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LU\"/>
    </mc:Choice>
  </mc:AlternateContent>
  <bookViews>
    <workbookView xWindow="480" yWindow="120" windowWidth="27795" windowHeight="12075" tabRatio="730"/>
  </bookViews>
  <sheets>
    <sheet name="cover" sheetId="75" r:id="rId1"/>
    <sheet name="index" sheetId="4" r:id="rId2"/>
    <sheet name="RES_summary" sheetId="6" r:id="rId3"/>
    <sheet name="RES_hh_num" sheetId="7" r:id="rId4"/>
    <sheet name="RES_hh_fec" sheetId="8" r:id="rId5"/>
    <sheet name="RES_hh_tes" sheetId="9" r:id="rId6"/>
    <sheet name="RES_hh_eff" sheetId="10" r:id="rId7"/>
    <sheet name="RES_hh_emi" sheetId="11" r:id="rId8"/>
    <sheet name="RES_hh_fech" sheetId="12" r:id="rId9"/>
    <sheet name="RES_hh_tesh" sheetId="13" r:id="rId10"/>
    <sheet name="RES_hh_emih" sheetId="14" r:id="rId11"/>
    <sheet name="RES_hh_fecs" sheetId="15" r:id="rId12"/>
    <sheet name="RES_hh_tess" sheetId="16" r:id="rId13"/>
    <sheet name="RES_hh_emis" sheetId="17" r:id="rId14"/>
    <sheet name="RES_hh_num_in" sheetId="18" r:id="rId15"/>
    <sheet name="RES_hh_fec_in" sheetId="19" r:id="rId16"/>
    <sheet name="RES_hh_tes_in" sheetId="20" r:id="rId17"/>
    <sheet name="RES_hh_eff_in" sheetId="21" r:id="rId18"/>
    <sheet name="RES_hh_emi_in" sheetId="22" r:id="rId19"/>
    <sheet name="RES_hh_fech_in" sheetId="23" r:id="rId20"/>
    <sheet name="RES_hh_tesh_in" sheetId="24" r:id="rId21"/>
    <sheet name="RES_hh_emih_in" sheetId="25" r:id="rId22"/>
    <sheet name="RES_hh_fecs_in" sheetId="26" r:id="rId23"/>
    <sheet name="RES_hh_tess_in" sheetId="27" r:id="rId24"/>
    <sheet name="RES_hh_emis_in" sheetId="28" r:id="rId25"/>
    <sheet name="RES_se-appl" sheetId="29" r:id="rId26"/>
    <sheet name="RES_RF" sheetId="30" r:id="rId27"/>
    <sheet name="RES_WM" sheetId="31" r:id="rId28"/>
    <sheet name="RES_DR" sheetId="32" r:id="rId29"/>
    <sheet name="RES_DW" sheetId="33" r:id="rId30"/>
    <sheet name="RES_TV" sheetId="34" r:id="rId31"/>
    <sheet name="RES_IT" sheetId="35" r:id="rId32"/>
    <sheet name="RES_LI" sheetId="36" r:id="rId33"/>
    <sheet name="RES_OA" sheetId="37" r:id="rId34"/>
    <sheet name="RES_hhdet_num" sheetId="38" r:id="rId35"/>
    <sheet name="RES_hhdet_out" sheetId="39" r:id="rId36"/>
    <sheet name="RES_hhdet_in" sheetId="40" r:id="rId37"/>
    <sheet name="RES_hhdet_in_new" sheetId="41" r:id="rId38"/>
    <sheet name="RES_hhdet_in_repl" sheetId="42" r:id="rId39"/>
    <sheet name="RES_hhdet_numvin" sheetId="43" r:id="rId40"/>
    <sheet name="RES_hhdet_fec" sheetId="44" r:id="rId41"/>
    <sheet name="RES_hhdet_tes" sheetId="45" r:id="rId42"/>
    <sheet name="RES_hhdet_eff" sheetId="46" r:id="rId43"/>
    <sheet name="RES_hhdet_emi" sheetId="47" r:id="rId44"/>
    <sheet name="RES_hhdet_fech" sheetId="48" r:id="rId45"/>
    <sheet name="RES_hhdet_tesh" sheetId="49" r:id="rId46"/>
    <sheet name="RES_hhdet_emih" sheetId="50" r:id="rId47"/>
    <sheet name="RES_hhdet_fecs" sheetId="51" r:id="rId48"/>
    <sheet name="RES_hhdet_tess" sheetId="52" r:id="rId49"/>
    <sheet name="RES_hhdet_emis" sheetId="53" r:id="rId50"/>
    <sheet name="RES_hhdet_in_fec" sheetId="54" r:id="rId51"/>
    <sheet name="RES_hhdet_in_tes" sheetId="55" r:id="rId52"/>
    <sheet name="RES_hhdet_in_eff" sheetId="56" r:id="rId53"/>
    <sheet name="RES_hhdet_in_emi" sheetId="57" r:id="rId54"/>
    <sheet name="RES_hhdet_in_fech" sheetId="58" r:id="rId55"/>
    <sheet name="RES_hhdet_in_tesh" sheetId="59" r:id="rId56"/>
    <sheet name="RES_hhdet_in_emih" sheetId="60" r:id="rId57"/>
    <sheet name="RES_hhdet_in_fecs" sheetId="61" r:id="rId58"/>
    <sheet name="RES_hhdet_in_tess" sheetId="62" r:id="rId59"/>
    <sheet name="RES_hhdet_in_emis" sheetId="63" r:id="rId60"/>
    <sheet name="RES_hh_SLD" sheetId="64" r:id="rId61"/>
    <sheet name="RES_hh_LPG" sheetId="65" r:id="rId62"/>
    <sheet name="RES_hh_GDO" sheetId="66" r:id="rId63"/>
    <sheet name="RES_hh_NGS" sheetId="67" r:id="rId64"/>
    <sheet name="RES_hh_BMS" sheetId="68" r:id="rId65"/>
    <sheet name="RES_hh_GEO" sheetId="69" r:id="rId66"/>
    <sheet name="RES_hh_DHT" sheetId="70" r:id="rId67"/>
    <sheet name="RES_hh_AEL" sheetId="71" r:id="rId68"/>
    <sheet name="RES_hh_CEL" sheetId="72" r:id="rId69"/>
  </sheets>
  <definedNames>
    <definedName name="_xlnm.Print_Titles" localSheetId="28">RES_DR!$1:$1</definedName>
    <definedName name="_xlnm.Print_Titles" localSheetId="29">RES_DW!$1:$1</definedName>
    <definedName name="_xlnm.Print_Titles" localSheetId="67">RES_hh_AEL!$1:$1</definedName>
    <definedName name="_xlnm.Print_Titles" localSheetId="64">RES_hh_BMS!$1:$1</definedName>
    <definedName name="_xlnm.Print_Titles" localSheetId="68">RES_hh_CEL!$1:$1</definedName>
    <definedName name="_xlnm.Print_Titles" localSheetId="66">RES_hh_DHT!$1:$1</definedName>
    <definedName name="_xlnm.Print_Titles" localSheetId="6">RES_hh_eff!$1:$1</definedName>
    <definedName name="_xlnm.Print_Titles" localSheetId="17">RES_hh_eff_in!$1:$1</definedName>
    <definedName name="_xlnm.Print_Titles" localSheetId="7">RES_hh_emi!$1:$1</definedName>
    <definedName name="_xlnm.Print_Titles" localSheetId="18">RES_hh_emi_in!$1:$1</definedName>
    <definedName name="_xlnm.Print_Titles" localSheetId="10">RES_hh_emih!$1:$1</definedName>
    <definedName name="_xlnm.Print_Titles" localSheetId="21">RES_hh_emih_in!$1:$1</definedName>
    <definedName name="_xlnm.Print_Titles" localSheetId="13">RES_hh_emis!$1:$1</definedName>
    <definedName name="_xlnm.Print_Titles" localSheetId="24">RES_hh_emis_in!$1:$1</definedName>
    <definedName name="_xlnm.Print_Titles" localSheetId="4">RES_hh_fec!$1:$1</definedName>
    <definedName name="_xlnm.Print_Titles" localSheetId="15">RES_hh_fec_in!$1:$1</definedName>
    <definedName name="_xlnm.Print_Titles" localSheetId="8">RES_hh_fech!$1:$1</definedName>
    <definedName name="_xlnm.Print_Titles" localSheetId="19">RES_hh_fech_in!$1:$1</definedName>
    <definedName name="_xlnm.Print_Titles" localSheetId="11">RES_hh_fecs!$1:$1</definedName>
    <definedName name="_xlnm.Print_Titles" localSheetId="22">RES_hh_fecs_in!$1:$1</definedName>
    <definedName name="_xlnm.Print_Titles" localSheetId="62">RES_hh_GDO!$1:$1</definedName>
    <definedName name="_xlnm.Print_Titles" localSheetId="65">RES_hh_GEO!$1:$1</definedName>
    <definedName name="_xlnm.Print_Titles" localSheetId="61">RES_hh_LPG!$1:$1</definedName>
    <definedName name="_xlnm.Print_Titles" localSheetId="63">RES_hh_NGS!$1:$1</definedName>
    <definedName name="_xlnm.Print_Titles" localSheetId="3">RES_hh_num!$1:$1</definedName>
    <definedName name="_xlnm.Print_Titles" localSheetId="14">RES_hh_num_in!$1:$1</definedName>
    <definedName name="_xlnm.Print_Titles" localSheetId="60">RES_hh_SLD!$1:$1</definedName>
    <definedName name="_xlnm.Print_Titles" localSheetId="5">RES_hh_tes!$1:$1</definedName>
    <definedName name="_xlnm.Print_Titles" localSheetId="16">RES_hh_tes_in!$1:$1</definedName>
    <definedName name="_xlnm.Print_Titles" localSheetId="9">RES_hh_tesh!$1:$1</definedName>
    <definedName name="_xlnm.Print_Titles" localSheetId="20">RES_hh_tesh_in!$1:$1</definedName>
    <definedName name="_xlnm.Print_Titles" localSheetId="12">RES_hh_tess!$1:$1</definedName>
    <definedName name="_xlnm.Print_Titles" localSheetId="23">RES_hh_tess_in!$1:$1</definedName>
    <definedName name="_xlnm.Print_Titles" localSheetId="42">RES_hhdet_eff!$1:$1</definedName>
    <definedName name="_xlnm.Print_Titles" localSheetId="43">RES_hhdet_emi!$1:$1</definedName>
    <definedName name="_xlnm.Print_Titles" localSheetId="46">RES_hhdet_emih!$1:$1</definedName>
    <definedName name="_xlnm.Print_Titles" localSheetId="49">RES_hhdet_emis!$1:$1</definedName>
    <definedName name="_xlnm.Print_Titles" localSheetId="40">RES_hhdet_fec!$1:$1</definedName>
    <definedName name="_xlnm.Print_Titles" localSheetId="44">RES_hhdet_fech!$1:$1</definedName>
    <definedName name="_xlnm.Print_Titles" localSheetId="47">RES_hhdet_fecs!$1:$1</definedName>
    <definedName name="_xlnm.Print_Titles" localSheetId="36">RES_hhdet_in!$1:$1</definedName>
    <definedName name="_xlnm.Print_Titles" localSheetId="52">RES_hhdet_in_eff!$1:$1</definedName>
    <definedName name="_xlnm.Print_Titles" localSheetId="53">RES_hhdet_in_emi!$1:$1</definedName>
    <definedName name="_xlnm.Print_Titles" localSheetId="56">RES_hhdet_in_emih!$1:$1</definedName>
    <definedName name="_xlnm.Print_Titles" localSheetId="59">RES_hhdet_in_emis!$1:$1</definedName>
    <definedName name="_xlnm.Print_Titles" localSheetId="50">RES_hhdet_in_fec!$1:$1</definedName>
    <definedName name="_xlnm.Print_Titles" localSheetId="54">RES_hhdet_in_fech!$1:$1</definedName>
    <definedName name="_xlnm.Print_Titles" localSheetId="57">RES_hhdet_in_fecs!$1:$1</definedName>
    <definedName name="_xlnm.Print_Titles" localSheetId="37">RES_hhdet_in_new!$1:$1</definedName>
    <definedName name="_xlnm.Print_Titles" localSheetId="38">RES_hhdet_in_repl!$1:$1</definedName>
    <definedName name="_xlnm.Print_Titles" localSheetId="51">RES_hhdet_in_tes!$1:$1</definedName>
    <definedName name="_xlnm.Print_Titles" localSheetId="55">RES_hhdet_in_tesh!$1:$1</definedName>
    <definedName name="_xlnm.Print_Titles" localSheetId="58">RES_hhdet_in_tess!$1:$1</definedName>
    <definedName name="_xlnm.Print_Titles" localSheetId="34">RES_hhdet_num!$1:$1</definedName>
    <definedName name="_xlnm.Print_Titles" localSheetId="39">RES_hhdet_numvin!$1:$1</definedName>
    <definedName name="_xlnm.Print_Titles" localSheetId="35">RES_hhdet_out!$1:$1</definedName>
    <definedName name="_xlnm.Print_Titles" localSheetId="41">RES_hhdet_tes!$1:$1</definedName>
    <definedName name="_xlnm.Print_Titles" localSheetId="45">RES_hhdet_tesh!$1:$1</definedName>
    <definedName name="_xlnm.Print_Titles" localSheetId="48">RES_hhdet_tess!$1:$1</definedName>
    <definedName name="_xlnm.Print_Titles" localSheetId="31">RES_IT!$1:$1</definedName>
    <definedName name="_xlnm.Print_Titles" localSheetId="32">RES_LI!$1:$1</definedName>
    <definedName name="_xlnm.Print_Titles" localSheetId="33">RES_OA!$1:$1</definedName>
    <definedName name="_xlnm.Print_Titles" localSheetId="26">RES_RF!$1:$1</definedName>
    <definedName name="_xlnm.Print_Titles" localSheetId="25">'RES_se-appl'!$1:$1</definedName>
    <definedName name="_xlnm.Print_Titles" localSheetId="2">RES_summary!$1:$1</definedName>
    <definedName name="_xlnm.Print_Titles" localSheetId="30">RES_TV!$1:$1</definedName>
    <definedName name="_xlnm.Print_Titles" localSheetId="27">RES_WM!$1:$1</definedName>
  </definedNames>
  <calcPr calcId="162913"/>
</workbook>
</file>

<file path=xl/calcChain.xml><?xml version="1.0" encoding="utf-8"?>
<calcChain xmlns="http://schemas.openxmlformats.org/spreadsheetml/2006/main">
  <c r="W103" i="64" l="1"/>
  <c r="V103" i="64"/>
  <c r="U103" i="64"/>
  <c r="T103" i="64"/>
  <c r="S103" i="64"/>
  <c r="R103" i="64"/>
  <c r="Q103" i="64"/>
  <c r="P103" i="64"/>
  <c r="O103" i="64"/>
  <c r="N103" i="64"/>
  <c r="M103" i="64"/>
  <c r="L103" i="64"/>
  <c r="K103" i="64"/>
  <c r="J103" i="64"/>
  <c r="I103" i="64"/>
  <c r="H103" i="64"/>
  <c r="G103" i="64"/>
  <c r="F103" i="64"/>
  <c r="E103" i="64"/>
  <c r="D103" i="64"/>
  <c r="C103" i="64"/>
  <c r="B103" i="64"/>
  <c r="W102" i="64"/>
  <c r="V102" i="64"/>
  <c r="U102" i="64"/>
  <c r="T102" i="64"/>
  <c r="S102" i="64"/>
  <c r="R102" i="64"/>
  <c r="Q102" i="64"/>
  <c r="P102" i="64"/>
  <c r="O102" i="64"/>
  <c r="N102" i="64"/>
  <c r="M102" i="64"/>
  <c r="L102" i="64"/>
  <c r="K102" i="64"/>
  <c r="J102" i="64"/>
  <c r="I102" i="64"/>
  <c r="H102" i="64"/>
  <c r="G102" i="64"/>
  <c r="F102" i="64"/>
  <c r="E102" i="64"/>
  <c r="D102" i="64"/>
  <c r="C102" i="64"/>
  <c r="B102" i="64"/>
  <c r="W101" i="64"/>
  <c r="V101" i="64"/>
  <c r="U101" i="64"/>
  <c r="T101" i="64"/>
  <c r="S101" i="64"/>
  <c r="R101" i="64"/>
  <c r="Q101" i="64"/>
  <c r="P101" i="64"/>
  <c r="O101" i="64"/>
  <c r="N101" i="64"/>
  <c r="M101" i="64"/>
  <c r="L101" i="64"/>
  <c r="K101" i="64"/>
  <c r="J101" i="64"/>
  <c r="I101" i="64"/>
  <c r="H101" i="64"/>
  <c r="G101" i="64"/>
  <c r="F101" i="64"/>
  <c r="E101" i="64"/>
  <c r="D101" i="64"/>
  <c r="C101" i="64"/>
  <c r="B101" i="64"/>
  <c r="W98" i="64"/>
  <c r="V98" i="64"/>
  <c r="U98" i="64"/>
  <c r="T98" i="64"/>
  <c r="S98" i="64"/>
  <c r="R98" i="64"/>
  <c r="Q98" i="64"/>
  <c r="P98" i="64"/>
  <c r="O98" i="64"/>
  <c r="N98" i="64"/>
  <c r="M98" i="64"/>
  <c r="L98" i="64"/>
  <c r="K98" i="64"/>
  <c r="J98" i="64"/>
  <c r="I98" i="64"/>
  <c r="H98" i="64"/>
  <c r="G98" i="64"/>
  <c r="F98" i="64"/>
  <c r="E98" i="64"/>
  <c r="D98" i="64"/>
  <c r="C98" i="64"/>
  <c r="B98" i="64"/>
  <c r="W97" i="64"/>
  <c r="V97" i="64"/>
  <c r="U97" i="64"/>
  <c r="T97" i="64"/>
  <c r="S97" i="64"/>
  <c r="R97" i="64"/>
  <c r="Q97" i="64"/>
  <c r="P97" i="64"/>
  <c r="O97" i="64"/>
  <c r="N97" i="64"/>
  <c r="M97" i="64"/>
  <c r="L97" i="64"/>
  <c r="K97" i="64"/>
  <c r="J97" i="64"/>
  <c r="I97" i="64"/>
  <c r="H97" i="64"/>
  <c r="G97" i="64"/>
  <c r="F97" i="64"/>
  <c r="E97" i="64"/>
  <c r="D97" i="64"/>
  <c r="C97" i="64"/>
  <c r="B97" i="64"/>
  <c r="W93" i="64"/>
  <c r="V93" i="64"/>
  <c r="U93" i="64"/>
  <c r="T93" i="64"/>
  <c r="S93" i="64"/>
  <c r="R93" i="64"/>
  <c r="Q93" i="64"/>
  <c r="P93" i="64"/>
  <c r="O93" i="64"/>
  <c r="N93" i="64"/>
  <c r="M93" i="64"/>
  <c r="L93" i="64"/>
  <c r="K93" i="64"/>
  <c r="J93" i="64"/>
  <c r="I93" i="64"/>
  <c r="H93" i="64"/>
  <c r="G93" i="64"/>
  <c r="F93" i="64"/>
  <c r="E93" i="64"/>
  <c r="D93" i="64"/>
  <c r="C93" i="64"/>
  <c r="B93" i="64"/>
  <c r="W91" i="64"/>
  <c r="V91" i="64"/>
  <c r="U91" i="64"/>
  <c r="T91" i="64"/>
  <c r="S91" i="64"/>
  <c r="R91" i="64"/>
  <c r="Q91" i="64"/>
  <c r="P91" i="64"/>
  <c r="O91" i="64"/>
  <c r="N91" i="64"/>
  <c r="M91" i="64"/>
  <c r="L91" i="64"/>
  <c r="K91" i="64"/>
  <c r="J91" i="64"/>
  <c r="I91" i="64"/>
  <c r="H91" i="64"/>
  <c r="G91" i="64"/>
  <c r="F91" i="64"/>
  <c r="E91" i="64"/>
  <c r="D91" i="64"/>
  <c r="C91" i="64"/>
  <c r="B91" i="64"/>
  <c r="W90" i="64"/>
  <c r="V90" i="64"/>
  <c r="U90" i="64"/>
  <c r="T90" i="64"/>
  <c r="S90" i="64"/>
  <c r="R90" i="64"/>
  <c r="Q90" i="64"/>
  <c r="P90" i="64"/>
  <c r="O90" i="64"/>
  <c r="N90" i="64"/>
  <c r="M90" i="64"/>
  <c r="L90" i="64"/>
  <c r="K90" i="64"/>
  <c r="J90" i="64"/>
  <c r="I90" i="64"/>
  <c r="H90" i="64"/>
  <c r="G90" i="64"/>
  <c r="F90" i="64"/>
  <c r="E90" i="64"/>
  <c r="D90" i="64"/>
  <c r="C90" i="64"/>
  <c r="B90" i="64"/>
  <c r="W88" i="64"/>
  <c r="V88" i="64"/>
  <c r="U88" i="64"/>
  <c r="T88" i="64"/>
  <c r="S88" i="64"/>
  <c r="R88" i="64"/>
  <c r="Q88" i="64"/>
  <c r="P88" i="64"/>
  <c r="O88" i="64"/>
  <c r="N88" i="64"/>
  <c r="M88" i="64"/>
  <c r="L88" i="64"/>
  <c r="K88" i="64"/>
  <c r="J88" i="64"/>
  <c r="I88" i="64"/>
  <c r="H88" i="64"/>
  <c r="G88" i="64"/>
  <c r="F88" i="64"/>
  <c r="E88" i="64"/>
  <c r="D88" i="64"/>
  <c r="C88" i="64"/>
  <c r="B88" i="64"/>
  <c r="W92" i="64" l="1"/>
  <c r="W89" i="64"/>
  <c r="W106" i="64" l="1"/>
  <c r="W105" i="64"/>
  <c r="W104" i="64"/>
  <c r="W100" i="64"/>
  <c r="W99" i="64"/>
  <c r="W96" i="64"/>
  <c r="W95" i="64"/>
  <c r="W94" i="64"/>
  <c r="B89" i="64" l="1"/>
  <c r="C96" i="64" l="1"/>
  <c r="B96" i="64"/>
  <c r="C89" i="64"/>
  <c r="D96" i="64" l="1"/>
  <c r="D89" i="64"/>
  <c r="F96" i="64" l="1"/>
  <c r="E96" i="64"/>
  <c r="F89" i="64"/>
  <c r="E89" i="64"/>
  <c r="G89" i="64" l="1"/>
  <c r="G96" i="64"/>
  <c r="H89" i="64"/>
  <c r="H96" i="64" l="1"/>
  <c r="I89" i="64"/>
  <c r="J89" i="64" l="1"/>
  <c r="J96" i="64" l="1"/>
  <c r="K89" i="64"/>
  <c r="I96" i="64" l="1"/>
  <c r="K96" i="64"/>
  <c r="L89" i="64"/>
  <c r="M89" i="64"/>
  <c r="M96" i="64" l="1"/>
  <c r="L96" i="64"/>
  <c r="N89" i="64"/>
  <c r="N96" i="64" l="1"/>
  <c r="O89" i="64"/>
  <c r="O96" i="64" l="1"/>
  <c r="P89" i="64"/>
  <c r="P96" i="64" l="1"/>
  <c r="Q89" i="64"/>
  <c r="Q96" i="64" l="1"/>
  <c r="R89" i="64"/>
  <c r="R96" i="64" l="1"/>
  <c r="S89" i="64"/>
  <c r="S96" i="64" l="1"/>
  <c r="T89" i="64"/>
  <c r="U89" i="64" l="1"/>
  <c r="T96" i="64"/>
  <c r="U96" i="64" l="1"/>
  <c r="V96" i="64" l="1"/>
  <c r="V89" i="64"/>
  <c r="D92" i="64" l="1"/>
  <c r="B94" i="64"/>
  <c r="C92" i="64"/>
  <c r="B92" i="64" l="1"/>
  <c r="D94" i="64"/>
  <c r="E92" i="64"/>
  <c r="C94" i="64"/>
  <c r="E94" i="64" l="1"/>
  <c r="F92" i="64"/>
  <c r="G92" i="64" l="1"/>
  <c r="F94" i="64"/>
  <c r="G94" i="64"/>
  <c r="I92" i="64"/>
  <c r="H94" i="64" l="1"/>
  <c r="H92" i="64"/>
  <c r="J92" i="64"/>
  <c r="I94" i="64"/>
  <c r="J94" i="64" l="1"/>
  <c r="K92" i="64"/>
  <c r="C95" i="64" l="1"/>
  <c r="K94" i="64"/>
  <c r="L92" i="64"/>
  <c r="B99" i="64"/>
  <c r="B95" i="64"/>
  <c r="B100" i="64" l="1"/>
  <c r="L94" i="64"/>
  <c r="M92" i="64"/>
  <c r="D95" i="64"/>
  <c r="D100" i="64" l="1"/>
  <c r="C100" i="64"/>
  <c r="C99" i="64"/>
  <c r="E95" i="64"/>
  <c r="N92" i="64"/>
  <c r="M94" i="64"/>
  <c r="F100" i="64" l="1"/>
  <c r="E100" i="64"/>
  <c r="D99" i="64"/>
  <c r="O92" i="64"/>
  <c r="N94" i="64"/>
  <c r="F95" i="64"/>
  <c r="G95" i="64"/>
  <c r="G100" i="64" l="1"/>
  <c r="E99" i="64"/>
  <c r="H95" i="64"/>
  <c r="P92" i="64"/>
  <c r="O94" i="64"/>
  <c r="H100" i="64" l="1"/>
  <c r="F99" i="64"/>
  <c r="G99" i="64"/>
  <c r="J95" i="64"/>
  <c r="K95" i="64"/>
  <c r="Q92" i="64"/>
  <c r="P94" i="64"/>
  <c r="I95" i="64" l="1"/>
  <c r="H99" i="64"/>
  <c r="L95" i="64"/>
  <c r="Q94" i="64"/>
  <c r="M95" i="64"/>
  <c r="R92" i="64"/>
  <c r="I99" i="64" l="1"/>
  <c r="J100" i="64"/>
  <c r="J99" i="64"/>
  <c r="R94" i="64"/>
  <c r="S92" i="64"/>
  <c r="N95" i="64"/>
  <c r="I100" i="64" l="1"/>
  <c r="K100" i="64"/>
  <c r="K99" i="64"/>
  <c r="S94" i="64"/>
  <c r="O95" i="64"/>
  <c r="T92" i="64"/>
  <c r="B104" i="64"/>
  <c r="L100" i="64" l="1"/>
  <c r="L99" i="64"/>
  <c r="U92" i="64"/>
  <c r="P95" i="64"/>
  <c r="D104" i="64"/>
  <c r="C104" i="64"/>
  <c r="T94" i="64"/>
  <c r="M100" i="64" l="1"/>
  <c r="M99" i="64"/>
  <c r="V92" i="64"/>
  <c r="E104" i="64"/>
  <c r="U94" i="64"/>
  <c r="Q95" i="64"/>
  <c r="N100" i="64" l="1"/>
  <c r="N99" i="64"/>
  <c r="F104" i="64"/>
  <c r="V94" i="64"/>
  <c r="R95" i="64"/>
  <c r="G104" i="64"/>
  <c r="O100" i="64" l="1"/>
  <c r="O99" i="64"/>
  <c r="S95" i="64"/>
  <c r="H104" i="64"/>
  <c r="Q100" i="64" l="1"/>
  <c r="P100" i="64"/>
  <c r="P99" i="64"/>
  <c r="T95" i="64"/>
  <c r="I104" i="64"/>
  <c r="R100" i="64" l="1"/>
  <c r="Q99" i="64"/>
  <c r="J104" i="64"/>
  <c r="U95" i="64"/>
  <c r="T100" i="64" l="1"/>
  <c r="S100" i="64"/>
  <c r="R99" i="64"/>
  <c r="K104" i="64"/>
  <c r="V95" i="64"/>
  <c r="V100" i="64" l="1"/>
  <c r="U100" i="64"/>
  <c r="S99" i="64"/>
  <c r="L104" i="64"/>
  <c r="T99" i="64" l="1"/>
  <c r="M104" i="64"/>
  <c r="U99" i="64" l="1"/>
  <c r="N104" i="64"/>
  <c r="V99" i="64" l="1"/>
  <c r="O104" i="64"/>
  <c r="P104" i="64" l="1"/>
  <c r="Q104" i="64" l="1"/>
  <c r="R104" i="64" l="1"/>
  <c r="S104" i="64" l="1"/>
  <c r="T104" i="64" l="1"/>
  <c r="U104" i="64" l="1"/>
  <c r="C106" i="64" l="1"/>
  <c r="B106" i="64"/>
  <c r="B105" i="64"/>
  <c r="V104" i="64"/>
  <c r="C105" i="64" l="1"/>
  <c r="D105" i="64" l="1"/>
  <c r="D106" i="64"/>
  <c r="F106" i="64" l="1"/>
  <c r="E106" i="64"/>
  <c r="E105" i="64"/>
  <c r="F105" i="64" l="1"/>
  <c r="G105" i="64" l="1"/>
  <c r="G106" i="64"/>
  <c r="J106" i="64" l="1"/>
  <c r="H106" i="64"/>
  <c r="H105" i="64"/>
  <c r="I106" i="64" l="1"/>
  <c r="I105" i="64"/>
  <c r="K106" i="64" l="1"/>
  <c r="J105" i="64"/>
  <c r="L106" i="64" l="1"/>
  <c r="K105" i="64"/>
  <c r="L105" i="64" l="1"/>
  <c r="M106" i="64"/>
  <c r="M105" i="64" l="1"/>
  <c r="N106" i="64"/>
  <c r="N105" i="64" l="1"/>
  <c r="O106" i="64"/>
  <c r="O105" i="64" l="1"/>
  <c r="P106" i="64"/>
  <c r="P105" i="64" l="1"/>
  <c r="Q106" i="64"/>
  <c r="Q105" i="64" l="1"/>
  <c r="R106" i="64"/>
  <c r="S106" i="64" l="1"/>
  <c r="R105" i="64"/>
  <c r="T106" i="64" l="1"/>
  <c r="S105" i="64"/>
  <c r="T105" i="64" l="1"/>
  <c r="U106" i="64"/>
  <c r="U105" i="64" l="1"/>
  <c r="V106" i="64"/>
  <c r="V105" i="64" l="1"/>
  <c r="W5" i="30" l="1"/>
  <c r="W3" i="30" s="1"/>
  <c r="V5" i="30"/>
  <c r="U5" i="30"/>
  <c r="U3" i="30" s="1"/>
  <c r="T5" i="30"/>
  <c r="T3" i="30" s="1"/>
  <c r="S5" i="30"/>
  <c r="S3" i="30" s="1"/>
  <c r="R5" i="30"/>
  <c r="R3" i="30" s="1"/>
  <c r="Q5" i="30"/>
  <c r="Q3" i="30" s="1"/>
  <c r="P5" i="30"/>
  <c r="P3" i="30" s="1"/>
  <c r="O5" i="30"/>
  <c r="O3" i="30" s="1"/>
  <c r="N5" i="30"/>
  <c r="M5" i="30"/>
  <c r="M3" i="30" s="1"/>
  <c r="L5" i="30"/>
  <c r="L3" i="30" s="1"/>
  <c r="K5" i="30"/>
  <c r="K3" i="30" s="1"/>
  <c r="J5" i="30"/>
  <c r="J3" i="30" s="1"/>
  <c r="I5" i="30"/>
  <c r="I3" i="30" s="1"/>
  <c r="H5" i="30"/>
  <c r="H3" i="30" s="1"/>
  <c r="G5" i="30"/>
  <c r="G3" i="30" s="1"/>
  <c r="F5" i="30"/>
  <c r="E5" i="30"/>
  <c r="E3" i="30" s="1"/>
  <c r="D5" i="30"/>
  <c r="D3" i="30" s="1"/>
  <c r="C5" i="30"/>
  <c r="C3" i="30" s="1"/>
  <c r="W5" i="31"/>
  <c r="W3" i="31" s="1"/>
  <c r="V5" i="31"/>
  <c r="V3" i="31" s="1"/>
  <c r="U5" i="31"/>
  <c r="U3" i="31" s="1"/>
  <c r="T5" i="31"/>
  <c r="T3" i="31" s="1"/>
  <c r="R5" i="31"/>
  <c r="R3" i="31" s="1"/>
  <c r="Q5" i="31"/>
  <c r="Q3" i="31" s="1"/>
  <c r="P5" i="31"/>
  <c r="O5" i="31"/>
  <c r="O3" i="31" s="1"/>
  <c r="N5" i="31"/>
  <c r="N3" i="31" s="1"/>
  <c r="M5" i="31"/>
  <c r="M3" i="31" s="1"/>
  <c r="L5" i="31"/>
  <c r="L3" i="31" s="1"/>
  <c r="J5" i="31"/>
  <c r="J3" i="31" s="1"/>
  <c r="I5" i="31"/>
  <c r="I3" i="31" s="1"/>
  <c r="H5" i="31"/>
  <c r="G5" i="31"/>
  <c r="G3" i="31" s="1"/>
  <c r="F5" i="31"/>
  <c r="F3" i="31" s="1"/>
  <c r="E5" i="31"/>
  <c r="E3" i="31" s="1"/>
  <c r="D5" i="31"/>
  <c r="D3" i="31" s="1"/>
  <c r="W5" i="32"/>
  <c r="W3" i="32" s="1"/>
  <c r="V5" i="32"/>
  <c r="V3" i="32" s="1"/>
  <c r="T5" i="32"/>
  <c r="T3" i="32" s="1"/>
  <c r="S5" i="32"/>
  <c r="S3" i="32" s="1"/>
  <c r="R5" i="32"/>
  <c r="Q5" i="32"/>
  <c r="Q3" i="32" s="1"/>
  <c r="P5" i="32"/>
  <c r="P3" i="32" s="1"/>
  <c r="O5" i="32"/>
  <c r="O3" i="32" s="1"/>
  <c r="N5" i="32"/>
  <c r="N3" i="32" s="1"/>
  <c r="L5" i="32"/>
  <c r="L3" i="32" s="1"/>
  <c r="K5" i="32"/>
  <c r="K3" i="32" s="1"/>
  <c r="J5" i="32"/>
  <c r="I5" i="32"/>
  <c r="I3" i="32" s="1"/>
  <c r="H5" i="32"/>
  <c r="H3" i="32" s="1"/>
  <c r="G5" i="32"/>
  <c r="G3" i="32" s="1"/>
  <c r="F5" i="32"/>
  <c r="F3" i="32" s="1"/>
  <c r="D5" i="32"/>
  <c r="D3" i="32" s="1"/>
  <c r="C5" i="32"/>
  <c r="C3" i="32" s="1"/>
  <c r="V5" i="33"/>
  <c r="V3" i="33" s="1"/>
  <c r="U5" i="33"/>
  <c r="U3" i="33" s="1"/>
  <c r="T5" i="33"/>
  <c r="S5" i="33"/>
  <c r="S3" i="33" s="1"/>
  <c r="R5" i="33"/>
  <c r="R3" i="33" s="1"/>
  <c r="Q5" i="33"/>
  <c r="Q3" i="33" s="1"/>
  <c r="P5" i="33"/>
  <c r="P3" i="33" s="1"/>
  <c r="N5" i="33"/>
  <c r="N3" i="33" s="1"/>
  <c r="M5" i="33"/>
  <c r="M3" i="33" s="1"/>
  <c r="L5" i="33"/>
  <c r="K5" i="33"/>
  <c r="K3" i="33" s="1"/>
  <c r="J5" i="33"/>
  <c r="J3" i="33" s="1"/>
  <c r="I5" i="33"/>
  <c r="I3" i="33" s="1"/>
  <c r="H5" i="33"/>
  <c r="H3" i="33" s="1"/>
  <c r="F5" i="33"/>
  <c r="F3" i="33" s="1"/>
  <c r="E5" i="33"/>
  <c r="E3" i="33" s="1"/>
  <c r="D5" i="33"/>
  <c r="C5" i="33"/>
  <c r="C3" i="33" s="1"/>
  <c r="W5" i="34"/>
  <c r="W3" i="34" s="1"/>
  <c r="V5" i="34"/>
  <c r="U5" i="34"/>
  <c r="U3" i="34" s="1"/>
  <c r="T5" i="34"/>
  <c r="T3" i="34" s="1"/>
  <c r="S5" i="34"/>
  <c r="S3" i="34" s="1"/>
  <c r="R5" i="34"/>
  <c r="R3" i="34" s="1"/>
  <c r="P5" i="34"/>
  <c r="P3" i="34" s="1"/>
  <c r="O5" i="34"/>
  <c r="O3" i="34" s="1"/>
  <c r="N5" i="34"/>
  <c r="M5" i="34"/>
  <c r="M3" i="34" s="1"/>
  <c r="L5" i="34"/>
  <c r="L3" i="34" s="1"/>
  <c r="K5" i="34"/>
  <c r="K3" i="34" s="1"/>
  <c r="J5" i="34"/>
  <c r="J3" i="34" s="1"/>
  <c r="H5" i="34"/>
  <c r="H3" i="34" s="1"/>
  <c r="G5" i="34"/>
  <c r="G3" i="34" s="1"/>
  <c r="F5" i="34"/>
  <c r="E5" i="34"/>
  <c r="E3" i="34" s="1"/>
  <c r="D5" i="34"/>
  <c r="D3" i="34" s="1"/>
  <c r="C5" i="34"/>
  <c r="C3" i="34" s="1"/>
  <c r="W5" i="35"/>
  <c r="W3" i="35" s="1"/>
  <c r="V5" i="35"/>
  <c r="V3" i="35" s="1"/>
  <c r="U5" i="35"/>
  <c r="U3" i="35" s="1"/>
  <c r="T5" i="35"/>
  <c r="T3" i="35" s="1"/>
  <c r="R5" i="35"/>
  <c r="R3" i="35" s="1"/>
  <c r="Q5" i="35"/>
  <c r="Q3" i="35" s="1"/>
  <c r="P5" i="35"/>
  <c r="O5" i="35"/>
  <c r="O3" i="35" s="1"/>
  <c r="N5" i="35"/>
  <c r="N3" i="35" s="1"/>
  <c r="M5" i="35"/>
  <c r="M3" i="35" s="1"/>
  <c r="L5" i="35"/>
  <c r="L3" i="35" s="1"/>
  <c r="J5" i="35"/>
  <c r="J3" i="35" s="1"/>
  <c r="I5" i="35"/>
  <c r="I3" i="35" s="1"/>
  <c r="H5" i="35"/>
  <c r="G5" i="35"/>
  <c r="G3" i="35" s="1"/>
  <c r="F5" i="35"/>
  <c r="F3" i="35" s="1"/>
  <c r="E5" i="35"/>
  <c r="E3" i="35" s="1"/>
  <c r="D5" i="35"/>
  <c r="D3" i="35" s="1"/>
  <c r="W5" i="36"/>
  <c r="W3" i="36" s="1"/>
  <c r="V5" i="36"/>
  <c r="V3" i="36" s="1"/>
  <c r="T5" i="36"/>
  <c r="T3" i="36" s="1"/>
  <c r="S5" i="36"/>
  <c r="S3" i="36" s="1"/>
  <c r="R5" i="36"/>
  <c r="Q5" i="36"/>
  <c r="Q3" i="36" s="1"/>
  <c r="P5" i="36"/>
  <c r="P3" i="36" s="1"/>
  <c r="O5" i="36"/>
  <c r="O3" i="36" s="1"/>
  <c r="N5" i="36"/>
  <c r="N3" i="36" s="1"/>
  <c r="L5" i="36"/>
  <c r="L3" i="36" s="1"/>
  <c r="K5" i="36"/>
  <c r="K3" i="36" s="1"/>
  <c r="J5" i="36"/>
  <c r="I5" i="36"/>
  <c r="I3" i="36" s="1"/>
  <c r="H5" i="36"/>
  <c r="H3" i="36" s="1"/>
  <c r="G5" i="36"/>
  <c r="G3" i="36" s="1"/>
  <c r="F5" i="36"/>
  <c r="F3" i="36" s="1"/>
  <c r="D5" i="36"/>
  <c r="D3" i="36" s="1"/>
  <c r="C5" i="36"/>
  <c r="C3" i="36" s="1"/>
  <c r="V5" i="37"/>
  <c r="V3" i="37" s="1"/>
  <c r="U5" i="37"/>
  <c r="U3" i="37" s="1"/>
  <c r="T5" i="37"/>
  <c r="T3" i="37" s="1"/>
  <c r="S5" i="37"/>
  <c r="S3" i="37" s="1"/>
  <c r="R5" i="37"/>
  <c r="R3" i="37" s="1"/>
  <c r="Q5" i="37"/>
  <c r="Q3" i="37" s="1"/>
  <c r="P5" i="37"/>
  <c r="P3" i="37" s="1"/>
  <c r="N5" i="37"/>
  <c r="N3" i="37" s="1"/>
  <c r="M5" i="37"/>
  <c r="M3" i="37" s="1"/>
  <c r="L5" i="37"/>
  <c r="L3" i="37" s="1"/>
  <c r="K5" i="37"/>
  <c r="K3" i="37" s="1"/>
  <c r="J5" i="37"/>
  <c r="J3" i="37" s="1"/>
  <c r="I5" i="37"/>
  <c r="I3" i="37" s="1"/>
  <c r="H5" i="37"/>
  <c r="H3" i="37" s="1"/>
  <c r="F5" i="37"/>
  <c r="F3" i="37" s="1"/>
  <c r="E5" i="37"/>
  <c r="E3" i="37" s="1"/>
  <c r="D5" i="37"/>
  <c r="D3" i="37" s="1"/>
  <c r="C5" i="37"/>
  <c r="C3" i="37" s="1"/>
  <c r="C5" i="35" l="1"/>
  <c r="C3" i="35" s="1"/>
  <c r="K5" i="35"/>
  <c r="K3" i="35" s="1"/>
  <c r="S5" i="35"/>
  <c r="S3" i="35" s="1"/>
  <c r="F3" i="34"/>
  <c r="N3" i="34"/>
  <c r="V3" i="34"/>
  <c r="E5" i="32"/>
  <c r="E3" i="32" s="1"/>
  <c r="M5" i="32"/>
  <c r="M3" i="32" s="1"/>
  <c r="U5" i="32"/>
  <c r="U3" i="32" s="1"/>
  <c r="H3" i="31"/>
  <c r="P3" i="31"/>
  <c r="G5" i="37"/>
  <c r="G3" i="37" s="1"/>
  <c r="O5" i="37"/>
  <c r="O3" i="37" s="1"/>
  <c r="W5" i="37"/>
  <c r="W3" i="37" s="1"/>
  <c r="J3" i="36"/>
  <c r="R3" i="36"/>
  <c r="I5" i="34"/>
  <c r="I3" i="34" s="1"/>
  <c r="Q5" i="34"/>
  <c r="Q3" i="34" s="1"/>
  <c r="D3" i="33"/>
  <c r="L3" i="33"/>
  <c r="T3" i="33"/>
  <c r="C5" i="31"/>
  <c r="C3" i="31" s="1"/>
  <c r="K5" i="31"/>
  <c r="K3" i="31" s="1"/>
  <c r="S5" i="31"/>
  <c r="S3" i="31" s="1"/>
  <c r="F3" i="30"/>
  <c r="N3" i="30"/>
  <c r="V3" i="30"/>
  <c r="E5" i="36"/>
  <c r="E3" i="36" s="1"/>
  <c r="M5" i="36"/>
  <c r="M3" i="36" s="1"/>
  <c r="U5" i="36"/>
  <c r="U3" i="36" s="1"/>
  <c r="H3" i="35"/>
  <c r="P3" i="35"/>
  <c r="G5" i="33"/>
  <c r="G3" i="33" s="1"/>
  <c r="O5" i="33"/>
  <c r="O3" i="33" s="1"/>
  <c r="W5" i="33"/>
  <c r="W3" i="33" s="1"/>
  <c r="J3" i="32"/>
  <c r="R3" i="32"/>
  <c r="B5" i="34"/>
  <c r="B3" i="34" s="1"/>
  <c r="B5" i="32"/>
  <c r="B3" i="32" s="1"/>
  <c r="B5" i="30"/>
  <c r="B3" i="30" s="1"/>
  <c r="C16" i="31"/>
  <c r="B16" i="31"/>
  <c r="B5" i="35" l="1"/>
  <c r="B3" i="35" s="1"/>
  <c r="B5" i="33"/>
  <c r="B3" i="33" s="1"/>
  <c r="B5" i="37"/>
  <c r="B3" i="37" s="1"/>
  <c r="B5" i="31"/>
  <c r="B3" i="31" s="1"/>
  <c r="B5" i="36"/>
  <c r="B3" i="36" s="1"/>
  <c r="W12" i="6"/>
  <c r="O12" i="6"/>
  <c r="G12" i="6"/>
  <c r="V12" i="6"/>
  <c r="N12" i="6"/>
  <c r="F12" i="6"/>
  <c r="U12" i="6"/>
  <c r="M12" i="6"/>
  <c r="E12" i="6"/>
  <c r="T12" i="6"/>
  <c r="L12" i="6"/>
  <c r="D12" i="6"/>
  <c r="S12" i="6"/>
  <c r="K12" i="6"/>
  <c r="C12" i="6"/>
  <c r="R12" i="6"/>
  <c r="J12" i="6"/>
  <c r="B12" i="6"/>
  <c r="P12" i="6"/>
  <c r="Q12" i="6"/>
  <c r="I12" i="6"/>
  <c r="H12" i="6"/>
  <c r="W465" i="67"/>
  <c r="W408" i="67"/>
  <c r="W351" i="67"/>
  <c r="W313" i="67"/>
  <c r="W310" i="67"/>
  <c r="W273" i="67"/>
  <c r="W216" i="67"/>
  <c r="W159" i="67"/>
  <c r="W121" i="67"/>
  <c r="W102" i="67"/>
  <c r="W92" i="67"/>
  <c r="W91" i="67"/>
  <c r="W90" i="67"/>
  <c r="W87" i="67"/>
  <c r="W86" i="67"/>
  <c r="W83" i="67"/>
  <c r="W81" i="67"/>
  <c r="W80" i="67"/>
  <c r="W78" i="67"/>
  <c r="W70" i="67"/>
  <c r="W69" i="67"/>
  <c r="W580" i="68"/>
  <c r="W508" i="68"/>
  <c r="W436" i="68"/>
  <c r="W388" i="68"/>
  <c r="W364" i="68"/>
  <c r="W338" i="68"/>
  <c r="W266" i="68"/>
  <c r="W194" i="68"/>
  <c r="W146" i="68"/>
  <c r="W122" i="68"/>
  <c r="W111" i="68"/>
  <c r="W110" i="68"/>
  <c r="W109" i="68"/>
  <c r="W106" i="68"/>
  <c r="W105" i="68"/>
  <c r="W102" i="68"/>
  <c r="W101" i="68"/>
  <c r="W98" i="68"/>
  <c r="W96" i="68"/>
  <c r="W95" i="68"/>
  <c r="W93" i="68"/>
  <c r="W465" i="69"/>
  <c r="W408" i="69"/>
  <c r="W351" i="69"/>
  <c r="W338" i="69"/>
  <c r="W337" i="69"/>
  <c r="W336" i="69"/>
  <c r="W335" i="69"/>
  <c r="W313" i="69"/>
  <c r="W310" i="69"/>
  <c r="W273" i="69"/>
  <c r="W216" i="69"/>
  <c r="W159" i="69"/>
  <c r="W146" i="69"/>
  <c r="W145" i="69"/>
  <c r="W144" i="69"/>
  <c r="W143" i="69"/>
  <c r="W121" i="69"/>
  <c r="W102" i="69"/>
  <c r="W99" i="69"/>
  <c r="W92" i="69"/>
  <c r="W91" i="69"/>
  <c r="W90" i="69"/>
  <c r="W87" i="69"/>
  <c r="W86" i="69"/>
  <c r="W83" i="69"/>
  <c r="W81" i="69"/>
  <c r="W80" i="69"/>
  <c r="W78" i="69"/>
  <c r="W70" i="69"/>
  <c r="W69" i="69"/>
  <c r="W68" i="69"/>
  <c r="W67" i="69"/>
  <c r="W465" i="70"/>
  <c r="W408" i="70"/>
  <c r="W351" i="70"/>
  <c r="W313" i="70"/>
  <c r="W294" i="70"/>
  <c r="W273" i="70"/>
  <c r="W216" i="70"/>
  <c r="W159" i="70"/>
  <c r="W121" i="70"/>
  <c r="W118" i="70"/>
  <c r="W147" i="70"/>
  <c r="W142" i="70"/>
  <c r="W102" i="70"/>
  <c r="W92" i="70"/>
  <c r="W91" i="70"/>
  <c r="W90" i="70"/>
  <c r="W87" i="70"/>
  <c r="W86" i="70"/>
  <c r="W83" i="70"/>
  <c r="W81" i="70"/>
  <c r="W80" i="70"/>
  <c r="W78" i="70"/>
  <c r="W444" i="71"/>
  <c r="W390" i="71"/>
  <c r="W388" i="71"/>
  <c r="W370" i="71"/>
  <c r="W352" i="71"/>
  <c r="W336" i="71"/>
  <c r="W334" i="71"/>
  <c r="W324" i="71"/>
  <c r="W323" i="71"/>
  <c r="W322" i="71"/>
  <c r="W321" i="71"/>
  <c r="W300" i="71"/>
  <c r="W282" i="71"/>
  <c r="W280" i="71"/>
  <c r="W262" i="71"/>
  <c r="W208" i="71"/>
  <c r="W206" i="71"/>
  <c r="W188" i="71"/>
  <c r="W170" i="71"/>
  <c r="W154" i="71"/>
  <c r="W152" i="71"/>
  <c r="W116" i="71"/>
  <c r="W148" i="71"/>
  <c r="W100" i="71"/>
  <c r="W98" i="71"/>
  <c r="W91" i="71"/>
  <c r="W90" i="71"/>
  <c r="W89" i="71"/>
  <c r="W86" i="71"/>
  <c r="W85" i="71"/>
  <c r="W82" i="71"/>
  <c r="W80" i="71"/>
  <c r="W78" i="71"/>
  <c r="W70" i="71"/>
  <c r="W69" i="71"/>
  <c r="W68" i="71"/>
  <c r="W67" i="71"/>
  <c r="W444" i="72"/>
  <c r="W390" i="72"/>
  <c r="W388" i="72"/>
  <c r="W370" i="72"/>
  <c r="W352" i="72"/>
  <c r="W336" i="72"/>
  <c r="W334" i="72"/>
  <c r="W324" i="72"/>
  <c r="W323" i="72"/>
  <c r="W322" i="72"/>
  <c r="W321" i="72"/>
  <c r="W300" i="72"/>
  <c r="W282" i="72"/>
  <c r="W280" i="72"/>
  <c r="W262" i="72"/>
  <c r="W208" i="72"/>
  <c r="W206" i="72"/>
  <c r="W188" i="72"/>
  <c r="W170" i="72"/>
  <c r="W154" i="72"/>
  <c r="W152" i="72"/>
  <c r="W118" i="72"/>
  <c r="W116" i="72"/>
  <c r="W91" i="72"/>
  <c r="W90" i="72"/>
  <c r="W89" i="72"/>
  <c r="W86" i="72"/>
  <c r="W85" i="72"/>
  <c r="W82" i="72"/>
  <c r="W80" i="72"/>
  <c r="W78" i="72"/>
  <c r="W70" i="72"/>
  <c r="W465" i="66"/>
  <c r="W408" i="66"/>
  <c r="W351" i="66"/>
  <c r="W348" i="66"/>
  <c r="W294" i="66"/>
  <c r="W291" i="66"/>
  <c r="W273" i="66"/>
  <c r="W216" i="66"/>
  <c r="W213" i="66"/>
  <c r="W159" i="66"/>
  <c r="W121" i="66"/>
  <c r="W102" i="66"/>
  <c r="W92" i="66"/>
  <c r="W91" i="66"/>
  <c r="W90" i="66"/>
  <c r="W87" i="66"/>
  <c r="W86" i="66"/>
  <c r="W83" i="66"/>
  <c r="W81" i="66"/>
  <c r="W80" i="66"/>
  <c r="W78" i="66"/>
  <c r="W68" i="66"/>
  <c r="W67" i="66"/>
  <c r="W465" i="65"/>
  <c r="W408" i="65"/>
  <c r="W367" i="65"/>
  <c r="W351" i="65"/>
  <c r="W313" i="65"/>
  <c r="W338" i="65"/>
  <c r="W294" i="65"/>
  <c r="W273" i="65"/>
  <c r="W216" i="65"/>
  <c r="W159" i="65"/>
  <c r="W102" i="65"/>
  <c r="W92" i="65"/>
  <c r="W91" i="65"/>
  <c r="W90" i="65"/>
  <c r="W87" i="65"/>
  <c r="W86" i="65"/>
  <c r="W83" i="65"/>
  <c r="W81" i="65"/>
  <c r="W80" i="65"/>
  <c r="W78" i="65"/>
  <c r="W515" i="64"/>
  <c r="W452" i="64"/>
  <c r="W389" i="64"/>
  <c r="W347" i="64"/>
  <c r="W382" i="64"/>
  <c r="W326" i="64"/>
  <c r="W303" i="64"/>
  <c r="W240" i="64"/>
  <c r="W237" i="64"/>
  <c r="W195" i="64"/>
  <c r="W177" i="64"/>
  <c r="W174" i="64"/>
  <c r="W135" i="64"/>
  <c r="W11" i="42"/>
  <c r="W170" i="42"/>
  <c r="W169" i="42"/>
  <c r="W152" i="42"/>
  <c r="W151" i="42"/>
  <c r="W134" i="42"/>
  <c r="W133" i="42"/>
  <c r="W115" i="42"/>
  <c r="W114" i="42"/>
  <c r="W95" i="42"/>
  <c r="W94" i="42"/>
  <c r="W91" i="42"/>
  <c r="W90" i="42"/>
  <c r="W72" i="42"/>
  <c r="W71" i="42"/>
  <c r="W54" i="42"/>
  <c r="W53" i="42"/>
  <c r="W52" i="42"/>
  <c r="W34" i="42"/>
  <c r="W33" i="42"/>
  <c r="W14" i="42"/>
  <c r="W13" i="42"/>
  <c r="W93" i="72"/>
  <c r="W92" i="72"/>
  <c r="W88" i="72"/>
  <c r="W87" i="72"/>
  <c r="W84" i="72"/>
  <c r="W83" i="72"/>
  <c r="W81" i="72"/>
  <c r="W79" i="72"/>
  <c r="W93" i="71"/>
  <c r="W92" i="71"/>
  <c r="W88" i="71"/>
  <c r="W87" i="71"/>
  <c r="W84" i="71"/>
  <c r="W83" i="71"/>
  <c r="W81" i="71"/>
  <c r="W79" i="71"/>
  <c r="W94" i="70"/>
  <c r="W93" i="70"/>
  <c r="W89" i="70"/>
  <c r="W88" i="70"/>
  <c r="W85" i="70"/>
  <c r="W84" i="70"/>
  <c r="W82" i="70"/>
  <c r="W79" i="70"/>
  <c r="W94" i="69"/>
  <c r="W93" i="69"/>
  <c r="W89" i="69"/>
  <c r="W88" i="69"/>
  <c r="W85" i="69"/>
  <c r="W84" i="69"/>
  <c r="W82" i="69"/>
  <c r="W79" i="69"/>
  <c r="W114" i="68"/>
  <c r="W113" i="68"/>
  <c r="W112" i="68"/>
  <c r="W108" i="68"/>
  <c r="W107" i="68"/>
  <c r="W104" i="68"/>
  <c r="W103" i="68"/>
  <c r="W100" i="68"/>
  <c r="W99" i="68"/>
  <c r="W97" i="68"/>
  <c r="W94" i="68"/>
  <c r="W94" i="67"/>
  <c r="W93" i="67"/>
  <c r="W89" i="67"/>
  <c r="W88" i="67"/>
  <c r="W85" i="67"/>
  <c r="W84" i="67"/>
  <c r="W82" i="67"/>
  <c r="W79" i="67"/>
  <c r="W94" i="66"/>
  <c r="W93" i="66"/>
  <c r="W89" i="66"/>
  <c r="W88" i="66"/>
  <c r="W85" i="66"/>
  <c r="W84" i="66"/>
  <c r="W82" i="66"/>
  <c r="W79" i="66"/>
  <c r="W94" i="65"/>
  <c r="W93" i="65"/>
  <c r="W89" i="65"/>
  <c r="W88" i="65"/>
  <c r="W85" i="65"/>
  <c r="W84" i="65"/>
  <c r="W82" i="65"/>
  <c r="W79" i="65"/>
  <c r="W164" i="44"/>
  <c r="W162" i="44"/>
  <c r="W146" i="44"/>
  <c r="W144" i="44"/>
  <c r="W128" i="44"/>
  <c r="W109" i="44"/>
  <c r="W85" i="44"/>
  <c r="W66" i="44"/>
  <c r="W63" i="44"/>
  <c r="W47" i="44"/>
  <c r="W44" i="44"/>
  <c r="W28" i="44"/>
  <c r="W7" i="44"/>
  <c r="W176" i="46"/>
  <c r="W164" i="45"/>
  <c r="W162" i="45"/>
  <c r="W149" i="46"/>
  <c r="W146" i="45"/>
  <c r="W144" i="45"/>
  <c r="W126" i="46"/>
  <c r="W115" i="46"/>
  <c r="W114" i="46"/>
  <c r="W113" i="46"/>
  <c r="W109" i="45"/>
  <c r="W91" i="46"/>
  <c r="W87" i="46"/>
  <c r="W85" i="45"/>
  <c r="W71" i="46"/>
  <c r="W67" i="46"/>
  <c r="W65" i="46"/>
  <c r="W47" i="45"/>
  <c r="W35" i="46"/>
  <c r="W6" i="46"/>
  <c r="W112" i="46"/>
  <c r="W164" i="47"/>
  <c r="W162" i="47"/>
  <c r="W146" i="47"/>
  <c r="W144" i="47"/>
  <c r="W128" i="47"/>
  <c r="W109" i="47"/>
  <c r="W85" i="47"/>
  <c r="W66" i="47"/>
  <c r="W47" i="47"/>
  <c r="W28" i="47"/>
  <c r="W7" i="47"/>
  <c r="W4" i="47"/>
  <c r="W162" i="48"/>
  <c r="W144" i="48"/>
  <c r="W63" i="48"/>
  <c r="W162" i="49"/>
  <c r="W144" i="49"/>
  <c r="W164" i="50"/>
  <c r="W162" i="50"/>
  <c r="W146" i="50"/>
  <c r="W144" i="50"/>
  <c r="W128" i="50"/>
  <c r="W109" i="50"/>
  <c r="W85" i="50"/>
  <c r="W66" i="50"/>
  <c r="W63" i="50"/>
  <c r="W47" i="50"/>
  <c r="W28" i="50"/>
  <c r="W25" i="50"/>
  <c r="W7" i="50"/>
  <c r="W164" i="53"/>
  <c r="W146" i="53"/>
  <c r="W128" i="53"/>
  <c r="W109" i="53"/>
  <c r="W85" i="53"/>
  <c r="W66" i="53"/>
  <c r="W47" i="53"/>
  <c r="W28" i="53"/>
  <c r="W7" i="53"/>
  <c r="W164" i="54"/>
  <c r="W162" i="54"/>
  <c r="W144" i="54"/>
  <c r="W86" i="58"/>
  <c r="W67" i="58"/>
  <c r="W371" i="67" s="1"/>
  <c r="W370" i="67" s="1"/>
  <c r="W47" i="54"/>
  <c r="W28" i="54"/>
  <c r="W8" i="58"/>
  <c r="W411" i="64" s="1"/>
  <c r="W410" i="64" s="1"/>
  <c r="W4" i="54"/>
  <c r="W170" i="56"/>
  <c r="W169" i="56"/>
  <c r="W168" i="56"/>
  <c r="W162" i="55"/>
  <c r="W152" i="56"/>
  <c r="W149" i="56"/>
  <c r="W146" i="55"/>
  <c r="W144" i="55"/>
  <c r="W137" i="56"/>
  <c r="W129" i="59"/>
  <c r="W390" i="70" s="1"/>
  <c r="W389" i="70" s="1"/>
  <c r="W122" i="56"/>
  <c r="W121" i="56"/>
  <c r="W118" i="56"/>
  <c r="W114" i="56"/>
  <c r="W113" i="56"/>
  <c r="W112" i="56"/>
  <c r="W110" i="59"/>
  <c r="W109" i="59" s="1"/>
  <c r="W101" i="56"/>
  <c r="W98" i="56"/>
  <c r="W97" i="56"/>
  <c r="W94" i="56"/>
  <c r="W93" i="56"/>
  <c r="W90" i="56"/>
  <c r="W89" i="56"/>
  <c r="W77" i="56"/>
  <c r="W74" i="56"/>
  <c r="W70" i="56"/>
  <c r="W69" i="56"/>
  <c r="W67" i="59"/>
  <c r="W390" i="67" s="1"/>
  <c r="W389" i="67" s="1"/>
  <c r="W65" i="56"/>
  <c r="W59" i="56"/>
  <c r="W58" i="56"/>
  <c r="W57" i="56"/>
  <c r="W54" i="56"/>
  <c r="W39" i="56"/>
  <c r="W38" i="56"/>
  <c r="W37" i="56"/>
  <c r="W34" i="56"/>
  <c r="W31" i="56"/>
  <c r="W30" i="56"/>
  <c r="W29" i="59"/>
  <c r="W22" i="56"/>
  <c r="W19" i="56"/>
  <c r="W18" i="56"/>
  <c r="W17" i="56"/>
  <c r="W14" i="56"/>
  <c r="W10" i="56"/>
  <c r="W8" i="59"/>
  <c r="W432" i="64" s="1"/>
  <c r="W431" i="64" s="1"/>
  <c r="W167" i="56"/>
  <c r="W166" i="56"/>
  <c r="W151" i="56"/>
  <c r="W150" i="56"/>
  <c r="W145" i="56"/>
  <c r="W133" i="56"/>
  <c r="W115" i="56"/>
  <c r="W102" i="56"/>
  <c r="W86" i="56"/>
  <c r="W78" i="56"/>
  <c r="W164" i="57"/>
  <c r="W162" i="57"/>
  <c r="W146" i="57"/>
  <c r="W144" i="57"/>
  <c r="W128" i="57"/>
  <c r="W109" i="57"/>
  <c r="W85" i="57"/>
  <c r="W66" i="57"/>
  <c r="W47" i="57"/>
  <c r="W28" i="57"/>
  <c r="W7" i="57"/>
  <c r="W162" i="58"/>
  <c r="W144" i="58"/>
  <c r="W63" i="58"/>
  <c r="W29" i="58"/>
  <c r="W28" i="58" s="1"/>
  <c r="W25" i="58"/>
  <c r="W162" i="59"/>
  <c r="W144" i="59"/>
  <c r="W125" i="59"/>
  <c r="W4" i="59"/>
  <c r="W164" i="60"/>
  <c r="W162" i="60"/>
  <c r="W146" i="60"/>
  <c r="W144" i="60"/>
  <c r="W128" i="60"/>
  <c r="W109" i="60"/>
  <c r="W85" i="60"/>
  <c r="W66" i="60"/>
  <c r="W63" i="60"/>
  <c r="W47" i="60"/>
  <c r="W44" i="60"/>
  <c r="W28" i="60"/>
  <c r="W7" i="60"/>
  <c r="W164" i="63"/>
  <c r="W146" i="63"/>
  <c r="W128" i="63"/>
  <c r="W109" i="63"/>
  <c r="W85" i="63"/>
  <c r="W66" i="63"/>
  <c r="W47" i="63"/>
  <c r="W28" i="63"/>
  <c r="W7" i="63"/>
  <c r="W15" i="7"/>
  <c r="W29" i="12"/>
  <c r="W26" i="12"/>
  <c r="W25" i="12"/>
  <c r="W23" i="12"/>
  <c r="W21" i="12"/>
  <c r="W15" i="8"/>
  <c r="W13" i="12"/>
  <c r="W10" i="12"/>
  <c r="W30" i="10"/>
  <c r="W24" i="13"/>
  <c r="W23" i="10"/>
  <c r="W14" i="10"/>
  <c r="W13" i="13"/>
  <c r="W11" i="10"/>
  <c r="W10" i="13"/>
  <c r="W6" i="10"/>
  <c r="W31" i="14"/>
  <c r="W31" i="17" s="1"/>
  <c r="W30" i="14"/>
  <c r="W24" i="14"/>
  <c r="W24" i="17" s="1"/>
  <c r="W22" i="14"/>
  <c r="W22" i="17" s="1"/>
  <c r="W15" i="11"/>
  <c r="W11" i="14"/>
  <c r="W11" i="17" s="1"/>
  <c r="W10" i="14"/>
  <c r="W10" i="17" s="1"/>
  <c r="W9" i="14"/>
  <c r="W9" i="17" s="1"/>
  <c r="W30" i="12"/>
  <c r="W24" i="12"/>
  <c r="W32" i="14"/>
  <c r="W32" i="17" s="1"/>
  <c r="W26" i="14"/>
  <c r="W26" i="17" s="1"/>
  <c r="W25" i="14"/>
  <c r="W25" i="17" s="1"/>
  <c r="W23" i="14"/>
  <c r="W23" i="17" s="1"/>
  <c r="W16" i="14"/>
  <c r="W16" i="17" s="1"/>
  <c r="W14" i="14"/>
  <c r="W14" i="17" s="1"/>
  <c r="W13" i="14"/>
  <c r="W13" i="17" s="1"/>
  <c r="W12" i="14"/>
  <c r="W12" i="17" s="1"/>
  <c r="W15" i="18"/>
  <c r="W32" i="23"/>
  <c r="W31" i="23"/>
  <c r="W30" i="23"/>
  <c r="W29" i="23"/>
  <c r="W28" i="23"/>
  <c r="W24" i="23"/>
  <c r="W23" i="23"/>
  <c r="W22" i="23"/>
  <c r="W19" i="23"/>
  <c r="W15" i="19"/>
  <c r="W11" i="23"/>
  <c r="W31" i="24"/>
  <c r="W29" i="21"/>
  <c r="W26" i="24"/>
  <c r="W25" i="21"/>
  <c r="W23" i="21"/>
  <c r="W18" i="21"/>
  <c r="W16" i="21"/>
  <c r="W8" i="21"/>
  <c r="W7" i="21"/>
  <c r="W31" i="25"/>
  <c r="W31" i="28" s="1"/>
  <c r="W24" i="25"/>
  <c r="W24" i="28" s="1"/>
  <c r="W22" i="25"/>
  <c r="W22" i="28" s="1"/>
  <c r="W15" i="22"/>
  <c r="W11" i="25"/>
  <c r="W11" i="28" s="1"/>
  <c r="W10" i="25"/>
  <c r="W10" i="28" s="1"/>
  <c r="W9" i="25"/>
  <c r="W9" i="28" s="1"/>
  <c r="W26" i="23"/>
  <c r="W25" i="23"/>
  <c r="W18" i="23"/>
  <c r="W32" i="25"/>
  <c r="W32" i="28" s="1"/>
  <c r="W26" i="25"/>
  <c r="W26" i="28" s="1"/>
  <c r="W25" i="25"/>
  <c r="W25" i="28" s="1"/>
  <c r="W16" i="25"/>
  <c r="W15" i="25" s="1"/>
  <c r="W15" i="28" s="1"/>
  <c r="W14" i="25"/>
  <c r="W14" i="28" s="1"/>
  <c r="W13" i="25"/>
  <c r="W13" i="28" s="1"/>
  <c r="W12" i="25"/>
  <c r="W12" i="28" s="1"/>
  <c r="W92" i="6"/>
  <c r="W89" i="6"/>
  <c r="W17" i="6"/>
  <c r="W156" i="70" l="1"/>
  <c r="W367" i="70"/>
  <c r="W342" i="65"/>
  <c r="W139" i="70"/>
  <c r="W330" i="70"/>
  <c r="W144" i="70"/>
  <c r="W28" i="24"/>
  <c r="W340" i="65"/>
  <c r="W146" i="70"/>
  <c r="W11" i="24"/>
  <c r="W103" i="56"/>
  <c r="W28" i="25"/>
  <c r="W9" i="21"/>
  <c r="W19" i="21"/>
  <c r="W28" i="21"/>
  <c r="W8" i="23"/>
  <c r="W18" i="13"/>
  <c r="W26" i="10"/>
  <c r="W7" i="12"/>
  <c r="W25" i="13"/>
  <c r="W63" i="57"/>
  <c r="W62" i="57" s="1"/>
  <c r="W44" i="45"/>
  <c r="W43" i="45" s="1"/>
  <c r="W407" i="64"/>
  <c r="W406" i="64" s="1"/>
  <c r="W428" i="64"/>
  <c r="W427" i="64" s="1"/>
  <c r="W175" i="69"/>
  <c r="W16" i="10"/>
  <c r="W25" i="10"/>
  <c r="W25" i="60"/>
  <c r="W24" i="60" s="1"/>
  <c r="W106" i="45"/>
  <c r="W105" i="45" s="1"/>
  <c r="W6" i="14"/>
  <c r="W60" i="46"/>
  <c r="W72" i="46"/>
  <c r="W92" i="46"/>
  <c r="W120" i="46"/>
  <c r="W152" i="46"/>
  <c r="W19" i="24"/>
  <c r="W7" i="14"/>
  <c r="W6" i="56"/>
  <c r="W15" i="56"/>
  <c r="W26" i="56"/>
  <c r="W35" i="56"/>
  <c r="W55" i="56"/>
  <c r="W126" i="56"/>
  <c r="W135" i="56"/>
  <c r="W155" i="56"/>
  <c r="W33" i="46"/>
  <c r="W53" i="46"/>
  <c r="W64" i="46"/>
  <c r="W93" i="46"/>
  <c r="W153" i="46"/>
  <c r="W23" i="24"/>
  <c r="W26" i="13"/>
  <c r="W88" i="56"/>
  <c r="W5" i="46"/>
  <c r="W34" i="46"/>
  <c r="W15" i="42"/>
  <c r="W51" i="42"/>
  <c r="W70" i="42"/>
  <c r="W16" i="42"/>
  <c r="W333" i="67"/>
  <c r="W99" i="66"/>
  <c r="W98" i="66" s="1"/>
  <c r="W213" i="70"/>
  <c r="W212" i="70" s="1"/>
  <c r="W125" i="44"/>
  <c r="W124" i="44" s="1"/>
  <c r="W143" i="70"/>
  <c r="W325" i="71"/>
  <c r="W334" i="67"/>
  <c r="W337" i="67"/>
  <c r="W348" i="70"/>
  <c r="W347" i="70" s="1"/>
  <c r="W149" i="69"/>
  <c r="W323" i="64"/>
  <c r="W322" i="64" s="1"/>
  <c r="W367" i="67"/>
  <c r="W366" i="67" s="1"/>
  <c r="W5" i="24"/>
  <c r="W13" i="24"/>
  <c r="W6" i="21"/>
  <c r="W14" i="21"/>
  <c r="W24" i="24"/>
  <c r="W13" i="23"/>
  <c r="W106" i="60"/>
  <c r="W105" i="60" s="1"/>
  <c r="W82" i="47"/>
  <c r="W81" i="47" s="1"/>
  <c r="W175" i="65"/>
  <c r="W82" i="57"/>
  <c r="W81" i="57" s="1"/>
  <c r="W106" i="49"/>
  <c r="W337" i="65"/>
  <c r="W345" i="65"/>
  <c r="W25" i="24"/>
  <c r="W68" i="46"/>
  <c r="W88" i="46"/>
  <c r="W96" i="46"/>
  <c r="W127" i="46"/>
  <c r="W156" i="46"/>
  <c r="W90" i="46"/>
  <c r="W177" i="46"/>
  <c r="W55" i="42"/>
  <c r="W149" i="42"/>
  <c r="W143" i="68"/>
  <c r="W142" i="68" s="1"/>
  <c r="W132" i="56"/>
  <c r="W30" i="46"/>
  <c r="W7" i="24"/>
  <c r="W348" i="67"/>
  <c r="W79" i="64"/>
  <c r="W32" i="12"/>
  <c r="W104" i="6"/>
  <c r="W158" i="6" s="1"/>
  <c r="W449" i="64"/>
  <c r="W448" i="64" s="1"/>
  <c r="W339" i="65"/>
  <c r="W194" i="70"/>
  <c r="W150" i="69"/>
  <c r="W385" i="68"/>
  <c r="W384" i="68" s="1"/>
  <c r="W98" i="46"/>
  <c r="W158" i="46"/>
  <c r="W326" i="71"/>
  <c r="W59" i="46"/>
  <c r="W25" i="44"/>
  <c r="W24" i="44" s="1"/>
  <c r="W153" i="42"/>
  <c r="W127" i="56"/>
  <c r="W136" i="56"/>
  <c r="W148" i="56"/>
  <c r="W156" i="56"/>
  <c r="W32" i="46"/>
  <c r="W367" i="69"/>
  <c r="W125" i="50"/>
  <c r="W124" i="50" s="1"/>
  <c r="W125" i="54"/>
  <c r="W348" i="65"/>
  <c r="W347" i="65" s="1"/>
  <c r="W79" i="68"/>
  <c r="W63" i="49"/>
  <c r="W386" i="69"/>
  <c r="W310" i="70"/>
  <c r="W309" i="70" s="1"/>
  <c r="W145" i="71"/>
  <c r="W331" i="70"/>
  <c r="W132" i="64"/>
  <c r="W99" i="65"/>
  <c r="W386" i="66"/>
  <c r="W188" i="68"/>
  <c r="W194" i="69"/>
  <c r="W71" i="56"/>
  <c r="W106" i="50"/>
  <c r="W105" i="50" s="1"/>
  <c r="W135" i="72"/>
  <c r="W327" i="71"/>
  <c r="W44" i="49"/>
  <c r="W154" i="56"/>
  <c r="W4" i="49"/>
  <c r="W25" i="49"/>
  <c r="W239" i="68"/>
  <c r="W44" i="59"/>
  <c r="W96" i="56"/>
  <c r="W62" i="50"/>
  <c r="W187" i="68"/>
  <c r="W106" i="48"/>
  <c r="W55" i="46"/>
  <c r="W12" i="42"/>
  <c r="W50" i="42"/>
  <c r="W69" i="42"/>
  <c r="W156" i="66"/>
  <c r="W155" i="66" s="1"/>
  <c r="W44" i="57"/>
  <c r="W334" i="69"/>
  <c r="W85" i="54"/>
  <c r="W4" i="48"/>
  <c r="W25" i="48"/>
  <c r="W153" i="69"/>
  <c r="W119" i="68"/>
  <c r="W167" i="68" s="1"/>
  <c r="W191" i="68"/>
  <c r="W190" i="68" s="1"/>
  <c r="W481" i="68"/>
  <c r="W3" i="47"/>
  <c r="W330" i="69"/>
  <c r="W158" i="56"/>
  <c r="W131" i="56"/>
  <c r="W215" i="68"/>
  <c r="W92" i="56"/>
  <c r="W120" i="56"/>
  <c r="W18" i="35"/>
  <c r="W18" i="31"/>
  <c r="W161" i="47"/>
  <c r="W29" i="56"/>
  <c r="W82" i="54"/>
  <c r="W25" i="47"/>
  <c r="W24" i="47" s="1"/>
  <c r="W125" i="47"/>
  <c r="W124" i="47" s="1"/>
  <c r="W18" i="37"/>
  <c r="W25" i="59"/>
  <c r="W63" i="55"/>
  <c r="W153" i="56"/>
  <c r="W85" i="46"/>
  <c r="W94" i="46"/>
  <c r="W122" i="46"/>
  <c r="W175" i="70"/>
  <c r="W134" i="56"/>
  <c r="W144" i="56"/>
  <c r="W87" i="56"/>
  <c r="W95" i="56"/>
  <c r="W58" i="46"/>
  <c r="W89" i="46"/>
  <c r="W175" i="46"/>
  <c r="W8" i="24"/>
  <c r="W68" i="56"/>
  <c r="W76" i="56"/>
  <c r="W32" i="56"/>
  <c r="W9" i="13"/>
  <c r="W161" i="50"/>
  <c r="W20" i="10"/>
  <c r="W29" i="10"/>
  <c r="W9" i="12"/>
  <c r="W165" i="56"/>
  <c r="W44" i="50"/>
  <c r="W43" i="50" s="1"/>
  <c r="W125" i="49"/>
  <c r="W4" i="60"/>
  <c r="W3" i="60" s="1"/>
  <c r="W341" i="65"/>
  <c r="W345" i="66"/>
  <c r="W137" i="72"/>
  <c r="W20" i="56"/>
  <c r="W60" i="56"/>
  <c r="W72" i="56"/>
  <c r="W31" i="42"/>
  <c r="W147" i="59"/>
  <c r="W146" i="59" s="1"/>
  <c r="W143" i="59" s="1"/>
  <c r="W156" i="65"/>
  <c r="W155" i="65" s="1"/>
  <c r="W24" i="10"/>
  <c r="W12" i="24"/>
  <c r="W10" i="24"/>
  <c r="W125" i="55"/>
  <c r="W125" i="56" s="1"/>
  <c r="W98" i="65"/>
  <c r="W118" i="65"/>
  <c r="W6" i="24"/>
  <c r="W5" i="21"/>
  <c r="W13" i="21"/>
  <c r="W32" i="24"/>
  <c r="W12" i="23"/>
  <c r="W5" i="10"/>
  <c r="W32" i="10"/>
  <c r="W12" i="12"/>
  <c r="W31" i="10"/>
  <c r="W31" i="13"/>
  <c r="W106" i="58"/>
  <c r="W25" i="57"/>
  <c r="W24" i="57" s="1"/>
  <c r="W82" i="48"/>
  <c r="W63" i="47"/>
  <c r="W62" i="47" s="1"/>
  <c r="W25" i="45"/>
  <c r="W213" i="65"/>
  <c r="W212" i="65" s="1"/>
  <c r="W291" i="65"/>
  <c r="W175" i="66"/>
  <c r="W91" i="56"/>
  <c r="W99" i="56"/>
  <c r="W119" i="56"/>
  <c r="W130" i="56"/>
  <c r="W63" i="54"/>
  <c r="W31" i="46"/>
  <c r="W69" i="46"/>
  <c r="W97" i="46"/>
  <c r="W129" i="46"/>
  <c r="W344" i="65"/>
  <c r="W139" i="66"/>
  <c r="W386" i="70"/>
  <c r="W385" i="70" s="1"/>
  <c r="W333" i="69"/>
  <c r="W405" i="69"/>
  <c r="W404" i="69" s="1"/>
  <c r="W23" i="13"/>
  <c r="W138" i="72"/>
  <c r="W13" i="56"/>
  <c r="W21" i="56"/>
  <c r="W33" i="56"/>
  <c r="W73" i="56"/>
  <c r="W24" i="50"/>
  <c r="W150" i="42"/>
  <c r="W79" i="6"/>
  <c r="W78" i="6" s="1"/>
  <c r="W86" i="6" s="1"/>
  <c r="W30" i="25"/>
  <c r="W173" i="64"/>
  <c r="W99" i="67"/>
  <c r="W98" i="67" s="1"/>
  <c r="W330" i="67"/>
  <c r="W16" i="28"/>
  <c r="W17" i="8"/>
  <c r="W27" i="8"/>
  <c r="W143" i="44"/>
  <c r="W419" i="68"/>
  <c r="W331" i="67"/>
  <c r="W31" i="12"/>
  <c r="W11" i="13"/>
  <c r="W186" i="68"/>
  <c r="W21" i="21"/>
  <c r="W30" i="24"/>
  <c r="W32" i="13"/>
  <c r="W12" i="10"/>
  <c r="W22" i="10"/>
  <c r="W11" i="12"/>
  <c r="W82" i="58"/>
  <c r="W129" i="58"/>
  <c r="W371" i="70" s="1"/>
  <c r="W370" i="70" s="1"/>
  <c r="W366" i="70" s="1"/>
  <c r="W155" i="46"/>
  <c r="W386" i="65"/>
  <c r="W118" i="66"/>
  <c r="W117" i="66" s="1"/>
  <c r="W367" i="66"/>
  <c r="W213" i="69"/>
  <c r="W212" i="69" s="1"/>
  <c r="W263" i="68"/>
  <c r="W262" i="68" s="1"/>
  <c r="W161" i="57"/>
  <c r="W331" i="71"/>
  <c r="W416" i="68"/>
  <c r="W457" i="68"/>
  <c r="W405" i="67"/>
  <c r="W404" i="67" s="1"/>
  <c r="W417" i="68"/>
  <c r="W125" i="57"/>
  <c r="W124" i="57" s="1"/>
  <c r="W100" i="72"/>
  <c r="W136" i="72" s="1"/>
  <c r="W405" i="70"/>
  <c r="W404" i="70" s="1"/>
  <c r="W348" i="69"/>
  <c r="W347" i="69" s="1"/>
  <c r="W140" i="67"/>
  <c r="W213" i="67"/>
  <c r="W212" i="67" s="1"/>
  <c r="W291" i="67"/>
  <c r="W329" i="67" s="1"/>
  <c r="W386" i="67"/>
  <c r="W385" i="67" s="1"/>
  <c r="W194" i="66"/>
  <c r="W328" i="71"/>
  <c r="W152" i="69"/>
  <c r="W433" i="68"/>
  <c r="W432" i="68" s="1"/>
  <c r="W329" i="71"/>
  <c r="W144" i="71"/>
  <c r="W156" i="69"/>
  <c r="W155" i="69" s="1"/>
  <c r="W415" i="68"/>
  <c r="W4" i="55"/>
  <c r="W4" i="56" s="1"/>
  <c r="W26" i="21"/>
  <c r="W156" i="67"/>
  <c r="W155" i="67" s="1"/>
  <c r="W16" i="56"/>
  <c r="W170" i="68"/>
  <c r="W9" i="24"/>
  <c r="W44" i="55"/>
  <c r="W10" i="42"/>
  <c r="W386" i="64"/>
  <c r="W385" i="64" s="1"/>
  <c r="W8" i="12"/>
  <c r="W28" i="13"/>
  <c r="W4" i="11"/>
  <c r="W17" i="11"/>
  <c r="W27" i="11"/>
  <c r="W343" i="66"/>
  <c r="W183" i="68"/>
  <c r="W194" i="67"/>
  <c r="W294" i="67"/>
  <c r="W332" i="67" s="1"/>
  <c r="W15" i="9"/>
  <c r="W15" i="10" s="1"/>
  <c r="W335" i="65"/>
  <c r="W18" i="36"/>
  <c r="W43" i="60"/>
  <c r="W163" i="56"/>
  <c r="W149" i="65"/>
  <c r="W98" i="72"/>
  <c r="W134" i="72" s="1"/>
  <c r="W145" i="70"/>
  <c r="W4" i="19"/>
  <c r="W4" i="18"/>
  <c r="W3" i="18" s="1"/>
  <c r="W16" i="24" s="1"/>
  <c r="W12" i="13"/>
  <c r="W151" i="46"/>
  <c r="W150" i="65"/>
  <c r="W340" i="66"/>
  <c r="W205" i="72"/>
  <c r="W344" i="70"/>
  <c r="W80" i="68"/>
  <c r="W184" i="68"/>
  <c r="W10" i="10"/>
  <c r="W19" i="13"/>
  <c r="W143" i="60"/>
  <c r="W63" i="45"/>
  <c r="W63" i="46" s="1"/>
  <c r="W82" i="45"/>
  <c r="W81" i="45" s="1"/>
  <c r="W43" i="44"/>
  <c r="W383" i="64"/>
  <c r="W381" i="64"/>
  <c r="W151" i="65"/>
  <c r="W212" i="66"/>
  <c r="W341" i="66"/>
  <c r="W345" i="70"/>
  <c r="W177" i="68"/>
  <c r="W20" i="21"/>
  <c r="W29" i="24"/>
  <c r="W125" i="60"/>
  <c r="W124" i="60" s="1"/>
  <c r="W82" i="55"/>
  <c r="W159" i="56"/>
  <c r="W25" i="54"/>
  <c r="W24" i="54" s="1"/>
  <c r="W66" i="54"/>
  <c r="W82" i="49"/>
  <c r="W121" i="46"/>
  <c r="W344" i="64"/>
  <c r="W194" i="65"/>
  <c r="W342" i="66"/>
  <c r="W405" i="66"/>
  <c r="W404" i="66" s="1"/>
  <c r="W330" i="71"/>
  <c r="W178" i="68"/>
  <c r="W505" i="68"/>
  <c r="W504" i="68" s="1"/>
  <c r="W140" i="70"/>
  <c r="W179" i="68"/>
  <c r="W13" i="6"/>
  <c r="W29" i="25"/>
  <c r="W30" i="21"/>
  <c r="W125" i="58"/>
  <c r="W4" i="57"/>
  <c r="W3" i="57" s="1"/>
  <c r="W163" i="64"/>
  <c r="W146" i="65"/>
  <c r="W336" i="65"/>
  <c r="W138" i="66"/>
  <c r="W344" i="66"/>
  <c r="W139" i="72"/>
  <c r="W146" i="71"/>
  <c r="W317" i="71"/>
  <c r="W180" i="68"/>
  <c r="W75" i="56"/>
  <c r="W106" i="44"/>
  <c r="W105" i="44" s="1"/>
  <c r="W147" i="65"/>
  <c r="W387" i="72"/>
  <c r="W181" i="68"/>
  <c r="W30" i="13"/>
  <c r="W28" i="12"/>
  <c r="W8" i="14"/>
  <c r="W24" i="58"/>
  <c r="W27" i="56"/>
  <c r="W36" i="56"/>
  <c r="W56" i="56"/>
  <c r="W44" i="48"/>
  <c r="W154" i="42"/>
  <c r="W148" i="65"/>
  <c r="W347" i="66"/>
  <c r="W320" i="71"/>
  <c r="W182" i="68"/>
  <c r="W361" i="68"/>
  <c r="W360" i="68" s="1"/>
  <c r="W418" i="68"/>
  <c r="W335" i="67"/>
  <c r="W18" i="34"/>
  <c r="W18" i="30"/>
  <c r="W4" i="58"/>
  <c r="W46" i="56"/>
  <c r="W83" i="56"/>
  <c r="W138" i="56"/>
  <c r="W176" i="56"/>
  <c r="W4" i="44"/>
  <c r="W3" i="44" s="1"/>
  <c r="W78" i="46"/>
  <c r="W141" i="46"/>
  <c r="W97" i="42"/>
  <c r="W116" i="42"/>
  <c r="W171" i="42"/>
  <c r="W111" i="64"/>
  <c r="W67" i="65"/>
  <c r="W331" i="65"/>
  <c r="W145" i="66"/>
  <c r="W153" i="66"/>
  <c r="W331" i="66"/>
  <c r="W97" i="71"/>
  <c r="W298" i="71"/>
  <c r="W297" i="71" s="1"/>
  <c r="W335" i="70"/>
  <c r="W343" i="70"/>
  <c r="W173" i="68"/>
  <c r="W425" i="68"/>
  <c r="W144" i="67"/>
  <c r="W152" i="67"/>
  <c r="W27" i="22"/>
  <c r="W177" i="56"/>
  <c r="W161" i="45"/>
  <c r="W41" i="46"/>
  <c r="W108" i="46"/>
  <c r="W116" i="46"/>
  <c r="W159" i="46"/>
  <c r="W117" i="42"/>
  <c r="W172" i="42"/>
  <c r="W162" i="64"/>
  <c r="W170" i="64"/>
  <c r="W68" i="65"/>
  <c r="W146" i="66"/>
  <c r="W333" i="66"/>
  <c r="W319" i="72"/>
  <c r="W149" i="71"/>
  <c r="W319" i="71"/>
  <c r="W336" i="70"/>
  <c r="W98" i="69"/>
  <c r="W174" i="68"/>
  <c r="W410" i="68"/>
  <c r="W426" i="68"/>
  <c r="W145" i="67"/>
  <c r="W153" i="67"/>
  <c r="W14" i="18"/>
  <c r="W14" i="23" s="1"/>
  <c r="W7" i="13"/>
  <c r="W26" i="46"/>
  <c r="W83" i="46"/>
  <c r="W100" i="46"/>
  <c r="W117" i="46"/>
  <c r="W144" i="46"/>
  <c r="W171" i="46"/>
  <c r="W171" i="64"/>
  <c r="W373" i="64"/>
  <c r="W152" i="65"/>
  <c r="W334" i="65"/>
  <c r="W147" i="66"/>
  <c r="W334" i="66"/>
  <c r="W320" i="72"/>
  <c r="W333" i="72"/>
  <c r="W337" i="70"/>
  <c r="W175" i="68"/>
  <c r="W411" i="68"/>
  <c r="W427" i="68"/>
  <c r="W146" i="67"/>
  <c r="W6" i="25"/>
  <c r="W18" i="14"/>
  <c r="W82" i="59"/>
  <c r="W49" i="56"/>
  <c r="W141" i="56"/>
  <c r="W171" i="56"/>
  <c r="W4" i="50"/>
  <c r="W3" i="50" s="1"/>
  <c r="W128" i="45"/>
  <c r="W128" i="46" s="1"/>
  <c r="W101" i="46"/>
  <c r="W118" i="46"/>
  <c r="W164" i="64"/>
  <c r="W374" i="64"/>
  <c r="W153" i="65"/>
  <c r="W148" i="66"/>
  <c r="W335" i="66"/>
  <c r="W338" i="70"/>
  <c r="W341" i="69"/>
  <c r="W176" i="68"/>
  <c r="W412" i="68"/>
  <c r="W420" i="68"/>
  <c r="W428" i="68"/>
  <c r="W147" i="67"/>
  <c r="W4" i="22"/>
  <c r="W4" i="20"/>
  <c r="W7" i="25"/>
  <c r="W18" i="25"/>
  <c r="W15" i="14"/>
  <c r="W15" i="17" s="1"/>
  <c r="W28" i="14"/>
  <c r="W7" i="55"/>
  <c r="W25" i="55"/>
  <c r="W143" i="55"/>
  <c r="W119" i="46"/>
  <c r="W137" i="46"/>
  <c r="W146" i="46"/>
  <c r="W165" i="48"/>
  <c r="W173" i="72" s="1"/>
  <c r="W172" i="72" s="1"/>
  <c r="W169" i="72" s="1"/>
  <c r="W290" i="65"/>
  <c r="W149" i="66"/>
  <c r="W336" i="66"/>
  <c r="W68" i="72"/>
  <c r="W135" i="71"/>
  <c r="W68" i="70"/>
  <c r="W339" i="70"/>
  <c r="W138" i="69"/>
  <c r="W147" i="69"/>
  <c r="W342" i="69"/>
  <c r="W413" i="68"/>
  <c r="W421" i="68"/>
  <c r="W429" i="68"/>
  <c r="W148" i="67"/>
  <c r="W100" i="6"/>
  <c r="W154" i="6" s="1"/>
  <c r="W8" i="25"/>
  <c r="W19" i="25"/>
  <c r="W17" i="9"/>
  <c r="W20" i="14"/>
  <c r="W29" i="13"/>
  <c r="W19" i="46"/>
  <c r="W35" i="42"/>
  <c r="W150" i="66"/>
  <c r="W69" i="72"/>
  <c r="W69" i="70"/>
  <c r="W151" i="70"/>
  <c r="W340" i="70"/>
  <c r="W139" i="69"/>
  <c r="W343" i="69"/>
  <c r="W82" i="68"/>
  <c r="W422" i="68"/>
  <c r="W430" i="68"/>
  <c r="W141" i="67"/>
  <c r="W149" i="67"/>
  <c r="W101" i="6"/>
  <c r="W155" i="6" s="1"/>
  <c r="W21" i="14"/>
  <c r="W108" i="56"/>
  <c r="W117" i="56"/>
  <c r="W174" i="56"/>
  <c r="W49" i="46"/>
  <c r="W57" i="46"/>
  <c r="W148" i="46"/>
  <c r="W167" i="46"/>
  <c r="W36" i="42"/>
  <c r="W112" i="42"/>
  <c r="W131" i="42"/>
  <c r="W167" i="42"/>
  <c r="W151" i="66"/>
  <c r="W138" i="71"/>
  <c r="W70" i="70"/>
  <c r="W152" i="70"/>
  <c r="W341" i="70"/>
  <c r="W344" i="69"/>
  <c r="W83" i="68"/>
  <c r="W171" i="68"/>
  <c r="W423" i="68"/>
  <c r="W142" i="67"/>
  <c r="W150" i="67"/>
  <c r="W21" i="23"/>
  <c r="W27" i="9"/>
  <c r="W22" i="13"/>
  <c r="W28" i="55"/>
  <c r="W28" i="56" s="1"/>
  <c r="W66" i="55"/>
  <c r="W113" i="42"/>
  <c r="W132" i="42"/>
  <c r="W168" i="42"/>
  <c r="W330" i="65"/>
  <c r="W144" i="66"/>
  <c r="W152" i="66"/>
  <c r="W330" i="66"/>
  <c r="W153" i="70"/>
  <c r="W334" i="70"/>
  <c r="W342" i="70"/>
  <c r="W142" i="69"/>
  <c r="W345" i="69"/>
  <c r="W84" i="68"/>
  <c r="W172" i="68"/>
  <c r="W424" i="68"/>
  <c r="W143" i="67"/>
  <c r="W151" i="67"/>
  <c r="W336" i="67"/>
  <c r="W309" i="67"/>
  <c r="W347" i="67"/>
  <c r="W31" i="21"/>
  <c r="W461" i="68"/>
  <c r="W460" i="68" s="1"/>
  <c r="W85" i="58"/>
  <c r="W19" i="6"/>
  <c r="W18" i="12"/>
  <c r="W157" i="56"/>
  <c r="W28" i="59"/>
  <c r="W390" i="65"/>
  <c r="W389" i="65" s="1"/>
  <c r="W7" i="23"/>
  <c r="W19" i="12"/>
  <c r="W17" i="7"/>
  <c r="W19" i="14"/>
  <c r="W20" i="12"/>
  <c r="W22" i="12"/>
  <c r="W161" i="44"/>
  <c r="W23" i="6"/>
  <c r="W16" i="30"/>
  <c r="W17" i="30" s="1"/>
  <c r="W5" i="23"/>
  <c r="W10" i="23"/>
  <c r="W16" i="33"/>
  <c r="W17" i="33" s="1"/>
  <c r="W116" i="6"/>
  <c r="W170" i="6" s="1"/>
  <c r="W112" i="29"/>
  <c r="W125" i="29" s="1"/>
  <c r="W111" i="29"/>
  <c r="W124" i="29" s="1"/>
  <c r="W16" i="34"/>
  <c r="W17" i="34" s="1"/>
  <c r="W112" i="6"/>
  <c r="W21" i="6"/>
  <c r="W23" i="25"/>
  <c r="W23" i="28" s="1"/>
  <c r="W17" i="22"/>
  <c r="W24" i="29"/>
  <c r="W11" i="29" s="1"/>
  <c r="W115" i="29"/>
  <c r="W128" i="29" s="1"/>
  <c r="W21" i="10"/>
  <c r="W13" i="10"/>
  <c r="W18" i="10"/>
  <c r="W19" i="10"/>
  <c r="W236" i="64"/>
  <c r="W137" i="71"/>
  <c r="W118" i="71"/>
  <c r="W136" i="71" s="1"/>
  <c r="W32" i="21"/>
  <c r="W9" i="23"/>
  <c r="W23" i="29"/>
  <c r="W114" i="29"/>
  <c r="W127" i="29" s="1"/>
  <c r="W11" i="21"/>
  <c r="W62" i="60"/>
  <c r="W6" i="23"/>
  <c r="W12" i="21"/>
  <c r="W63" i="59"/>
  <c r="W371" i="65"/>
  <c r="W370" i="65" s="1"/>
  <c r="W366" i="65" s="1"/>
  <c r="W106" i="54"/>
  <c r="W107" i="56"/>
  <c r="W10" i="21"/>
  <c r="W20" i="13"/>
  <c r="W16" i="35"/>
  <c r="W17" i="35" s="1"/>
  <c r="W16" i="31"/>
  <c r="W17" i="31" s="1"/>
  <c r="W27" i="19"/>
  <c r="W21" i="13"/>
  <c r="W85" i="55"/>
  <c r="W85" i="56" s="1"/>
  <c r="W86" i="59"/>
  <c r="W44" i="54"/>
  <c r="W43" i="54" s="1"/>
  <c r="W45" i="56"/>
  <c r="W109" i="54"/>
  <c r="W110" i="58"/>
  <c r="W5" i="25"/>
  <c r="W317" i="72"/>
  <c r="W298" i="72"/>
  <c r="W26" i="29"/>
  <c r="W117" i="29"/>
  <c r="W130" i="29" s="1"/>
  <c r="W102" i="6"/>
  <c r="W45" i="6"/>
  <c r="W27" i="20"/>
  <c r="W48" i="58"/>
  <c r="W371" i="66" s="1"/>
  <c r="W370" i="66" s="1"/>
  <c r="W48" i="56"/>
  <c r="W147" i="56"/>
  <c r="W147" i="58"/>
  <c r="W27" i="29"/>
  <c r="W14" i="29" s="1"/>
  <c r="W118" i="29"/>
  <c r="W131" i="29" s="1"/>
  <c r="W29" i="49"/>
  <c r="W198" i="65" s="1"/>
  <c r="W197" i="65" s="1"/>
  <c r="W28" i="45"/>
  <c r="W28" i="46" s="1"/>
  <c r="W29" i="46"/>
  <c r="W106" i="59"/>
  <c r="W105" i="59" s="1"/>
  <c r="W32" i="42"/>
  <c r="W157" i="46"/>
  <c r="W143" i="45"/>
  <c r="W82" i="60"/>
  <c r="W81" i="60" s="1"/>
  <c r="W48" i="48"/>
  <c r="W179" i="66" s="1"/>
  <c r="W178" i="66" s="1"/>
  <c r="W390" i="69"/>
  <c r="W389" i="69" s="1"/>
  <c r="W53" i="56"/>
  <c r="W110" i="48"/>
  <c r="W179" i="69" s="1"/>
  <c r="W178" i="69" s="1"/>
  <c r="W174" i="69" s="1"/>
  <c r="W310" i="65"/>
  <c r="W130" i="46"/>
  <c r="W82" i="44"/>
  <c r="W81" i="44" s="1"/>
  <c r="W99" i="46"/>
  <c r="W131" i="46"/>
  <c r="W163" i="46"/>
  <c r="W69" i="66"/>
  <c r="W141" i="66"/>
  <c r="W16" i="37"/>
  <c r="W17" i="37" s="1"/>
  <c r="W18" i="24"/>
  <c r="W132" i="46"/>
  <c r="W164" i="46"/>
  <c r="W70" i="66"/>
  <c r="W140" i="72"/>
  <c r="W106" i="47"/>
  <c r="W105" i="47" s="1"/>
  <c r="W4" i="45"/>
  <c r="W37" i="46"/>
  <c r="W70" i="46"/>
  <c r="W133" i="46"/>
  <c r="W165" i="49"/>
  <c r="W191" i="72" s="1"/>
  <c r="W190" i="72" s="1"/>
  <c r="W187" i="72" s="1"/>
  <c r="W310" i="66"/>
  <c r="W329" i="66" s="1"/>
  <c r="W141" i="72"/>
  <c r="W15" i="20"/>
  <c r="W15" i="21" s="1"/>
  <c r="W27" i="7"/>
  <c r="W38" i="46"/>
  <c r="W102" i="46"/>
  <c r="W134" i="46"/>
  <c r="W166" i="46"/>
  <c r="W86" i="48"/>
  <c r="W219" i="68" s="1"/>
  <c r="W218" i="68" s="1"/>
  <c r="W368" i="64"/>
  <c r="W142" i="72"/>
  <c r="W39" i="46"/>
  <c r="W103" i="46"/>
  <c r="W135" i="46"/>
  <c r="W147" i="48"/>
  <c r="W173" i="71" s="1"/>
  <c r="W172" i="71" s="1"/>
  <c r="W169" i="71" s="1"/>
  <c r="W147" i="46"/>
  <c r="W143" i="72"/>
  <c r="W9" i="56"/>
  <c r="W8" i="46"/>
  <c r="W40" i="46"/>
  <c r="W73" i="46"/>
  <c r="W136" i="46"/>
  <c r="W168" i="46"/>
  <c r="W144" i="72"/>
  <c r="W44" i="58"/>
  <c r="W40" i="56"/>
  <c r="W106" i="55"/>
  <c r="W139" i="56"/>
  <c r="W128" i="54"/>
  <c r="W124" i="54" s="1"/>
  <c r="W9" i="46"/>
  <c r="W74" i="46"/>
  <c r="W169" i="46"/>
  <c r="W414" i="68"/>
  <c r="W17" i="18"/>
  <c r="W11" i="56"/>
  <c r="W41" i="56"/>
  <c r="W140" i="56"/>
  <c r="W173" i="56"/>
  <c r="W10" i="46"/>
  <c r="W75" i="46"/>
  <c r="W107" i="46"/>
  <c r="W138" i="46"/>
  <c r="W170" i="46"/>
  <c r="W110" i="56"/>
  <c r="W11" i="46"/>
  <c r="W45" i="46"/>
  <c r="W76" i="46"/>
  <c r="W139" i="46"/>
  <c r="W144" i="65"/>
  <c r="W22" i="24"/>
  <c r="W8" i="49"/>
  <c r="W220" i="64" s="1"/>
  <c r="W219" i="64" s="1"/>
  <c r="W106" i="57"/>
  <c r="W105" i="57" s="1"/>
  <c r="W111" i="56"/>
  <c r="W175" i="56"/>
  <c r="W165" i="58"/>
  <c r="W355" i="72" s="1"/>
  <c r="W354" i="72" s="1"/>
  <c r="W351" i="72" s="1"/>
  <c r="W12" i="46"/>
  <c r="W46" i="46"/>
  <c r="W77" i="46"/>
  <c r="W109" i="46"/>
  <c r="W140" i="46"/>
  <c r="W145" i="65"/>
  <c r="W405" i="65"/>
  <c r="W404" i="65" s="1"/>
  <c r="W337" i="66"/>
  <c r="W99" i="70"/>
  <c r="W98" i="70" s="1"/>
  <c r="W12" i="56"/>
  <c r="W67" i="49"/>
  <c r="W198" i="67" s="1"/>
  <c r="W197" i="67" s="1"/>
  <c r="W13" i="46"/>
  <c r="W47" i="46"/>
  <c r="W62" i="44"/>
  <c r="W338" i="66"/>
  <c r="W4" i="7"/>
  <c r="W3" i="7" s="1"/>
  <c r="W48" i="59"/>
  <c r="W390" i="66" s="1"/>
  <c r="W389" i="66" s="1"/>
  <c r="W79" i="56"/>
  <c r="W14" i="46"/>
  <c r="W48" i="49"/>
  <c r="W198" i="66" s="1"/>
  <c r="W197" i="66" s="1"/>
  <c r="W79" i="46"/>
  <c r="W339" i="66"/>
  <c r="W151" i="72"/>
  <c r="W16" i="36"/>
  <c r="W17" i="36" s="1"/>
  <c r="W109" i="29"/>
  <c r="W122" i="29" s="1"/>
  <c r="W6" i="12"/>
  <c r="W129" i="49"/>
  <c r="W198" i="70" s="1"/>
  <c r="W197" i="70" s="1"/>
  <c r="W15" i="46"/>
  <c r="W89" i="42"/>
  <c r="W75" i="64"/>
  <c r="W139" i="67"/>
  <c r="W118" i="67"/>
  <c r="W16" i="32"/>
  <c r="W17" i="32" s="1"/>
  <c r="W43" i="57"/>
  <c r="W143" i="57"/>
  <c r="W50" i="56"/>
  <c r="W16" i="46"/>
  <c r="W92" i="42"/>
  <c r="W76" i="64"/>
  <c r="W70" i="65"/>
  <c r="W115" i="72"/>
  <c r="W138" i="70"/>
  <c r="W28" i="10"/>
  <c r="W110" i="29"/>
  <c r="W123" i="29" s="1"/>
  <c r="W98" i="6"/>
  <c r="W119" i="6" s="1"/>
  <c r="W20" i="29"/>
  <c r="W7" i="29" s="1"/>
  <c r="W27" i="18"/>
  <c r="W8" i="10"/>
  <c r="W8" i="13"/>
  <c r="W51" i="56"/>
  <c r="W84" i="56"/>
  <c r="W116" i="56"/>
  <c r="W7" i="54"/>
  <c r="W3" i="54" s="1"/>
  <c r="W17" i="46"/>
  <c r="W93" i="42"/>
  <c r="W77" i="64"/>
  <c r="W216" i="64"/>
  <c r="W333" i="65"/>
  <c r="W134" i="71"/>
  <c r="W185" i="68"/>
  <c r="W161" i="60"/>
  <c r="W99" i="6"/>
  <c r="W153" i="6" s="1"/>
  <c r="W21" i="29"/>
  <c r="W8" i="29" s="1"/>
  <c r="W29" i="14"/>
  <c r="W52" i="56"/>
  <c r="W125" i="48"/>
  <c r="W96" i="42"/>
  <c r="W78" i="64"/>
  <c r="W290" i="66"/>
  <c r="W331" i="72"/>
  <c r="W118" i="69"/>
  <c r="W137" i="69" s="1"/>
  <c r="W291" i="69"/>
  <c r="W294" i="69"/>
  <c r="W332" i="69" s="1"/>
  <c r="W67" i="67"/>
  <c r="W68" i="67"/>
  <c r="W338" i="67"/>
  <c r="W148" i="70"/>
  <c r="W168" i="68"/>
  <c r="W339" i="67"/>
  <c r="W151" i="71"/>
  <c r="W149" i="70"/>
  <c r="W332" i="70"/>
  <c r="W169" i="68"/>
  <c r="W340" i="67"/>
  <c r="W150" i="70"/>
  <c r="W333" i="70"/>
  <c r="W175" i="67"/>
  <c r="W341" i="67"/>
  <c r="W342" i="67"/>
  <c r="W339" i="69"/>
  <c r="W340" i="69"/>
  <c r="W344" i="67"/>
  <c r="W142" i="66"/>
  <c r="W145" i="72"/>
  <c r="W81" i="68"/>
  <c r="W345" i="67"/>
  <c r="W143" i="50"/>
  <c r="W143" i="47"/>
  <c r="W18" i="46"/>
  <c r="W110" i="49"/>
  <c r="W198" i="69" s="1"/>
  <c r="W197" i="69" s="1"/>
  <c r="W193" i="69" s="1"/>
  <c r="W172" i="46"/>
  <c r="W143" i="66"/>
  <c r="W146" i="72"/>
  <c r="W50" i="46"/>
  <c r="W111" i="46"/>
  <c r="W173" i="46"/>
  <c r="W155" i="64"/>
  <c r="W165" i="64"/>
  <c r="W366" i="64"/>
  <c r="W375" i="64"/>
  <c r="W205" i="71"/>
  <c r="W333" i="71"/>
  <c r="W165" i="59"/>
  <c r="W373" i="72" s="1"/>
  <c r="W372" i="72" s="1"/>
  <c r="W369" i="72" s="1"/>
  <c r="W20" i="46"/>
  <c r="W51" i="46"/>
  <c r="W174" i="46"/>
  <c r="W29" i="48"/>
  <c r="W179" i="65" s="1"/>
  <c r="W178" i="65" s="1"/>
  <c r="W135" i="42"/>
  <c r="W157" i="64"/>
  <c r="W166" i="64"/>
  <c r="W367" i="64"/>
  <c r="W376" i="64"/>
  <c r="W148" i="72"/>
  <c r="W67" i="70"/>
  <c r="W21" i="46"/>
  <c r="W52" i="46"/>
  <c r="W84" i="46"/>
  <c r="W145" i="46"/>
  <c r="W73" i="42"/>
  <c r="W136" i="42"/>
  <c r="W158" i="64"/>
  <c r="W167" i="64"/>
  <c r="W377" i="64"/>
  <c r="W149" i="72"/>
  <c r="W155" i="70"/>
  <c r="W141" i="69"/>
  <c r="W82" i="50"/>
  <c r="W81" i="50" s="1"/>
  <c r="W44" i="47"/>
  <c r="W43" i="47" s="1"/>
  <c r="W22" i="46"/>
  <c r="W74" i="42"/>
  <c r="W159" i="64"/>
  <c r="W168" i="64"/>
  <c r="W369" i="64"/>
  <c r="W378" i="64"/>
  <c r="W325" i="72"/>
  <c r="W54" i="46"/>
  <c r="W86" i="49"/>
  <c r="W243" i="68" s="1"/>
  <c r="W242" i="68" s="1"/>
  <c r="W147" i="49"/>
  <c r="W191" i="71" s="1"/>
  <c r="W190" i="71" s="1"/>
  <c r="W187" i="71" s="1"/>
  <c r="W154" i="46"/>
  <c r="W160" i="64"/>
  <c r="W169" i="64"/>
  <c r="W370" i="64"/>
  <c r="W379" i="64"/>
  <c r="W138" i="65"/>
  <c r="W326" i="72"/>
  <c r="W139" i="71"/>
  <c r="W95" i="46"/>
  <c r="W161" i="64"/>
  <c r="W371" i="64"/>
  <c r="W380" i="64"/>
  <c r="W139" i="65"/>
  <c r="W327" i="72"/>
  <c r="W140" i="71"/>
  <c r="W56" i="46"/>
  <c r="W372" i="64"/>
  <c r="W141" i="65"/>
  <c r="W67" i="72"/>
  <c r="W328" i="72"/>
  <c r="W141" i="71"/>
  <c r="W27" i="46"/>
  <c r="W150" i="46"/>
  <c r="W142" i="65"/>
  <c r="W329" i="72"/>
  <c r="W142" i="71"/>
  <c r="W387" i="71"/>
  <c r="W172" i="56"/>
  <c r="W36" i="46"/>
  <c r="W88" i="42"/>
  <c r="W69" i="65"/>
  <c r="W143" i="65"/>
  <c r="W330" i="72"/>
  <c r="W143" i="71"/>
  <c r="W148" i="69"/>
  <c r="W138" i="67"/>
  <c r="W279" i="71"/>
  <c r="W318" i="71"/>
  <c r="W309" i="69"/>
  <c r="W140" i="66"/>
  <c r="W140" i="69"/>
  <c r="W279" i="72"/>
  <c r="W318" i="72"/>
  <c r="W313" i="66"/>
  <c r="W291" i="70"/>
  <c r="W290" i="70" s="1"/>
  <c r="W141" i="70"/>
  <c r="W331" i="69"/>
  <c r="W151" i="69"/>
  <c r="W117" i="70"/>
  <c r="W147" i="72"/>
  <c r="W147" i="71"/>
  <c r="W343" i="67"/>
  <c r="W332" i="65"/>
  <c r="W121" i="65"/>
  <c r="W343" i="65"/>
  <c r="W114" i="64"/>
  <c r="W156" i="64" s="1"/>
  <c r="W154" i="64"/>
  <c r="W131" i="64"/>
  <c r="W343" i="64"/>
  <c r="W7" i="58"/>
  <c r="W128" i="59"/>
  <c r="W124" i="59" s="1"/>
  <c r="W66" i="59"/>
  <c r="W7" i="59"/>
  <c r="W3" i="59" s="1"/>
  <c r="W128" i="58"/>
  <c r="W162" i="56"/>
  <c r="W161" i="54"/>
  <c r="W66" i="58"/>
  <c r="W62" i="58" s="1"/>
  <c r="W8" i="56"/>
  <c r="W67" i="56"/>
  <c r="W165" i="46"/>
  <c r="W128" i="55"/>
  <c r="W48" i="46"/>
  <c r="W8" i="48"/>
  <c r="W199" i="64" s="1"/>
  <c r="W198" i="64" s="1"/>
  <c r="W194" i="64" s="1"/>
  <c r="W67" i="48"/>
  <c r="W179" i="67" s="1"/>
  <c r="W178" i="67" s="1"/>
  <c r="W129" i="56"/>
  <c r="W100" i="56"/>
  <c r="W110" i="46"/>
  <c r="W64" i="56"/>
  <c r="W129" i="48"/>
  <c r="W179" i="70" s="1"/>
  <c r="W178" i="70" s="1"/>
  <c r="W162" i="46"/>
  <c r="W164" i="55"/>
  <c r="W164" i="56" s="1"/>
  <c r="W5" i="56"/>
  <c r="W47" i="55"/>
  <c r="W47" i="56" s="1"/>
  <c r="W86" i="46"/>
  <c r="W109" i="55"/>
  <c r="W146" i="54"/>
  <c r="W143" i="54" s="1"/>
  <c r="W7" i="45"/>
  <c r="W66" i="45"/>
  <c r="W125" i="45"/>
  <c r="W162" i="6"/>
  <c r="W161" i="6"/>
  <c r="W14" i="7"/>
  <c r="W113" i="6"/>
  <c r="W114" i="6"/>
  <c r="W20" i="25"/>
  <c r="W17" i="20"/>
  <c r="W5" i="14"/>
  <c r="W159" i="6"/>
  <c r="W21" i="25"/>
  <c r="W20" i="24"/>
  <c r="W17" i="19"/>
  <c r="W5" i="13"/>
  <c r="W4" i="9"/>
  <c r="W115" i="6"/>
  <c r="W18" i="6"/>
  <c r="W18" i="29"/>
  <c r="W21" i="24"/>
  <c r="W22" i="21"/>
  <c r="W6" i="13"/>
  <c r="W7" i="10"/>
  <c r="W160" i="6"/>
  <c r="W19" i="29"/>
  <c r="W6" i="29" s="1"/>
  <c r="W20" i="23"/>
  <c r="W5" i="12"/>
  <c r="W4" i="8"/>
  <c r="W22" i="6"/>
  <c r="W24" i="21"/>
  <c r="W9" i="10"/>
  <c r="W153" i="64" l="1"/>
  <c r="W81" i="54"/>
  <c r="W214" i="68"/>
  <c r="W17" i="12"/>
  <c r="W164" i="49"/>
  <c r="W161" i="49" s="1"/>
  <c r="W23" i="26"/>
  <c r="W144" i="63"/>
  <c r="W23" i="15"/>
  <c r="W242" i="72"/>
  <c r="W260" i="71"/>
  <c r="W144" i="51"/>
  <c r="W162" i="53"/>
  <c r="W162" i="52"/>
  <c r="W409" i="68"/>
  <c r="W174" i="65"/>
  <c r="W124" i="58"/>
  <c r="W193" i="67"/>
  <c r="W365" i="64"/>
  <c r="W238" i="68"/>
  <c r="W316" i="71"/>
  <c r="W364" i="64"/>
  <c r="W315" i="71"/>
  <c r="W23" i="16"/>
  <c r="W23" i="27"/>
  <c r="W122" i="6"/>
  <c r="W17" i="13"/>
  <c r="W17" i="16" s="1"/>
  <c r="W121" i="6"/>
  <c r="W3" i="58"/>
  <c r="W26" i="26"/>
  <c r="W424" i="72"/>
  <c r="W162" i="62"/>
  <c r="W406" i="72"/>
  <c r="W162" i="61"/>
  <c r="W442" i="72"/>
  <c r="W162" i="63"/>
  <c r="W424" i="71"/>
  <c r="W144" i="62"/>
  <c r="W144" i="61"/>
  <c r="W406" i="71"/>
  <c r="W442" i="71"/>
  <c r="W12" i="15"/>
  <c r="W162" i="51"/>
  <c r="W224" i="72"/>
  <c r="W260" i="72"/>
  <c r="W224" i="71"/>
  <c r="W242" i="71"/>
  <c r="W144" i="52"/>
  <c r="W144" i="53"/>
  <c r="W143" i="56"/>
  <c r="W109" i="56"/>
  <c r="W385" i="69"/>
  <c r="W44" i="46"/>
  <c r="W174" i="66"/>
  <c r="W4" i="46"/>
  <c r="W456" i="68"/>
  <c r="W143" i="46"/>
  <c r="W109" i="48"/>
  <c r="W105" i="48" s="1"/>
  <c r="W81" i="58"/>
  <c r="W62" i="55"/>
  <c r="W82" i="56"/>
  <c r="W63" i="56"/>
  <c r="W4" i="21"/>
  <c r="W27" i="12"/>
  <c r="W373" i="71"/>
  <c r="W372" i="71" s="1"/>
  <c r="W369" i="71" s="1"/>
  <c r="W17" i="10"/>
  <c r="W329" i="65"/>
  <c r="W87" i="6"/>
  <c r="W137" i="65"/>
  <c r="W385" i="65"/>
  <c r="W193" i="65"/>
  <c r="W105" i="46"/>
  <c r="W106" i="46"/>
  <c r="W28" i="49"/>
  <c r="W24" i="49" s="1"/>
  <c r="W193" i="66"/>
  <c r="W62" i="59"/>
  <c r="W25" i="46"/>
  <c r="W24" i="55"/>
  <c r="W24" i="56" s="1"/>
  <c r="W118" i="68"/>
  <c r="W166" i="68" s="1"/>
  <c r="W3" i="55"/>
  <c r="W3" i="56" s="1"/>
  <c r="W32" i="26"/>
  <c r="W385" i="66"/>
  <c r="W193" i="70"/>
  <c r="W408" i="68"/>
  <c r="W24" i="16"/>
  <c r="W28" i="15"/>
  <c r="W97" i="72"/>
  <c r="W133" i="72" s="1"/>
  <c r="W24" i="59"/>
  <c r="W62" i="54"/>
  <c r="W19" i="16"/>
  <c r="W14" i="24"/>
  <c r="W14" i="27" s="1"/>
  <c r="W27" i="25"/>
  <c r="W27" i="28" s="1"/>
  <c r="W366" i="66"/>
  <c r="W137" i="70"/>
  <c r="W3" i="22"/>
  <c r="W43" i="46"/>
  <c r="W3" i="11"/>
  <c r="W3" i="14" s="1"/>
  <c r="W137" i="66"/>
  <c r="W290" i="67"/>
  <c r="W328" i="67" s="1"/>
  <c r="W12" i="16"/>
  <c r="W174" i="70"/>
  <c r="W82" i="46"/>
  <c r="W106" i="56"/>
  <c r="W111" i="6"/>
  <c r="W141" i="6" s="1"/>
  <c r="W164" i="48"/>
  <c r="W161" i="48" s="1"/>
  <c r="W90" i="6"/>
  <c r="W16" i="23"/>
  <c r="W15" i="23" s="1"/>
  <c r="W15" i="26" s="1"/>
  <c r="W110" i="6"/>
  <c r="W164" i="6" s="1"/>
  <c r="W4" i="23"/>
  <c r="W4" i="26" s="1"/>
  <c r="W8" i="52"/>
  <c r="W7" i="52" s="1"/>
  <c r="W91" i="6"/>
  <c r="W88" i="6"/>
  <c r="W17" i="14"/>
  <c r="W17" i="17" s="1"/>
  <c r="W215" i="64"/>
  <c r="W27" i="10"/>
  <c r="W109" i="49"/>
  <c r="W105" i="49" s="1"/>
  <c r="W161" i="46"/>
  <c r="W66" i="56"/>
  <c r="W4" i="24"/>
  <c r="W4" i="27" s="1"/>
  <c r="W25" i="56"/>
  <c r="W4" i="25"/>
  <c r="W4" i="28" s="1"/>
  <c r="W81" i="46"/>
  <c r="W18" i="32"/>
  <c r="W47" i="58"/>
  <c r="W43" i="58" s="1"/>
  <c r="W164" i="59"/>
  <c r="W161" i="59" s="1"/>
  <c r="W7" i="56"/>
  <c r="W105" i="54"/>
  <c r="W48" i="61"/>
  <c r="W47" i="61" s="1"/>
  <c r="W67" i="62"/>
  <c r="W66" i="62" s="1"/>
  <c r="W142" i="6"/>
  <c r="W21" i="16"/>
  <c r="W138" i="6"/>
  <c r="W5" i="17"/>
  <c r="W8" i="15"/>
  <c r="W9" i="26"/>
  <c r="W19" i="15"/>
  <c r="W25" i="16"/>
  <c r="W30" i="17"/>
  <c r="W110" i="52"/>
  <c r="W109" i="52" s="1"/>
  <c r="W7" i="26"/>
  <c r="W28" i="17"/>
  <c r="W10" i="15"/>
  <c r="W18" i="28"/>
  <c r="W18" i="17"/>
  <c r="W22" i="16"/>
  <c r="W28" i="16"/>
  <c r="W30" i="16"/>
  <c r="W165" i="52"/>
  <c r="W164" i="52" s="1"/>
  <c r="W5" i="26"/>
  <c r="W5" i="16"/>
  <c r="W25" i="27"/>
  <c r="W8" i="17"/>
  <c r="W5" i="27"/>
  <c r="W21" i="17"/>
  <c r="W20" i="15"/>
  <c r="W29" i="15"/>
  <c r="W22" i="15"/>
  <c r="W129" i="61"/>
  <c r="W128" i="61" s="1"/>
  <c r="W129" i="52"/>
  <c r="W128" i="52" s="1"/>
  <c r="W110" i="51"/>
  <c r="W109" i="51" s="1"/>
  <c r="W28" i="26"/>
  <c r="W11" i="27"/>
  <c r="W20" i="16"/>
  <c r="W21" i="15"/>
  <c r="W31" i="15"/>
  <c r="W26" i="15"/>
  <c r="W29" i="51"/>
  <c r="W28" i="51" s="1"/>
  <c r="W27" i="15"/>
  <c r="W7" i="17"/>
  <c r="W12" i="27"/>
  <c r="W18" i="15"/>
  <c r="W18" i="16"/>
  <c r="W134" i="6"/>
  <c r="W31" i="16"/>
  <c r="W29" i="52"/>
  <c r="W28" i="52" s="1"/>
  <c r="W165" i="62"/>
  <c r="W164" i="62" s="1"/>
  <c r="W25" i="26"/>
  <c r="W14" i="26"/>
  <c r="W18" i="27"/>
  <c r="W135" i="6"/>
  <c r="W24" i="15"/>
  <c r="W26" i="16"/>
  <c r="W27" i="14"/>
  <c r="W27" i="17" s="1"/>
  <c r="W136" i="70"/>
  <c r="W290" i="69"/>
  <c r="W328" i="69" s="1"/>
  <c r="W105" i="55"/>
  <c r="W146" i="56"/>
  <c r="W27" i="23"/>
  <c r="W27" i="26" s="1"/>
  <c r="W43" i="55"/>
  <c r="W43" i="56" s="1"/>
  <c r="W17" i="25"/>
  <c r="W17" i="28" s="1"/>
  <c r="W86" i="62"/>
  <c r="W485" i="68"/>
  <c r="W484" i="68" s="1"/>
  <c r="W480" i="68" s="1"/>
  <c r="W115" i="71"/>
  <c r="W147" i="61"/>
  <c r="W355" i="71"/>
  <c r="W354" i="71" s="1"/>
  <c r="W351" i="71" s="1"/>
  <c r="W146" i="58"/>
  <c r="W143" i="58" s="1"/>
  <c r="W29" i="62"/>
  <c r="W24" i="26"/>
  <c r="W24" i="27"/>
  <c r="W22" i="27"/>
  <c r="W11" i="16"/>
  <c r="W44" i="56"/>
  <c r="W6" i="28"/>
  <c r="W22" i="26"/>
  <c r="W10" i="16"/>
  <c r="W30" i="27"/>
  <c r="W27" i="21"/>
  <c r="W32" i="27"/>
  <c r="W86" i="61"/>
  <c r="W7" i="16"/>
  <c r="W97" i="6"/>
  <c r="W44" i="6"/>
  <c r="W53" i="6" s="1"/>
  <c r="W166" i="6"/>
  <c r="W28" i="48"/>
  <c r="W24" i="48" s="1"/>
  <c r="W85" i="59"/>
  <c r="W81" i="59" s="1"/>
  <c r="W7" i="15"/>
  <c r="W24" i="45"/>
  <c r="W24" i="46" s="1"/>
  <c r="W29" i="61"/>
  <c r="W26" i="27"/>
  <c r="W28" i="28"/>
  <c r="W7" i="28"/>
  <c r="W8" i="26"/>
  <c r="W329" i="69"/>
  <c r="W156" i="6"/>
  <c r="W130" i="6"/>
  <c r="W29" i="27"/>
  <c r="W147" i="62"/>
  <c r="W13" i="16"/>
  <c r="W138" i="29"/>
  <c r="W18" i="33"/>
  <c r="W13" i="29"/>
  <c r="W25" i="29"/>
  <c r="W29" i="28"/>
  <c r="W47" i="48"/>
  <c r="W43" i="48" s="1"/>
  <c r="W31" i="27"/>
  <c r="W48" i="52"/>
  <c r="W31" i="26"/>
  <c r="W47" i="59"/>
  <c r="W43" i="59" s="1"/>
  <c r="W129" i="6"/>
  <c r="W137" i="29"/>
  <c r="W137" i="67"/>
  <c r="W117" i="67"/>
  <c r="W136" i="67" s="1"/>
  <c r="W5" i="28"/>
  <c r="W8" i="62"/>
  <c r="W27" i="13"/>
  <c r="W27" i="16" s="1"/>
  <c r="W128" i="6"/>
  <c r="W19" i="26"/>
  <c r="W20" i="17"/>
  <c r="W47" i="49"/>
  <c r="W43" i="49" s="1"/>
  <c r="W8" i="16"/>
  <c r="W136" i="29"/>
  <c r="W165" i="61"/>
  <c r="W146" i="49"/>
  <c r="W143" i="49" s="1"/>
  <c r="W147" i="51"/>
  <c r="W13" i="15"/>
  <c r="W297" i="72"/>
  <c r="W315" i="72" s="1"/>
  <c r="W316" i="72"/>
  <c r="W8" i="28"/>
  <c r="W117" i="69"/>
  <c r="W9" i="15"/>
  <c r="W30" i="26"/>
  <c r="W32" i="16"/>
  <c r="W147" i="52"/>
  <c r="W164" i="58"/>
  <c r="W161" i="58" s="1"/>
  <c r="W86" i="52"/>
  <c r="W146" i="48"/>
  <c r="W143" i="48" s="1"/>
  <c r="W136" i="66"/>
  <c r="W120" i="6"/>
  <c r="W19" i="27"/>
  <c r="W6" i="26"/>
  <c r="W165" i="51"/>
  <c r="W152" i="6"/>
  <c r="W29" i="26"/>
  <c r="W32" i="15"/>
  <c r="W110" i="61"/>
  <c r="W66" i="49"/>
  <c r="W62" i="49" s="1"/>
  <c r="W85" i="49"/>
  <c r="W81" i="49" s="1"/>
  <c r="W9" i="16"/>
  <c r="W10" i="26"/>
  <c r="W6" i="17"/>
  <c r="W20" i="28"/>
  <c r="W48" i="62"/>
  <c r="W137" i="6"/>
  <c r="W174" i="67"/>
  <c r="W8" i="27"/>
  <c r="W27" i="24"/>
  <c r="W27" i="27" s="1"/>
  <c r="W29" i="16"/>
  <c r="W11" i="15"/>
  <c r="W13" i="27"/>
  <c r="W17" i="15"/>
  <c r="W67" i="52"/>
  <c r="W13" i="26"/>
  <c r="W20" i="6"/>
  <c r="W48" i="51"/>
  <c r="W18" i="26"/>
  <c r="W10" i="27"/>
  <c r="W146" i="6"/>
  <c r="W21" i="26"/>
  <c r="W16" i="12"/>
  <c r="W15" i="12" s="1"/>
  <c r="W15" i="15" s="1"/>
  <c r="W19" i="28"/>
  <c r="W131" i="6"/>
  <c r="W86" i="51"/>
  <c r="W20" i="27"/>
  <c r="W6" i="27"/>
  <c r="W129" i="62"/>
  <c r="W30" i="15"/>
  <c r="W12" i="26"/>
  <c r="W11" i="26"/>
  <c r="W28" i="27"/>
  <c r="W7" i="27"/>
  <c r="W132" i="6"/>
  <c r="W67" i="61"/>
  <c r="W85" i="48"/>
  <c r="W81" i="48" s="1"/>
  <c r="W309" i="65"/>
  <c r="W328" i="65" s="1"/>
  <c r="W6" i="15"/>
  <c r="W81" i="55"/>
  <c r="W81" i="56" s="1"/>
  <c r="W109" i="58"/>
  <c r="W105" i="58" s="1"/>
  <c r="W371" i="69"/>
  <c r="W370" i="69" s="1"/>
  <c r="W366" i="69" s="1"/>
  <c r="W10" i="29"/>
  <c r="W22" i="29"/>
  <c r="W21" i="28"/>
  <c r="W25" i="15"/>
  <c r="W8" i="61"/>
  <c r="W29" i="17"/>
  <c r="W5" i="15"/>
  <c r="W20" i="26"/>
  <c r="W4" i="14"/>
  <c r="W4" i="17" s="1"/>
  <c r="W16" i="13"/>
  <c r="W16" i="16" s="1"/>
  <c r="W6" i="16"/>
  <c r="W21" i="27"/>
  <c r="W9" i="27"/>
  <c r="W19" i="17"/>
  <c r="W136" i="6"/>
  <c r="W7" i="49"/>
  <c r="W3" i="49" s="1"/>
  <c r="W128" i="49"/>
  <c r="W124" i="49" s="1"/>
  <c r="W110" i="62"/>
  <c r="W144" i="29"/>
  <c r="W141" i="29"/>
  <c r="W30" i="28"/>
  <c r="W332" i="66"/>
  <c r="W309" i="66"/>
  <c r="W328" i="66" s="1"/>
  <c r="W329" i="70"/>
  <c r="W328" i="70"/>
  <c r="W117" i="65"/>
  <c r="W136" i="65" s="1"/>
  <c r="W140" i="65"/>
  <c r="W110" i="64"/>
  <c r="W152" i="64" s="1"/>
  <c r="W128" i="56"/>
  <c r="W124" i="55"/>
  <c r="W124" i="56" s="1"/>
  <c r="W125" i="46"/>
  <c r="W124" i="45"/>
  <c r="W124" i="46" s="1"/>
  <c r="W129" i="51"/>
  <c r="W128" i="48"/>
  <c r="W124" i="48" s="1"/>
  <c r="W8" i="51"/>
  <c r="W7" i="48"/>
  <c r="W3" i="48" s="1"/>
  <c r="W66" i="46"/>
  <c r="W62" i="45"/>
  <c r="W62" i="46" s="1"/>
  <c r="W7" i="46"/>
  <c r="W3" i="45"/>
  <c r="W161" i="55"/>
  <c r="W161" i="56" s="1"/>
  <c r="W67" i="51"/>
  <c r="W66" i="48"/>
  <c r="W62" i="48" s="1"/>
  <c r="W3" i="8"/>
  <c r="W4" i="12"/>
  <c r="W4" i="15" s="1"/>
  <c r="W15" i="24"/>
  <c r="W15" i="27" s="1"/>
  <c r="W16" i="27"/>
  <c r="W14" i="12"/>
  <c r="W14" i="15" s="1"/>
  <c r="W14" i="13"/>
  <c r="W14" i="16" s="1"/>
  <c r="W167" i="6"/>
  <c r="W143" i="6"/>
  <c r="W3" i="9"/>
  <c r="W4" i="13"/>
  <c r="W4" i="16" s="1"/>
  <c r="W4" i="10"/>
  <c r="W17" i="29"/>
  <c r="W5" i="29"/>
  <c r="W144" i="6"/>
  <c r="W168" i="6"/>
  <c r="W3" i="19"/>
  <c r="W17" i="23"/>
  <c r="W17" i="26" s="1"/>
  <c r="W17" i="21"/>
  <c r="W17" i="24"/>
  <c r="W17" i="27" s="1"/>
  <c r="W3" i="20"/>
  <c r="W145" i="6"/>
  <c r="W169" i="6"/>
  <c r="W63" i="53" l="1"/>
  <c r="W335" i="68"/>
  <c r="W512" i="64"/>
  <c r="W255" i="65"/>
  <c r="W254" i="65" s="1"/>
  <c r="W236" i="65"/>
  <c r="W235" i="65" s="1"/>
  <c r="W255" i="70"/>
  <c r="W254" i="70" s="1"/>
  <c r="W424" i="65"/>
  <c r="W165" i="6"/>
  <c r="W443" i="66"/>
  <c r="W62" i="56"/>
  <c r="W236" i="69"/>
  <c r="W235" i="69" s="1"/>
  <c r="W125" i="52"/>
  <c r="W124" i="52" s="1"/>
  <c r="W283" i="64"/>
  <c r="W282" i="64" s="1"/>
  <c r="W255" i="69"/>
  <c r="W254" i="69" s="1"/>
  <c r="W300" i="64"/>
  <c r="W299" i="64" s="1"/>
  <c r="W447" i="67"/>
  <c r="W446" i="67" s="1"/>
  <c r="W428" i="70"/>
  <c r="W427" i="70" s="1"/>
  <c r="W4" i="52"/>
  <c r="W3" i="52" s="1"/>
  <c r="W44" i="62"/>
  <c r="W3" i="25"/>
  <c r="W3" i="28" s="1"/>
  <c r="W4" i="53"/>
  <c r="W3" i="53" s="1"/>
  <c r="W44" i="51"/>
  <c r="W44" i="52"/>
  <c r="W251" i="67"/>
  <c r="W443" i="69"/>
  <c r="W462" i="69"/>
  <c r="W461" i="69" s="1"/>
  <c r="W424" i="67"/>
  <c r="W427" i="72"/>
  <c r="W426" i="72" s="1"/>
  <c r="W423" i="72" s="1"/>
  <c r="W232" i="67"/>
  <c r="W270" i="69"/>
  <c r="W269" i="69" s="1"/>
  <c r="W63" i="52"/>
  <c r="W15" i="13"/>
  <c r="W15" i="16" s="1"/>
  <c r="W259" i="71"/>
  <c r="W245" i="72"/>
  <c r="W244" i="72" s="1"/>
  <c r="W241" i="72" s="1"/>
  <c r="W232" i="70"/>
  <c r="W140" i="6"/>
  <c r="W63" i="51"/>
  <c r="W16" i="26"/>
  <c r="W428" i="66"/>
  <c r="W427" i="66" s="1"/>
  <c r="W105" i="56"/>
  <c r="W270" i="70"/>
  <c r="W269" i="70" s="1"/>
  <c r="W82" i="53"/>
  <c r="W81" i="53" s="1"/>
  <c r="W511" i="64"/>
  <c r="W441" i="72"/>
  <c r="W16" i="29"/>
  <c r="W270" i="67"/>
  <c r="W269" i="67" s="1"/>
  <c r="W106" i="63"/>
  <c r="W105" i="63" s="1"/>
  <c r="W125" i="53"/>
  <c r="W124" i="53" s="1"/>
  <c r="W232" i="66"/>
  <c r="W143" i="63"/>
  <c r="W4" i="62"/>
  <c r="W63" i="63"/>
  <c r="W62" i="63" s="1"/>
  <c r="W82" i="51"/>
  <c r="W63" i="61"/>
  <c r="W62" i="53"/>
  <c r="W4" i="61"/>
  <c r="W553" i="68"/>
  <c r="W25" i="63"/>
  <c r="W24" i="63" s="1"/>
  <c r="W443" i="65"/>
  <c r="W270" i="66"/>
  <c r="W269" i="66" s="1"/>
  <c r="W334" i="68"/>
  <c r="W25" i="61"/>
  <c r="W4" i="63"/>
  <c r="W3" i="63" s="1"/>
  <c r="W28" i="62"/>
  <c r="W447" i="65"/>
  <c r="W446" i="65" s="1"/>
  <c r="W7" i="62"/>
  <c r="W495" i="64"/>
  <c r="W494" i="64" s="1"/>
  <c r="W85" i="61"/>
  <c r="W533" i="68"/>
  <c r="W532" i="68" s="1"/>
  <c r="W143" i="53"/>
  <c r="W44" i="53"/>
  <c r="W43" i="53" s="1"/>
  <c r="W146" i="61"/>
  <c r="W143" i="61" s="1"/>
  <c r="W409" i="71"/>
  <c r="W408" i="71" s="1"/>
  <c r="W405" i="71" s="1"/>
  <c r="W161" i="63"/>
  <c r="W251" i="65"/>
  <c r="W82" i="52"/>
  <c r="W133" i="71"/>
  <c r="W491" i="64"/>
  <c r="W63" i="62"/>
  <c r="W62" i="62" s="1"/>
  <c r="W106" i="61"/>
  <c r="W7" i="51"/>
  <c r="W262" i="64"/>
  <c r="W261" i="64" s="1"/>
  <c r="W140" i="29"/>
  <c r="W9" i="29"/>
  <c r="W259" i="72"/>
  <c r="W151" i="6"/>
  <c r="W118" i="6"/>
  <c r="W127" i="6"/>
  <c r="W470" i="64"/>
  <c r="W85" i="62"/>
  <c r="W557" i="68"/>
  <c r="W556" i="68" s="1"/>
  <c r="W128" i="51"/>
  <c r="W236" i="70"/>
  <c r="W235" i="70" s="1"/>
  <c r="W82" i="62"/>
  <c r="W25" i="62"/>
  <c r="W136" i="69"/>
  <c r="W16" i="15"/>
  <c r="W47" i="62"/>
  <c r="W447" i="66"/>
  <c r="W446" i="66" s="1"/>
  <c r="W7" i="61"/>
  <c r="W474" i="64"/>
  <c r="W473" i="64" s="1"/>
  <c r="W462" i="65"/>
  <c r="W461" i="65" s="1"/>
  <c r="W128" i="62"/>
  <c r="W447" i="70"/>
  <c r="W446" i="70" s="1"/>
  <c r="W3" i="23"/>
  <c r="W47" i="52"/>
  <c r="W255" i="66"/>
  <c r="W254" i="66" s="1"/>
  <c r="W47" i="51"/>
  <c r="W236" i="66"/>
  <c r="W235" i="66" s="1"/>
  <c r="W251" i="69"/>
  <c r="W146" i="51"/>
  <c r="W143" i="51" s="1"/>
  <c r="W227" i="71"/>
  <c r="W226" i="71" s="1"/>
  <c r="W223" i="71" s="1"/>
  <c r="W125" i="62"/>
  <c r="W529" i="68"/>
  <c r="W258" i="64"/>
  <c r="W96" i="6"/>
  <c r="W58" i="6"/>
  <c r="W57" i="6"/>
  <c r="W52" i="6"/>
  <c r="W54" i="6"/>
  <c r="W55" i="6"/>
  <c r="W56" i="6"/>
  <c r="W441" i="71"/>
  <c r="W577" i="68"/>
  <c r="W576" i="68" s="1"/>
  <c r="W424" i="70"/>
  <c r="W164" i="61"/>
  <c r="W161" i="61" s="1"/>
  <c r="W409" i="72"/>
  <c r="W408" i="72" s="1"/>
  <c r="W405" i="72" s="1"/>
  <c r="W251" i="70"/>
  <c r="W106" i="53"/>
  <c r="W105" i="53" s="1"/>
  <c r="W106" i="52"/>
  <c r="W105" i="52" s="1"/>
  <c r="W443" i="70"/>
  <c r="W443" i="67"/>
  <c r="W232" i="65"/>
  <c r="W231" i="65" s="1"/>
  <c r="W161" i="53"/>
  <c r="W424" i="69"/>
  <c r="W279" i="64"/>
  <c r="W109" i="62"/>
  <c r="W447" i="69"/>
  <c r="W446" i="69" s="1"/>
  <c r="W28" i="61"/>
  <c r="W428" i="65"/>
  <c r="W427" i="65" s="1"/>
  <c r="W125" i="51"/>
  <c r="W82" i="63"/>
  <c r="W81" i="63" s="1"/>
  <c r="W462" i="66"/>
  <c r="W461" i="66" s="1"/>
  <c r="W146" i="62"/>
  <c r="W143" i="62" s="1"/>
  <c r="W427" i="71"/>
  <c r="W426" i="71" s="1"/>
  <c r="W423" i="71" s="1"/>
  <c r="W161" i="62"/>
  <c r="W66" i="51"/>
  <c r="W236" i="67"/>
  <c r="W235" i="67" s="1"/>
  <c r="W85" i="52"/>
  <c r="W315" i="68"/>
  <c r="W314" i="68" s="1"/>
  <c r="W44" i="63"/>
  <c r="W43" i="63" s="1"/>
  <c r="W125" i="61"/>
  <c r="W124" i="61" s="1"/>
  <c r="W462" i="67"/>
  <c r="W461" i="67" s="1"/>
  <c r="W109" i="61"/>
  <c r="W428" i="69"/>
  <c r="W427" i="69" s="1"/>
  <c r="W25" i="51"/>
  <c r="W24" i="51" s="1"/>
  <c r="W12" i="29"/>
  <c r="W143" i="29"/>
  <c r="W66" i="52"/>
  <c r="W255" i="67"/>
  <c r="W254" i="67" s="1"/>
  <c r="W3" i="12"/>
  <c r="W106" i="62"/>
  <c r="W44" i="61"/>
  <c r="W43" i="61" s="1"/>
  <c r="W85" i="51"/>
  <c r="W291" i="68"/>
  <c r="W290" i="68" s="1"/>
  <c r="W25" i="53"/>
  <c r="W24" i="53" s="1"/>
  <c r="W66" i="61"/>
  <c r="W428" i="67"/>
  <c r="W427" i="67" s="1"/>
  <c r="W3" i="46"/>
  <c r="W3" i="17"/>
  <c r="W161" i="52"/>
  <c r="W25" i="52"/>
  <c r="W24" i="52" s="1"/>
  <c r="W251" i="66"/>
  <c r="W287" i="68"/>
  <c r="W424" i="66"/>
  <c r="W164" i="51"/>
  <c r="W161" i="51" s="1"/>
  <c r="W227" i="72"/>
  <c r="W226" i="72" s="1"/>
  <c r="W223" i="72" s="1"/>
  <c r="W270" i="65"/>
  <c r="W269" i="65" s="1"/>
  <c r="W146" i="52"/>
  <c r="W143" i="52" s="1"/>
  <c r="W245" i="71"/>
  <c r="W244" i="71" s="1"/>
  <c r="W241" i="71" s="1"/>
  <c r="W106" i="51"/>
  <c r="W105" i="51" s="1"/>
  <c r="W4" i="51"/>
  <c r="W311" i="68"/>
  <c r="W232" i="69"/>
  <c r="W82" i="61"/>
  <c r="W462" i="70"/>
  <c r="W461" i="70" s="1"/>
  <c r="W125" i="63"/>
  <c r="W124" i="63" s="1"/>
  <c r="W3" i="21"/>
  <c r="W3" i="24"/>
  <c r="W135" i="29"/>
  <c r="W4" i="29"/>
  <c r="W3" i="13"/>
  <c r="W3" i="10"/>
  <c r="W250" i="70" l="1"/>
  <c r="W250" i="65"/>
  <c r="W231" i="69"/>
  <c r="W423" i="65"/>
  <c r="W442" i="66"/>
  <c r="W62" i="52"/>
  <c r="W278" i="64"/>
  <c r="W231" i="67"/>
  <c r="W250" i="69"/>
  <c r="W423" i="67"/>
  <c r="W43" i="52"/>
  <c r="W423" i="70"/>
  <c r="W423" i="66"/>
  <c r="W250" i="67"/>
  <c r="W3" i="61"/>
  <c r="W442" i="67"/>
  <c r="W231" i="70"/>
  <c r="W43" i="62"/>
  <c r="W24" i="61"/>
  <c r="W43" i="51"/>
  <c r="W81" i="51"/>
  <c r="W442" i="69"/>
  <c r="W3" i="62"/>
  <c r="W62" i="51"/>
  <c r="W231" i="66"/>
  <c r="W105" i="62"/>
  <c r="W490" i="64"/>
  <c r="W442" i="65"/>
  <c r="W81" i="61"/>
  <c r="W62" i="61"/>
  <c r="W552" i="68"/>
  <c r="W81" i="62"/>
  <c r="W528" i="68"/>
  <c r="W286" i="68"/>
  <c r="W105" i="61"/>
  <c r="W469" i="64"/>
  <c r="W24" i="62"/>
  <c r="W81" i="52"/>
  <c r="W3" i="27"/>
  <c r="W442" i="70"/>
  <c r="W3" i="26"/>
  <c r="W310" i="68"/>
  <c r="W134" i="29"/>
  <c r="W3" i="15"/>
  <c r="W139" i="29"/>
  <c r="W3" i="51"/>
  <c r="W250" i="66"/>
  <c r="W126" i="6"/>
  <c r="W150" i="6"/>
  <c r="W423" i="69"/>
  <c r="W257" i="64"/>
  <c r="W142" i="29"/>
  <c r="W3" i="16"/>
  <c r="W124" i="62"/>
  <c r="W124" i="51"/>
  <c r="W3" i="29"/>
  <c r="W133" i="29" l="1"/>
  <c r="T113" i="6"/>
  <c r="V465" i="67"/>
  <c r="U465" i="67"/>
  <c r="T465" i="67"/>
  <c r="S465" i="67"/>
  <c r="R465" i="67"/>
  <c r="V408" i="67"/>
  <c r="U408" i="67"/>
  <c r="T408" i="67"/>
  <c r="S408" i="67"/>
  <c r="R408" i="67"/>
  <c r="V351" i="67"/>
  <c r="U351" i="67"/>
  <c r="T351" i="67"/>
  <c r="S351" i="67"/>
  <c r="R351" i="67"/>
  <c r="V273" i="67"/>
  <c r="U273" i="67"/>
  <c r="T273" i="67"/>
  <c r="S273" i="67"/>
  <c r="R273" i="67"/>
  <c r="V216" i="67"/>
  <c r="U216" i="67"/>
  <c r="T216" i="67"/>
  <c r="S216" i="67"/>
  <c r="R216" i="67"/>
  <c r="V159" i="67"/>
  <c r="U159" i="67"/>
  <c r="T159" i="67"/>
  <c r="S159" i="67"/>
  <c r="R159" i="67"/>
  <c r="V92" i="67"/>
  <c r="U92" i="67"/>
  <c r="T92" i="67"/>
  <c r="S92" i="67"/>
  <c r="R92" i="67"/>
  <c r="V91" i="67"/>
  <c r="U91" i="67"/>
  <c r="T91" i="67"/>
  <c r="S91" i="67"/>
  <c r="R91" i="67"/>
  <c r="V90" i="67"/>
  <c r="U90" i="67"/>
  <c r="T90" i="67"/>
  <c r="S90" i="67"/>
  <c r="R90" i="67"/>
  <c r="V87" i="67"/>
  <c r="U87" i="67"/>
  <c r="T87" i="67"/>
  <c r="S87" i="67"/>
  <c r="R87" i="67"/>
  <c r="V86" i="67"/>
  <c r="U86" i="67"/>
  <c r="T86" i="67"/>
  <c r="S86" i="67"/>
  <c r="R86" i="67"/>
  <c r="V83" i="67"/>
  <c r="U83" i="67"/>
  <c r="T83" i="67"/>
  <c r="S83" i="67"/>
  <c r="R83" i="67"/>
  <c r="V81" i="67"/>
  <c r="U81" i="67"/>
  <c r="T81" i="67"/>
  <c r="S81" i="67"/>
  <c r="R81" i="67"/>
  <c r="V80" i="67"/>
  <c r="U80" i="67"/>
  <c r="T80" i="67"/>
  <c r="S80" i="67"/>
  <c r="R80" i="67"/>
  <c r="V78" i="67"/>
  <c r="U78" i="67"/>
  <c r="T78" i="67"/>
  <c r="S78" i="67"/>
  <c r="R78" i="67"/>
  <c r="V580" i="68"/>
  <c r="U580" i="68"/>
  <c r="T580" i="68"/>
  <c r="S580" i="68"/>
  <c r="R580" i="68"/>
  <c r="V508" i="68"/>
  <c r="U508" i="68"/>
  <c r="T508" i="68"/>
  <c r="S508" i="68"/>
  <c r="R508" i="68"/>
  <c r="V436" i="68"/>
  <c r="U436" i="68"/>
  <c r="T436" i="68"/>
  <c r="S436" i="68"/>
  <c r="R436" i="68"/>
  <c r="V338" i="68"/>
  <c r="U338" i="68"/>
  <c r="T338" i="68"/>
  <c r="S338" i="68"/>
  <c r="R338" i="68"/>
  <c r="V266" i="68"/>
  <c r="U266" i="68"/>
  <c r="T266" i="68"/>
  <c r="S266" i="68"/>
  <c r="R266" i="68"/>
  <c r="V194" i="68"/>
  <c r="U194" i="68"/>
  <c r="T194" i="68"/>
  <c r="S194" i="68"/>
  <c r="R194" i="68"/>
  <c r="V111" i="68"/>
  <c r="U111" i="68"/>
  <c r="T111" i="68"/>
  <c r="S111" i="68"/>
  <c r="R111" i="68"/>
  <c r="V110" i="68"/>
  <c r="U110" i="68"/>
  <c r="T110" i="68"/>
  <c r="S110" i="68"/>
  <c r="R110" i="68"/>
  <c r="V109" i="68"/>
  <c r="U109" i="68"/>
  <c r="T109" i="68"/>
  <c r="S109" i="68"/>
  <c r="R109" i="68"/>
  <c r="V106" i="68"/>
  <c r="U106" i="68"/>
  <c r="T106" i="68"/>
  <c r="S106" i="68"/>
  <c r="R106" i="68"/>
  <c r="V105" i="68"/>
  <c r="U105" i="68"/>
  <c r="T105" i="68"/>
  <c r="S105" i="68"/>
  <c r="R105" i="68"/>
  <c r="V102" i="68"/>
  <c r="U102" i="68"/>
  <c r="T102" i="68"/>
  <c r="S102" i="68"/>
  <c r="R102" i="68"/>
  <c r="V101" i="68"/>
  <c r="U101" i="68"/>
  <c r="T101" i="68"/>
  <c r="S101" i="68"/>
  <c r="R101" i="68"/>
  <c r="V98" i="68"/>
  <c r="U98" i="68"/>
  <c r="T98" i="68"/>
  <c r="S98" i="68"/>
  <c r="R98" i="68"/>
  <c r="V96" i="68"/>
  <c r="U96" i="68"/>
  <c r="T96" i="68"/>
  <c r="S96" i="68"/>
  <c r="R96" i="68"/>
  <c r="V95" i="68"/>
  <c r="U95" i="68"/>
  <c r="T95" i="68"/>
  <c r="S95" i="68"/>
  <c r="R95" i="68"/>
  <c r="V93" i="68"/>
  <c r="U93" i="68"/>
  <c r="T93" i="68"/>
  <c r="S93" i="68"/>
  <c r="R93" i="68"/>
  <c r="V465" i="69"/>
  <c r="U465" i="69"/>
  <c r="T465" i="69"/>
  <c r="S465" i="69"/>
  <c r="R465" i="69"/>
  <c r="V408" i="69"/>
  <c r="U408" i="69"/>
  <c r="T408" i="69"/>
  <c r="S408" i="69"/>
  <c r="R408" i="69"/>
  <c r="V351" i="69"/>
  <c r="U351" i="69"/>
  <c r="T351" i="69"/>
  <c r="S351" i="69"/>
  <c r="R351" i="69"/>
  <c r="V273" i="69"/>
  <c r="U273" i="69"/>
  <c r="T273" i="69"/>
  <c r="S273" i="69"/>
  <c r="R273" i="69"/>
  <c r="V216" i="69"/>
  <c r="U216" i="69"/>
  <c r="T216" i="69"/>
  <c r="S216" i="69"/>
  <c r="R216" i="69"/>
  <c r="V159" i="69"/>
  <c r="U159" i="69"/>
  <c r="T159" i="69"/>
  <c r="S159" i="69"/>
  <c r="R159" i="69"/>
  <c r="V92" i="69"/>
  <c r="U92" i="69"/>
  <c r="T92" i="69"/>
  <c r="S92" i="69"/>
  <c r="R92" i="69"/>
  <c r="V91" i="69"/>
  <c r="U91" i="69"/>
  <c r="T91" i="69"/>
  <c r="S91" i="69"/>
  <c r="R91" i="69"/>
  <c r="V90" i="69"/>
  <c r="U90" i="69"/>
  <c r="T90" i="69"/>
  <c r="S90" i="69"/>
  <c r="R90" i="69"/>
  <c r="V87" i="69"/>
  <c r="U87" i="69"/>
  <c r="T87" i="69"/>
  <c r="S87" i="69"/>
  <c r="R87" i="69"/>
  <c r="V86" i="69"/>
  <c r="U86" i="69"/>
  <c r="T86" i="69"/>
  <c r="S86" i="69"/>
  <c r="R86" i="69"/>
  <c r="V83" i="69"/>
  <c r="U83" i="69"/>
  <c r="T83" i="69"/>
  <c r="S83" i="69"/>
  <c r="R83" i="69"/>
  <c r="V81" i="69"/>
  <c r="U81" i="69"/>
  <c r="T81" i="69"/>
  <c r="S81" i="69"/>
  <c r="R81" i="69"/>
  <c r="V80" i="69"/>
  <c r="U80" i="69"/>
  <c r="T80" i="69"/>
  <c r="S80" i="69"/>
  <c r="R80" i="69"/>
  <c r="V78" i="69"/>
  <c r="U78" i="69"/>
  <c r="T78" i="69"/>
  <c r="S78" i="69"/>
  <c r="R78" i="69"/>
  <c r="V465" i="70"/>
  <c r="U465" i="70"/>
  <c r="T465" i="70"/>
  <c r="S465" i="70"/>
  <c r="R465" i="70"/>
  <c r="V408" i="70"/>
  <c r="U408" i="70"/>
  <c r="T408" i="70"/>
  <c r="S408" i="70"/>
  <c r="R408" i="70"/>
  <c r="V351" i="70"/>
  <c r="U351" i="70"/>
  <c r="T351" i="70"/>
  <c r="S351" i="70"/>
  <c r="R351" i="70"/>
  <c r="V273" i="70"/>
  <c r="U273" i="70"/>
  <c r="T273" i="70"/>
  <c r="S273" i="70"/>
  <c r="R273" i="70"/>
  <c r="V216" i="70"/>
  <c r="U216" i="70"/>
  <c r="T216" i="70"/>
  <c r="S216" i="70"/>
  <c r="R216" i="70"/>
  <c r="V159" i="70"/>
  <c r="U159" i="70"/>
  <c r="T159" i="70"/>
  <c r="S159" i="70"/>
  <c r="R159" i="70"/>
  <c r="V92" i="70"/>
  <c r="U92" i="70"/>
  <c r="T92" i="70"/>
  <c r="S92" i="70"/>
  <c r="R92" i="70"/>
  <c r="V91" i="70"/>
  <c r="U91" i="70"/>
  <c r="T91" i="70"/>
  <c r="S91" i="70"/>
  <c r="R91" i="70"/>
  <c r="V90" i="70"/>
  <c r="U90" i="70"/>
  <c r="T90" i="70"/>
  <c r="S90" i="70"/>
  <c r="R90" i="70"/>
  <c r="V87" i="70"/>
  <c r="U87" i="70"/>
  <c r="T87" i="70"/>
  <c r="S87" i="70"/>
  <c r="R87" i="70"/>
  <c r="V86" i="70"/>
  <c r="U86" i="70"/>
  <c r="T86" i="70"/>
  <c r="S86" i="70"/>
  <c r="R86" i="70"/>
  <c r="V83" i="70"/>
  <c r="U83" i="70"/>
  <c r="T83" i="70"/>
  <c r="S83" i="70"/>
  <c r="R83" i="70"/>
  <c r="V81" i="70"/>
  <c r="U81" i="70"/>
  <c r="T81" i="70"/>
  <c r="S81" i="70"/>
  <c r="R81" i="70"/>
  <c r="V80" i="70"/>
  <c r="U80" i="70"/>
  <c r="T80" i="70"/>
  <c r="S80" i="70"/>
  <c r="R80" i="70"/>
  <c r="V78" i="70"/>
  <c r="U78" i="70"/>
  <c r="T78" i="70"/>
  <c r="S78" i="70"/>
  <c r="R78" i="70"/>
  <c r="V444" i="71"/>
  <c r="U444" i="71"/>
  <c r="T444" i="71"/>
  <c r="S444" i="71"/>
  <c r="R444" i="71"/>
  <c r="V390" i="71"/>
  <c r="U390" i="71"/>
  <c r="T390" i="71"/>
  <c r="S390" i="71"/>
  <c r="R390" i="71"/>
  <c r="V336" i="71"/>
  <c r="U336" i="71"/>
  <c r="T336" i="71"/>
  <c r="S336" i="71"/>
  <c r="R336" i="71"/>
  <c r="V262" i="71"/>
  <c r="U262" i="71"/>
  <c r="T262" i="71"/>
  <c r="S262" i="71"/>
  <c r="R262" i="71"/>
  <c r="V208" i="71"/>
  <c r="U208" i="71"/>
  <c r="T208" i="71"/>
  <c r="S208" i="71"/>
  <c r="R208" i="71"/>
  <c r="V154" i="71"/>
  <c r="U154" i="71"/>
  <c r="T154" i="71"/>
  <c r="S154" i="71"/>
  <c r="R154" i="71"/>
  <c r="V91" i="71"/>
  <c r="U91" i="71"/>
  <c r="T91" i="71"/>
  <c r="S91" i="71"/>
  <c r="R91" i="71"/>
  <c r="V90" i="71"/>
  <c r="U90" i="71"/>
  <c r="T90" i="71"/>
  <c r="S90" i="71"/>
  <c r="R90" i="71"/>
  <c r="V89" i="71"/>
  <c r="U89" i="71"/>
  <c r="T89" i="71"/>
  <c r="S89" i="71"/>
  <c r="R89" i="71"/>
  <c r="V86" i="71"/>
  <c r="U86" i="71"/>
  <c r="T86" i="71"/>
  <c r="S86" i="71"/>
  <c r="R86" i="71"/>
  <c r="V85" i="71"/>
  <c r="U85" i="71"/>
  <c r="T85" i="71"/>
  <c r="S85" i="71"/>
  <c r="R85" i="71"/>
  <c r="V82" i="71"/>
  <c r="U82" i="71"/>
  <c r="T82" i="71"/>
  <c r="S82" i="71"/>
  <c r="R82" i="71"/>
  <c r="V80" i="71"/>
  <c r="U80" i="71"/>
  <c r="T80" i="71"/>
  <c r="S80" i="71"/>
  <c r="R80" i="71"/>
  <c r="V78" i="71"/>
  <c r="U78" i="71"/>
  <c r="T78" i="71"/>
  <c r="S78" i="71"/>
  <c r="R78" i="71"/>
  <c r="V444" i="72"/>
  <c r="U444" i="72"/>
  <c r="T444" i="72"/>
  <c r="S444" i="72"/>
  <c r="R444" i="72"/>
  <c r="V390" i="72"/>
  <c r="U390" i="72"/>
  <c r="T390" i="72"/>
  <c r="S390" i="72"/>
  <c r="R390" i="72"/>
  <c r="V336" i="72"/>
  <c r="U336" i="72"/>
  <c r="T336" i="72"/>
  <c r="S336" i="72"/>
  <c r="R336" i="72"/>
  <c r="V262" i="72"/>
  <c r="U262" i="72"/>
  <c r="T262" i="72"/>
  <c r="S262" i="72"/>
  <c r="R262" i="72"/>
  <c r="V208" i="72"/>
  <c r="U208" i="72"/>
  <c r="T208" i="72"/>
  <c r="S208" i="72"/>
  <c r="R208" i="72"/>
  <c r="V154" i="72"/>
  <c r="U154" i="72"/>
  <c r="T154" i="72"/>
  <c r="S154" i="72"/>
  <c r="R154" i="72"/>
  <c r="V91" i="72"/>
  <c r="U91" i="72"/>
  <c r="T91" i="72"/>
  <c r="S91" i="72"/>
  <c r="R91" i="72"/>
  <c r="V90" i="72"/>
  <c r="U90" i="72"/>
  <c r="T90" i="72"/>
  <c r="S90" i="72"/>
  <c r="R90" i="72"/>
  <c r="V89" i="72"/>
  <c r="U89" i="72"/>
  <c r="T89" i="72"/>
  <c r="S89" i="72"/>
  <c r="R89" i="72"/>
  <c r="V86" i="72"/>
  <c r="U86" i="72"/>
  <c r="T86" i="72"/>
  <c r="S86" i="72"/>
  <c r="R86" i="72"/>
  <c r="V85" i="72"/>
  <c r="U85" i="72"/>
  <c r="T85" i="72"/>
  <c r="S85" i="72"/>
  <c r="R85" i="72"/>
  <c r="V82" i="72"/>
  <c r="U82" i="72"/>
  <c r="T82" i="72"/>
  <c r="S82" i="72"/>
  <c r="R82" i="72"/>
  <c r="V80" i="72"/>
  <c r="U80" i="72"/>
  <c r="T80" i="72"/>
  <c r="S80" i="72"/>
  <c r="R80" i="72"/>
  <c r="V78" i="72"/>
  <c r="U78" i="72"/>
  <c r="T78" i="72"/>
  <c r="S78" i="72"/>
  <c r="R78" i="72"/>
  <c r="V465" i="66"/>
  <c r="U465" i="66"/>
  <c r="T465" i="66"/>
  <c r="S465" i="66"/>
  <c r="R465" i="66"/>
  <c r="V408" i="66"/>
  <c r="U408" i="66"/>
  <c r="T408" i="66"/>
  <c r="S408" i="66"/>
  <c r="R408" i="66"/>
  <c r="V351" i="66"/>
  <c r="U351" i="66"/>
  <c r="T351" i="66"/>
  <c r="S351" i="66"/>
  <c r="R351" i="66"/>
  <c r="V273" i="66"/>
  <c r="U273" i="66"/>
  <c r="T273" i="66"/>
  <c r="S273" i="66"/>
  <c r="R273" i="66"/>
  <c r="V216" i="66"/>
  <c r="U216" i="66"/>
  <c r="T216" i="66"/>
  <c r="S216" i="66"/>
  <c r="R216" i="66"/>
  <c r="V159" i="66"/>
  <c r="U159" i="66"/>
  <c r="T159" i="66"/>
  <c r="S159" i="66"/>
  <c r="R159" i="66"/>
  <c r="V92" i="66"/>
  <c r="U92" i="66"/>
  <c r="T92" i="66"/>
  <c r="S92" i="66"/>
  <c r="R92" i="66"/>
  <c r="V91" i="66"/>
  <c r="U91" i="66"/>
  <c r="T91" i="66"/>
  <c r="S91" i="66"/>
  <c r="R91" i="66"/>
  <c r="V90" i="66"/>
  <c r="U90" i="66"/>
  <c r="T90" i="66"/>
  <c r="S90" i="66"/>
  <c r="R90" i="66"/>
  <c r="V87" i="66"/>
  <c r="U87" i="66"/>
  <c r="T87" i="66"/>
  <c r="S87" i="66"/>
  <c r="R87" i="66"/>
  <c r="V86" i="66"/>
  <c r="U86" i="66"/>
  <c r="T86" i="66"/>
  <c r="S86" i="66"/>
  <c r="R86" i="66"/>
  <c r="V83" i="66"/>
  <c r="U83" i="66"/>
  <c r="T83" i="66"/>
  <c r="S83" i="66"/>
  <c r="R83" i="66"/>
  <c r="V81" i="66"/>
  <c r="U81" i="66"/>
  <c r="T81" i="66"/>
  <c r="S81" i="66"/>
  <c r="R81" i="66"/>
  <c r="V80" i="66"/>
  <c r="U80" i="66"/>
  <c r="T80" i="66"/>
  <c r="S80" i="66"/>
  <c r="R80" i="66"/>
  <c r="V78" i="66"/>
  <c r="U78" i="66"/>
  <c r="T78" i="66"/>
  <c r="S78" i="66"/>
  <c r="R78" i="66"/>
  <c r="V465" i="65"/>
  <c r="U465" i="65"/>
  <c r="T465" i="65"/>
  <c r="S465" i="65"/>
  <c r="R465" i="65"/>
  <c r="V408" i="65"/>
  <c r="U408" i="65"/>
  <c r="T408" i="65"/>
  <c r="S408" i="65"/>
  <c r="R408" i="65"/>
  <c r="V351" i="65"/>
  <c r="U351" i="65"/>
  <c r="T351" i="65"/>
  <c r="S351" i="65"/>
  <c r="R351" i="65"/>
  <c r="V273" i="65"/>
  <c r="U273" i="65"/>
  <c r="T273" i="65"/>
  <c r="S273" i="65"/>
  <c r="R273" i="65"/>
  <c r="V216" i="65"/>
  <c r="U216" i="65"/>
  <c r="T216" i="65"/>
  <c r="S216" i="65"/>
  <c r="R216" i="65"/>
  <c r="V159" i="65"/>
  <c r="U159" i="65"/>
  <c r="T159" i="65"/>
  <c r="S159" i="65"/>
  <c r="R159" i="65"/>
  <c r="V92" i="65"/>
  <c r="U92" i="65"/>
  <c r="T92" i="65"/>
  <c r="S92" i="65"/>
  <c r="R92" i="65"/>
  <c r="V91" i="65"/>
  <c r="U91" i="65"/>
  <c r="T91" i="65"/>
  <c r="S91" i="65"/>
  <c r="R91" i="65"/>
  <c r="V90" i="65"/>
  <c r="U90" i="65"/>
  <c r="T90" i="65"/>
  <c r="S90" i="65"/>
  <c r="R90" i="65"/>
  <c r="V87" i="65"/>
  <c r="U87" i="65"/>
  <c r="T87" i="65"/>
  <c r="S87" i="65"/>
  <c r="R87" i="65"/>
  <c r="V86" i="65"/>
  <c r="U86" i="65"/>
  <c r="T86" i="65"/>
  <c r="S86" i="65"/>
  <c r="R86" i="65"/>
  <c r="V83" i="65"/>
  <c r="U83" i="65"/>
  <c r="T83" i="65"/>
  <c r="S83" i="65"/>
  <c r="R83" i="65"/>
  <c r="V81" i="65"/>
  <c r="U81" i="65"/>
  <c r="T81" i="65"/>
  <c r="S81" i="65"/>
  <c r="R81" i="65"/>
  <c r="V80" i="65"/>
  <c r="U80" i="65"/>
  <c r="T80" i="65"/>
  <c r="S80" i="65"/>
  <c r="R80" i="65"/>
  <c r="V78" i="65"/>
  <c r="U78" i="65"/>
  <c r="T78" i="65"/>
  <c r="S78" i="65"/>
  <c r="R78" i="65"/>
  <c r="V515" i="64"/>
  <c r="U515" i="64"/>
  <c r="T515" i="64"/>
  <c r="S515" i="64"/>
  <c r="R515" i="64"/>
  <c r="V452" i="64"/>
  <c r="U452" i="64"/>
  <c r="T452" i="64"/>
  <c r="S452" i="64"/>
  <c r="R452" i="64"/>
  <c r="V389" i="64"/>
  <c r="U389" i="64"/>
  <c r="T389" i="64"/>
  <c r="S389" i="64"/>
  <c r="R389" i="64"/>
  <c r="V303" i="64"/>
  <c r="U303" i="64"/>
  <c r="T303" i="64"/>
  <c r="S303" i="64"/>
  <c r="R303" i="64"/>
  <c r="V240" i="64"/>
  <c r="U240" i="64"/>
  <c r="T240" i="64"/>
  <c r="S240" i="64"/>
  <c r="R240" i="64"/>
  <c r="V177" i="64"/>
  <c r="U177" i="64"/>
  <c r="T177" i="64"/>
  <c r="S177" i="64"/>
  <c r="R177" i="64"/>
  <c r="V164" i="47"/>
  <c r="U164" i="47"/>
  <c r="T164" i="47"/>
  <c r="S164" i="47"/>
  <c r="R164" i="47"/>
  <c r="V146" i="47"/>
  <c r="U146" i="47"/>
  <c r="T146" i="47"/>
  <c r="S146" i="47"/>
  <c r="R146" i="47"/>
  <c r="V128" i="47"/>
  <c r="U128" i="47"/>
  <c r="T128" i="47"/>
  <c r="S128" i="47"/>
  <c r="R128" i="47"/>
  <c r="V109" i="47"/>
  <c r="U109" i="47"/>
  <c r="T109" i="47"/>
  <c r="S109" i="47"/>
  <c r="R109" i="47"/>
  <c r="V85" i="47"/>
  <c r="U85" i="47"/>
  <c r="T85" i="47"/>
  <c r="S85" i="47"/>
  <c r="R85" i="47"/>
  <c r="V66" i="47"/>
  <c r="U66" i="47"/>
  <c r="T66" i="47"/>
  <c r="S66" i="47"/>
  <c r="R66" i="47"/>
  <c r="V47" i="47"/>
  <c r="U47" i="47"/>
  <c r="T47" i="47"/>
  <c r="S47" i="47"/>
  <c r="R47" i="47"/>
  <c r="V28" i="47"/>
  <c r="U28" i="47"/>
  <c r="T28" i="47"/>
  <c r="S28" i="47"/>
  <c r="R28" i="47"/>
  <c r="V7" i="47"/>
  <c r="U7" i="47"/>
  <c r="T7" i="47"/>
  <c r="S7" i="47"/>
  <c r="R7" i="47"/>
  <c r="V164" i="50"/>
  <c r="U164" i="50"/>
  <c r="T164" i="50"/>
  <c r="S164" i="50"/>
  <c r="R164" i="50"/>
  <c r="V146" i="50"/>
  <c r="U146" i="50"/>
  <c r="T146" i="50"/>
  <c r="S146" i="50"/>
  <c r="R146" i="50"/>
  <c r="V128" i="50"/>
  <c r="U128" i="50"/>
  <c r="T128" i="50"/>
  <c r="S128" i="50"/>
  <c r="R128" i="50"/>
  <c r="V109" i="50"/>
  <c r="U109" i="50"/>
  <c r="T109" i="50"/>
  <c r="S109" i="50"/>
  <c r="R109" i="50"/>
  <c r="V85" i="50"/>
  <c r="U85" i="50"/>
  <c r="T85" i="50"/>
  <c r="S85" i="50"/>
  <c r="R85" i="50"/>
  <c r="V66" i="50"/>
  <c r="U66" i="50"/>
  <c r="T66" i="50"/>
  <c r="S66" i="50"/>
  <c r="R66" i="50"/>
  <c r="V47" i="50"/>
  <c r="U47" i="50"/>
  <c r="T47" i="50"/>
  <c r="S47" i="50"/>
  <c r="R47" i="50"/>
  <c r="V28" i="50"/>
  <c r="U28" i="50"/>
  <c r="T28" i="50"/>
  <c r="S28" i="50"/>
  <c r="R28" i="50"/>
  <c r="V7" i="50"/>
  <c r="U7" i="50"/>
  <c r="T7" i="50"/>
  <c r="S7" i="50"/>
  <c r="R7" i="50"/>
  <c r="V164" i="53"/>
  <c r="U164" i="53"/>
  <c r="T164" i="53"/>
  <c r="S164" i="53"/>
  <c r="R164" i="53"/>
  <c r="V146" i="53"/>
  <c r="U146" i="53"/>
  <c r="T146" i="53"/>
  <c r="S146" i="53"/>
  <c r="R146" i="53"/>
  <c r="V128" i="53"/>
  <c r="U128" i="53"/>
  <c r="T128" i="53"/>
  <c r="S128" i="53"/>
  <c r="R128" i="53"/>
  <c r="V109" i="53"/>
  <c r="U109" i="53"/>
  <c r="T109" i="53"/>
  <c r="S109" i="53"/>
  <c r="R109" i="53"/>
  <c r="V85" i="53"/>
  <c r="U85" i="53"/>
  <c r="T85" i="53"/>
  <c r="S85" i="53"/>
  <c r="R85" i="53"/>
  <c r="V66" i="53"/>
  <c r="U66" i="53"/>
  <c r="T66" i="53"/>
  <c r="S66" i="53"/>
  <c r="R66" i="53"/>
  <c r="V47" i="53"/>
  <c r="U47" i="53"/>
  <c r="T47" i="53"/>
  <c r="S47" i="53"/>
  <c r="R47" i="53"/>
  <c r="V28" i="53"/>
  <c r="U28" i="53"/>
  <c r="T28" i="53"/>
  <c r="S28" i="53"/>
  <c r="R28" i="53"/>
  <c r="V7" i="53"/>
  <c r="U7" i="53"/>
  <c r="T7" i="53"/>
  <c r="S7" i="53"/>
  <c r="R7" i="53"/>
  <c r="V164" i="57"/>
  <c r="U164" i="57"/>
  <c r="T164" i="57"/>
  <c r="S164" i="57"/>
  <c r="R164" i="57"/>
  <c r="V146" i="57"/>
  <c r="U146" i="57"/>
  <c r="T146" i="57"/>
  <c r="S146" i="57"/>
  <c r="R146" i="57"/>
  <c r="V128" i="57"/>
  <c r="U128" i="57"/>
  <c r="T128" i="57"/>
  <c r="S128" i="57"/>
  <c r="R128" i="57"/>
  <c r="V109" i="57"/>
  <c r="U109" i="57"/>
  <c r="T109" i="57"/>
  <c r="S109" i="57"/>
  <c r="R109" i="57"/>
  <c r="V85" i="57"/>
  <c r="U85" i="57"/>
  <c r="T85" i="57"/>
  <c r="S85" i="57"/>
  <c r="R85" i="57"/>
  <c r="V66" i="57"/>
  <c r="U66" i="57"/>
  <c r="T66" i="57"/>
  <c r="S66" i="57"/>
  <c r="R66" i="57"/>
  <c r="V47" i="57"/>
  <c r="U47" i="57"/>
  <c r="T47" i="57"/>
  <c r="S47" i="57"/>
  <c r="R47" i="57"/>
  <c r="V28" i="57"/>
  <c r="U28" i="57"/>
  <c r="T28" i="57"/>
  <c r="S28" i="57"/>
  <c r="R28" i="57"/>
  <c r="V7" i="57"/>
  <c r="U7" i="57"/>
  <c r="T7" i="57"/>
  <c r="S7" i="57"/>
  <c r="R7" i="57"/>
  <c r="V164" i="60"/>
  <c r="U164" i="60"/>
  <c r="T164" i="60"/>
  <c r="S164" i="60"/>
  <c r="R164" i="60"/>
  <c r="V146" i="60"/>
  <c r="U146" i="60"/>
  <c r="T146" i="60"/>
  <c r="S146" i="60"/>
  <c r="R146" i="60"/>
  <c r="V128" i="60"/>
  <c r="U128" i="60"/>
  <c r="T128" i="60"/>
  <c r="S128" i="60"/>
  <c r="R128" i="60"/>
  <c r="V109" i="60"/>
  <c r="U109" i="60"/>
  <c r="T109" i="60"/>
  <c r="S109" i="60"/>
  <c r="R109" i="60"/>
  <c r="V85" i="60"/>
  <c r="U85" i="60"/>
  <c r="T85" i="60"/>
  <c r="S85" i="60"/>
  <c r="R85" i="60"/>
  <c r="V66" i="60"/>
  <c r="U66" i="60"/>
  <c r="T66" i="60"/>
  <c r="S66" i="60"/>
  <c r="R66" i="60"/>
  <c r="V47" i="60"/>
  <c r="U47" i="60"/>
  <c r="T47" i="60"/>
  <c r="S47" i="60"/>
  <c r="R47" i="60"/>
  <c r="V28" i="60"/>
  <c r="U28" i="60"/>
  <c r="T28" i="60"/>
  <c r="S28" i="60"/>
  <c r="R28" i="60"/>
  <c r="V7" i="60"/>
  <c r="U7" i="60"/>
  <c r="T7" i="60"/>
  <c r="S7" i="60"/>
  <c r="R7" i="60"/>
  <c r="V164" i="63"/>
  <c r="U164" i="63"/>
  <c r="T164" i="63"/>
  <c r="S164" i="63"/>
  <c r="R164" i="63"/>
  <c r="V146" i="63"/>
  <c r="U146" i="63"/>
  <c r="T146" i="63"/>
  <c r="S146" i="63"/>
  <c r="R146" i="63"/>
  <c r="V128" i="63"/>
  <c r="U128" i="63"/>
  <c r="T128" i="63"/>
  <c r="S128" i="63"/>
  <c r="R128" i="63"/>
  <c r="V109" i="63"/>
  <c r="U109" i="63"/>
  <c r="T109" i="63"/>
  <c r="S109" i="63"/>
  <c r="R109" i="63"/>
  <c r="V85" i="63"/>
  <c r="U85" i="63"/>
  <c r="T85" i="63"/>
  <c r="S85" i="63"/>
  <c r="R85" i="63"/>
  <c r="V66" i="63"/>
  <c r="U66" i="63"/>
  <c r="T66" i="63"/>
  <c r="S66" i="63"/>
  <c r="R66" i="63"/>
  <c r="V47" i="63"/>
  <c r="U47" i="63"/>
  <c r="T47" i="63"/>
  <c r="S47" i="63"/>
  <c r="R47" i="63"/>
  <c r="V28" i="63"/>
  <c r="U28" i="63"/>
  <c r="T28" i="63"/>
  <c r="S28" i="63"/>
  <c r="R28" i="63"/>
  <c r="V7" i="63"/>
  <c r="U7" i="63"/>
  <c r="T7" i="63"/>
  <c r="S7" i="63"/>
  <c r="R7" i="63"/>
  <c r="V170" i="42"/>
  <c r="U170" i="42"/>
  <c r="T170" i="42"/>
  <c r="S170" i="42"/>
  <c r="R170" i="42"/>
  <c r="V169" i="42"/>
  <c r="U169" i="42"/>
  <c r="T169" i="42"/>
  <c r="S169" i="42"/>
  <c r="R169" i="42"/>
  <c r="V152" i="42"/>
  <c r="U152" i="42"/>
  <c r="T152" i="42"/>
  <c r="S152" i="42"/>
  <c r="R152" i="42"/>
  <c r="V151" i="42"/>
  <c r="U151" i="42"/>
  <c r="T151" i="42"/>
  <c r="S151" i="42"/>
  <c r="R151" i="42"/>
  <c r="V134" i="42"/>
  <c r="U134" i="42"/>
  <c r="T134" i="42"/>
  <c r="S134" i="42"/>
  <c r="R134" i="42"/>
  <c r="V133" i="42"/>
  <c r="U133" i="42"/>
  <c r="T133" i="42"/>
  <c r="S133" i="42"/>
  <c r="R133" i="42"/>
  <c r="V115" i="42"/>
  <c r="U115" i="42"/>
  <c r="T115" i="42"/>
  <c r="S115" i="42"/>
  <c r="R115" i="42"/>
  <c r="V114" i="42"/>
  <c r="U114" i="42"/>
  <c r="T114" i="42"/>
  <c r="S114" i="42"/>
  <c r="R114" i="42"/>
  <c r="V95" i="42"/>
  <c r="U95" i="42"/>
  <c r="T95" i="42"/>
  <c r="S95" i="42"/>
  <c r="R95" i="42"/>
  <c r="V94" i="42"/>
  <c r="U94" i="42"/>
  <c r="T94" i="42"/>
  <c r="S94" i="42"/>
  <c r="R94" i="42"/>
  <c r="V91" i="42"/>
  <c r="U91" i="42"/>
  <c r="T91" i="42"/>
  <c r="S91" i="42"/>
  <c r="R91" i="42"/>
  <c r="V90" i="42"/>
  <c r="U90" i="42"/>
  <c r="T90" i="42"/>
  <c r="S90" i="42"/>
  <c r="R90" i="42"/>
  <c r="V72" i="42"/>
  <c r="U72" i="42"/>
  <c r="T72" i="42"/>
  <c r="S72" i="42"/>
  <c r="R72" i="42"/>
  <c r="V71" i="42"/>
  <c r="U71" i="42"/>
  <c r="T71" i="42"/>
  <c r="S71" i="42"/>
  <c r="R71" i="42"/>
  <c r="V53" i="42"/>
  <c r="U53" i="42"/>
  <c r="T53" i="42"/>
  <c r="S53" i="42"/>
  <c r="R53" i="42"/>
  <c r="V52" i="42"/>
  <c r="U52" i="42"/>
  <c r="T52" i="42"/>
  <c r="S52" i="42"/>
  <c r="R52" i="42"/>
  <c r="V34" i="42"/>
  <c r="U34" i="42"/>
  <c r="T34" i="42"/>
  <c r="S34" i="42"/>
  <c r="R34" i="42"/>
  <c r="V33" i="42"/>
  <c r="U33" i="42"/>
  <c r="T33" i="42"/>
  <c r="S33" i="42"/>
  <c r="R33" i="42"/>
  <c r="V14" i="42"/>
  <c r="U14" i="42"/>
  <c r="T14" i="42"/>
  <c r="S14" i="42"/>
  <c r="R14" i="42"/>
  <c r="V13" i="42"/>
  <c r="U13" i="42"/>
  <c r="T13" i="42"/>
  <c r="S13" i="42"/>
  <c r="R13" i="42"/>
  <c r="V92" i="6"/>
  <c r="U92" i="6"/>
  <c r="T92" i="6"/>
  <c r="S92" i="6"/>
  <c r="R92" i="6"/>
  <c r="V89" i="6"/>
  <c r="U89" i="6"/>
  <c r="T89" i="6"/>
  <c r="S89" i="6"/>
  <c r="R89" i="6"/>
  <c r="V15" i="11"/>
  <c r="U15" i="11"/>
  <c r="T15" i="11"/>
  <c r="S15" i="11"/>
  <c r="R15" i="11"/>
  <c r="V32" i="14"/>
  <c r="V32" i="17" s="1"/>
  <c r="U32" i="14"/>
  <c r="U32" i="17" s="1"/>
  <c r="T32" i="14"/>
  <c r="T32" i="17" s="1"/>
  <c r="S32" i="14"/>
  <c r="S32" i="17" s="1"/>
  <c r="R32" i="14"/>
  <c r="R32" i="17" s="1"/>
  <c r="V26" i="14"/>
  <c r="V26" i="17" s="1"/>
  <c r="U26" i="14"/>
  <c r="U26" i="17" s="1"/>
  <c r="T26" i="14"/>
  <c r="T26" i="17" s="1"/>
  <c r="S26" i="14"/>
  <c r="S26" i="17" s="1"/>
  <c r="R26" i="14"/>
  <c r="R26" i="17" s="1"/>
  <c r="V25" i="14"/>
  <c r="V25" i="17" s="1"/>
  <c r="U25" i="14"/>
  <c r="U25" i="17" s="1"/>
  <c r="T25" i="14"/>
  <c r="T25" i="17" s="1"/>
  <c r="S25" i="14"/>
  <c r="S25" i="17" s="1"/>
  <c r="R25" i="14"/>
  <c r="R25" i="17" s="1"/>
  <c r="V16" i="14"/>
  <c r="V15" i="14" s="1"/>
  <c r="V15" i="17" s="1"/>
  <c r="U16" i="14"/>
  <c r="U16" i="17" s="1"/>
  <c r="T16" i="14"/>
  <c r="T16" i="17" s="1"/>
  <c r="S16" i="14"/>
  <c r="S15" i="14" s="1"/>
  <c r="S15" i="17" s="1"/>
  <c r="R16" i="14"/>
  <c r="R15" i="14" s="1"/>
  <c r="R15" i="17" s="1"/>
  <c r="V14" i="14"/>
  <c r="V14" i="17" s="1"/>
  <c r="U14" i="14"/>
  <c r="U14" i="17" s="1"/>
  <c r="T14" i="14"/>
  <c r="T14" i="17" s="1"/>
  <c r="S14" i="14"/>
  <c r="S14" i="17" s="1"/>
  <c r="R14" i="14"/>
  <c r="R14" i="17" s="1"/>
  <c r="V13" i="14"/>
  <c r="V13" i="17" s="1"/>
  <c r="U13" i="14"/>
  <c r="U13" i="17" s="1"/>
  <c r="T13" i="14"/>
  <c r="T13" i="17" s="1"/>
  <c r="S13" i="14"/>
  <c r="S13" i="17" s="1"/>
  <c r="R13" i="14"/>
  <c r="R13" i="17" s="1"/>
  <c r="V12" i="14"/>
  <c r="V12" i="17" s="1"/>
  <c r="U12" i="14"/>
  <c r="U12" i="17" s="1"/>
  <c r="T12" i="14"/>
  <c r="T12" i="17" s="1"/>
  <c r="S12" i="14"/>
  <c r="S12" i="17" s="1"/>
  <c r="R12" i="14"/>
  <c r="R12" i="17" s="1"/>
  <c r="V15" i="22"/>
  <c r="U15" i="22"/>
  <c r="T15" i="22"/>
  <c r="S15" i="22"/>
  <c r="R15" i="22"/>
  <c r="V32" i="25"/>
  <c r="V32" i="28" s="1"/>
  <c r="U32" i="25"/>
  <c r="U32" i="28" s="1"/>
  <c r="T32" i="25"/>
  <c r="T32" i="28" s="1"/>
  <c r="S32" i="25"/>
  <c r="S32" i="28" s="1"/>
  <c r="R32" i="25"/>
  <c r="R32" i="28" s="1"/>
  <c r="V26" i="25"/>
  <c r="V26" i="28" s="1"/>
  <c r="U26" i="25"/>
  <c r="U26" i="28" s="1"/>
  <c r="T26" i="25"/>
  <c r="T26" i="28" s="1"/>
  <c r="S26" i="25"/>
  <c r="S26" i="28" s="1"/>
  <c r="R26" i="25"/>
  <c r="R26" i="28" s="1"/>
  <c r="V25" i="25"/>
  <c r="V25" i="28" s="1"/>
  <c r="U25" i="25"/>
  <c r="U25" i="28" s="1"/>
  <c r="T25" i="25"/>
  <c r="T25" i="28" s="1"/>
  <c r="S25" i="25"/>
  <c r="S25" i="28" s="1"/>
  <c r="R25" i="25"/>
  <c r="R25" i="28" s="1"/>
  <c r="V16" i="25"/>
  <c r="V15" i="25" s="1"/>
  <c r="V15" i="28" s="1"/>
  <c r="U16" i="25"/>
  <c r="T16" i="25"/>
  <c r="T15" i="25" s="1"/>
  <c r="T15" i="28" s="1"/>
  <c r="S16" i="25"/>
  <c r="S15" i="25" s="1"/>
  <c r="S15" i="28" s="1"/>
  <c r="R16" i="25"/>
  <c r="R15" i="25" s="1"/>
  <c r="R15" i="28" s="1"/>
  <c r="V14" i="25"/>
  <c r="V14" i="28" s="1"/>
  <c r="U14" i="25"/>
  <c r="U14" i="28" s="1"/>
  <c r="T14" i="25"/>
  <c r="T14" i="28" s="1"/>
  <c r="S14" i="25"/>
  <c r="S14" i="28" s="1"/>
  <c r="R14" i="25"/>
  <c r="R14" i="28" s="1"/>
  <c r="V13" i="25"/>
  <c r="V13" i="28" s="1"/>
  <c r="U13" i="25"/>
  <c r="U13" i="28" s="1"/>
  <c r="T13" i="25"/>
  <c r="T13" i="28" s="1"/>
  <c r="S13" i="25"/>
  <c r="S13" i="28" s="1"/>
  <c r="R13" i="25"/>
  <c r="R13" i="28" s="1"/>
  <c r="V12" i="25"/>
  <c r="V12" i="28" s="1"/>
  <c r="U12" i="25"/>
  <c r="U12" i="28" s="1"/>
  <c r="T12" i="25"/>
  <c r="T12" i="28" s="1"/>
  <c r="S12" i="25"/>
  <c r="S12" i="28" s="1"/>
  <c r="R12" i="25"/>
  <c r="R12" i="28" s="1"/>
  <c r="V13" i="6" l="1"/>
  <c r="U21" i="6"/>
  <c r="R21" i="6"/>
  <c r="U22" i="6"/>
  <c r="S19" i="6"/>
  <c r="S13" i="6"/>
  <c r="T116" i="6"/>
  <c r="T146" i="6" s="1"/>
  <c r="S113" i="6"/>
  <c r="S143" i="6" s="1"/>
  <c r="R16" i="28"/>
  <c r="V18" i="6"/>
  <c r="S16" i="17"/>
  <c r="R22" i="6"/>
  <c r="U116" i="6"/>
  <c r="U170" i="6" s="1"/>
  <c r="U16" i="35"/>
  <c r="U16" i="36"/>
  <c r="U16" i="33"/>
  <c r="U16" i="32"/>
  <c r="U18" i="36"/>
  <c r="U16" i="34"/>
  <c r="U18" i="31"/>
  <c r="U16" i="30"/>
  <c r="U16" i="31"/>
  <c r="U16" i="37"/>
  <c r="U18" i="32"/>
  <c r="U18" i="34"/>
  <c r="U18" i="37"/>
  <c r="U18" i="35"/>
  <c r="U18" i="30"/>
  <c r="U18" i="33"/>
  <c r="V21" i="6"/>
  <c r="T13" i="6"/>
  <c r="S17" i="6"/>
  <c r="V116" i="6"/>
  <c r="V170" i="6" s="1"/>
  <c r="V16" i="35"/>
  <c r="V16" i="37"/>
  <c r="V16" i="33"/>
  <c r="V16" i="30"/>
  <c r="V18" i="34"/>
  <c r="V16" i="34"/>
  <c r="V16" i="32"/>
  <c r="V16" i="36"/>
  <c r="V16" i="31"/>
  <c r="V18" i="30"/>
  <c r="V18" i="32"/>
  <c r="V18" i="36"/>
  <c r="V18" i="35"/>
  <c r="V18" i="33"/>
  <c r="V18" i="37"/>
  <c r="V18" i="31"/>
  <c r="T21" i="6"/>
  <c r="R13" i="6"/>
  <c r="R16" i="30"/>
  <c r="R16" i="32"/>
  <c r="R18" i="37"/>
  <c r="R16" i="33"/>
  <c r="R16" i="34"/>
  <c r="R16" i="37"/>
  <c r="R16" i="31"/>
  <c r="R18" i="34"/>
  <c r="R16" i="36"/>
  <c r="R16" i="35"/>
  <c r="R18" i="32"/>
  <c r="R18" i="31"/>
  <c r="R18" i="36"/>
  <c r="R18" i="33"/>
  <c r="R18" i="35"/>
  <c r="R18" i="30"/>
  <c r="S16" i="32"/>
  <c r="S16" i="35"/>
  <c r="S16" i="31"/>
  <c r="S16" i="33"/>
  <c r="S16" i="34"/>
  <c r="S16" i="30"/>
  <c r="S16" i="37"/>
  <c r="S16" i="36"/>
  <c r="S18" i="37"/>
  <c r="S18" i="32"/>
  <c r="S18" i="36"/>
  <c r="S18" i="34"/>
  <c r="S18" i="31"/>
  <c r="S18" i="35"/>
  <c r="S18" i="33"/>
  <c r="S18" i="30"/>
  <c r="T16" i="31"/>
  <c r="T16" i="36"/>
  <c r="T16" i="35"/>
  <c r="T16" i="30"/>
  <c r="T16" i="34"/>
  <c r="T16" i="32"/>
  <c r="T16" i="37"/>
  <c r="T16" i="33"/>
  <c r="T18" i="32"/>
  <c r="T18" i="37"/>
  <c r="T18" i="31"/>
  <c r="T18" i="34"/>
  <c r="T18" i="36"/>
  <c r="T18" i="30"/>
  <c r="T18" i="35"/>
  <c r="T18" i="33"/>
  <c r="U113" i="6"/>
  <c r="U167" i="6" s="1"/>
  <c r="U23" i="6"/>
  <c r="U17" i="6"/>
  <c r="S21" i="6"/>
  <c r="T15" i="14"/>
  <c r="T15" i="17" s="1"/>
  <c r="T16" i="28"/>
  <c r="T19" i="6"/>
  <c r="V16" i="17"/>
  <c r="V17" i="6"/>
  <c r="U13" i="6"/>
  <c r="T22" i="6"/>
  <c r="R19" i="6"/>
  <c r="U18" i="6"/>
  <c r="T18" i="6"/>
  <c r="T23" i="6"/>
  <c r="R113" i="6"/>
  <c r="R143" i="6" s="1"/>
  <c r="U19" i="6"/>
  <c r="V23" i="6"/>
  <c r="R116" i="6"/>
  <c r="R146" i="6" s="1"/>
  <c r="R17" i="6"/>
  <c r="V113" i="6"/>
  <c r="V143" i="6" s="1"/>
  <c r="V16" i="28"/>
  <c r="U15" i="14"/>
  <c r="U15" i="17" s="1"/>
  <c r="R16" i="17"/>
  <c r="S22" i="6"/>
  <c r="S23" i="6"/>
  <c r="V22" i="6"/>
  <c r="T143" i="6"/>
  <c r="T167" i="6"/>
  <c r="R18" i="6"/>
  <c r="S18" i="6"/>
  <c r="V19" i="6"/>
  <c r="R23" i="6"/>
  <c r="S116" i="6"/>
  <c r="T17" i="6"/>
  <c r="U16" i="28"/>
  <c r="U15" i="25"/>
  <c r="U15" i="28" s="1"/>
  <c r="S16" i="28"/>
  <c r="U146" i="6" l="1"/>
  <c r="T170" i="6"/>
  <c r="U20" i="6"/>
  <c r="S167" i="6"/>
  <c r="V20" i="6"/>
  <c r="V146" i="6"/>
  <c r="U143" i="6"/>
  <c r="S20" i="6"/>
  <c r="V167" i="6"/>
  <c r="T17" i="37"/>
  <c r="S17" i="37"/>
  <c r="R17" i="31"/>
  <c r="V17" i="31"/>
  <c r="V17" i="35"/>
  <c r="T17" i="32"/>
  <c r="S17" i="30"/>
  <c r="R17" i="37"/>
  <c r="V17" i="36"/>
  <c r="U17" i="32"/>
  <c r="T17" i="34"/>
  <c r="S17" i="34"/>
  <c r="R17" i="34"/>
  <c r="V17" i="32"/>
  <c r="U17" i="33"/>
  <c r="R170" i="6"/>
  <c r="T17" i="30"/>
  <c r="S17" i="33"/>
  <c r="R17" i="33"/>
  <c r="V17" i="34"/>
  <c r="U17" i="37"/>
  <c r="U17" i="36"/>
  <c r="T17" i="35"/>
  <c r="S17" i="31"/>
  <c r="U17" i="31"/>
  <c r="U17" i="35"/>
  <c r="T17" i="36"/>
  <c r="S17" i="35"/>
  <c r="R17" i="35"/>
  <c r="R17" i="32"/>
  <c r="V17" i="30"/>
  <c r="U17" i="30"/>
  <c r="T17" i="31"/>
  <c r="S17" i="32"/>
  <c r="R17" i="36"/>
  <c r="R17" i="30"/>
  <c r="V17" i="33"/>
  <c r="T17" i="33"/>
  <c r="S17" i="36"/>
  <c r="V17" i="37"/>
  <c r="U17" i="34"/>
  <c r="R167" i="6"/>
  <c r="R20" i="6"/>
  <c r="T20" i="6"/>
  <c r="S146" i="6"/>
  <c r="S170" i="6"/>
  <c r="A5" i="72" l="1"/>
  <c r="A19" i="72"/>
  <c r="A33" i="72"/>
  <c r="A47" i="72"/>
  <c r="A61" i="72"/>
  <c r="A75" i="72"/>
  <c r="A76" i="72"/>
  <c r="A77" i="72"/>
  <c r="B78" i="72"/>
  <c r="C78" i="72"/>
  <c r="D78" i="72"/>
  <c r="E78" i="72"/>
  <c r="F78" i="72"/>
  <c r="G78" i="72"/>
  <c r="H78" i="72"/>
  <c r="I78" i="72"/>
  <c r="J78" i="72"/>
  <c r="K78" i="72"/>
  <c r="L78" i="72"/>
  <c r="M78" i="72"/>
  <c r="N78" i="72"/>
  <c r="O78" i="72"/>
  <c r="P78" i="72"/>
  <c r="Q78" i="72"/>
  <c r="B80" i="72"/>
  <c r="C80" i="72"/>
  <c r="D80" i="72"/>
  <c r="E80" i="72"/>
  <c r="F80" i="72"/>
  <c r="G80" i="72"/>
  <c r="H80" i="72"/>
  <c r="I80" i="72"/>
  <c r="J80" i="72"/>
  <c r="K80" i="72"/>
  <c r="L80" i="72"/>
  <c r="M80" i="72"/>
  <c r="N80" i="72"/>
  <c r="O80" i="72"/>
  <c r="P80" i="72"/>
  <c r="Q80" i="72"/>
  <c r="B82" i="72"/>
  <c r="C82" i="72"/>
  <c r="D82" i="72"/>
  <c r="E82" i="72"/>
  <c r="F82" i="72"/>
  <c r="G82" i="72"/>
  <c r="H82" i="72"/>
  <c r="I82" i="72"/>
  <c r="J82" i="72"/>
  <c r="K82" i="72"/>
  <c r="L82" i="72"/>
  <c r="M82" i="72"/>
  <c r="N82" i="72"/>
  <c r="O82" i="72"/>
  <c r="P82" i="72"/>
  <c r="Q82" i="72"/>
  <c r="B85" i="72"/>
  <c r="C85" i="72"/>
  <c r="D85" i="72"/>
  <c r="E85" i="72"/>
  <c r="F85" i="72"/>
  <c r="G85" i="72"/>
  <c r="H85" i="72"/>
  <c r="I85" i="72"/>
  <c r="J85" i="72"/>
  <c r="K85" i="72"/>
  <c r="L85" i="72"/>
  <c r="M85" i="72"/>
  <c r="N85" i="72"/>
  <c r="O85" i="72"/>
  <c r="P85" i="72"/>
  <c r="Q85" i="72"/>
  <c r="B86" i="72"/>
  <c r="C86" i="72"/>
  <c r="D86" i="72"/>
  <c r="E86" i="72"/>
  <c r="F86" i="72"/>
  <c r="G86" i="72"/>
  <c r="H86" i="72"/>
  <c r="I86" i="72"/>
  <c r="J86" i="72"/>
  <c r="K86" i="72"/>
  <c r="L86" i="72"/>
  <c r="M86" i="72"/>
  <c r="N86" i="72"/>
  <c r="O86" i="72"/>
  <c r="P86" i="72"/>
  <c r="Q86" i="72"/>
  <c r="B89" i="72"/>
  <c r="C89" i="72"/>
  <c r="D89" i="72"/>
  <c r="E89" i="72"/>
  <c r="F89" i="72"/>
  <c r="G89" i="72"/>
  <c r="H89" i="72"/>
  <c r="I89" i="72"/>
  <c r="J89" i="72"/>
  <c r="K89" i="72"/>
  <c r="L89" i="72"/>
  <c r="M89" i="72"/>
  <c r="N89" i="72"/>
  <c r="O89" i="72"/>
  <c r="P89" i="72"/>
  <c r="Q89" i="72"/>
  <c r="B90" i="72"/>
  <c r="C90" i="72"/>
  <c r="D90" i="72"/>
  <c r="E90" i="72"/>
  <c r="F90" i="72"/>
  <c r="G90" i="72"/>
  <c r="H90" i="72"/>
  <c r="I90" i="72"/>
  <c r="J90" i="72"/>
  <c r="K90" i="72"/>
  <c r="L90" i="72"/>
  <c r="M90" i="72"/>
  <c r="N90" i="72"/>
  <c r="O90" i="72"/>
  <c r="P90" i="72"/>
  <c r="Q90" i="72"/>
  <c r="B91" i="72"/>
  <c r="C91" i="72"/>
  <c r="D91" i="72"/>
  <c r="E91" i="72"/>
  <c r="F91" i="72"/>
  <c r="G91" i="72"/>
  <c r="H91" i="72"/>
  <c r="I91" i="72"/>
  <c r="J91" i="72"/>
  <c r="K91" i="72"/>
  <c r="L91" i="72"/>
  <c r="M91" i="72"/>
  <c r="N91" i="72"/>
  <c r="O91" i="72"/>
  <c r="P91" i="72"/>
  <c r="Q91" i="72"/>
  <c r="A95" i="72"/>
  <c r="A97" i="72"/>
  <c r="A115" i="72"/>
  <c r="A133" i="72"/>
  <c r="A151" i="72"/>
  <c r="B154" i="72"/>
  <c r="C154" i="72"/>
  <c r="D154" i="72"/>
  <c r="E154" i="72"/>
  <c r="F154" i="72"/>
  <c r="G154" i="72"/>
  <c r="H154" i="72"/>
  <c r="I154" i="72"/>
  <c r="J154" i="72"/>
  <c r="K154" i="72"/>
  <c r="L154" i="72"/>
  <c r="M154" i="72"/>
  <c r="N154" i="72"/>
  <c r="O154" i="72"/>
  <c r="P154" i="72"/>
  <c r="Q154" i="72"/>
  <c r="A169" i="72"/>
  <c r="A187" i="72"/>
  <c r="A205" i="72"/>
  <c r="B208" i="72"/>
  <c r="C208" i="72"/>
  <c r="D208" i="72"/>
  <c r="E208" i="72"/>
  <c r="F208" i="72"/>
  <c r="G208" i="72"/>
  <c r="H208" i="72"/>
  <c r="I208" i="72"/>
  <c r="J208" i="72"/>
  <c r="K208" i="72"/>
  <c r="L208" i="72"/>
  <c r="M208" i="72"/>
  <c r="N208" i="72"/>
  <c r="O208" i="72"/>
  <c r="P208" i="72"/>
  <c r="Q208" i="72"/>
  <c r="A223" i="72"/>
  <c r="A241" i="72"/>
  <c r="A259" i="72"/>
  <c r="B262" i="72"/>
  <c r="C262" i="72"/>
  <c r="D262" i="72"/>
  <c r="E262" i="72"/>
  <c r="F262" i="72"/>
  <c r="G262" i="72"/>
  <c r="H262" i="72"/>
  <c r="I262" i="72"/>
  <c r="J262" i="72"/>
  <c r="K262" i="72"/>
  <c r="L262" i="72"/>
  <c r="M262" i="72"/>
  <c r="N262" i="72"/>
  <c r="O262" i="72"/>
  <c r="P262" i="72"/>
  <c r="Q262" i="72"/>
  <c r="A279" i="72"/>
  <c r="A297" i="72"/>
  <c r="A315" i="72"/>
  <c r="A333" i="72"/>
  <c r="C336" i="72"/>
  <c r="D336" i="72"/>
  <c r="E336" i="72"/>
  <c r="F336" i="72"/>
  <c r="G336" i="72"/>
  <c r="H336" i="72"/>
  <c r="I336" i="72"/>
  <c r="J336" i="72"/>
  <c r="K336" i="72"/>
  <c r="L336" i="72"/>
  <c r="M336" i="72"/>
  <c r="N336" i="72"/>
  <c r="O336" i="72"/>
  <c r="P336" i="72"/>
  <c r="Q336" i="72"/>
  <c r="A351" i="72"/>
  <c r="A369" i="72"/>
  <c r="A387" i="72"/>
  <c r="C390" i="72"/>
  <c r="D390" i="72"/>
  <c r="E390" i="72"/>
  <c r="F390" i="72"/>
  <c r="G390" i="72"/>
  <c r="H390" i="72"/>
  <c r="I390" i="72"/>
  <c r="J390" i="72"/>
  <c r="K390" i="72"/>
  <c r="L390" i="72"/>
  <c r="M390" i="72"/>
  <c r="N390" i="72"/>
  <c r="O390" i="72"/>
  <c r="P390" i="72"/>
  <c r="Q390" i="72"/>
  <c r="A405" i="72"/>
  <c r="A441" i="72"/>
  <c r="C444" i="72"/>
  <c r="D444" i="72"/>
  <c r="E444" i="72"/>
  <c r="F444" i="72"/>
  <c r="G444" i="72"/>
  <c r="H444" i="72"/>
  <c r="I444" i="72"/>
  <c r="J444" i="72"/>
  <c r="K444" i="72"/>
  <c r="L444" i="72"/>
  <c r="M444" i="72"/>
  <c r="N444" i="72"/>
  <c r="O444" i="72"/>
  <c r="P444" i="72"/>
  <c r="Q444" i="72"/>
  <c r="A5" i="71"/>
  <c r="A19" i="71"/>
  <c r="A33" i="71"/>
  <c r="A47" i="71"/>
  <c r="A61" i="71"/>
  <c r="A75" i="71"/>
  <c r="A76" i="71"/>
  <c r="A77" i="71"/>
  <c r="B78" i="71"/>
  <c r="C78" i="71"/>
  <c r="D78" i="71"/>
  <c r="E78" i="71"/>
  <c r="F78" i="71"/>
  <c r="G78" i="71"/>
  <c r="H78" i="71"/>
  <c r="I78" i="71"/>
  <c r="J78" i="71"/>
  <c r="K78" i="71"/>
  <c r="L78" i="71"/>
  <c r="M78" i="71"/>
  <c r="N78" i="71"/>
  <c r="O78" i="71"/>
  <c r="P78" i="71"/>
  <c r="Q78" i="71"/>
  <c r="B80" i="71"/>
  <c r="C80" i="71"/>
  <c r="D80" i="71"/>
  <c r="E80" i="71"/>
  <c r="F80" i="71"/>
  <c r="G80" i="71"/>
  <c r="H80" i="71"/>
  <c r="I80" i="71"/>
  <c r="J80" i="71"/>
  <c r="K80" i="71"/>
  <c r="L80" i="71"/>
  <c r="M80" i="71"/>
  <c r="N80" i="71"/>
  <c r="O80" i="71"/>
  <c r="P80" i="71"/>
  <c r="Q80" i="71"/>
  <c r="B82" i="71"/>
  <c r="C82" i="71"/>
  <c r="D82" i="71"/>
  <c r="E82" i="71"/>
  <c r="F82" i="71"/>
  <c r="G82" i="71"/>
  <c r="H82" i="71"/>
  <c r="I82" i="71"/>
  <c r="J82" i="71"/>
  <c r="K82" i="71"/>
  <c r="L82" i="71"/>
  <c r="M82" i="71"/>
  <c r="N82" i="71"/>
  <c r="O82" i="71"/>
  <c r="P82" i="71"/>
  <c r="Q82" i="71"/>
  <c r="B85" i="71"/>
  <c r="C85" i="71"/>
  <c r="D85" i="71"/>
  <c r="E85" i="71"/>
  <c r="F85" i="71"/>
  <c r="G85" i="71"/>
  <c r="H85" i="71"/>
  <c r="I85" i="71"/>
  <c r="J85" i="71"/>
  <c r="K85" i="71"/>
  <c r="L85" i="71"/>
  <c r="M85" i="71"/>
  <c r="N85" i="71"/>
  <c r="O85" i="71"/>
  <c r="P85" i="71"/>
  <c r="Q85" i="71"/>
  <c r="B86" i="71"/>
  <c r="C86" i="71"/>
  <c r="D86" i="71"/>
  <c r="E86" i="71"/>
  <c r="F86" i="71"/>
  <c r="G86" i="71"/>
  <c r="H86" i="71"/>
  <c r="I86" i="71"/>
  <c r="J86" i="71"/>
  <c r="K86" i="71"/>
  <c r="L86" i="71"/>
  <c r="M86" i="71"/>
  <c r="N86" i="71"/>
  <c r="O86" i="71"/>
  <c r="P86" i="71"/>
  <c r="Q86" i="71"/>
  <c r="B89" i="71"/>
  <c r="C89" i="71"/>
  <c r="D89" i="71"/>
  <c r="E89" i="71"/>
  <c r="F89" i="71"/>
  <c r="G89" i="71"/>
  <c r="H89" i="71"/>
  <c r="I89" i="71"/>
  <c r="J89" i="71"/>
  <c r="K89" i="71"/>
  <c r="L89" i="71"/>
  <c r="M89" i="71"/>
  <c r="N89" i="71"/>
  <c r="O89" i="71"/>
  <c r="P89" i="71"/>
  <c r="Q89" i="71"/>
  <c r="B90" i="71"/>
  <c r="C90" i="71"/>
  <c r="D90" i="71"/>
  <c r="E90" i="71"/>
  <c r="F90" i="71"/>
  <c r="G90" i="71"/>
  <c r="H90" i="71"/>
  <c r="I90" i="71"/>
  <c r="J90" i="71"/>
  <c r="K90" i="71"/>
  <c r="L90" i="71"/>
  <c r="M90" i="71"/>
  <c r="N90" i="71"/>
  <c r="O90" i="71"/>
  <c r="P90" i="71"/>
  <c r="Q90" i="71"/>
  <c r="B91" i="71"/>
  <c r="C91" i="71"/>
  <c r="D91" i="71"/>
  <c r="E91" i="71"/>
  <c r="F91" i="71"/>
  <c r="G91" i="71"/>
  <c r="H91" i="71"/>
  <c r="I91" i="71"/>
  <c r="J91" i="71"/>
  <c r="K91" i="71"/>
  <c r="L91" i="71"/>
  <c r="M91" i="71"/>
  <c r="N91" i="71"/>
  <c r="O91" i="71"/>
  <c r="P91" i="71"/>
  <c r="Q91" i="71"/>
  <c r="A95" i="71"/>
  <c r="A97" i="71"/>
  <c r="A115" i="71"/>
  <c r="A133" i="71"/>
  <c r="A151" i="71"/>
  <c r="B154" i="71"/>
  <c r="C154" i="71"/>
  <c r="D154" i="71"/>
  <c r="E154" i="71"/>
  <c r="F154" i="71"/>
  <c r="G154" i="71"/>
  <c r="H154" i="71"/>
  <c r="I154" i="71"/>
  <c r="J154" i="71"/>
  <c r="K154" i="71"/>
  <c r="L154" i="71"/>
  <c r="M154" i="71"/>
  <c r="N154" i="71"/>
  <c r="O154" i="71"/>
  <c r="P154" i="71"/>
  <c r="Q154" i="71"/>
  <c r="A169" i="71"/>
  <c r="A187" i="71"/>
  <c r="A205" i="71"/>
  <c r="B208" i="71"/>
  <c r="C208" i="71"/>
  <c r="D208" i="71"/>
  <c r="E208" i="71"/>
  <c r="F208" i="71"/>
  <c r="G208" i="71"/>
  <c r="H208" i="71"/>
  <c r="I208" i="71"/>
  <c r="J208" i="71"/>
  <c r="K208" i="71"/>
  <c r="L208" i="71"/>
  <c r="M208" i="71"/>
  <c r="N208" i="71"/>
  <c r="O208" i="71"/>
  <c r="P208" i="71"/>
  <c r="Q208" i="71"/>
  <c r="A223" i="71"/>
  <c r="A241" i="71"/>
  <c r="A259" i="71"/>
  <c r="B262" i="71"/>
  <c r="C262" i="71"/>
  <c r="D262" i="71"/>
  <c r="E262" i="71"/>
  <c r="F262" i="71"/>
  <c r="G262" i="71"/>
  <c r="H262" i="71"/>
  <c r="I262" i="71"/>
  <c r="J262" i="71"/>
  <c r="K262" i="71"/>
  <c r="L262" i="71"/>
  <c r="M262" i="71"/>
  <c r="N262" i="71"/>
  <c r="O262" i="71"/>
  <c r="P262" i="71"/>
  <c r="Q262" i="71"/>
  <c r="A279" i="71"/>
  <c r="A297" i="71"/>
  <c r="A315" i="71"/>
  <c r="A333" i="71"/>
  <c r="C336" i="71"/>
  <c r="D336" i="71"/>
  <c r="E336" i="71"/>
  <c r="F336" i="71"/>
  <c r="G336" i="71"/>
  <c r="H336" i="71"/>
  <c r="I336" i="71"/>
  <c r="J336" i="71"/>
  <c r="K336" i="71"/>
  <c r="L336" i="71"/>
  <c r="M336" i="71"/>
  <c r="N336" i="71"/>
  <c r="O336" i="71"/>
  <c r="P336" i="71"/>
  <c r="Q336" i="71"/>
  <c r="A351" i="71"/>
  <c r="A369" i="71"/>
  <c r="A387" i="71"/>
  <c r="C390" i="71"/>
  <c r="D390" i="71"/>
  <c r="E390" i="71"/>
  <c r="F390" i="71"/>
  <c r="G390" i="71"/>
  <c r="H390" i="71"/>
  <c r="I390" i="71"/>
  <c r="J390" i="71"/>
  <c r="K390" i="71"/>
  <c r="L390" i="71"/>
  <c r="M390" i="71"/>
  <c r="N390" i="71"/>
  <c r="O390" i="71"/>
  <c r="P390" i="71"/>
  <c r="Q390" i="71"/>
  <c r="A405" i="71"/>
  <c r="A441" i="71"/>
  <c r="C444" i="71"/>
  <c r="D444" i="71"/>
  <c r="E444" i="71"/>
  <c r="F444" i="71"/>
  <c r="G444" i="71"/>
  <c r="H444" i="71"/>
  <c r="I444" i="71"/>
  <c r="J444" i="71"/>
  <c r="K444" i="71"/>
  <c r="L444" i="71"/>
  <c r="M444" i="71"/>
  <c r="N444" i="71"/>
  <c r="O444" i="71"/>
  <c r="P444" i="71"/>
  <c r="Q444" i="71"/>
  <c r="A5" i="70"/>
  <c r="A19" i="70"/>
  <c r="A33" i="70"/>
  <c r="A47" i="70"/>
  <c r="A61" i="70"/>
  <c r="A75" i="70"/>
  <c r="A76" i="70"/>
  <c r="A77" i="70"/>
  <c r="B78" i="70"/>
  <c r="C78" i="70"/>
  <c r="D78" i="70"/>
  <c r="E78" i="70"/>
  <c r="F78" i="70"/>
  <c r="G78" i="70"/>
  <c r="H78" i="70"/>
  <c r="I78" i="70"/>
  <c r="J78" i="70"/>
  <c r="K78" i="70"/>
  <c r="L78" i="70"/>
  <c r="M78" i="70"/>
  <c r="N78" i="70"/>
  <c r="O78" i="70"/>
  <c r="P78" i="70"/>
  <c r="Q78" i="70"/>
  <c r="B80" i="70"/>
  <c r="C80" i="70"/>
  <c r="D80" i="70"/>
  <c r="E80" i="70"/>
  <c r="F80" i="70"/>
  <c r="G80" i="70"/>
  <c r="H80" i="70"/>
  <c r="I80" i="70"/>
  <c r="J80" i="70"/>
  <c r="K80" i="70"/>
  <c r="L80" i="70"/>
  <c r="M80" i="70"/>
  <c r="N80" i="70"/>
  <c r="O80" i="70"/>
  <c r="P80" i="70"/>
  <c r="Q80" i="70"/>
  <c r="B81" i="70"/>
  <c r="C81" i="70"/>
  <c r="D81" i="70"/>
  <c r="E81" i="70"/>
  <c r="F81" i="70"/>
  <c r="G81" i="70"/>
  <c r="H81" i="70"/>
  <c r="I81" i="70"/>
  <c r="J81" i="70"/>
  <c r="K81" i="70"/>
  <c r="L81" i="70"/>
  <c r="M81" i="70"/>
  <c r="N81" i="70"/>
  <c r="O81" i="70"/>
  <c r="P81" i="70"/>
  <c r="Q81" i="70"/>
  <c r="B83" i="70"/>
  <c r="C83" i="70"/>
  <c r="D83" i="70"/>
  <c r="E83" i="70"/>
  <c r="F83" i="70"/>
  <c r="G83" i="70"/>
  <c r="H83" i="70"/>
  <c r="I83" i="70"/>
  <c r="J83" i="70"/>
  <c r="K83" i="70"/>
  <c r="L83" i="70"/>
  <c r="M83" i="70"/>
  <c r="N83" i="70"/>
  <c r="O83" i="70"/>
  <c r="P83" i="70"/>
  <c r="Q83" i="70"/>
  <c r="B86" i="70"/>
  <c r="C86" i="70"/>
  <c r="D86" i="70"/>
  <c r="E86" i="70"/>
  <c r="F86" i="70"/>
  <c r="G86" i="70"/>
  <c r="H86" i="70"/>
  <c r="I86" i="70"/>
  <c r="J86" i="70"/>
  <c r="K86" i="70"/>
  <c r="L86" i="70"/>
  <c r="M86" i="70"/>
  <c r="N86" i="70"/>
  <c r="O86" i="70"/>
  <c r="P86" i="70"/>
  <c r="Q86" i="70"/>
  <c r="B87" i="70"/>
  <c r="C87" i="70"/>
  <c r="D87" i="70"/>
  <c r="E87" i="70"/>
  <c r="F87" i="70"/>
  <c r="G87" i="70"/>
  <c r="H87" i="70"/>
  <c r="I87" i="70"/>
  <c r="J87" i="70"/>
  <c r="K87" i="70"/>
  <c r="L87" i="70"/>
  <c r="M87" i="70"/>
  <c r="N87" i="70"/>
  <c r="O87" i="70"/>
  <c r="P87" i="70"/>
  <c r="Q87" i="70"/>
  <c r="B90" i="70"/>
  <c r="C90" i="70"/>
  <c r="D90" i="70"/>
  <c r="E90" i="70"/>
  <c r="F90" i="70"/>
  <c r="G90" i="70"/>
  <c r="H90" i="70"/>
  <c r="I90" i="70"/>
  <c r="J90" i="70"/>
  <c r="K90" i="70"/>
  <c r="L90" i="70"/>
  <c r="M90" i="70"/>
  <c r="N90" i="70"/>
  <c r="O90" i="70"/>
  <c r="P90" i="70"/>
  <c r="Q90" i="70"/>
  <c r="B91" i="70"/>
  <c r="C91" i="70"/>
  <c r="D91" i="70"/>
  <c r="E91" i="70"/>
  <c r="F91" i="70"/>
  <c r="G91" i="70"/>
  <c r="H91" i="70"/>
  <c r="I91" i="70"/>
  <c r="J91" i="70"/>
  <c r="K91" i="70"/>
  <c r="L91" i="70"/>
  <c r="M91" i="70"/>
  <c r="N91" i="70"/>
  <c r="O91" i="70"/>
  <c r="P91" i="70"/>
  <c r="Q91" i="70"/>
  <c r="B92" i="70"/>
  <c r="C92" i="70"/>
  <c r="D92" i="70"/>
  <c r="E92" i="70"/>
  <c r="F92" i="70"/>
  <c r="G92" i="70"/>
  <c r="H92" i="70"/>
  <c r="I92" i="70"/>
  <c r="J92" i="70"/>
  <c r="K92" i="70"/>
  <c r="L92" i="70"/>
  <c r="M92" i="70"/>
  <c r="N92" i="70"/>
  <c r="O92" i="70"/>
  <c r="P92" i="70"/>
  <c r="Q92" i="70"/>
  <c r="A96" i="70"/>
  <c r="A98" i="70"/>
  <c r="A117" i="70"/>
  <c r="A136" i="70"/>
  <c r="A155" i="70"/>
  <c r="B159" i="70"/>
  <c r="C159" i="70"/>
  <c r="D159" i="70"/>
  <c r="E159" i="70"/>
  <c r="F159" i="70"/>
  <c r="G159" i="70"/>
  <c r="H159" i="70"/>
  <c r="I159" i="70"/>
  <c r="J159" i="70"/>
  <c r="K159" i="70"/>
  <c r="L159" i="70"/>
  <c r="M159" i="70"/>
  <c r="N159" i="70"/>
  <c r="O159" i="70"/>
  <c r="P159" i="70"/>
  <c r="Q159" i="70"/>
  <c r="A174" i="70"/>
  <c r="A193" i="70"/>
  <c r="A212" i="70"/>
  <c r="B216" i="70"/>
  <c r="C216" i="70"/>
  <c r="D216" i="70"/>
  <c r="E216" i="70"/>
  <c r="F216" i="70"/>
  <c r="G216" i="70"/>
  <c r="H216" i="70"/>
  <c r="I216" i="70"/>
  <c r="J216" i="70"/>
  <c r="K216" i="70"/>
  <c r="L216" i="70"/>
  <c r="M216" i="70"/>
  <c r="N216" i="70"/>
  <c r="O216" i="70"/>
  <c r="P216" i="70"/>
  <c r="Q216" i="70"/>
  <c r="A231" i="70"/>
  <c r="A250" i="70"/>
  <c r="A269" i="70"/>
  <c r="B273" i="70"/>
  <c r="C273" i="70"/>
  <c r="D273" i="70"/>
  <c r="E273" i="70"/>
  <c r="F273" i="70"/>
  <c r="G273" i="70"/>
  <c r="H273" i="70"/>
  <c r="I273" i="70"/>
  <c r="J273" i="70"/>
  <c r="K273" i="70"/>
  <c r="L273" i="70"/>
  <c r="M273" i="70"/>
  <c r="N273" i="70"/>
  <c r="O273" i="70"/>
  <c r="P273" i="70"/>
  <c r="Q273" i="70"/>
  <c r="A290" i="70"/>
  <c r="A309" i="70"/>
  <c r="A328" i="70"/>
  <c r="A347" i="70"/>
  <c r="C351" i="70"/>
  <c r="D351" i="70"/>
  <c r="E351" i="70"/>
  <c r="F351" i="70"/>
  <c r="G351" i="70"/>
  <c r="H351" i="70"/>
  <c r="I351" i="70"/>
  <c r="J351" i="70"/>
  <c r="K351" i="70"/>
  <c r="L351" i="70"/>
  <c r="M351" i="70"/>
  <c r="N351" i="70"/>
  <c r="O351" i="70"/>
  <c r="P351" i="70"/>
  <c r="Q351" i="70"/>
  <c r="A366" i="70"/>
  <c r="A385" i="70"/>
  <c r="A404" i="70"/>
  <c r="C408" i="70"/>
  <c r="D408" i="70"/>
  <c r="E408" i="70"/>
  <c r="F408" i="70"/>
  <c r="G408" i="70"/>
  <c r="H408" i="70"/>
  <c r="I408" i="70"/>
  <c r="J408" i="70"/>
  <c r="K408" i="70"/>
  <c r="L408" i="70"/>
  <c r="M408" i="70"/>
  <c r="N408" i="70"/>
  <c r="O408" i="70"/>
  <c r="P408" i="70"/>
  <c r="Q408" i="70"/>
  <c r="A423" i="70"/>
  <c r="A461" i="70"/>
  <c r="C465" i="70"/>
  <c r="D465" i="70"/>
  <c r="E465" i="70"/>
  <c r="F465" i="70"/>
  <c r="G465" i="70"/>
  <c r="H465" i="70"/>
  <c r="I465" i="70"/>
  <c r="J465" i="70"/>
  <c r="K465" i="70"/>
  <c r="L465" i="70"/>
  <c r="M465" i="70"/>
  <c r="N465" i="70"/>
  <c r="O465" i="70"/>
  <c r="P465" i="70"/>
  <c r="Q465" i="70"/>
  <c r="A5" i="69"/>
  <c r="A19" i="69"/>
  <c r="A33" i="69"/>
  <c r="A47" i="69"/>
  <c r="A61" i="69"/>
  <c r="A75" i="69"/>
  <c r="A76" i="69"/>
  <c r="A77" i="69"/>
  <c r="B78" i="69"/>
  <c r="C78" i="69"/>
  <c r="D78" i="69"/>
  <c r="E78" i="69"/>
  <c r="F78" i="69"/>
  <c r="G78" i="69"/>
  <c r="H78" i="69"/>
  <c r="I78" i="69"/>
  <c r="J78" i="69"/>
  <c r="K78" i="69"/>
  <c r="L78" i="69"/>
  <c r="M78" i="69"/>
  <c r="N78" i="69"/>
  <c r="O78" i="69"/>
  <c r="P78" i="69"/>
  <c r="Q78" i="69"/>
  <c r="B80" i="69"/>
  <c r="C80" i="69"/>
  <c r="D80" i="69"/>
  <c r="E80" i="69"/>
  <c r="F80" i="69"/>
  <c r="G80" i="69"/>
  <c r="H80" i="69"/>
  <c r="I80" i="69"/>
  <c r="J80" i="69"/>
  <c r="K80" i="69"/>
  <c r="L80" i="69"/>
  <c r="M80" i="69"/>
  <c r="N80" i="69"/>
  <c r="O80" i="69"/>
  <c r="P80" i="69"/>
  <c r="Q80" i="69"/>
  <c r="B81" i="69"/>
  <c r="C81" i="69"/>
  <c r="D81" i="69"/>
  <c r="E81" i="69"/>
  <c r="F81" i="69"/>
  <c r="G81" i="69"/>
  <c r="H81" i="69"/>
  <c r="I81" i="69"/>
  <c r="J81" i="69"/>
  <c r="K81" i="69"/>
  <c r="L81" i="69"/>
  <c r="M81" i="69"/>
  <c r="N81" i="69"/>
  <c r="O81" i="69"/>
  <c r="P81" i="69"/>
  <c r="Q81" i="69"/>
  <c r="B83" i="69"/>
  <c r="C83" i="69"/>
  <c r="D83" i="69"/>
  <c r="E83" i="69"/>
  <c r="F83" i="69"/>
  <c r="G83" i="69"/>
  <c r="H83" i="69"/>
  <c r="I83" i="69"/>
  <c r="J83" i="69"/>
  <c r="K83" i="69"/>
  <c r="L83" i="69"/>
  <c r="M83" i="69"/>
  <c r="N83" i="69"/>
  <c r="O83" i="69"/>
  <c r="P83" i="69"/>
  <c r="Q83" i="69"/>
  <c r="B86" i="69"/>
  <c r="C86" i="69"/>
  <c r="D86" i="69"/>
  <c r="E86" i="69"/>
  <c r="F86" i="69"/>
  <c r="G86" i="69"/>
  <c r="H86" i="69"/>
  <c r="I86" i="69"/>
  <c r="J86" i="69"/>
  <c r="K86" i="69"/>
  <c r="L86" i="69"/>
  <c r="M86" i="69"/>
  <c r="N86" i="69"/>
  <c r="O86" i="69"/>
  <c r="P86" i="69"/>
  <c r="Q86" i="69"/>
  <c r="B87" i="69"/>
  <c r="C87" i="69"/>
  <c r="D87" i="69"/>
  <c r="E87" i="69"/>
  <c r="F87" i="69"/>
  <c r="G87" i="69"/>
  <c r="H87" i="69"/>
  <c r="I87" i="69"/>
  <c r="J87" i="69"/>
  <c r="K87" i="69"/>
  <c r="L87" i="69"/>
  <c r="M87" i="69"/>
  <c r="N87" i="69"/>
  <c r="O87" i="69"/>
  <c r="P87" i="69"/>
  <c r="Q87" i="69"/>
  <c r="B90" i="69"/>
  <c r="C90" i="69"/>
  <c r="D90" i="69"/>
  <c r="E90" i="69"/>
  <c r="F90" i="69"/>
  <c r="G90" i="69"/>
  <c r="H90" i="69"/>
  <c r="I90" i="69"/>
  <c r="J90" i="69"/>
  <c r="K90" i="69"/>
  <c r="L90" i="69"/>
  <c r="M90" i="69"/>
  <c r="N90" i="69"/>
  <c r="O90" i="69"/>
  <c r="P90" i="69"/>
  <c r="Q90" i="69"/>
  <c r="B91" i="69"/>
  <c r="C91" i="69"/>
  <c r="D91" i="69"/>
  <c r="E91" i="69"/>
  <c r="F91" i="69"/>
  <c r="G91" i="69"/>
  <c r="H91" i="69"/>
  <c r="I91" i="69"/>
  <c r="J91" i="69"/>
  <c r="K91" i="69"/>
  <c r="L91" i="69"/>
  <c r="M91" i="69"/>
  <c r="N91" i="69"/>
  <c r="O91" i="69"/>
  <c r="P91" i="69"/>
  <c r="Q91" i="69"/>
  <c r="B92" i="69"/>
  <c r="C92" i="69"/>
  <c r="D92" i="69"/>
  <c r="E92" i="69"/>
  <c r="F92" i="69"/>
  <c r="G92" i="69"/>
  <c r="H92" i="69"/>
  <c r="I92" i="69"/>
  <c r="J92" i="69"/>
  <c r="K92" i="69"/>
  <c r="L92" i="69"/>
  <c r="M92" i="69"/>
  <c r="N92" i="69"/>
  <c r="O92" i="69"/>
  <c r="P92" i="69"/>
  <c r="Q92" i="69"/>
  <c r="A96" i="69"/>
  <c r="A98" i="69"/>
  <c r="A117" i="69"/>
  <c r="A136" i="69"/>
  <c r="A155" i="69"/>
  <c r="B159" i="69"/>
  <c r="C159" i="69"/>
  <c r="D159" i="69"/>
  <c r="E159" i="69"/>
  <c r="F159" i="69"/>
  <c r="G159" i="69"/>
  <c r="H159" i="69"/>
  <c r="I159" i="69"/>
  <c r="J159" i="69"/>
  <c r="K159" i="69"/>
  <c r="L159" i="69"/>
  <c r="M159" i="69"/>
  <c r="N159" i="69"/>
  <c r="O159" i="69"/>
  <c r="P159" i="69"/>
  <c r="Q159" i="69"/>
  <c r="A174" i="69"/>
  <c r="A193" i="69"/>
  <c r="A212" i="69"/>
  <c r="B216" i="69"/>
  <c r="C216" i="69"/>
  <c r="D216" i="69"/>
  <c r="E216" i="69"/>
  <c r="F216" i="69"/>
  <c r="G216" i="69"/>
  <c r="H216" i="69"/>
  <c r="I216" i="69"/>
  <c r="J216" i="69"/>
  <c r="K216" i="69"/>
  <c r="L216" i="69"/>
  <c r="M216" i="69"/>
  <c r="N216" i="69"/>
  <c r="O216" i="69"/>
  <c r="P216" i="69"/>
  <c r="Q216" i="69"/>
  <c r="A231" i="69"/>
  <c r="A250" i="69"/>
  <c r="A269" i="69"/>
  <c r="B273" i="69"/>
  <c r="C273" i="69"/>
  <c r="D273" i="69"/>
  <c r="E273" i="69"/>
  <c r="F273" i="69"/>
  <c r="G273" i="69"/>
  <c r="H273" i="69"/>
  <c r="I273" i="69"/>
  <c r="J273" i="69"/>
  <c r="K273" i="69"/>
  <c r="L273" i="69"/>
  <c r="M273" i="69"/>
  <c r="N273" i="69"/>
  <c r="O273" i="69"/>
  <c r="P273" i="69"/>
  <c r="Q273" i="69"/>
  <c r="A290" i="69"/>
  <c r="A309" i="69"/>
  <c r="A328" i="69"/>
  <c r="A347" i="69"/>
  <c r="C351" i="69"/>
  <c r="D351" i="69"/>
  <c r="E351" i="69"/>
  <c r="F351" i="69"/>
  <c r="G351" i="69"/>
  <c r="H351" i="69"/>
  <c r="I351" i="69"/>
  <c r="J351" i="69"/>
  <c r="K351" i="69"/>
  <c r="L351" i="69"/>
  <c r="M351" i="69"/>
  <c r="N351" i="69"/>
  <c r="O351" i="69"/>
  <c r="P351" i="69"/>
  <c r="Q351" i="69"/>
  <c r="A366" i="69"/>
  <c r="A385" i="69"/>
  <c r="A404" i="69"/>
  <c r="C408" i="69"/>
  <c r="D408" i="69"/>
  <c r="E408" i="69"/>
  <c r="F408" i="69"/>
  <c r="G408" i="69"/>
  <c r="H408" i="69"/>
  <c r="I408" i="69"/>
  <c r="J408" i="69"/>
  <c r="K408" i="69"/>
  <c r="L408" i="69"/>
  <c r="M408" i="69"/>
  <c r="N408" i="69"/>
  <c r="O408" i="69"/>
  <c r="P408" i="69"/>
  <c r="Q408" i="69"/>
  <c r="A423" i="69"/>
  <c r="A461" i="69"/>
  <c r="C465" i="69"/>
  <c r="D465" i="69"/>
  <c r="E465" i="69"/>
  <c r="F465" i="69"/>
  <c r="G465" i="69"/>
  <c r="H465" i="69"/>
  <c r="I465" i="69"/>
  <c r="J465" i="69"/>
  <c r="K465" i="69"/>
  <c r="L465" i="69"/>
  <c r="M465" i="69"/>
  <c r="N465" i="69"/>
  <c r="O465" i="69"/>
  <c r="P465" i="69"/>
  <c r="Q465" i="69"/>
  <c r="A5" i="68"/>
  <c r="A22" i="68"/>
  <c r="A39" i="68"/>
  <c r="A56" i="68"/>
  <c r="A73" i="68"/>
  <c r="A90" i="68"/>
  <c r="A91" i="68"/>
  <c r="A92" i="68"/>
  <c r="B93" i="68"/>
  <c r="C93" i="68"/>
  <c r="D93" i="68"/>
  <c r="E93" i="68"/>
  <c r="F93" i="68"/>
  <c r="G93" i="68"/>
  <c r="H93" i="68"/>
  <c r="I93" i="68"/>
  <c r="J93" i="68"/>
  <c r="K93" i="68"/>
  <c r="L93" i="68"/>
  <c r="M93" i="68"/>
  <c r="N93" i="68"/>
  <c r="O93" i="68"/>
  <c r="P93" i="68"/>
  <c r="Q93" i="68"/>
  <c r="B95" i="68"/>
  <c r="C95" i="68"/>
  <c r="D95" i="68"/>
  <c r="E95" i="68"/>
  <c r="F95" i="68"/>
  <c r="G95" i="68"/>
  <c r="H95" i="68"/>
  <c r="I95" i="68"/>
  <c r="J95" i="68"/>
  <c r="K95" i="68"/>
  <c r="L95" i="68"/>
  <c r="M95" i="68"/>
  <c r="N95" i="68"/>
  <c r="O95" i="68"/>
  <c r="P95" i="68"/>
  <c r="Q95" i="68"/>
  <c r="B96" i="68"/>
  <c r="C96" i="68"/>
  <c r="D96" i="68"/>
  <c r="E96" i="68"/>
  <c r="F96" i="68"/>
  <c r="G96" i="68"/>
  <c r="H96" i="68"/>
  <c r="I96" i="68"/>
  <c r="J96" i="68"/>
  <c r="K96" i="68"/>
  <c r="L96" i="68"/>
  <c r="M96" i="68"/>
  <c r="N96" i="68"/>
  <c r="O96" i="68"/>
  <c r="P96" i="68"/>
  <c r="Q96" i="68"/>
  <c r="B98" i="68"/>
  <c r="C98" i="68"/>
  <c r="D98" i="68"/>
  <c r="E98" i="68"/>
  <c r="F98" i="68"/>
  <c r="G98" i="68"/>
  <c r="H98" i="68"/>
  <c r="I98" i="68"/>
  <c r="J98" i="68"/>
  <c r="K98" i="68"/>
  <c r="L98" i="68"/>
  <c r="M98" i="68"/>
  <c r="N98" i="68"/>
  <c r="O98" i="68"/>
  <c r="P98" i="68"/>
  <c r="Q98" i="68"/>
  <c r="B101" i="68"/>
  <c r="C101" i="68"/>
  <c r="D101" i="68"/>
  <c r="E101" i="68"/>
  <c r="F101" i="68"/>
  <c r="G101" i="68"/>
  <c r="H101" i="68"/>
  <c r="I101" i="68"/>
  <c r="J101" i="68"/>
  <c r="K101" i="68"/>
  <c r="L101" i="68"/>
  <c r="M101" i="68"/>
  <c r="N101" i="68"/>
  <c r="O101" i="68"/>
  <c r="P101" i="68"/>
  <c r="Q101" i="68"/>
  <c r="B102" i="68"/>
  <c r="C102" i="68"/>
  <c r="D102" i="68"/>
  <c r="E102" i="68"/>
  <c r="F102" i="68"/>
  <c r="G102" i="68"/>
  <c r="H102" i="68"/>
  <c r="I102" i="68"/>
  <c r="J102" i="68"/>
  <c r="K102" i="68"/>
  <c r="L102" i="68"/>
  <c r="M102" i="68"/>
  <c r="N102" i="68"/>
  <c r="O102" i="68"/>
  <c r="P102" i="68"/>
  <c r="Q102" i="68"/>
  <c r="B105" i="68"/>
  <c r="C105" i="68"/>
  <c r="D105" i="68"/>
  <c r="E105" i="68"/>
  <c r="F105" i="68"/>
  <c r="G105" i="68"/>
  <c r="H105" i="68"/>
  <c r="I105" i="68"/>
  <c r="J105" i="68"/>
  <c r="K105" i="68"/>
  <c r="L105" i="68"/>
  <c r="M105" i="68"/>
  <c r="N105" i="68"/>
  <c r="O105" i="68"/>
  <c r="P105" i="68"/>
  <c r="Q105" i="68"/>
  <c r="B106" i="68"/>
  <c r="C106" i="68"/>
  <c r="D106" i="68"/>
  <c r="E106" i="68"/>
  <c r="F106" i="68"/>
  <c r="G106" i="68"/>
  <c r="H106" i="68"/>
  <c r="I106" i="68"/>
  <c r="J106" i="68"/>
  <c r="K106" i="68"/>
  <c r="L106" i="68"/>
  <c r="M106" i="68"/>
  <c r="N106" i="68"/>
  <c r="O106" i="68"/>
  <c r="P106" i="68"/>
  <c r="Q106" i="68"/>
  <c r="B109" i="68"/>
  <c r="C109" i="68"/>
  <c r="D109" i="68"/>
  <c r="E109" i="68"/>
  <c r="F109" i="68"/>
  <c r="G109" i="68"/>
  <c r="H109" i="68"/>
  <c r="I109" i="68"/>
  <c r="J109" i="68"/>
  <c r="K109" i="68"/>
  <c r="L109" i="68"/>
  <c r="M109" i="68"/>
  <c r="N109" i="68"/>
  <c r="O109" i="68"/>
  <c r="P109" i="68"/>
  <c r="Q109" i="68"/>
  <c r="B110" i="68"/>
  <c r="C110" i="68"/>
  <c r="D110" i="68"/>
  <c r="E110" i="68"/>
  <c r="F110" i="68"/>
  <c r="G110" i="68"/>
  <c r="H110" i="68"/>
  <c r="I110" i="68"/>
  <c r="J110" i="68"/>
  <c r="K110" i="68"/>
  <c r="L110" i="68"/>
  <c r="M110" i="68"/>
  <c r="N110" i="68"/>
  <c r="O110" i="68"/>
  <c r="P110" i="68"/>
  <c r="Q110" i="68"/>
  <c r="B111" i="68"/>
  <c r="C111" i="68"/>
  <c r="D111" i="68"/>
  <c r="E111" i="68"/>
  <c r="F111" i="68"/>
  <c r="G111" i="68"/>
  <c r="H111" i="68"/>
  <c r="I111" i="68"/>
  <c r="J111" i="68"/>
  <c r="K111" i="68"/>
  <c r="L111" i="68"/>
  <c r="M111" i="68"/>
  <c r="N111" i="68"/>
  <c r="O111" i="68"/>
  <c r="P111" i="68"/>
  <c r="Q111" i="68"/>
  <c r="A116" i="68"/>
  <c r="A118" i="68"/>
  <c r="A142" i="68"/>
  <c r="A166" i="68"/>
  <c r="A190" i="68"/>
  <c r="B194" i="68"/>
  <c r="C194" i="68"/>
  <c r="D194" i="68"/>
  <c r="E194" i="68"/>
  <c r="F194" i="68"/>
  <c r="G194" i="68"/>
  <c r="H194" i="68"/>
  <c r="I194" i="68"/>
  <c r="J194" i="68"/>
  <c r="K194" i="68"/>
  <c r="L194" i="68"/>
  <c r="M194" i="68"/>
  <c r="N194" i="68"/>
  <c r="O194" i="68"/>
  <c r="P194" i="68"/>
  <c r="Q194" i="68"/>
  <c r="A214" i="68"/>
  <c r="A238" i="68"/>
  <c r="A262" i="68"/>
  <c r="B266" i="68"/>
  <c r="C266" i="68"/>
  <c r="D266" i="68"/>
  <c r="E266" i="68"/>
  <c r="F266" i="68"/>
  <c r="G266" i="68"/>
  <c r="H266" i="68"/>
  <c r="I266" i="68"/>
  <c r="J266" i="68"/>
  <c r="K266" i="68"/>
  <c r="L266" i="68"/>
  <c r="M266" i="68"/>
  <c r="N266" i="68"/>
  <c r="O266" i="68"/>
  <c r="P266" i="68"/>
  <c r="Q266" i="68"/>
  <c r="A286" i="68"/>
  <c r="A310" i="68"/>
  <c r="A334" i="68"/>
  <c r="B338" i="68"/>
  <c r="C338" i="68"/>
  <c r="D338" i="68"/>
  <c r="E338" i="68"/>
  <c r="F338" i="68"/>
  <c r="G338" i="68"/>
  <c r="H338" i="68"/>
  <c r="I338" i="68"/>
  <c r="J338" i="68"/>
  <c r="K338" i="68"/>
  <c r="L338" i="68"/>
  <c r="M338" i="68"/>
  <c r="N338" i="68"/>
  <c r="O338" i="68"/>
  <c r="P338" i="68"/>
  <c r="Q338" i="68"/>
  <c r="A360" i="68"/>
  <c r="A384" i="68"/>
  <c r="A408" i="68"/>
  <c r="A432" i="68"/>
  <c r="C436" i="68"/>
  <c r="D436" i="68"/>
  <c r="E436" i="68"/>
  <c r="F436" i="68"/>
  <c r="G436" i="68"/>
  <c r="H436" i="68"/>
  <c r="I436" i="68"/>
  <c r="J436" i="68"/>
  <c r="K436" i="68"/>
  <c r="L436" i="68"/>
  <c r="M436" i="68"/>
  <c r="N436" i="68"/>
  <c r="O436" i="68"/>
  <c r="P436" i="68"/>
  <c r="Q436" i="68"/>
  <c r="A456" i="68"/>
  <c r="A480" i="68"/>
  <c r="A504" i="68"/>
  <c r="C508" i="68"/>
  <c r="D508" i="68"/>
  <c r="E508" i="68"/>
  <c r="F508" i="68"/>
  <c r="G508" i="68"/>
  <c r="H508" i="68"/>
  <c r="I508" i="68"/>
  <c r="J508" i="68"/>
  <c r="K508" i="68"/>
  <c r="L508" i="68"/>
  <c r="M508" i="68"/>
  <c r="N508" i="68"/>
  <c r="O508" i="68"/>
  <c r="P508" i="68"/>
  <c r="Q508" i="68"/>
  <c r="A528" i="68"/>
  <c r="A576" i="68"/>
  <c r="C580" i="68"/>
  <c r="D580" i="68"/>
  <c r="E580" i="68"/>
  <c r="F580" i="68"/>
  <c r="G580" i="68"/>
  <c r="H580" i="68"/>
  <c r="I580" i="68"/>
  <c r="J580" i="68"/>
  <c r="K580" i="68"/>
  <c r="L580" i="68"/>
  <c r="M580" i="68"/>
  <c r="N580" i="68"/>
  <c r="O580" i="68"/>
  <c r="P580" i="68"/>
  <c r="Q580" i="68"/>
  <c r="A5" i="67"/>
  <c r="A19" i="67"/>
  <c r="A33" i="67"/>
  <c r="A47" i="67"/>
  <c r="A61" i="67"/>
  <c r="A75" i="67"/>
  <c r="A76" i="67"/>
  <c r="A77" i="67"/>
  <c r="B78" i="67"/>
  <c r="C78" i="67"/>
  <c r="D78" i="67"/>
  <c r="E78" i="67"/>
  <c r="F78" i="67"/>
  <c r="G78" i="67"/>
  <c r="H78" i="67"/>
  <c r="I78" i="67"/>
  <c r="J78" i="67"/>
  <c r="K78" i="67"/>
  <c r="L78" i="67"/>
  <c r="M78" i="67"/>
  <c r="N78" i="67"/>
  <c r="O78" i="67"/>
  <c r="P78" i="67"/>
  <c r="Q78" i="67"/>
  <c r="B80" i="67"/>
  <c r="C80" i="67"/>
  <c r="D80" i="67"/>
  <c r="E80" i="67"/>
  <c r="F80" i="67"/>
  <c r="G80" i="67"/>
  <c r="H80" i="67"/>
  <c r="I80" i="67"/>
  <c r="J80" i="67"/>
  <c r="K80" i="67"/>
  <c r="L80" i="67"/>
  <c r="M80" i="67"/>
  <c r="N80" i="67"/>
  <c r="O80" i="67"/>
  <c r="P80" i="67"/>
  <c r="Q80" i="67"/>
  <c r="B81" i="67"/>
  <c r="C81" i="67"/>
  <c r="D81" i="67"/>
  <c r="E81" i="67"/>
  <c r="F81" i="67"/>
  <c r="G81" i="67"/>
  <c r="H81" i="67"/>
  <c r="I81" i="67"/>
  <c r="J81" i="67"/>
  <c r="K81" i="67"/>
  <c r="L81" i="67"/>
  <c r="M81" i="67"/>
  <c r="N81" i="67"/>
  <c r="O81" i="67"/>
  <c r="P81" i="67"/>
  <c r="Q81" i="67"/>
  <c r="B83" i="67"/>
  <c r="C83" i="67"/>
  <c r="D83" i="67"/>
  <c r="E83" i="67"/>
  <c r="F83" i="67"/>
  <c r="G83" i="67"/>
  <c r="H83" i="67"/>
  <c r="I83" i="67"/>
  <c r="J83" i="67"/>
  <c r="K83" i="67"/>
  <c r="L83" i="67"/>
  <c r="M83" i="67"/>
  <c r="N83" i="67"/>
  <c r="O83" i="67"/>
  <c r="P83" i="67"/>
  <c r="Q83" i="67"/>
  <c r="B86" i="67"/>
  <c r="C86" i="67"/>
  <c r="D86" i="67"/>
  <c r="E86" i="67"/>
  <c r="F86" i="67"/>
  <c r="G86" i="67"/>
  <c r="H86" i="67"/>
  <c r="I86" i="67"/>
  <c r="J86" i="67"/>
  <c r="K86" i="67"/>
  <c r="L86" i="67"/>
  <c r="M86" i="67"/>
  <c r="N86" i="67"/>
  <c r="O86" i="67"/>
  <c r="P86" i="67"/>
  <c r="Q86" i="67"/>
  <c r="B87" i="67"/>
  <c r="C87" i="67"/>
  <c r="D87" i="67"/>
  <c r="E87" i="67"/>
  <c r="F87" i="67"/>
  <c r="G87" i="67"/>
  <c r="H87" i="67"/>
  <c r="I87" i="67"/>
  <c r="J87" i="67"/>
  <c r="K87" i="67"/>
  <c r="L87" i="67"/>
  <c r="M87" i="67"/>
  <c r="N87" i="67"/>
  <c r="O87" i="67"/>
  <c r="P87" i="67"/>
  <c r="Q87" i="67"/>
  <c r="B90" i="67"/>
  <c r="C90" i="67"/>
  <c r="D90" i="67"/>
  <c r="E90" i="67"/>
  <c r="F90" i="67"/>
  <c r="G90" i="67"/>
  <c r="H90" i="67"/>
  <c r="I90" i="67"/>
  <c r="J90" i="67"/>
  <c r="K90" i="67"/>
  <c r="L90" i="67"/>
  <c r="M90" i="67"/>
  <c r="N90" i="67"/>
  <c r="O90" i="67"/>
  <c r="P90" i="67"/>
  <c r="Q90" i="67"/>
  <c r="B91" i="67"/>
  <c r="C91" i="67"/>
  <c r="D91" i="67"/>
  <c r="E91" i="67"/>
  <c r="F91" i="67"/>
  <c r="G91" i="67"/>
  <c r="H91" i="67"/>
  <c r="I91" i="67"/>
  <c r="J91" i="67"/>
  <c r="K91" i="67"/>
  <c r="L91" i="67"/>
  <c r="M91" i="67"/>
  <c r="N91" i="67"/>
  <c r="O91" i="67"/>
  <c r="P91" i="67"/>
  <c r="Q91" i="67"/>
  <c r="B92" i="67"/>
  <c r="C92" i="67"/>
  <c r="D92" i="67"/>
  <c r="E92" i="67"/>
  <c r="F92" i="67"/>
  <c r="G92" i="67"/>
  <c r="H92" i="67"/>
  <c r="I92" i="67"/>
  <c r="J92" i="67"/>
  <c r="K92" i="67"/>
  <c r="L92" i="67"/>
  <c r="M92" i="67"/>
  <c r="N92" i="67"/>
  <c r="O92" i="67"/>
  <c r="P92" i="67"/>
  <c r="Q92" i="67"/>
  <c r="A96" i="67"/>
  <c r="A98" i="67"/>
  <c r="A117" i="67"/>
  <c r="A136" i="67"/>
  <c r="A155" i="67"/>
  <c r="B159" i="67"/>
  <c r="C159" i="67"/>
  <c r="D159" i="67"/>
  <c r="E159" i="67"/>
  <c r="F159" i="67"/>
  <c r="G159" i="67"/>
  <c r="H159" i="67"/>
  <c r="I159" i="67"/>
  <c r="J159" i="67"/>
  <c r="K159" i="67"/>
  <c r="L159" i="67"/>
  <c r="M159" i="67"/>
  <c r="N159" i="67"/>
  <c r="O159" i="67"/>
  <c r="P159" i="67"/>
  <c r="Q159" i="67"/>
  <c r="A174" i="67"/>
  <c r="A193" i="67"/>
  <c r="A212" i="67"/>
  <c r="B216" i="67"/>
  <c r="C216" i="67"/>
  <c r="D216" i="67"/>
  <c r="E216" i="67"/>
  <c r="F216" i="67"/>
  <c r="G216" i="67"/>
  <c r="H216" i="67"/>
  <c r="I216" i="67"/>
  <c r="J216" i="67"/>
  <c r="K216" i="67"/>
  <c r="L216" i="67"/>
  <c r="M216" i="67"/>
  <c r="N216" i="67"/>
  <c r="O216" i="67"/>
  <c r="P216" i="67"/>
  <c r="Q216" i="67"/>
  <c r="A231" i="67"/>
  <c r="A250" i="67"/>
  <c r="A269" i="67"/>
  <c r="B273" i="67"/>
  <c r="C273" i="67"/>
  <c r="D273" i="67"/>
  <c r="E273" i="67"/>
  <c r="F273" i="67"/>
  <c r="G273" i="67"/>
  <c r="H273" i="67"/>
  <c r="I273" i="67"/>
  <c r="J273" i="67"/>
  <c r="K273" i="67"/>
  <c r="L273" i="67"/>
  <c r="M273" i="67"/>
  <c r="N273" i="67"/>
  <c r="O273" i="67"/>
  <c r="P273" i="67"/>
  <c r="Q273" i="67"/>
  <c r="A290" i="67"/>
  <c r="A309" i="67"/>
  <c r="A328" i="67"/>
  <c r="A347" i="67"/>
  <c r="C351" i="67"/>
  <c r="D351" i="67"/>
  <c r="E351" i="67"/>
  <c r="F351" i="67"/>
  <c r="G351" i="67"/>
  <c r="H351" i="67"/>
  <c r="I351" i="67"/>
  <c r="J351" i="67"/>
  <c r="K351" i="67"/>
  <c r="L351" i="67"/>
  <c r="M351" i="67"/>
  <c r="N351" i="67"/>
  <c r="O351" i="67"/>
  <c r="P351" i="67"/>
  <c r="Q351" i="67"/>
  <c r="A366" i="67"/>
  <c r="A385" i="67"/>
  <c r="A404" i="67"/>
  <c r="C408" i="67"/>
  <c r="D408" i="67"/>
  <c r="E408" i="67"/>
  <c r="F408" i="67"/>
  <c r="G408" i="67"/>
  <c r="H408" i="67"/>
  <c r="I408" i="67"/>
  <c r="J408" i="67"/>
  <c r="K408" i="67"/>
  <c r="L408" i="67"/>
  <c r="M408" i="67"/>
  <c r="N408" i="67"/>
  <c r="O408" i="67"/>
  <c r="P408" i="67"/>
  <c r="Q408" i="67"/>
  <c r="A423" i="67"/>
  <c r="A461" i="67"/>
  <c r="C465" i="67"/>
  <c r="D465" i="67"/>
  <c r="E465" i="67"/>
  <c r="F465" i="67"/>
  <c r="G465" i="67"/>
  <c r="H465" i="67"/>
  <c r="I465" i="67"/>
  <c r="J465" i="67"/>
  <c r="K465" i="67"/>
  <c r="L465" i="67"/>
  <c r="M465" i="67"/>
  <c r="N465" i="67"/>
  <c r="O465" i="67"/>
  <c r="P465" i="67"/>
  <c r="Q465" i="67"/>
  <c r="A5" i="66"/>
  <c r="A19" i="66"/>
  <c r="A33" i="66"/>
  <c r="A47" i="66"/>
  <c r="A61" i="66"/>
  <c r="A75" i="66"/>
  <c r="A76" i="66"/>
  <c r="A77" i="66"/>
  <c r="B78" i="66"/>
  <c r="C78" i="66"/>
  <c r="D78" i="66"/>
  <c r="E78" i="66"/>
  <c r="F78" i="66"/>
  <c r="G78" i="66"/>
  <c r="H78" i="66"/>
  <c r="I78" i="66"/>
  <c r="J78" i="66"/>
  <c r="K78" i="66"/>
  <c r="L78" i="66"/>
  <c r="M78" i="66"/>
  <c r="N78" i="66"/>
  <c r="O78" i="66"/>
  <c r="P78" i="66"/>
  <c r="Q78" i="66"/>
  <c r="B80" i="66"/>
  <c r="C80" i="66"/>
  <c r="D80" i="66"/>
  <c r="E80" i="66"/>
  <c r="F80" i="66"/>
  <c r="G80" i="66"/>
  <c r="H80" i="66"/>
  <c r="I80" i="66"/>
  <c r="J80" i="66"/>
  <c r="K80" i="66"/>
  <c r="L80" i="66"/>
  <c r="M80" i="66"/>
  <c r="N80" i="66"/>
  <c r="O80" i="66"/>
  <c r="P80" i="66"/>
  <c r="Q80" i="66"/>
  <c r="B81" i="66"/>
  <c r="C81" i="66"/>
  <c r="D81" i="66"/>
  <c r="E81" i="66"/>
  <c r="F81" i="66"/>
  <c r="G81" i="66"/>
  <c r="H81" i="66"/>
  <c r="I81" i="66"/>
  <c r="J81" i="66"/>
  <c r="K81" i="66"/>
  <c r="L81" i="66"/>
  <c r="M81" i="66"/>
  <c r="N81" i="66"/>
  <c r="O81" i="66"/>
  <c r="P81" i="66"/>
  <c r="Q81" i="66"/>
  <c r="B83" i="66"/>
  <c r="C83" i="66"/>
  <c r="D83" i="66"/>
  <c r="E83" i="66"/>
  <c r="F83" i="66"/>
  <c r="G83" i="66"/>
  <c r="H83" i="66"/>
  <c r="I83" i="66"/>
  <c r="J83" i="66"/>
  <c r="K83" i="66"/>
  <c r="L83" i="66"/>
  <c r="M83" i="66"/>
  <c r="N83" i="66"/>
  <c r="O83" i="66"/>
  <c r="P83" i="66"/>
  <c r="Q83" i="66"/>
  <c r="B86" i="66"/>
  <c r="C86" i="66"/>
  <c r="D86" i="66"/>
  <c r="E86" i="66"/>
  <c r="F86" i="66"/>
  <c r="G86" i="66"/>
  <c r="H86" i="66"/>
  <c r="I86" i="66"/>
  <c r="J86" i="66"/>
  <c r="K86" i="66"/>
  <c r="L86" i="66"/>
  <c r="M86" i="66"/>
  <c r="N86" i="66"/>
  <c r="O86" i="66"/>
  <c r="P86" i="66"/>
  <c r="Q86" i="66"/>
  <c r="B87" i="66"/>
  <c r="C87" i="66"/>
  <c r="D87" i="66"/>
  <c r="E87" i="66"/>
  <c r="F87" i="66"/>
  <c r="G87" i="66"/>
  <c r="H87" i="66"/>
  <c r="I87" i="66"/>
  <c r="J87" i="66"/>
  <c r="K87" i="66"/>
  <c r="L87" i="66"/>
  <c r="M87" i="66"/>
  <c r="N87" i="66"/>
  <c r="O87" i="66"/>
  <c r="P87" i="66"/>
  <c r="Q87" i="66"/>
  <c r="B90" i="66"/>
  <c r="C90" i="66"/>
  <c r="D90" i="66"/>
  <c r="E90" i="66"/>
  <c r="F90" i="66"/>
  <c r="G90" i="66"/>
  <c r="H90" i="66"/>
  <c r="I90" i="66"/>
  <c r="J90" i="66"/>
  <c r="K90" i="66"/>
  <c r="L90" i="66"/>
  <c r="M90" i="66"/>
  <c r="N90" i="66"/>
  <c r="O90" i="66"/>
  <c r="P90" i="66"/>
  <c r="Q90" i="66"/>
  <c r="B91" i="66"/>
  <c r="C91" i="66"/>
  <c r="D91" i="66"/>
  <c r="E91" i="66"/>
  <c r="F91" i="66"/>
  <c r="G91" i="66"/>
  <c r="H91" i="66"/>
  <c r="I91" i="66"/>
  <c r="J91" i="66"/>
  <c r="K91" i="66"/>
  <c r="L91" i="66"/>
  <c r="M91" i="66"/>
  <c r="N91" i="66"/>
  <c r="O91" i="66"/>
  <c r="P91" i="66"/>
  <c r="Q91" i="66"/>
  <c r="B92" i="66"/>
  <c r="C92" i="66"/>
  <c r="D92" i="66"/>
  <c r="E92" i="66"/>
  <c r="F92" i="66"/>
  <c r="G92" i="66"/>
  <c r="H92" i="66"/>
  <c r="I92" i="66"/>
  <c r="J92" i="66"/>
  <c r="K92" i="66"/>
  <c r="L92" i="66"/>
  <c r="M92" i="66"/>
  <c r="N92" i="66"/>
  <c r="O92" i="66"/>
  <c r="P92" i="66"/>
  <c r="Q92" i="66"/>
  <c r="A96" i="66"/>
  <c r="A98" i="66"/>
  <c r="A117" i="66"/>
  <c r="A136" i="66"/>
  <c r="A155" i="66"/>
  <c r="B159" i="66"/>
  <c r="C159" i="66"/>
  <c r="D159" i="66"/>
  <c r="E159" i="66"/>
  <c r="F159" i="66"/>
  <c r="G159" i="66"/>
  <c r="H159" i="66"/>
  <c r="I159" i="66"/>
  <c r="J159" i="66"/>
  <c r="K159" i="66"/>
  <c r="L159" i="66"/>
  <c r="M159" i="66"/>
  <c r="N159" i="66"/>
  <c r="O159" i="66"/>
  <c r="P159" i="66"/>
  <c r="Q159" i="66"/>
  <c r="A174" i="66"/>
  <c r="A193" i="66"/>
  <c r="A212" i="66"/>
  <c r="B216" i="66"/>
  <c r="C216" i="66"/>
  <c r="D216" i="66"/>
  <c r="E216" i="66"/>
  <c r="F216" i="66"/>
  <c r="G216" i="66"/>
  <c r="H216" i="66"/>
  <c r="I216" i="66"/>
  <c r="J216" i="66"/>
  <c r="K216" i="66"/>
  <c r="L216" i="66"/>
  <c r="M216" i="66"/>
  <c r="N216" i="66"/>
  <c r="O216" i="66"/>
  <c r="P216" i="66"/>
  <c r="Q216" i="66"/>
  <c r="A231" i="66"/>
  <c r="A250" i="66"/>
  <c r="A269" i="66"/>
  <c r="B273" i="66"/>
  <c r="C273" i="66"/>
  <c r="D273" i="66"/>
  <c r="E273" i="66"/>
  <c r="F273" i="66"/>
  <c r="G273" i="66"/>
  <c r="H273" i="66"/>
  <c r="I273" i="66"/>
  <c r="J273" i="66"/>
  <c r="K273" i="66"/>
  <c r="L273" i="66"/>
  <c r="M273" i="66"/>
  <c r="N273" i="66"/>
  <c r="O273" i="66"/>
  <c r="P273" i="66"/>
  <c r="Q273" i="66"/>
  <c r="A290" i="66"/>
  <c r="A309" i="66"/>
  <c r="A328" i="66"/>
  <c r="A347" i="66"/>
  <c r="C351" i="66"/>
  <c r="D351" i="66"/>
  <c r="E351" i="66"/>
  <c r="F351" i="66"/>
  <c r="G351" i="66"/>
  <c r="H351" i="66"/>
  <c r="I351" i="66"/>
  <c r="J351" i="66"/>
  <c r="K351" i="66"/>
  <c r="L351" i="66"/>
  <c r="M351" i="66"/>
  <c r="N351" i="66"/>
  <c r="O351" i="66"/>
  <c r="P351" i="66"/>
  <c r="Q351" i="66"/>
  <c r="A366" i="66"/>
  <c r="A385" i="66"/>
  <c r="A404" i="66"/>
  <c r="C408" i="66"/>
  <c r="D408" i="66"/>
  <c r="E408" i="66"/>
  <c r="F408" i="66"/>
  <c r="G408" i="66"/>
  <c r="H408" i="66"/>
  <c r="I408" i="66"/>
  <c r="J408" i="66"/>
  <c r="K408" i="66"/>
  <c r="L408" i="66"/>
  <c r="M408" i="66"/>
  <c r="N408" i="66"/>
  <c r="O408" i="66"/>
  <c r="P408" i="66"/>
  <c r="Q408" i="66"/>
  <c r="A423" i="66"/>
  <c r="A461" i="66"/>
  <c r="C465" i="66"/>
  <c r="D465" i="66"/>
  <c r="E465" i="66"/>
  <c r="F465" i="66"/>
  <c r="G465" i="66"/>
  <c r="H465" i="66"/>
  <c r="I465" i="66"/>
  <c r="J465" i="66"/>
  <c r="K465" i="66"/>
  <c r="L465" i="66"/>
  <c r="M465" i="66"/>
  <c r="N465" i="66"/>
  <c r="O465" i="66"/>
  <c r="P465" i="66"/>
  <c r="Q465" i="66"/>
  <c r="A5" i="65"/>
  <c r="A19" i="65"/>
  <c r="A33" i="65"/>
  <c r="A47" i="65"/>
  <c r="A61" i="65"/>
  <c r="A75" i="65"/>
  <c r="A76" i="65"/>
  <c r="A77" i="65"/>
  <c r="B78" i="65"/>
  <c r="C78" i="65"/>
  <c r="D78" i="65"/>
  <c r="E78" i="65"/>
  <c r="F78" i="65"/>
  <c r="G78" i="65"/>
  <c r="H78" i="65"/>
  <c r="I78" i="65"/>
  <c r="J78" i="65"/>
  <c r="K78" i="65"/>
  <c r="L78" i="65"/>
  <c r="M78" i="65"/>
  <c r="N78" i="65"/>
  <c r="O78" i="65"/>
  <c r="P78" i="65"/>
  <c r="Q78" i="65"/>
  <c r="B80" i="65"/>
  <c r="C80" i="65"/>
  <c r="D80" i="65"/>
  <c r="E80" i="65"/>
  <c r="F80" i="65"/>
  <c r="G80" i="65"/>
  <c r="H80" i="65"/>
  <c r="I80" i="65"/>
  <c r="J80" i="65"/>
  <c r="K80" i="65"/>
  <c r="L80" i="65"/>
  <c r="M80" i="65"/>
  <c r="N80" i="65"/>
  <c r="O80" i="65"/>
  <c r="P80" i="65"/>
  <c r="Q80" i="65"/>
  <c r="B81" i="65"/>
  <c r="C81" i="65"/>
  <c r="D81" i="65"/>
  <c r="E81" i="65"/>
  <c r="F81" i="65"/>
  <c r="G81" i="65"/>
  <c r="H81" i="65"/>
  <c r="I81" i="65"/>
  <c r="J81" i="65"/>
  <c r="K81" i="65"/>
  <c r="L81" i="65"/>
  <c r="M81" i="65"/>
  <c r="N81" i="65"/>
  <c r="O81" i="65"/>
  <c r="P81" i="65"/>
  <c r="Q81" i="65"/>
  <c r="B83" i="65"/>
  <c r="C83" i="65"/>
  <c r="D83" i="65"/>
  <c r="E83" i="65"/>
  <c r="F83" i="65"/>
  <c r="G83" i="65"/>
  <c r="H83" i="65"/>
  <c r="I83" i="65"/>
  <c r="J83" i="65"/>
  <c r="K83" i="65"/>
  <c r="L83" i="65"/>
  <c r="M83" i="65"/>
  <c r="N83" i="65"/>
  <c r="O83" i="65"/>
  <c r="P83" i="65"/>
  <c r="Q83" i="65"/>
  <c r="B86" i="65"/>
  <c r="C86" i="65"/>
  <c r="D86" i="65"/>
  <c r="E86" i="65"/>
  <c r="F86" i="65"/>
  <c r="G86" i="65"/>
  <c r="H86" i="65"/>
  <c r="I86" i="65"/>
  <c r="J86" i="65"/>
  <c r="K86" i="65"/>
  <c r="L86" i="65"/>
  <c r="M86" i="65"/>
  <c r="N86" i="65"/>
  <c r="O86" i="65"/>
  <c r="P86" i="65"/>
  <c r="Q86" i="65"/>
  <c r="B87" i="65"/>
  <c r="C87" i="65"/>
  <c r="D87" i="65"/>
  <c r="E87" i="65"/>
  <c r="F87" i="65"/>
  <c r="G87" i="65"/>
  <c r="H87" i="65"/>
  <c r="I87" i="65"/>
  <c r="J87" i="65"/>
  <c r="K87" i="65"/>
  <c r="L87" i="65"/>
  <c r="M87" i="65"/>
  <c r="N87" i="65"/>
  <c r="O87" i="65"/>
  <c r="P87" i="65"/>
  <c r="Q87" i="65"/>
  <c r="B90" i="65"/>
  <c r="C90" i="65"/>
  <c r="D90" i="65"/>
  <c r="E90" i="65"/>
  <c r="F90" i="65"/>
  <c r="G90" i="65"/>
  <c r="H90" i="65"/>
  <c r="I90" i="65"/>
  <c r="J90" i="65"/>
  <c r="K90" i="65"/>
  <c r="L90" i="65"/>
  <c r="M90" i="65"/>
  <c r="N90" i="65"/>
  <c r="O90" i="65"/>
  <c r="P90" i="65"/>
  <c r="Q90" i="65"/>
  <c r="B91" i="65"/>
  <c r="C91" i="65"/>
  <c r="D91" i="65"/>
  <c r="E91" i="65"/>
  <c r="F91" i="65"/>
  <c r="G91" i="65"/>
  <c r="H91" i="65"/>
  <c r="I91" i="65"/>
  <c r="J91" i="65"/>
  <c r="K91" i="65"/>
  <c r="L91" i="65"/>
  <c r="M91" i="65"/>
  <c r="N91" i="65"/>
  <c r="O91" i="65"/>
  <c r="P91" i="65"/>
  <c r="Q91" i="65"/>
  <c r="B92" i="65"/>
  <c r="C92" i="65"/>
  <c r="D92" i="65"/>
  <c r="E92" i="65"/>
  <c r="F92" i="65"/>
  <c r="G92" i="65"/>
  <c r="H92" i="65"/>
  <c r="I92" i="65"/>
  <c r="J92" i="65"/>
  <c r="K92" i="65"/>
  <c r="L92" i="65"/>
  <c r="M92" i="65"/>
  <c r="N92" i="65"/>
  <c r="O92" i="65"/>
  <c r="P92" i="65"/>
  <c r="Q92" i="65"/>
  <c r="A96" i="65"/>
  <c r="A98" i="65"/>
  <c r="A117" i="65"/>
  <c r="A136" i="65"/>
  <c r="A155" i="65"/>
  <c r="B159" i="65"/>
  <c r="C159" i="65"/>
  <c r="D159" i="65"/>
  <c r="E159" i="65"/>
  <c r="F159" i="65"/>
  <c r="G159" i="65"/>
  <c r="H159" i="65"/>
  <c r="I159" i="65"/>
  <c r="J159" i="65"/>
  <c r="K159" i="65"/>
  <c r="L159" i="65"/>
  <c r="M159" i="65"/>
  <c r="N159" i="65"/>
  <c r="O159" i="65"/>
  <c r="P159" i="65"/>
  <c r="Q159" i="65"/>
  <c r="A174" i="65"/>
  <c r="A193" i="65"/>
  <c r="A212" i="65"/>
  <c r="B216" i="65"/>
  <c r="C216" i="65"/>
  <c r="D216" i="65"/>
  <c r="E216" i="65"/>
  <c r="F216" i="65"/>
  <c r="G216" i="65"/>
  <c r="H216" i="65"/>
  <c r="I216" i="65"/>
  <c r="J216" i="65"/>
  <c r="K216" i="65"/>
  <c r="L216" i="65"/>
  <c r="M216" i="65"/>
  <c r="N216" i="65"/>
  <c r="O216" i="65"/>
  <c r="P216" i="65"/>
  <c r="Q216" i="65"/>
  <c r="A231" i="65"/>
  <c r="A250" i="65"/>
  <c r="A269" i="65"/>
  <c r="B273" i="65"/>
  <c r="C273" i="65"/>
  <c r="D273" i="65"/>
  <c r="E273" i="65"/>
  <c r="F273" i="65"/>
  <c r="G273" i="65"/>
  <c r="H273" i="65"/>
  <c r="I273" i="65"/>
  <c r="J273" i="65"/>
  <c r="K273" i="65"/>
  <c r="L273" i="65"/>
  <c r="M273" i="65"/>
  <c r="N273" i="65"/>
  <c r="O273" i="65"/>
  <c r="P273" i="65"/>
  <c r="Q273" i="65"/>
  <c r="A290" i="65"/>
  <c r="A309" i="65"/>
  <c r="A328" i="65"/>
  <c r="A347" i="65"/>
  <c r="C351" i="65"/>
  <c r="D351" i="65"/>
  <c r="E351" i="65"/>
  <c r="F351" i="65"/>
  <c r="G351" i="65"/>
  <c r="H351" i="65"/>
  <c r="I351" i="65"/>
  <c r="J351" i="65"/>
  <c r="K351" i="65"/>
  <c r="L351" i="65"/>
  <c r="M351" i="65"/>
  <c r="N351" i="65"/>
  <c r="O351" i="65"/>
  <c r="P351" i="65"/>
  <c r="Q351" i="65"/>
  <c r="A366" i="65"/>
  <c r="A385" i="65"/>
  <c r="A404" i="65"/>
  <c r="C408" i="65"/>
  <c r="D408" i="65"/>
  <c r="E408" i="65"/>
  <c r="F408" i="65"/>
  <c r="G408" i="65"/>
  <c r="H408" i="65"/>
  <c r="I408" i="65"/>
  <c r="J408" i="65"/>
  <c r="K408" i="65"/>
  <c r="L408" i="65"/>
  <c r="M408" i="65"/>
  <c r="N408" i="65"/>
  <c r="O408" i="65"/>
  <c r="P408" i="65"/>
  <c r="Q408" i="65"/>
  <c r="A423" i="65"/>
  <c r="A461" i="65"/>
  <c r="C465" i="65"/>
  <c r="D465" i="65"/>
  <c r="E465" i="65"/>
  <c r="F465" i="65"/>
  <c r="G465" i="65"/>
  <c r="H465" i="65"/>
  <c r="I465" i="65"/>
  <c r="J465" i="65"/>
  <c r="K465" i="65"/>
  <c r="L465" i="65"/>
  <c r="M465" i="65"/>
  <c r="N465" i="65"/>
  <c r="O465" i="65"/>
  <c r="P465" i="65"/>
  <c r="Q465" i="65"/>
  <c r="B177" i="64"/>
  <c r="C177" i="64"/>
  <c r="D177" i="64"/>
  <c r="E177" i="64"/>
  <c r="F177" i="64"/>
  <c r="G177" i="64"/>
  <c r="H177" i="64"/>
  <c r="I177" i="64"/>
  <c r="J177" i="64"/>
  <c r="K177" i="64"/>
  <c r="L177" i="64"/>
  <c r="M177" i="64"/>
  <c r="N177" i="64"/>
  <c r="O177" i="64"/>
  <c r="P177" i="64"/>
  <c r="Q177" i="64"/>
  <c r="B240" i="64"/>
  <c r="C240" i="64"/>
  <c r="D240" i="64"/>
  <c r="E240" i="64"/>
  <c r="F240" i="64"/>
  <c r="G240" i="64"/>
  <c r="H240" i="64"/>
  <c r="I240" i="64"/>
  <c r="J240" i="64"/>
  <c r="K240" i="64"/>
  <c r="L240" i="64"/>
  <c r="M240" i="64"/>
  <c r="N240" i="64"/>
  <c r="O240" i="64"/>
  <c r="P240" i="64"/>
  <c r="Q240" i="64"/>
  <c r="B303" i="64"/>
  <c r="C303" i="64"/>
  <c r="D303" i="64"/>
  <c r="E303" i="64"/>
  <c r="F303" i="64"/>
  <c r="G303" i="64"/>
  <c r="H303" i="64"/>
  <c r="I303" i="64"/>
  <c r="J303" i="64"/>
  <c r="K303" i="64"/>
  <c r="L303" i="64"/>
  <c r="M303" i="64"/>
  <c r="N303" i="64"/>
  <c r="O303" i="64"/>
  <c r="P303" i="64"/>
  <c r="Q303" i="64"/>
  <c r="C389" i="64"/>
  <c r="D389" i="64"/>
  <c r="E389" i="64"/>
  <c r="F389" i="64"/>
  <c r="G389" i="64"/>
  <c r="H389" i="64"/>
  <c r="I389" i="64"/>
  <c r="J389" i="64"/>
  <c r="K389" i="64"/>
  <c r="L389" i="64"/>
  <c r="M389" i="64"/>
  <c r="N389" i="64"/>
  <c r="O389" i="64"/>
  <c r="P389" i="64"/>
  <c r="Q389" i="64"/>
  <c r="C452" i="64"/>
  <c r="D452" i="64"/>
  <c r="E452" i="64"/>
  <c r="F452" i="64"/>
  <c r="G452" i="64"/>
  <c r="H452" i="64"/>
  <c r="I452" i="64"/>
  <c r="J452" i="64"/>
  <c r="K452" i="64"/>
  <c r="L452" i="64"/>
  <c r="M452" i="64"/>
  <c r="N452" i="64"/>
  <c r="O452" i="64"/>
  <c r="P452" i="64"/>
  <c r="Q452" i="64"/>
  <c r="C515" i="64"/>
  <c r="D515" i="64"/>
  <c r="E515" i="64"/>
  <c r="F515" i="64"/>
  <c r="G515" i="64"/>
  <c r="H515" i="64"/>
  <c r="I515" i="64"/>
  <c r="J515" i="64"/>
  <c r="K515" i="64"/>
  <c r="L515" i="64"/>
  <c r="M515" i="64"/>
  <c r="N515" i="64"/>
  <c r="O515" i="64"/>
  <c r="P515" i="64"/>
  <c r="Q515" i="64"/>
  <c r="C7" i="63"/>
  <c r="D7" i="63"/>
  <c r="E7" i="63"/>
  <c r="F7" i="63"/>
  <c r="G7" i="63"/>
  <c r="H7" i="63"/>
  <c r="I7" i="63"/>
  <c r="J7" i="63"/>
  <c r="K7" i="63"/>
  <c r="L7" i="63"/>
  <c r="M7" i="63"/>
  <c r="N7" i="63"/>
  <c r="O7" i="63"/>
  <c r="P7" i="63"/>
  <c r="Q7" i="63"/>
  <c r="C28" i="63"/>
  <c r="D28" i="63"/>
  <c r="E28" i="63"/>
  <c r="F28" i="63"/>
  <c r="G28" i="63"/>
  <c r="H28" i="63"/>
  <c r="I28" i="63"/>
  <c r="J28" i="63"/>
  <c r="K28" i="63"/>
  <c r="L28" i="63"/>
  <c r="M28" i="63"/>
  <c r="N28" i="63"/>
  <c r="O28" i="63"/>
  <c r="P28" i="63"/>
  <c r="Q28" i="63"/>
  <c r="C47" i="63"/>
  <c r="D47" i="63"/>
  <c r="E47" i="63"/>
  <c r="F47" i="63"/>
  <c r="G47" i="63"/>
  <c r="H47" i="63"/>
  <c r="I47" i="63"/>
  <c r="J47" i="63"/>
  <c r="K47" i="63"/>
  <c r="L47" i="63"/>
  <c r="M47" i="63"/>
  <c r="N47" i="63"/>
  <c r="O47" i="63"/>
  <c r="P47" i="63"/>
  <c r="Q47" i="63"/>
  <c r="C66" i="63"/>
  <c r="D66" i="63"/>
  <c r="E66" i="63"/>
  <c r="F66" i="63"/>
  <c r="G66" i="63"/>
  <c r="H66" i="63"/>
  <c r="I66" i="63"/>
  <c r="J66" i="63"/>
  <c r="K66" i="63"/>
  <c r="L66" i="63"/>
  <c r="M66" i="63"/>
  <c r="N66" i="63"/>
  <c r="O66" i="63"/>
  <c r="P66" i="63"/>
  <c r="Q66" i="63"/>
  <c r="C85" i="63"/>
  <c r="D85" i="63"/>
  <c r="E85" i="63"/>
  <c r="F85" i="63"/>
  <c r="G85" i="63"/>
  <c r="H85" i="63"/>
  <c r="I85" i="63"/>
  <c r="J85" i="63"/>
  <c r="K85" i="63"/>
  <c r="L85" i="63"/>
  <c r="M85" i="63"/>
  <c r="N85" i="63"/>
  <c r="O85" i="63"/>
  <c r="P85" i="63"/>
  <c r="Q85" i="63"/>
  <c r="C109" i="63"/>
  <c r="D109" i="63"/>
  <c r="E109" i="63"/>
  <c r="F109" i="63"/>
  <c r="G109" i="63"/>
  <c r="H109" i="63"/>
  <c r="I109" i="63"/>
  <c r="J109" i="63"/>
  <c r="K109" i="63"/>
  <c r="L109" i="63"/>
  <c r="M109" i="63"/>
  <c r="N109" i="63"/>
  <c r="O109" i="63"/>
  <c r="P109" i="63"/>
  <c r="Q109" i="63"/>
  <c r="C128" i="63"/>
  <c r="D128" i="63"/>
  <c r="E128" i="63"/>
  <c r="F128" i="63"/>
  <c r="G128" i="63"/>
  <c r="H128" i="63"/>
  <c r="I128" i="63"/>
  <c r="J128" i="63"/>
  <c r="K128" i="63"/>
  <c r="L128" i="63"/>
  <c r="M128" i="63"/>
  <c r="N128" i="63"/>
  <c r="O128" i="63"/>
  <c r="P128" i="63"/>
  <c r="Q128" i="63"/>
  <c r="C146" i="63"/>
  <c r="D146" i="63"/>
  <c r="E146" i="63"/>
  <c r="F146" i="63"/>
  <c r="G146" i="63"/>
  <c r="H146" i="63"/>
  <c r="I146" i="63"/>
  <c r="J146" i="63"/>
  <c r="K146" i="63"/>
  <c r="L146" i="63"/>
  <c r="M146" i="63"/>
  <c r="N146" i="63"/>
  <c r="O146" i="63"/>
  <c r="P146" i="63"/>
  <c r="Q146" i="63"/>
  <c r="C164" i="63"/>
  <c r="D164" i="63"/>
  <c r="E164" i="63"/>
  <c r="F164" i="63"/>
  <c r="G164" i="63"/>
  <c r="H164" i="63"/>
  <c r="I164" i="63"/>
  <c r="J164" i="63"/>
  <c r="K164" i="63"/>
  <c r="L164" i="63"/>
  <c r="M164" i="63"/>
  <c r="N164" i="63"/>
  <c r="O164" i="63"/>
  <c r="P164" i="63"/>
  <c r="Q164" i="63"/>
  <c r="C7" i="60"/>
  <c r="D7" i="60"/>
  <c r="E7" i="60"/>
  <c r="F7" i="60"/>
  <c r="G7" i="60"/>
  <c r="H7" i="60"/>
  <c r="I7" i="60"/>
  <c r="J7" i="60"/>
  <c r="K7" i="60"/>
  <c r="L7" i="60"/>
  <c r="M7" i="60"/>
  <c r="N7" i="60"/>
  <c r="O7" i="60"/>
  <c r="P7" i="60"/>
  <c r="Q7" i="60"/>
  <c r="C28" i="60"/>
  <c r="D28" i="60"/>
  <c r="E28" i="60"/>
  <c r="F28" i="60"/>
  <c r="G28" i="60"/>
  <c r="H28" i="60"/>
  <c r="I28" i="60"/>
  <c r="J28" i="60"/>
  <c r="K28" i="60"/>
  <c r="L28" i="60"/>
  <c r="M28" i="60"/>
  <c r="N28" i="60"/>
  <c r="O28" i="60"/>
  <c r="P28" i="60"/>
  <c r="Q28" i="60"/>
  <c r="C47" i="60"/>
  <c r="D47" i="60"/>
  <c r="E47" i="60"/>
  <c r="F47" i="60"/>
  <c r="G47" i="60"/>
  <c r="H47" i="60"/>
  <c r="I47" i="60"/>
  <c r="J47" i="60"/>
  <c r="K47" i="60"/>
  <c r="L47" i="60"/>
  <c r="M47" i="60"/>
  <c r="N47" i="60"/>
  <c r="O47" i="60"/>
  <c r="P47" i="60"/>
  <c r="Q47" i="60"/>
  <c r="C66" i="60"/>
  <c r="D66" i="60"/>
  <c r="E66" i="60"/>
  <c r="F66" i="60"/>
  <c r="G66" i="60"/>
  <c r="H66" i="60"/>
  <c r="I66" i="60"/>
  <c r="J66" i="60"/>
  <c r="K66" i="60"/>
  <c r="L66" i="60"/>
  <c r="M66" i="60"/>
  <c r="N66" i="60"/>
  <c r="O66" i="60"/>
  <c r="P66" i="60"/>
  <c r="Q66" i="60"/>
  <c r="C85" i="60"/>
  <c r="D85" i="60"/>
  <c r="E85" i="60"/>
  <c r="F85" i="60"/>
  <c r="G85" i="60"/>
  <c r="H85" i="60"/>
  <c r="I85" i="60"/>
  <c r="J85" i="60"/>
  <c r="K85" i="60"/>
  <c r="L85" i="60"/>
  <c r="M85" i="60"/>
  <c r="N85" i="60"/>
  <c r="O85" i="60"/>
  <c r="P85" i="60"/>
  <c r="Q85" i="60"/>
  <c r="C109" i="60"/>
  <c r="D109" i="60"/>
  <c r="E109" i="60"/>
  <c r="F109" i="60"/>
  <c r="G109" i="60"/>
  <c r="H109" i="60"/>
  <c r="I109" i="60"/>
  <c r="J109" i="60"/>
  <c r="K109" i="60"/>
  <c r="L109" i="60"/>
  <c r="M109" i="60"/>
  <c r="N109" i="60"/>
  <c r="O109" i="60"/>
  <c r="P109" i="60"/>
  <c r="Q109" i="60"/>
  <c r="C128" i="60"/>
  <c r="D128" i="60"/>
  <c r="E128" i="60"/>
  <c r="F128" i="60"/>
  <c r="G128" i="60"/>
  <c r="H128" i="60"/>
  <c r="I128" i="60"/>
  <c r="J128" i="60"/>
  <c r="K128" i="60"/>
  <c r="L128" i="60"/>
  <c r="M128" i="60"/>
  <c r="N128" i="60"/>
  <c r="O128" i="60"/>
  <c r="P128" i="60"/>
  <c r="Q128" i="60"/>
  <c r="C146" i="60"/>
  <c r="D146" i="60"/>
  <c r="E146" i="60"/>
  <c r="F146" i="60"/>
  <c r="G146" i="60"/>
  <c r="H146" i="60"/>
  <c r="I146" i="60"/>
  <c r="J146" i="60"/>
  <c r="K146" i="60"/>
  <c r="L146" i="60"/>
  <c r="M146" i="60"/>
  <c r="N146" i="60"/>
  <c r="O146" i="60"/>
  <c r="P146" i="60"/>
  <c r="Q146" i="60"/>
  <c r="C164" i="60"/>
  <c r="D164" i="60"/>
  <c r="E164" i="60"/>
  <c r="F164" i="60"/>
  <c r="G164" i="60"/>
  <c r="H164" i="60"/>
  <c r="I164" i="60"/>
  <c r="J164" i="60"/>
  <c r="K164" i="60"/>
  <c r="L164" i="60"/>
  <c r="M164" i="60"/>
  <c r="N164" i="60"/>
  <c r="O164" i="60"/>
  <c r="P164" i="60"/>
  <c r="Q164" i="60"/>
  <c r="C7" i="57"/>
  <c r="D7" i="57"/>
  <c r="E7" i="57"/>
  <c r="F7" i="57"/>
  <c r="G7" i="57"/>
  <c r="H7" i="57"/>
  <c r="I7" i="57"/>
  <c r="J7" i="57"/>
  <c r="K7" i="57"/>
  <c r="L7" i="57"/>
  <c r="M7" i="57"/>
  <c r="N7" i="57"/>
  <c r="O7" i="57"/>
  <c r="P7" i="57"/>
  <c r="Q7" i="57"/>
  <c r="C28" i="57"/>
  <c r="D28" i="57"/>
  <c r="E28" i="57"/>
  <c r="F28" i="57"/>
  <c r="G28" i="57"/>
  <c r="H28" i="57"/>
  <c r="I28" i="57"/>
  <c r="J28" i="57"/>
  <c r="K28" i="57"/>
  <c r="L28" i="57"/>
  <c r="M28" i="57"/>
  <c r="N28" i="57"/>
  <c r="O28" i="57"/>
  <c r="P28" i="57"/>
  <c r="Q28" i="57"/>
  <c r="C47" i="57"/>
  <c r="D47" i="57"/>
  <c r="E47" i="57"/>
  <c r="F47" i="57"/>
  <c r="G47" i="57"/>
  <c r="H47" i="57"/>
  <c r="I47" i="57"/>
  <c r="J47" i="57"/>
  <c r="K47" i="57"/>
  <c r="L47" i="57"/>
  <c r="M47" i="57"/>
  <c r="N47" i="57"/>
  <c r="O47" i="57"/>
  <c r="P47" i="57"/>
  <c r="Q47" i="57"/>
  <c r="C66" i="57"/>
  <c r="D66" i="57"/>
  <c r="E66" i="57"/>
  <c r="F66" i="57"/>
  <c r="G66" i="57"/>
  <c r="H66" i="57"/>
  <c r="I66" i="57"/>
  <c r="J66" i="57"/>
  <c r="K66" i="57"/>
  <c r="L66" i="57"/>
  <c r="M66" i="57"/>
  <c r="N66" i="57"/>
  <c r="O66" i="57"/>
  <c r="P66" i="57"/>
  <c r="Q66" i="57"/>
  <c r="C85" i="57"/>
  <c r="D85" i="57"/>
  <c r="E85" i="57"/>
  <c r="F85" i="57"/>
  <c r="G85" i="57"/>
  <c r="H85" i="57"/>
  <c r="I85" i="57"/>
  <c r="J85" i="57"/>
  <c r="K85" i="57"/>
  <c r="L85" i="57"/>
  <c r="M85" i="57"/>
  <c r="N85" i="57"/>
  <c r="O85" i="57"/>
  <c r="P85" i="57"/>
  <c r="Q85" i="57"/>
  <c r="C109" i="57"/>
  <c r="D109" i="57"/>
  <c r="E109" i="57"/>
  <c r="F109" i="57"/>
  <c r="G109" i="57"/>
  <c r="H109" i="57"/>
  <c r="I109" i="57"/>
  <c r="J109" i="57"/>
  <c r="K109" i="57"/>
  <c r="L109" i="57"/>
  <c r="M109" i="57"/>
  <c r="N109" i="57"/>
  <c r="O109" i="57"/>
  <c r="P109" i="57"/>
  <c r="Q109" i="57"/>
  <c r="C128" i="57"/>
  <c r="D128" i="57"/>
  <c r="E128" i="57"/>
  <c r="F128" i="57"/>
  <c r="G128" i="57"/>
  <c r="H128" i="57"/>
  <c r="I128" i="57"/>
  <c r="J128" i="57"/>
  <c r="K128" i="57"/>
  <c r="L128" i="57"/>
  <c r="M128" i="57"/>
  <c r="N128" i="57"/>
  <c r="O128" i="57"/>
  <c r="P128" i="57"/>
  <c r="Q128" i="57"/>
  <c r="C146" i="57"/>
  <c r="D146" i="57"/>
  <c r="E146" i="57"/>
  <c r="F146" i="57"/>
  <c r="G146" i="57"/>
  <c r="H146" i="57"/>
  <c r="I146" i="57"/>
  <c r="J146" i="57"/>
  <c r="K146" i="57"/>
  <c r="L146" i="57"/>
  <c r="M146" i="57"/>
  <c r="N146" i="57"/>
  <c r="O146" i="57"/>
  <c r="P146" i="57"/>
  <c r="Q146" i="57"/>
  <c r="C164" i="57"/>
  <c r="D164" i="57"/>
  <c r="E164" i="57"/>
  <c r="F164" i="57"/>
  <c r="G164" i="57"/>
  <c r="H164" i="57"/>
  <c r="I164" i="57"/>
  <c r="J164" i="57"/>
  <c r="K164" i="57"/>
  <c r="L164" i="57"/>
  <c r="M164" i="57"/>
  <c r="N164" i="57"/>
  <c r="O164" i="57"/>
  <c r="P164" i="57"/>
  <c r="Q164" i="57"/>
  <c r="B7" i="53"/>
  <c r="C7" i="53"/>
  <c r="D7" i="53"/>
  <c r="E7" i="53"/>
  <c r="F7" i="53"/>
  <c r="G7" i="53"/>
  <c r="H7" i="53"/>
  <c r="I7" i="53"/>
  <c r="J7" i="53"/>
  <c r="K7" i="53"/>
  <c r="L7" i="53"/>
  <c r="M7" i="53"/>
  <c r="N7" i="53"/>
  <c r="O7" i="53"/>
  <c r="P7" i="53"/>
  <c r="Q7" i="53"/>
  <c r="B28" i="53"/>
  <c r="C28" i="53"/>
  <c r="D28" i="53"/>
  <c r="E28" i="53"/>
  <c r="F28" i="53"/>
  <c r="G28" i="53"/>
  <c r="H28" i="53"/>
  <c r="I28" i="53"/>
  <c r="J28" i="53"/>
  <c r="K28" i="53"/>
  <c r="L28" i="53"/>
  <c r="M28" i="53"/>
  <c r="N28" i="53"/>
  <c r="O28" i="53"/>
  <c r="P28" i="53"/>
  <c r="Q28" i="53"/>
  <c r="B47" i="53"/>
  <c r="C47" i="53"/>
  <c r="D47" i="53"/>
  <c r="E47" i="53"/>
  <c r="F47" i="53"/>
  <c r="G47" i="53"/>
  <c r="H47" i="53"/>
  <c r="I47" i="53"/>
  <c r="J47" i="53"/>
  <c r="K47" i="53"/>
  <c r="L47" i="53"/>
  <c r="M47" i="53"/>
  <c r="N47" i="53"/>
  <c r="O47" i="53"/>
  <c r="P47" i="53"/>
  <c r="Q47" i="53"/>
  <c r="B66" i="53"/>
  <c r="C66" i="53"/>
  <c r="D66" i="53"/>
  <c r="E66" i="53"/>
  <c r="F66" i="53"/>
  <c r="G66" i="53"/>
  <c r="H66" i="53"/>
  <c r="I66" i="53"/>
  <c r="J66" i="53"/>
  <c r="K66" i="53"/>
  <c r="L66" i="53"/>
  <c r="M66" i="53"/>
  <c r="N66" i="53"/>
  <c r="O66" i="53"/>
  <c r="P66" i="53"/>
  <c r="Q66" i="53"/>
  <c r="B85" i="53"/>
  <c r="C85" i="53"/>
  <c r="D85" i="53"/>
  <c r="E85" i="53"/>
  <c r="F85" i="53"/>
  <c r="G85" i="53"/>
  <c r="H85" i="53"/>
  <c r="I85" i="53"/>
  <c r="J85" i="53"/>
  <c r="K85" i="53"/>
  <c r="L85" i="53"/>
  <c r="M85" i="53"/>
  <c r="N85" i="53"/>
  <c r="O85" i="53"/>
  <c r="P85" i="53"/>
  <c r="Q85" i="53"/>
  <c r="B109" i="53"/>
  <c r="C109" i="53"/>
  <c r="D109" i="53"/>
  <c r="E109" i="53"/>
  <c r="F109" i="53"/>
  <c r="G109" i="53"/>
  <c r="H109" i="53"/>
  <c r="I109" i="53"/>
  <c r="J109" i="53"/>
  <c r="K109" i="53"/>
  <c r="L109" i="53"/>
  <c r="M109" i="53"/>
  <c r="N109" i="53"/>
  <c r="O109" i="53"/>
  <c r="P109" i="53"/>
  <c r="Q109" i="53"/>
  <c r="B128" i="53"/>
  <c r="C128" i="53"/>
  <c r="D128" i="53"/>
  <c r="E128" i="53"/>
  <c r="F128" i="53"/>
  <c r="G128" i="53"/>
  <c r="H128" i="53"/>
  <c r="I128" i="53"/>
  <c r="J128" i="53"/>
  <c r="K128" i="53"/>
  <c r="L128" i="53"/>
  <c r="M128" i="53"/>
  <c r="N128" i="53"/>
  <c r="O128" i="53"/>
  <c r="P128" i="53"/>
  <c r="Q128" i="53"/>
  <c r="B146" i="53"/>
  <c r="C146" i="53"/>
  <c r="D146" i="53"/>
  <c r="E146" i="53"/>
  <c r="F146" i="53"/>
  <c r="G146" i="53"/>
  <c r="H146" i="53"/>
  <c r="I146" i="53"/>
  <c r="J146" i="53"/>
  <c r="K146" i="53"/>
  <c r="L146" i="53"/>
  <c r="M146" i="53"/>
  <c r="N146" i="53"/>
  <c r="O146" i="53"/>
  <c r="P146" i="53"/>
  <c r="Q146" i="53"/>
  <c r="B164" i="53"/>
  <c r="C164" i="53"/>
  <c r="D164" i="53"/>
  <c r="E164" i="53"/>
  <c r="F164" i="53"/>
  <c r="G164" i="53"/>
  <c r="H164" i="53"/>
  <c r="I164" i="53"/>
  <c r="J164" i="53"/>
  <c r="K164" i="53"/>
  <c r="L164" i="53"/>
  <c r="M164" i="53"/>
  <c r="N164" i="53"/>
  <c r="O164" i="53"/>
  <c r="P164" i="53"/>
  <c r="Q164" i="53"/>
  <c r="B7" i="50"/>
  <c r="C7" i="50"/>
  <c r="D7" i="50"/>
  <c r="E7" i="50"/>
  <c r="F7" i="50"/>
  <c r="G7" i="50"/>
  <c r="H7" i="50"/>
  <c r="I7" i="50"/>
  <c r="J7" i="50"/>
  <c r="K7" i="50"/>
  <c r="L7" i="50"/>
  <c r="M7" i="50"/>
  <c r="N7" i="50"/>
  <c r="O7" i="50"/>
  <c r="P7" i="50"/>
  <c r="Q7" i="50"/>
  <c r="B28" i="50"/>
  <c r="C28" i="50"/>
  <c r="D28" i="50"/>
  <c r="E28" i="50"/>
  <c r="F28" i="50"/>
  <c r="G28" i="50"/>
  <c r="H28" i="50"/>
  <c r="I28" i="50"/>
  <c r="J28" i="50"/>
  <c r="K28" i="50"/>
  <c r="L28" i="50"/>
  <c r="M28" i="50"/>
  <c r="N28" i="50"/>
  <c r="O28" i="50"/>
  <c r="P28" i="50"/>
  <c r="Q28" i="50"/>
  <c r="B47" i="50"/>
  <c r="C47" i="50"/>
  <c r="D47" i="50"/>
  <c r="E47" i="50"/>
  <c r="F47" i="50"/>
  <c r="G47" i="50"/>
  <c r="H47" i="50"/>
  <c r="I47" i="50"/>
  <c r="J47" i="50"/>
  <c r="K47" i="50"/>
  <c r="L47" i="50"/>
  <c r="M47" i="50"/>
  <c r="N47" i="50"/>
  <c r="O47" i="50"/>
  <c r="P47" i="50"/>
  <c r="Q47" i="50"/>
  <c r="B66" i="50"/>
  <c r="C66" i="50"/>
  <c r="D66" i="50"/>
  <c r="E66" i="50"/>
  <c r="F66" i="50"/>
  <c r="G66" i="50"/>
  <c r="H66" i="50"/>
  <c r="I66" i="50"/>
  <c r="J66" i="50"/>
  <c r="K66" i="50"/>
  <c r="L66" i="50"/>
  <c r="M66" i="50"/>
  <c r="N66" i="50"/>
  <c r="O66" i="50"/>
  <c r="P66" i="50"/>
  <c r="Q66" i="50"/>
  <c r="B85" i="50"/>
  <c r="C85" i="50"/>
  <c r="D85" i="50"/>
  <c r="E85" i="50"/>
  <c r="F85" i="50"/>
  <c r="G85" i="50"/>
  <c r="H85" i="50"/>
  <c r="I85" i="50"/>
  <c r="J85" i="50"/>
  <c r="K85" i="50"/>
  <c r="L85" i="50"/>
  <c r="M85" i="50"/>
  <c r="N85" i="50"/>
  <c r="O85" i="50"/>
  <c r="P85" i="50"/>
  <c r="Q85" i="50"/>
  <c r="B109" i="50"/>
  <c r="C109" i="50"/>
  <c r="D109" i="50"/>
  <c r="E109" i="50"/>
  <c r="F109" i="50"/>
  <c r="G109" i="50"/>
  <c r="H109" i="50"/>
  <c r="I109" i="50"/>
  <c r="J109" i="50"/>
  <c r="K109" i="50"/>
  <c r="L109" i="50"/>
  <c r="M109" i="50"/>
  <c r="N109" i="50"/>
  <c r="O109" i="50"/>
  <c r="P109" i="50"/>
  <c r="Q109" i="50"/>
  <c r="B128" i="50"/>
  <c r="C128" i="50"/>
  <c r="D128" i="50"/>
  <c r="E128" i="50"/>
  <c r="F128" i="50"/>
  <c r="G128" i="50"/>
  <c r="H128" i="50"/>
  <c r="I128" i="50"/>
  <c r="J128" i="50"/>
  <c r="K128" i="50"/>
  <c r="L128" i="50"/>
  <c r="M128" i="50"/>
  <c r="N128" i="50"/>
  <c r="O128" i="50"/>
  <c r="P128" i="50"/>
  <c r="Q128" i="50"/>
  <c r="B146" i="50"/>
  <c r="C146" i="50"/>
  <c r="D146" i="50"/>
  <c r="E146" i="50"/>
  <c r="F146" i="50"/>
  <c r="G146" i="50"/>
  <c r="H146" i="50"/>
  <c r="I146" i="50"/>
  <c r="J146" i="50"/>
  <c r="K146" i="50"/>
  <c r="L146" i="50"/>
  <c r="M146" i="50"/>
  <c r="N146" i="50"/>
  <c r="O146" i="50"/>
  <c r="P146" i="50"/>
  <c r="Q146" i="50"/>
  <c r="B164" i="50"/>
  <c r="C164" i="50"/>
  <c r="D164" i="50"/>
  <c r="E164" i="50"/>
  <c r="F164" i="50"/>
  <c r="G164" i="50"/>
  <c r="H164" i="50"/>
  <c r="I164" i="50"/>
  <c r="J164" i="50"/>
  <c r="K164" i="50"/>
  <c r="L164" i="50"/>
  <c r="M164" i="50"/>
  <c r="N164" i="50"/>
  <c r="O164" i="50"/>
  <c r="P164" i="50"/>
  <c r="Q164" i="50"/>
  <c r="B7" i="47"/>
  <c r="C7" i="47"/>
  <c r="D7" i="47"/>
  <c r="E7" i="47"/>
  <c r="F7" i="47"/>
  <c r="G7" i="47"/>
  <c r="H7" i="47"/>
  <c r="I7" i="47"/>
  <c r="J7" i="47"/>
  <c r="K7" i="47"/>
  <c r="L7" i="47"/>
  <c r="M7" i="47"/>
  <c r="N7" i="47"/>
  <c r="O7" i="47"/>
  <c r="P7" i="47"/>
  <c r="Q7" i="47"/>
  <c r="B28" i="47"/>
  <c r="C28" i="47"/>
  <c r="D28" i="47"/>
  <c r="E28" i="47"/>
  <c r="F28" i="47"/>
  <c r="G28" i="47"/>
  <c r="H28" i="47"/>
  <c r="I28" i="47"/>
  <c r="J28" i="47"/>
  <c r="K28" i="47"/>
  <c r="L28" i="47"/>
  <c r="M28" i="47"/>
  <c r="N28" i="47"/>
  <c r="O28" i="47"/>
  <c r="P28" i="47"/>
  <c r="Q28" i="47"/>
  <c r="B47" i="47"/>
  <c r="C47" i="47"/>
  <c r="D47" i="47"/>
  <c r="E47" i="47"/>
  <c r="F47" i="47"/>
  <c r="G47" i="47"/>
  <c r="H47" i="47"/>
  <c r="I47" i="47"/>
  <c r="J47" i="47"/>
  <c r="K47" i="47"/>
  <c r="L47" i="47"/>
  <c r="M47" i="47"/>
  <c r="N47" i="47"/>
  <c r="O47" i="47"/>
  <c r="P47" i="47"/>
  <c r="Q47" i="47"/>
  <c r="B66" i="47"/>
  <c r="C66" i="47"/>
  <c r="D66" i="47"/>
  <c r="E66" i="47"/>
  <c r="F66" i="47"/>
  <c r="G66" i="47"/>
  <c r="H66" i="47"/>
  <c r="I66" i="47"/>
  <c r="J66" i="47"/>
  <c r="K66" i="47"/>
  <c r="L66" i="47"/>
  <c r="M66" i="47"/>
  <c r="N66" i="47"/>
  <c r="O66" i="47"/>
  <c r="P66" i="47"/>
  <c r="Q66" i="47"/>
  <c r="B85" i="47"/>
  <c r="C85" i="47"/>
  <c r="D85" i="47"/>
  <c r="E85" i="47"/>
  <c r="F85" i="47"/>
  <c r="G85" i="47"/>
  <c r="H85" i="47"/>
  <c r="I85" i="47"/>
  <c r="J85" i="47"/>
  <c r="K85" i="47"/>
  <c r="L85" i="47"/>
  <c r="M85" i="47"/>
  <c r="N85" i="47"/>
  <c r="O85" i="47"/>
  <c r="P85" i="47"/>
  <c r="Q85" i="47"/>
  <c r="B109" i="47"/>
  <c r="C109" i="47"/>
  <c r="D109" i="47"/>
  <c r="E109" i="47"/>
  <c r="F109" i="47"/>
  <c r="G109" i="47"/>
  <c r="H109" i="47"/>
  <c r="I109" i="47"/>
  <c r="J109" i="47"/>
  <c r="K109" i="47"/>
  <c r="L109" i="47"/>
  <c r="M109" i="47"/>
  <c r="N109" i="47"/>
  <c r="O109" i="47"/>
  <c r="P109" i="47"/>
  <c r="Q109" i="47"/>
  <c r="B128" i="47"/>
  <c r="C128" i="47"/>
  <c r="D128" i="47"/>
  <c r="E128" i="47"/>
  <c r="F128" i="47"/>
  <c r="G128" i="47"/>
  <c r="H128" i="47"/>
  <c r="I128" i="47"/>
  <c r="J128" i="47"/>
  <c r="K128" i="47"/>
  <c r="L128" i="47"/>
  <c r="M128" i="47"/>
  <c r="N128" i="47"/>
  <c r="O128" i="47"/>
  <c r="P128" i="47"/>
  <c r="Q128" i="47"/>
  <c r="B146" i="47"/>
  <c r="C146" i="47"/>
  <c r="D146" i="47"/>
  <c r="E146" i="47"/>
  <c r="F146" i="47"/>
  <c r="G146" i="47"/>
  <c r="H146" i="47"/>
  <c r="I146" i="47"/>
  <c r="J146" i="47"/>
  <c r="K146" i="47"/>
  <c r="L146" i="47"/>
  <c r="M146" i="47"/>
  <c r="N146" i="47"/>
  <c r="O146" i="47"/>
  <c r="P146" i="47"/>
  <c r="Q146" i="47"/>
  <c r="B164" i="47"/>
  <c r="C164" i="47"/>
  <c r="D164" i="47"/>
  <c r="E164" i="47"/>
  <c r="F164" i="47"/>
  <c r="G164" i="47"/>
  <c r="H164" i="47"/>
  <c r="I164" i="47"/>
  <c r="J164" i="47"/>
  <c r="K164" i="47"/>
  <c r="L164" i="47"/>
  <c r="M164" i="47"/>
  <c r="N164" i="47"/>
  <c r="O164" i="47"/>
  <c r="P164" i="47"/>
  <c r="Q164" i="47"/>
  <c r="C13" i="42"/>
  <c r="D13" i="42"/>
  <c r="E13" i="42"/>
  <c r="F13" i="42"/>
  <c r="G13" i="42"/>
  <c r="H13" i="42"/>
  <c r="I13" i="42"/>
  <c r="J13" i="42"/>
  <c r="K13" i="42"/>
  <c r="L13" i="42"/>
  <c r="M13" i="42"/>
  <c r="N13" i="42"/>
  <c r="O13" i="42"/>
  <c r="P13" i="42"/>
  <c r="Q13" i="42"/>
  <c r="C14" i="42"/>
  <c r="D14" i="42"/>
  <c r="E14" i="42"/>
  <c r="F14" i="42"/>
  <c r="G14" i="42"/>
  <c r="H14" i="42"/>
  <c r="I14" i="42"/>
  <c r="J14" i="42"/>
  <c r="K14" i="42"/>
  <c r="L14" i="42"/>
  <c r="M14" i="42"/>
  <c r="N14" i="42"/>
  <c r="O14" i="42"/>
  <c r="P14" i="42"/>
  <c r="Q14" i="42"/>
  <c r="C33" i="42"/>
  <c r="D33" i="42"/>
  <c r="E33" i="42"/>
  <c r="F33" i="42"/>
  <c r="G33" i="42"/>
  <c r="H33" i="42"/>
  <c r="I33" i="42"/>
  <c r="J33" i="42"/>
  <c r="K33" i="42"/>
  <c r="L33" i="42"/>
  <c r="M33" i="42"/>
  <c r="N33" i="42"/>
  <c r="O33" i="42"/>
  <c r="P33" i="42"/>
  <c r="Q33" i="42"/>
  <c r="C34" i="42"/>
  <c r="D34" i="42"/>
  <c r="E34" i="42"/>
  <c r="F34" i="42"/>
  <c r="G34" i="42"/>
  <c r="H34" i="42"/>
  <c r="I34" i="42"/>
  <c r="J34" i="42"/>
  <c r="K34" i="42"/>
  <c r="L34" i="42"/>
  <c r="M34" i="42"/>
  <c r="N34" i="42"/>
  <c r="O34" i="42"/>
  <c r="P34" i="42"/>
  <c r="Q34" i="42"/>
  <c r="C52" i="42"/>
  <c r="D52" i="42"/>
  <c r="E52" i="42"/>
  <c r="F52" i="42"/>
  <c r="G52" i="42"/>
  <c r="H52" i="42"/>
  <c r="I52" i="42"/>
  <c r="J52" i="42"/>
  <c r="K52" i="42"/>
  <c r="L52" i="42"/>
  <c r="M52" i="42"/>
  <c r="N52" i="42"/>
  <c r="O52" i="42"/>
  <c r="P52" i="42"/>
  <c r="Q52" i="42"/>
  <c r="C53" i="42"/>
  <c r="D53" i="42"/>
  <c r="E53" i="42"/>
  <c r="F53" i="42"/>
  <c r="G53" i="42"/>
  <c r="H53" i="42"/>
  <c r="I53" i="42"/>
  <c r="J53" i="42"/>
  <c r="K53" i="42"/>
  <c r="L53" i="42"/>
  <c r="M53" i="42"/>
  <c r="N53" i="42"/>
  <c r="O53" i="42"/>
  <c r="P53" i="42"/>
  <c r="Q53" i="42"/>
  <c r="C71" i="42"/>
  <c r="D71" i="42"/>
  <c r="E71" i="42"/>
  <c r="F71" i="42"/>
  <c r="G71" i="42"/>
  <c r="H71" i="42"/>
  <c r="I71" i="42"/>
  <c r="J71" i="42"/>
  <c r="K71" i="42"/>
  <c r="L71" i="42"/>
  <c r="M71" i="42"/>
  <c r="N71" i="42"/>
  <c r="O71" i="42"/>
  <c r="P71" i="42"/>
  <c r="Q71" i="42"/>
  <c r="C72" i="42"/>
  <c r="D72" i="42"/>
  <c r="E72" i="42"/>
  <c r="F72" i="42"/>
  <c r="G72" i="42"/>
  <c r="H72" i="42"/>
  <c r="I72" i="42"/>
  <c r="J72" i="42"/>
  <c r="K72" i="42"/>
  <c r="L72" i="42"/>
  <c r="M72" i="42"/>
  <c r="N72" i="42"/>
  <c r="O72" i="42"/>
  <c r="P72" i="42"/>
  <c r="Q72" i="42"/>
  <c r="C90" i="42"/>
  <c r="D90" i="42"/>
  <c r="E90" i="42"/>
  <c r="F90" i="42"/>
  <c r="G90" i="42"/>
  <c r="H90" i="42"/>
  <c r="I90" i="42"/>
  <c r="J90" i="42"/>
  <c r="K90" i="42"/>
  <c r="L90" i="42"/>
  <c r="M90" i="42"/>
  <c r="N90" i="42"/>
  <c r="O90" i="42"/>
  <c r="P90" i="42"/>
  <c r="Q90" i="42"/>
  <c r="C91" i="42"/>
  <c r="D91" i="42"/>
  <c r="E91" i="42"/>
  <c r="F91" i="42"/>
  <c r="G91" i="42"/>
  <c r="H91" i="42"/>
  <c r="I91" i="42"/>
  <c r="J91" i="42"/>
  <c r="K91" i="42"/>
  <c r="L91" i="42"/>
  <c r="M91" i="42"/>
  <c r="N91" i="42"/>
  <c r="O91" i="42"/>
  <c r="P91" i="42"/>
  <c r="Q91" i="42"/>
  <c r="C94" i="42"/>
  <c r="D94" i="42"/>
  <c r="E94" i="42"/>
  <c r="F94" i="42"/>
  <c r="G94" i="42"/>
  <c r="H94" i="42"/>
  <c r="I94" i="42"/>
  <c r="J94" i="42"/>
  <c r="K94" i="42"/>
  <c r="L94" i="42"/>
  <c r="M94" i="42"/>
  <c r="N94" i="42"/>
  <c r="O94" i="42"/>
  <c r="P94" i="42"/>
  <c r="Q94" i="42"/>
  <c r="C95" i="42"/>
  <c r="D95" i="42"/>
  <c r="E95" i="42"/>
  <c r="F95" i="42"/>
  <c r="G95" i="42"/>
  <c r="H95" i="42"/>
  <c r="I95" i="42"/>
  <c r="J95" i="42"/>
  <c r="K95" i="42"/>
  <c r="L95" i="42"/>
  <c r="M95" i="42"/>
  <c r="N95" i="42"/>
  <c r="O95" i="42"/>
  <c r="P95" i="42"/>
  <c r="Q95" i="42"/>
  <c r="C114" i="42"/>
  <c r="D114" i="42"/>
  <c r="E114" i="42"/>
  <c r="F114" i="42"/>
  <c r="G114" i="42"/>
  <c r="H114" i="42"/>
  <c r="I114" i="42"/>
  <c r="J114" i="42"/>
  <c r="K114" i="42"/>
  <c r="L114" i="42"/>
  <c r="M114" i="42"/>
  <c r="N114" i="42"/>
  <c r="O114" i="42"/>
  <c r="P114" i="42"/>
  <c r="Q114" i="42"/>
  <c r="C115" i="42"/>
  <c r="D115" i="42"/>
  <c r="E115" i="42"/>
  <c r="F115" i="42"/>
  <c r="G115" i="42"/>
  <c r="H115" i="42"/>
  <c r="I115" i="42"/>
  <c r="J115" i="42"/>
  <c r="K115" i="42"/>
  <c r="L115" i="42"/>
  <c r="M115" i="42"/>
  <c r="N115" i="42"/>
  <c r="O115" i="42"/>
  <c r="P115" i="42"/>
  <c r="Q115" i="42"/>
  <c r="C133" i="42"/>
  <c r="D133" i="42"/>
  <c r="E133" i="42"/>
  <c r="F133" i="42"/>
  <c r="G133" i="42"/>
  <c r="H133" i="42"/>
  <c r="I133" i="42"/>
  <c r="J133" i="42"/>
  <c r="K133" i="42"/>
  <c r="L133" i="42"/>
  <c r="M133" i="42"/>
  <c r="N133" i="42"/>
  <c r="O133" i="42"/>
  <c r="P133" i="42"/>
  <c r="Q133" i="42"/>
  <c r="C134" i="42"/>
  <c r="D134" i="42"/>
  <c r="E134" i="42"/>
  <c r="F134" i="42"/>
  <c r="G134" i="42"/>
  <c r="H134" i="42"/>
  <c r="I134" i="42"/>
  <c r="J134" i="42"/>
  <c r="K134" i="42"/>
  <c r="L134" i="42"/>
  <c r="M134" i="42"/>
  <c r="N134" i="42"/>
  <c r="O134" i="42"/>
  <c r="P134" i="42"/>
  <c r="Q134" i="42"/>
  <c r="C151" i="42"/>
  <c r="D151" i="42"/>
  <c r="E151" i="42"/>
  <c r="F151" i="42"/>
  <c r="G151" i="42"/>
  <c r="H151" i="42"/>
  <c r="I151" i="42"/>
  <c r="J151" i="42"/>
  <c r="K151" i="42"/>
  <c r="L151" i="42"/>
  <c r="M151" i="42"/>
  <c r="N151" i="42"/>
  <c r="O151" i="42"/>
  <c r="P151" i="42"/>
  <c r="Q151" i="42"/>
  <c r="C152" i="42"/>
  <c r="D152" i="42"/>
  <c r="E152" i="42"/>
  <c r="F152" i="42"/>
  <c r="G152" i="42"/>
  <c r="H152" i="42"/>
  <c r="I152" i="42"/>
  <c r="J152" i="42"/>
  <c r="K152" i="42"/>
  <c r="L152" i="42"/>
  <c r="M152" i="42"/>
  <c r="N152" i="42"/>
  <c r="O152" i="42"/>
  <c r="P152" i="42"/>
  <c r="Q152" i="42"/>
  <c r="C169" i="42"/>
  <c r="D169" i="42"/>
  <c r="E169" i="42"/>
  <c r="F169" i="42"/>
  <c r="G169" i="42"/>
  <c r="H169" i="42"/>
  <c r="I169" i="42"/>
  <c r="J169" i="42"/>
  <c r="K169" i="42"/>
  <c r="L169" i="42"/>
  <c r="M169" i="42"/>
  <c r="N169" i="42"/>
  <c r="O169" i="42"/>
  <c r="P169" i="42"/>
  <c r="Q169" i="42"/>
  <c r="C170" i="42"/>
  <c r="D170" i="42"/>
  <c r="E170" i="42"/>
  <c r="F170" i="42"/>
  <c r="G170" i="42"/>
  <c r="H170" i="42"/>
  <c r="I170" i="42"/>
  <c r="J170" i="42"/>
  <c r="K170" i="42"/>
  <c r="L170" i="42"/>
  <c r="M170" i="42"/>
  <c r="N170" i="42"/>
  <c r="O170" i="42"/>
  <c r="P170" i="42"/>
  <c r="Q170" i="42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6" i="25"/>
  <c r="D16" i="25"/>
  <c r="D16" i="28" s="1"/>
  <c r="E16" i="25"/>
  <c r="E16" i="28" s="1"/>
  <c r="F16" i="25"/>
  <c r="F16" i="28" s="1"/>
  <c r="G16" i="25"/>
  <c r="H16" i="25"/>
  <c r="H16" i="28" s="1"/>
  <c r="I16" i="25"/>
  <c r="I16" i="28" s="1"/>
  <c r="J16" i="25"/>
  <c r="J15" i="25" s="1"/>
  <c r="J15" i="28" s="1"/>
  <c r="K16" i="25"/>
  <c r="K16" i="28" s="1"/>
  <c r="L16" i="25"/>
  <c r="L15" i="25" s="1"/>
  <c r="L15" i="28" s="1"/>
  <c r="M16" i="25"/>
  <c r="M16" i="28" s="1"/>
  <c r="N16" i="25"/>
  <c r="N16" i="28" s="1"/>
  <c r="O16" i="25"/>
  <c r="P16" i="25"/>
  <c r="P15" i="25" s="1"/>
  <c r="P15" i="28" s="1"/>
  <c r="Q16" i="25"/>
  <c r="Q16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C32" i="25"/>
  <c r="C32" i="28" s="1"/>
  <c r="D32" i="25"/>
  <c r="D32" i="28" s="1"/>
  <c r="E32" i="25"/>
  <c r="E32" i="28" s="1"/>
  <c r="F32" i="25"/>
  <c r="F32" i="28" s="1"/>
  <c r="G32" i="25"/>
  <c r="G32" i="28" s="1"/>
  <c r="H32" i="25"/>
  <c r="H32" i="28" s="1"/>
  <c r="I32" i="25"/>
  <c r="I32" i="28" s="1"/>
  <c r="J32" i="25"/>
  <c r="J32" i="28" s="1"/>
  <c r="K32" i="25"/>
  <c r="K32" i="28" s="1"/>
  <c r="L32" i="25"/>
  <c r="L32" i="28" s="1"/>
  <c r="M32" i="25"/>
  <c r="M32" i="28" s="1"/>
  <c r="N32" i="25"/>
  <c r="N32" i="28" s="1"/>
  <c r="O32" i="25"/>
  <c r="O32" i="28" s="1"/>
  <c r="P32" i="25"/>
  <c r="P32" i="28" s="1"/>
  <c r="Q32" i="25"/>
  <c r="Q32" i="28" s="1"/>
  <c r="C15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6" i="14"/>
  <c r="B15" i="14" s="1"/>
  <c r="B15" i="17" s="1"/>
  <c r="C16" i="14"/>
  <c r="D16" i="14"/>
  <c r="D16" i="17" s="1"/>
  <c r="E16" i="14"/>
  <c r="E15" i="14" s="1"/>
  <c r="E15" i="17" s="1"/>
  <c r="F16" i="14"/>
  <c r="F16" i="17" s="1"/>
  <c r="G16" i="14"/>
  <c r="H16" i="14"/>
  <c r="H15" i="14" s="1"/>
  <c r="H15" i="17" s="1"/>
  <c r="I16" i="14"/>
  <c r="I15" i="14" s="1"/>
  <c r="I15" i="17" s="1"/>
  <c r="J16" i="14"/>
  <c r="J15" i="14" s="1"/>
  <c r="J15" i="17" s="1"/>
  <c r="K16" i="14"/>
  <c r="K15" i="14" s="1"/>
  <c r="K15" i="17" s="1"/>
  <c r="L16" i="14"/>
  <c r="L15" i="14" s="1"/>
  <c r="L15" i="17" s="1"/>
  <c r="M16" i="14"/>
  <c r="M15" i="14" s="1"/>
  <c r="M15" i="17" s="1"/>
  <c r="N16" i="14"/>
  <c r="N15" i="14" s="1"/>
  <c r="N15" i="17" s="1"/>
  <c r="O16" i="14"/>
  <c r="P16" i="14"/>
  <c r="P16" i="17" s="1"/>
  <c r="Q16" i="14"/>
  <c r="Q15" i="14" s="1"/>
  <c r="Q15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2" i="14"/>
  <c r="B32" i="17" s="1"/>
  <c r="C32" i="14"/>
  <c r="C32" i="17" s="1"/>
  <c r="D32" i="14"/>
  <c r="D32" i="17" s="1"/>
  <c r="E32" i="14"/>
  <c r="E32" i="17" s="1"/>
  <c r="F32" i="14"/>
  <c r="F32" i="17" s="1"/>
  <c r="G32" i="14"/>
  <c r="G32" i="17" s="1"/>
  <c r="H32" i="14"/>
  <c r="H32" i="17" s="1"/>
  <c r="I32" i="14"/>
  <c r="I32" i="17" s="1"/>
  <c r="J32" i="14"/>
  <c r="J32" i="17" s="1"/>
  <c r="K32" i="14"/>
  <c r="K32" i="17" s="1"/>
  <c r="L32" i="14"/>
  <c r="L32" i="17" s="1"/>
  <c r="M32" i="14"/>
  <c r="M32" i="17" s="1"/>
  <c r="N32" i="14"/>
  <c r="N32" i="17" s="1"/>
  <c r="O32" i="14"/>
  <c r="O32" i="17" s="1"/>
  <c r="P32" i="14"/>
  <c r="P32" i="17" s="1"/>
  <c r="Q32" i="14"/>
  <c r="Q32" i="17" s="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B21" i="6"/>
  <c r="B20" i="6" s="1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B89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B92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B113" i="6"/>
  <c r="B143" i="6" s="1"/>
  <c r="C113" i="6"/>
  <c r="C167" i="6" s="1"/>
  <c r="D113" i="6"/>
  <c r="D167" i="6" s="1"/>
  <c r="E113" i="6"/>
  <c r="E143" i="6" s="1"/>
  <c r="F113" i="6"/>
  <c r="F167" i="6" s="1"/>
  <c r="G113" i="6"/>
  <c r="G143" i="6" s="1"/>
  <c r="H113" i="6"/>
  <c r="H143" i="6" s="1"/>
  <c r="I113" i="6"/>
  <c r="I167" i="6" s="1"/>
  <c r="J113" i="6"/>
  <c r="J167" i="6" s="1"/>
  <c r="K113" i="6"/>
  <c r="K167" i="6" s="1"/>
  <c r="L113" i="6"/>
  <c r="L167" i="6" s="1"/>
  <c r="M113" i="6"/>
  <c r="M167" i="6" s="1"/>
  <c r="N113" i="6"/>
  <c r="N167" i="6" s="1"/>
  <c r="O113" i="6"/>
  <c r="O143" i="6" s="1"/>
  <c r="P113" i="6"/>
  <c r="P143" i="6" s="1"/>
  <c r="Q113" i="6"/>
  <c r="Q143" i="6" s="1"/>
  <c r="B116" i="6"/>
  <c r="B170" i="6" s="1"/>
  <c r="C116" i="6"/>
  <c r="C170" i="6" s="1"/>
  <c r="D116" i="6"/>
  <c r="D170" i="6" s="1"/>
  <c r="E116" i="6"/>
  <c r="E170" i="6" s="1"/>
  <c r="F116" i="6"/>
  <c r="F170" i="6" s="1"/>
  <c r="G116" i="6"/>
  <c r="G146" i="6" s="1"/>
  <c r="H116" i="6"/>
  <c r="H170" i="6" s="1"/>
  <c r="I116" i="6"/>
  <c r="I170" i="6" s="1"/>
  <c r="J116" i="6"/>
  <c r="J146" i="6" s="1"/>
  <c r="K116" i="6"/>
  <c r="K170" i="6" s="1"/>
  <c r="L116" i="6"/>
  <c r="L170" i="6" s="1"/>
  <c r="M116" i="6"/>
  <c r="M146" i="6" s="1"/>
  <c r="N116" i="6"/>
  <c r="N170" i="6" s="1"/>
  <c r="O116" i="6"/>
  <c r="O146" i="6" s="1"/>
  <c r="P116" i="6"/>
  <c r="P170" i="6" s="1"/>
  <c r="Q116" i="6"/>
  <c r="Q170" i="6" s="1"/>
  <c r="B14" i="4"/>
  <c r="B82" i="4"/>
  <c r="B37" i="4"/>
  <c r="B7" i="4"/>
  <c r="B67" i="4"/>
  <c r="B26" i="4"/>
  <c r="B17" i="4"/>
  <c r="B73" i="4"/>
  <c r="B28" i="4"/>
  <c r="B72" i="4"/>
  <c r="B22" i="4"/>
  <c r="B57" i="4"/>
  <c r="B76" i="4"/>
  <c r="B77" i="4"/>
  <c r="B11" i="4"/>
  <c r="B46" i="4"/>
  <c r="B23" i="4"/>
  <c r="B13" i="4"/>
  <c r="B25" i="4"/>
  <c r="B21" i="4"/>
  <c r="B68" i="4"/>
  <c r="B60" i="4"/>
  <c r="B12" i="4"/>
  <c r="B55" i="4"/>
  <c r="B33" i="4"/>
  <c r="B83" i="4"/>
  <c r="B80" i="4"/>
  <c r="B64" i="4"/>
  <c r="B39" i="4"/>
  <c r="B66" i="4"/>
  <c r="B84" i="4"/>
  <c r="B79" i="4"/>
  <c r="B20" i="4"/>
  <c r="B70" i="4"/>
  <c r="B78" i="4"/>
  <c r="B47" i="4"/>
  <c r="B58" i="4"/>
  <c r="B10" i="4"/>
  <c r="B15" i="4"/>
  <c r="B44" i="4"/>
  <c r="B29" i="4"/>
  <c r="B53" i="4"/>
  <c r="B59" i="4"/>
  <c r="B24" i="4"/>
  <c r="B40" i="4"/>
  <c r="B41" i="4"/>
  <c r="B30" i="4"/>
  <c r="B16" i="4"/>
  <c r="B38" i="4"/>
  <c r="B9" i="4"/>
  <c r="B8" i="4"/>
  <c r="B71" i="4"/>
  <c r="B61" i="4"/>
  <c r="B35" i="4"/>
  <c r="B45" i="4"/>
  <c r="B27" i="4"/>
  <c r="B54" i="4"/>
  <c r="B69" i="4"/>
  <c r="B36" i="4"/>
  <c r="B4" i="4"/>
  <c r="B49" i="4"/>
  <c r="B81" i="4"/>
  <c r="B34" i="4"/>
  <c r="B52" i="4"/>
  <c r="B56" i="4"/>
  <c r="B65" i="4"/>
  <c r="B48" i="4"/>
  <c r="E167" i="6" l="1"/>
  <c r="H167" i="6"/>
  <c r="M170" i="6"/>
  <c r="P167" i="6"/>
  <c r="M143" i="6"/>
  <c r="H146" i="6"/>
  <c r="G170" i="6"/>
  <c r="P146" i="6"/>
  <c r="G167" i="6"/>
  <c r="O170" i="6"/>
  <c r="Q167" i="6"/>
  <c r="Q146" i="6"/>
  <c r="O167" i="6"/>
  <c r="I146" i="6"/>
  <c r="J170" i="6"/>
  <c r="B167" i="6"/>
  <c r="J143" i="6"/>
  <c r="I143" i="6"/>
  <c r="E146" i="6"/>
  <c r="B146" i="6"/>
  <c r="F146" i="6"/>
  <c r="F143" i="6"/>
  <c r="N146" i="6"/>
  <c r="N143" i="6"/>
  <c r="L146" i="6"/>
  <c r="D146" i="6"/>
  <c r="L143" i="6"/>
  <c r="D143" i="6"/>
  <c r="K146" i="6"/>
  <c r="C146" i="6"/>
  <c r="K143" i="6"/>
  <c r="C143" i="6"/>
  <c r="Q15" i="25"/>
  <c r="Q15" i="28" s="1"/>
  <c r="M16" i="17"/>
  <c r="I15" i="25"/>
  <c r="I15" i="28" s="1"/>
  <c r="I16" i="17"/>
  <c r="E15" i="25"/>
  <c r="E15" i="28" s="1"/>
  <c r="C16" i="28"/>
  <c r="C15" i="25"/>
  <c r="C15" i="28" s="1"/>
  <c r="C15" i="14"/>
  <c r="C15" i="17" s="1"/>
  <c r="C16" i="17"/>
  <c r="K16" i="17"/>
  <c r="K15" i="25"/>
  <c r="K15" i="28" s="1"/>
  <c r="Q16" i="17"/>
  <c r="E16" i="17"/>
  <c r="M15" i="25"/>
  <c r="M15" i="28" s="1"/>
  <c r="O15" i="14"/>
  <c r="O15" i="17" s="1"/>
  <c r="O16" i="17"/>
  <c r="G15" i="14"/>
  <c r="G15" i="17" s="1"/>
  <c r="G16" i="17"/>
  <c r="O16" i="28"/>
  <c r="O15" i="25"/>
  <c r="O15" i="28" s="1"/>
  <c r="G16" i="28"/>
  <c r="G15" i="25"/>
  <c r="G15" i="28" s="1"/>
  <c r="P20" i="6"/>
  <c r="D20" i="6"/>
  <c r="P15" i="14"/>
  <c r="P15" i="17" s="1"/>
  <c r="D15" i="14"/>
  <c r="D15" i="17" s="1"/>
  <c r="P16" i="28"/>
  <c r="N20" i="6"/>
  <c r="F20" i="6"/>
  <c r="F15" i="14"/>
  <c r="F15" i="17" s="1"/>
  <c r="L16" i="28"/>
  <c r="Q20" i="6"/>
  <c r="M20" i="6"/>
  <c r="I20" i="6"/>
  <c r="E20" i="6"/>
  <c r="L16" i="17"/>
  <c r="H16" i="17"/>
  <c r="H15" i="25"/>
  <c r="H15" i="28" s="1"/>
  <c r="D15" i="25"/>
  <c r="D15" i="28" s="1"/>
  <c r="J16" i="28"/>
  <c r="H20" i="6"/>
  <c r="O20" i="6"/>
  <c r="K20" i="6"/>
  <c r="G20" i="6"/>
  <c r="C20" i="6"/>
  <c r="N16" i="17"/>
  <c r="J16" i="17"/>
  <c r="B16" i="17"/>
  <c r="N15" i="25"/>
  <c r="N15" i="28" s="1"/>
  <c r="F15" i="25"/>
  <c r="F15" i="28" s="1"/>
  <c r="L20" i="6"/>
  <c r="J20" i="6"/>
  <c r="Q23" i="12" l="1"/>
  <c r="Q23" i="15" s="1"/>
  <c r="P23" i="12"/>
  <c r="P23" i="15" s="1"/>
  <c r="O23" i="12"/>
  <c r="O23" i="15" s="1"/>
  <c r="N23" i="12"/>
  <c r="N23" i="15" s="1"/>
  <c r="M23" i="12"/>
  <c r="M23" i="15" s="1"/>
  <c r="L23" i="12"/>
  <c r="L23" i="15" s="1"/>
  <c r="K23" i="12"/>
  <c r="K23" i="15" s="1"/>
  <c r="J23" i="12"/>
  <c r="J23" i="15" s="1"/>
  <c r="I23" i="12"/>
  <c r="I23" i="15" s="1"/>
  <c r="H23" i="12"/>
  <c r="H23" i="15" s="1"/>
  <c r="G23" i="12"/>
  <c r="G23" i="15" s="1"/>
  <c r="F23" i="12"/>
  <c r="F23" i="15" s="1"/>
  <c r="E23" i="12"/>
  <c r="E23" i="15" s="1"/>
  <c r="D23" i="12"/>
  <c r="D23" i="15" s="1"/>
  <c r="C23" i="12"/>
  <c r="C23" i="15" s="1"/>
  <c r="B23" i="12"/>
  <c r="B23" i="15" s="1"/>
  <c r="I11" i="14" l="1"/>
  <c r="I11" i="17" s="1"/>
  <c r="O31" i="14"/>
  <c r="O31" i="17" s="1"/>
  <c r="B11" i="10"/>
  <c r="B10" i="14"/>
  <c r="B10" i="17" s="1"/>
  <c r="J10" i="14"/>
  <c r="J10" i="17" s="1"/>
  <c r="B11" i="14"/>
  <c r="B11" i="17" s="1"/>
  <c r="J11" i="14"/>
  <c r="J11" i="17" s="1"/>
  <c r="H31" i="14"/>
  <c r="H31" i="17" s="1"/>
  <c r="P31" i="14"/>
  <c r="P31" i="17" s="1"/>
  <c r="C31" i="14"/>
  <c r="C31" i="17" s="1"/>
  <c r="C10" i="14"/>
  <c r="C10" i="17" s="1"/>
  <c r="K10" i="14"/>
  <c r="K10" i="17" s="1"/>
  <c r="C11" i="14"/>
  <c r="C11" i="17" s="1"/>
  <c r="K11" i="14"/>
  <c r="K11" i="17" s="1"/>
  <c r="I31" i="14"/>
  <c r="I31" i="17" s="1"/>
  <c r="Q31" i="14"/>
  <c r="Q31" i="17" s="1"/>
  <c r="B10" i="10"/>
  <c r="Q11" i="14"/>
  <c r="Q11" i="17" s="1"/>
  <c r="B5" i="10"/>
  <c r="B9" i="10"/>
  <c r="D10" i="14"/>
  <c r="D10" i="17" s="1"/>
  <c r="L10" i="14"/>
  <c r="L10" i="17" s="1"/>
  <c r="D11" i="14"/>
  <c r="D11" i="17" s="1"/>
  <c r="L11" i="14"/>
  <c r="L11" i="17" s="1"/>
  <c r="J31" i="14"/>
  <c r="J31" i="17" s="1"/>
  <c r="R31" i="14"/>
  <c r="R31" i="17" s="1"/>
  <c r="Q10" i="14"/>
  <c r="Q10" i="17" s="1"/>
  <c r="B6" i="10"/>
  <c r="E10" i="14"/>
  <c r="E10" i="17" s="1"/>
  <c r="M10" i="14"/>
  <c r="M10" i="17" s="1"/>
  <c r="E11" i="14"/>
  <c r="E11" i="17" s="1"/>
  <c r="M11" i="14"/>
  <c r="M11" i="17" s="1"/>
  <c r="K31" i="14"/>
  <c r="K31" i="17" s="1"/>
  <c r="S31" i="14"/>
  <c r="S31" i="17" s="1"/>
  <c r="I10" i="14"/>
  <c r="I10" i="17" s="1"/>
  <c r="B7" i="10"/>
  <c r="F10" i="14"/>
  <c r="F10" i="17" s="1"/>
  <c r="N10" i="14"/>
  <c r="N10" i="17" s="1"/>
  <c r="F11" i="14"/>
  <c r="F11" i="17" s="1"/>
  <c r="N11" i="14"/>
  <c r="N11" i="17" s="1"/>
  <c r="D31" i="14"/>
  <c r="D31" i="17" s="1"/>
  <c r="L31" i="14"/>
  <c r="L31" i="17" s="1"/>
  <c r="T31" i="14"/>
  <c r="T31" i="17" s="1"/>
  <c r="G31" i="14"/>
  <c r="G31" i="17" s="1"/>
  <c r="B8" i="10"/>
  <c r="G10" i="14"/>
  <c r="G10" i="17" s="1"/>
  <c r="O10" i="14"/>
  <c r="O10" i="17" s="1"/>
  <c r="G11" i="14"/>
  <c r="G11" i="17" s="1"/>
  <c r="O11" i="14"/>
  <c r="O11" i="17" s="1"/>
  <c r="E31" i="14"/>
  <c r="E31" i="17" s="1"/>
  <c r="M31" i="14"/>
  <c r="M31" i="17" s="1"/>
  <c r="U31" i="14"/>
  <c r="U31" i="17" s="1"/>
  <c r="H10" i="14"/>
  <c r="H10" i="17" s="1"/>
  <c r="P10" i="14"/>
  <c r="P10" i="17" s="1"/>
  <c r="H11" i="14"/>
  <c r="H11" i="17" s="1"/>
  <c r="P11" i="14"/>
  <c r="P11" i="17" s="1"/>
  <c r="B31" i="14"/>
  <c r="B31" i="17" s="1"/>
  <c r="F31" i="14"/>
  <c r="F31" i="17" s="1"/>
  <c r="N31" i="14"/>
  <c r="N31" i="17" s="1"/>
  <c r="V31" i="14"/>
  <c r="V31" i="17" s="1"/>
  <c r="H9" i="14" l="1"/>
  <c r="H9" i="17" s="1"/>
  <c r="B168" i="68"/>
  <c r="D4" i="11"/>
  <c r="B9" i="14"/>
  <c r="B9" i="17" s="1"/>
  <c r="H4" i="11"/>
  <c r="O4" i="11"/>
  <c r="F9" i="14"/>
  <c r="F9" i="17" s="1"/>
  <c r="Q4" i="11"/>
  <c r="B4" i="11"/>
  <c r="I9" i="14"/>
  <c r="I9" i="17" s="1"/>
  <c r="F4" i="11"/>
  <c r="M9" i="14"/>
  <c r="M9" i="17" s="1"/>
  <c r="B45" i="46"/>
  <c r="K9" i="14"/>
  <c r="K9" i="17" s="1"/>
  <c r="B5" i="46"/>
  <c r="G9" i="14"/>
  <c r="G9" i="17" s="1"/>
  <c r="B138" i="66"/>
  <c r="L9" i="14"/>
  <c r="L9" i="17" s="1"/>
  <c r="B26" i="46"/>
  <c r="B126" i="46"/>
  <c r="B154" i="64"/>
  <c r="P9" i="14"/>
  <c r="P9" i="17" s="1"/>
  <c r="B107" i="46"/>
  <c r="G4" i="11"/>
  <c r="M4" i="11"/>
  <c r="B138" i="65"/>
  <c r="B138" i="70"/>
  <c r="K4" i="11"/>
  <c r="J9" i="14"/>
  <c r="J9" i="17" s="1"/>
  <c r="B138" i="69"/>
  <c r="N9" i="14"/>
  <c r="N9" i="17" s="1"/>
  <c r="B64" i="46"/>
  <c r="L4" i="11"/>
  <c r="Q9" i="14"/>
  <c r="Q9" i="17" s="1"/>
  <c r="P4" i="11"/>
  <c r="B138" i="67"/>
  <c r="I4" i="11"/>
  <c r="E9" i="14"/>
  <c r="E9" i="17" s="1"/>
  <c r="C9" i="14"/>
  <c r="C9" i="17" s="1"/>
  <c r="J4" i="11"/>
  <c r="O9" i="14"/>
  <c r="O9" i="17" s="1"/>
  <c r="B83" i="46"/>
  <c r="N4" i="11"/>
  <c r="E4" i="11"/>
  <c r="D9" i="14"/>
  <c r="D9" i="17" s="1"/>
  <c r="C4" i="11"/>
  <c r="B15" i="7" l="1"/>
  <c r="C15" i="7" l="1"/>
  <c r="D15" i="7" l="1"/>
  <c r="E15" i="7" l="1"/>
  <c r="F15" i="7" l="1"/>
  <c r="G15" i="7" l="1"/>
  <c r="H15" i="7" l="1"/>
  <c r="I15" i="7" l="1"/>
  <c r="J15" i="7" l="1"/>
  <c r="R15" i="7" l="1"/>
  <c r="K15" i="7"/>
  <c r="S15" i="7" l="1"/>
  <c r="L15" i="7"/>
  <c r="T15" i="7" l="1"/>
  <c r="M15" i="7"/>
  <c r="U15" i="7" l="1"/>
  <c r="N15" i="7"/>
  <c r="V15" i="7" l="1"/>
  <c r="O15" i="7"/>
  <c r="P15" i="7" l="1"/>
  <c r="Q15" i="7" l="1"/>
  <c r="S111" i="29" l="1"/>
  <c r="V110" i="29"/>
  <c r="T111" i="29"/>
  <c r="R112" i="29"/>
  <c r="V115" i="29"/>
  <c r="V118" i="29"/>
  <c r="U111" i="29"/>
  <c r="S112" i="29"/>
  <c r="R109" i="29"/>
  <c r="V111" i="29"/>
  <c r="T112" i="29"/>
  <c r="R114" i="29"/>
  <c r="R117" i="29"/>
  <c r="U115" i="29"/>
  <c r="U118" i="29"/>
  <c r="S109" i="29"/>
  <c r="U112" i="29"/>
  <c r="S114" i="29"/>
  <c r="S117" i="29"/>
  <c r="T109" i="29"/>
  <c r="R110" i="29"/>
  <c r="V112" i="29"/>
  <c r="T114" i="29"/>
  <c r="R115" i="29"/>
  <c r="T117" i="29"/>
  <c r="R118" i="29"/>
  <c r="U109" i="29"/>
  <c r="S110" i="29"/>
  <c r="U114" i="29"/>
  <c r="S115" i="29"/>
  <c r="U117" i="29"/>
  <c r="S118" i="29"/>
  <c r="U110" i="29"/>
  <c r="V109" i="29"/>
  <c r="T110" i="29"/>
  <c r="R111" i="29"/>
  <c r="V114" i="29"/>
  <c r="T115" i="29"/>
  <c r="V117" i="29"/>
  <c r="T118" i="29"/>
  <c r="C16" i="35" l="1"/>
  <c r="J118" i="29"/>
  <c r="L16" i="34"/>
  <c r="P16" i="32"/>
  <c r="K117" i="29"/>
  <c r="C16" i="34"/>
  <c r="Q16" i="31"/>
  <c r="I16" i="33"/>
  <c r="H16" i="37"/>
  <c r="C16" i="33"/>
  <c r="J16" i="33"/>
  <c r="D16" i="35"/>
  <c r="H16" i="33"/>
  <c r="N16" i="30"/>
  <c r="Q16" i="33"/>
  <c r="I111" i="29"/>
  <c r="B118" i="29"/>
  <c r="D117" i="29"/>
  <c r="J115" i="29"/>
  <c r="D114" i="29"/>
  <c r="H111" i="29"/>
  <c r="K111" i="29"/>
  <c r="Q118" i="29"/>
  <c r="K16" i="36"/>
  <c r="I115" i="29"/>
  <c r="E112" i="29"/>
  <c r="I110" i="29"/>
  <c r="I112" i="29"/>
  <c r="J16" i="34"/>
  <c r="H16" i="31"/>
  <c r="G115" i="29"/>
  <c r="G110" i="29"/>
  <c r="N118" i="29"/>
  <c r="H16" i="36"/>
  <c r="F115" i="29"/>
  <c r="B16" i="33"/>
  <c r="H109" i="29"/>
  <c r="M118" i="29"/>
  <c r="L110" i="29"/>
  <c r="F109" i="29"/>
  <c r="E16" i="35"/>
  <c r="M16" i="36"/>
  <c r="I16" i="32"/>
  <c r="B16" i="37"/>
  <c r="D16" i="36"/>
  <c r="J16" i="35"/>
  <c r="D16" i="34"/>
  <c r="H16" i="32"/>
  <c r="K16" i="32"/>
  <c r="Q16" i="37"/>
  <c r="I16" i="35"/>
  <c r="E16" i="33"/>
  <c r="I16" i="31"/>
  <c r="M110" i="29"/>
  <c r="P115" i="29"/>
  <c r="B114" i="29"/>
  <c r="N111" i="29"/>
  <c r="Q117" i="29"/>
  <c r="G16" i="35"/>
  <c r="G16" i="31"/>
  <c r="N16" i="37"/>
  <c r="H117" i="29"/>
  <c r="F16" i="35"/>
  <c r="B112" i="29"/>
  <c r="H16" i="30"/>
  <c r="M16" i="37"/>
  <c r="N117" i="29"/>
  <c r="L16" i="31"/>
  <c r="F16" i="30"/>
  <c r="E115" i="29"/>
  <c r="K118" i="29"/>
  <c r="M117" i="29"/>
  <c r="M114" i="29"/>
  <c r="O16" i="33"/>
  <c r="M109" i="29"/>
  <c r="M16" i="35"/>
  <c r="E16" i="31"/>
  <c r="B16" i="35"/>
  <c r="N112" i="29"/>
  <c r="L109" i="29"/>
  <c r="I16" i="37"/>
  <c r="C117" i="29"/>
  <c r="O111" i="29"/>
  <c r="M16" i="31"/>
  <c r="P16" i="35"/>
  <c r="B16" i="34"/>
  <c r="N16" i="32"/>
  <c r="Q16" i="36"/>
  <c r="Q114" i="29"/>
  <c r="M16" i="32"/>
  <c r="Q109" i="29"/>
  <c r="F118" i="29"/>
  <c r="P114" i="29"/>
  <c r="N110" i="29"/>
  <c r="L118" i="29"/>
  <c r="N16" i="36"/>
  <c r="N114" i="29"/>
  <c r="J111" i="29"/>
  <c r="D110" i="29"/>
  <c r="K16" i="37"/>
  <c r="M16" i="34"/>
  <c r="O112" i="29"/>
  <c r="M16" i="30"/>
  <c r="E118" i="29"/>
  <c r="M115" i="29"/>
  <c r="E110" i="29"/>
  <c r="B115" i="29"/>
  <c r="N16" i="33"/>
  <c r="L16" i="30"/>
  <c r="I118" i="29"/>
  <c r="C16" i="36"/>
  <c r="O16" i="32"/>
  <c r="O109" i="29"/>
  <c r="J117" i="29"/>
  <c r="H115" i="29"/>
  <c r="L112" i="29"/>
  <c r="F111" i="29"/>
  <c r="J109" i="29"/>
  <c r="Q16" i="34"/>
  <c r="M111" i="29"/>
  <c r="Q16" i="30"/>
  <c r="F16" i="37"/>
  <c r="P16" i="34"/>
  <c r="N16" i="31"/>
  <c r="O16" i="36"/>
  <c r="L16" i="37"/>
  <c r="N16" i="34"/>
  <c r="J16" i="32"/>
  <c r="D16" i="31"/>
  <c r="C118" i="29"/>
  <c r="E117" i="29"/>
  <c r="K115" i="29"/>
  <c r="E114" i="29"/>
  <c r="G16" i="33"/>
  <c r="K110" i="29"/>
  <c r="E109" i="29"/>
  <c r="E16" i="37"/>
  <c r="G114" i="29"/>
  <c r="G109" i="29"/>
  <c r="F112" i="29"/>
  <c r="J110" i="29"/>
  <c r="D109" i="29"/>
  <c r="K114" i="29"/>
  <c r="G16" i="32"/>
  <c r="K109" i="29"/>
  <c r="O16" i="30"/>
  <c r="P118" i="29"/>
  <c r="J16" i="36"/>
  <c r="H16" i="35"/>
  <c r="L16" i="33"/>
  <c r="F16" i="32"/>
  <c r="J16" i="30"/>
  <c r="O16" i="37"/>
  <c r="I117" i="29"/>
  <c r="I114" i="29"/>
  <c r="K112" i="29"/>
  <c r="E16" i="32"/>
  <c r="I109" i="29"/>
  <c r="C111" i="29"/>
  <c r="H114" i="29"/>
  <c r="L111" i="29"/>
  <c r="F110" i="29"/>
  <c r="O117" i="29"/>
  <c r="D115" i="29"/>
  <c r="H112" i="29"/>
  <c r="N109" i="29"/>
  <c r="Q112" i="29"/>
  <c r="Q16" i="32"/>
  <c r="G117" i="29"/>
  <c r="Q16" i="35"/>
  <c r="M16" i="33"/>
  <c r="C16" i="30"/>
  <c r="J114" i="29"/>
  <c r="H110" i="29"/>
  <c r="G118" i="29"/>
  <c r="O16" i="35"/>
  <c r="O16" i="31"/>
  <c r="O16" i="34"/>
  <c r="N16" i="35"/>
  <c r="D16" i="32"/>
  <c r="D118" i="29"/>
  <c r="F117" i="29"/>
  <c r="L115" i="29"/>
  <c r="F114" i="29"/>
  <c r="P112" i="29"/>
  <c r="B111" i="29"/>
  <c r="C16" i="37"/>
  <c r="E16" i="36"/>
  <c r="K16" i="35"/>
  <c r="E16" i="34"/>
  <c r="G112" i="29"/>
  <c r="K16" i="31"/>
  <c r="E16" i="30"/>
  <c r="G16" i="34"/>
  <c r="G16" i="30"/>
  <c r="L117" i="29"/>
  <c r="F16" i="33"/>
  <c r="J16" i="31"/>
  <c r="D16" i="30"/>
  <c r="K16" i="34"/>
  <c r="G111" i="29"/>
  <c r="K16" i="30"/>
  <c r="P16" i="37"/>
  <c r="B117" i="29"/>
  <c r="D112" i="29"/>
  <c r="P110" i="29"/>
  <c r="B109" i="29"/>
  <c r="O118" i="29"/>
  <c r="I16" i="36"/>
  <c r="I16" i="34"/>
  <c r="K16" i="33"/>
  <c r="E111" i="29"/>
  <c r="I16" i="30"/>
  <c r="C16" i="32"/>
  <c r="P117" i="29"/>
  <c r="H16" i="34"/>
  <c r="L16" i="32"/>
  <c r="F16" i="31"/>
  <c r="P16" i="30"/>
  <c r="D16" i="37"/>
  <c r="F16" i="36"/>
  <c r="L16" i="35"/>
  <c r="F16" i="34"/>
  <c r="P16" i="33"/>
  <c r="B16" i="32"/>
  <c r="C115" i="29"/>
  <c r="Q111" i="29"/>
  <c r="C110" i="29"/>
  <c r="G16" i="36"/>
  <c r="J16" i="37"/>
  <c r="L16" i="36"/>
  <c r="L114" i="29"/>
  <c r="P111" i="29"/>
  <c r="B110" i="29"/>
  <c r="Q115" i="29"/>
  <c r="C114" i="29"/>
  <c r="M112" i="29"/>
  <c r="Q110" i="29"/>
  <c r="C109" i="29"/>
  <c r="H118" i="29"/>
  <c r="B16" i="36"/>
  <c r="D16" i="33"/>
  <c r="P16" i="31"/>
  <c r="B16" i="30"/>
  <c r="G16" i="37"/>
  <c r="O115" i="29"/>
  <c r="C112" i="29"/>
  <c r="O110" i="29"/>
  <c r="O114" i="29"/>
  <c r="P16" i="36"/>
  <c r="N115" i="29"/>
  <c r="J112" i="29"/>
  <c r="D111" i="29"/>
  <c r="P109" i="29"/>
  <c r="B26" i="29" l="1"/>
  <c r="B130" i="29"/>
  <c r="B17" i="36"/>
  <c r="B13" i="29"/>
  <c r="B122" i="29" l="1"/>
  <c r="B128" i="29"/>
  <c r="B17" i="34"/>
  <c r="B17" i="31"/>
  <c r="B17" i="37"/>
  <c r="B17" i="35"/>
  <c r="B131" i="29"/>
  <c r="B27" i="29"/>
  <c r="B125" i="29"/>
  <c r="B21" i="29"/>
  <c r="B143" i="29"/>
  <c r="B17" i="30"/>
  <c r="B127" i="29"/>
  <c r="B23" i="29"/>
  <c r="B123" i="29"/>
  <c r="B19" i="29"/>
  <c r="B17" i="32"/>
  <c r="B124" i="29"/>
  <c r="B20" i="29"/>
  <c r="B24" i="29" l="1"/>
  <c r="B18" i="32"/>
  <c r="B18" i="33"/>
  <c r="B18" i="35"/>
  <c r="B17" i="33"/>
  <c r="B18" i="36"/>
  <c r="B18" i="31"/>
  <c r="B18" i="29"/>
  <c r="B17" i="29" s="1"/>
  <c r="C124" i="29"/>
  <c r="C125" i="29"/>
  <c r="C18" i="37"/>
  <c r="C17" i="31"/>
  <c r="C127" i="29"/>
  <c r="C17" i="35"/>
  <c r="B11" i="29"/>
  <c r="B6" i="29"/>
  <c r="B136" i="29" s="1"/>
  <c r="B7" i="29"/>
  <c r="B137" i="29" s="1"/>
  <c r="C131" i="29"/>
  <c r="C27" i="29"/>
  <c r="B8" i="29"/>
  <c r="B14" i="29"/>
  <c r="B18" i="37"/>
  <c r="C123" i="29"/>
  <c r="C19" i="29"/>
  <c r="B25" i="29"/>
  <c r="B22" i="29"/>
  <c r="C128" i="29"/>
  <c r="C24" i="29"/>
  <c r="C17" i="34"/>
  <c r="B18" i="30"/>
  <c r="C17" i="32"/>
  <c r="C17" i="33"/>
  <c r="C23" i="29" l="1"/>
  <c r="C22" i="29" s="1"/>
  <c r="C18" i="35"/>
  <c r="B5" i="29"/>
  <c r="B4" i="29" s="1"/>
  <c r="C18" i="33"/>
  <c r="C18" i="32"/>
  <c r="C20" i="29"/>
  <c r="C7" i="29" s="1"/>
  <c r="C137" i="29" s="1"/>
  <c r="C17" i="37"/>
  <c r="C21" i="29"/>
  <c r="C8" i="29" s="1"/>
  <c r="B141" i="29"/>
  <c r="D17" i="35"/>
  <c r="D27" i="29"/>
  <c r="D124" i="29"/>
  <c r="C17" i="36"/>
  <c r="C18" i="31"/>
  <c r="D17" i="30"/>
  <c r="B10" i="29"/>
  <c r="B9" i="29" s="1"/>
  <c r="D17" i="31"/>
  <c r="D17" i="33"/>
  <c r="D127" i="29"/>
  <c r="C6" i="29"/>
  <c r="C136" i="29" s="1"/>
  <c r="D17" i="32"/>
  <c r="B144" i="29"/>
  <c r="B12" i="29"/>
  <c r="D128" i="29"/>
  <c r="D24" i="29"/>
  <c r="B16" i="29"/>
  <c r="C14" i="29"/>
  <c r="C130" i="29"/>
  <c r="C26" i="29"/>
  <c r="D17" i="37"/>
  <c r="D125" i="29"/>
  <c r="D21" i="29"/>
  <c r="C11" i="29"/>
  <c r="D122" i="29"/>
  <c r="D18" i="29"/>
  <c r="D123" i="29"/>
  <c r="D19" i="29"/>
  <c r="D17" i="34"/>
  <c r="B138" i="29"/>
  <c r="B102" i="6"/>
  <c r="B135" i="29" l="1"/>
  <c r="B134" i="29" s="1"/>
  <c r="D18" i="35"/>
  <c r="D18" i="30"/>
  <c r="D131" i="29"/>
  <c r="D23" i="29"/>
  <c r="D22" i="29" s="1"/>
  <c r="B140" i="29"/>
  <c r="B139" i="29" s="1"/>
  <c r="D18" i="32"/>
  <c r="D18" i="37"/>
  <c r="B18" i="34"/>
  <c r="D20" i="29"/>
  <c r="D17" i="29" s="1"/>
  <c r="D18" i="33"/>
  <c r="D11" i="29"/>
  <c r="D141" i="29" s="1"/>
  <c r="D17" i="36"/>
  <c r="E20" i="29"/>
  <c r="E17" i="30"/>
  <c r="E27" i="29"/>
  <c r="E127" i="29"/>
  <c r="C10" i="29"/>
  <c r="C9" i="29" s="1"/>
  <c r="E17" i="35"/>
  <c r="D6" i="29"/>
  <c r="D136" i="29" s="1"/>
  <c r="E17" i="33"/>
  <c r="C122" i="29"/>
  <c r="C18" i="29"/>
  <c r="C18" i="30"/>
  <c r="C17" i="30"/>
  <c r="D8" i="29"/>
  <c r="D138" i="29" s="1"/>
  <c r="D14" i="29"/>
  <c r="D144" i="29" s="1"/>
  <c r="C141" i="29"/>
  <c r="E17" i="32"/>
  <c r="C25" i="29"/>
  <c r="D5" i="29"/>
  <c r="E128" i="29"/>
  <c r="E24" i="29"/>
  <c r="B142" i="29"/>
  <c r="C18" i="36"/>
  <c r="C13" i="29"/>
  <c r="E125" i="29"/>
  <c r="E21" i="29"/>
  <c r="B3" i="29"/>
  <c r="B132" i="6"/>
  <c r="B156" i="6"/>
  <c r="E17" i="34"/>
  <c r="E17" i="31"/>
  <c r="C144" i="29"/>
  <c r="E17" i="37"/>
  <c r="D130" i="29"/>
  <c r="D26" i="29"/>
  <c r="E123" i="29"/>
  <c r="E19" i="29"/>
  <c r="C138" i="29"/>
  <c r="E131" i="29"/>
  <c r="C102" i="6"/>
  <c r="E122" i="29"/>
  <c r="E18" i="29"/>
  <c r="E18" i="30" l="1"/>
  <c r="D18" i="31"/>
  <c r="E18" i="33"/>
  <c r="D7" i="29"/>
  <c r="D4" i="29" s="1"/>
  <c r="C140" i="29"/>
  <c r="C139" i="29" s="1"/>
  <c r="E18" i="37"/>
  <c r="E18" i="32"/>
  <c r="E124" i="29"/>
  <c r="E23" i="29"/>
  <c r="E22" i="29" s="1"/>
  <c r="F124" i="29"/>
  <c r="F123" i="29"/>
  <c r="F125" i="29"/>
  <c r="E130" i="29"/>
  <c r="F17" i="30"/>
  <c r="C5" i="29"/>
  <c r="C17" i="29"/>
  <c r="C16" i="29" s="1"/>
  <c r="E18" i="34"/>
  <c r="D10" i="29"/>
  <c r="D9" i="29" s="1"/>
  <c r="F23" i="29"/>
  <c r="E11" i="29"/>
  <c r="E141" i="29" s="1"/>
  <c r="D102" i="6"/>
  <c r="E17" i="36"/>
  <c r="E6" i="29"/>
  <c r="E18" i="31"/>
  <c r="F17" i="33"/>
  <c r="B133" i="29"/>
  <c r="C132" i="6"/>
  <c r="C156" i="6"/>
  <c r="F122" i="29"/>
  <c r="F18" i="29"/>
  <c r="E5" i="29"/>
  <c r="E17" i="29"/>
  <c r="D135" i="29"/>
  <c r="D13" i="29"/>
  <c r="D25" i="29"/>
  <c r="D16" i="29" s="1"/>
  <c r="C12" i="29"/>
  <c r="C143" i="29"/>
  <c r="F128" i="29"/>
  <c r="F24" i="29"/>
  <c r="F17" i="32"/>
  <c r="E8" i="29"/>
  <c r="E7" i="29"/>
  <c r="E14" i="29"/>
  <c r="F17" i="34"/>
  <c r="F131" i="29"/>
  <c r="F27" i="29"/>
  <c r="F17" i="31"/>
  <c r="D18" i="36" l="1"/>
  <c r="E10" i="29"/>
  <c r="F18" i="32"/>
  <c r="D140" i="29"/>
  <c r="D139" i="29" s="1"/>
  <c r="F17" i="37"/>
  <c r="D137" i="29"/>
  <c r="F18" i="30"/>
  <c r="F20" i="29"/>
  <c r="F7" i="29" s="1"/>
  <c r="E26" i="29"/>
  <c r="E25" i="29" s="1"/>
  <c r="E16" i="29" s="1"/>
  <c r="F18" i="35"/>
  <c r="C18" i="34"/>
  <c r="F21" i="29"/>
  <c r="F8" i="29" s="1"/>
  <c r="F18" i="33"/>
  <c r="E18" i="35"/>
  <c r="F127" i="29"/>
  <c r="F19" i="29"/>
  <c r="F17" i="35"/>
  <c r="F18" i="34"/>
  <c r="C135" i="29"/>
  <c r="C4" i="29"/>
  <c r="C3" i="29" s="1"/>
  <c r="G21" i="29"/>
  <c r="G124" i="29"/>
  <c r="G123" i="29"/>
  <c r="G131" i="29"/>
  <c r="G17" i="34"/>
  <c r="F14" i="29"/>
  <c r="F144" i="29" s="1"/>
  <c r="F11" i="29"/>
  <c r="F141" i="29" s="1"/>
  <c r="E136" i="29"/>
  <c r="D12" i="29"/>
  <c r="D3" i="29" s="1"/>
  <c r="D143" i="29"/>
  <c r="E144" i="29"/>
  <c r="G17" i="31"/>
  <c r="F5" i="29"/>
  <c r="E4" i="29"/>
  <c r="E135" i="29"/>
  <c r="G17" i="30"/>
  <c r="G17" i="33"/>
  <c r="F130" i="29"/>
  <c r="F26" i="29"/>
  <c r="G122" i="29"/>
  <c r="G18" i="29"/>
  <c r="D156" i="6"/>
  <c r="D132" i="6"/>
  <c r="G17" i="37"/>
  <c r="G128" i="29"/>
  <c r="G24" i="29"/>
  <c r="F10" i="29"/>
  <c r="E138" i="29"/>
  <c r="G127" i="29"/>
  <c r="G23" i="29"/>
  <c r="F22" i="29"/>
  <c r="E140" i="29"/>
  <c r="G17" i="32"/>
  <c r="E18" i="36"/>
  <c r="E137" i="29"/>
  <c r="C142" i="29"/>
  <c r="D134" i="29" l="1"/>
  <c r="E9" i="29"/>
  <c r="F6" i="29"/>
  <c r="F136" i="29" s="1"/>
  <c r="E13" i="29"/>
  <c r="G19" i="29"/>
  <c r="G20" i="29"/>
  <c r="G7" i="29" s="1"/>
  <c r="G18" i="37"/>
  <c r="G17" i="35"/>
  <c r="G18" i="33"/>
  <c r="F17" i="29"/>
  <c r="F17" i="36"/>
  <c r="G27" i="29"/>
  <c r="F18" i="31"/>
  <c r="G18" i="30"/>
  <c r="G18" i="35"/>
  <c r="G18" i="32"/>
  <c r="D18" i="34"/>
  <c r="F18" i="37"/>
  <c r="G125" i="29"/>
  <c r="H17" i="34"/>
  <c r="G17" i="36"/>
  <c r="H123" i="29"/>
  <c r="H17" i="30"/>
  <c r="C134" i="29"/>
  <c r="C133" i="29" s="1"/>
  <c r="H17" i="35"/>
  <c r="H124" i="29"/>
  <c r="F137" i="29"/>
  <c r="H17" i="31"/>
  <c r="H122" i="29"/>
  <c r="H18" i="29"/>
  <c r="F25" i="29"/>
  <c r="F135" i="29"/>
  <c r="H127" i="29"/>
  <c r="H23" i="29"/>
  <c r="G18" i="31"/>
  <c r="H125" i="29"/>
  <c r="H21" i="29"/>
  <c r="E139" i="29"/>
  <c r="G11" i="29"/>
  <c r="H131" i="29"/>
  <c r="H27" i="29"/>
  <c r="D142" i="29"/>
  <c r="D133" i="29" s="1"/>
  <c r="E134" i="29"/>
  <c r="E102" i="6"/>
  <c r="H128" i="29"/>
  <c r="H24" i="29"/>
  <c r="H17" i="32"/>
  <c r="G5" i="29"/>
  <c r="F138" i="29"/>
  <c r="G8" i="29"/>
  <c r="G130" i="29"/>
  <c r="G26" i="29"/>
  <c r="G22" i="29"/>
  <c r="F9" i="29"/>
  <c r="F140" i="29"/>
  <c r="E143" i="29" l="1"/>
  <c r="E142" i="29" s="1"/>
  <c r="E133" i="29" s="1"/>
  <c r="E12" i="29"/>
  <c r="E3" i="29" s="1"/>
  <c r="F4" i="29"/>
  <c r="G17" i="29"/>
  <c r="G6" i="29"/>
  <c r="G136" i="29" s="1"/>
  <c r="H19" i="29"/>
  <c r="H20" i="29"/>
  <c r="H7" i="29" s="1"/>
  <c r="F16" i="29"/>
  <c r="G14" i="29"/>
  <c r="H17" i="37"/>
  <c r="H18" i="35"/>
  <c r="H18" i="33"/>
  <c r="H18" i="32"/>
  <c r="H17" i="33"/>
  <c r="H18" i="30"/>
  <c r="I17" i="32"/>
  <c r="H14" i="29"/>
  <c r="H18" i="31"/>
  <c r="I17" i="33"/>
  <c r="H17" i="36"/>
  <c r="I17" i="37"/>
  <c r="I17" i="35"/>
  <c r="I123" i="29"/>
  <c r="G10" i="29"/>
  <c r="G9" i="29" s="1"/>
  <c r="I17" i="34"/>
  <c r="I17" i="30"/>
  <c r="F13" i="29"/>
  <c r="F12" i="29" s="1"/>
  <c r="F3" i="29" s="1"/>
  <c r="F18" i="36"/>
  <c r="F139" i="29"/>
  <c r="H11" i="29"/>
  <c r="F134" i="29"/>
  <c r="I125" i="29"/>
  <c r="I21" i="29"/>
  <c r="I127" i="29"/>
  <c r="I23" i="29"/>
  <c r="G135" i="29"/>
  <c r="H130" i="29"/>
  <c r="H26" i="29"/>
  <c r="E132" i="6"/>
  <c r="E156" i="6"/>
  <c r="I131" i="29"/>
  <c r="I27" i="29"/>
  <c r="H10" i="29"/>
  <c r="G25" i="29"/>
  <c r="I124" i="29"/>
  <c r="I20" i="29"/>
  <c r="H5" i="29"/>
  <c r="G137" i="29"/>
  <c r="I122" i="29"/>
  <c r="I18" i="29"/>
  <c r="F102" i="6"/>
  <c r="I128" i="29"/>
  <c r="I24" i="29"/>
  <c r="G13" i="29"/>
  <c r="G138" i="29"/>
  <c r="G141" i="29"/>
  <c r="H8" i="29"/>
  <c r="I17" i="31"/>
  <c r="H22" i="29"/>
  <c r="G16" i="29" l="1"/>
  <c r="H17" i="29"/>
  <c r="G4" i="29"/>
  <c r="H6" i="29"/>
  <c r="H136" i="29" s="1"/>
  <c r="G144" i="29"/>
  <c r="G140" i="29"/>
  <c r="G139" i="29" s="1"/>
  <c r="I18" i="30"/>
  <c r="H18" i="37"/>
  <c r="I18" i="33"/>
  <c r="G18" i="36"/>
  <c r="G18" i="34"/>
  <c r="H18" i="34"/>
  <c r="I19" i="29"/>
  <c r="I17" i="29" s="1"/>
  <c r="I18" i="32"/>
  <c r="H144" i="29"/>
  <c r="J124" i="29"/>
  <c r="J17" i="37"/>
  <c r="J17" i="35"/>
  <c r="I17" i="36"/>
  <c r="F143" i="29"/>
  <c r="F142" i="29" s="1"/>
  <c r="F133" i="29" s="1"/>
  <c r="J17" i="30"/>
  <c r="J17" i="34"/>
  <c r="H102" i="6"/>
  <c r="I11" i="29"/>
  <c r="I8" i="29"/>
  <c r="I138" i="29" s="1"/>
  <c r="G12" i="29"/>
  <c r="G3" i="29" s="1"/>
  <c r="G143" i="29"/>
  <c r="J131" i="29"/>
  <c r="J27" i="29"/>
  <c r="I5" i="29"/>
  <c r="G134" i="29"/>
  <c r="J17" i="33"/>
  <c r="H13" i="29"/>
  <c r="G102" i="6"/>
  <c r="J123" i="29"/>
  <c r="J19" i="29"/>
  <c r="J125" i="29"/>
  <c r="J21" i="29"/>
  <c r="H141" i="29"/>
  <c r="H138" i="29"/>
  <c r="J17" i="32"/>
  <c r="I130" i="29"/>
  <c r="I26" i="29"/>
  <c r="I14" i="29"/>
  <c r="H25" i="29"/>
  <c r="H137" i="29"/>
  <c r="I22" i="29"/>
  <c r="J128" i="29"/>
  <c r="J24" i="29"/>
  <c r="H9" i="29"/>
  <c r="H140" i="29"/>
  <c r="J122" i="29"/>
  <c r="J18" i="29"/>
  <c r="J127" i="29"/>
  <c r="J23" i="29"/>
  <c r="I7" i="29"/>
  <c r="H135" i="29"/>
  <c r="F132" i="6"/>
  <c r="F156" i="6"/>
  <c r="H4" i="29" l="1"/>
  <c r="H16" i="29"/>
  <c r="J18" i="35"/>
  <c r="J18" i="30"/>
  <c r="H18" i="36"/>
  <c r="I18" i="37"/>
  <c r="J20" i="29"/>
  <c r="J17" i="29" s="1"/>
  <c r="J18" i="33"/>
  <c r="J17" i="31"/>
  <c r="I18" i="31"/>
  <c r="I18" i="35"/>
  <c r="I6" i="29"/>
  <c r="I141" i="29"/>
  <c r="J18" i="32"/>
  <c r="K123" i="29"/>
  <c r="K127" i="29"/>
  <c r="K17" i="37"/>
  <c r="K122" i="29"/>
  <c r="K124" i="29"/>
  <c r="I10" i="29"/>
  <c r="I9" i="29" s="1"/>
  <c r="J18" i="31"/>
  <c r="J14" i="29"/>
  <c r="J6" i="29"/>
  <c r="J136" i="29" s="1"/>
  <c r="I102" i="6"/>
  <c r="J11" i="29"/>
  <c r="H12" i="29"/>
  <c r="H3" i="29" s="1"/>
  <c r="H143" i="29"/>
  <c r="K17" i="31"/>
  <c r="H139" i="29"/>
  <c r="I144" i="29"/>
  <c r="I25" i="29"/>
  <c r="I16" i="29" s="1"/>
  <c r="K17" i="34"/>
  <c r="K128" i="29"/>
  <c r="K24" i="29"/>
  <c r="G132" i="6"/>
  <c r="G156" i="6"/>
  <c r="I135" i="29"/>
  <c r="J22" i="29"/>
  <c r="K131" i="29"/>
  <c r="K27" i="29"/>
  <c r="K125" i="29"/>
  <c r="K21" i="29"/>
  <c r="K17" i="30"/>
  <c r="K17" i="32"/>
  <c r="J5" i="29"/>
  <c r="H156" i="6"/>
  <c r="H132" i="6"/>
  <c r="J130" i="29"/>
  <c r="J26" i="29"/>
  <c r="H134" i="29"/>
  <c r="I137" i="29"/>
  <c r="J8" i="29"/>
  <c r="I13" i="29"/>
  <c r="G142" i="29"/>
  <c r="G133" i="29" s="1"/>
  <c r="L122" i="29"/>
  <c r="I4" i="29" l="1"/>
  <c r="J18" i="37"/>
  <c r="K18" i="32"/>
  <c r="K18" i="30"/>
  <c r="J7" i="29"/>
  <c r="J137" i="29" s="1"/>
  <c r="K17" i="33"/>
  <c r="J17" i="36"/>
  <c r="K19" i="29"/>
  <c r="I136" i="29"/>
  <c r="I140" i="29"/>
  <c r="I139" i="29" s="1"/>
  <c r="K20" i="29"/>
  <c r="K7" i="29" s="1"/>
  <c r="K137" i="29" s="1"/>
  <c r="I18" i="36"/>
  <c r="K18" i="35"/>
  <c r="K18" i="29"/>
  <c r="K5" i="29" s="1"/>
  <c r="K18" i="33"/>
  <c r="K17" i="35"/>
  <c r="I18" i="34"/>
  <c r="K23" i="29"/>
  <c r="K22" i="29" s="1"/>
  <c r="L19" i="29"/>
  <c r="L17" i="37"/>
  <c r="L18" i="29"/>
  <c r="J10" i="29"/>
  <c r="J9" i="29" s="1"/>
  <c r="L17" i="35"/>
  <c r="L127" i="29"/>
  <c r="L124" i="29"/>
  <c r="K26" i="29"/>
  <c r="K18" i="31"/>
  <c r="J102" i="6"/>
  <c r="J141" i="29"/>
  <c r="K14" i="29"/>
  <c r="K144" i="29" s="1"/>
  <c r="I12" i="29"/>
  <c r="I143" i="29"/>
  <c r="J25" i="29"/>
  <c r="J16" i="29" s="1"/>
  <c r="L17" i="31"/>
  <c r="K17" i="36"/>
  <c r="L125" i="29"/>
  <c r="L21" i="29"/>
  <c r="L17" i="34"/>
  <c r="J13" i="29"/>
  <c r="J18" i="36"/>
  <c r="L131" i="29"/>
  <c r="L27" i="29"/>
  <c r="L128" i="29"/>
  <c r="L24" i="29"/>
  <c r="J135" i="29"/>
  <c r="K8" i="29"/>
  <c r="K11" i="29"/>
  <c r="H142" i="29"/>
  <c r="H133" i="29" s="1"/>
  <c r="J144" i="29"/>
  <c r="J138" i="29"/>
  <c r="L17" i="32"/>
  <c r="I156" i="6"/>
  <c r="I132" i="6"/>
  <c r="I3" i="29" l="1"/>
  <c r="J4" i="29"/>
  <c r="L17" i="33"/>
  <c r="K6" i="29"/>
  <c r="K4" i="29" s="1"/>
  <c r="K130" i="29"/>
  <c r="L123" i="29"/>
  <c r="I134" i="29"/>
  <c r="L18" i="32"/>
  <c r="K18" i="37"/>
  <c r="L23" i="29"/>
  <c r="L22" i="29" s="1"/>
  <c r="J18" i="34"/>
  <c r="L20" i="29"/>
  <c r="L7" i="29" s="1"/>
  <c r="L18" i="35"/>
  <c r="J140" i="29"/>
  <c r="K17" i="29"/>
  <c r="L18" i="33"/>
  <c r="L5" i="29"/>
  <c r="L135" i="29" s="1"/>
  <c r="M125" i="29"/>
  <c r="M23" i="29"/>
  <c r="K10" i="29"/>
  <c r="K140" i="29" s="1"/>
  <c r="L18" i="31"/>
  <c r="L17" i="30"/>
  <c r="L18" i="30"/>
  <c r="M17" i="35"/>
  <c r="L6" i="29"/>
  <c r="L14" i="29"/>
  <c r="K102" i="6"/>
  <c r="L11" i="29"/>
  <c r="J12" i="29"/>
  <c r="J143" i="29"/>
  <c r="J134" i="29"/>
  <c r="M17" i="33"/>
  <c r="M123" i="29"/>
  <c r="M19" i="29"/>
  <c r="K25" i="29"/>
  <c r="K135" i="29"/>
  <c r="K138" i="29"/>
  <c r="L8" i="29"/>
  <c r="M128" i="29"/>
  <c r="M24" i="29"/>
  <c r="M17" i="30"/>
  <c r="J132" i="6"/>
  <c r="J156" i="6"/>
  <c r="K141" i="29"/>
  <c r="M122" i="29"/>
  <c r="M18" i="29"/>
  <c r="L130" i="29"/>
  <c r="L26" i="29"/>
  <c r="K18" i="36"/>
  <c r="K13" i="29"/>
  <c r="M17" i="34"/>
  <c r="M124" i="29"/>
  <c r="M20" i="29"/>
  <c r="M131" i="29"/>
  <c r="M27" i="29"/>
  <c r="M17" i="32"/>
  <c r="I142" i="29"/>
  <c r="I133" i="29" l="1"/>
  <c r="K136" i="29"/>
  <c r="J3" i="29"/>
  <c r="J139" i="29"/>
  <c r="L18" i="37"/>
  <c r="M17" i="31"/>
  <c r="M17" i="37"/>
  <c r="M18" i="30"/>
  <c r="K9" i="29"/>
  <c r="L17" i="36"/>
  <c r="M21" i="29"/>
  <c r="M8" i="29" s="1"/>
  <c r="L17" i="29"/>
  <c r="M127" i="29"/>
  <c r="K16" i="29"/>
  <c r="M18" i="32"/>
  <c r="M18" i="33"/>
  <c r="L137" i="29"/>
  <c r="M18" i="35"/>
  <c r="N17" i="31"/>
  <c r="N17" i="35"/>
  <c r="N124" i="29"/>
  <c r="N17" i="30"/>
  <c r="N127" i="29"/>
  <c r="N17" i="33"/>
  <c r="M18" i="37"/>
  <c r="M18" i="31"/>
  <c r="M17" i="36"/>
  <c r="M14" i="29"/>
  <c r="M6" i="29"/>
  <c r="N17" i="37"/>
  <c r="L18" i="34"/>
  <c r="L10" i="29"/>
  <c r="L9" i="29" s="1"/>
  <c r="M7" i="29"/>
  <c r="L141" i="29"/>
  <c r="K12" i="29"/>
  <c r="K143" i="29"/>
  <c r="K139" i="29"/>
  <c r="L144" i="29"/>
  <c r="N122" i="29"/>
  <c r="N18" i="29"/>
  <c r="N123" i="29"/>
  <c r="N19" i="29"/>
  <c r="K156" i="6"/>
  <c r="K132" i="6"/>
  <c r="L136" i="29"/>
  <c r="N128" i="29"/>
  <c r="N24" i="29"/>
  <c r="N17" i="32"/>
  <c r="M130" i="29"/>
  <c r="M26" i="29"/>
  <c r="N125" i="29"/>
  <c r="N21" i="29"/>
  <c r="L4" i="29"/>
  <c r="N17" i="34"/>
  <c r="N131" i="29"/>
  <c r="N27" i="29"/>
  <c r="M22" i="29"/>
  <c r="L25" i="29"/>
  <c r="M5" i="29"/>
  <c r="L138" i="29"/>
  <c r="J142" i="29"/>
  <c r="J133" i="29" s="1"/>
  <c r="L13" i="29"/>
  <c r="L18" i="36"/>
  <c r="B31" i="12"/>
  <c r="B31" i="15" s="1"/>
  <c r="M11" i="29"/>
  <c r="K134" i="29" l="1"/>
  <c r="M17" i="29"/>
  <c r="K3" i="29"/>
  <c r="L16" i="29"/>
  <c r="N23" i="29"/>
  <c r="N22" i="29" s="1"/>
  <c r="N18" i="31"/>
  <c r="N18" i="33"/>
  <c r="N8" i="29"/>
  <c r="L140" i="29"/>
  <c r="N18" i="32"/>
  <c r="K18" i="34"/>
  <c r="M137" i="29"/>
  <c r="M144" i="29"/>
  <c r="O122" i="29"/>
  <c r="O21" i="29"/>
  <c r="O131" i="29"/>
  <c r="O123" i="29"/>
  <c r="O128" i="29"/>
  <c r="N17" i="36"/>
  <c r="N11" i="29"/>
  <c r="N18" i="37"/>
  <c r="O124" i="29"/>
  <c r="N14" i="29"/>
  <c r="O17" i="34"/>
  <c r="N20" i="29"/>
  <c r="N17" i="29" s="1"/>
  <c r="M18" i="34"/>
  <c r="M10" i="29"/>
  <c r="M9" i="29" s="1"/>
  <c r="N6" i="29"/>
  <c r="N136" i="29" s="1"/>
  <c r="M102" i="6"/>
  <c r="L12" i="29"/>
  <c r="L3" i="29" s="1"/>
  <c r="L143" i="29"/>
  <c r="B30" i="12"/>
  <c r="B30" i="15" s="1"/>
  <c r="B30" i="14"/>
  <c r="B30" i="17" s="1"/>
  <c r="B186" i="68"/>
  <c r="B101" i="46"/>
  <c r="C11" i="12"/>
  <c r="C11" i="15" s="1"/>
  <c r="M141" i="29"/>
  <c r="B6" i="13"/>
  <c r="B6" i="16" s="1"/>
  <c r="B6" i="12"/>
  <c r="B6" i="15" s="1"/>
  <c r="B6" i="14"/>
  <c r="B6" i="17" s="1"/>
  <c r="B5" i="13"/>
  <c r="B5" i="16" s="1"/>
  <c r="B5" i="12"/>
  <c r="B5" i="15" s="1"/>
  <c r="B5" i="14"/>
  <c r="B5" i="17" s="1"/>
  <c r="O17" i="32"/>
  <c r="O17" i="31"/>
  <c r="B28" i="12"/>
  <c r="B28" i="15" s="1"/>
  <c r="B28" i="14"/>
  <c r="B28" i="17" s="1"/>
  <c r="M138" i="29"/>
  <c r="L134" i="29"/>
  <c r="O17" i="37"/>
  <c r="B8" i="13"/>
  <c r="B8" i="16" s="1"/>
  <c r="B8" i="12"/>
  <c r="B8" i="15" s="1"/>
  <c r="B8" i="14"/>
  <c r="B8" i="17" s="1"/>
  <c r="K142" i="29"/>
  <c r="K133" i="29" s="1"/>
  <c r="C31" i="12"/>
  <c r="C31" i="15" s="1"/>
  <c r="B10" i="12"/>
  <c r="B10" i="15" s="1"/>
  <c r="B10" i="13"/>
  <c r="B10" i="16" s="1"/>
  <c r="B152" i="67"/>
  <c r="B78" i="46"/>
  <c r="O17" i="33"/>
  <c r="N5" i="29"/>
  <c r="B11" i="12"/>
  <c r="B11" i="15" s="1"/>
  <c r="B11" i="13"/>
  <c r="B11" i="16" s="1"/>
  <c r="M4" i="29"/>
  <c r="M135" i="29"/>
  <c r="M136" i="29"/>
  <c r="M25" i="29"/>
  <c r="L102" i="6"/>
  <c r="C10" i="12"/>
  <c r="C10" i="15" s="1"/>
  <c r="O17" i="35"/>
  <c r="O17" i="30"/>
  <c r="O127" i="29"/>
  <c r="O23" i="29"/>
  <c r="B9" i="13"/>
  <c r="B9" i="16" s="1"/>
  <c r="B9" i="12"/>
  <c r="B9" i="15" s="1"/>
  <c r="M13" i="29"/>
  <c r="B159" i="64"/>
  <c r="B10" i="46"/>
  <c r="C9" i="12"/>
  <c r="C9" i="15" s="1"/>
  <c r="B169" i="64"/>
  <c r="B20" i="46"/>
  <c r="N130" i="29"/>
  <c r="N26" i="29"/>
  <c r="B18" i="12"/>
  <c r="B18" i="15" s="1"/>
  <c r="B18" i="14"/>
  <c r="B18" i="17" s="1"/>
  <c r="M16" i="29" l="1"/>
  <c r="N138" i="29"/>
  <c r="N7" i="29"/>
  <c r="N4" i="29" s="1"/>
  <c r="O20" i="29"/>
  <c r="O7" i="29" s="1"/>
  <c r="N18" i="30"/>
  <c r="O27" i="29"/>
  <c r="O125" i="29"/>
  <c r="N144" i="29"/>
  <c r="O19" i="29"/>
  <c r="L139" i="29"/>
  <c r="O24" i="29"/>
  <c r="O22" i="29" s="1"/>
  <c r="O18" i="29"/>
  <c r="O5" i="29" s="1"/>
  <c r="O18" i="35"/>
  <c r="N18" i="35"/>
  <c r="O18" i="33"/>
  <c r="M18" i="36"/>
  <c r="O18" i="30"/>
  <c r="O18" i="32"/>
  <c r="M140" i="29"/>
  <c r="M139" i="29" s="1"/>
  <c r="P19" i="29"/>
  <c r="P17" i="33"/>
  <c r="O18" i="31"/>
  <c r="P17" i="34"/>
  <c r="P124" i="29"/>
  <c r="O17" i="36"/>
  <c r="P24" i="29"/>
  <c r="O18" i="37"/>
  <c r="P17" i="37"/>
  <c r="N10" i="29"/>
  <c r="N9" i="29" s="1"/>
  <c r="N18" i="34"/>
  <c r="N102" i="6"/>
  <c r="M12" i="29"/>
  <c r="M3" i="29" s="1"/>
  <c r="M143" i="29"/>
  <c r="L142" i="29"/>
  <c r="D10" i="12"/>
  <c r="D10" i="15" s="1"/>
  <c r="D11" i="12"/>
  <c r="D11" i="15" s="1"/>
  <c r="P127" i="29"/>
  <c r="P23" i="29"/>
  <c r="P17" i="32"/>
  <c r="C5" i="12"/>
  <c r="C5" i="15" s="1"/>
  <c r="C5" i="14"/>
  <c r="C5" i="17" s="1"/>
  <c r="P17" i="31"/>
  <c r="C18" i="12"/>
  <c r="C18" i="15" s="1"/>
  <c r="C18" i="14"/>
  <c r="C18" i="17" s="1"/>
  <c r="P128" i="29"/>
  <c r="M134" i="29"/>
  <c r="M132" i="6"/>
  <c r="M156" i="6"/>
  <c r="N25" i="29"/>
  <c r="N16" i="29" s="1"/>
  <c r="L156" i="6"/>
  <c r="L132" i="6"/>
  <c r="P17" i="35"/>
  <c r="N141" i="29"/>
  <c r="P131" i="29"/>
  <c r="P27" i="29"/>
  <c r="D30" i="12"/>
  <c r="D30" i="15" s="1"/>
  <c r="D30" i="14"/>
  <c r="D30" i="17" s="1"/>
  <c r="B28" i="13"/>
  <c r="B28" i="16" s="1"/>
  <c r="B28" i="10"/>
  <c r="O8" i="29"/>
  <c r="C6" i="12"/>
  <c r="C6" i="15" s="1"/>
  <c r="C6" i="14"/>
  <c r="C6" i="17" s="1"/>
  <c r="C8" i="12"/>
  <c r="C8" i="15" s="1"/>
  <c r="C8" i="14"/>
  <c r="C8" i="17" s="1"/>
  <c r="D28" i="12"/>
  <c r="D28" i="15" s="1"/>
  <c r="D28" i="14"/>
  <c r="D28" i="17" s="1"/>
  <c r="O130" i="29"/>
  <c r="O26" i="29"/>
  <c r="D9" i="12"/>
  <c r="D9" i="15" s="1"/>
  <c r="C30" i="12"/>
  <c r="C30" i="15" s="1"/>
  <c r="C30" i="14"/>
  <c r="C30" i="17" s="1"/>
  <c r="N135" i="29"/>
  <c r="B30" i="13"/>
  <c r="B30" i="16" s="1"/>
  <c r="B30" i="10"/>
  <c r="D31" i="12"/>
  <c r="D31" i="15" s="1"/>
  <c r="B18" i="13"/>
  <c r="B18" i="16" s="1"/>
  <c r="B18" i="10"/>
  <c r="P125" i="29"/>
  <c r="P21" i="29"/>
  <c r="C28" i="12"/>
  <c r="C28" i="15" s="1"/>
  <c r="C28" i="14"/>
  <c r="C28" i="17" s="1"/>
  <c r="N13" i="29"/>
  <c r="B31" i="13"/>
  <c r="B31" i="16" s="1"/>
  <c r="B31" i="10"/>
  <c r="N137" i="29" l="1"/>
  <c r="O11" i="29"/>
  <c r="L133" i="29"/>
  <c r="N18" i="36"/>
  <c r="O14" i="29"/>
  <c r="O144" i="29" s="1"/>
  <c r="O17" i="29"/>
  <c r="O6" i="29"/>
  <c r="O4" i="29" s="1"/>
  <c r="P20" i="29"/>
  <c r="P7" i="29" s="1"/>
  <c r="P18" i="33"/>
  <c r="P123" i="29"/>
  <c r="P18" i="32"/>
  <c r="P18" i="35"/>
  <c r="N140" i="29"/>
  <c r="P18" i="31"/>
  <c r="Q123" i="29"/>
  <c r="Q125" i="29"/>
  <c r="Q17" i="30"/>
  <c r="O10" i="29"/>
  <c r="O18" i="34"/>
  <c r="Q17" i="32"/>
  <c r="P14" i="29"/>
  <c r="Q128" i="29"/>
  <c r="Q17" i="34"/>
  <c r="O102" i="6"/>
  <c r="P8" i="29"/>
  <c r="P138" i="29" s="1"/>
  <c r="P11" i="29"/>
  <c r="P141" i="29" s="1"/>
  <c r="P6" i="29"/>
  <c r="P136" i="29" s="1"/>
  <c r="N12" i="29"/>
  <c r="N3" i="29" s="1"/>
  <c r="N143" i="29"/>
  <c r="D18" i="12"/>
  <c r="D18" i="15" s="1"/>
  <c r="D18" i="14"/>
  <c r="D18" i="17" s="1"/>
  <c r="B114" i="64"/>
  <c r="E11" i="12"/>
  <c r="E11" i="15" s="1"/>
  <c r="N156" i="6"/>
  <c r="N132" i="6"/>
  <c r="Q122" i="29"/>
  <c r="Q18" i="29"/>
  <c r="Q17" i="35"/>
  <c r="C10" i="13"/>
  <c r="C10" i="16" s="1"/>
  <c r="C10" i="10"/>
  <c r="M142" i="29"/>
  <c r="M133" i="29" s="1"/>
  <c r="Q17" i="33"/>
  <c r="Q17" i="31"/>
  <c r="D6" i="12"/>
  <c r="D6" i="15" s="1"/>
  <c r="D6" i="14"/>
  <c r="D6" i="17" s="1"/>
  <c r="Q131" i="29"/>
  <c r="Q27" i="29"/>
  <c r="B102" i="70"/>
  <c r="B122" i="68"/>
  <c r="B102" i="65"/>
  <c r="B102" i="69"/>
  <c r="Q124" i="29"/>
  <c r="Q20" i="29"/>
  <c r="Q127" i="29"/>
  <c r="Q23" i="29"/>
  <c r="O137" i="29"/>
  <c r="O13" i="29"/>
  <c r="P130" i="29"/>
  <c r="P26" i="29"/>
  <c r="O138" i="29"/>
  <c r="B7" i="12"/>
  <c r="B7" i="15" s="1"/>
  <c r="B7" i="13"/>
  <c r="B7" i="16" s="1"/>
  <c r="B7" i="14"/>
  <c r="B7" i="17" s="1"/>
  <c r="B4" i="7"/>
  <c r="B14" i="7"/>
  <c r="D8" i="12"/>
  <c r="D8" i="15" s="1"/>
  <c r="D8" i="14"/>
  <c r="D8" i="17" s="1"/>
  <c r="E9" i="12"/>
  <c r="E9" i="15" s="1"/>
  <c r="O25" i="29"/>
  <c r="D5" i="12"/>
  <c r="D5" i="15" s="1"/>
  <c r="D5" i="14"/>
  <c r="D5" i="17" s="1"/>
  <c r="O135" i="29"/>
  <c r="E10" i="12"/>
  <c r="E10" i="15" s="1"/>
  <c r="O141" i="29"/>
  <c r="P22" i="29"/>
  <c r="R123" i="29"/>
  <c r="R131" i="29"/>
  <c r="R125" i="29"/>
  <c r="R124" i="29"/>
  <c r="R23" i="29"/>
  <c r="R128" i="29"/>
  <c r="N134" i="29" l="1"/>
  <c r="Q17" i="37"/>
  <c r="O16" i="29"/>
  <c r="P17" i="36"/>
  <c r="O136" i="29"/>
  <c r="O18" i="36"/>
  <c r="Q19" i="29"/>
  <c r="P18" i="37"/>
  <c r="O140" i="29"/>
  <c r="O139" i="29" s="1"/>
  <c r="O9" i="29"/>
  <c r="Q21" i="29"/>
  <c r="Q8" i="29" s="1"/>
  <c r="Q18" i="32"/>
  <c r="Q24" i="29"/>
  <c r="Q11" i="29" s="1"/>
  <c r="N139" i="29"/>
  <c r="P144" i="29"/>
  <c r="P18" i="36"/>
  <c r="Q18" i="35"/>
  <c r="Q18" i="30"/>
  <c r="Q18" i="33"/>
  <c r="R24" i="29"/>
  <c r="R22" i="29" s="1"/>
  <c r="R127" i="29"/>
  <c r="R19" i="29"/>
  <c r="P18" i="34"/>
  <c r="P10" i="29"/>
  <c r="P9" i="29" s="1"/>
  <c r="R27" i="29"/>
  <c r="Q18" i="31"/>
  <c r="Q14" i="29"/>
  <c r="P17" i="30"/>
  <c r="P18" i="30"/>
  <c r="Q18" i="37"/>
  <c r="P122" i="29"/>
  <c r="P18" i="29"/>
  <c r="R21" i="29"/>
  <c r="Q17" i="36"/>
  <c r="R20" i="29"/>
  <c r="E31" i="12"/>
  <c r="E31" i="15" s="1"/>
  <c r="P102" i="6"/>
  <c r="Q7" i="29"/>
  <c r="Q137" i="29" s="1"/>
  <c r="E6" i="12"/>
  <c r="E6" i="15" s="1"/>
  <c r="E6" i="14"/>
  <c r="E6" i="17" s="1"/>
  <c r="F10" i="12"/>
  <c r="F10" i="15" s="1"/>
  <c r="B110" i="48"/>
  <c r="B109" i="44"/>
  <c r="C138" i="69"/>
  <c r="E5" i="12"/>
  <c r="E5" i="15" s="1"/>
  <c r="E5" i="14"/>
  <c r="E5" i="17" s="1"/>
  <c r="Q130" i="29"/>
  <c r="Q26" i="29"/>
  <c r="B3" i="7"/>
  <c r="B4" i="14"/>
  <c r="B4" i="17" s="1"/>
  <c r="F11" i="12"/>
  <c r="F11" i="15" s="1"/>
  <c r="B102" i="66"/>
  <c r="P13" i="29"/>
  <c r="P25" i="29"/>
  <c r="B29" i="48"/>
  <c r="B28" i="44"/>
  <c r="O156" i="6"/>
  <c r="O132" i="6"/>
  <c r="B8" i="48"/>
  <c r="B7" i="44"/>
  <c r="C107" i="46"/>
  <c r="B129" i="48"/>
  <c r="B128" i="44"/>
  <c r="E18" i="12"/>
  <c r="E18" i="15" s="1"/>
  <c r="E18" i="14"/>
  <c r="E18" i="17" s="1"/>
  <c r="B100" i="71"/>
  <c r="P137" i="29"/>
  <c r="Q5" i="29"/>
  <c r="B102" i="67"/>
  <c r="C102" i="69"/>
  <c r="B86" i="48"/>
  <c r="B85" i="44"/>
  <c r="C7" i="12"/>
  <c r="C7" i="15" s="1"/>
  <c r="C7" i="14"/>
  <c r="C7" i="17" s="1"/>
  <c r="C14" i="7"/>
  <c r="C4" i="7"/>
  <c r="O12" i="29"/>
  <c r="O143" i="29"/>
  <c r="B100" i="72"/>
  <c r="F9" i="12"/>
  <c r="F9" i="15" s="1"/>
  <c r="E8" i="12"/>
  <c r="E8" i="15" s="1"/>
  <c r="E8" i="14"/>
  <c r="E8" i="17" s="1"/>
  <c r="N142" i="29"/>
  <c r="S131" i="29"/>
  <c r="S123" i="29"/>
  <c r="S127" i="29"/>
  <c r="R130" i="29"/>
  <c r="S124" i="29"/>
  <c r="S125" i="29"/>
  <c r="S128" i="29"/>
  <c r="O134" i="29" l="1"/>
  <c r="Q22" i="29"/>
  <c r="N133" i="29"/>
  <c r="R11" i="29"/>
  <c r="R141" i="29" s="1"/>
  <c r="Q6" i="29"/>
  <c r="R7" i="29"/>
  <c r="R137" i="29" s="1"/>
  <c r="Q17" i="29"/>
  <c r="O3" i="29"/>
  <c r="R8" i="29"/>
  <c r="R138" i="29" s="1"/>
  <c r="R14" i="29"/>
  <c r="R144" i="29" s="1"/>
  <c r="S20" i="29"/>
  <c r="Q144" i="29"/>
  <c r="S23" i="29"/>
  <c r="P140" i="29"/>
  <c r="R26" i="29"/>
  <c r="R25" i="29" s="1"/>
  <c r="R6" i="29"/>
  <c r="R136" i="29" s="1"/>
  <c r="R122" i="29"/>
  <c r="R18" i="29"/>
  <c r="S24" i="29"/>
  <c r="S21" i="29"/>
  <c r="P5" i="29"/>
  <c r="P17" i="29"/>
  <c r="P16" i="29" s="1"/>
  <c r="S19" i="29"/>
  <c r="Q10" i="29"/>
  <c r="Q9" i="29" s="1"/>
  <c r="S27" i="29"/>
  <c r="E28" i="12"/>
  <c r="E28" i="15" s="1"/>
  <c r="E28" i="14"/>
  <c r="E28" i="17" s="1"/>
  <c r="Q141" i="29"/>
  <c r="F31" i="12"/>
  <c r="F31" i="15" s="1"/>
  <c r="Q102" i="6"/>
  <c r="B165" i="48"/>
  <c r="B164" i="44"/>
  <c r="Q135" i="29"/>
  <c r="B8" i="51"/>
  <c r="B7" i="48"/>
  <c r="B199" i="64"/>
  <c r="B198" i="64" s="1"/>
  <c r="B135" i="64"/>
  <c r="B156" i="64" s="1"/>
  <c r="B157" i="64"/>
  <c r="F8" i="12"/>
  <c r="F8" i="15" s="1"/>
  <c r="F8" i="14"/>
  <c r="F8" i="17" s="1"/>
  <c r="B67" i="48"/>
  <c r="B66" i="44"/>
  <c r="G10" i="12"/>
  <c r="G10" i="15" s="1"/>
  <c r="F5" i="12"/>
  <c r="F5" i="15" s="1"/>
  <c r="F5" i="14"/>
  <c r="F5" i="17" s="1"/>
  <c r="F6" i="12"/>
  <c r="F6" i="15" s="1"/>
  <c r="F6" i="14"/>
  <c r="F6" i="17" s="1"/>
  <c r="B110" i="49"/>
  <c r="B109" i="45"/>
  <c r="B109" i="46" s="1"/>
  <c r="B110" i="46"/>
  <c r="G11" i="12"/>
  <c r="G11" i="15" s="1"/>
  <c r="O142" i="29"/>
  <c r="C3" i="7"/>
  <c r="C4" i="14"/>
  <c r="C4" i="17" s="1"/>
  <c r="B121" i="69"/>
  <c r="B140" i="69" s="1"/>
  <c r="B141" i="69"/>
  <c r="Q25" i="29"/>
  <c r="Q13" i="29"/>
  <c r="H31" i="12"/>
  <c r="H31" i="15" s="1"/>
  <c r="G31" i="12"/>
  <c r="G31" i="15" s="1"/>
  <c r="G9" i="12"/>
  <c r="G9" i="15" s="1"/>
  <c r="B86" i="51"/>
  <c r="B219" i="68"/>
  <c r="B218" i="68" s="1"/>
  <c r="B85" i="48"/>
  <c r="P12" i="29"/>
  <c r="P143" i="29"/>
  <c r="B129" i="49"/>
  <c r="B129" i="46"/>
  <c r="B128" i="45"/>
  <c r="B128" i="46" s="1"/>
  <c r="Q138" i="29"/>
  <c r="B129" i="51"/>
  <c r="B128" i="48"/>
  <c r="B179" i="70"/>
  <c r="B178" i="70" s="1"/>
  <c r="B121" i="70"/>
  <c r="B140" i="70" s="1"/>
  <c r="B141" i="70"/>
  <c r="B86" i="49"/>
  <c r="B86" i="46"/>
  <c r="B85" i="45"/>
  <c r="B85" i="46" s="1"/>
  <c r="C110" i="48"/>
  <c r="C109" i="44"/>
  <c r="B29" i="49"/>
  <c r="B28" i="45"/>
  <c r="B28" i="46" s="1"/>
  <c r="B29" i="46"/>
  <c r="B147" i="48"/>
  <c r="B146" i="44"/>
  <c r="B28" i="48"/>
  <c r="B29" i="51"/>
  <c r="B179" i="65"/>
  <c r="B178" i="65" s="1"/>
  <c r="P156" i="6"/>
  <c r="P132" i="6"/>
  <c r="D7" i="12"/>
  <c r="D7" i="15" s="1"/>
  <c r="D7" i="14"/>
  <c r="D7" i="17" s="1"/>
  <c r="D4" i="7"/>
  <c r="D14" i="7"/>
  <c r="B171" i="68"/>
  <c r="B146" i="68"/>
  <c r="B170" i="68" s="1"/>
  <c r="G18" i="12"/>
  <c r="G18" i="15" s="1"/>
  <c r="G18" i="14"/>
  <c r="G18" i="17" s="1"/>
  <c r="B121" i="65"/>
  <c r="B140" i="65" s="1"/>
  <c r="B141" i="65"/>
  <c r="B48" i="48"/>
  <c r="B47" i="44"/>
  <c r="B8" i="49"/>
  <c r="B8" i="46"/>
  <c r="B7" i="45"/>
  <c r="B7" i="46" s="1"/>
  <c r="B179" i="69"/>
  <c r="B178" i="69" s="1"/>
  <c r="B110" i="51"/>
  <c r="B109" i="48"/>
  <c r="F18" i="12"/>
  <c r="F18" i="15" s="1"/>
  <c r="F18" i="14"/>
  <c r="F18" i="17" s="1"/>
  <c r="T123" i="29"/>
  <c r="T127" i="29"/>
  <c r="S130" i="29"/>
  <c r="T21" i="29"/>
  <c r="T128" i="29"/>
  <c r="T124" i="29"/>
  <c r="T27" i="29"/>
  <c r="O133" i="29" l="1"/>
  <c r="Q16" i="29"/>
  <c r="Q4" i="29"/>
  <c r="Q136" i="29"/>
  <c r="S7" i="29"/>
  <c r="S137" i="29" s="1"/>
  <c r="S22" i="29"/>
  <c r="Q140" i="29"/>
  <c r="S11" i="29"/>
  <c r="S141" i="29" s="1"/>
  <c r="P139" i="29"/>
  <c r="Q18" i="34"/>
  <c r="Q18" i="36"/>
  <c r="S8" i="29"/>
  <c r="R13" i="29"/>
  <c r="R12" i="29" s="1"/>
  <c r="T125" i="29"/>
  <c r="T131" i="29"/>
  <c r="T20" i="29"/>
  <c r="S14" i="29"/>
  <c r="S144" i="29" s="1"/>
  <c r="T23" i="29"/>
  <c r="S26" i="29"/>
  <c r="S25" i="29" s="1"/>
  <c r="S6" i="29"/>
  <c r="R17" i="29"/>
  <c r="R16" i="29" s="1"/>
  <c r="R5" i="29"/>
  <c r="T19" i="29"/>
  <c r="S122" i="29"/>
  <c r="S18" i="29"/>
  <c r="P135" i="29"/>
  <c r="P4" i="29"/>
  <c r="P3" i="29" s="1"/>
  <c r="T24" i="29"/>
  <c r="R10" i="29"/>
  <c r="E30" i="12"/>
  <c r="E30" i="15" s="1"/>
  <c r="E30" i="14"/>
  <c r="E30" i="17" s="1"/>
  <c r="C29" i="12"/>
  <c r="C29" i="15" s="1"/>
  <c r="G8" i="12"/>
  <c r="G8" i="15" s="1"/>
  <c r="G8" i="14"/>
  <c r="G8" i="17" s="1"/>
  <c r="B165" i="49"/>
  <c r="B165" i="46"/>
  <c r="B164" i="45"/>
  <c r="B164" i="46" s="1"/>
  <c r="B29" i="12"/>
  <c r="B29" i="15" s="1"/>
  <c r="B27" i="7"/>
  <c r="C141" i="69"/>
  <c r="C121" i="69"/>
  <c r="C140" i="69" s="1"/>
  <c r="B121" i="66"/>
  <c r="B140" i="66" s="1"/>
  <c r="B141" i="66"/>
  <c r="Q12" i="29"/>
  <c r="Q143" i="29"/>
  <c r="B262" i="64"/>
  <c r="B261" i="64" s="1"/>
  <c r="B7" i="51"/>
  <c r="B99" i="6"/>
  <c r="H28" i="12"/>
  <c r="H28" i="15" s="1"/>
  <c r="H28" i="14"/>
  <c r="H28" i="17" s="1"/>
  <c r="H11" i="12"/>
  <c r="H11" i="15" s="1"/>
  <c r="H10" i="12"/>
  <c r="H10" i="15" s="1"/>
  <c r="B152" i="69"/>
  <c r="B121" i="46"/>
  <c r="B118" i="72"/>
  <c r="B136" i="72" s="1"/>
  <c r="B137" i="72"/>
  <c r="B86" i="52"/>
  <c r="B243" i="68"/>
  <c r="B242" i="68" s="1"/>
  <c r="B85" i="49"/>
  <c r="B236" i="70"/>
  <c r="B235" i="70" s="1"/>
  <c r="B128" i="51"/>
  <c r="B198" i="70"/>
  <c r="B197" i="70" s="1"/>
  <c r="B128" i="49"/>
  <c r="B129" i="52"/>
  <c r="G5" i="12"/>
  <c r="G5" i="15" s="1"/>
  <c r="G5" i="14"/>
  <c r="G5" i="17" s="1"/>
  <c r="B147" i="49"/>
  <c r="B147" i="46"/>
  <c r="B146" i="45"/>
  <c r="B146" i="46" s="1"/>
  <c r="B15" i="8"/>
  <c r="B16" i="12"/>
  <c r="B28" i="51"/>
  <c r="B236" i="65"/>
  <c r="B235" i="65" s="1"/>
  <c r="E7" i="12"/>
  <c r="E7" i="15" s="1"/>
  <c r="E7" i="14"/>
  <c r="E7" i="17" s="1"/>
  <c r="E14" i="7"/>
  <c r="E4" i="7"/>
  <c r="B118" i="71"/>
  <c r="B136" i="71" s="1"/>
  <c r="B137" i="71"/>
  <c r="H30" i="12"/>
  <c r="H30" i="15" s="1"/>
  <c r="H30" i="14"/>
  <c r="H30" i="17" s="1"/>
  <c r="B16" i="10"/>
  <c r="B15" i="9"/>
  <c r="B16" i="13"/>
  <c r="B236" i="69"/>
  <c r="B235" i="69" s="1"/>
  <c r="B109" i="51"/>
  <c r="B291" i="68"/>
  <c r="B290" i="68" s="1"/>
  <c r="B85" i="51"/>
  <c r="B220" i="64"/>
  <c r="B219" i="64" s="1"/>
  <c r="B7" i="49"/>
  <c r="B8" i="52"/>
  <c r="B67" i="49"/>
  <c r="B67" i="46"/>
  <c r="B66" i="45"/>
  <c r="B66" i="46" s="1"/>
  <c r="P142" i="29"/>
  <c r="T8" i="29"/>
  <c r="H9" i="12"/>
  <c r="H9" i="15" s="1"/>
  <c r="I10" i="12"/>
  <c r="I10" i="15" s="1"/>
  <c r="I11" i="12"/>
  <c r="I11" i="15" s="1"/>
  <c r="B121" i="67"/>
  <c r="B140" i="67" s="1"/>
  <c r="B141" i="67"/>
  <c r="B198" i="65"/>
  <c r="B197" i="65" s="1"/>
  <c r="B28" i="49"/>
  <c r="B29" i="52"/>
  <c r="G30" i="12"/>
  <c r="G30" i="15" s="1"/>
  <c r="G30" i="14"/>
  <c r="G30" i="17" s="1"/>
  <c r="G6" i="12"/>
  <c r="G6" i="15" s="1"/>
  <c r="G6" i="14"/>
  <c r="G6" i="17" s="1"/>
  <c r="B165" i="51"/>
  <c r="B173" i="72"/>
  <c r="B172" i="72" s="1"/>
  <c r="B164" i="48"/>
  <c r="I9" i="12"/>
  <c r="I9" i="15" s="1"/>
  <c r="D3" i="7"/>
  <c r="D4" i="14"/>
  <c r="D4" i="17" s="1"/>
  <c r="G28" i="12"/>
  <c r="G28" i="15" s="1"/>
  <c r="G28" i="14"/>
  <c r="G28" i="17" s="1"/>
  <c r="Q156" i="6"/>
  <c r="Q132" i="6"/>
  <c r="B48" i="51"/>
  <c r="B47" i="48"/>
  <c r="B179" i="66"/>
  <c r="B178" i="66" s="1"/>
  <c r="B147" i="51"/>
  <c r="B173" i="71"/>
  <c r="B172" i="71" s="1"/>
  <c r="B146" i="48"/>
  <c r="C179" i="69"/>
  <c r="C178" i="69" s="1"/>
  <c r="C109" i="48"/>
  <c r="C110" i="51"/>
  <c r="C110" i="49"/>
  <c r="C109" i="45"/>
  <c r="C109" i="46" s="1"/>
  <c r="C110" i="46"/>
  <c r="B48" i="49"/>
  <c r="B48" i="46"/>
  <c r="B47" i="45"/>
  <c r="B47" i="46" s="1"/>
  <c r="B198" i="69"/>
  <c r="B197" i="69" s="1"/>
  <c r="B109" i="49"/>
  <c r="B110" i="52"/>
  <c r="B67" i="51"/>
  <c r="B66" i="48"/>
  <c r="B179" i="67"/>
  <c r="B178" i="67" s="1"/>
  <c r="C27" i="7"/>
  <c r="U123" i="29"/>
  <c r="U27" i="29"/>
  <c r="U23" i="29"/>
  <c r="U125" i="29"/>
  <c r="T130" i="29"/>
  <c r="U124" i="29"/>
  <c r="T14" i="29"/>
  <c r="U128" i="29"/>
  <c r="Q134" i="29" l="1"/>
  <c r="Q3" i="29"/>
  <c r="S138" i="29"/>
  <c r="Q139" i="29"/>
  <c r="T7" i="29"/>
  <c r="T22" i="29"/>
  <c r="T11" i="29"/>
  <c r="S136" i="29"/>
  <c r="S13" i="29"/>
  <c r="S12" i="29" s="1"/>
  <c r="R143" i="29"/>
  <c r="R142" i="29" s="1"/>
  <c r="U131" i="29"/>
  <c r="U127" i="29"/>
  <c r="T122" i="29"/>
  <c r="T18" i="29"/>
  <c r="R4" i="29"/>
  <c r="R135" i="29"/>
  <c r="T26" i="29"/>
  <c r="T25" i="29" s="1"/>
  <c r="U19" i="29"/>
  <c r="S10" i="29"/>
  <c r="U24" i="29"/>
  <c r="U22" i="29" s="1"/>
  <c r="R140" i="29"/>
  <c r="R9" i="29"/>
  <c r="U21" i="29"/>
  <c r="U20" i="29"/>
  <c r="P134" i="29"/>
  <c r="P133" i="29" s="1"/>
  <c r="T6" i="29"/>
  <c r="T136" i="29" s="1"/>
  <c r="S5" i="29"/>
  <c r="S17" i="29"/>
  <c r="S16" i="29" s="1"/>
  <c r="F30" i="14"/>
  <c r="F30" i="17" s="1"/>
  <c r="F30" i="12"/>
  <c r="F30" i="15" s="1"/>
  <c r="F28" i="14"/>
  <c r="F28" i="17" s="1"/>
  <c r="F28" i="12"/>
  <c r="F28" i="15" s="1"/>
  <c r="B15" i="10"/>
  <c r="S102" i="6"/>
  <c r="T144" i="29"/>
  <c r="T138" i="29"/>
  <c r="B148" i="71"/>
  <c r="B158" i="46"/>
  <c r="B66" i="51"/>
  <c r="B236" i="67"/>
  <c r="B235" i="67" s="1"/>
  <c r="B227" i="71"/>
  <c r="B226" i="71" s="1"/>
  <c r="B146" i="51"/>
  <c r="B28" i="52"/>
  <c r="B255" i="65"/>
  <c r="B254" i="65" s="1"/>
  <c r="I5" i="12"/>
  <c r="I5" i="15" s="1"/>
  <c r="I5" i="14"/>
  <c r="I5" i="17" s="1"/>
  <c r="B198" i="67"/>
  <c r="B197" i="67" s="1"/>
  <c r="B66" i="49"/>
  <c r="B67" i="52"/>
  <c r="B15" i="13"/>
  <c r="B15" i="16" s="1"/>
  <c r="B16" i="16"/>
  <c r="F7" i="12"/>
  <c r="F7" i="15" s="1"/>
  <c r="F7" i="14"/>
  <c r="F7" i="17" s="1"/>
  <c r="F14" i="7"/>
  <c r="F4" i="7"/>
  <c r="B255" i="70"/>
  <c r="B254" i="70" s="1"/>
  <c r="B128" i="52"/>
  <c r="B47" i="51"/>
  <c r="B236" i="66"/>
  <c r="B235" i="66" s="1"/>
  <c r="H6" i="12"/>
  <c r="H6" i="15" s="1"/>
  <c r="H6" i="14"/>
  <c r="H6" i="17" s="1"/>
  <c r="B283" i="64"/>
  <c r="B282" i="64" s="1"/>
  <c r="B7" i="52"/>
  <c r="B315" i="68"/>
  <c r="B314" i="68" s="1"/>
  <c r="B85" i="52"/>
  <c r="R102" i="6"/>
  <c r="B151" i="69"/>
  <c r="B120" i="46"/>
  <c r="I31" i="12"/>
  <c r="I31" i="15" s="1"/>
  <c r="B255" i="69"/>
  <c r="B254" i="69" s="1"/>
  <c r="B109" i="52"/>
  <c r="C236" i="69"/>
  <c r="C235" i="69" s="1"/>
  <c r="C109" i="51"/>
  <c r="H18" i="12"/>
  <c r="H18" i="15" s="1"/>
  <c r="H18" i="14"/>
  <c r="H18" i="17" s="1"/>
  <c r="H8" i="12"/>
  <c r="H8" i="15" s="1"/>
  <c r="H8" i="14"/>
  <c r="H8" i="17" s="1"/>
  <c r="B147" i="52"/>
  <c r="B146" i="49"/>
  <c r="B191" i="71"/>
  <c r="B190" i="71" s="1"/>
  <c r="B153" i="69"/>
  <c r="B122" i="46"/>
  <c r="C152" i="69"/>
  <c r="C121" i="46"/>
  <c r="C109" i="49"/>
  <c r="C110" i="52"/>
  <c r="C198" i="69"/>
  <c r="C197" i="69" s="1"/>
  <c r="H5" i="12"/>
  <c r="H5" i="15" s="1"/>
  <c r="H5" i="14"/>
  <c r="H5" i="17" s="1"/>
  <c r="I18" i="12"/>
  <c r="I18" i="15" s="1"/>
  <c r="I18" i="14"/>
  <c r="I18" i="17" s="1"/>
  <c r="B153" i="6"/>
  <c r="B129" i="6"/>
  <c r="Q142" i="29"/>
  <c r="I6" i="12"/>
  <c r="I6" i="15" s="1"/>
  <c r="I6" i="14"/>
  <c r="I6" i="17" s="1"/>
  <c r="B16" i="15"/>
  <c r="B15" i="12"/>
  <c r="B15" i="15" s="1"/>
  <c r="B47" i="49"/>
  <c r="B198" i="66"/>
  <c r="B197" i="66" s="1"/>
  <c r="B48" i="52"/>
  <c r="B227" i="72"/>
  <c r="B226" i="72" s="1"/>
  <c r="B164" i="51"/>
  <c r="E3" i="7"/>
  <c r="E4" i="14"/>
  <c r="E4" i="17" s="1"/>
  <c r="I8" i="12"/>
  <c r="I8" i="15" s="1"/>
  <c r="I8" i="14"/>
  <c r="I8" i="17" s="1"/>
  <c r="B191" i="72"/>
  <c r="B190" i="72" s="1"/>
  <c r="B164" i="49"/>
  <c r="B165" i="52"/>
  <c r="V127" i="29"/>
  <c r="V124" i="29"/>
  <c r="V125" i="29"/>
  <c r="U130" i="29"/>
  <c r="V128" i="29"/>
  <c r="V19" i="29"/>
  <c r="V131" i="29"/>
  <c r="Q133" i="29" l="1"/>
  <c r="T137" i="29"/>
  <c r="T141" i="29"/>
  <c r="U7" i="29"/>
  <c r="U137" i="29" s="1"/>
  <c r="R3" i="29"/>
  <c r="U8" i="29"/>
  <c r="U138" i="29" s="1"/>
  <c r="U11" i="29"/>
  <c r="S143" i="29"/>
  <c r="T13" i="29"/>
  <c r="V123" i="29"/>
  <c r="T5" i="29"/>
  <c r="T17" i="29"/>
  <c r="T16" i="29" s="1"/>
  <c r="V23" i="29"/>
  <c r="V24" i="29"/>
  <c r="V21" i="29"/>
  <c r="U14" i="29"/>
  <c r="U144" i="29" s="1"/>
  <c r="S4" i="29"/>
  <c r="S135" i="29"/>
  <c r="U26" i="29"/>
  <c r="U25" i="29" s="1"/>
  <c r="U6" i="29"/>
  <c r="V20" i="29"/>
  <c r="R139" i="29"/>
  <c r="V27" i="29"/>
  <c r="U122" i="29"/>
  <c r="U18" i="29"/>
  <c r="R134" i="29"/>
  <c r="T10" i="29"/>
  <c r="S9" i="29"/>
  <c r="S140" i="29"/>
  <c r="B255" i="66"/>
  <c r="B254" i="66" s="1"/>
  <c r="B47" i="52"/>
  <c r="B255" i="67"/>
  <c r="B254" i="67" s="1"/>
  <c r="B66" i="52"/>
  <c r="B152" i="65"/>
  <c r="B40" i="46"/>
  <c r="B187" i="68"/>
  <c r="B102" i="46"/>
  <c r="L31" i="12"/>
  <c r="L31" i="15" s="1"/>
  <c r="J10" i="12"/>
  <c r="J10" i="15" s="1"/>
  <c r="F3" i="7"/>
  <c r="F4" i="14"/>
  <c r="F4" i="17" s="1"/>
  <c r="C153" i="69"/>
  <c r="C122" i="46"/>
  <c r="B152" i="66"/>
  <c r="B59" i="46"/>
  <c r="S132" i="6"/>
  <c r="S156" i="6"/>
  <c r="D29" i="12"/>
  <c r="D29" i="15" s="1"/>
  <c r="D27" i="7"/>
  <c r="T102" i="6"/>
  <c r="B170" i="64"/>
  <c r="B21" i="46"/>
  <c r="J11" i="12"/>
  <c r="J11" i="15" s="1"/>
  <c r="J9" i="12"/>
  <c r="J9" i="15" s="1"/>
  <c r="K31" i="12"/>
  <c r="K31" i="15" s="1"/>
  <c r="B164" i="52"/>
  <c r="B245" i="72"/>
  <c r="B244" i="72" s="1"/>
  <c r="C255" i="69"/>
  <c r="C254" i="69" s="1"/>
  <c r="C109" i="52"/>
  <c r="C151" i="69"/>
  <c r="C120" i="46"/>
  <c r="B26" i="12"/>
  <c r="B26" i="15" s="1"/>
  <c r="G7" i="12"/>
  <c r="G7" i="15" s="1"/>
  <c r="G7" i="14"/>
  <c r="G7" i="17" s="1"/>
  <c r="G4" i="7"/>
  <c r="G14" i="7"/>
  <c r="I28" i="12"/>
  <c r="I28" i="15" s="1"/>
  <c r="I28" i="14"/>
  <c r="I28" i="17" s="1"/>
  <c r="B152" i="70"/>
  <c r="B140" i="46"/>
  <c r="B148" i="72"/>
  <c r="B176" i="46"/>
  <c r="I30" i="12"/>
  <c r="I30" i="15" s="1"/>
  <c r="I30" i="14"/>
  <c r="I30" i="17" s="1"/>
  <c r="B245" i="71"/>
  <c r="B244" i="71" s="1"/>
  <c r="B146" i="52"/>
  <c r="R156" i="6"/>
  <c r="R132" i="6"/>
  <c r="B120" i="6"/>
  <c r="B160" i="6"/>
  <c r="B136" i="6"/>
  <c r="V130" i="29"/>
  <c r="U136" i="29" l="1"/>
  <c r="U141" i="29"/>
  <c r="S142" i="29"/>
  <c r="V22" i="29"/>
  <c r="T143" i="29"/>
  <c r="T142" i="29" s="1"/>
  <c r="T12" i="29"/>
  <c r="V7" i="29"/>
  <c r="V8" i="29"/>
  <c r="V138" i="29" s="1"/>
  <c r="R133" i="29"/>
  <c r="V11" i="29"/>
  <c r="V141" i="29" s="1"/>
  <c r="U13" i="29"/>
  <c r="U12" i="29" s="1"/>
  <c r="S3" i="29"/>
  <c r="V14" i="29"/>
  <c r="S134" i="29"/>
  <c r="U5" i="29"/>
  <c r="U17" i="29"/>
  <c r="U16" i="29" s="1"/>
  <c r="S139" i="29"/>
  <c r="U10" i="29"/>
  <c r="T4" i="29"/>
  <c r="T135" i="29"/>
  <c r="V26" i="29"/>
  <c r="V25" i="29" s="1"/>
  <c r="T9" i="29"/>
  <c r="T140" i="29"/>
  <c r="V18" i="29"/>
  <c r="V122" i="29"/>
  <c r="D153" i="69"/>
  <c r="D122" i="46"/>
  <c r="G3" i="7"/>
  <c r="G4" i="14"/>
  <c r="G4" i="17" s="1"/>
  <c r="J6" i="12"/>
  <c r="J6" i="15" s="1"/>
  <c r="J6" i="14"/>
  <c r="J6" i="17" s="1"/>
  <c r="J5" i="12"/>
  <c r="J5" i="15" s="1"/>
  <c r="J5" i="14"/>
  <c r="J5" i="17" s="1"/>
  <c r="L11" i="12"/>
  <c r="L11" i="15" s="1"/>
  <c r="B24" i="12"/>
  <c r="B24" i="15" s="1"/>
  <c r="B29" i="13"/>
  <c r="B29" i="16" s="1"/>
  <c r="B29" i="10"/>
  <c r="C4" i="18"/>
  <c r="C3" i="18" s="1"/>
  <c r="L30" i="12"/>
  <c r="L30" i="15" s="1"/>
  <c r="L30" i="14"/>
  <c r="L30" i="17" s="1"/>
  <c r="I7" i="12"/>
  <c r="I7" i="15" s="1"/>
  <c r="I7" i="14"/>
  <c r="I7" i="17" s="1"/>
  <c r="I14" i="7"/>
  <c r="I4" i="7"/>
  <c r="J18" i="12"/>
  <c r="J18" i="15" s="1"/>
  <c r="J18" i="14"/>
  <c r="J18" i="17" s="1"/>
  <c r="L18" i="12"/>
  <c r="L18" i="15" s="1"/>
  <c r="L18" i="14"/>
  <c r="L18" i="17" s="1"/>
  <c r="L28" i="12"/>
  <c r="L28" i="15" s="1"/>
  <c r="L28" i="14"/>
  <c r="L28" i="17" s="1"/>
  <c r="T132" i="6"/>
  <c r="T156" i="6"/>
  <c r="K10" i="12"/>
  <c r="K10" i="15" s="1"/>
  <c r="B20" i="12"/>
  <c r="B20" i="15" s="1"/>
  <c r="U102" i="6"/>
  <c r="L9" i="12"/>
  <c r="L9" i="15" s="1"/>
  <c r="B22" i="12"/>
  <c r="B22" i="15" s="1"/>
  <c r="B21" i="12"/>
  <c r="B21" i="15" s="1"/>
  <c r="L10" i="12"/>
  <c r="L10" i="15" s="1"/>
  <c r="E29" i="12"/>
  <c r="E29" i="15" s="1"/>
  <c r="E27" i="7"/>
  <c r="H7" i="12"/>
  <c r="H7" i="15" s="1"/>
  <c r="H7" i="14"/>
  <c r="H7" i="17" s="1"/>
  <c r="H14" i="7"/>
  <c r="H4" i="7"/>
  <c r="K9" i="12"/>
  <c r="K9" i="15" s="1"/>
  <c r="K11" i="12"/>
  <c r="K11" i="15" s="1"/>
  <c r="B29" i="14"/>
  <c r="B29" i="17" s="1"/>
  <c r="B27" i="11"/>
  <c r="B27" i="14" s="1"/>
  <c r="B27" i="17" s="1"/>
  <c r="J8" i="12"/>
  <c r="J8" i="15" s="1"/>
  <c r="J8" i="14"/>
  <c r="J8" i="17" s="1"/>
  <c r="K30" i="12"/>
  <c r="K30" i="15" s="1"/>
  <c r="K30" i="14"/>
  <c r="K30" i="17" s="1"/>
  <c r="K28" i="12"/>
  <c r="K28" i="15" s="1"/>
  <c r="K28" i="14"/>
  <c r="K28" i="17" s="1"/>
  <c r="V137" i="29" l="1"/>
  <c r="V13" i="29"/>
  <c r="V143" i="29" s="1"/>
  <c r="T3" i="29"/>
  <c r="U143" i="29"/>
  <c r="U142" i="29" s="1"/>
  <c r="V144" i="29"/>
  <c r="S133" i="29"/>
  <c r="V5" i="29"/>
  <c r="V17" i="29"/>
  <c r="V16" i="29" s="1"/>
  <c r="U9" i="29"/>
  <c r="U140" i="29"/>
  <c r="U4" i="29"/>
  <c r="U135" i="29"/>
  <c r="T139" i="29"/>
  <c r="T134" i="29"/>
  <c r="V10" i="29"/>
  <c r="J31" i="12"/>
  <c r="J31" i="15" s="1"/>
  <c r="C5" i="13"/>
  <c r="C5" i="16" s="1"/>
  <c r="C5" i="10"/>
  <c r="I3" i="7"/>
  <c r="I4" i="14"/>
  <c r="I4" i="17" s="1"/>
  <c r="K6" i="12"/>
  <c r="K6" i="15" s="1"/>
  <c r="K6" i="14"/>
  <c r="K6" i="17" s="1"/>
  <c r="B150" i="69"/>
  <c r="B119" i="46"/>
  <c r="B149" i="69"/>
  <c r="B118" i="46"/>
  <c r="U132" i="6"/>
  <c r="U156" i="6"/>
  <c r="B19" i="12"/>
  <c r="B19" i="15" s="1"/>
  <c r="B17" i="7"/>
  <c r="L8" i="12"/>
  <c r="L8" i="15" s="1"/>
  <c r="L8" i="14"/>
  <c r="L8" i="17" s="1"/>
  <c r="M31" i="12"/>
  <c r="M31" i="15" s="1"/>
  <c r="B146" i="66"/>
  <c r="B53" i="46"/>
  <c r="B146" i="69"/>
  <c r="B115" i="46"/>
  <c r="B176" i="68"/>
  <c r="B91" i="46"/>
  <c r="C331" i="69"/>
  <c r="C108" i="56"/>
  <c r="K18" i="12"/>
  <c r="K18" i="15" s="1"/>
  <c r="K18" i="14"/>
  <c r="K18" i="17" s="1"/>
  <c r="K5" i="12"/>
  <c r="K5" i="15" s="1"/>
  <c r="K5" i="14"/>
  <c r="K5" i="17" s="1"/>
  <c r="L5" i="12"/>
  <c r="L5" i="15" s="1"/>
  <c r="L5" i="14"/>
  <c r="L5" i="17" s="1"/>
  <c r="H3" i="7"/>
  <c r="H4" i="14"/>
  <c r="H4" i="17" s="1"/>
  <c r="F27" i="7"/>
  <c r="F29" i="12"/>
  <c r="F29" i="15" s="1"/>
  <c r="C14" i="18"/>
  <c r="B146" i="67"/>
  <c r="B72" i="46"/>
  <c r="B143" i="69"/>
  <c r="B112" i="46"/>
  <c r="L6" i="12"/>
  <c r="L6" i="15" s="1"/>
  <c r="L6" i="14"/>
  <c r="L6" i="17" s="1"/>
  <c r="D10" i="13"/>
  <c r="D10" i="16" s="1"/>
  <c r="D10" i="10"/>
  <c r="K8" i="12"/>
  <c r="K8" i="15" s="1"/>
  <c r="K8" i="14"/>
  <c r="K8" i="17" s="1"/>
  <c r="V12" i="29" l="1"/>
  <c r="U3" i="29"/>
  <c r="T133" i="29"/>
  <c r="V135" i="29"/>
  <c r="V9" i="29"/>
  <c r="V140" i="29"/>
  <c r="U134" i="29"/>
  <c r="U139" i="29"/>
  <c r="J30" i="12"/>
  <c r="J30" i="15" s="1"/>
  <c r="J30" i="14"/>
  <c r="J30" i="17" s="1"/>
  <c r="J28" i="14"/>
  <c r="J28" i="17" s="1"/>
  <c r="J28" i="12"/>
  <c r="J28" i="15" s="1"/>
  <c r="C6" i="56"/>
  <c r="C367" i="64"/>
  <c r="I29" i="12"/>
  <c r="I29" i="15" s="1"/>
  <c r="H29" i="12"/>
  <c r="H29" i="15" s="1"/>
  <c r="M9" i="12"/>
  <c r="M9" i="15" s="1"/>
  <c r="D138" i="69"/>
  <c r="B147" i="69"/>
  <c r="B116" i="46"/>
  <c r="M28" i="12"/>
  <c r="M28" i="15" s="1"/>
  <c r="M28" i="14"/>
  <c r="M28" i="17" s="1"/>
  <c r="V142" i="29"/>
  <c r="J7" i="12"/>
  <c r="J7" i="15" s="1"/>
  <c r="J7" i="14"/>
  <c r="J7" i="17" s="1"/>
  <c r="J14" i="7"/>
  <c r="J4" i="7"/>
  <c r="B148" i="69"/>
  <c r="B117" i="46"/>
  <c r="B167" i="64"/>
  <c r="B18" i="46"/>
  <c r="B139" i="72"/>
  <c r="B167" i="46"/>
  <c r="M18" i="12"/>
  <c r="M18" i="15" s="1"/>
  <c r="M18" i="14"/>
  <c r="M18" i="17" s="1"/>
  <c r="C294" i="69"/>
  <c r="C7" i="13"/>
  <c r="C7" i="16" s="1"/>
  <c r="C7" i="10"/>
  <c r="C9" i="13"/>
  <c r="C9" i="16" s="1"/>
  <c r="C9" i="10"/>
  <c r="M11" i="12"/>
  <c r="M11" i="15" s="1"/>
  <c r="G29" i="12"/>
  <c r="G29" i="15" s="1"/>
  <c r="G27" i="7"/>
  <c r="C11" i="13"/>
  <c r="C11" i="16" s="1"/>
  <c r="C11" i="10"/>
  <c r="M30" i="12"/>
  <c r="M30" i="15" s="1"/>
  <c r="M30" i="14"/>
  <c r="M30" i="17" s="1"/>
  <c r="B139" i="71"/>
  <c r="B149" i="46"/>
  <c r="B146" i="70"/>
  <c r="B134" i="46"/>
  <c r="C6" i="13"/>
  <c r="C6" i="16" s="1"/>
  <c r="C6" i="10"/>
  <c r="B173" i="68"/>
  <c r="B88" i="46"/>
  <c r="M10" i="12"/>
  <c r="M10" i="15" s="1"/>
  <c r="B143" i="66"/>
  <c r="B50" i="46"/>
  <c r="B143" i="67"/>
  <c r="B69" i="46"/>
  <c r="N31" i="12"/>
  <c r="N31" i="15" s="1"/>
  <c r="B143" i="70"/>
  <c r="B131" i="46"/>
  <c r="D107" i="46"/>
  <c r="R23" i="12"/>
  <c r="R23" i="15" s="1"/>
  <c r="B24" i="14"/>
  <c r="B24" i="17" s="1"/>
  <c r="B23" i="14"/>
  <c r="B23" i="17" s="1"/>
  <c r="U133" i="29" l="1"/>
  <c r="V139" i="29"/>
  <c r="B22" i="13"/>
  <c r="B22" i="16" s="1"/>
  <c r="B22" i="10"/>
  <c r="C386" i="69"/>
  <c r="C106" i="59"/>
  <c r="C106" i="62"/>
  <c r="C443" i="69"/>
  <c r="B163" i="64"/>
  <c r="B14" i="46"/>
  <c r="M8" i="12"/>
  <c r="M8" i="15" s="1"/>
  <c r="M8" i="14"/>
  <c r="M8" i="17" s="1"/>
  <c r="C138" i="65"/>
  <c r="N28" i="12"/>
  <c r="N28" i="15" s="1"/>
  <c r="N28" i="14"/>
  <c r="N28" i="17" s="1"/>
  <c r="C106" i="55"/>
  <c r="N11" i="12"/>
  <c r="N11" i="15" s="1"/>
  <c r="B150" i="65"/>
  <c r="B38" i="46"/>
  <c r="B145" i="66"/>
  <c r="B52" i="46"/>
  <c r="N9" i="12"/>
  <c r="N9" i="15" s="1"/>
  <c r="L7" i="12"/>
  <c r="L7" i="15" s="1"/>
  <c r="L7" i="14"/>
  <c r="L7" i="17" s="1"/>
  <c r="L14" i="7"/>
  <c r="L4" i="7"/>
  <c r="C310" i="69"/>
  <c r="C8" i="13"/>
  <c r="C8" i="16" s="1"/>
  <c r="C8" i="10"/>
  <c r="M5" i="12"/>
  <c r="M5" i="15" s="1"/>
  <c r="M5" i="14"/>
  <c r="M5" i="17" s="1"/>
  <c r="B150" i="70"/>
  <c r="B138" i="46"/>
  <c r="B145" i="69"/>
  <c r="B114" i="46"/>
  <c r="B175" i="68"/>
  <c r="B90" i="46"/>
  <c r="C5" i="46"/>
  <c r="C110" i="59"/>
  <c r="C109" i="55"/>
  <c r="C110" i="56"/>
  <c r="K7" i="12"/>
  <c r="K7" i="15" s="1"/>
  <c r="K7" i="14"/>
  <c r="K7" i="17" s="1"/>
  <c r="K14" i="7"/>
  <c r="K4" i="7"/>
  <c r="B160" i="64"/>
  <c r="B11" i="46"/>
  <c r="B146" i="72"/>
  <c r="B174" i="46"/>
  <c r="N10" i="12"/>
  <c r="N10" i="15" s="1"/>
  <c r="B145" i="70"/>
  <c r="B133" i="46"/>
  <c r="C126" i="46"/>
  <c r="H27" i="7"/>
  <c r="C154" i="64"/>
  <c r="C333" i="69"/>
  <c r="C313" i="69"/>
  <c r="C332" i="69" s="1"/>
  <c r="C138" i="70"/>
  <c r="C83" i="46"/>
  <c r="J3" i="7"/>
  <c r="J4" i="14"/>
  <c r="J4" i="17" s="1"/>
  <c r="C45" i="46"/>
  <c r="B145" i="67"/>
  <c r="B71" i="46"/>
  <c r="B143" i="65"/>
  <c r="B31" i="46"/>
  <c r="B142" i="72"/>
  <c r="B170" i="46"/>
  <c r="B150" i="67"/>
  <c r="B76" i="46"/>
  <c r="B142" i="71"/>
  <c r="B152" i="46"/>
  <c r="C168" i="68"/>
  <c r="C110" i="58"/>
  <c r="C109" i="54"/>
  <c r="C138" i="66"/>
  <c r="B146" i="71"/>
  <c r="B156" i="46"/>
  <c r="C291" i="69"/>
  <c r="C106" i="54"/>
  <c r="C10" i="23"/>
  <c r="C10" i="26" s="1"/>
  <c r="B177" i="68"/>
  <c r="B92" i="46"/>
  <c r="I27" i="7"/>
  <c r="M6" i="12"/>
  <c r="M6" i="15" s="1"/>
  <c r="M6" i="14"/>
  <c r="M6" i="17" s="1"/>
  <c r="B150" i="66"/>
  <c r="B57" i="46"/>
  <c r="B184" i="68"/>
  <c r="B99" i="46"/>
  <c r="B180" i="68"/>
  <c r="B95" i="46"/>
  <c r="B146" i="65"/>
  <c r="B34" i="46"/>
  <c r="D5" i="13"/>
  <c r="D5" i="16" s="1"/>
  <c r="D5" i="10"/>
  <c r="C26" i="46"/>
  <c r="C10" i="24"/>
  <c r="C10" i="27" s="1"/>
  <c r="D6" i="56" l="1"/>
  <c r="D367" i="64"/>
  <c r="C10" i="21"/>
  <c r="B19" i="13"/>
  <c r="B19" i="16" s="1"/>
  <c r="J29" i="12"/>
  <c r="J29" i="15" s="1"/>
  <c r="B21" i="13"/>
  <c r="B21" i="16" s="1"/>
  <c r="B21" i="10"/>
  <c r="N30" i="12"/>
  <c r="N30" i="15" s="1"/>
  <c r="N30" i="14"/>
  <c r="N30" i="17" s="1"/>
  <c r="B20" i="13"/>
  <c r="B20" i="16" s="1"/>
  <c r="B20" i="10"/>
  <c r="L3" i="7"/>
  <c r="L4" i="14"/>
  <c r="L4" i="17" s="1"/>
  <c r="C106" i="56"/>
  <c r="D331" i="69"/>
  <c r="D108" i="56"/>
  <c r="C348" i="69"/>
  <c r="C106" i="57"/>
  <c r="C10" i="25"/>
  <c r="C10" i="28" s="1"/>
  <c r="C367" i="69"/>
  <c r="C106" i="58"/>
  <c r="C424" i="69"/>
  <c r="C106" i="61"/>
  <c r="D6" i="13"/>
  <c r="D6" i="16" s="1"/>
  <c r="D6" i="10"/>
  <c r="C64" i="46"/>
  <c r="B174" i="68"/>
  <c r="B89" i="46"/>
  <c r="C26" i="12"/>
  <c r="C26" i="15" s="1"/>
  <c r="O31" i="12"/>
  <c r="O31" i="15" s="1"/>
  <c r="B141" i="72"/>
  <c r="B169" i="46"/>
  <c r="P31" i="12"/>
  <c r="P31" i="15" s="1"/>
  <c r="B144" i="66"/>
  <c r="B51" i="46"/>
  <c r="B144" i="70"/>
  <c r="B132" i="46"/>
  <c r="O10" i="12"/>
  <c r="O10" i="15" s="1"/>
  <c r="O11" i="12"/>
  <c r="O11" i="15" s="1"/>
  <c r="C109" i="56"/>
  <c r="C138" i="67"/>
  <c r="B26" i="13"/>
  <c r="B26" i="16" s="1"/>
  <c r="B26" i="10"/>
  <c r="B179" i="68"/>
  <c r="B94" i="46"/>
  <c r="B144" i="67"/>
  <c r="B70" i="46"/>
  <c r="C390" i="69"/>
  <c r="C389" i="69" s="1"/>
  <c r="C110" i="62"/>
  <c r="C109" i="59"/>
  <c r="B23" i="13"/>
  <c r="B23" i="16" s="1"/>
  <c r="B23" i="10"/>
  <c r="C330" i="69"/>
  <c r="N5" i="12"/>
  <c r="N5" i="15" s="1"/>
  <c r="N5" i="14"/>
  <c r="N5" i="17" s="1"/>
  <c r="N6" i="12"/>
  <c r="N6" i="15" s="1"/>
  <c r="N6" i="14"/>
  <c r="N6" i="17" s="1"/>
  <c r="C329" i="69"/>
  <c r="B141" i="71"/>
  <c r="B151" i="46"/>
  <c r="O9" i="12"/>
  <c r="O9" i="15" s="1"/>
  <c r="B145" i="65"/>
  <c r="B33" i="46"/>
  <c r="N8" i="12"/>
  <c r="N8" i="15" s="1"/>
  <c r="N8" i="14"/>
  <c r="N8" i="17" s="1"/>
  <c r="B20" i="14"/>
  <c r="B20" i="17" s="1"/>
  <c r="C371" i="69"/>
  <c r="C370" i="69" s="1"/>
  <c r="C110" i="61"/>
  <c r="C109" i="58"/>
  <c r="B24" i="13"/>
  <c r="B24" i="16" s="1"/>
  <c r="B24" i="10"/>
  <c r="B22" i="14"/>
  <c r="B22" i="17" s="1"/>
  <c r="B144" i="69"/>
  <c r="B113" i="46"/>
  <c r="B21" i="14"/>
  <c r="B21" i="17" s="1"/>
  <c r="B162" i="64"/>
  <c r="B13" i="46"/>
  <c r="D8" i="13"/>
  <c r="D8" i="16" s="1"/>
  <c r="D8" i="10"/>
  <c r="K3" i="7"/>
  <c r="K4" i="14"/>
  <c r="K4" i="17" s="1"/>
  <c r="N18" i="12"/>
  <c r="N18" i="15" s="1"/>
  <c r="N18" i="14"/>
  <c r="N18" i="17" s="1"/>
  <c r="C107" i="56"/>
  <c r="D14" i="18"/>
  <c r="D4" i="18"/>
  <c r="D3" i="18" s="1"/>
  <c r="J27" i="7"/>
  <c r="B19" i="10" l="1"/>
  <c r="D64" i="46"/>
  <c r="B140" i="71"/>
  <c r="B150" i="46"/>
  <c r="D7" i="13"/>
  <c r="D7" i="16" s="1"/>
  <c r="D7" i="10"/>
  <c r="C169" i="64"/>
  <c r="C20" i="46"/>
  <c r="B142" i="69"/>
  <c r="B111" i="46"/>
  <c r="O8" i="12"/>
  <c r="O8" i="15" s="1"/>
  <c r="O8" i="14"/>
  <c r="O8" i="17" s="1"/>
  <c r="M7" i="12"/>
  <c r="M7" i="15" s="1"/>
  <c r="M7" i="14"/>
  <c r="M7" i="17" s="1"/>
  <c r="M14" i="7"/>
  <c r="M4" i="7"/>
  <c r="C405" i="69"/>
  <c r="C106" i="60"/>
  <c r="C462" i="69"/>
  <c r="C106" i="63"/>
  <c r="E10" i="13"/>
  <c r="E10" i="16" s="1"/>
  <c r="E10" i="10"/>
  <c r="O5" i="12"/>
  <c r="O5" i="15" s="1"/>
  <c r="O5" i="14"/>
  <c r="O5" i="17" s="1"/>
  <c r="D5" i="46"/>
  <c r="D138" i="67"/>
  <c r="B19" i="14"/>
  <c r="B19" i="17" s="1"/>
  <c r="B17" i="11"/>
  <c r="C20" i="12"/>
  <c r="C20" i="15" s="1"/>
  <c r="D11" i="13"/>
  <c r="D11" i="16" s="1"/>
  <c r="D11" i="10"/>
  <c r="D154" i="64"/>
  <c r="D294" i="69"/>
  <c r="P28" i="12"/>
  <c r="P28" i="15" s="1"/>
  <c r="P28" i="14"/>
  <c r="P28" i="17" s="1"/>
  <c r="B161" i="64"/>
  <c r="B12" i="46"/>
  <c r="C186" i="68"/>
  <c r="C101" i="46"/>
  <c r="C22" i="12"/>
  <c r="C22" i="15" s="1"/>
  <c r="D9" i="13"/>
  <c r="D9" i="16" s="1"/>
  <c r="D9" i="10"/>
  <c r="C428" i="69"/>
  <c r="C427" i="69" s="1"/>
  <c r="C109" i="61"/>
  <c r="C447" i="69"/>
  <c r="C446" i="69" s="1"/>
  <c r="C109" i="62"/>
  <c r="P30" i="12"/>
  <c r="P30" i="15" s="1"/>
  <c r="P30" i="14"/>
  <c r="P30" i="17" s="1"/>
  <c r="P9" i="12"/>
  <c r="P9" i="15" s="1"/>
  <c r="B178" i="68"/>
  <c r="B93" i="46"/>
  <c r="O28" i="12"/>
  <c r="O28" i="15" s="1"/>
  <c r="O28" i="14"/>
  <c r="O28" i="17" s="1"/>
  <c r="B140" i="72"/>
  <c r="B168" i="46"/>
  <c r="P11" i="12"/>
  <c r="P11" i="15" s="1"/>
  <c r="P10" i="12"/>
  <c r="P10" i="15" s="1"/>
  <c r="Q31" i="12"/>
  <c r="Q31" i="15" s="1"/>
  <c r="O30" i="12"/>
  <c r="O30" i="15" s="1"/>
  <c r="O30" i="14"/>
  <c r="O30" i="17" s="1"/>
  <c r="D26" i="46"/>
  <c r="C21" i="12"/>
  <c r="C21" i="15" s="1"/>
  <c r="D169" i="64"/>
  <c r="D20" i="46"/>
  <c r="C75" i="64"/>
  <c r="C10" i="42"/>
  <c r="B144" i="65"/>
  <c r="B32" i="46"/>
  <c r="O18" i="12"/>
  <c r="O18" i="15" s="1"/>
  <c r="O18" i="14"/>
  <c r="O18" i="17" s="1"/>
  <c r="D138" i="65"/>
  <c r="C338" i="69"/>
  <c r="C115" i="56"/>
  <c r="C24" i="12"/>
  <c r="C24" i="15" s="1"/>
  <c r="O6" i="12"/>
  <c r="O6" i="15" s="1"/>
  <c r="O6" i="14"/>
  <c r="O6" i="17" s="1"/>
  <c r="D26" i="12" l="1"/>
  <c r="D26" i="15" s="1"/>
  <c r="C330" i="65"/>
  <c r="C6" i="23"/>
  <c r="C6" i="26" s="1"/>
  <c r="C150" i="69"/>
  <c r="C119" i="46"/>
  <c r="C159" i="64"/>
  <c r="C10" i="46"/>
  <c r="C68" i="65"/>
  <c r="C32" i="42"/>
  <c r="K29" i="12"/>
  <c r="K29" i="15" s="1"/>
  <c r="C344" i="64"/>
  <c r="D310" i="69"/>
  <c r="E138" i="69"/>
  <c r="C31" i="13"/>
  <c r="C31" i="16" s="1"/>
  <c r="C31" i="10"/>
  <c r="B17" i="14"/>
  <c r="B17" i="17" s="1"/>
  <c r="B3" i="11"/>
  <c r="C149" i="69"/>
  <c r="C118" i="46"/>
  <c r="D102" i="69"/>
  <c r="C330" i="66"/>
  <c r="C7" i="23"/>
  <c r="C7" i="26" s="1"/>
  <c r="C146" i="69"/>
  <c r="C115" i="46"/>
  <c r="D186" i="68"/>
  <c r="D101" i="46"/>
  <c r="E26" i="12"/>
  <c r="E26" i="15" s="1"/>
  <c r="D28" i="13"/>
  <c r="D28" i="16" s="1"/>
  <c r="D28" i="10"/>
  <c r="N7" i="12"/>
  <c r="N7" i="15" s="1"/>
  <c r="N7" i="14"/>
  <c r="N7" i="17" s="1"/>
  <c r="N14" i="7"/>
  <c r="N4" i="7"/>
  <c r="C11" i="24"/>
  <c r="C11" i="27" s="1"/>
  <c r="Q30" i="12"/>
  <c r="Q30" i="15" s="1"/>
  <c r="Q30" i="14"/>
  <c r="Q30" i="17" s="1"/>
  <c r="P6" i="12"/>
  <c r="P6" i="15" s="1"/>
  <c r="P6" i="14"/>
  <c r="P6" i="17" s="1"/>
  <c r="E107" i="46"/>
  <c r="C336" i="69"/>
  <c r="C113" i="56"/>
  <c r="Q10" i="12"/>
  <c r="Q10" i="15" s="1"/>
  <c r="C152" i="67"/>
  <c r="C78" i="46"/>
  <c r="C6" i="24"/>
  <c r="C6" i="27" s="1"/>
  <c r="D110" i="58"/>
  <c r="D109" i="54"/>
  <c r="P18" i="12"/>
  <c r="P18" i="15" s="1"/>
  <c r="P18" i="14"/>
  <c r="P18" i="17" s="1"/>
  <c r="D386" i="69"/>
  <c r="D106" i="59"/>
  <c r="D443" i="69"/>
  <c r="D106" i="62"/>
  <c r="C70" i="69"/>
  <c r="C117" i="42"/>
  <c r="C323" i="64"/>
  <c r="C4" i="54"/>
  <c r="L29" i="12"/>
  <c r="L29" i="15" s="1"/>
  <c r="L27" i="7"/>
  <c r="D83" i="46"/>
  <c r="C26" i="56"/>
  <c r="C9" i="24"/>
  <c r="C9" i="27" s="1"/>
  <c r="P5" i="12"/>
  <c r="P5" i="15" s="1"/>
  <c r="P5" i="14"/>
  <c r="P5" i="17" s="1"/>
  <c r="D110" i="59"/>
  <c r="D109" i="55"/>
  <c r="D110" i="56"/>
  <c r="K27" i="7"/>
  <c r="D291" i="69"/>
  <c r="D106" i="54"/>
  <c r="D10" i="23"/>
  <c r="D10" i="26" s="1"/>
  <c r="C68" i="69"/>
  <c r="C113" i="42"/>
  <c r="C146" i="66"/>
  <c r="C53" i="46"/>
  <c r="C410" i="68"/>
  <c r="C83" i="56"/>
  <c r="C9" i="23"/>
  <c r="C9" i="26" s="1"/>
  <c r="D168" i="68"/>
  <c r="Q28" i="12"/>
  <c r="Q28" i="15" s="1"/>
  <c r="Q28" i="14"/>
  <c r="Q28" i="17" s="1"/>
  <c r="P8" i="12"/>
  <c r="P8" i="15" s="1"/>
  <c r="P8" i="14"/>
  <c r="P8" i="17" s="1"/>
  <c r="M3" i="7"/>
  <c r="M4" i="14"/>
  <c r="M4" i="17" s="1"/>
  <c r="D313" i="69"/>
  <c r="D332" i="69" s="1"/>
  <c r="D333" i="69"/>
  <c r="E5" i="13"/>
  <c r="E5" i="16" s="1"/>
  <c r="E5" i="10"/>
  <c r="C330" i="70"/>
  <c r="C11" i="23"/>
  <c r="C11" i="26" s="1"/>
  <c r="C158" i="56"/>
  <c r="C7" i="24"/>
  <c r="C7" i="27" s="1"/>
  <c r="D126" i="46"/>
  <c r="C176" i="68"/>
  <c r="C91" i="46"/>
  <c r="C4" i="55"/>
  <c r="C5" i="56"/>
  <c r="D106" i="55"/>
  <c r="C337" i="69"/>
  <c r="C114" i="56"/>
  <c r="Q11" i="12"/>
  <c r="Q11" i="15" s="1"/>
  <c r="Q9" i="12"/>
  <c r="Q9" i="15" s="1"/>
  <c r="C428" i="64"/>
  <c r="C4" i="59"/>
  <c r="C491" i="64"/>
  <c r="C4" i="62"/>
  <c r="C342" i="69"/>
  <c r="C119" i="56"/>
  <c r="C5" i="24"/>
  <c r="C5" i="27" s="1"/>
  <c r="C5" i="21"/>
  <c r="C19" i="12"/>
  <c r="C19" i="15" s="1"/>
  <c r="C17" i="7"/>
  <c r="C330" i="71"/>
  <c r="D10" i="24"/>
  <c r="D10" i="27" s="1"/>
  <c r="C45" i="56"/>
  <c r="D138" i="70"/>
  <c r="C28" i="13"/>
  <c r="C28" i="16" s="1"/>
  <c r="C28" i="10"/>
  <c r="C6" i="21" l="1"/>
  <c r="D10" i="21"/>
  <c r="C7" i="21"/>
  <c r="D107" i="56"/>
  <c r="D109" i="56"/>
  <c r="M29" i="12"/>
  <c r="M29" i="15" s="1"/>
  <c r="C9" i="25"/>
  <c r="C9" i="28" s="1"/>
  <c r="R11" i="14"/>
  <c r="R11" i="17" s="1"/>
  <c r="Q5" i="12"/>
  <c r="Q5" i="15" s="1"/>
  <c r="Q5" i="14"/>
  <c r="Q5" i="17" s="1"/>
  <c r="C142" i="71"/>
  <c r="C152" i="46"/>
  <c r="C67" i="69"/>
  <c r="C112" i="42"/>
  <c r="C6" i="25"/>
  <c r="C6" i="28" s="1"/>
  <c r="C69" i="69"/>
  <c r="C116" i="42"/>
  <c r="C4" i="56"/>
  <c r="D138" i="66"/>
  <c r="C9" i="21"/>
  <c r="O7" i="12"/>
  <c r="O7" i="15" s="1"/>
  <c r="O7" i="14"/>
  <c r="O7" i="17" s="1"/>
  <c r="O14" i="7"/>
  <c r="O4" i="7"/>
  <c r="D110" i="48"/>
  <c r="D109" i="44"/>
  <c r="D106" i="56"/>
  <c r="C148" i="69"/>
  <c r="C117" i="46"/>
  <c r="R10" i="14"/>
  <c r="R10" i="17" s="1"/>
  <c r="C31" i="23"/>
  <c r="C31" i="26" s="1"/>
  <c r="D113" i="42"/>
  <c r="E8" i="13"/>
  <c r="E8" i="16" s="1"/>
  <c r="E8" i="10"/>
  <c r="C5" i="23"/>
  <c r="C5" i="26" s="1"/>
  <c r="E11" i="13"/>
  <c r="E11" i="16" s="1"/>
  <c r="E11" i="10"/>
  <c r="Q8" i="12"/>
  <c r="Q8" i="15" s="1"/>
  <c r="Q8" i="14"/>
  <c r="Q8" i="17" s="1"/>
  <c r="B3" i="14"/>
  <c r="D348" i="69"/>
  <c r="D106" i="57"/>
  <c r="D10" i="25"/>
  <c r="D10" i="28" s="1"/>
  <c r="C150" i="66"/>
  <c r="C57" i="46"/>
  <c r="C23" i="23"/>
  <c r="C23" i="26" s="1"/>
  <c r="E338" i="69"/>
  <c r="E115" i="56"/>
  <c r="C330" i="67"/>
  <c r="C64" i="56"/>
  <c r="C8" i="23"/>
  <c r="C8" i="26" s="1"/>
  <c r="C146" i="65"/>
  <c r="C34" i="46"/>
  <c r="C8" i="24"/>
  <c r="C8" i="27" s="1"/>
  <c r="N3" i="7"/>
  <c r="N4" i="14"/>
  <c r="N4" i="17" s="1"/>
  <c r="Q6" i="12"/>
  <c r="Q6" i="15" s="1"/>
  <c r="Q6" i="14"/>
  <c r="Q6" i="17" s="1"/>
  <c r="D22" i="12"/>
  <c r="D22" i="15" s="1"/>
  <c r="C67" i="65"/>
  <c r="C31" i="42"/>
  <c r="C335" i="69"/>
  <c r="C112" i="56"/>
  <c r="D24" i="12"/>
  <c r="D24" i="15" s="1"/>
  <c r="F26" i="12"/>
  <c r="F26" i="15" s="1"/>
  <c r="D21" i="12"/>
  <c r="D21" i="15" s="1"/>
  <c r="E20" i="12"/>
  <c r="E20" i="15" s="1"/>
  <c r="C30" i="13"/>
  <c r="C30" i="16" s="1"/>
  <c r="C30" i="10"/>
  <c r="C366" i="64"/>
  <c r="E21" i="12"/>
  <c r="E21" i="15" s="1"/>
  <c r="D20" i="12"/>
  <c r="D20" i="15" s="1"/>
  <c r="E24" i="12"/>
  <c r="E24" i="15" s="1"/>
  <c r="C11" i="25"/>
  <c r="C11" i="28" s="1"/>
  <c r="C147" i="69"/>
  <c r="C116" i="46"/>
  <c r="C102" i="66"/>
  <c r="D367" i="69"/>
  <c r="D106" i="58"/>
  <c r="D424" i="69"/>
  <c r="D106" i="61"/>
  <c r="C407" i="64"/>
  <c r="C4" i="58"/>
  <c r="C4" i="61"/>
  <c r="C470" i="64"/>
  <c r="C126" i="56"/>
  <c r="C365" i="64"/>
  <c r="C143" i="69"/>
  <c r="C112" i="46"/>
  <c r="D381" i="64"/>
  <c r="D20" i="56"/>
  <c r="D152" i="67"/>
  <c r="D78" i="46"/>
  <c r="C386" i="64"/>
  <c r="C4" i="57"/>
  <c r="D390" i="69"/>
  <c r="D389" i="69" s="1"/>
  <c r="D110" i="62"/>
  <c r="D109" i="59"/>
  <c r="D329" i="69"/>
  <c r="E22" i="12"/>
  <c r="E22" i="15" s="1"/>
  <c r="C7" i="25"/>
  <c r="C7" i="28" s="1"/>
  <c r="C146" i="70"/>
  <c r="C134" i="46"/>
  <c r="C101" i="56"/>
  <c r="C146" i="67"/>
  <c r="C72" i="46"/>
  <c r="D45" i="46"/>
  <c r="Q18" i="12"/>
  <c r="Q18" i="15" s="1"/>
  <c r="Q18" i="14"/>
  <c r="Q18" i="17" s="1"/>
  <c r="D371" i="69"/>
  <c r="D370" i="69" s="1"/>
  <c r="D110" i="61"/>
  <c r="D109" i="58"/>
  <c r="C11" i="21"/>
  <c r="D31" i="13"/>
  <c r="D31" i="16" s="1"/>
  <c r="D31" i="10"/>
  <c r="D330" i="69"/>
  <c r="E14" i="18"/>
  <c r="E4" i="18"/>
  <c r="E3" i="18" s="1"/>
  <c r="C18" i="13"/>
  <c r="C18" i="16" s="1"/>
  <c r="C18" i="10"/>
  <c r="M27" i="7"/>
  <c r="S23" i="12"/>
  <c r="S23" i="15" s="1"/>
  <c r="C24" i="14"/>
  <c r="C24" i="17" s="1"/>
  <c r="C15" i="18"/>
  <c r="D68" i="69" l="1"/>
  <c r="C8" i="21"/>
  <c r="C116" i="56"/>
  <c r="C22" i="14"/>
  <c r="C22" i="17" s="1"/>
  <c r="D447" i="69"/>
  <c r="D446" i="69" s="1"/>
  <c r="D109" i="62"/>
  <c r="D121" i="69"/>
  <c r="D140" i="69" s="1"/>
  <c r="D141" i="69"/>
  <c r="C114" i="64"/>
  <c r="V102" i="6"/>
  <c r="C324" i="72"/>
  <c r="C170" i="56"/>
  <c r="C184" i="68"/>
  <c r="C99" i="46"/>
  <c r="C324" i="71"/>
  <c r="C152" i="56"/>
  <c r="C100" i="71"/>
  <c r="F21" i="12"/>
  <c r="F21" i="15" s="1"/>
  <c r="E146" i="66"/>
  <c r="E53" i="46"/>
  <c r="E75" i="64"/>
  <c r="E10" i="42"/>
  <c r="C167" i="64"/>
  <c r="C18" i="46"/>
  <c r="C150" i="65"/>
  <c r="C38" i="46"/>
  <c r="D19" i="12"/>
  <c r="D19" i="15" s="1"/>
  <c r="D17" i="7"/>
  <c r="D344" i="64"/>
  <c r="E5" i="46"/>
  <c r="E138" i="67"/>
  <c r="C23" i="24"/>
  <c r="C23" i="27" s="1"/>
  <c r="C23" i="21"/>
  <c r="C28" i="23"/>
  <c r="C28" i="26" s="1"/>
  <c r="D110" i="49"/>
  <c r="D110" i="46"/>
  <c r="D109" i="45"/>
  <c r="D109" i="46" s="1"/>
  <c r="E126" i="46"/>
  <c r="C339" i="69"/>
  <c r="C68" i="66"/>
  <c r="C51" i="42"/>
  <c r="C23" i="13"/>
  <c r="C23" i="16" s="1"/>
  <c r="C23" i="10"/>
  <c r="C146" i="71"/>
  <c r="C156" i="46"/>
  <c r="D149" i="69"/>
  <c r="D118" i="46"/>
  <c r="E335" i="69"/>
  <c r="E112" i="56"/>
  <c r="G26" i="12"/>
  <c r="G26" i="15" s="1"/>
  <c r="C80" i="68"/>
  <c r="C89" i="42"/>
  <c r="C180" i="68"/>
  <c r="C95" i="46"/>
  <c r="D428" i="64"/>
  <c r="D4" i="59"/>
  <c r="D491" i="64"/>
  <c r="D4" i="62"/>
  <c r="C102" i="70"/>
  <c r="C68" i="67"/>
  <c r="C70" i="42"/>
  <c r="C146" i="72"/>
  <c r="C174" i="46"/>
  <c r="D75" i="64"/>
  <c r="D10" i="42"/>
  <c r="C23" i="14"/>
  <c r="C23" i="17" s="1"/>
  <c r="D28" i="24"/>
  <c r="D28" i="27" s="1"/>
  <c r="D28" i="21"/>
  <c r="P7" i="12"/>
  <c r="P7" i="15" s="1"/>
  <c r="P7" i="14"/>
  <c r="P7" i="17" s="1"/>
  <c r="P14" i="7"/>
  <c r="P4" i="7"/>
  <c r="C28" i="24"/>
  <c r="C28" i="27" s="1"/>
  <c r="C28" i="21"/>
  <c r="C53" i="56"/>
  <c r="E154" i="64"/>
  <c r="E138" i="70"/>
  <c r="E143" i="69"/>
  <c r="E112" i="46"/>
  <c r="C145" i="69"/>
  <c r="C114" i="46"/>
  <c r="C150" i="67"/>
  <c r="C76" i="46"/>
  <c r="D31" i="23"/>
  <c r="D31" i="26" s="1"/>
  <c r="D330" i="65"/>
  <c r="D26" i="56"/>
  <c r="D6" i="23"/>
  <c r="D6" i="26" s="1"/>
  <c r="C30" i="23"/>
  <c r="C30" i="26" s="1"/>
  <c r="D8" i="23"/>
  <c r="D8" i="26" s="1"/>
  <c r="E70" i="69"/>
  <c r="E117" i="42"/>
  <c r="E169" i="64"/>
  <c r="E20" i="46"/>
  <c r="C122" i="68"/>
  <c r="C31" i="24"/>
  <c r="C31" i="27" s="1"/>
  <c r="C31" i="21"/>
  <c r="C27" i="18"/>
  <c r="C117" i="56"/>
  <c r="E19" i="12"/>
  <c r="E19" i="15" s="1"/>
  <c r="E17" i="7"/>
  <c r="C118" i="56"/>
  <c r="D405" i="69"/>
  <c r="D106" i="60"/>
  <c r="D462" i="69"/>
  <c r="D106" i="63"/>
  <c r="C20" i="56"/>
  <c r="C22" i="56"/>
  <c r="C338" i="66"/>
  <c r="E330" i="69"/>
  <c r="E107" i="56"/>
  <c r="E10" i="23"/>
  <c r="E10" i="26" s="1"/>
  <c r="D152" i="69"/>
  <c r="D121" i="46"/>
  <c r="D150" i="69"/>
  <c r="D119" i="46"/>
  <c r="C418" i="68"/>
  <c r="C91" i="56"/>
  <c r="C8" i="25"/>
  <c r="C8" i="28" s="1"/>
  <c r="D146" i="69"/>
  <c r="D115" i="46"/>
  <c r="D146" i="66"/>
  <c r="D53" i="46"/>
  <c r="F22" i="12"/>
  <c r="F22" i="15" s="1"/>
  <c r="C23" i="25"/>
  <c r="C23" i="28" s="1"/>
  <c r="F338" i="69"/>
  <c r="F115" i="56"/>
  <c r="F20" i="12"/>
  <c r="F20" i="15" s="1"/>
  <c r="C67" i="66"/>
  <c r="C50" i="42"/>
  <c r="E9" i="13"/>
  <c r="E9" i="16" s="1"/>
  <c r="E9" i="10"/>
  <c r="C5" i="25"/>
  <c r="C5" i="28" s="1"/>
  <c r="E6" i="13"/>
  <c r="E6" i="16" s="1"/>
  <c r="E6" i="10"/>
  <c r="C340" i="69"/>
  <c r="C341" i="69"/>
  <c r="B3" i="17"/>
  <c r="C381" i="64"/>
  <c r="C383" i="64"/>
  <c r="C163" i="64"/>
  <c r="C14" i="46"/>
  <c r="C142" i="72"/>
  <c r="C170" i="46"/>
  <c r="D28" i="23"/>
  <c r="D28" i="26" s="1"/>
  <c r="E146" i="67"/>
  <c r="E72" i="46"/>
  <c r="D338" i="69"/>
  <c r="D115" i="56"/>
  <c r="C70" i="66"/>
  <c r="C55" i="42"/>
  <c r="C100" i="72"/>
  <c r="C143" i="65"/>
  <c r="C31" i="46"/>
  <c r="E146" i="70"/>
  <c r="E134" i="46"/>
  <c r="D114" i="64"/>
  <c r="C428" i="68"/>
  <c r="E10" i="24"/>
  <c r="E10" i="27" s="1"/>
  <c r="D109" i="48"/>
  <c r="D179" i="69"/>
  <c r="D178" i="69" s="1"/>
  <c r="D110" i="51"/>
  <c r="C20" i="14"/>
  <c r="C20" i="17" s="1"/>
  <c r="E7" i="13"/>
  <c r="E7" i="16" s="1"/>
  <c r="E7" i="10"/>
  <c r="C102" i="67"/>
  <c r="E146" i="69"/>
  <c r="E115" i="46"/>
  <c r="C69" i="65"/>
  <c r="C35" i="42"/>
  <c r="D428" i="69"/>
  <c r="D427" i="69" s="1"/>
  <c r="D109" i="61"/>
  <c r="R9" i="14"/>
  <c r="R9" i="17" s="1"/>
  <c r="D30" i="13"/>
  <c r="D30" i="16" s="1"/>
  <c r="D30" i="10"/>
  <c r="D5" i="24"/>
  <c r="D5" i="27" s="1"/>
  <c r="C48" i="48"/>
  <c r="C47" i="44"/>
  <c r="D6" i="24"/>
  <c r="D6" i="27" s="1"/>
  <c r="O3" i="7"/>
  <c r="O4" i="14"/>
  <c r="O4" i="17" s="1"/>
  <c r="F24" i="12"/>
  <c r="F24" i="15" s="1"/>
  <c r="C31" i="25"/>
  <c r="C31" i="28" s="1"/>
  <c r="E176" i="68"/>
  <c r="E91" i="46"/>
  <c r="D102" i="66"/>
  <c r="C102" i="65"/>
  <c r="D102" i="70"/>
  <c r="C150" i="70"/>
  <c r="C138" i="46"/>
  <c r="E150" i="69"/>
  <c r="E119" i="46"/>
  <c r="C70" i="71"/>
  <c r="C154" i="42"/>
  <c r="D323" i="64"/>
  <c r="D4" i="54"/>
  <c r="C449" i="64"/>
  <c r="C4" i="60"/>
  <c r="C4" i="63"/>
  <c r="C512" i="64"/>
  <c r="D4" i="55"/>
  <c r="E64" i="46"/>
  <c r="E23" i="23"/>
  <c r="E23" i="26" s="1"/>
  <c r="T23" i="12"/>
  <c r="T23" i="15" s="1"/>
  <c r="D15" i="18"/>
  <c r="C335" i="65" l="1"/>
  <c r="V6" i="29"/>
  <c r="E10" i="21"/>
  <c r="D176" i="56"/>
  <c r="D64" i="56"/>
  <c r="D8" i="24"/>
  <c r="D8" i="27" s="1"/>
  <c r="D330" i="67"/>
  <c r="C4" i="22"/>
  <c r="C4" i="25" s="1"/>
  <c r="C4" i="28" s="1"/>
  <c r="D5" i="56"/>
  <c r="D6" i="21"/>
  <c r="C31" i="56"/>
  <c r="D330" i="72"/>
  <c r="E23" i="24"/>
  <c r="E23" i="27" s="1"/>
  <c r="E23" i="21"/>
  <c r="C69" i="67"/>
  <c r="C73" i="42"/>
  <c r="C67" i="48"/>
  <c r="C66" i="44"/>
  <c r="D386" i="64"/>
  <c r="D4" i="57"/>
  <c r="D146" i="70"/>
  <c r="D134" i="46"/>
  <c r="F180" i="68"/>
  <c r="F95" i="46"/>
  <c r="D159" i="64"/>
  <c r="D10" i="46"/>
  <c r="F150" i="69"/>
  <c r="F119" i="46"/>
  <c r="E159" i="64"/>
  <c r="E10" i="46"/>
  <c r="G20" i="12"/>
  <c r="G20" i="15" s="1"/>
  <c r="D48" i="48"/>
  <c r="D47" i="44"/>
  <c r="C47" i="48"/>
  <c r="C48" i="51"/>
  <c r="C179" i="66"/>
  <c r="C178" i="66" s="1"/>
  <c r="R4" i="11"/>
  <c r="E83" i="46"/>
  <c r="D11" i="24"/>
  <c r="D11" i="27" s="1"/>
  <c r="C78" i="56"/>
  <c r="D428" i="68"/>
  <c r="C344" i="67"/>
  <c r="G21" i="12"/>
  <c r="G21" i="15" s="1"/>
  <c r="D122" i="68"/>
  <c r="F146" i="66"/>
  <c r="F53" i="46"/>
  <c r="E68" i="69"/>
  <c r="E113" i="42"/>
  <c r="D330" i="70"/>
  <c r="D11" i="23"/>
  <c r="D11" i="26" s="1"/>
  <c r="D8" i="25"/>
  <c r="D8" i="28" s="1"/>
  <c r="C143" i="66"/>
  <c r="C50" i="46"/>
  <c r="D151" i="69"/>
  <c r="D120" i="46"/>
  <c r="C18" i="23"/>
  <c r="C18" i="26" s="1"/>
  <c r="D109" i="51"/>
  <c r="D236" i="69"/>
  <c r="D235" i="69" s="1"/>
  <c r="V156" i="6"/>
  <c r="V132" i="6"/>
  <c r="D143" i="69"/>
  <c r="D112" i="46"/>
  <c r="C86" i="48"/>
  <c r="C85" i="44"/>
  <c r="C145" i="67"/>
  <c r="C71" i="46"/>
  <c r="D337" i="69"/>
  <c r="D114" i="56"/>
  <c r="C344" i="70"/>
  <c r="C70" i="65"/>
  <c r="C36" i="42"/>
  <c r="E337" i="69"/>
  <c r="E114" i="56"/>
  <c r="F142" i="71"/>
  <c r="F152" i="46"/>
  <c r="D31" i="25"/>
  <c r="D31" i="28" s="1"/>
  <c r="D146" i="67"/>
  <c r="D72" i="46"/>
  <c r="C69" i="66"/>
  <c r="C54" i="42"/>
  <c r="D102" i="65"/>
  <c r="D342" i="69"/>
  <c r="D119" i="56"/>
  <c r="E184" i="68"/>
  <c r="E99" i="46"/>
  <c r="N29" i="12"/>
  <c r="N29" i="15" s="1"/>
  <c r="D8" i="48"/>
  <c r="D7" i="44"/>
  <c r="C18" i="24"/>
  <c r="C18" i="27" s="1"/>
  <c r="C18" i="21"/>
  <c r="E28" i="13"/>
  <c r="E28" i="16" s="1"/>
  <c r="E28" i="10"/>
  <c r="C129" i="48"/>
  <c r="C128" i="44"/>
  <c r="C29" i="48"/>
  <c r="C28" i="44"/>
  <c r="D336" i="69"/>
  <c r="D113" i="56"/>
  <c r="F146" i="70"/>
  <c r="F134" i="46"/>
  <c r="C69" i="71"/>
  <c r="C153" i="42"/>
  <c r="F163" i="64"/>
  <c r="F14" i="46"/>
  <c r="D148" i="69"/>
  <c r="D117" i="46"/>
  <c r="H26" i="12"/>
  <c r="H26" i="15" s="1"/>
  <c r="C67" i="70"/>
  <c r="C131" i="42"/>
  <c r="I26" i="12"/>
  <c r="I26" i="15" s="1"/>
  <c r="D5" i="23"/>
  <c r="D5" i="26" s="1"/>
  <c r="D5" i="21"/>
  <c r="N27" i="7"/>
  <c r="C26" i="13"/>
  <c r="C26" i="16" s="1"/>
  <c r="C26" i="10"/>
  <c r="E26" i="46"/>
  <c r="C10" i="56"/>
  <c r="P3" i="7"/>
  <c r="P4" i="14"/>
  <c r="P4" i="17" s="1"/>
  <c r="D28" i="25"/>
  <c r="D28" i="28" s="1"/>
  <c r="C147" i="48"/>
  <c r="C146" i="44"/>
  <c r="C8" i="48"/>
  <c r="C7" i="44"/>
  <c r="D176" i="68"/>
  <c r="D91" i="46"/>
  <c r="C144" i="69"/>
  <c r="C113" i="46"/>
  <c r="F146" i="69"/>
  <c r="F115" i="46"/>
  <c r="D100" i="72"/>
  <c r="G22" i="12"/>
  <c r="G22" i="15" s="1"/>
  <c r="D100" i="71"/>
  <c r="C70" i="67"/>
  <c r="C74" i="42"/>
  <c r="C30" i="25"/>
  <c r="C30" i="28" s="1"/>
  <c r="Q7" i="12"/>
  <c r="Q7" i="15" s="1"/>
  <c r="Q7" i="14"/>
  <c r="Q7" i="17" s="1"/>
  <c r="Q14" i="7"/>
  <c r="Q4" i="7"/>
  <c r="C21" i="14"/>
  <c r="C21" i="17" s="1"/>
  <c r="D158" i="56"/>
  <c r="E138" i="65"/>
  <c r="C371" i="64"/>
  <c r="C121" i="56"/>
  <c r="D109" i="49"/>
  <c r="D198" i="69"/>
  <c r="D197" i="69" s="1"/>
  <c r="D110" i="52"/>
  <c r="D126" i="56"/>
  <c r="C70" i="72"/>
  <c r="C172" i="42"/>
  <c r="D6" i="25"/>
  <c r="D6" i="28" s="1"/>
  <c r="C175" i="68"/>
  <c r="C90" i="46"/>
  <c r="E10" i="25"/>
  <c r="E10" i="28" s="1"/>
  <c r="F142" i="72"/>
  <c r="F170" i="46"/>
  <c r="C145" i="65"/>
  <c r="C33" i="46"/>
  <c r="D365" i="64"/>
  <c r="C28" i="25"/>
  <c r="C28" i="28" s="1"/>
  <c r="D129" i="48"/>
  <c r="D128" i="44"/>
  <c r="C48" i="49"/>
  <c r="C48" i="46"/>
  <c r="C47" i="45"/>
  <c r="C47" i="46" s="1"/>
  <c r="D330" i="71"/>
  <c r="C344" i="69"/>
  <c r="F19" i="12"/>
  <c r="F19" i="15" s="1"/>
  <c r="F17" i="7"/>
  <c r="D366" i="64"/>
  <c r="D31" i="24"/>
  <c r="D31" i="27" s="1"/>
  <c r="D31" i="21"/>
  <c r="D70" i="67"/>
  <c r="D74" i="42"/>
  <c r="D70" i="69"/>
  <c r="D117" i="42"/>
  <c r="E168" i="68"/>
  <c r="D69" i="69"/>
  <c r="D116" i="42"/>
  <c r="C145" i="66"/>
  <c r="C52" i="46"/>
  <c r="G24" i="12"/>
  <c r="G24" i="15" s="1"/>
  <c r="D102" i="67"/>
  <c r="C68" i="70"/>
  <c r="C132" i="42"/>
  <c r="F68" i="69"/>
  <c r="F113" i="42"/>
  <c r="D410" i="68"/>
  <c r="D83" i="56"/>
  <c r="D9" i="23"/>
  <c r="D9" i="26" s="1"/>
  <c r="D147" i="69"/>
  <c r="D116" i="46"/>
  <c r="F146" i="67"/>
  <c r="F72" i="46"/>
  <c r="D4" i="56"/>
  <c r="D407" i="64"/>
  <c r="D4" i="58"/>
  <c r="D470" i="64"/>
  <c r="D4" i="61"/>
  <c r="C121" i="66"/>
  <c r="C140" i="66" s="1"/>
  <c r="C141" i="66"/>
  <c r="C165" i="48"/>
  <c r="C164" i="44"/>
  <c r="D9" i="24"/>
  <c r="D9" i="27" s="1"/>
  <c r="C30" i="24"/>
  <c r="C30" i="27" s="1"/>
  <c r="C30" i="21"/>
  <c r="D101" i="56"/>
  <c r="D24" i="14"/>
  <c r="D24" i="17" s="1"/>
  <c r="E23" i="14"/>
  <c r="E23" i="17" s="1"/>
  <c r="D23" i="14"/>
  <c r="D23" i="17" s="1"/>
  <c r="C57" i="56" l="1"/>
  <c r="G113" i="42"/>
  <c r="V4" i="29"/>
  <c r="V3" i="29" s="1"/>
  <c r="V136" i="29"/>
  <c r="D9" i="21"/>
  <c r="D8" i="21"/>
  <c r="C338" i="67"/>
  <c r="C140" i="56"/>
  <c r="G68" i="69"/>
  <c r="C338" i="70"/>
  <c r="C429" i="68"/>
  <c r="C72" i="56"/>
  <c r="E20" i="14"/>
  <c r="E20" i="17" s="1"/>
  <c r="D23" i="13"/>
  <c r="D23" i="16" s="1"/>
  <c r="D23" i="10"/>
  <c r="D20" i="14"/>
  <c r="D20" i="17" s="1"/>
  <c r="E22" i="14"/>
  <c r="E22" i="17" s="1"/>
  <c r="D68" i="66"/>
  <c r="D51" i="42"/>
  <c r="I22" i="12"/>
  <c r="I22" i="15" s="1"/>
  <c r="G338" i="69"/>
  <c r="G115" i="56"/>
  <c r="D339" i="69"/>
  <c r="D116" i="56"/>
  <c r="H21" i="12"/>
  <c r="H21" i="15" s="1"/>
  <c r="E150" i="67"/>
  <c r="E76" i="46"/>
  <c r="D67" i="66"/>
  <c r="D50" i="42"/>
  <c r="D67" i="69"/>
  <c r="D112" i="42"/>
  <c r="I338" i="69"/>
  <c r="I115" i="56"/>
  <c r="D150" i="67"/>
  <c r="D76" i="46"/>
  <c r="E102" i="69"/>
  <c r="D121" i="70"/>
  <c r="D140" i="70" s="1"/>
  <c r="D141" i="70"/>
  <c r="C99" i="6"/>
  <c r="C179" i="70"/>
  <c r="C178" i="70" s="1"/>
  <c r="C128" i="48"/>
  <c r="C129" i="51"/>
  <c r="F14" i="18"/>
  <c r="F4" i="18"/>
  <c r="F3" i="18" s="1"/>
  <c r="C146" i="68"/>
  <c r="C170" i="68" s="1"/>
  <c r="C171" i="68"/>
  <c r="C20" i="13"/>
  <c r="C20" i="16" s="1"/>
  <c r="C20" i="10"/>
  <c r="C165" i="49"/>
  <c r="C165" i="46"/>
  <c r="C164" i="45"/>
  <c r="C164" i="46" s="1"/>
  <c r="C236" i="66"/>
  <c r="C235" i="66" s="1"/>
  <c r="C47" i="51"/>
  <c r="E336" i="69"/>
  <c r="E113" i="56"/>
  <c r="D7" i="21"/>
  <c r="F9" i="13"/>
  <c r="F9" i="16" s="1"/>
  <c r="F9" i="10"/>
  <c r="I21" i="12"/>
  <c r="I21" i="15" s="1"/>
  <c r="F143" i="69"/>
  <c r="F112" i="46"/>
  <c r="C67" i="71"/>
  <c r="C149" i="42"/>
  <c r="D11" i="25"/>
  <c r="D11" i="28" s="1"/>
  <c r="E146" i="71"/>
  <c r="E156" i="46"/>
  <c r="E150" i="65"/>
  <c r="E38" i="46"/>
  <c r="D146" i="72"/>
  <c r="D174" i="46"/>
  <c r="C144" i="67"/>
  <c r="C70" i="46"/>
  <c r="C198" i="66"/>
  <c r="C197" i="66" s="1"/>
  <c r="C48" i="52"/>
  <c r="C47" i="49"/>
  <c r="D7" i="24"/>
  <c r="D7" i="27" s="1"/>
  <c r="C342" i="66"/>
  <c r="C122" i="56"/>
  <c r="C15" i="8"/>
  <c r="C16" i="12"/>
  <c r="D8" i="49"/>
  <c r="D7" i="45"/>
  <c r="D7" i="46" s="1"/>
  <c r="D8" i="46"/>
  <c r="C147" i="49"/>
  <c r="C147" i="46"/>
  <c r="C146" i="45"/>
  <c r="C146" i="46" s="1"/>
  <c r="F11" i="13"/>
  <c r="F11" i="16" s="1"/>
  <c r="F11" i="10"/>
  <c r="C118" i="72"/>
  <c r="C136" i="72" s="1"/>
  <c r="C137" i="72"/>
  <c r="D11" i="21"/>
  <c r="E18" i="13"/>
  <c r="E18" i="16" s="1"/>
  <c r="E18" i="10"/>
  <c r="C290" i="69"/>
  <c r="C105" i="54"/>
  <c r="G337" i="69"/>
  <c r="G114" i="56"/>
  <c r="E152" i="67"/>
  <c r="E78" i="46"/>
  <c r="F150" i="65"/>
  <c r="F38" i="46"/>
  <c r="H22" i="12"/>
  <c r="H22" i="15" s="1"/>
  <c r="C67" i="67"/>
  <c r="C69" i="42"/>
  <c r="C79" i="68"/>
  <c r="C88" i="42"/>
  <c r="F184" i="68"/>
  <c r="F99" i="46"/>
  <c r="E180" i="68"/>
  <c r="E95" i="46"/>
  <c r="D163" i="64"/>
  <c r="D14" i="46"/>
  <c r="E163" i="64"/>
  <c r="E14" i="46"/>
  <c r="H24" i="12"/>
  <c r="H24" i="15" s="1"/>
  <c r="D142" i="72"/>
  <c r="D170" i="46"/>
  <c r="D150" i="70"/>
  <c r="D138" i="46"/>
  <c r="C68" i="71"/>
  <c r="C150" i="42"/>
  <c r="C69" i="72"/>
  <c r="C171" i="42"/>
  <c r="E150" i="70"/>
  <c r="E138" i="46"/>
  <c r="D70" i="66"/>
  <c r="D55" i="42"/>
  <c r="C173" i="72"/>
  <c r="C172" i="72" s="1"/>
  <c r="C164" i="48"/>
  <c r="C165" i="51"/>
  <c r="D179" i="70"/>
  <c r="D178" i="70" s="1"/>
  <c r="D129" i="51"/>
  <c r="D128" i="48"/>
  <c r="C8" i="49"/>
  <c r="C7" i="45"/>
  <c r="C7" i="46" s="1"/>
  <c r="C8" i="46"/>
  <c r="F10" i="13"/>
  <c r="F10" i="16" s="1"/>
  <c r="F10" i="10"/>
  <c r="G19" i="12"/>
  <c r="G19" i="15" s="1"/>
  <c r="G17" i="7"/>
  <c r="D45" i="56"/>
  <c r="C19" i="14"/>
  <c r="C19" i="17" s="1"/>
  <c r="C17" i="11"/>
  <c r="D165" i="48"/>
  <c r="D164" i="44"/>
  <c r="C147" i="51"/>
  <c r="C146" i="48"/>
  <c r="C173" i="71"/>
  <c r="C172" i="71" s="1"/>
  <c r="C345" i="69"/>
  <c r="D135" i="64"/>
  <c r="D156" i="64" s="1"/>
  <c r="D157" i="64"/>
  <c r="C118" i="71"/>
  <c r="C136" i="71" s="1"/>
  <c r="C137" i="71"/>
  <c r="D30" i="24"/>
  <c r="D30" i="27" s="1"/>
  <c r="D5" i="25"/>
  <c r="D5" i="28" s="1"/>
  <c r="C16" i="10"/>
  <c r="C15" i="9"/>
  <c r="C16" i="13"/>
  <c r="C294" i="66"/>
  <c r="D48" i="49"/>
  <c r="D47" i="45"/>
  <c r="D47" i="46" s="1"/>
  <c r="D48" i="46"/>
  <c r="E142" i="72"/>
  <c r="E170" i="46"/>
  <c r="D341" i="69"/>
  <c r="D118" i="56"/>
  <c r="I20" i="12"/>
  <c r="I20" i="15" s="1"/>
  <c r="F176" i="68"/>
  <c r="F91" i="46"/>
  <c r="C144" i="65"/>
  <c r="C32" i="46"/>
  <c r="E167" i="64"/>
  <c r="E18" i="46"/>
  <c r="C142" i="69"/>
  <c r="C111" i="46"/>
  <c r="D23" i="23"/>
  <c r="D23" i="26" s="1"/>
  <c r="D9" i="25"/>
  <c r="D9" i="28" s="1"/>
  <c r="E146" i="72"/>
  <c r="E174" i="46"/>
  <c r="C135" i="64"/>
  <c r="C156" i="64" s="1"/>
  <c r="C157" i="64"/>
  <c r="D330" i="66"/>
  <c r="D109" i="52"/>
  <c r="D255" i="69"/>
  <c r="D254" i="69" s="1"/>
  <c r="C67" i="49"/>
  <c r="C67" i="46"/>
  <c r="C66" i="45"/>
  <c r="C66" i="46" s="1"/>
  <c r="C199" i="64"/>
  <c r="C198" i="64" s="1"/>
  <c r="C8" i="51"/>
  <c r="C7" i="48"/>
  <c r="D29" i="48"/>
  <c r="D28" i="44"/>
  <c r="C179" i="67"/>
  <c r="C178" i="67" s="1"/>
  <c r="C66" i="48"/>
  <c r="C67" i="51"/>
  <c r="C144" i="66"/>
  <c r="C51" i="46"/>
  <c r="D167" i="64"/>
  <c r="D18" i="46"/>
  <c r="D150" i="65"/>
  <c r="D38" i="46"/>
  <c r="D69" i="66"/>
  <c r="D54" i="42"/>
  <c r="D340" i="69"/>
  <c r="D117" i="56"/>
  <c r="F337" i="69"/>
  <c r="F114" i="56"/>
  <c r="D80" i="68"/>
  <c r="D89" i="42"/>
  <c r="C68" i="72"/>
  <c r="C168" i="42"/>
  <c r="D142" i="71"/>
  <c r="D152" i="46"/>
  <c r="C143" i="70"/>
  <c r="C131" i="46"/>
  <c r="D67" i="48"/>
  <c r="D66" i="44"/>
  <c r="E23" i="25"/>
  <c r="E23" i="28" s="1"/>
  <c r="F7" i="13"/>
  <c r="F7" i="16" s="1"/>
  <c r="F7" i="10"/>
  <c r="Q3" i="7"/>
  <c r="Q4" i="14"/>
  <c r="Q4" i="17" s="1"/>
  <c r="C121" i="67"/>
  <c r="C140" i="67" s="1"/>
  <c r="C141" i="67"/>
  <c r="D147" i="48"/>
  <c r="D146" i="44"/>
  <c r="C134" i="56"/>
  <c r="D199" i="64"/>
  <c r="D198" i="64" s="1"/>
  <c r="D8" i="51"/>
  <c r="D7" i="48"/>
  <c r="C102" i="56"/>
  <c r="D86" i="48"/>
  <c r="D85" i="44"/>
  <c r="C129" i="49"/>
  <c r="C129" i="46"/>
  <c r="C128" i="45"/>
  <c r="C128" i="46" s="1"/>
  <c r="D179" i="66"/>
  <c r="D178" i="66" s="1"/>
  <c r="D48" i="51"/>
  <c r="D47" i="48"/>
  <c r="D18" i="13"/>
  <c r="D18" i="16" s="1"/>
  <c r="D18" i="10"/>
  <c r="D449" i="64"/>
  <c r="D4" i="60"/>
  <c r="D4" i="63"/>
  <c r="D512" i="64"/>
  <c r="E142" i="71"/>
  <c r="E152" i="46"/>
  <c r="F5" i="13"/>
  <c r="F5" i="16" s="1"/>
  <c r="F5" i="10"/>
  <c r="C86" i="51"/>
  <c r="C219" i="68"/>
  <c r="C218" i="68" s="1"/>
  <c r="C85" i="48"/>
  <c r="F150" i="67"/>
  <c r="F76" i="46"/>
  <c r="G146" i="69"/>
  <c r="G115" i="46"/>
  <c r="F146" i="65"/>
  <c r="F34" i="46"/>
  <c r="H20" i="12"/>
  <c r="H20" i="15" s="1"/>
  <c r="I24" i="12"/>
  <c r="I24" i="15" s="1"/>
  <c r="D150" i="66"/>
  <c r="D57" i="46"/>
  <c r="E342" i="69"/>
  <c r="E119" i="56"/>
  <c r="C145" i="70"/>
  <c r="C133" i="46"/>
  <c r="O29" i="12"/>
  <c r="O29" i="15" s="1"/>
  <c r="C18" i="25"/>
  <c r="C18" i="28" s="1"/>
  <c r="E45" i="46"/>
  <c r="C111" i="56"/>
  <c r="C105" i="55"/>
  <c r="F6" i="13"/>
  <c r="F6" i="16" s="1"/>
  <c r="F6" i="10"/>
  <c r="E24" i="14"/>
  <c r="E24" i="17" s="1"/>
  <c r="D141" i="66"/>
  <c r="D121" i="66"/>
  <c r="D140" i="66" s="1"/>
  <c r="C179" i="65"/>
  <c r="C178" i="65" s="1"/>
  <c r="C28" i="48"/>
  <c r="C29" i="51"/>
  <c r="C29" i="49"/>
  <c r="C29" i="46"/>
  <c r="C28" i="45"/>
  <c r="C28" i="46" s="1"/>
  <c r="C121" i="70"/>
  <c r="C140" i="70" s="1"/>
  <c r="C141" i="70"/>
  <c r="F336" i="69"/>
  <c r="F113" i="56"/>
  <c r="D180" i="68"/>
  <c r="D95" i="46"/>
  <c r="G150" i="69"/>
  <c r="G119" i="46"/>
  <c r="G146" i="67"/>
  <c r="G72" i="46"/>
  <c r="E145" i="69"/>
  <c r="E114" i="46"/>
  <c r="D145" i="69"/>
  <c r="D114" i="46"/>
  <c r="D335" i="69"/>
  <c r="D112" i="56"/>
  <c r="E150" i="66"/>
  <c r="E57" i="46"/>
  <c r="D184" i="68"/>
  <c r="D99" i="46"/>
  <c r="C338" i="65"/>
  <c r="C34" i="56"/>
  <c r="D69" i="67"/>
  <c r="D73" i="42"/>
  <c r="G146" i="66"/>
  <c r="G53" i="46"/>
  <c r="D146" i="65"/>
  <c r="D34" i="46"/>
  <c r="D338" i="66"/>
  <c r="D146" i="71"/>
  <c r="D156" i="46"/>
  <c r="D70" i="71"/>
  <c r="D154" i="42"/>
  <c r="G146" i="70"/>
  <c r="G134" i="46"/>
  <c r="D68" i="67"/>
  <c r="D70" i="42"/>
  <c r="C174" i="68"/>
  <c r="C89" i="46"/>
  <c r="E146" i="65"/>
  <c r="E34" i="46"/>
  <c r="E138" i="66"/>
  <c r="C334" i="69"/>
  <c r="C309" i="69"/>
  <c r="D129" i="49"/>
  <c r="D129" i="46"/>
  <c r="D128" i="45"/>
  <c r="D128" i="46" s="1"/>
  <c r="C121" i="65"/>
  <c r="C140" i="65" s="1"/>
  <c r="C141" i="65"/>
  <c r="C86" i="49"/>
  <c r="C86" i="46"/>
  <c r="C85" i="45"/>
  <c r="C85" i="46" s="1"/>
  <c r="O27" i="7"/>
  <c r="F23" i="14"/>
  <c r="F23" i="17" s="1"/>
  <c r="C328" i="71" l="1"/>
  <c r="C342" i="65"/>
  <c r="C138" i="56"/>
  <c r="V134" i="29"/>
  <c r="V133" i="29" s="1"/>
  <c r="C156" i="56"/>
  <c r="C342" i="70"/>
  <c r="D53" i="56"/>
  <c r="C15" i="10"/>
  <c r="D383" i="64"/>
  <c r="D344" i="67"/>
  <c r="D78" i="56"/>
  <c r="C442" i="69"/>
  <c r="C120" i="56"/>
  <c r="E20" i="56"/>
  <c r="C105" i="62"/>
  <c r="D22" i="56"/>
  <c r="C38" i="56"/>
  <c r="C343" i="69"/>
  <c r="C385" i="69"/>
  <c r="E381" i="64"/>
  <c r="Q29" i="12"/>
  <c r="Q29" i="15" s="1"/>
  <c r="F21" i="14"/>
  <c r="F21" i="17" s="1"/>
  <c r="F22" i="14"/>
  <c r="F22" i="17" s="1"/>
  <c r="F23" i="13"/>
  <c r="F23" i="16" s="1"/>
  <c r="F23" i="10"/>
  <c r="C364" i="68"/>
  <c r="D66" i="48"/>
  <c r="D179" i="67"/>
  <c r="D178" i="67" s="1"/>
  <c r="D67" i="51"/>
  <c r="C17" i="14"/>
  <c r="C17" i="17" s="1"/>
  <c r="H146" i="67"/>
  <c r="H72" i="46"/>
  <c r="E69" i="69"/>
  <c r="E116" i="42"/>
  <c r="G146" i="71"/>
  <c r="G156" i="46"/>
  <c r="D79" i="68"/>
  <c r="D88" i="42"/>
  <c r="I146" i="66"/>
  <c r="I53" i="46"/>
  <c r="I150" i="69"/>
  <c r="I119" i="46"/>
  <c r="H176" i="68"/>
  <c r="H91" i="46"/>
  <c r="D145" i="67"/>
  <c r="D71" i="46"/>
  <c r="I163" i="64"/>
  <c r="I14" i="46"/>
  <c r="C70" i="70"/>
  <c r="C136" i="42"/>
  <c r="D294" i="70"/>
  <c r="G146" i="65"/>
  <c r="G34" i="46"/>
  <c r="S10" i="14"/>
  <c r="S10" i="17" s="1"/>
  <c r="D175" i="68"/>
  <c r="D90" i="46"/>
  <c r="I19" i="12"/>
  <c r="I19" i="15" s="1"/>
  <c r="I17" i="7"/>
  <c r="C24" i="13"/>
  <c r="C24" i="16" s="1"/>
  <c r="C24" i="10"/>
  <c r="C236" i="67"/>
  <c r="C235" i="67" s="1"/>
  <c r="C66" i="51"/>
  <c r="C66" i="49"/>
  <c r="C67" i="52"/>
  <c r="C198" i="67"/>
  <c r="C197" i="67" s="1"/>
  <c r="D86" i="49"/>
  <c r="D86" i="46"/>
  <c r="D85" i="45"/>
  <c r="D85" i="46" s="1"/>
  <c r="E53" i="56"/>
  <c r="F138" i="70"/>
  <c r="C146" i="49"/>
  <c r="C147" i="52"/>
  <c r="C191" i="71"/>
  <c r="C190" i="71" s="1"/>
  <c r="E28" i="23"/>
  <c r="E28" i="26" s="1"/>
  <c r="D7" i="23"/>
  <c r="D7" i="26" s="1"/>
  <c r="C328" i="72"/>
  <c r="C153" i="6"/>
  <c r="C129" i="6"/>
  <c r="F168" i="68"/>
  <c r="E330" i="71"/>
  <c r="E158" i="56"/>
  <c r="F102" i="69"/>
  <c r="P29" i="12"/>
  <c r="P29" i="15" s="1"/>
  <c r="P27" i="7"/>
  <c r="H68" i="69"/>
  <c r="H113" i="42"/>
  <c r="C69" i="70"/>
  <c r="C135" i="42"/>
  <c r="D16" i="10"/>
  <c r="D15" i="9"/>
  <c r="D16" i="13"/>
  <c r="E67" i="66"/>
  <c r="E50" i="42"/>
  <c r="F150" i="70"/>
  <c r="F138" i="46"/>
  <c r="C294" i="67"/>
  <c r="C294" i="65"/>
  <c r="F167" i="64"/>
  <c r="F18" i="46"/>
  <c r="E67" i="69"/>
  <c r="E112" i="42"/>
  <c r="C13" i="56"/>
  <c r="H146" i="66"/>
  <c r="H53" i="46"/>
  <c r="E28" i="24"/>
  <c r="E28" i="27" s="1"/>
  <c r="E28" i="21"/>
  <c r="E18" i="25"/>
  <c r="E18" i="28" s="1"/>
  <c r="C105" i="56"/>
  <c r="D236" i="66"/>
  <c r="D235" i="66" s="1"/>
  <c r="D47" i="51"/>
  <c r="E8" i="24"/>
  <c r="E8" i="27" s="1"/>
  <c r="C262" i="64"/>
  <c r="C261" i="64" s="1"/>
  <c r="C7" i="51"/>
  <c r="D22" i="14"/>
  <c r="D22" i="17" s="1"/>
  <c r="D171" i="68"/>
  <c r="D146" i="68"/>
  <c r="D170" i="68" s="1"/>
  <c r="E338" i="66"/>
  <c r="C76" i="56"/>
  <c r="D23" i="25"/>
  <c r="D23" i="28" s="1"/>
  <c r="G142" i="72"/>
  <c r="G170" i="46"/>
  <c r="E126" i="56"/>
  <c r="E11" i="23"/>
  <c r="E11" i="26" s="1"/>
  <c r="G143" i="69"/>
  <c r="G112" i="46"/>
  <c r="C143" i="67"/>
  <c r="C69" i="46"/>
  <c r="H146" i="65"/>
  <c r="H34" i="46"/>
  <c r="I146" i="65"/>
  <c r="I34" i="46"/>
  <c r="G336" i="69"/>
  <c r="G113" i="56"/>
  <c r="E186" i="68"/>
  <c r="E101" i="46"/>
  <c r="D144" i="69"/>
  <c r="D113" i="46"/>
  <c r="D143" i="67"/>
  <c r="D69" i="46"/>
  <c r="C282" i="72"/>
  <c r="H150" i="69"/>
  <c r="H119" i="46"/>
  <c r="D173" i="68"/>
  <c r="D88" i="46"/>
  <c r="C243" i="68"/>
  <c r="C242" i="68" s="1"/>
  <c r="C86" i="52"/>
  <c r="C85" i="49"/>
  <c r="E5" i="24"/>
  <c r="E5" i="27" s="1"/>
  <c r="E371" i="64"/>
  <c r="E10" i="56"/>
  <c r="E18" i="21"/>
  <c r="C198" i="65"/>
  <c r="C197" i="65" s="1"/>
  <c r="C29" i="52"/>
  <c r="C28" i="49"/>
  <c r="D19" i="14"/>
  <c r="D19" i="17" s="1"/>
  <c r="D17" i="11"/>
  <c r="D99" i="6"/>
  <c r="C227" i="71"/>
  <c r="C226" i="71" s="1"/>
  <c r="C146" i="51"/>
  <c r="D147" i="49"/>
  <c r="D147" i="46"/>
  <c r="D146" i="45"/>
  <c r="D146" i="46" s="1"/>
  <c r="C342" i="67"/>
  <c r="C105" i="57"/>
  <c r="D165" i="49"/>
  <c r="D165" i="46"/>
  <c r="D164" i="45"/>
  <c r="D164" i="46" s="1"/>
  <c r="E110" i="48"/>
  <c r="E109" i="44"/>
  <c r="C347" i="69"/>
  <c r="D118" i="72"/>
  <c r="D136" i="72" s="1"/>
  <c r="D137" i="72"/>
  <c r="F107" i="46"/>
  <c r="G180" i="68"/>
  <c r="G95" i="46"/>
  <c r="C374" i="64"/>
  <c r="E23" i="13"/>
  <c r="E23" i="16" s="1"/>
  <c r="E23" i="10"/>
  <c r="E26" i="13"/>
  <c r="E26" i="16" s="1"/>
  <c r="E26" i="10"/>
  <c r="D137" i="71"/>
  <c r="D118" i="71"/>
  <c r="D136" i="71" s="1"/>
  <c r="J26" i="12"/>
  <c r="J26" i="15" s="1"/>
  <c r="D67" i="67"/>
  <c r="D69" i="42"/>
  <c r="D341" i="65"/>
  <c r="D37" i="56"/>
  <c r="S11" i="14"/>
  <c r="S11" i="17" s="1"/>
  <c r="F145" i="69"/>
  <c r="F114" i="46"/>
  <c r="I142" i="71"/>
  <c r="I152" i="46"/>
  <c r="G176" i="68"/>
  <c r="G91" i="46"/>
  <c r="G163" i="64"/>
  <c r="G14" i="46"/>
  <c r="D323" i="71"/>
  <c r="D151" i="56"/>
  <c r="F150" i="66"/>
  <c r="F57" i="46"/>
  <c r="I146" i="67"/>
  <c r="I72" i="46"/>
  <c r="C282" i="71"/>
  <c r="G10" i="13"/>
  <c r="G10" i="16" s="1"/>
  <c r="G10" i="10"/>
  <c r="D86" i="51"/>
  <c r="D85" i="48"/>
  <c r="D219" i="68"/>
  <c r="D218" i="68" s="1"/>
  <c r="D262" i="64"/>
  <c r="D261" i="64" s="1"/>
  <c r="D7" i="51"/>
  <c r="C15" i="12"/>
  <c r="C15" i="15" s="1"/>
  <c r="C16" i="15"/>
  <c r="C164" i="49"/>
  <c r="C165" i="52"/>
  <c r="C191" i="72"/>
  <c r="C190" i="72" s="1"/>
  <c r="C128" i="51"/>
  <c r="C236" i="70"/>
  <c r="C235" i="70" s="1"/>
  <c r="F138" i="69"/>
  <c r="F70" i="69"/>
  <c r="F117" i="42"/>
  <c r="C375" i="64"/>
  <c r="C14" i="56"/>
  <c r="D7" i="49"/>
  <c r="D8" i="52"/>
  <c r="D220" i="64"/>
  <c r="D219" i="64" s="1"/>
  <c r="C326" i="64"/>
  <c r="E5" i="56"/>
  <c r="E5" i="21"/>
  <c r="F23" i="23"/>
  <c r="F23" i="26" s="1"/>
  <c r="C141" i="71"/>
  <c r="C151" i="46"/>
  <c r="H142" i="71"/>
  <c r="H152" i="46"/>
  <c r="C67" i="72"/>
  <c r="C167" i="42"/>
  <c r="H142" i="72"/>
  <c r="H170" i="46"/>
  <c r="C336" i="65"/>
  <c r="C32" i="56"/>
  <c r="D326" i="64"/>
  <c r="C294" i="70"/>
  <c r="C173" i="68"/>
  <c r="C88" i="46"/>
  <c r="H338" i="69"/>
  <c r="H115" i="56"/>
  <c r="E144" i="69"/>
  <c r="E113" i="46"/>
  <c r="D198" i="70"/>
  <c r="D197" i="70" s="1"/>
  <c r="D129" i="52"/>
  <c r="D128" i="49"/>
  <c r="D23" i="24"/>
  <c r="D23" i="27" s="1"/>
  <c r="D23" i="21"/>
  <c r="C337" i="65"/>
  <c r="C33" i="56"/>
  <c r="E19" i="14"/>
  <c r="E19" i="17" s="1"/>
  <c r="E17" i="11"/>
  <c r="D29" i="49"/>
  <c r="D29" i="46"/>
  <c r="D28" i="45"/>
  <c r="D28" i="46" s="1"/>
  <c r="C48" i="59"/>
  <c r="C47" i="55"/>
  <c r="C48" i="56"/>
  <c r="C220" i="64"/>
  <c r="C219" i="64" s="1"/>
  <c r="C8" i="52"/>
  <c r="C7" i="49"/>
  <c r="D35" i="56"/>
  <c r="C105" i="59"/>
  <c r="F45" i="46"/>
  <c r="E18" i="24"/>
  <c r="E18" i="27" s="1"/>
  <c r="F146" i="72"/>
  <c r="F174" i="46"/>
  <c r="I146" i="70"/>
  <c r="I134" i="46"/>
  <c r="E68" i="66"/>
  <c r="E51" i="42"/>
  <c r="I180" i="68"/>
  <c r="I95" i="46"/>
  <c r="E8" i="23"/>
  <c r="E8" i="26" s="1"/>
  <c r="I142" i="72"/>
  <c r="I170" i="46"/>
  <c r="D70" i="65"/>
  <c r="D36" i="42"/>
  <c r="C144" i="70"/>
  <c r="C132" i="46"/>
  <c r="D143" i="66"/>
  <c r="D50" i="46"/>
  <c r="E134" i="56"/>
  <c r="D145" i="66"/>
  <c r="D52" i="46"/>
  <c r="G142" i="71"/>
  <c r="G152" i="46"/>
  <c r="H150" i="67"/>
  <c r="H76" i="46"/>
  <c r="C139" i="71"/>
  <c r="C149" i="46"/>
  <c r="C328" i="69"/>
  <c r="F26" i="46"/>
  <c r="C198" i="70"/>
  <c r="C197" i="70" s="1"/>
  <c r="C129" i="52"/>
  <c r="C128" i="49"/>
  <c r="D173" i="71"/>
  <c r="D172" i="71" s="1"/>
  <c r="D147" i="51"/>
  <c r="D146" i="48"/>
  <c r="D121" i="65"/>
  <c r="D140" i="65" s="1"/>
  <c r="D141" i="65"/>
  <c r="C333" i="66"/>
  <c r="C313" i="66"/>
  <c r="C332" i="66" s="1"/>
  <c r="D128" i="51"/>
  <c r="D236" i="70"/>
  <c r="D235" i="70" s="1"/>
  <c r="E30" i="13"/>
  <c r="E30" i="16" s="1"/>
  <c r="E30" i="10"/>
  <c r="C255" i="66"/>
  <c r="C254" i="66" s="1"/>
  <c r="C47" i="52"/>
  <c r="I113" i="42"/>
  <c r="D339" i="65"/>
  <c r="D67" i="49"/>
  <c r="D67" i="46"/>
  <c r="D66" i="45"/>
  <c r="D66" i="46" s="1"/>
  <c r="F138" i="66"/>
  <c r="I176" i="68"/>
  <c r="I91" i="46"/>
  <c r="D15" i="8"/>
  <c r="D16" i="12"/>
  <c r="D198" i="66"/>
  <c r="D197" i="66" s="1"/>
  <c r="D48" i="52"/>
  <c r="D47" i="49"/>
  <c r="C366" i="69"/>
  <c r="C105" i="58"/>
  <c r="C105" i="61"/>
  <c r="C423" i="69"/>
  <c r="H180" i="68"/>
  <c r="H95" i="46"/>
  <c r="F146" i="71"/>
  <c r="F156" i="46"/>
  <c r="I146" i="69"/>
  <c r="I115" i="46"/>
  <c r="H146" i="69"/>
  <c r="H115" i="46"/>
  <c r="H167" i="64"/>
  <c r="H18" i="46"/>
  <c r="D342" i="65"/>
  <c r="D38" i="56"/>
  <c r="D294" i="66"/>
  <c r="D21" i="14"/>
  <c r="D21" i="17" s="1"/>
  <c r="F138" i="65"/>
  <c r="D27" i="18"/>
  <c r="C236" i="65"/>
  <c r="C235" i="65" s="1"/>
  <c r="C28" i="51"/>
  <c r="F24" i="14"/>
  <c r="F24" i="17" s="1"/>
  <c r="H19" i="12"/>
  <c r="H19" i="15" s="1"/>
  <c r="H17" i="7"/>
  <c r="C291" i="68"/>
  <c r="C290" i="68" s="1"/>
  <c r="C85" i="51"/>
  <c r="C17" i="18"/>
  <c r="D179" i="65"/>
  <c r="D178" i="65" s="1"/>
  <c r="D29" i="51"/>
  <c r="D28" i="48"/>
  <c r="C48" i="58"/>
  <c r="C47" i="54"/>
  <c r="C16" i="16"/>
  <c r="C15" i="13"/>
  <c r="C15" i="16" s="1"/>
  <c r="E21" i="14"/>
  <c r="E21" i="17" s="1"/>
  <c r="D164" i="48"/>
  <c r="D173" i="72"/>
  <c r="D172" i="72" s="1"/>
  <c r="D165" i="51"/>
  <c r="C164" i="51"/>
  <c r="C227" i="72"/>
  <c r="C226" i="72" s="1"/>
  <c r="F126" i="46"/>
  <c r="D26" i="13"/>
  <c r="D26" i="16" s="1"/>
  <c r="D26" i="10"/>
  <c r="I68" i="69"/>
  <c r="C174" i="56"/>
  <c r="D141" i="67"/>
  <c r="D121" i="67"/>
  <c r="D140" i="67" s="1"/>
  <c r="F83" i="46"/>
  <c r="E11" i="24"/>
  <c r="E11" i="27" s="1"/>
  <c r="C26" i="23"/>
  <c r="C26" i="26" s="1"/>
  <c r="Q27" i="7"/>
  <c r="G23" i="14"/>
  <c r="G23" i="17" s="1"/>
  <c r="G24" i="14"/>
  <c r="G24" i="17" s="1"/>
  <c r="C20" i="23"/>
  <c r="C20" i="26" s="1"/>
  <c r="U23" i="12" l="1"/>
  <c r="U23" i="15" s="1"/>
  <c r="C17" i="56"/>
  <c r="D36" i="56"/>
  <c r="D340" i="65"/>
  <c r="E338" i="70"/>
  <c r="D30" i="25"/>
  <c r="D30" i="28" s="1"/>
  <c r="D30" i="23"/>
  <c r="D30" i="26" s="1"/>
  <c r="D30" i="21"/>
  <c r="D121" i="56"/>
  <c r="D344" i="69"/>
  <c r="C378" i="64"/>
  <c r="E11" i="21"/>
  <c r="C15" i="56"/>
  <c r="C105" i="60"/>
  <c r="C26" i="21"/>
  <c r="C105" i="63"/>
  <c r="G19" i="14"/>
  <c r="G19" i="17" s="1"/>
  <c r="C404" i="69"/>
  <c r="D338" i="67"/>
  <c r="G20" i="14"/>
  <c r="G20" i="17" s="1"/>
  <c r="G22" i="14"/>
  <c r="G22" i="17" s="1"/>
  <c r="D111" i="56"/>
  <c r="D282" i="72"/>
  <c r="J20" i="12"/>
  <c r="J20" i="15" s="1"/>
  <c r="I336" i="69"/>
  <c r="I113" i="56"/>
  <c r="H150" i="65"/>
  <c r="H38" i="46"/>
  <c r="H337" i="69"/>
  <c r="H114" i="56"/>
  <c r="E8" i="25"/>
  <c r="E8" i="28" s="1"/>
  <c r="F335" i="69"/>
  <c r="F112" i="56"/>
  <c r="G146" i="72"/>
  <c r="G174" i="46"/>
  <c r="D324" i="71"/>
  <c r="D152" i="56"/>
  <c r="C422" i="68"/>
  <c r="C95" i="56"/>
  <c r="D294" i="65"/>
  <c r="D322" i="72"/>
  <c r="D168" i="56"/>
  <c r="C77" i="64"/>
  <c r="C12" i="42"/>
  <c r="D68" i="71"/>
  <c r="D150" i="42"/>
  <c r="D15" i="12"/>
  <c r="D15" i="15" s="1"/>
  <c r="D16" i="15"/>
  <c r="D7" i="25"/>
  <c r="D7" i="28" s="1"/>
  <c r="D4" i="22"/>
  <c r="E17" i="14"/>
  <c r="E17" i="17" s="1"/>
  <c r="C129" i="58"/>
  <c r="C128" i="54"/>
  <c r="D309" i="69"/>
  <c r="F20" i="14"/>
  <c r="F20" i="17" s="1"/>
  <c r="C255" i="65"/>
  <c r="C254" i="65" s="1"/>
  <c r="C28" i="52"/>
  <c r="E8" i="21"/>
  <c r="C29" i="58"/>
  <c r="C28" i="54"/>
  <c r="C67" i="58"/>
  <c r="C66" i="54"/>
  <c r="C86" i="59"/>
  <c r="C85" i="55"/>
  <c r="C86" i="56"/>
  <c r="F5" i="46"/>
  <c r="C313" i="67"/>
  <c r="C332" i="67" s="1"/>
  <c r="C333" i="67"/>
  <c r="E110" i="49"/>
  <c r="E109" i="45"/>
  <c r="E109" i="46" s="1"/>
  <c r="E110" i="46"/>
  <c r="C141" i="72"/>
  <c r="C169" i="46"/>
  <c r="C79" i="64"/>
  <c r="C16" i="42"/>
  <c r="D294" i="67"/>
  <c r="F144" i="69"/>
  <c r="F113" i="46"/>
  <c r="E9" i="23"/>
  <c r="E9" i="26" s="1"/>
  <c r="H336" i="69"/>
  <c r="H113" i="56"/>
  <c r="G184" i="68"/>
  <c r="G99" i="46"/>
  <c r="C82" i="68"/>
  <c r="C93" i="42"/>
  <c r="H150" i="70"/>
  <c r="H138" i="46"/>
  <c r="K26" i="12"/>
  <c r="K26" i="15" s="1"/>
  <c r="C15" i="20"/>
  <c r="C16" i="24"/>
  <c r="G167" i="64"/>
  <c r="G18" i="46"/>
  <c r="J21" i="12"/>
  <c r="J21" i="15" s="1"/>
  <c r="H146" i="70"/>
  <c r="H134" i="46"/>
  <c r="D164" i="51"/>
  <c r="D227" i="72"/>
  <c r="D226" i="72" s="1"/>
  <c r="C47" i="58"/>
  <c r="C48" i="61"/>
  <c r="C371" i="66"/>
  <c r="C370" i="66" s="1"/>
  <c r="D48" i="58"/>
  <c r="D47" i="54"/>
  <c r="C8" i="59"/>
  <c r="C7" i="55"/>
  <c r="C8" i="56"/>
  <c r="C255" i="70"/>
  <c r="C254" i="70" s="1"/>
  <c r="C128" i="52"/>
  <c r="C283" i="64"/>
  <c r="C282" i="64" s="1"/>
  <c r="C7" i="52"/>
  <c r="E338" i="67"/>
  <c r="E72" i="56"/>
  <c r="C147" i="58"/>
  <c r="C146" i="54"/>
  <c r="E179" i="69"/>
  <c r="E178" i="69" s="1"/>
  <c r="E109" i="48"/>
  <c r="E110" i="51"/>
  <c r="C315" i="68"/>
  <c r="C314" i="68" s="1"/>
  <c r="C85" i="52"/>
  <c r="C165" i="58"/>
  <c r="C164" i="54"/>
  <c r="F26" i="13"/>
  <c r="F26" i="16" s="1"/>
  <c r="F26" i="10"/>
  <c r="C388" i="68"/>
  <c r="C412" i="68" s="1"/>
  <c r="C413" i="68"/>
  <c r="F154" i="64"/>
  <c r="E141" i="69"/>
  <c r="E121" i="69"/>
  <c r="E140" i="69" s="1"/>
  <c r="G107" i="46"/>
  <c r="C376" i="64"/>
  <c r="D324" i="72"/>
  <c r="D170" i="56"/>
  <c r="D144" i="66"/>
  <c r="D51" i="46"/>
  <c r="C129" i="59"/>
  <c r="C129" i="56"/>
  <c r="C128" i="55"/>
  <c r="D146" i="51"/>
  <c r="D227" i="71"/>
  <c r="D226" i="71" s="1"/>
  <c r="I184" i="68"/>
  <c r="I99" i="46"/>
  <c r="F8" i="13"/>
  <c r="F8" i="16" s="1"/>
  <c r="F8" i="10"/>
  <c r="I143" i="69"/>
  <c r="I112" i="46"/>
  <c r="H150" i="66"/>
  <c r="H57" i="46"/>
  <c r="J24" i="12"/>
  <c r="J24" i="15" s="1"/>
  <c r="C377" i="64"/>
  <c r="C16" i="56"/>
  <c r="D141" i="71"/>
  <c r="D151" i="46"/>
  <c r="E68" i="67"/>
  <c r="E70" i="42"/>
  <c r="C337" i="67"/>
  <c r="C71" i="56"/>
  <c r="T11" i="14"/>
  <c r="T11" i="17" s="1"/>
  <c r="I146" i="71"/>
  <c r="I156" i="46"/>
  <c r="C347" i="64"/>
  <c r="C369" i="64"/>
  <c r="C461" i="69"/>
  <c r="D191" i="71"/>
  <c r="D190" i="71" s="1"/>
  <c r="D147" i="52"/>
  <c r="D146" i="49"/>
  <c r="D129" i="6"/>
  <c r="D153" i="6"/>
  <c r="D17" i="14"/>
  <c r="D17" i="17" s="1"/>
  <c r="E18" i="23"/>
  <c r="E18" i="26" s="1"/>
  <c r="D22" i="13"/>
  <c r="D22" i="16" s="1"/>
  <c r="D22" i="10"/>
  <c r="E330" i="67"/>
  <c r="E330" i="70"/>
  <c r="C165" i="59"/>
  <c r="C165" i="56"/>
  <c r="C164" i="55"/>
  <c r="G138" i="69"/>
  <c r="D134" i="56"/>
  <c r="D236" i="67"/>
  <c r="D235" i="67" s="1"/>
  <c r="D66" i="51"/>
  <c r="E143" i="66"/>
  <c r="E50" i="46"/>
  <c r="G150" i="66"/>
  <c r="G57" i="46"/>
  <c r="E330" i="65"/>
  <c r="E26" i="56"/>
  <c r="E6" i="23"/>
  <c r="E6" i="26" s="1"/>
  <c r="D70" i="72"/>
  <c r="D172" i="42"/>
  <c r="I146" i="72"/>
  <c r="I174" i="46"/>
  <c r="D69" i="72"/>
  <c r="D171" i="42"/>
  <c r="F23" i="25"/>
  <c r="F23" i="28" s="1"/>
  <c r="G150" i="65"/>
  <c r="G38" i="46"/>
  <c r="S9" i="14"/>
  <c r="S9" i="17" s="1"/>
  <c r="C47" i="56"/>
  <c r="D8" i="58"/>
  <c r="D7" i="54"/>
  <c r="D129" i="59"/>
  <c r="D128" i="55"/>
  <c r="D129" i="56"/>
  <c r="C29" i="59"/>
  <c r="C28" i="55"/>
  <c r="C29" i="56"/>
  <c r="C147" i="59"/>
  <c r="C146" i="55"/>
  <c r="C147" i="56"/>
  <c r="C319" i="72"/>
  <c r="C300" i="72"/>
  <c r="C318" i="72" s="1"/>
  <c r="D8" i="59"/>
  <c r="D7" i="55"/>
  <c r="D8" i="56"/>
  <c r="D91" i="56"/>
  <c r="D15" i="13"/>
  <c r="D15" i="16" s="1"/>
  <c r="D16" i="16"/>
  <c r="D243" i="68"/>
  <c r="D242" i="68" s="1"/>
  <c r="D86" i="52"/>
  <c r="D85" i="49"/>
  <c r="D338" i="70"/>
  <c r="D18" i="23"/>
  <c r="D18" i="26" s="1"/>
  <c r="D129" i="58"/>
  <c r="D128" i="54"/>
  <c r="C86" i="58"/>
  <c r="C85" i="54"/>
  <c r="D67" i="65"/>
  <c r="D31" i="42"/>
  <c r="D255" i="66"/>
  <c r="D254" i="66" s="1"/>
  <c r="D47" i="52"/>
  <c r="D343" i="69"/>
  <c r="D120" i="56"/>
  <c r="C379" i="64"/>
  <c r="C18" i="56"/>
  <c r="D68" i="65"/>
  <c r="D32" i="42"/>
  <c r="D321" i="71"/>
  <c r="D149" i="56"/>
  <c r="C16" i="21"/>
  <c r="J22" i="12"/>
  <c r="J22" i="15" s="1"/>
  <c r="T10" i="14"/>
  <c r="T10" i="17" s="1"/>
  <c r="C140" i="71"/>
  <c r="C150" i="46"/>
  <c r="H146" i="72"/>
  <c r="H174" i="46"/>
  <c r="C48" i="62"/>
  <c r="C47" i="59"/>
  <c r="C390" i="66"/>
  <c r="C389" i="66" s="1"/>
  <c r="C22" i="13"/>
  <c r="C22" i="16" s="1"/>
  <c r="C22" i="10"/>
  <c r="D313" i="70"/>
  <c r="D332" i="70" s="1"/>
  <c r="D333" i="70"/>
  <c r="D283" i="64"/>
  <c r="D282" i="64" s="1"/>
  <c r="D7" i="52"/>
  <c r="C245" i="72"/>
  <c r="C244" i="72" s="1"/>
  <c r="C164" i="52"/>
  <c r="D291" i="68"/>
  <c r="D290" i="68" s="1"/>
  <c r="D85" i="51"/>
  <c r="E6" i="24"/>
  <c r="E6" i="27" s="1"/>
  <c r="C313" i="65"/>
  <c r="C332" i="65" s="1"/>
  <c r="C333" i="65"/>
  <c r="E64" i="56"/>
  <c r="D72" i="56"/>
  <c r="D21" i="13"/>
  <c r="D21" i="16" s="1"/>
  <c r="D21" i="10"/>
  <c r="C21" i="13"/>
  <c r="C21" i="16" s="1"/>
  <c r="C21" i="10"/>
  <c r="C300" i="71"/>
  <c r="C318" i="71" s="1"/>
  <c r="C319" i="71"/>
  <c r="D347" i="64"/>
  <c r="D368" i="64" s="1"/>
  <c r="D369" i="64"/>
  <c r="D418" i="68"/>
  <c r="D15" i="10"/>
  <c r="F110" i="48"/>
  <c r="F109" i="44"/>
  <c r="E5" i="23"/>
  <c r="E5" i="26" s="1"/>
  <c r="C337" i="66"/>
  <c r="C52" i="56"/>
  <c r="D364" i="68"/>
  <c r="H143" i="69"/>
  <c r="H112" i="46"/>
  <c r="D419" i="68"/>
  <c r="D92" i="56"/>
  <c r="H163" i="64"/>
  <c r="H14" i="46"/>
  <c r="D174" i="68"/>
  <c r="D89" i="46"/>
  <c r="D142" i="69"/>
  <c r="D111" i="46"/>
  <c r="E11" i="25"/>
  <c r="E11" i="28" s="1"/>
  <c r="D69" i="70"/>
  <c r="D135" i="42"/>
  <c r="H146" i="71"/>
  <c r="H156" i="46"/>
  <c r="C90" i="56"/>
  <c r="D68" i="70"/>
  <c r="D132" i="42"/>
  <c r="F69" i="69"/>
  <c r="F116" i="42"/>
  <c r="D236" i="65"/>
  <c r="D235" i="65" s="1"/>
  <c r="D28" i="51"/>
  <c r="D20" i="13"/>
  <c r="D20" i="16" s="1"/>
  <c r="D20" i="10"/>
  <c r="D198" i="65"/>
  <c r="D197" i="65" s="1"/>
  <c r="D29" i="52"/>
  <c r="D28" i="49"/>
  <c r="C8" i="58"/>
  <c r="C7" i="54"/>
  <c r="E366" i="64"/>
  <c r="E31" i="13"/>
  <c r="E31" i="16" s="1"/>
  <c r="E31" i="10"/>
  <c r="C20" i="24"/>
  <c r="C20" i="27" s="1"/>
  <c r="C20" i="21"/>
  <c r="E9" i="24"/>
  <c r="E9" i="27" s="1"/>
  <c r="E9" i="21"/>
  <c r="D18" i="24"/>
  <c r="D18" i="27" s="1"/>
  <c r="D18" i="21"/>
  <c r="C255" i="67"/>
  <c r="C254" i="67" s="1"/>
  <c r="C66" i="52"/>
  <c r="D48" i="59"/>
  <c r="D47" i="55"/>
  <c r="D48" i="56"/>
  <c r="C50" i="56"/>
  <c r="E83" i="56"/>
  <c r="D10" i="56"/>
  <c r="E28" i="25"/>
  <c r="E28" i="28" s="1"/>
  <c r="G145" i="69"/>
  <c r="G114" i="46"/>
  <c r="C373" i="64"/>
  <c r="C12" i="56"/>
  <c r="D67" i="52"/>
  <c r="D66" i="49"/>
  <c r="D198" i="67"/>
  <c r="D197" i="67" s="1"/>
  <c r="I337" i="69"/>
  <c r="I114" i="56"/>
  <c r="D322" i="71"/>
  <c r="D150" i="56"/>
  <c r="G150" i="67"/>
  <c r="G76" i="46"/>
  <c r="G150" i="70"/>
  <c r="G138" i="46"/>
  <c r="D144" i="67"/>
  <c r="D70" i="46"/>
  <c r="H184" i="68"/>
  <c r="H99" i="46"/>
  <c r="C426" i="68"/>
  <c r="D282" i="71"/>
  <c r="D323" i="72"/>
  <c r="D169" i="56"/>
  <c r="F342" i="69"/>
  <c r="F119" i="56"/>
  <c r="C313" i="70"/>
  <c r="C332" i="70" s="1"/>
  <c r="C333" i="70"/>
  <c r="C120" i="6"/>
  <c r="C136" i="6"/>
  <c r="C160" i="6"/>
  <c r="D255" i="70"/>
  <c r="D254" i="70" s="1"/>
  <c r="D128" i="52"/>
  <c r="D105" i="55"/>
  <c r="C417" i="68"/>
  <c r="D164" i="49"/>
  <c r="D165" i="52"/>
  <c r="D191" i="72"/>
  <c r="D190" i="72" s="1"/>
  <c r="C67" i="59"/>
  <c r="C66" i="55"/>
  <c r="C67" i="56"/>
  <c r="C245" i="71"/>
  <c r="C244" i="71" s="1"/>
  <c r="C146" i="52"/>
  <c r="D333" i="66"/>
  <c r="D313" i="66"/>
  <c r="D332" i="66" s="1"/>
  <c r="C335" i="66"/>
  <c r="D371" i="64"/>
  <c r="D17" i="18"/>
  <c r="C20" i="25"/>
  <c r="C20" i="28" s="1"/>
  <c r="C24" i="23"/>
  <c r="C24" i="26" s="1"/>
  <c r="E6" i="21" l="1"/>
  <c r="D422" i="68"/>
  <c r="C26" i="24"/>
  <c r="C26" i="27" s="1"/>
  <c r="D76" i="56"/>
  <c r="J113" i="42"/>
  <c r="C128" i="56"/>
  <c r="D95" i="56"/>
  <c r="E176" i="56"/>
  <c r="E30" i="23"/>
  <c r="E30" i="26" s="1"/>
  <c r="D328" i="72"/>
  <c r="E30" i="25"/>
  <c r="E30" i="28" s="1"/>
  <c r="D345" i="69"/>
  <c r="D122" i="56"/>
  <c r="D344" i="70"/>
  <c r="D140" i="56"/>
  <c r="E330" i="72"/>
  <c r="D342" i="67"/>
  <c r="C99" i="56"/>
  <c r="J68" i="69"/>
  <c r="D290" i="69"/>
  <c r="D328" i="69" s="1"/>
  <c r="D26" i="23"/>
  <c r="D26" i="26" s="1"/>
  <c r="D442" i="69"/>
  <c r="D128" i="56"/>
  <c r="C85" i="56"/>
  <c r="C335" i="70"/>
  <c r="H21" i="14"/>
  <c r="H21" i="17" s="1"/>
  <c r="H20" i="14"/>
  <c r="H20" i="17" s="1"/>
  <c r="C421" i="68"/>
  <c r="C94" i="56"/>
  <c r="J146" i="69"/>
  <c r="J115" i="46"/>
  <c r="D129" i="61"/>
  <c r="D128" i="58"/>
  <c r="D371" i="70"/>
  <c r="D370" i="70" s="1"/>
  <c r="D120" i="6"/>
  <c r="D160" i="6"/>
  <c r="D136" i="6"/>
  <c r="D146" i="52"/>
  <c r="D245" i="71"/>
  <c r="D244" i="71" s="1"/>
  <c r="C129" i="62"/>
  <c r="C128" i="59"/>
  <c r="C390" i="70"/>
  <c r="C389" i="70" s="1"/>
  <c r="C16" i="27"/>
  <c r="C15" i="24"/>
  <c r="C15" i="27" s="1"/>
  <c r="C371" i="70"/>
  <c r="C370" i="70" s="1"/>
  <c r="C129" i="61"/>
  <c r="C128" i="58"/>
  <c r="D333" i="67"/>
  <c r="D313" i="67"/>
  <c r="D332" i="67" s="1"/>
  <c r="F23" i="24"/>
  <c r="F23" i="27" s="1"/>
  <c r="F23" i="21"/>
  <c r="D68" i="72"/>
  <c r="D168" i="42"/>
  <c r="D140" i="71"/>
  <c r="D150" i="46"/>
  <c r="F75" i="64"/>
  <c r="F10" i="42"/>
  <c r="E145" i="66"/>
  <c r="E52" i="46"/>
  <c r="C321" i="71"/>
  <c r="C149" i="56"/>
  <c r="K21" i="12"/>
  <c r="K21" i="15" s="1"/>
  <c r="C22" i="23"/>
  <c r="C22" i="26" s="1"/>
  <c r="C152" i="70"/>
  <c r="C140" i="46"/>
  <c r="C21" i="23"/>
  <c r="C21" i="26" s="1"/>
  <c r="C170" i="64"/>
  <c r="C21" i="46"/>
  <c r="E122" i="68"/>
  <c r="F70" i="66"/>
  <c r="F55" i="42"/>
  <c r="G26" i="13"/>
  <c r="G26" i="16" s="1"/>
  <c r="G26" i="10"/>
  <c r="D138" i="56"/>
  <c r="H24" i="14"/>
  <c r="H24" i="17" s="1"/>
  <c r="G14" i="18"/>
  <c r="G4" i="18"/>
  <c r="G3" i="18" s="1"/>
  <c r="D85" i="52"/>
  <c r="D315" i="68"/>
  <c r="D314" i="68" s="1"/>
  <c r="C146" i="56"/>
  <c r="D57" i="56"/>
  <c r="E91" i="56"/>
  <c r="C355" i="72"/>
  <c r="C354" i="72" s="1"/>
  <c r="C165" i="61"/>
  <c r="C164" i="58"/>
  <c r="C146" i="58"/>
  <c r="C355" i="71"/>
  <c r="C354" i="71" s="1"/>
  <c r="C147" i="61"/>
  <c r="D105" i="62"/>
  <c r="D300" i="72"/>
  <c r="D318" i="72" s="1"/>
  <c r="D319" i="72"/>
  <c r="C485" i="68"/>
  <c r="C484" i="68" s="1"/>
  <c r="C86" i="62"/>
  <c r="C85" i="59"/>
  <c r="D4" i="25"/>
  <c r="D4" i="28" s="1"/>
  <c r="D372" i="64"/>
  <c r="D11" i="56"/>
  <c r="E6" i="25"/>
  <c r="E6" i="28" s="1"/>
  <c r="C15" i="19"/>
  <c r="C15" i="21" s="1"/>
  <c r="C16" i="23"/>
  <c r="F121" i="69"/>
  <c r="F140" i="69" s="1"/>
  <c r="F141" i="69"/>
  <c r="D165" i="59"/>
  <c r="D164" i="55"/>
  <c r="D165" i="56"/>
  <c r="E198" i="69"/>
  <c r="E197" i="69" s="1"/>
  <c r="E109" i="49"/>
  <c r="E110" i="52"/>
  <c r="C139" i="72"/>
  <c r="C167" i="46"/>
  <c r="J150" i="69"/>
  <c r="J119" i="46"/>
  <c r="E70" i="67"/>
  <c r="E74" i="42"/>
  <c r="G5" i="13"/>
  <c r="G5" i="16" s="1"/>
  <c r="G5" i="10"/>
  <c r="L26" i="12"/>
  <c r="L26" i="15" s="1"/>
  <c r="K22" i="12"/>
  <c r="K22" i="15" s="1"/>
  <c r="J337" i="69"/>
  <c r="J114" i="56"/>
  <c r="D67" i="70"/>
  <c r="D131" i="42"/>
  <c r="R31" i="12"/>
  <c r="R31" i="15" s="1"/>
  <c r="D245" i="72"/>
  <c r="D244" i="72" s="1"/>
  <c r="D164" i="52"/>
  <c r="D342" i="70"/>
  <c r="C411" i="64"/>
  <c r="C410" i="64" s="1"/>
  <c r="C8" i="61"/>
  <c r="C7" i="58"/>
  <c r="G11" i="13"/>
  <c r="G11" i="16" s="1"/>
  <c r="G11" i="10"/>
  <c r="G6" i="13"/>
  <c r="G6" i="16" s="1"/>
  <c r="G6" i="10"/>
  <c r="C447" i="66"/>
  <c r="C446" i="66" s="1"/>
  <c r="C47" i="62"/>
  <c r="C373" i="71"/>
  <c r="C372" i="71" s="1"/>
  <c r="C147" i="62"/>
  <c r="C146" i="59"/>
  <c r="G21" i="14"/>
  <c r="G21" i="17" s="1"/>
  <c r="D342" i="66"/>
  <c r="C373" i="72"/>
  <c r="C372" i="72" s="1"/>
  <c r="C165" i="62"/>
  <c r="C164" i="59"/>
  <c r="D105" i="59"/>
  <c r="D47" i="56"/>
  <c r="C66" i="56"/>
  <c r="E70" i="66"/>
  <c r="E55" i="42"/>
  <c r="D374" i="64"/>
  <c r="D13" i="56"/>
  <c r="F186" i="68"/>
  <c r="F101" i="46"/>
  <c r="D145" i="65"/>
  <c r="D33" i="46"/>
  <c r="E67" i="70"/>
  <c r="E131" i="42"/>
  <c r="G144" i="69"/>
  <c r="G113" i="46"/>
  <c r="C323" i="71"/>
  <c r="C151" i="56"/>
  <c r="I150" i="70"/>
  <c r="I138" i="46"/>
  <c r="D69" i="65"/>
  <c r="D35" i="42"/>
  <c r="D67" i="71"/>
  <c r="D149" i="42"/>
  <c r="C336" i="66"/>
  <c r="C51" i="56"/>
  <c r="C336" i="67"/>
  <c r="C70" i="56"/>
  <c r="E410" i="68"/>
  <c r="D156" i="56"/>
  <c r="D34" i="56"/>
  <c r="D385" i="69"/>
  <c r="C7" i="56"/>
  <c r="D371" i="66"/>
  <c r="D370" i="66" s="1"/>
  <c r="D48" i="61"/>
  <c r="D47" i="58"/>
  <c r="C428" i="66"/>
  <c r="C427" i="66" s="1"/>
  <c r="C47" i="61"/>
  <c r="D67" i="58"/>
  <c r="D66" i="54"/>
  <c r="C66" i="58"/>
  <c r="C67" i="61"/>
  <c r="C371" i="67"/>
  <c r="C370" i="67" s="1"/>
  <c r="D334" i="69"/>
  <c r="E68" i="70"/>
  <c r="E132" i="42"/>
  <c r="E31" i="23"/>
  <c r="E31" i="26" s="1"/>
  <c r="K24" i="12"/>
  <c r="K24" i="15" s="1"/>
  <c r="D321" i="72"/>
  <c r="D167" i="56"/>
  <c r="F67" i="69"/>
  <c r="F112" i="42"/>
  <c r="E57" i="56"/>
  <c r="D328" i="71"/>
  <c r="C29" i="62"/>
  <c r="C28" i="59"/>
  <c r="C390" i="65"/>
  <c r="C389" i="65" s="1"/>
  <c r="D338" i="65"/>
  <c r="D86" i="59"/>
  <c r="D86" i="56"/>
  <c r="D85" i="55"/>
  <c r="C8" i="62"/>
  <c r="C432" i="64"/>
  <c r="C431" i="64" s="1"/>
  <c r="C7" i="59"/>
  <c r="C28" i="56"/>
  <c r="D15" i="20"/>
  <c r="D16" i="24"/>
  <c r="I145" i="69"/>
  <c r="I114" i="46"/>
  <c r="C152" i="65"/>
  <c r="C40" i="46"/>
  <c r="D70" i="70"/>
  <c r="D136" i="42"/>
  <c r="C416" i="68"/>
  <c r="C89" i="56"/>
  <c r="E67" i="67"/>
  <c r="E69" i="42"/>
  <c r="H145" i="69"/>
  <c r="H114" i="46"/>
  <c r="I150" i="67"/>
  <c r="I76" i="46"/>
  <c r="F338" i="66"/>
  <c r="F53" i="56"/>
  <c r="F169" i="64"/>
  <c r="F20" i="46"/>
  <c r="D69" i="71"/>
  <c r="D153" i="42"/>
  <c r="F338" i="67"/>
  <c r="F72" i="56"/>
  <c r="E69" i="66"/>
  <c r="E54" i="42"/>
  <c r="I167" i="64"/>
  <c r="I18" i="46"/>
  <c r="D143" i="65"/>
  <c r="D31" i="46"/>
  <c r="D145" i="70"/>
  <c r="D133" i="46"/>
  <c r="C148" i="71"/>
  <c r="C158" i="46"/>
  <c r="K20" i="12"/>
  <c r="K20" i="15" s="1"/>
  <c r="C179" i="68"/>
  <c r="C94" i="46"/>
  <c r="E80" i="68"/>
  <c r="E89" i="42"/>
  <c r="G23" i="13"/>
  <c r="G23" i="16" s="1"/>
  <c r="G23" i="10"/>
  <c r="D255" i="67"/>
  <c r="D254" i="67" s="1"/>
  <c r="D66" i="52"/>
  <c r="E342" i="67"/>
  <c r="E76" i="56"/>
  <c r="E5" i="25"/>
  <c r="E5" i="28" s="1"/>
  <c r="E342" i="66"/>
  <c r="C461" i="68"/>
  <c r="C460" i="68" s="1"/>
  <c r="C86" i="61"/>
  <c r="C85" i="58"/>
  <c r="D7" i="56"/>
  <c r="D390" i="70"/>
  <c r="D389" i="70" s="1"/>
  <c r="D129" i="62"/>
  <c r="D128" i="59"/>
  <c r="E30" i="24"/>
  <c r="E30" i="27" s="1"/>
  <c r="D18" i="25"/>
  <c r="D18" i="28" s="1"/>
  <c r="D388" i="68"/>
  <c r="D412" i="68" s="1"/>
  <c r="D413" i="68"/>
  <c r="E236" i="69"/>
  <c r="E235" i="69" s="1"/>
  <c r="E109" i="51"/>
  <c r="C371" i="65"/>
  <c r="C370" i="65" s="1"/>
  <c r="C29" i="61"/>
  <c r="C28" i="58"/>
  <c r="C140" i="72"/>
  <c r="C168" i="46"/>
  <c r="D82" i="68"/>
  <c r="D93" i="42"/>
  <c r="J338" i="69"/>
  <c r="J115" i="56"/>
  <c r="C81" i="68"/>
  <c r="C92" i="42"/>
  <c r="D375" i="64"/>
  <c r="D14" i="56"/>
  <c r="J146" i="70"/>
  <c r="J134" i="46"/>
  <c r="C76" i="64"/>
  <c r="C162" i="64"/>
  <c r="C13" i="46"/>
  <c r="D147" i="58"/>
  <c r="D146" i="54"/>
  <c r="I24" i="14"/>
  <c r="I24" i="17" s="1"/>
  <c r="D174" i="56"/>
  <c r="D390" i="66"/>
  <c r="D389" i="66" s="1"/>
  <c r="D48" i="62"/>
  <c r="D47" i="59"/>
  <c r="I23" i="14"/>
  <c r="I23" i="17" s="1"/>
  <c r="F110" i="51"/>
  <c r="F179" i="69"/>
  <c r="F178" i="69" s="1"/>
  <c r="F109" i="48"/>
  <c r="D29" i="59"/>
  <c r="D28" i="55"/>
  <c r="D29" i="56"/>
  <c r="E418" i="68"/>
  <c r="C24" i="24"/>
  <c r="C24" i="27" s="1"/>
  <c r="C24" i="21"/>
  <c r="D432" i="64"/>
  <c r="D431" i="64" s="1"/>
  <c r="D8" i="62"/>
  <c r="D7" i="59"/>
  <c r="G9" i="13"/>
  <c r="G9" i="16" s="1"/>
  <c r="G9" i="10"/>
  <c r="E78" i="56"/>
  <c r="E138" i="56"/>
  <c r="D29" i="58"/>
  <c r="D28" i="54"/>
  <c r="C152" i="66"/>
  <c r="C59" i="46"/>
  <c r="D300" i="71"/>
  <c r="D318" i="71" s="1"/>
  <c r="D319" i="71"/>
  <c r="D8" i="61"/>
  <c r="D7" i="58"/>
  <c r="D411" i="64"/>
  <c r="D410" i="64" s="1"/>
  <c r="C164" i="56"/>
  <c r="D165" i="58"/>
  <c r="D164" i="54"/>
  <c r="C337" i="70"/>
  <c r="C133" i="56"/>
  <c r="E9" i="25"/>
  <c r="E9" i="28" s="1"/>
  <c r="I150" i="65"/>
  <c r="I38" i="46"/>
  <c r="C148" i="72"/>
  <c r="C176" i="46"/>
  <c r="I150" i="66"/>
  <c r="I57" i="46"/>
  <c r="C187" i="68"/>
  <c r="C102" i="46"/>
  <c r="E294" i="69"/>
  <c r="C66" i="59"/>
  <c r="C390" i="67"/>
  <c r="C389" i="67" s="1"/>
  <c r="C67" i="62"/>
  <c r="D147" i="59"/>
  <c r="D146" i="55"/>
  <c r="D147" i="56"/>
  <c r="D255" i="65"/>
  <c r="D254" i="65" s="1"/>
  <c r="D28" i="52"/>
  <c r="J19" i="12"/>
  <c r="J19" i="15" s="1"/>
  <c r="J17" i="7"/>
  <c r="H26" i="13"/>
  <c r="H26" i="16" s="1"/>
  <c r="H26" i="10"/>
  <c r="D86" i="58"/>
  <c r="D85" i="54"/>
  <c r="D313" i="65"/>
  <c r="D332" i="65" s="1"/>
  <c r="D333" i="65"/>
  <c r="F19" i="14"/>
  <c r="F19" i="17" s="1"/>
  <c r="F17" i="11"/>
  <c r="C131" i="56"/>
  <c r="G7" i="13"/>
  <c r="G7" i="16" s="1"/>
  <c r="G7" i="10"/>
  <c r="F110" i="49"/>
  <c r="F109" i="45"/>
  <c r="F109" i="46" s="1"/>
  <c r="F110" i="46"/>
  <c r="E344" i="67"/>
  <c r="C368" i="64"/>
  <c r="H23" i="14"/>
  <c r="H23" i="17" s="1"/>
  <c r="E342" i="70"/>
  <c r="D67" i="59"/>
  <c r="D66" i="55"/>
  <c r="D67" i="56"/>
  <c r="E7" i="24"/>
  <c r="E7" i="27" s="1"/>
  <c r="E7" i="21"/>
  <c r="D105" i="54"/>
  <c r="D105" i="56" s="1"/>
  <c r="G17" i="11"/>
  <c r="D22" i="23"/>
  <c r="D22" i="26" s="1"/>
  <c r="E15" i="18"/>
  <c r="C24" i="25"/>
  <c r="C24" i="28" s="1"/>
  <c r="F57" i="56" l="1"/>
  <c r="F342" i="67"/>
  <c r="D335" i="67"/>
  <c r="C69" i="56"/>
  <c r="F418" i="68"/>
  <c r="D69" i="56"/>
  <c r="D376" i="64"/>
  <c r="D164" i="56"/>
  <c r="C415" i="68"/>
  <c r="C335" i="67"/>
  <c r="E30" i="21"/>
  <c r="C88" i="56"/>
  <c r="D66" i="56"/>
  <c r="D429" i="68"/>
  <c r="D102" i="56"/>
  <c r="F342" i="66"/>
  <c r="D347" i="69"/>
  <c r="D105" i="57"/>
  <c r="D18" i="56"/>
  <c r="D426" i="68"/>
  <c r="D99" i="56"/>
  <c r="F91" i="56"/>
  <c r="D146" i="56"/>
  <c r="F76" i="56"/>
  <c r="D28" i="56"/>
  <c r="D15" i="56"/>
  <c r="J146" i="71"/>
  <c r="J156" i="46"/>
  <c r="E313" i="69"/>
  <c r="E332" i="69" s="1"/>
  <c r="E333" i="69"/>
  <c r="E110" i="58"/>
  <c r="E109" i="54"/>
  <c r="D371" i="65"/>
  <c r="D370" i="65" s="1"/>
  <c r="D29" i="61"/>
  <c r="D28" i="58"/>
  <c r="C447" i="65"/>
  <c r="C446" i="65" s="1"/>
  <c r="C28" i="62"/>
  <c r="F330" i="70"/>
  <c r="F126" i="56"/>
  <c r="F11" i="23"/>
  <c r="F11" i="26" s="1"/>
  <c r="F330" i="69"/>
  <c r="F107" i="56"/>
  <c r="F10" i="23"/>
  <c r="F10" i="26" s="1"/>
  <c r="J146" i="66"/>
  <c r="J53" i="46"/>
  <c r="J146" i="72"/>
  <c r="J174" i="46"/>
  <c r="J184" i="68"/>
  <c r="J99" i="46"/>
  <c r="D337" i="66"/>
  <c r="D52" i="56"/>
  <c r="G345" i="65"/>
  <c r="G41" i="56"/>
  <c r="J142" i="71"/>
  <c r="J152" i="46"/>
  <c r="F7" i="23"/>
  <c r="F7" i="26" s="1"/>
  <c r="K338" i="69"/>
  <c r="K115" i="56"/>
  <c r="F159" i="64"/>
  <c r="F10" i="46"/>
  <c r="I20" i="14"/>
  <c r="I20" i="17" s="1"/>
  <c r="I23" i="13"/>
  <c r="I23" i="16" s="1"/>
  <c r="I23" i="10"/>
  <c r="G28" i="24"/>
  <c r="G28" i="27" s="1"/>
  <c r="D447" i="66"/>
  <c r="D446" i="66" s="1"/>
  <c r="D47" i="62"/>
  <c r="E7" i="23"/>
  <c r="E7" i="26" s="1"/>
  <c r="C428" i="65"/>
  <c r="C427" i="65" s="1"/>
  <c r="C28" i="61"/>
  <c r="I26" i="13"/>
  <c r="I26" i="16" s="1"/>
  <c r="I26" i="10"/>
  <c r="D16" i="27"/>
  <c r="D15" i="24"/>
  <c r="D15" i="27" s="1"/>
  <c r="D485" i="68"/>
  <c r="D484" i="68" s="1"/>
  <c r="D86" i="62"/>
  <c r="D85" i="59"/>
  <c r="D421" i="68"/>
  <c r="H10" i="13"/>
  <c r="H10" i="16" s="1"/>
  <c r="H10" i="10"/>
  <c r="F31" i="13"/>
  <c r="F31" i="16" s="1"/>
  <c r="F31" i="10"/>
  <c r="H19" i="14"/>
  <c r="H19" i="17" s="1"/>
  <c r="H17" i="11"/>
  <c r="K113" i="42"/>
  <c r="H22" i="14"/>
  <c r="H22" i="17" s="1"/>
  <c r="D20" i="24"/>
  <c r="D20" i="27" s="1"/>
  <c r="D373" i="72"/>
  <c r="D372" i="72" s="1"/>
  <c r="D165" i="62"/>
  <c r="D164" i="59"/>
  <c r="F11" i="24"/>
  <c r="F11" i="27" s="1"/>
  <c r="E100" i="72"/>
  <c r="E339" i="65"/>
  <c r="E35" i="56"/>
  <c r="F330" i="66"/>
  <c r="G23" i="23"/>
  <c r="G23" i="26" s="1"/>
  <c r="E102" i="70"/>
  <c r="C336" i="70"/>
  <c r="C132" i="56"/>
  <c r="J176" i="68"/>
  <c r="J91" i="46"/>
  <c r="D139" i="71"/>
  <c r="D149" i="46"/>
  <c r="E341" i="65"/>
  <c r="L20" i="12"/>
  <c r="L20" i="15" s="1"/>
  <c r="K146" i="67"/>
  <c r="K72" i="46"/>
  <c r="J180" i="68"/>
  <c r="J95" i="46"/>
  <c r="D337" i="67"/>
  <c r="D71" i="56"/>
  <c r="K176" i="68"/>
  <c r="K91" i="46"/>
  <c r="D15" i="19"/>
  <c r="D15" i="21" s="1"/>
  <c r="D16" i="23"/>
  <c r="D474" i="64"/>
  <c r="D473" i="64" s="1"/>
  <c r="D7" i="61"/>
  <c r="G11" i="24"/>
  <c r="G11" i="27" s="1"/>
  <c r="F7" i="24"/>
  <c r="F7" i="27" s="1"/>
  <c r="K68" i="69"/>
  <c r="C427" i="71"/>
  <c r="C426" i="71" s="1"/>
  <c r="C146" i="62"/>
  <c r="D50" i="56"/>
  <c r="K19" i="12"/>
  <c r="K19" i="15" s="1"/>
  <c r="K17" i="7"/>
  <c r="G45" i="46"/>
  <c r="D128" i="61"/>
  <c r="D428" i="70"/>
  <c r="D427" i="70" s="1"/>
  <c r="H144" i="69"/>
  <c r="H113" i="46"/>
  <c r="D177" i="68"/>
  <c r="D92" i="46"/>
  <c r="D141" i="72"/>
  <c r="D169" i="46"/>
  <c r="D77" i="64"/>
  <c r="D12" i="42"/>
  <c r="C161" i="64"/>
  <c r="C12" i="46"/>
  <c r="D81" i="68"/>
  <c r="D92" i="42"/>
  <c r="F83" i="56"/>
  <c r="F9" i="23"/>
  <c r="F9" i="26" s="1"/>
  <c r="L21" i="12"/>
  <c r="L21" i="15" s="1"/>
  <c r="L338" i="69"/>
  <c r="L115" i="56"/>
  <c r="J143" i="69"/>
  <c r="J112" i="46"/>
  <c r="G10" i="23"/>
  <c r="G10" i="26" s="1"/>
  <c r="E110" i="59"/>
  <c r="E110" i="56"/>
  <c r="E109" i="55"/>
  <c r="D7" i="62"/>
  <c r="D495" i="64"/>
  <c r="D494" i="64" s="1"/>
  <c r="E20" i="13"/>
  <c r="E20" i="16" s="1"/>
  <c r="E20" i="10"/>
  <c r="C21" i="24"/>
  <c r="C21" i="27" s="1"/>
  <c r="C21" i="21"/>
  <c r="F28" i="13"/>
  <c r="F28" i="16" s="1"/>
  <c r="F28" i="10"/>
  <c r="D22" i="24"/>
  <c r="D22" i="27" s="1"/>
  <c r="D22" i="21"/>
  <c r="D16" i="21"/>
  <c r="D371" i="67"/>
  <c r="D370" i="67" s="1"/>
  <c r="D67" i="61"/>
  <c r="D66" i="58"/>
  <c r="F45" i="56"/>
  <c r="C29" i="14"/>
  <c r="C29" i="17" s="1"/>
  <c r="C27" i="11"/>
  <c r="D335" i="66"/>
  <c r="G138" i="66"/>
  <c r="D105" i="61"/>
  <c r="C409" i="72"/>
  <c r="C408" i="72" s="1"/>
  <c r="C164" i="61"/>
  <c r="E31" i="24"/>
  <c r="E31" i="27" s="1"/>
  <c r="E31" i="21"/>
  <c r="E255" i="69"/>
  <c r="E254" i="69" s="1"/>
  <c r="E109" i="52"/>
  <c r="D423" i="69"/>
  <c r="E101" i="56"/>
  <c r="R28" i="12"/>
  <c r="R28" i="15" s="1"/>
  <c r="R28" i="14"/>
  <c r="R28" i="17" s="1"/>
  <c r="E143" i="67"/>
  <c r="E69" i="46"/>
  <c r="E324" i="71"/>
  <c r="E152" i="56"/>
  <c r="D88" i="56"/>
  <c r="C427" i="72"/>
  <c r="C426" i="72" s="1"/>
  <c r="C164" i="62"/>
  <c r="J163" i="64"/>
  <c r="J14" i="46"/>
  <c r="L24" i="12"/>
  <c r="L24" i="15" s="1"/>
  <c r="C22" i="25"/>
  <c r="C22" i="28" s="1"/>
  <c r="G335" i="69"/>
  <c r="G112" i="56"/>
  <c r="E102" i="67"/>
  <c r="D144" i="65"/>
  <c r="D32" i="46"/>
  <c r="E145" i="67"/>
  <c r="E71" i="46"/>
  <c r="C178" i="68"/>
  <c r="C93" i="46"/>
  <c r="E31" i="25"/>
  <c r="E31" i="28" s="1"/>
  <c r="E144" i="66"/>
  <c r="E51" i="46"/>
  <c r="E70" i="71"/>
  <c r="E154" i="42"/>
  <c r="J146" i="67"/>
  <c r="J72" i="46"/>
  <c r="F67" i="66"/>
  <c r="F50" i="42"/>
  <c r="G330" i="70"/>
  <c r="G126" i="56"/>
  <c r="G11" i="23"/>
  <c r="G11" i="26" s="1"/>
  <c r="J150" i="66"/>
  <c r="J57" i="46"/>
  <c r="D84" i="68"/>
  <c r="D97" i="42"/>
  <c r="E145" i="70"/>
  <c r="E133" i="46"/>
  <c r="F294" i="69"/>
  <c r="D355" i="72"/>
  <c r="D354" i="72" s="1"/>
  <c r="D165" i="61"/>
  <c r="D164" i="58"/>
  <c r="I21" i="14"/>
  <c r="I21" i="17" s="1"/>
  <c r="D415" i="68"/>
  <c r="E37" i="56"/>
  <c r="D21" i="24"/>
  <c r="D21" i="27" s="1"/>
  <c r="D21" i="23"/>
  <c r="D21" i="26" s="1"/>
  <c r="D105" i="58"/>
  <c r="E428" i="68"/>
  <c r="C128" i="61"/>
  <c r="C428" i="70"/>
  <c r="C427" i="70" s="1"/>
  <c r="G381" i="64"/>
  <c r="G20" i="56"/>
  <c r="F17" i="14"/>
  <c r="F17" i="17" s="1"/>
  <c r="F236" i="69"/>
  <c r="F235" i="69" s="1"/>
  <c r="F109" i="51"/>
  <c r="F68" i="66"/>
  <c r="F51" i="42"/>
  <c r="F330" i="65"/>
  <c r="F6" i="23"/>
  <c r="F6" i="26" s="1"/>
  <c r="D373" i="64"/>
  <c r="D12" i="56"/>
  <c r="K146" i="70"/>
  <c r="K134" i="46"/>
  <c r="E22" i="56"/>
  <c r="F68" i="67"/>
  <c r="F70" i="42"/>
  <c r="C160" i="64"/>
  <c r="C11" i="46"/>
  <c r="G17" i="14"/>
  <c r="G17" i="17" s="1"/>
  <c r="D390" i="67"/>
  <c r="D389" i="67" s="1"/>
  <c r="D67" i="62"/>
  <c r="D66" i="59"/>
  <c r="D86" i="61"/>
  <c r="D461" i="68"/>
  <c r="D460" i="68" s="1"/>
  <c r="D85" i="58"/>
  <c r="I19" i="14"/>
  <c r="I19" i="17" s="1"/>
  <c r="I17" i="11"/>
  <c r="C11" i="42"/>
  <c r="D447" i="70"/>
  <c r="D446" i="70" s="1"/>
  <c r="D128" i="62"/>
  <c r="G10" i="24"/>
  <c r="G10" i="27" s="1"/>
  <c r="G10" i="21"/>
  <c r="C474" i="64"/>
  <c r="C473" i="64" s="1"/>
  <c r="C7" i="61"/>
  <c r="C15" i="23"/>
  <c r="C15" i="26" s="1"/>
  <c r="C16" i="26"/>
  <c r="D366" i="69"/>
  <c r="E330" i="66"/>
  <c r="C29" i="13"/>
  <c r="C29" i="16" s="1"/>
  <c r="C29" i="10"/>
  <c r="F64" i="46"/>
  <c r="E45" i="56"/>
  <c r="F70" i="70"/>
  <c r="F136" i="42"/>
  <c r="E143" i="70"/>
  <c r="E131" i="46"/>
  <c r="F6" i="24"/>
  <c r="F6" i="27" s="1"/>
  <c r="E102" i="65"/>
  <c r="F338" i="70"/>
  <c r="F134" i="56"/>
  <c r="D420" i="68"/>
  <c r="D93" i="56"/>
  <c r="C420" i="68"/>
  <c r="C93" i="56"/>
  <c r="E69" i="67"/>
  <c r="E73" i="42"/>
  <c r="L22" i="12"/>
  <c r="L22" i="15" s="1"/>
  <c r="D144" i="70"/>
  <c r="D132" i="46"/>
  <c r="E114" i="64"/>
  <c r="J150" i="65"/>
  <c r="J38" i="46"/>
  <c r="I144" i="69"/>
  <c r="I113" i="46"/>
  <c r="E102" i="66"/>
  <c r="J146" i="65"/>
  <c r="J34" i="46"/>
  <c r="C21" i="25"/>
  <c r="C21" i="28" s="1"/>
  <c r="K150" i="69"/>
  <c r="K119" i="46"/>
  <c r="D417" i="68"/>
  <c r="D90" i="56"/>
  <c r="I22" i="14"/>
  <c r="I22" i="17" s="1"/>
  <c r="H23" i="13"/>
  <c r="H23" i="16" s="1"/>
  <c r="H23" i="10"/>
  <c r="D373" i="71"/>
  <c r="D372" i="71" s="1"/>
  <c r="D147" i="62"/>
  <c r="D146" i="59"/>
  <c r="G126" i="46"/>
  <c r="D26" i="24"/>
  <c r="D26" i="27" s="1"/>
  <c r="D26" i="21"/>
  <c r="C533" i="68"/>
  <c r="C532" i="68" s="1"/>
  <c r="C85" i="61"/>
  <c r="D20" i="23"/>
  <c r="D20" i="26" s="1"/>
  <c r="G26" i="46"/>
  <c r="C7" i="62"/>
  <c r="C495" i="64"/>
  <c r="C494" i="64" s="1"/>
  <c r="D85" i="56"/>
  <c r="R30" i="12"/>
  <c r="R30" i="15" s="1"/>
  <c r="R30" i="14"/>
  <c r="R30" i="17" s="1"/>
  <c r="C428" i="67"/>
  <c r="C427" i="67" s="1"/>
  <c r="C66" i="61"/>
  <c r="D428" i="66"/>
  <c r="D427" i="66" s="1"/>
  <c r="D47" i="61"/>
  <c r="F10" i="24"/>
  <c r="F10" i="27" s="1"/>
  <c r="F9" i="24"/>
  <c r="F9" i="27" s="1"/>
  <c r="C146" i="61"/>
  <c r="C409" i="71"/>
  <c r="C408" i="71" s="1"/>
  <c r="G83" i="46"/>
  <c r="F138" i="67"/>
  <c r="F198" i="69"/>
  <c r="F197" i="69" s="1"/>
  <c r="F110" i="52"/>
  <c r="F109" i="49"/>
  <c r="C323" i="72"/>
  <c r="C169" i="56"/>
  <c r="J142" i="72"/>
  <c r="J170" i="46"/>
  <c r="D179" i="68"/>
  <c r="D94" i="46"/>
  <c r="F80" i="68"/>
  <c r="F89" i="42"/>
  <c r="C322" i="71"/>
  <c r="C150" i="56"/>
  <c r="M26" i="12"/>
  <c r="M26" i="15" s="1"/>
  <c r="E79" i="68"/>
  <c r="E88" i="42"/>
  <c r="J336" i="69"/>
  <c r="J113" i="56"/>
  <c r="E100" i="71"/>
  <c r="D378" i="64"/>
  <c r="D17" i="56"/>
  <c r="K146" i="69"/>
  <c r="K115" i="46"/>
  <c r="C78" i="64"/>
  <c r="C15" i="42"/>
  <c r="D143" i="70"/>
  <c r="D131" i="46"/>
  <c r="C447" i="67"/>
  <c r="C446" i="67" s="1"/>
  <c r="C66" i="62"/>
  <c r="G138" i="70"/>
  <c r="D28" i="59"/>
  <c r="D29" i="62"/>
  <c r="D390" i="65"/>
  <c r="D389" i="65" s="1"/>
  <c r="D147" i="61"/>
  <c r="D146" i="58"/>
  <c r="D355" i="71"/>
  <c r="D354" i="71" s="1"/>
  <c r="C22" i="24"/>
  <c r="C22" i="27" s="1"/>
  <c r="C22" i="21"/>
  <c r="G138" i="65"/>
  <c r="G330" i="69"/>
  <c r="T9" i="14"/>
  <c r="T9" i="17" s="1"/>
  <c r="D379" i="64"/>
  <c r="D94" i="56"/>
  <c r="C557" i="68"/>
  <c r="C556" i="68" s="1"/>
  <c r="C85" i="62"/>
  <c r="E338" i="65"/>
  <c r="E34" i="56"/>
  <c r="E86" i="48"/>
  <c r="E85" i="44"/>
  <c r="G168" i="68"/>
  <c r="C128" i="62"/>
  <c r="C447" i="70"/>
  <c r="C446" i="70" s="1"/>
  <c r="D22" i="25"/>
  <c r="D22" i="28" s="1"/>
  <c r="D20" i="25"/>
  <c r="D20" i="28" s="1"/>
  <c r="V23" i="12"/>
  <c r="V23" i="15" s="1"/>
  <c r="E109" i="56" l="1"/>
  <c r="F11" i="21"/>
  <c r="F7" i="21"/>
  <c r="F6" i="21"/>
  <c r="F10" i="21"/>
  <c r="E383" i="64"/>
  <c r="D404" i="69"/>
  <c r="D105" i="60"/>
  <c r="D461" i="69"/>
  <c r="D105" i="63"/>
  <c r="F9" i="21"/>
  <c r="E121" i="56"/>
  <c r="F138" i="56"/>
  <c r="E344" i="69"/>
  <c r="F342" i="70"/>
  <c r="E335" i="66"/>
  <c r="C19" i="13"/>
  <c r="C19" i="16" s="1"/>
  <c r="C19" i="10"/>
  <c r="J22" i="14"/>
  <c r="J22" i="17" s="1"/>
  <c r="D140" i="72"/>
  <c r="D168" i="46"/>
  <c r="M24" i="12"/>
  <c r="M24" i="15" s="1"/>
  <c r="C321" i="72"/>
  <c r="C167" i="56"/>
  <c r="C83" i="68"/>
  <c r="C96" i="42"/>
  <c r="D67" i="72"/>
  <c r="D167" i="42"/>
  <c r="E68" i="65"/>
  <c r="E32" i="42"/>
  <c r="F330" i="72"/>
  <c r="F176" i="56"/>
  <c r="F67" i="67"/>
  <c r="F69" i="42"/>
  <c r="F69" i="66"/>
  <c r="F54" i="42"/>
  <c r="E27" i="18"/>
  <c r="J150" i="70"/>
  <c r="J138" i="46"/>
  <c r="F9" i="25"/>
  <c r="F9" i="28" s="1"/>
  <c r="E147" i="48"/>
  <c r="E146" i="44"/>
  <c r="E328" i="71"/>
  <c r="E156" i="56"/>
  <c r="E50" i="56"/>
  <c r="D447" i="67"/>
  <c r="D446" i="67" s="1"/>
  <c r="D66" i="62"/>
  <c r="E86" i="49"/>
  <c r="E85" i="45"/>
  <c r="E85" i="46" s="1"/>
  <c r="E86" i="46"/>
  <c r="G342" i="69"/>
  <c r="G119" i="56"/>
  <c r="G11" i="21"/>
  <c r="F18" i="13"/>
  <c r="F18" i="16" s="1"/>
  <c r="F18" i="10"/>
  <c r="E342" i="65"/>
  <c r="E38" i="56"/>
  <c r="H17" i="14"/>
  <c r="H17" i="17" s="1"/>
  <c r="D557" i="68"/>
  <c r="D556" i="68" s="1"/>
  <c r="D85" i="62"/>
  <c r="L19" i="12"/>
  <c r="L19" i="15" s="1"/>
  <c r="L17" i="7"/>
  <c r="D79" i="64"/>
  <c r="D16" i="42"/>
  <c r="J19" i="14"/>
  <c r="J19" i="17" s="1"/>
  <c r="F110" i="59"/>
  <c r="F109" i="55"/>
  <c r="F110" i="56"/>
  <c r="F69" i="70"/>
  <c r="F135" i="42"/>
  <c r="U11" i="14"/>
  <c r="U11" i="17" s="1"/>
  <c r="J145" i="69"/>
  <c r="J114" i="46"/>
  <c r="K337" i="69"/>
  <c r="K114" i="56"/>
  <c r="E323" i="71"/>
  <c r="E151" i="56"/>
  <c r="D336" i="67"/>
  <c r="E328" i="72"/>
  <c r="E174" i="56"/>
  <c r="K142" i="71"/>
  <c r="K152" i="46"/>
  <c r="L146" i="69"/>
  <c r="L115" i="46"/>
  <c r="F68" i="65"/>
  <c r="F32" i="42"/>
  <c r="D178" i="68"/>
  <c r="D93" i="46"/>
  <c r="E219" i="68"/>
  <c r="E218" i="68" s="1"/>
  <c r="E85" i="48"/>
  <c r="E86" i="51"/>
  <c r="F255" i="69"/>
  <c r="F254" i="69" s="1"/>
  <c r="F109" i="52"/>
  <c r="E48" i="48"/>
  <c r="E47" i="44"/>
  <c r="E24" i="13"/>
  <c r="E24" i="16" s="1"/>
  <c r="E24" i="10"/>
  <c r="G28" i="23"/>
  <c r="G28" i="26" s="1"/>
  <c r="G23" i="24"/>
  <c r="G23" i="27" s="1"/>
  <c r="G23" i="21"/>
  <c r="F313" i="69"/>
  <c r="F332" i="69" s="1"/>
  <c r="F333" i="69"/>
  <c r="K143" i="69"/>
  <c r="K112" i="46"/>
  <c r="E146" i="68"/>
  <c r="E170" i="68" s="1"/>
  <c r="E171" i="68"/>
  <c r="G23" i="25"/>
  <c r="G23" i="28" s="1"/>
  <c r="K336" i="69"/>
  <c r="K113" i="56"/>
  <c r="E322" i="71"/>
  <c r="E150" i="56"/>
  <c r="F175" i="68"/>
  <c r="F90" i="46"/>
  <c r="F338" i="65"/>
  <c r="F34" i="56"/>
  <c r="D377" i="64"/>
  <c r="D16" i="56"/>
  <c r="D447" i="65"/>
  <c r="D446" i="65" s="1"/>
  <c r="D28" i="62"/>
  <c r="D24" i="13"/>
  <c r="D24" i="16" s="1"/>
  <c r="D24" i="10"/>
  <c r="G107" i="56"/>
  <c r="D409" i="72"/>
  <c r="D408" i="72" s="1"/>
  <c r="D164" i="61"/>
  <c r="E165" i="48"/>
  <c r="E164" i="44"/>
  <c r="E340" i="65"/>
  <c r="E36" i="56"/>
  <c r="E69" i="65"/>
  <c r="E35" i="42"/>
  <c r="N26" i="12"/>
  <c r="N26" i="15" s="1"/>
  <c r="F328" i="71"/>
  <c r="E67" i="65"/>
  <c r="E31" i="42"/>
  <c r="L146" i="67"/>
  <c r="L72" i="46"/>
  <c r="K163" i="64"/>
  <c r="K14" i="46"/>
  <c r="F145" i="66"/>
  <c r="F52" i="46"/>
  <c r="J150" i="67"/>
  <c r="J76" i="46"/>
  <c r="D336" i="66"/>
  <c r="D51" i="56"/>
  <c r="E70" i="65"/>
  <c r="E36" i="42"/>
  <c r="D416" i="68"/>
  <c r="D89" i="56"/>
  <c r="M20" i="12"/>
  <c r="M20" i="15" s="1"/>
  <c r="R18" i="12"/>
  <c r="R18" i="15" s="1"/>
  <c r="R18" i="14"/>
  <c r="R18" i="17" s="1"/>
  <c r="D21" i="21"/>
  <c r="E7" i="25"/>
  <c r="E7" i="28" s="1"/>
  <c r="E4" i="22"/>
  <c r="J23" i="14"/>
  <c r="J23" i="17" s="1"/>
  <c r="E21" i="13"/>
  <c r="E21" i="16" s="1"/>
  <c r="E21" i="10"/>
  <c r="E129" i="48"/>
  <c r="E128" i="44"/>
  <c r="G5" i="46"/>
  <c r="F102" i="67"/>
  <c r="F68" i="70"/>
  <c r="F132" i="42"/>
  <c r="L337" i="69"/>
  <c r="L114" i="56"/>
  <c r="D162" i="64"/>
  <c r="D13" i="46"/>
  <c r="F67" i="70"/>
  <c r="F131" i="42"/>
  <c r="C322" i="72"/>
  <c r="C168" i="56"/>
  <c r="E144" i="70"/>
  <c r="E132" i="46"/>
  <c r="L146" i="66"/>
  <c r="L53" i="46"/>
  <c r="C177" i="68"/>
  <c r="C92" i="46"/>
  <c r="H4" i="18"/>
  <c r="H3" i="18" s="1"/>
  <c r="M21" i="12"/>
  <c r="M21" i="15" s="1"/>
  <c r="F10" i="25"/>
  <c r="F10" i="28" s="1"/>
  <c r="F31" i="23"/>
  <c r="F31" i="26" s="1"/>
  <c r="C84" i="68"/>
  <c r="D409" i="71"/>
  <c r="D408" i="71" s="1"/>
  <c r="D146" i="61"/>
  <c r="D21" i="25"/>
  <c r="D21" i="28" s="1"/>
  <c r="F26" i="56"/>
  <c r="C27" i="14"/>
  <c r="C27" i="17" s="1"/>
  <c r="C3" i="11"/>
  <c r="D66" i="61"/>
  <c r="D428" i="67"/>
  <c r="D427" i="67" s="1"/>
  <c r="D427" i="72"/>
  <c r="D426" i="72" s="1"/>
  <c r="D164" i="62"/>
  <c r="F410" i="68"/>
  <c r="G28" i="21"/>
  <c r="H107" i="46"/>
  <c r="J24" i="14"/>
  <c r="J24" i="17" s="1"/>
  <c r="G154" i="64"/>
  <c r="F5" i="56"/>
  <c r="F5" i="21"/>
  <c r="E110" i="62"/>
  <c r="E390" i="69"/>
  <c r="E389" i="69" s="1"/>
  <c r="E109" i="59"/>
  <c r="F7" i="25"/>
  <c r="F7" i="28" s="1"/>
  <c r="E144" i="67"/>
  <c r="E70" i="46"/>
  <c r="E173" i="68"/>
  <c r="E88" i="46"/>
  <c r="H5" i="13"/>
  <c r="H5" i="16" s="1"/>
  <c r="H5" i="10"/>
  <c r="L336" i="69"/>
  <c r="L113" i="56"/>
  <c r="U10" i="14"/>
  <c r="U10" i="17" s="1"/>
  <c r="D76" i="64"/>
  <c r="F152" i="67"/>
  <c r="F78" i="46"/>
  <c r="G11" i="25"/>
  <c r="G11" i="28" s="1"/>
  <c r="E70" i="70"/>
  <c r="E136" i="42"/>
  <c r="J167" i="64"/>
  <c r="J18" i="46"/>
  <c r="F79" i="68"/>
  <c r="F88" i="42"/>
  <c r="D427" i="71"/>
  <c r="D426" i="71" s="1"/>
  <c r="D146" i="62"/>
  <c r="E29" i="48"/>
  <c r="E28" i="44"/>
  <c r="I17" i="14"/>
  <c r="I17" i="17" s="1"/>
  <c r="D15" i="23"/>
  <c r="D15" i="26" s="1"/>
  <c r="D16" i="26"/>
  <c r="F5" i="24"/>
  <c r="F5" i="27" s="1"/>
  <c r="H138" i="69"/>
  <c r="D428" i="65"/>
  <c r="D427" i="65" s="1"/>
  <c r="D28" i="61"/>
  <c r="E109" i="58"/>
  <c r="E371" i="69"/>
  <c r="E370" i="69" s="1"/>
  <c r="E110" i="61"/>
  <c r="D83" i="68"/>
  <c r="D96" i="42"/>
  <c r="F330" i="71"/>
  <c r="F158" i="56"/>
  <c r="F6" i="25"/>
  <c r="F6" i="28" s="1"/>
  <c r="E69" i="70"/>
  <c r="E135" i="42"/>
  <c r="M22" i="12"/>
  <c r="M22" i="15" s="1"/>
  <c r="F11" i="25"/>
  <c r="F11" i="28" s="1"/>
  <c r="K146" i="66"/>
  <c r="K53" i="46"/>
  <c r="G8" i="13"/>
  <c r="G8" i="16" s="1"/>
  <c r="G8" i="10"/>
  <c r="L150" i="69"/>
  <c r="L119" i="46"/>
  <c r="G10" i="25"/>
  <c r="G10" i="28" s="1"/>
  <c r="L68" i="69"/>
  <c r="L113" i="42"/>
  <c r="E175" i="68"/>
  <c r="E90" i="46"/>
  <c r="E8" i="48"/>
  <c r="E7" i="44"/>
  <c r="D533" i="68"/>
  <c r="D532" i="68" s="1"/>
  <c r="D85" i="61"/>
  <c r="D70" i="56"/>
  <c r="F110" i="58"/>
  <c r="F109" i="54"/>
  <c r="E67" i="48"/>
  <c r="E66" i="44"/>
  <c r="D20" i="21"/>
  <c r="K23" i="14"/>
  <c r="K23" i="17" s="1"/>
  <c r="F15" i="18"/>
  <c r="K24" i="14"/>
  <c r="K24" i="17" s="1"/>
  <c r="C40" i="56" l="1"/>
  <c r="C344" i="65"/>
  <c r="F342" i="65"/>
  <c r="D148" i="71"/>
  <c r="F156" i="56"/>
  <c r="F37" i="56"/>
  <c r="F341" i="65"/>
  <c r="C330" i="72"/>
  <c r="C176" i="56"/>
  <c r="E68" i="72"/>
  <c r="E344" i="70"/>
  <c r="H14" i="18"/>
  <c r="F38" i="56"/>
  <c r="F101" i="56"/>
  <c r="F20" i="56"/>
  <c r="E373" i="64"/>
  <c r="E12" i="56"/>
  <c r="K22" i="14"/>
  <c r="K22" i="17" s="1"/>
  <c r="K21" i="14"/>
  <c r="K21" i="17" s="1"/>
  <c r="K23" i="13"/>
  <c r="K23" i="16" s="1"/>
  <c r="K23" i="10"/>
  <c r="L143" i="69"/>
  <c r="L112" i="46"/>
  <c r="L142" i="72"/>
  <c r="L170" i="46"/>
  <c r="K150" i="66"/>
  <c r="K57" i="46"/>
  <c r="K150" i="67"/>
  <c r="K76" i="46"/>
  <c r="R10" i="12"/>
  <c r="R10" i="15" s="1"/>
  <c r="D161" i="64"/>
  <c r="D12" i="46"/>
  <c r="G186" i="68"/>
  <c r="G101" i="46"/>
  <c r="L167" i="64"/>
  <c r="L18" i="46"/>
  <c r="F144" i="66"/>
  <c r="F51" i="46"/>
  <c r="J144" i="69"/>
  <c r="J113" i="46"/>
  <c r="E135" i="64"/>
  <c r="E156" i="64" s="1"/>
  <c r="E157" i="64"/>
  <c r="E147" i="49"/>
  <c r="E146" i="45"/>
  <c r="E146" i="46" s="1"/>
  <c r="E147" i="46"/>
  <c r="F428" i="68"/>
  <c r="F381" i="64"/>
  <c r="C29" i="24"/>
  <c r="C29" i="27" s="1"/>
  <c r="C29" i="21"/>
  <c r="E324" i="72"/>
  <c r="E170" i="56"/>
  <c r="F70" i="67"/>
  <c r="F74" i="42"/>
  <c r="E337" i="66"/>
  <c r="E52" i="56"/>
  <c r="E20" i="23"/>
  <c r="E20" i="26" s="1"/>
  <c r="K142" i="72"/>
  <c r="K170" i="46"/>
  <c r="F102" i="70"/>
  <c r="F143" i="67"/>
  <c r="F69" i="46"/>
  <c r="F31" i="25"/>
  <c r="F31" i="28" s="1"/>
  <c r="D152" i="70"/>
  <c r="D140" i="46"/>
  <c r="D337" i="65"/>
  <c r="D33" i="56"/>
  <c r="F102" i="66"/>
  <c r="M146" i="69"/>
  <c r="M115" i="46"/>
  <c r="M150" i="69"/>
  <c r="M119" i="46"/>
  <c r="E20" i="24"/>
  <c r="E20" i="27" s="1"/>
  <c r="E22" i="13"/>
  <c r="E22" i="16" s="1"/>
  <c r="E22" i="10"/>
  <c r="E118" i="71"/>
  <c r="E136" i="71" s="1"/>
  <c r="E137" i="71"/>
  <c r="F36" i="56"/>
  <c r="E179" i="66"/>
  <c r="E178" i="66" s="1"/>
  <c r="E47" i="48"/>
  <c r="E48" i="51"/>
  <c r="E86" i="52"/>
  <c r="E85" i="49"/>
  <c r="E243" i="68"/>
  <c r="E242" i="68" s="1"/>
  <c r="J21" i="14"/>
  <c r="J21" i="17" s="1"/>
  <c r="C21" i="56"/>
  <c r="F122" i="68"/>
  <c r="K150" i="65"/>
  <c r="K38" i="46"/>
  <c r="G169" i="64"/>
  <c r="G20" i="46"/>
  <c r="E8" i="49"/>
  <c r="E7" i="45"/>
  <c r="E7" i="46" s="1"/>
  <c r="E8" i="46"/>
  <c r="D370" i="64"/>
  <c r="F69" i="67"/>
  <c r="F73" i="42"/>
  <c r="M146" i="67"/>
  <c r="M72" i="46"/>
  <c r="E321" i="71"/>
  <c r="E149" i="56"/>
  <c r="M176" i="68"/>
  <c r="M91" i="46"/>
  <c r="R9" i="12"/>
  <c r="R9" i="15" s="1"/>
  <c r="N24" i="12"/>
  <c r="N24" i="15" s="1"/>
  <c r="D152" i="66"/>
  <c r="D59" i="46"/>
  <c r="D24" i="23"/>
  <c r="D24" i="26" s="1"/>
  <c r="H70" i="69"/>
  <c r="H117" i="42"/>
  <c r="E67" i="51"/>
  <c r="E179" i="67"/>
  <c r="E178" i="67" s="1"/>
  <c r="E66" i="48"/>
  <c r="D19" i="21"/>
  <c r="F28" i="23"/>
  <c r="F28" i="26" s="1"/>
  <c r="I10" i="13"/>
  <c r="I10" i="16" s="1"/>
  <c r="I10" i="10"/>
  <c r="E48" i="49"/>
  <c r="E47" i="45"/>
  <c r="E47" i="46" s="1"/>
  <c r="E48" i="46"/>
  <c r="D11" i="42"/>
  <c r="F5" i="23"/>
  <c r="F5" i="26" s="1"/>
  <c r="C3" i="14"/>
  <c r="C97" i="42"/>
  <c r="F340" i="65"/>
  <c r="F67" i="48"/>
  <c r="F66" i="44"/>
  <c r="E165" i="51"/>
  <c r="E164" i="48"/>
  <c r="E173" i="72"/>
  <c r="E172" i="72" s="1"/>
  <c r="C29" i="23"/>
  <c r="C29" i="26" s="1"/>
  <c r="J23" i="13"/>
  <c r="J23" i="16" s="1"/>
  <c r="J23" i="10"/>
  <c r="E291" i="68"/>
  <c r="E290" i="68" s="1"/>
  <c r="E85" i="51"/>
  <c r="E99" i="6"/>
  <c r="C382" i="64"/>
  <c r="E375" i="64"/>
  <c r="E14" i="56"/>
  <c r="F324" i="71"/>
  <c r="F152" i="56"/>
  <c r="G70" i="69"/>
  <c r="G117" i="42"/>
  <c r="F102" i="65"/>
  <c r="K146" i="72"/>
  <c r="K174" i="46"/>
  <c r="G70" i="66"/>
  <c r="G55" i="42"/>
  <c r="O26" i="12"/>
  <c r="O26" i="15" s="1"/>
  <c r="N21" i="12"/>
  <c r="N21" i="15" s="1"/>
  <c r="K167" i="64"/>
  <c r="K18" i="46"/>
  <c r="F145" i="70"/>
  <c r="F133" i="46"/>
  <c r="E165" i="49"/>
  <c r="E164" i="45"/>
  <c r="E164" i="46" s="1"/>
  <c r="E165" i="46"/>
  <c r="E121" i="66"/>
  <c r="E140" i="66" s="1"/>
  <c r="E141" i="66"/>
  <c r="F30" i="13"/>
  <c r="F30" i="16" s="1"/>
  <c r="F30" i="10"/>
  <c r="M19" i="12"/>
  <c r="M19" i="15" s="1"/>
  <c r="M17" i="7"/>
  <c r="E140" i="56"/>
  <c r="D19" i="24"/>
  <c r="D19" i="27" s="1"/>
  <c r="E15" i="8"/>
  <c r="E16" i="12"/>
  <c r="K150" i="70"/>
  <c r="K138" i="46"/>
  <c r="M146" i="70"/>
  <c r="M134" i="46"/>
  <c r="E174" i="68"/>
  <c r="E89" i="46"/>
  <c r="E4" i="25"/>
  <c r="E4" i="28" s="1"/>
  <c r="K146" i="65"/>
  <c r="K34" i="46"/>
  <c r="F70" i="71"/>
  <c r="F154" i="42"/>
  <c r="D187" i="68"/>
  <c r="D102" i="46"/>
  <c r="F145" i="67"/>
  <c r="F71" i="46"/>
  <c r="E68" i="71"/>
  <c r="E150" i="42"/>
  <c r="E145" i="65"/>
  <c r="E33" i="46"/>
  <c r="F114" i="64"/>
  <c r="D160" i="64"/>
  <c r="D11" i="46"/>
  <c r="J20" i="14"/>
  <c r="J20" i="17" s="1"/>
  <c r="E118" i="72"/>
  <c r="E136" i="72" s="1"/>
  <c r="E137" i="72"/>
  <c r="E129" i="51"/>
  <c r="E128" i="48"/>
  <c r="E179" i="70"/>
  <c r="E178" i="70" s="1"/>
  <c r="D31" i="56"/>
  <c r="H11" i="13"/>
  <c r="H11" i="16" s="1"/>
  <c r="H11" i="10"/>
  <c r="D337" i="70"/>
  <c r="D133" i="56"/>
  <c r="M146" i="66"/>
  <c r="M53" i="46"/>
  <c r="K145" i="69"/>
  <c r="K114" i="46"/>
  <c r="E374" i="64"/>
  <c r="E13" i="56"/>
  <c r="E199" i="64"/>
  <c r="E198" i="64" s="1"/>
  <c r="E8" i="51"/>
  <c r="E7" i="48"/>
  <c r="E28" i="48"/>
  <c r="E29" i="51"/>
  <c r="E179" i="65"/>
  <c r="E178" i="65" s="1"/>
  <c r="R11" i="12"/>
  <c r="R11" i="15" s="1"/>
  <c r="D78" i="64"/>
  <c r="D15" i="42"/>
  <c r="D139" i="72"/>
  <c r="D167" i="46"/>
  <c r="F321" i="71"/>
  <c r="F149" i="56"/>
  <c r="E323" i="72"/>
  <c r="E169" i="56"/>
  <c r="F339" i="65"/>
  <c r="F35" i="56"/>
  <c r="E364" i="68"/>
  <c r="K180" i="68"/>
  <c r="K95" i="46"/>
  <c r="K184" i="68"/>
  <c r="K99" i="46"/>
  <c r="L146" i="70"/>
  <c r="L134" i="46"/>
  <c r="D170" i="64"/>
  <c r="D21" i="46"/>
  <c r="G338" i="66"/>
  <c r="G53" i="56"/>
  <c r="F173" i="68"/>
  <c r="F88" i="46"/>
  <c r="F371" i="69"/>
  <c r="F370" i="69" s="1"/>
  <c r="F110" i="61"/>
  <c r="F109" i="58"/>
  <c r="E428" i="69"/>
  <c r="E427" i="69" s="1"/>
  <c r="E109" i="61"/>
  <c r="E67" i="49"/>
  <c r="E66" i="45"/>
  <c r="E66" i="46" s="1"/>
  <c r="E67" i="46"/>
  <c r="G28" i="25"/>
  <c r="G28" i="28" s="1"/>
  <c r="D335" i="65"/>
  <c r="H8" i="13"/>
  <c r="H8" i="16" s="1"/>
  <c r="H8" i="10"/>
  <c r="E129" i="49"/>
  <c r="E128" i="45"/>
  <c r="E128" i="46" s="1"/>
  <c r="E129" i="46"/>
  <c r="C59" i="56"/>
  <c r="F109" i="56"/>
  <c r="K146" i="71"/>
  <c r="K156" i="46"/>
  <c r="L150" i="67"/>
  <c r="L76" i="46"/>
  <c r="U9" i="14"/>
  <c r="U9" i="17" s="1"/>
  <c r="M338" i="69"/>
  <c r="M115" i="56"/>
  <c r="N22" i="12"/>
  <c r="N22" i="15" s="1"/>
  <c r="F100" i="71"/>
  <c r="L176" i="68"/>
  <c r="L91" i="46"/>
  <c r="E15" i="9"/>
  <c r="E16" i="10"/>
  <c r="E16" i="13"/>
  <c r="G67" i="69"/>
  <c r="G112" i="42"/>
  <c r="E322" i="72"/>
  <c r="E168" i="56"/>
  <c r="F67" i="65"/>
  <c r="F31" i="42"/>
  <c r="F143" i="70"/>
  <c r="F131" i="46"/>
  <c r="D148" i="72"/>
  <c r="D176" i="46"/>
  <c r="F143" i="66"/>
  <c r="F50" i="46"/>
  <c r="E69" i="71"/>
  <c r="E153" i="42"/>
  <c r="F100" i="72"/>
  <c r="N20" i="12"/>
  <c r="N20" i="15" s="1"/>
  <c r="G68" i="67"/>
  <c r="G70" i="42"/>
  <c r="G102" i="69"/>
  <c r="J26" i="13"/>
  <c r="J26" i="16" s="1"/>
  <c r="J26" i="10"/>
  <c r="E121" i="67"/>
  <c r="E140" i="67" s="1"/>
  <c r="E141" i="67"/>
  <c r="E447" i="69"/>
  <c r="E446" i="69" s="1"/>
  <c r="E109" i="62"/>
  <c r="F31" i="24"/>
  <c r="F31" i="27" s="1"/>
  <c r="F31" i="21"/>
  <c r="F28" i="24"/>
  <c r="F28" i="27" s="1"/>
  <c r="F28" i="21"/>
  <c r="E141" i="70"/>
  <c r="E121" i="70"/>
  <c r="E140" i="70" s="1"/>
  <c r="C344" i="66"/>
  <c r="E29" i="49"/>
  <c r="E28" i="45"/>
  <c r="E28" i="46" s="1"/>
  <c r="E29" i="46"/>
  <c r="F109" i="59"/>
  <c r="F390" i="69"/>
  <c r="F389" i="69" s="1"/>
  <c r="F110" i="62"/>
  <c r="F366" i="64"/>
  <c r="E141" i="65"/>
  <c r="E121" i="65"/>
  <c r="E140" i="65" s="1"/>
  <c r="J17" i="11"/>
  <c r="E173" i="71"/>
  <c r="E172" i="71" s="1"/>
  <c r="E146" i="48"/>
  <c r="E147" i="51"/>
  <c r="E24" i="23"/>
  <c r="E24" i="26" s="1"/>
  <c r="L24" i="14"/>
  <c r="L24" i="17" s="1"/>
  <c r="E15" i="10" l="1"/>
  <c r="C380" i="64"/>
  <c r="C19" i="56"/>
  <c r="D158" i="46"/>
  <c r="E168" i="42"/>
  <c r="D40" i="46"/>
  <c r="D152" i="65"/>
  <c r="D29" i="13"/>
  <c r="D29" i="16" s="1"/>
  <c r="E20" i="21"/>
  <c r="E141" i="71"/>
  <c r="G342" i="66"/>
  <c r="E131" i="56"/>
  <c r="E335" i="70"/>
  <c r="E26" i="24"/>
  <c r="E26" i="27" s="1"/>
  <c r="G57" i="56"/>
  <c r="D19" i="25"/>
  <c r="D19" i="28" s="1"/>
  <c r="L22" i="14"/>
  <c r="L22" i="17" s="1"/>
  <c r="C19" i="23"/>
  <c r="C19" i="26" s="1"/>
  <c r="L23" i="13"/>
  <c r="L23" i="16" s="1"/>
  <c r="L23" i="10"/>
  <c r="L20" i="14"/>
  <c r="L20" i="17" s="1"/>
  <c r="G330" i="66"/>
  <c r="G45" i="56"/>
  <c r="G7" i="23"/>
  <c r="G7" i="26" s="1"/>
  <c r="E294" i="66"/>
  <c r="F145" i="65"/>
  <c r="F33" i="46"/>
  <c r="G9" i="24"/>
  <c r="G9" i="27" s="1"/>
  <c r="E191" i="71"/>
  <c r="E190" i="71" s="1"/>
  <c r="E146" i="49"/>
  <c r="E147" i="52"/>
  <c r="M143" i="69"/>
  <c r="M112" i="46"/>
  <c r="H23" i="23"/>
  <c r="H23" i="26" s="1"/>
  <c r="M68" i="69"/>
  <c r="M113" i="42"/>
  <c r="M146" i="65"/>
  <c r="M34" i="46"/>
  <c r="M142" i="72"/>
  <c r="M170" i="46"/>
  <c r="F143" i="65"/>
  <c r="F31" i="46"/>
  <c r="L150" i="66"/>
  <c r="L57" i="46"/>
  <c r="E67" i="72"/>
  <c r="E167" i="42"/>
  <c r="F24" i="13"/>
  <c r="F24" i="16" s="1"/>
  <c r="F24" i="10"/>
  <c r="F18" i="23"/>
  <c r="F18" i="26" s="1"/>
  <c r="E86" i="58"/>
  <c r="E85" i="54"/>
  <c r="H138" i="67"/>
  <c r="E69" i="56"/>
  <c r="E165" i="52"/>
  <c r="E191" i="72"/>
  <c r="E190" i="72" s="1"/>
  <c r="E164" i="49"/>
  <c r="E129" i="6"/>
  <c r="E153" i="6"/>
  <c r="G28" i="13"/>
  <c r="G28" i="16" s="1"/>
  <c r="G28" i="10"/>
  <c r="C11" i="56"/>
  <c r="F21" i="13"/>
  <c r="F21" i="16" s="1"/>
  <c r="F21" i="10"/>
  <c r="F129" i="48"/>
  <c r="F128" i="44"/>
  <c r="G72" i="56"/>
  <c r="F70" i="72"/>
  <c r="F172" i="42"/>
  <c r="N143" i="69"/>
  <c r="N112" i="46"/>
  <c r="F141" i="67"/>
  <c r="F121" i="67"/>
  <c r="F140" i="67" s="1"/>
  <c r="F5" i="25"/>
  <c r="F5" i="28" s="1"/>
  <c r="G145" i="67"/>
  <c r="G71" i="46"/>
  <c r="N150" i="69"/>
  <c r="N119" i="46"/>
  <c r="F64" i="56"/>
  <c r="F8" i="21"/>
  <c r="G68" i="66"/>
  <c r="G51" i="42"/>
  <c r="E294" i="65"/>
  <c r="L145" i="69"/>
  <c r="L114" i="46"/>
  <c r="E227" i="71"/>
  <c r="E226" i="71" s="1"/>
  <c r="E146" i="51"/>
  <c r="F28" i="25"/>
  <c r="F28" i="28" s="1"/>
  <c r="E198" i="70"/>
  <c r="E197" i="70" s="1"/>
  <c r="E128" i="49"/>
  <c r="E129" i="52"/>
  <c r="F22" i="13"/>
  <c r="F22" i="16" s="1"/>
  <c r="F22" i="10"/>
  <c r="F174" i="68"/>
  <c r="F89" i="46"/>
  <c r="E262" i="64"/>
  <c r="E261" i="64" s="1"/>
  <c r="E7" i="51"/>
  <c r="I107" i="46"/>
  <c r="E335" i="67"/>
  <c r="K19" i="14"/>
  <c r="K19" i="17" s="1"/>
  <c r="K17" i="11"/>
  <c r="F67" i="51"/>
  <c r="F66" i="48"/>
  <c r="F179" i="67"/>
  <c r="F178" i="67" s="1"/>
  <c r="E102" i="56"/>
  <c r="C372" i="64"/>
  <c r="G338" i="67"/>
  <c r="G410" i="68"/>
  <c r="G9" i="23"/>
  <c r="G9" i="26" s="1"/>
  <c r="L163" i="64"/>
  <c r="L14" i="46"/>
  <c r="G138" i="67"/>
  <c r="E227" i="72"/>
  <c r="E226" i="72" s="1"/>
  <c r="E164" i="51"/>
  <c r="C3" i="17"/>
  <c r="E337" i="67"/>
  <c r="E71" i="56"/>
  <c r="M150" i="70"/>
  <c r="M138" i="46"/>
  <c r="N338" i="69"/>
  <c r="N115" i="56"/>
  <c r="E77" i="64"/>
  <c r="E12" i="42"/>
  <c r="H330" i="69"/>
  <c r="H107" i="56"/>
  <c r="H10" i="23"/>
  <c r="H10" i="26" s="1"/>
  <c r="K144" i="69"/>
  <c r="K113" i="46"/>
  <c r="F144" i="67"/>
  <c r="F70" i="46"/>
  <c r="D24" i="25"/>
  <c r="D24" i="28" s="1"/>
  <c r="F30" i="23"/>
  <c r="F30" i="26" s="1"/>
  <c r="E67" i="71"/>
  <c r="E149" i="42"/>
  <c r="F109" i="62"/>
  <c r="F447" i="69"/>
  <c r="F446" i="69" s="1"/>
  <c r="F165" i="48"/>
  <c r="F164" i="44"/>
  <c r="E86" i="59"/>
  <c r="E85" i="55"/>
  <c r="E86" i="56"/>
  <c r="I138" i="69"/>
  <c r="D19" i="13"/>
  <c r="D19" i="16" s="1"/>
  <c r="D19" i="10"/>
  <c r="H6" i="13"/>
  <c r="H6" i="16" s="1"/>
  <c r="H6" i="10"/>
  <c r="H10" i="24"/>
  <c r="H10" i="27" s="1"/>
  <c r="E236" i="67"/>
  <c r="E235" i="67" s="1"/>
  <c r="E66" i="51"/>
  <c r="E429" i="68"/>
  <c r="R6" i="12"/>
  <c r="R6" i="15" s="1"/>
  <c r="R6" i="14"/>
  <c r="R6" i="17" s="1"/>
  <c r="G7" i="24"/>
  <c r="G7" i="27" s="1"/>
  <c r="G7" i="21"/>
  <c r="F86" i="48"/>
  <c r="F85" i="44"/>
  <c r="E315" i="68"/>
  <c r="E314" i="68" s="1"/>
  <c r="E85" i="52"/>
  <c r="E236" i="66"/>
  <c r="E235" i="66" s="1"/>
  <c r="E47" i="51"/>
  <c r="D9" i="56"/>
  <c r="F18" i="24"/>
  <c r="F18" i="27" s="1"/>
  <c r="F18" i="21"/>
  <c r="R8" i="12"/>
  <c r="R8" i="15" s="1"/>
  <c r="R8" i="14"/>
  <c r="R8" i="17" s="1"/>
  <c r="E337" i="70"/>
  <c r="E133" i="56"/>
  <c r="H64" i="46"/>
  <c r="D19" i="23"/>
  <c r="D19" i="26" s="1"/>
  <c r="F48" i="48"/>
  <c r="F47" i="44"/>
  <c r="E141" i="72"/>
  <c r="E169" i="46"/>
  <c r="L184" i="68"/>
  <c r="L99" i="46"/>
  <c r="L146" i="71"/>
  <c r="L156" i="46"/>
  <c r="E144" i="65"/>
  <c r="E32" i="46"/>
  <c r="O22" i="12"/>
  <c r="O22" i="15" s="1"/>
  <c r="G152" i="67"/>
  <c r="G78" i="46"/>
  <c r="L146" i="65"/>
  <c r="L34" i="46"/>
  <c r="E326" i="64"/>
  <c r="E143" i="65"/>
  <c r="E31" i="46"/>
  <c r="E388" i="68"/>
  <c r="E412" i="68" s="1"/>
  <c r="E413" i="68"/>
  <c r="E16" i="16"/>
  <c r="E15" i="13"/>
  <c r="E15" i="16" s="1"/>
  <c r="E17" i="18"/>
  <c r="H126" i="46"/>
  <c r="E15" i="12"/>
  <c r="E15" i="15" s="1"/>
  <c r="E16" i="15"/>
  <c r="K20" i="14"/>
  <c r="K20" i="17" s="1"/>
  <c r="C29" i="25"/>
  <c r="C29" i="28" s="1"/>
  <c r="C27" i="22"/>
  <c r="C27" i="25" s="1"/>
  <c r="C27" i="28" s="1"/>
  <c r="F174" i="56"/>
  <c r="D24" i="24"/>
  <c r="D24" i="27" s="1"/>
  <c r="D24" i="21"/>
  <c r="E8" i="52"/>
  <c r="E7" i="49"/>
  <c r="E220" i="64"/>
  <c r="E219" i="64" s="1"/>
  <c r="F10" i="56"/>
  <c r="H342" i="69"/>
  <c r="H119" i="56"/>
  <c r="E336" i="66"/>
  <c r="E51" i="56"/>
  <c r="F20" i="13"/>
  <c r="F20" i="16" s="1"/>
  <c r="F20" i="10"/>
  <c r="G6" i="24"/>
  <c r="G6" i="27" s="1"/>
  <c r="C322" i="64"/>
  <c r="C3" i="54"/>
  <c r="N146" i="66"/>
  <c r="N53" i="46"/>
  <c r="F323" i="71"/>
  <c r="F151" i="56"/>
  <c r="N163" i="64"/>
  <c r="N14" i="46"/>
  <c r="E294" i="67"/>
  <c r="H339" i="69"/>
  <c r="H116" i="56"/>
  <c r="N146" i="69"/>
  <c r="N115" i="46"/>
  <c r="D336" i="65"/>
  <c r="D32" i="56"/>
  <c r="L150" i="65"/>
  <c r="L38" i="46"/>
  <c r="E70" i="72"/>
  <c r="E172" i="42"/>
  <c r="E321" i="72"/>
  <c r="E167" i="56"/>
  <c r="M337" i="69"/>
  <c r="M114" i="56"/>
  <c r="J17" i="14"/>
  <c r="J17" i="17" s="1"/>
  <c r="G110" i="48"/>
  <c r="G109" i="44"/>
  <c r="E21" i="23"/>
  <c r="E21" i="26" s="1"/>
  <c r="E67" i="52"/>
  <c r="E198" i="67"/>
  <c r="E197" i="67" s="1"/>
  <c r="E66" i="49"/>
  <c r="F109" i="61"/>
  <c r="F428" i="69"/>
  <c r="F427" i="69" s="1"/>
  <c r="F8" i="24"/>
  <c r="F8" i="27" s="1"/>
  <c r="E28" i="51"/>
  <c r="E236" i="65"/>
  <c r="E235" i="65" s="1"/>
  <c r="E128" i="51"/>
  <c r="E236" i="70"/>
  <c r="E235" i="70" s="1"/>
  <c r="H138" i="70"/>
  <c r="F8" i="48"/>
  <c r="F7" i="44"/>
  <c r="H7" i="13"/>
  <c r="H7" i="16" s="1"/>
  <c r="H7" i="10"/>
  <c r="F328" i="72"/>
  <c r="D131" i="56"/>
  <c r="F371" i="64"/>
  <c r="N19" i="12"/>
  <c r="N19" i="15" s="1"/>
  <c r="N17" i="7"/>
  <c r="S18" i="12"/>
  <c r="S18" i="15" s="1"/>
  <c r="S18" i="14"/>
  <c r="S18" i="17" s="1"/>
  <c r="G330" i="71"/>
  <c r="G158" i="56"/>
  <c r="O338" i="69"/>
  <c r="O115" i="56"/>
  <c r="N176" i="68"/>
  <c r="N91" i="46"/>
  <c r="G69" i="69"/>
  <c r="G116" i="42"/>
  <c r="E21" i="24"/>
  <c r="E21" i="27" s="1"/>
  <c r="C19" i="24"/>
  <c r="C19" i="27" s="1"/>
  <c r="C19" i="21"/>
  <c r="P26" i="12"/>
  <c r="P26" i="15" s="1"/>
  <c r="E20" i="25"/>
  <c r="E20" i="28" s="1"/>
  <c r="D336" i="70"/>
  <c r="D132" i="56"/>
  <c r="E421" i="68"/>
  <c r="E94" i="56"/>
  <c r="L142" i="71"/>
  <c r="L152" i="46"/>
  <c r="O21" i="12"/>
  <c r="O21" i="15" s="1"/>
  <c r="M142" i="71"/>
  <c r="M152" i="46"/>
  <c r="M336" i="69"/>
  <c r="M113" i="56"/>
  <c r="E24" i="24"/>
  <c r="E24" i="27" s="1"/>
  <c r="E24" i="21"/>
  <c r="F147" i="48"/>
  <c r="F146" i="44"/>
  <c r="F29" i="48"/>
  <c r="F28" i="44"/>
  <c r="E48" i="52"/>
  <c r="E47" i="49"/>
  <c r="E198" i="66"/>
  <c r="E197" i="66" s="1"/>
  <c r="D335" i="70"/>
  <c r="H5" i="46"/>
  <c r="L146" i="72"/>
  <c r="L174" i="46"/>
  <c r="E29" i="52"/>
  <c r="E28" i="49"/>
  <c r="E198" i="65"/>
  <c r="E197" i="65" s="1"/>
  <c r="G75" i="64"/>
  <c r="G10" i="42"/>
  <c r="M180" i="68"/>
  <c r="M95" i="46"/>
  <c r="G330" i="65"/>
  <c r="G6" i="23"/>
  <c r="G6" i="26" s="1"/>
  <c r="E294" i="70"/>
  <c r="F70" i="65"/>
  <c r="F36" i="42"/>
  <c r="O20" i="12"/>
  <c r="O20" i="15" s="1"/>
  <c r="E282" i="71"/>
  <c r="F69" i="65"/>
  <c r="F35" i="42"/>
  <c r="L150" i="70"/>
  <c r="L138" i="46"/>
  <c r="L180" i="68"/>
  <c r="L95" i="46"/>
  <c r="F144" i="70"/>
  <c r="F132" i="46"/>
  <c r="O24" i="12"/>
  <c r="O24" i="15" s="1"/>
  <c r="E282" i="72"/>
  <c r="F27" i="18"/>
  <c r="F330" i="67"/>
  <c r="K26" i="13"/>
  <c r="K26" i="16" s="1"/>
  <c r="K26" i="10"/>
  <c r="G64" i="46"/>
  <c r="R5" i="12"/>
  <c r="R5" i="15" s="1"/>
  <c r="R5" i="14"/>
  <c r="R5" i="17" s="1"/>
  <c r="D29" i="14"/>
  <c r="D29" i="17" s="1"/>
  <c r="D27" i="11"/>
  <c r="F67" i="49"/>
  <c r="F66" i="45"/>
  <c r="F66" i="46" s="1"/>
  <c r="F67" i="46"/>
  <c r="L23" i="14"/>
  <c r="L23" i="17" s="1"/>
  <c r="H154" i="64"/>
  <c r="G31" i="13"/>
  <c r="G31" i="16" s="1"/>
  <c r="G31" i="10"/>
  <c r="M24" i="14"/>
  <c r="M24" i="17" s="1"/>
  <c r="M23" i="14"/>
  <c r="M23" i="17" s="1"/>
  <c r="E24" i="25"/>
  <c r="E24" i="28" s="1"/>
  <c r="D29" i="10" l="1"/>
  <c r="E151" i="46"/>
  <c r="E21" i="21"/>
  <c r="E82" i="68"/>
  <c r="E162" i="64"/>
  <c r="E415" i="68"/>
  <c r="M23" i="13"/>
  <c r="M23" i="16" s="1"/>
  <c r="M23" i="10"/>
  <c r="F322" i="71"/>
  <c r="F150" i="56"/>
  <c r="N68" i="69"/>
  <c r="N113" i="42"/>
  <c r="H67" i="69"/>
  <c r="H112" i="42"/>
  <c r="H102" i="69"/>
  <c r="G5" i="24"/>
  <c r="G5" i="27" s="1"/>
  <c r="D30" i="56"/>
  <c r="M150" i="66"/>
  <c r="M57" i="46"/>
  <c r="P22" i="12"/>
  <c r="P22" i="15" s="1"/>
  <c r="G9" i="25"/>
  <c r="G9" i="28" s="1"/>
  <c r="N146" i="70"/>
  <c r="N134" i="46"/>
  <c r="E15" i="20"/>
  <c r="E16" i="24"/>
  <c r="N337" i="69"/>
  <c r="N114" i="56"/>
  <c r="F30" i="25"/>
  <c r="F30" i="28" s="1"/>
  <c r="G330" i="72"/>
  <c r="G79" i="68"/>
  <c r="G88" i="42"/>
  <c r="N146" i="72"/>
  <c r="N174" i="46"/>
  <c r="F152" i="69"/>
  <c r="F121" i="46"/>
  <c r="E152" i="69"/>
  <c r="E121" i="46"/>
  <c r="L21" i="14"/>
  <c r="L21" i="17" s="1"/>
  <c r="C370" i="64"/>
  <c r="C343" i="64"/>
  <c r="C364" i="64" s="1"/>
  <c r="F173" i="71"/>
  <c r="F172" i="71" s="1"/>
  <c r="F147" i="51"/>
  <c r="F146" i="48"/>
  <c r="F157" i="64"/>
  <c r="F135" i="64"/>
  <c r="F156" i="64" s="1"/>
  <c r="G342" i="67"/>
  <c r="G76" i="56"/>
  <c r="H45" i="46"/>
  <c r="E8" i="59"/>
  <c r="E7" i="55"/>
  <c r="E8" i="56"/>
  <c r="F48" i="49"/>
  <c r="F48" i="46"/>
  <c r="F47" i="45"/>
  <c r="F47" i="46" s="1"/>
  <c r="F118" i="72"/>
  <c r="F136" i="72" s="1"/>
  <c r="F137" i="72"/>
  <c r="F78" i="56"/>
  <c r="E245" i="72"/>
  <c r="E244" i="72" s="1"/>
  <c r="E164" i="52"/>
  <c r="H26" i="46"/>
  <c r="E29" i="59"/>
  <c r="E28" i="55"/>
  <c r="E29" i="56"/>
  <c r="E300" i="71"/>
  <c r="E318" i="71" s="1"/>
  <c r="E319" i="71"/>
  <c r="F99" i="6"/>
  <c r="G9" i="21"/>
  <c r="N142" i="71"/>
  <c r="N152" i="46"/>
  <c r="N180" i="68"/>
  <c r="N95" i="46"/>
  <c r="G70" i="70"/>
  <c r="G136" i="42"/>
  <c r="E417" i="68"/>
  <c r="E90" i="56"/>
  <c r="F141" i="70"/>
  <c r="F121" i="70"/>
  <c r="F140" i="70" s="1"/>
  <c r="G145" i="66"/>
  <c r="G52" i="46"/>
  <c r="M146" i="72"/>
  <c r="M174" i="46"/>
  <c r="N146" i="65"/>
  <c r="N34" i="46"/>
  <c r="Q26" i="12"/>
  <c r="Q26" i="15" s="1"/>
  <c r="F16" i="10"/>
  <c r="F15" i="9"/>
  <c r="F16" i="13"/>
  <c r="V10" i="14"/>
  <c r="V10" i="17" s="1"/>
  <c r="C427" i="64"/>
  <c r="C3" i="59"/>
  <c r="C490" i="64"/>
  <c r="C3" i="62"/>
  <c r="H9" i="13"/>
  <c r="H9" i="16" s="1"/>
  <c r="H9" i="10"/>
  <c r="H138" i="66"/>
  <c r="C92" i="56"/>
  <c r="E129" i="59"/>
  <c r="E128" i="55"/>
  <c r="E129" i="56"/>
  <c r="G30" i="13"/>
  <c r="G30" i="16" s="1"/>
  <c r="G30" i="10"/>
  <c r="F86" i="49"/>
  <c r="F86" i="46"/>
  <c r="F85" i="45"/>
  <c r="F85" i="46" s="1"/>
  <c r="E369" i="64"/>
  <c r="E347" i="64"/>
  <c r="E368" i="64" s="1"/>
  <c r="F219" i="68"/>
  <c r="F218" i="68" s="1"/>
  <c r="F85" i="48"/>
  <c r="F86" i="51"/>
  <c r="F121" i="66"/>
  <c r="F140" i="66" s="1"/>
  <c r="F141" i="66"/>
  <c r="K17" i="14"/>
  <c r="K17" i="17" s="1"/>
  <c r="E29" i="58"/>
  <c r="E28" i="54"/>
  <c r="O19" i="12"/>
  <c r="O19" i="15" s="1"/>
  <c r="O17" i="7"/>
  <c r="F8" i="23"/>
  <c r="F8" i="26" s="1"/>
  <c r="F344" i="67"/>
  <c r="G338" i="70"/>
  <c r="G134" i="56"/>
  <c r="H138" i="65"/>
  <c r="E313" i="65"/>
  <c r="E332" i="65" s="1"/>
  <c r="E333" i="65"/>
  <c r="F15" i="8"/>
  <c r="F16" i="12"/>
  <c r="E146" i="52"/>
  <c r="E245" i="71"/>
  <c r="E244" i="71" s="1"/>
  <c r="F29" i="49"/>
  <c r="F29" i="46"/>
  <c r="F28" i="45"/>
  <c r="F28" i="46" s="1"/>
  <c r="E78" i="64"/>
  <c r="E15" i="42"/>
  <c r="F323" i="72"/>
  <c r="F169" i="56"/>
  <c r="E336" i="70"/>
  <c r="E132" i="56"/>
  <c r="E485" i="68"/>
  <c r="E484" i="68" s="1"/>
  <c r="E86" i="62"/>
  <c r="E85" i="59"/>
  <c r="R7" i="12"/>
  <c r="R7" i="15" s="1"/>
  <c r="R7" i="14"/>
  <c r="R7" i="17" s="1"/>
  <c r="F22" i="23"/>
  <c r="F22" i="26" s="1"/>
  <c r="G144" i="67"/>
  <c r="G70" i="46"/>
  <c r="O146" i="70"/>
  <c r="O134" i="46"/>
  <c r="H335" i="69"/>
  <c r="H112" i="56"/>
  <c r="H23" i="25"/>
  <c r="H23" i="28" s="1"/>
  <c r="O68" i="69"/>
  <c r="O113" i="42"/>
  <c r="M167" i="64"/>
  <c r="M18" i="46"/>
  <c r="P338" i="69"/>
  <c r="P115" i="56"/>
  <c r="M146" i="71"/>
  <c r="M156" i="46"/>
  <c r="E16" i="21"/>
  <c r="F375" i="64"/>
  <c r="F14" i="56"/>
  <c r="F294" i="67"/>
  <c r="M163" i="64"/>
  <c r="M14" i="46"/>
  <c r="M184" i="68"/>
  <c r="M99" i="46"/>
  <c r="G366" i="64"/>
  <c r="G5" i="56"/>
  <c r="F66" i="49"/>
  <c r="F198" i="67"/>
  <c r="F197" i="67" s="1"/>
  <c r="F67" i="52"/>
  <c r="E379" i="64"/>
  <c r="E18" i="56"/>
  <c r="E22" i="23"/>
  <c r="E22" i="26" s="1"/>
  <c r="G110" i="51"/>
  <c r="G179" i="69"/>
  <c r="G178" i="69" s="1"/>
  <c r="G109" i="48"/>
  <c r="F18" i="25"/>
  <c r="F18" i="28" s="1"/>
  <c r="C419" i="68"/>
  <c r="E313" i="70"/>
  <c r="E332" i="70" s="1"/>
  <c r="E333" i="70"/>
  <c r="E283" i="64"/>
  <c r="E282" i="64" s="1"/>
  <c r="E7" i="52"/>
  <c r="G176" i="56"/>
  <c r="F171" i="68"/>
  <c r="F146" i="68"/>
  <c r="F170" i="68" s="1"/>
  <c r="G110" i="49"/>
  <c r="G110" i="46"/>
  <c r="G109" i="45"/>
  <c r="G109" i="46" s="1"/>
  <c r="E120" i="6"/>
  <c r="E160" i="6"/>
  <c r="E136" i="6"/>
  <c r="E48" i="59"/>
  <c r="E47" i="55"/>
  <c r="E48" i="56"/>
  <c r="F121" i="65"/>
  <c r="F140" i="65" s="1"/>
  <c r="F141" i="65"/>
  <c r="E336" i="67"/>
  <c r="E70" i="56"/>
  <c r="G31" i="23"/>
  <c r="G31" i="26" s="1"/>
  <c r="F137" i="71"/>
  <c r="F118" i="71"/>
  <c r="F136" i="71" s="1"/>
  <c r="M145" i="69"/>
  <c r="M114" i="46"/>
  <c r="O176" i="68"/>
  <c r="O91" i="46"/>
  <c r="F68" i="72"/>
  <c r="F168" i="42"/>
  <c r="G6" i="25"/>
  <c r="G6" i="28" s="1"/>
  <c r="N142" i="72"/>
  <c r="N170" i="46"/>
  <c r="M150" i="67"/>
  <c r="M76" i="46"/>
  <c r="O150" i="69"/>
  <c r="O119" i="46"/>
  <c r="G418" i="68"/>
  <c r="G91" i="56"/>
  <c r="E422" i="68"/>
  <c r="E95" i="56"/>
  <c r="E165" i="59"/>
  <c r="E165" i="56"/>
  <c r="E164" i="55"/>
  <c r="G141" i="69"/>
  <c r="G121" i="69"/>
  <c r="G140" i="69" s="1"/>
  <c r="E313" i="66"/>
  <c r="E332" i="66" s="1"/>
  <c r="E333" i="66"/>
  <c r="D17" i="22"/>
  <c r="F324" i="72"/>
  <c r="F170" i="56"/>
  <c r="L144" i="69"/>
  <c r="L113" i="46"/>
  <c r="F67" i="71"/>
  <c r="F149" i="42"/>
  <c r="E140" i="71"/>
  <c r="E150" i="46"/>
  <c r="F28" i="48"/>
  <c r="F29" i="51"/>
  <c r="F179" i="65"/>
  <c r="F178" i="65" s="1"/>
  <c r="C385" i="64"/>
  <c r="C3" i="57"/>
  <c r="F337" i="66"/>
  <c r="F52" i="56"/>
  <c r="F321" i="72"/>
  <c r="F167" i="56"/>
  <c r="F144" i="65"/>
  <c r="F32" i="46"/>
  <c r="O146" i="66"/>
  <c r="O53" i="46"/>
  <c r="F69" i="71"/>
  <c r="F153" i="42"/>
  <c r="F68" i="71"/>
  <c r="F150" i="42"/>
  <c r="F69" i="72"/>
  <c r="F171" i="42"/>
  <c r="E140" i="72"/>
  <c r="E168" i="46"/>
  <c r="E139" i="71"/>
  <c r="E149" i="46"/>
  <c r="R14" i="7"/>
  <c r="E129" i="58"/>
  <c r="E128" i="54"/>
  <c r="F8" i="51"/>
  <c r="F7" i="48"/>
  <c r="F199" i="64"/>
  <c r="F198" i="64" s="1"/>
  <c r="E255" i="67"/>
  <c r="E254" i="67" s="1"/>
  <c r="E66" i="52"/>
  <c r="E8" i="58"/>
  <c r="E7" i="54"/>
  <c r="E300" i="72"/>
  <c r="E318" i="72" s="1"/>
  <c r="E319" i="72"/>
  <c r="H10" i="21"/>
  <c r="F173" i="72"/>
  <c r="F172" i="72" s="1"/>
  <c r="F165" i="51"/>
  <c r="F164" i="48"/>
  <c r="E22" i="24"/>
  <c r="E22" i="27" s="1"/>
  <c r="D334" i="65"/>
  <c r="E21" i="25"/>
  <c r="E21" i="28" s="1"/>
  <c r="E67" i="59"/>
  <c r="E66" i="55"/>
  <c r="E67" i="56"/>
  <c r="G26" i="56"/>
  <c r="G70" i="67"/>
  <c r="G74" i="42"/>
  <c r="E47" i="52"/>
  <c r="E255" i="66"/>
  <c r="E254" i="66" s="1"/>
  <c r="E372" i="64"/>
  <c r="E11" i="56"/>
  <c r="P24" i="12"/>
  <c r="P24" i="15" s="1"/>
  <c r="G102" i="67"/>
  <c r="N150" i="70"/>
  <c r="N138" i="46"/>
  <c r="F20" i="23"/>
  <c r="F20" i="26" s="1"/>
  <c r="O146" i="69"/>
  <c r="O115" i="46"/>
  <c r="P21" i="12"/>
  <c r="P21" i="15" s="1"/>
  <c r="V11" i="14"/>
  <c r="V11" i="17" s="1"/>
  <c r="G67" i="66"/>
  <c r="G50" i="42"/>
  <c r="E139" i="72"/>
  <c r="E167" i="46"/>
  <c r="N146" i="67"/>
  <c r="N72" i="46"/>
  <c r="R4" i="7"/>
  <c r="F129" i="49"/>
  <c r="F129" i="46"/>
  <c r="F128" i="45"/>
  <c r="F128" i="46" s="1"/>
  <c r="E147" i="58"/>
  <c r="E146" i="54"/>
  <c r="C406" i="64"/>
  <c r="C3" i="58"/>
  <c r="C3" i="61"/>
  <c r="C469" i="64"/>
  <c r="G6" i="21"/>
  <c r="F147" i="49"/>
  <c r="F147" i="46"/>
  <c r="F146" i="45"/>
  <c r="F146" i="46" s="1"/>
  <c r="E88" i="56"/>
  <c r="F66" i="51"/>
  <c r="F236" i="67"/>
  <c r="F235" i="67" s="1"/>
  <c r="E313" i="67"/>
  <c r="E332" i="67" s="1"/>
  <c r="E333" i="67"/>
  <c r="G83" i="56"/>
  <c r="E85" i="56"/>
  <c r="G7" i="25"/>
  <c r="G7" i="28" s="1"/>
  <c r="G159" i="64"/>
  <c r="G10" i="46"/>
  <c r="P20" i="12"/>
  <c r="P20" i="15" s="1"/>
  <c r="H10" i="25"/>
  <c r="H10" i="28" s="1"/>
  <c r="E79" i="64"/>
  <c r="E16" i="42"/>
  <c r="F374" i="64"/>
  <c r="F13" i="56"/>
  <c r="M150" i="65"/>
  <c r="M38" i="46"/>
  <c r="E69" i="72"/>
  <c r="E171" i="42"/>
  <c r="F322" i="72"/>
  <c r="F168" i="56"/>
  <c r="G67" i="67"/>
  <c r="G69" i="42"/>
  <c r="D27" i="14"/>
  <c r="D27" i="17" s="1"/>
  <c r="D3" i="11"/>
  <c r="E165" i="58"/>
  <c r="E164" i="54"/>
  <c r="C9" i="56"/>
  <c r="C3" i="55"/>
  <c r="E255" i="65"/>
  <c r="E254" i="65" s="1"/>
  <c r="E28" i="52"/>
  <c r="F8" i="49"/>
  <c r="F8" i="46"/>
  <c r="F7" i="45"/>
  <c r="F7" i="46" s="1"/>
  <c r="E67" i="58"/>
  <c r="E66" i="54"/>
  <c r="F48" i="51"/>
  <c r="F47" i="48"/>
  <c r="F179" i="66"/>
  <c r="F178" i="66" s="1"/>
  <c r="L26" i="13"/>
  <c r="L26" i="16" s="1"/>
  <c r="L26" i="10"/>
  <c r="F165" i="49"/>
  <c r="F165" i="46"/>
  <c r="F164" i="45"/>
  <c r="F164" i="46" s="1"/>
  <c r="E255" i="70"/>
  <c r="E254" i="70" s="1"/>
  <c r="E128" i="52"/>
  <c r="F30" i="24"/>
  <c r="F30" i="27" s="1"/>
  <c r="F30" i="21"/>
  <c r="F179" i="70"/>
  <c r="F178" i="70" s="1"/>
  <c r="F129" i="51"/>
  <c r="F128" i="48"/>
  <c r="E461" i="68"/>
  <c r="E460" i="68" s="1"/>
  <c r="E86" i="61"/>
  <c r="E85" i="58"/>
  <c r="E147" i="59"/>
  <c r="E146" i="55"/>
  <c r="E147" i="56"/>
  <c r="T18" i="12"/>
  <c r="T18" i="15" s="1"/>
  <c r="T18" i="14"/>
  <c r="T18" i="17" s="1"/>
  <c r="S4" i="11"/>
  <c r="E48" i="58"/>
  <c r="E47" i="54"/>
  <c r="F21" i="23"/>
  <c r="F21" i="26" s="1"/>
  <c r="G15" i="18"/>
  <c r="N24" i="14"/>
  <c r="N24" i="17" s="1"/>
  <c r="F24" i="23"/>
  <c r="F24" i="26" s="1"/>
  <c r="G428" i="68" l="1"/>
  <c r="E93" i="56"/>
  <c r="F26" i="23"/>
  <c r="F26" i="26" s="1"/>
  <c r="F11" i="56"/>
  <c r="F345" i="69"/>
  <c r="F417" i="68"/>
  <c r="E22" i="21"/>
  <c r="F88" i="56"/>
  <c r="E93" i="42"/>
  <c r="F90" i="56"/>
  <c r="E146" i="56"/>
  <c r="E13" i="46"/>
  <c r="F372" i="64"/>
  <c r="E128" i="56"/>
  <c r="N19" i="14"/>
  <c r="N19" i="17" s="1"/>
  <c r="G101" i="56"/>
  <c r="E19" i="23"/>
  <c r="E19" i="26" s="1"/>
  <c r="F415" i="68"/>
  <c r="F335" i="67"/>
  <c r="F335" i="70"/>
  <c r="E28" i="56"/>
  <c r="E164" i="56"/>
  <c r="E420" i="68"/>
  <c r="N21" i="14"/>
  <c r="N21" i="17" s="1"/>
  <c r="F227" i="71"/>
  <c r="F226" i="71" s="1"/>
  <c r="F146" i="51"/>
  <c r="F20" i="24"/>
  <c r="F20" i="27" s="1"/>
  <c r="F20" i="21"/>
  <c r="F67" i="72"/>
  <c r="F167" i="42"/>
  <c r="F16" i="16"/>
  <c r="F15" i="13"/>
  <c r="F15" i="16" s="1"/>
  <c r="F294" i="65"/>
  <c r="G114" i="64"/>
  <c r="O337" i="69"/>
  <c r="O114" i="56"/>
  <c r="N167" i="64"/>
  <c r="N18" i="46"/>
  <c r="G31" i="25"/>
  <c r="G31" i="28" s="1"/>
  <c r="F416" i="68"/>
  <c r="F89" i="56"/>
  <c r="F141" i="72"/>
  <c r="F169" i="46"/>
  <c r="E337" i="65"/>
  <c r="E33" i="56"/>
  <c r="P146" i="69"/>
  <c r="P115" i="46"/>
  <c r="F76" i="64"/>
  <c r="E416" i="68"/>
  <c r="E89" i="56"/>
  <c r="H152" i="67"/>
  <c r="H78" i="46"/>
  <c r="F220" i="64"/>
  <c r="F219" i="64" s="1"/>
  <c r="F8" i="52"/>
  <c r="F7" i="49"/>
  <c r="C3" i="56"/>
  <c r="M21" i="14"/>
  <c r="M21" i="17" s="1"/>
  <c r="E8" i="61"/>
  <c r="E7" i="58"/>
  <c r="E411" i="64"/>
  <c r="E410" i="64" s="1"/>
  <c r="F262" i="64"/>
  <c r="F261" i="64" s="1"/>
  <c r="F7" i="51"/>
  <c r="D17" i="25"/>
  <c r="D17" i="28" s="1"/>
  <c r="F255" i="67"/>
  <c r="F254" i="67" s="1"/>
  <c r="F66" i="52"/>
  <c r="F67" i="59"/>
  <c r="F66" i="55"/>
  <c r="F67" i="56"/>
  <c r="M26" i="13"/>
  <c r="M26" i="16" s="1"/>
  <c r="M26" i="10"/>
  <c r="E419" i="68"/>
  <c r="E92" i="56"/>
  <c r="F15" i="10"/>
  <c r="E390" i="65"/>
  <c r="E389" i="65" s="1"/>
  <c r="E29" i="62"/>
  <c r="E28" i="59"/>
  <c r="F95" i="56"/>
  <c r="F50" i="56"/>
  <c r="G324" i="71"/>
  <c r="G152" i="56"/>
  <c r="H23" i="24"/>
  <c r="H23" i="27" s="1"/>
  <c r="H23" i="21"/>
  <c r="F243" i="68"/>
  <c r="F242" i="68" s="1"/>
  <c r="F86" i="52"/>
  <c r="F85" i="49"/>
  <c r="P176" i="68"/>
  <c r="P91" i="46"/>
  <c r="O336" i="69"/>
  <c r="O113" i="56"/>
  <c r="F22" i="25"/>
  <c r="F22" i="28" s="1"/>
  <c r="G80" i="68"/>
  <c r="G89" i="42"/>
  <c r="Q21" i="12"/>
  <c r="Q21" i="15" s="1"/>
  <c r="F20" i="25"/>
  <c r="F20" i="28" s="1"/>
  <c r="F337" i="70"/>
  <c r="F133" i="56"/>
  <c r="M144" i="69"/>
  <c r="M113" i="46"/>
  <c r="G30" i="23"/>
  <c r="G30" i="26" s="1"/>
  <c r="F373" i="64"/>
  <c r="F326" i="64"/>
  <c r="H338" i="66"/>
  <c r="H53" i="56"/>
  <c r="F364" i="68"/>
  <c r="G69" i="66"/>
  <c r="G54" i="42"/>
  <c r="E371" i="66"/>
  <c r="E370" i="66" s="1"/>
  <c r="E48" i="61"/>
  <c r="E47" i="58"/>
  <c r="E22" i="25"/>
  <c r="E22" i="28" s="1"/>
  <c r="F24" i="24"/>
  <c r="F24" i="27" s="1"/>
  <c r="F24" i="21"/>
  <c r="M20" i="14"/>
  <c r="M20" i="17" s="1"/>
  <c r="D21" i="56"/>
  <c r="C448" i="64"/>
  <c r="C3" i="60"/>
  <c r="C3" i="63"/>
  <c r="C511" i="64"/>
  <c r="E164" i="59"/>
  <c r="E165" i="62"/>
  <c r="E373" i="72"/>
  <c r="E372" i="72" s="1"/>
  <c r="M19" i="14"/>
  <c r="M19" i="17" s="1"/>
  <c r="M17" i="11"/>
  <c r="G198" i="69"/>
  <c r="G197" i="69" s="1"/>
  <c r="G110" i="52"/>
  <c r="G109" i="49"/>
  <c r="C19" i="25"/>
  <c r="C19" i="28" s="1"/>
  <c r="C17" i="22"/>
  <c r="G5" i="23"/>
  <c r="G5" i="26" s="1"/>
  <c r="F313" i="67"/>
  <c r="F332" i="67" s="1"/>
  <c r="F333" i="67"/>
  <c r="E29" i="61"/>
  <c r="E28" i="58"/>
  <c r="E371" i="65"/>
  <c r="E370" i="65" s="1"/>
  <c r="F291" i="68"/>
  <c r="F290" i="68" s="1"/>
  <c r="F85" i="51"/>
  <c r="E7" i="56"/>
  <c r="F422" i="68"/>
  <c r="F335" i="66"/>
  <c r="H69" i="66"/>
  <c r="H54" i="42"/>
  <c r="N184" i="68"/>
  <c r="N99" i="46"/>
  <c r="Q22" i="12"/>
  <c r="Q22" i="15" s="1"/>
  <c r="P163" i="64"/>
  <c r="P14" i="46"/>
  <c r="G102" i="65"/>
  <c r="P150" i="69"/>
  <c r="P119" i="46"/>
  <c r="G143" i="66"/>
  <c r="G50" i="46"/>
  <c r="N146" i="71"/>
  <c r="N156" i="46"/>
  <c r="E161" i="64"/>
  <c r="E12" i="46"/>
  <c r="F139" i="71"/>
  <c r="F149" i="46"/>
  <c r="G122" i="68"/>
  <c r="F336" i="66"/>
  <c r="F51" i="56"/>
  <c r="E160" i="64"/>
  <c r="E11" i="46"/>
  <c r="E373" i="71"/>
  <c r="E372" i="71" s="1"/>
  <c r="E147" i="62"/>
  <c r="E146" i="59"/>
  <c r="F131" i="56"/>
  <c r="D382" i="64"/>
  <c r="P19" i="12"/>
  <c r="P19" i="15" s="1"/>
  <c r="P17" i="7"/>
  <c r="F28" i="49"/>
  <c r="F198" i="65"/>
  <c r="F197" i="65" s="1"/>
  <c r="F29" i="52"/>
  <c r="G338" i="65"/>
  <c r="G34" i="56"/>
  <c r="E432" i="64"/>
  <c r="E431" i="64" s="1"/>
  <c r="E8" i="62"/>
  <c r="E7" i="59"/>
  <c r="F379" i="64"/>
  <c r="F18" i="56"/>
  <c r="G321" i="71"/>
  <c r="G149" i="56"/>
  <c r="Q24" i="12"/>
  <c r="Q24" i="15" s="1"/>
  <c r="E76" i="64"/>
  <c r="N150" i="67"/>
  <c r="N76" i="46"/>
  <c r="F77" i="64"/>
  <c r="F12" i="42"/>
  <c r="N150" i="66"/>
  <c r="N57" i="46"/>
  <c r="D322" i="64"/>
  <c r="D3" i="54"/>
  <c r="G344" i="67"/>
  <c r="G78" i="56"/>
  <c r="G68" i="65"/>
  <c r="G32" i="42"/>
  <c r="G143" i="67"/>
  <c r="G69" i="46"/>
  <c r="G68" i="70"/>
  <c r="G132" i="42"/>
  <c r="E533" i="68"/>
  <c r="E532" i="68" s="1"/>
  <c r="E85" i="61"/>
  <c r="F191" i="72"/>
  <c r="F190" i="72" s="1"/>
  <c r="F165" i="52"/>
  <c r="F164" i="49"/>
  <c r="E355" i="72"/>
  <c r="E354" i="72" s="1"/>
  <c r="E165" i="61"/>
  <c r="E164" i="58"/>
  <c r="V9" i="14"/>
  <c r="V9" i="17" s="1"/>
  <c r="E426" i="68"/>
  <c r="E99" i="56"/>
  <c r="F236" i="65"/>
  <c r="F235" i="65" s="1"/>
  <c r="F28" i="51"/>
  <c r="G236" i="69"/>
  <c r="G235" i="69" s="1"/>
  <c r="G109" i="51"/>
  <c r="F17" i="18"/>
  <c r="L19" i="14"/>
  <c r="L19" i="17" s="1"/>
  <c r="L17" i="11"/>
  <c r="F153" i="6"/>
  <c r="F129" i="6"/>
  <c r="P146" i="70"/>
  <c r="P134" i="46"/>
  <c r="E81" i="68"/>
  <c r="E92" i="42"/>
  <c r="F421" i="68"/>
  <c r="F94" i="56"/>
  <c r="G323" i="71"/>
  <c r="G151" i="56"/>
  <c r="F294" i="66"/>
  <c r="H169" i="64"/>
  <c r="H20" i="46"/>
  <c r="F337" i="67"/>
  <c r="F71" i="56"/>
  <c r="H67" i="66"/>
  <c r="H50" i="42"/>
  <c r="G152" i="69"/>
  <c r="G121" i="46"/>
  <c r="M22" i="14"/>
  <c r="M22" i="17" s="1"/>
  <c r="F128" i="49"/>
  <c r="F129" i="52"/>
  <c r="F198" i="70"/>
  <c r="F197" i="70" s="1"/>
  <c r="G67" i="48"/>
  <c r="G66" i="44"/>
  <c r="H57" i="56"/>
  <c r="E66" i="56"/>
  <c r="G31" i="24"/>
  <c r="G31" i="27" s="1"/>
  <c r="G31" i="21"/>
  <c r="F22" i="24"/>
  <c r="F22" i="27" s="1"/>
  <c r="F22" i="21"/>
  <c r="F67" i="58"/>
  <c r="F66" i="54"/>
  <c r="N23" i="14"/>
  <c r="N23" i="17" s="1"/>
  <c r="G344" i="70"/>
  <c r="G140" i="56"/>
  <c r="G294" i="69"/>
  <c r="E355" i="71"/>
  <c r="E354" i="71" s="1"/>
  <c r="E147" i="61"/>
  <c r="E146" i="58"/>
  <c r="F12" i="56"/>
  <c r="G322" i="71"/>
  <c r="G150" i="56"/>
  <c r="G144" i="66"/>
  <c r="G51" i="46"/>
  <c r="G341" i="65"/>
  <c r="G37" i="56"/>
  <c r="G102" i="70"/>
  <c r="F282" i="71"/>
  <c r="F141" i="71"/>
  <c r="F151" i="46"/>
  <c r="G102" i="66"/>
  <c r="I5" i="13"/>
  <c r="I5" i="16" s="1"/>
  <c r="I5" i="10"/>
  <c r="Q20" i="12"/>
  <c r="Q20" i="15" s="1"/>
  <c r="N150" i="65"/>
  <c r="N38" i="46"/>
  <c r="N145" i="69"/>
  <c r="N114" i="46"/>
  <c r="F236" i="66"/>
  <c r="F235" i="66" s="1"/>
  <c r="F47" i="51"/>
  <c r="D3" i="14"/>
  <c r="R4" i="14"/>
  <c r="R4" i="17" s="1"/>
  <c r="R3" i="7"/>
  <c r="H342" i="66"/>
  <c r="E390" i="67"/>
  <c r="E389" i="67" s="1"/>
  <c r="E67" i="62"/>
  <c r="E66" i="59"/>
  <c r="F227" i="72"/>
  <c r="F226" i="72" s="1"/>
  <c r="F164" i="51"/>
  <c r="H83" i="46"/>
  <c r="F8" i="25"/>
  <c r="F8" i="28" s="1"/>
  <c r="F4" i="22"/>
  <c r="E47" i="56"/>
  <c r="E15" i="19"/>
  <c r="E15" i="21" s="1"/>
  <c r="E16" i="23"/>
  <c r="F21" i="24"/>
  <c r="F21" i="27" s="1"/>
  <c r="F21" i="21"/>
  <c r="E557" i="68"/>
  <c r="E556" i="68" s="1"/>
  <c r="E85" i="62"/>
  <c r="E390" i="70"/>
  <c r="E389" i="70" s="1"/>
  <c r="E129" i="62"/>
  <c r="E128" i="59"/>
  <c r="G5" i="21"/>
  <c r="H110" i="48"/>
  <c r="H109" i="44"/>
  <c r="G100" i="72"/>
  <c r="G100" i="71"/>
  <c r="F294" i="70"/>
  <c r="O146" i="67"/>
  <c r="O72" i="46"/>
  <c r="I331" i="66"/>
  <c r="I46" i="56"/>
  <c r="P68" i="69"/>
  <c r="P113" i="42"/>
  <c r="Q338" i="69"/>
  <c r="Q115" i="56"/>
  <c r="O143" i="69"/>
  <c r="O112" i="46"/>
  <c r="F282" i="72"/>
  <c r="F128" i="51"/>
  <c r="F236" i="70"/>
  <c r="F235" i="70" s="1"/>
  <c r="E371" i="67"/>
  <c r="E370" i="67" s="1"/>
  <c r="E67" i="61"/>
  <c r="E66" i="58"/>
  <c r="G18" i="13"/>
  <c r="G18" i="16" s="1"/>
  <c r="G18" i="10"/>
  <c r="F191" i="71"/>
  <c r="F190" i="71" s="1"/>
  <c r="F147" i="52"/>
  <c r="F146" i="49"/>
  <c r="G342" i="70"/>
  <c r="G138" i="56"/>
  <c r="E371" i="70"/>
  <c r="E370" i="70" s="1"/>
  <c r="E129" i="61"/>
  <c r="E128" i="58"/>
  <c r="F122" i="56"/>
  <c r="H168" i="68"/>
  <c r="E390" i="66"/>
  <c r="E389" i="66" s="1"/>
  <c r="E48" i="62"/>
  <c r="E47" i="59"/>
  <c r="F69" i="56"/>
  <c r="F15" i="12"/>
  <c r="F15" i="15" s="1"/>
  <c r="F16" i="15"/>
  <c r="F198" i="66"/>
  <c r="F197" i="66" s="1"/>
  <c r="F48" i="52"/>
  <c r="F47" i="49"/>
  <c r="E16" i="27"/>
  <c r="E15" i="24"/>
  <c r="E15" i="27" s="1"/>
  <c r="G27" i="18"/>
  <c r="F24" i="25"/>
  <c r="F24" i="28" s="1"/>
  <c r="O24" i="14"/>
  <c r="O24" i="17" s="1"/>
  <c r="G383" i="64" l="1"/>
  <c r="F66" i="56"/>
  <c r="N17" i="11"/>
  <c r="N17" i="14" s="1"/>
  <c r="N17" i="17" s="1"/>
  <c r="H338" i="67"/>
  <c r="H72" i="56"/>
  <c r="G22" i="56"/>
  <c r="O19" i="14"/>
  <c r="O19" i="17" s="1"/>
  <c r="O21" i="14"/>
  <c r="O21" i="17" s="1"/>
  <c r="R29" i="12"/>
  <c r="R29" i="15" s="1"/>
  <c r="G145" i="65"/>
  <c r="G33" i="46"/>
  <c r="E152" i="65"/>
  <c r="E40" i="46"/>
  <c r="P146" i="66"/>
  <c r="P53" i="46"/>
  <c r="O167" i="64"/>
  <c r="O18" i="46"/>
  <c r="H70" i="66"/>
  <c r="H55" i="42"/>
  <c r="F83" i="68"/>
  <c r="F96" i="42"/>
  <c r="P142" i="71"/>
  <c r="P152" i="46"/>
  <c r="F140" i="72"/>
  <c r="F168" i="46"/>
  <c r="H330" i="70"/>
  <c r="H126" i="56"/>
  <c r="H11" i="23"/>
  <c r="H11" i="26" s="1"/>
  <c r="H145" i="66"/>
  <c r="H52" i="46"/>
  <c r="Q150" i="69"/>
  <c r="Q119" i="46"/>
  <c r="O150" i="66"/>
  <c r="O57" i="46"/>
  <c r="F426" i="68"/>
  <c r="F99" i="56"/>
  <c r="F78" i="64"/>
  <c r="F15" i="42"/>
  <c r="G145" i="70"/>
  <c r="G133" i="46"/>
  <c r="F255" i="66"/>
  <c r="F254" i="66" s="1"/>
  <c r="F47" i="52"/>
  <c r="F165" i="58"/>
  <c r="F164" i="54"/>
  <c r="D3" i="17"/>
  <c r="N22" i="14"/>
  <c r="N22" i="17" s="1"/>
  <c r="G8" i="24"/>
  <c r="G8" i="27" s="1"/>
  <c r="L17" i="14"/>
  <c r="L17" i="17" s="1"/>
  <c r="H5" i="24"/>
  <c r="H5" i="27" s="1"/>
  <c r="F347" i="64"/>
  <c r="F368" i="64" s="1"/>
  <c r="F369" i="64"/>
  <c r="F300" i="71"/>
  <c r="F318" i="71" s="1"/>
  <c r="F319" i="71"/>
  <c r="G20" i="13"/>
  <c r="G20" i="16" s="1"/>
  <c r="G20" i="10"/>
  <c r="C3" i="22"/>
  <c r="C17" i="25"/>
  <c r="C17" i="28" s="1"/>
  <c r="G67" i="49"/>
  <c r="G67" i="46"/>
  <c r="G66" i="45"/>
  <c r="G66" i="46" s="1"/>
  <c r="E31" i="56"/>
  <c r="F147" i="59"/>
  <c r="F147" i="56"/>
  <c r="F146" i="55"/>
  <c r="F16" i="21"/>
  <c r="P180" i="68"/>
  <c r="P95" i="46"/>
  <c r="O142" i="71"/>
  <c r="O152" i="46"/>
  <c r="P184" i="68"/>
  <c r="P99" i="46"/>
  <c r="H68" i="66"/>
  <c r="H51" i="42"/>
  <c r="G173" i="68"/>
  <c r="G88" i="46"/>
  <c r="F336" i="70"/>
  <c r="F132" i="56"/>
  <c r="E148" i="71"/>
  <c r="E158" i="46"/>
  <c r="G70" i="72"/>
  <c r="G172" i="42"/>
  <c r="E152" i="66"/>
  <c r="E59" i="46"/>
  <c r="G147" i="48"/>
  <c r="G146" i="44"/>
  <c r="F120" i="6"/>
  <c r="F136" i="6"/>
  <c r="F160" i="6"/>
  <c r="E26" i="23"/>
  <c r="E26" i="26" s="1"/>
  <c r="E26" i="21"/>
  <c r="G70" i="65"/>
  <c r="G36" i="42"/>
  <c r="H11" i="24"/>
  <c r="H11" i="27" s="1"/>
  <c r="H11" i="21"/>
  <c r="F255" i="70"/>
  <c r="F254" i="70" s="1"/>
  <c r="F128" i="52"/>
  <c r="H28" i="13"/>
  <c r="H28" i="16" s="1"/>
  <c r="H28" i="10"/>
  <c r="E409" i="72"/>
  <c r="E408" i="72" s="1"/>
  <c r="E164" i="61"/>
  <c r="F164" i="52"/>
  <c r="F245" i="72"/>
  <c r="F244" i="72" s="1"/>
  <c r="G21" i="13"/>
  <c r="G21" i="16" s="1"/>
  <c r="G21" i="10"/>
  <c r="E7" i="62"/>
  <c r="E495" i="64"/>
  <c r="E494" i="64" s="1"/>
  <c r="E427" i="72"/>
  <c r="E426" i="72" s="1"/>
  <c r="E164" i="62"/>
  <c r="E428" i="66"/>
  <c r="E427" i="66" s="1"/>
  <c r="E47" i="61"/>
  <c r="G121" i="67"/>
  <c r="G140" i="67" s="1"/>
  <c r="G141" i="67"/>
  <c r="E335" i="65"/>
  <c r="G8" i="48"/>
  <c r="G7" i="44"/>
  <c r="E179" i="68"/>
  <c r="E94" i="46"/>
  <c r="E83" i="68"/>
  <c r="E96" i="42"/>
  <c r="E177" i="68"/>
  <c r="E92" i="46"/>
  <c r="I6" i="13"/>
  <c r="I6" i="16" s="1"/>
  <c r="I6" i="10"/>
  <c r="O146" i="65"/>
  <c r="O34" i="46"/>
  <c r="E84" i="68"/>
  <c r="E97" i="42"/>
  <c r="H330" i="67"/>
  <c r="H64" i="56"/>
  <c r="H8" i="23"/>
  <c r="H8" i="26" s="1"/>
  <c r="F4" i="25"/>
  <c r="F4" i="28" s="1"/>
  <c r="N336" i="69"/>
  <c r="N113" i="56"/>
  <c r="G110" i="59"/>
  <c r="G110" i="56"/>
  <c r="G109" i="55"/>
  <c r="F371" i="67"/>
  <c r="F370" i="67" s="1"/>
  <c r="F67" i="61"/>
  <c r="F66" i="58"/>
  <c r="G342" i="65"/>
  <c r="G38" i="56"/>
  <c r="F21" i="25"/>
  <c r="F21" i="28" s="1"/>
  <c r="F315" i="68"/>
  <c r="F314" i="68" s="1"/>
  <c r="F85" i="52"/>
  <c r="D19" i="56"/>
  <c r="D3" i="55"/>
  <c r="G121" i="56"/>
  <c r="G324" i="72"/>
  <c r="G170" i="56"/>
  <c r="E336" i="65"/>
  <c r="E32" i="56"/>
  <c r="F336" i="67"/>
  <c r="F70" i="56"/>
  <c r="F48" i="58"/>
  <c r="F47" i="54"/>
  <c r="F8" i="59"/>
  <c r="F7" i="55"/>
  <c r="F8" i="56"/>
  <c r="Q180" i="68"/>
  <c r="Q95" i="46"/>
  <c r="H75" i="64"/>
  <c r="H10" i="42"/>
  <c r="O142" i="72"/>
  <c r="O170" i="46"/>
  <c r="O145" i="69"/>
  <c r="O114" i="46"/>
  <c r="E152" i="70"/>
  <c r="E140" i="46"/>
  <c r="P142" i="72"/>
  <c r="P170" i="46"/>
  <c r="Q146" i="66"/>
  <c r="Q53" i="46"/>
  <c r="H5" i="21"/>
  <c r="G337" i="67"/>
  <c r="G71" i="56"/>
  <c r="F139" i="72"/>
  <c r="F167" i="46"/>
  <c r="G69" i="67"/>
  <c r="G73" i="42"/>
  <c r="G69" i="70"/>
  <c r="G135" i="42"/>
  <c r="G5" i="25"/>
  <c r="G5" i="28" s="1"/>
  <c r="G333" i="69"/>
  <c r="G313" i="69"/>
  <c r="G332" i="69" s="1"/>
  <c r="F147" i="58"/>
  <c r="F146" i="54"/>
  <c r="G129" i="48"/>
  <c r="G128" i="44"/>
  <c r="G110" i="58"/>
  <c r="G109" i="54"/>
  <c r="D406" i="64"/>
  <c r="D3" i="58"/>
  <c r="D469" i="64"/>
  <c r="D3" i="61"/>
  <c r="E11" i="42"/>
  <c r="F48" i="59"/>
  <c r="F48" i="56"/>
  <c r="F47" i="55"/>
  <c r="G86" i="48"/>
  <c r="G85" i="44"/>
  <c r="N20" i="14"/>
  <c r="N20" i="17" s="1"/>
  <c r="M17" i="14"/>
  <c r="M17" i="17" s="1"/>
  <c r="F86" i="58"/>
  <c r="F85" i="54"/>
  <c r="D380" i="64"/>
  <c r="D343" i="64"/>
  <c r="D364" i="64" s="1"/>
  <c r="F390" i="67"/>
  <c r="F389" i="67" s="1"/>
  <c r="F66" i="59"/>
  <c r="F67" i="62"/>
  <c r="F7" i="52"/>
  <c r="F283" i="64"/>
  <c r="F282" i="64" s="1"/>
  <c r="G344" i="69"/>
  <c r="F29" i="58"/>
  <c r="F28" i="54"/>
  <c r="O150" i="67"/>
  <c r="O76" i="46"/>
  <c r="P143" i="69"/>
  <c r="P112" i="46"/>
  <c r="Q146" i="69"/>
  <c r="Q115" i="46"/>
  <c r="P146" i="65"/>
  <c r="P34" i="46"/>
  <c r="G30" i="25"/>
  <c r="G30" i="28" s="1"/>
  <c r="P146" i="67"/>
  <c r="P72" i="46"/>
  <c r="Q146" i="67"/>
  <c r="Q72" i="46"/>
  <c r="E148" i="72"/>
  <c r="E176" i="46"/>
  <c r="G67" i="65"/>
  <c r="G31" i="42"/>
  <c r="E187" i="68"/>
  <c r="E102" i="46"/>
  <c r="P150" i="67"/>
  <c r="P76" i="46"/>
  <c r="Q176" i="68"/>
  <c r="Q91" i="46"/>
  <c r="H335" i="67"/>
  <c r="H69" i="56"/>
  <c r="G67" i="70"/>
  <c r="G131" i="42"/>
  <c r="O23" i="14"/>
  <c r="O23" i="17" s="1"/>
  <c r="F129" i="58"/>
  <c r="F128" i="54"/>
  <c r="G165" i="48"/>
  <c r="G164" i="44"/>
  <c r="H179" i="69"/>
  <c r="H178" i="69" s="1"/>
  <c r="H110" i="51"/>
  <c r="H109" i="48"/>
  <c r="E447" i="70"/>
  <c r="E446" i="70" s="1"/>
  <c r="E128" i="62"/>
  <c r="G48" i="48"/>
  <c r="G47" i="44"/>
  <c r="I7" i="13"/>
  <c r="I7" i="16" s="1"/>
  <c r="I7" i="10"/>
  <c r="F129" i="59"/>
  <c r="F128" i="55"/>
  <c r="F129" i="56"/>
  <c r="F313" i="66"/>
  <c r="F332" i="66" s="1"/>
  <c r="F333" i="66"/>
  <c r="I8" i="13"/>
  <c r="I8" i="16" s="1"/>
  <c r="I8" i="10"/>
  <c r="F165" i="59"/>
  <c r="F164" i="55"/>
  <c r="F165" i="56"/>
  <c r="G29" i="48"/>
  <c r="G28" i="44"/>
  <c r="G340" i="65"/>
  <c r="G36" i="56"/>
  <c r="E428" i="65"/>
  <c r="E427" i="65" s="1"/>
  <c r="E28" i="61"/>
  <c r="H110" i="49"/>
  <c r="H109" i="45"/>
  <c r="H109" i="46" s="1"/>
  <c r="H110" i="46"/>
  <c r="F8" i="58"/>
  <c r="F7" i="54"/>
  <c r="I4" i="18"/>
  <c r="I3" i="18" s="1"/>
  <c r="I14" i="18"/>
  <c r="D427" i="64"/>
  <c r="D3" i="59"/>
  <c r="D490" i="64"/>
  <c r="D3" i="62"/>
  <c r="G328" i="71"/>
  <c r="G156" i="56"/>
  <c r="H30" i="13"/>
  <c r="H30" i="16" s="1"/>
  <c r="H30" i="10"/>
  <c r="F140" i="71"/>
  <c r="F150" i="46"/>
  <c r="E66" i="61"/>
  <c r="E428" i="67"/>
  <c r="E427" i="67" s="1"/>
  <c r="E16" i="26"/>
  <c r="E15" i="23"/>
  <c r="E15" i="26" s="1"/>
  <c r="E447" i="67"/>
  <c r="E446" i="67" s="1"/>
  <c r="E66" i="62"/>
  <c r="F313" i="65"/>
  <c r="F332" i="65" s="1"/>
  <c r="F333" i="65"/>
  <c r="F81" i="68"/>
  <c r="F92" i="42"/>
  <c r="P337" i="69"/>
  <c r="P114" i="56"/>
  <c r="D385" i="64"/>
  <c r="D3" i="57"/>
  <c r="O184" i="68"/>
  <c r="O99" i="46"/>
  <c r="F160" i="64"/>
  <c r="F11" i="46"/>
  <c r="P146" i="71"/>
  <c r="P156" i="46"/>
  <c r="G321" i="72"/>
  <c r="G167" i="56"/>
  <c r="O146" i="72"/>
  <c r="O174" i="46"/>
  <c r="O150" i="65"/>
  <c r="O38" i="46"/>
  <c r="F420" i="68"/>
  <c r="F93" i="56"/>
  <c r="H69" i="69"/>
  <c r="H116" i="42"/>
  <c r="F146" i="52"/>
  <c r="F245" i="71"/>
  <c r="F244" i="71" s="1"/>
  <c r="N23" i="13"/>
  <c r="N23" i="16" s="1"/>
  <c r="N23" i="10"/>
  <c r="E409" i="71"/>
  <c r="E408" i="71" s="1"/>
  <c r="E146" i="61"/>
  <c r="F313" i="70"/>
  <c r="F332" i="70" s="1"/>
  <c r="F333" i="70"/>
  <c r="E427" i="71"/>
  <c r="E426" i="71" s="1"/>
  <c r="E146" i="62"/>
  <c r="H8" i="24"/>
  <c r="H8" i="27" s="1"/>
  <c r="F300" i="72"/>
  <c r="F318" i="72" s="1"/>
  <c r="F319" i="72"/>
  <c r="G109" i="52"/>
  <c r="G255" i="69"/>
  <c r="G254" i="69" s="1"/>
  <c r="H141" i="69"/>
  <c r="H121" i="69"/>
  <c r="H140" i="69" s="1"/>
  <c r="E474" i="64"/>
  <c r="E473" i="64" s="1"/>
  <c r="E7" i="61"/>
  <c r="F11" i="42"/>
  <c r="G330" i="67"/>
  <c r="G64" i="56"/>
  <c r="G8" i="21"/>
  <c r="F337" i="65"/>
  <c r="F33" i="56"/>
  <c r="G175" i="68"/>
  <c r="G90" i="46"/>
  <c r="J10" i="13"/>
  <c r="J10" i="16" s="1"/>
  <c r="J10" i="10"/>
  <c r="I11" i="13"/>
  <c r="I11" i="16" s="1"/>
  <c r="I11" i="10"/>
  <c r="F28" i="52"/>
  <c r="F255" i="65"/>
  <c r="F254" i="65" s="1"/>
  <c r="G68" i="71"/>
  <c r="G150" i="42"/>
  <c r="E170" i="64"/>
  <c r="E21" i="46"/>
  <c r="O150" i="70"/>
  <c r="O138" i="46"/>
  <c r="Q68" i="69"/>
  <c r="Q113" i="42"/>
  <c r="G69" i="65"/>
  <c r="G35" i="42"/>
  <c r="F82" i="68"/>
  <c r="F93" i="42"/>
  <c r="O180" i="68"/>
  <c r="O95" i="46"/>
  <c r="H68" i="67"/>
  <c r="H70" i="42"/>
  <c r="O146" i="71"/>
  <c r="O156" i="46"/>
  <c r="Q146" i="65"/>
  <c r="Q34" i="46"/>
  <c r="F15" i="20"/>
  <c r="F16" i="24"/>
  <c r="P336" i="69"/>
  <c r="P113" i="56"/>
  <c r="N144" i="69"/>
  <c r="N113" i="46"/>
  <c r="H80" i="68"/>
  <c r="H89" i="42"/>
  <c r="F162" i="64"/>
  <c r="F13" i="46"/>
  <c r="Q146" i="70"/>
  <c r="Q134" i="46"/>
  <c r="O163" i="64"/>
  <c r="O14" i="46"/>
  <c r="E447" i="66"/>
  <c r="E446" i="66" s="1"/>
  <c r="E47" i="62"/>
  <c r="E428" i="70"/>
  <c r="E427" i="70" s="1"/>
  <c r="E128" i="61"/>
  <c r="F29" i="59"/>
  <c r="F28" i="55"/>
  <c r="F29" i="56"/>
  <c r="G66" i="48"/>
  <c r="G67" i="51"/>
  <c r="G179" i="67"/>
  <c r="G178" i="67" s="1"/>
  <c r="Q19" i="12"/>
  <c r="Q19" i="15" s="1"/>
  <c r="Q17" i="7"/>
  <c r="G30" i="24"/>
  <c r="G30" i="27" s="1"/>
  <c r="G30" i="21"/>
  <c r="F86" i="59"/>
  <c r="F86" i="56"/>
  <c r="F85" i="55"/>
  <c r="E28" i="62"/>
  <c r="E447" i="65"/>
  <c r="E446" i="65" s="1"/>
  <c r="E19" i="24"/>
  <c r="E19" i="27" s="1"/>
  <c r="E19" i="21"/>
  <c r="N26" i="13"/>
  <c r="N26" i="16" s="1"/>
  <c r="N26" i="10"/>
  <c r="F388" i="68"/>
  <c r="F412" i="68" s="1"/>
  <c r="F413" i="68"/>
  <c r="R27" i="7"/>
  <c r="P23" i="14"/>
  <c r="P23" i="17" s="1"/>
  <c r="P24" i="14"/>
  <c r="P24" i="17" s="1"/>
  <c r="H8" i="21" l="1"/>
  <c r="F28" i="56"/>
  <c r="E382" i="64"/>
  <c r="D344" i="66"/>
  <c r="D59" i="56"/>
  <c r="D29" i="24"/>
  <c r="D29" i="27" s="1"/>
  <c r="D29" i="23"/>
  <c r="D29" i="26" s="1"/>
  <c r="D40" i="56"/>
  <c r="D344" i="65"/>
  <c r="F85" i="56"/>
  <c r="F47" i="56"/>
  <c r="E21" i="56"/>
  <c r="G109" i="56"/>
  <c r="F344" i="69"/>
  <c r="E30" i="56"/>
  <c r="E334" i="65"/>
  <c r="F164" i="56"/>
  <c r="F121" i="56"/>
  <c r="P23" i="13"/>
  <c r="P23" i="16" s="1"/>
  <c r="P23" i="10"/>
  <c r="P20" i="14"/>
  <c r="P20" i="17" s="1"/>
  <c r="G336" i="67"/>
  <c r="G70" i="56"/>
  <c r="G69" i="72"/>
  <c r="G171" i="42"/>
  <c r="Q184" i="68"/>
  <c r="Q99" i="46"/>
  <c r="G174" i="68"/>
  <c r="G89" i="46"/>
  <c r="H144" i="66"/>
  <c r="H51" i="46"/>
  <c r="P146" i="72"/>
  <c r="P174" i="46"/>
  <c r="F152" i="66"/>
  <c r="F59" i="46"/>
  <c r="Q142" i="72"/>
  <c r="Q170" i="46"/>
  <c r="I330" i="69"/>
  <c r="I107" i="56"/>
  <c r="I10" i="23"/>
  <c r="I10" i="26" s="1"/>
  <c r="G337" i="66"/>
  <c r="G52" i="56"/>
  <c r="G144" i="70"/>
  <c r="G132" i="46"/>
  <c r="F16" i="27"/>
  <c r="F15" i="24"/>
  <c r="F15" i="27" s="1"/>
  <c r="I154" i="64"/>
  <c r="O23" i="13"/>
  <c r="O23" i="16" s="1"/>
  <c r="O23" i="10"/>
  <c r="H198" i="69"/>
  <c r="H197" i="69" s="1"/>
  <c r="H109" i="49"/>
  <c r="H110" i="52"/>
  <c r="F373" i="72"/>
  <c r="F372" i="72" s="1"/>
  <c r="F165" i="62"/>
  <c r="F164" i="59"/>
  <c r="E19" i="25"/>
  <c r="E19" i="28" s="1"/>
  <c r="E17" i="22"/>
  <c r="F461" i="68"/>
  <c r="F460" i="68" s="1"/>
  <c r="F85" i="58"/>
  <c r="F86" i="61"/>
  <c r="F355" i="71"/>
  <c r="F354" i="71" s="1"/>
  <c r="F147" i="61"/>
  <c r="F146" i="58"/>
  <c r="G18" i="23"/>
  <c r="G18" i="26" s="1"/>
  <c r="J138" i="69"/>
  <c r="I26" i="46"/>
  <c r="H418" i="68"/>
  <c r="G48" i="49"/>
  <c r="G48" i="46"/>
  <c r="G47" i="45"/>
  <c r="G47" i="46" s="1"/>
  <c r="F84" i="68"/>
  <c r="G20" i="24"/>
  <c r="G20" i="27" s="1"/>
  <c r="G371" i="64"/>
  <c r="G121" i="66"/>
  <c r="G140" i="66" s="1"/>
  <c r="G141" i="66"/>
  <c r="G67" i="52"/>
  <c r="G198" i="67"/>
  <c r="G197" i="67" s="1"/>
  <c r="G66" i="49"/>
  <c r="E29" i="14"/>
  <c r="E29" i="17" s="1"/>
  <c r="E27" i="11"/>
  <c r="G144" i="65"/>
  <c r="G32" i="46"/>
  <c r="G21" i="23"/>
  <c r="G21" i="26" s="1"/>
  <c r="O144" i="69"/>
  <c r="O113" i="46"/>
  <c r="E178" i="68"/>
  <c r="E93" i="46"/>
  <c r="P150" i="66"/>
  <c r="P57" i="46"/>
  <c r="I102" i="69"/>
  <c r="G121" i="70"/>
  <c r="G140" i="70" s="1"/>
  <c r="G141" i="70"/>
  <c r="H6" i="24"/>
  <c r="H6" i="27" s="1"/>
  <c r="G179" i="66"/>
  <c r="G178" i="66" s="1"/>
  <c r="G47" i="48"/>
  <c r="G48" i="51"/>
  <c r="H236" i="69"/>
  <c r="H235" i="69" s="1"/>
  <c r="H109" i="51"/>
  <c r="G165" i="51"/>
  <c r="G173" i="72"/>
  <c r="G172" i="72" s="1"/>
  <c r="G164" i="48"/>
  <c r="I138" i="70"/>
  <c r="O20" i="14"/>
  <c r="O20" i="17" s="1"/>
  <c r="D3" i="56"/>
  <c r="F15" i="19"/>
  <c r="F15" i="21" s="1"/>
  <c r="F16" i="23"/>
  <c r="C3" i="25"/>
  <c r="G86" i="49"/>
  <c r="G86" i="46"/>
  <c r="G85" i="45"/>
  <c r="G85" i="46" s="1"/>
  <c r="F179" i="68"/>
  <c r="F94" i="46"/>
  <c r="H11" i="25"/>
  <c r="H11" i="28" s="1"/>
  <c r="G8" i="23"/>
  <c r="G8" i="26" s="1"/>
  <c r="H330" i="65"/>
  <c r="H26" i="56"/>
  <c r="H6" i="23"/>
  <c r="H6" i="26" s="1"/>
  <c r="H8" i="25"/>
  <c r="H8" i="28" s="1"/>
  <c r="G143" i="65"/>
  <c r="G31" i="46"/>
  <c r="F161" i="64"/>
  <c r="F12" i="46"/>
  <c r="H30" i="23"/>
  <c r="H30" i="26" s="1"/>
  <c r="H294" i="69"/>
  <c r="E29" i="13"/>
  <c r="E29" i="16" s="1"/>
  <c r="E29" i="10"/>
  <c r="D448" i="64"/>
  <c r="D3" i="60"/>
  <c r="D511" i="64"/>
  <c r="D3" i="63"/>
  <c r="F128" i="56"/>
  <c r="F447" i="67"/>
  <c r="F446" i="67" s="1"/>
  <c r="F66" i="62"/>
  <c r="G165" i="49"/>
  <c r="G165" i="46"/>
  <c r="G164" i="45"/>
  <c r="G164" i="46" s="1"/>
  <c r="G335" i="66"/>
  <c r="G50" i="56"/>
  <c r="G20" i="23"/>
  <c r="G20" i="26" s="1"/>
  <c r="G323" i="72"/>
  <c r="G169" i="56"/>
  <c r="H5" i="56"/>
  <c r="G173" i="71"/>
  <c r="G172" i="71" s="1"/>
  <c r="G146" i="48"/>
  <c r="G147" i="51"/>
  <c r="G99" i="6"/>
  <c r="G29" i="49"/>
  <c r="G29" i="46"/>
  <c r="G28" i="45"/>
  <c r="G28" i="46" s="1"/>
  <c r="G328" i="72"/>
  <c r="G174" i="56"/>
  <c r="G171" i="68"/>
  <c r="G146" i="68"/>
  <c r="G170" i="68" s="1"/>
  <c r="G339" i="65"/>
  <c r="G35" i="56"/>
  <c r="H342" i="67"/>
  <c r="H76" i="56"/>
  <c r="I291" i="66"/>
  <c r="I44" i="54"/>
  <c r="I7" i="23"/>
  <c r="I7" i="26" s="1"/>
  <c r="H330" i="66"/>
  <c r="H7" i="23"/>
  <c r="H7" i="26" s="1"/>
  <c r="F79" i="64"/>
  <c r="F16" i="42"/>
  <c r="P150" i="65"/>
  <c r="P38" i="46"/>
  <c r="H143" i="66"/>
  <c r="H50" i="46"/>
  <c r="G236" i="67"/>
  <c r="G235" i="67" s="1"/>
  <c r="G66" i="51"/>
  <c r="F128" i="58"/>
  <c r="F371" i="70"/>
  <c r="F370" i="70" s="1"/>
  <c r="F129" i="61"/>
  <c r="I45" i="46"/>
  <c r="I7" i="24"/>
  <c r="I7" i="27" s="1"/>
  <c r="I64" i="46"/>
  <c r="G118" i="72"/>
  <c r="G136" i="72" s="1"/>
  <c r="G137" i="72"/>
  <c r="F428" i="67"/>
  <c r="F427" i="67" s="1"/>
  <c r="F66" i="61"/>
  <c r="F26" i="24"/>
  <c r="F26" i="27" s="1"/>
  <c r="F26" i="21"/>
  <c r="G15" i="8"/>
  <c r="G16" i="12"/>
  <c r="G22" i="13"/>
  <c r="G22" i="16" s="1"/>
  <c r="G22" i="10"/>
  <c r="G121" i="65"/>
  <c r="G140" i="65" s="1"/>
  <c r="G141" i="65"/>
  <c r="F146" i="56"/>
  <c r="H50" i="56"/>
  <c r="H145" i="67"/>
  <c r="H71" i="46"/>
  <c r="G179" i="65"/>
  <c r="G178" i="65" s="1"/>
  <c r="G28" i="48"/>
  <c r="G29" i="51"/>
  <c r="F128" i="59"/>
  <c r="F390" i="70"/>
  <c r="F389" i="70" s="1"/>
  <c r="F129" i="62"/>
  <c r="F390" i="66"/>
  <c r="F389" i="66" s="1"/>
  <c r="F48" i="62"/>
  <c r="F47" i="59"/>
  <c r="I138" i="65"/>
  <c r="I345" i="65"/>
  <c r="I41" i="56"/>
  <c r="H159" i="64"/>
  <c r="H10" i="46"/>
  <c r="G15" i="9"/>
  <c r="G16" i="10"/>
  <c r="G16" i="13"/>
  <c r="Q150" i="70"/>
  <c r="Q138" i="46"/>
  <c r="G294" i="67"/>
  <c r="F485" i="68"/>
  <c r="F484" i="68" s="1"/>
  <c r="F86" i="62"/>
  <c r="F85" i="59"/>
  <c r="F390" i="65"/>
  <c r="F389" i="65" s="1"/>
  <c r="F29" i="62"/>
  <c r="F28" i="59"/>
  <c r="F411" i="64"/>
  <c r="F410" i="64" s="1"/>
  <c r="F7" i="58"/>
  <c r="F8" i="61"/>
  <c r="I138" i="66"/>
  <c r="I44" i="55"/>
  <c r="I138" i="67"/>
  <c r="F355" i="72"/>
  <c r="F354" i="72" s="1"/>
  <c r="F165" i="61"/>
  <c r="F164" i="58"/>
  <c r="H335" i="66"/>
  <c r="I9" i="13"/>
  <c r="I9" i="16" s="1"/>
  <c r="I9" i="10"/>
  <c r="G143" i="70"/>
  <c r="G131" i="46"/>
  <c r="I10" i="24"/>
  <c r="I10" i="27" s="1"/>
  <c r="H366" i="64"/>
  <c r="Q143" i="69"/>
  <c r="Q112" i="46"/>
  <c r="Q142" i="71"/>
  <c r="Q152" i="46"/>
  <c r="I23" i="23"/>
  <c r="I23" i="26" s="1"/>
  <c r="F336" i="65"/>
  <c r="F32" i="56"/>
  <c r="P167" i="64"/>
  <c r="P18" i="46"/>
  <c r="Q337" i="69"/>
  <c r="Q114" i="56"/>
  <c r="G8" i="49"/>
  <c r="G8" i="46"/>
  <c r="G7" i="45"/>
  <c r="G7" i="46" s="1"/>
  <c r="I310" i="66"/>
  <c r="F371" i="65"/>
  <c r="F370" i="65" s="1"/>
  <c r="F29" i="61"/>
  <c r="F28" i="58"/>
  <c r="G219" i="68"/>
  <c r="G218" i="68" s="1"/>
  <c r="G85" i="48"/>
  <c r="G86" i="51"/>
  <c r="G109" i="58"/>
  <c r="G110" i="61"/>
  <c r="G371" i="69"/>
  <c r="G370" i="69" s="1"/>
  <c r="G179" i="70"/>
  <c r="G178" i="70" s="1"/>
  <c r="G128" i="48"/>
  <c r="G129" i="51"/>
  <c r="F7" i="56"/>
  <c r="F371" i="66"/>
  <c r="F370" i="66" s="1"/>
  <c r="F48" i="61"/>
  <c r="F47" i="58"/>
  <c r="G390" i="69"/>
  <c r="G389" i="69" s="1"/>
  <c r="G110" i="62"/>
  <c r="G109" i="59"/>
  <c r="F140" i="56"/>
  <c r="G147" i="49"/>
  <c r="G147" i="46"/>
  <c r="G146" i="45"/>
  <c r="G146" i="46" s="1"/>
  <c r="G8" i="51"/>
  <c r="G7" i="48"/>
  <c r="G199" i="64"/>
  <c r="G198" i="64" s="1"/>
  <c r="F373" i="71"/>
  <c r="F372" i="71" s="1"/>
  <c r="F146" i="59"/>
  <c r="F147" i="62"/>
  <c r="F102" i="56"/>
  <c r="U18" i="12"/>
  <c r="U18" i="15" s="1"/>
  <c r="U18" i="14"/>
  <c r="U18" i="17" s="1"/>
  <c r="G18" i="24"/>
  <c r="G18" i="27" s="1"/>
  <c r="G18" i="21"/>
  <c r="G129" i="49"/>
  <c r="G129" i="46"/>
  <c r="G128" i="45"/>
  <c r="G128" i="46" s="1"/>
  <c r="I126" i="46"/>
  <c r="H186" i="68"/>
  <c r="H101" i="46"/>
  <c r="I386" i="66"/>
  <c r="I44" i="59"/>
  <c r="I443" i="66"/>
  <c r="I44" i="62"/>
  <c r="H175" i="68"/>
  <c r="H90" i="46"/>
  <c r="Q163" i="64"/>
  <c r="Q14" i="46"/>
  <c r="P150" i="70"/>
  <c r="P138" i="46"/>
  <c r="P145" i="69"/>
  <c r="P114" i="46"/>
  <c r="G17" i="18"/>
  <c r="Q336" i="69"/>
  <c r="Q113" i="56"/>
  <c r="G70" i="71"/>
  <c r="G154" i="42"/>
  <c r="O22" i="14"/>
  <c r="O22" i="17" s="1"/>
  <c r="O26" i="13"/>
  <c r="O26" i="16" s="1"/>
  <c r="O26" i="10"/>
  <c r="I5" i="46"/>
  <c r="H7" i="24"/>
  <c r="H7" i="27" s="1"/>
  <c r="G135" i="64"/>
  <c r="G156" i="64" s="1"/>
  <c r="G157" i="64"/>
  <c r="H5" i="23"/>
  <c r="H5" i="26" s="1"/>
  <c r="F7" i="59"/>
  <c r="F8" i="62"/>
  <c r="F432" i="64"/>
  <c r="F431" i="64" s="1"/>
  <c r="E19" i="13"/>
  <c r="E19" i="16" s="1"/>
  <c r="E19" i="10"/>
  <c r="J107" i="46"/>
  <c r="F344" i="70"/>
  <c r="G118" i="71"/>
  <c r="G136" i="71" s="1"/>
  <c r="G137" i="71"/>
  <c r="H91" i="56"/>
  <c r="F429" i="68"/>
  <c r="G10" i="56"/>
  <c r="O17" i="11"/>
  <c r="G335" i="67" l="1"/>
  <c r="H330" i="72"/>
  <c r="H176" i="56"/>
  <c r="I330" i="66"/>
  <c r="E19" i="56"/>
  <c r="I7" i="21"/>
  <c r="E380" i="64"/>
  <c r="H7" i="21"/>
  <c r="H338" i="70"/>
  <c r="H78" i="56"/>
  <c r="H134" i="56"/>
  <c r="D29" i="21"/>
  <c r="I10" i="21"/>
  <c r="G15" i="10"/>
  <c r="H158" i="56"/>
  <c r="H330" i="71"/>
  <c r="H344" i="67"/>
  <c r="Q20" i="14"/>
  <c r="Q20" i="17" s="1"/>
  <c r="Q167" i="64"/>
  <c r="Q18" i="46"/>
  <c r="I329" i="66"/>
  <c r="H255" i="69"/>
  <c r="H254" i="69" s="1"/>
  <c r="H109" i="52"/>
  <c r="G18" i="25"/>
  <c r="G18" i="28" s="1"/>
  <c r="Q150" i="66"/>
  <c r="Q57" i="46"/>
  <c r="G373" i="64"/>
  <c r="G12" i="56"/>
  <c r="Q146" i="71"/>
  <c r="Q156" i="46"/>
  <c r="G67" i="71"/>
  <c r="G149" i="42"/>
  <c r="H100" i="72"/>
  <c r="P144" i="69"/>
  <c r="P113" i="46"/>
  <c r="G69" i="71"/>
  <c r="G153" i="42"/>
  <c r="H30" i="25"/>
  <c r="H30" i="28" s="1"/>
  <c r="H31" i="13"/>
  <c r="H31" i="16" s="1"/>
  <c r="H31" i="10"/>
  <c r="G236" i="70"/>
  <c r="G235" i="70" s="1"/>
  <c r="G128" i="51"/>
  <c r="G291" i="68"/>
  <c r="G290" i="68" s="1"/>
  <c r="G85" i="51"/>
  <c r="H9" i="24"/>
  <c r="H9" i="27" s="1"/>
  <c r="G69" i="56"/>
  <c r="F447" i="70"/>
  <c r="F446" i="70" s="1"/>
  <c r="F128" i="62"/>
  <c r="J6" i="13"/>
  <c r="J6" i="16" s="1"/>
  <c r="J6" i="10"/>
  <c r="G47" i="51"/>
  <c r="G236" i="66"/>
  <c r="G235" i="66" s="1"/>
  <c r="E27" i="14"/>
  <c r="E27" i="17" s="1"/>
  <c r="E3" i="11"/>
  <c r="G255" i="67"/>
  <c r="G254" i="67" s="1"/>
  <c r="G66" i="52"/>
  <c r="F409" i="71"/>
  <c r="F408" i="71" s="1"/>
  <c r="F146" i="61"/>
  <c r="G21" i="24"/>
  <c r="G21" i="27" s="1"/>
  <c r="G21" i="21"/>
  <c r="G79" i="64"/>
  <c r="G16" i="42"/>
  <c r="G82" i="68"/>
  <c r="G93" i="42"/>
  <c r="F187" i="68"/>
  <c r="F102" i="46"/>
  <c r="I348" i="66"/>
  <c r="I44" i="57"/>
  <c r="I7" i="25"/>
  <c r="I7" i="28" s="1"/>
  <c r="G294" i="65"/>
  <c r="G67" i="58"/>
  <c r="G66" i="54"/>
  <c r="G141" i="71"/>
  <c r="G151" i="46"/>
  <c r="I367" i="66"/>
  <c r="I44" i="58"/>
  <c r="I424" i="66"/>
  <c r="I44" i="61"/>
  <c r="P19" i="14"/>
  <c r="P19" i="17" s="1"/>
  <c r="P17" i="11"/>
  <c r="G375" i="64"/>
  <c r="G14" i="56"/>
  <c r="H6" i="21"/>
  <c r="E17" i="25"/>
  <c r="E17" i="28" s="1"/>
  <c r="F120" i="56"/>
  <c r="F148" i="72"/>
  <c r="F176" i="46"/>
  <c r="H20" i="13"/>
  <c r="H20" i="16" s="1"/>
  <c r="H20" i="10"/>
  <c r="C3" i="28"/>
  <c r="E344" i="65"/>
  <c r="F152" i="65"/>
  <c r="F40" i="46"/>
  <c r="G282" i="71"/>
  <c r="G419" i="68"/>
  <c r="G92" i="56"/>
  <c r="I10" i="25"/>
  <c r="I10" i="28" s="1"/>
  <c r="F495" i="64"/>
  <c r="F494" i="64" s="1"/>
  <c r="F7" i="62"/>
  <c r="F427" i="71"/>
  <c r="F426" i="71" s="1"/>
  <c r="F146" i="62"/>
  <c r="G262" i="64"/>
  <c r="G261" i="64" s="1"/>
  <c r="G7" i="51"/>
  <c r="G447" i="69"/>
  <c r="G446" i="69" s="1"/>
  <c r="G109" i="62"/>
  <c r="H28" i="24"/>
  <c r="H28" i="27" s="1"/>
  <c r="H28" i="21"/>
  <c r="F409" i="72"/>
  <c r="F408" i="72" s="1"/>
  <c r="F164" i="61"/>
  <c r="F447" i="65"/>
  <c r="F446" i="65" s="1"/>
  <c r="F28" i="62"/>
  <c r="H110" i="59"/>
  <c r="H109" i="55"/>
  <c r="H110" i="56"/>
  <c r="G15" i="12"/>
  <c r="G15" i="15" s="1"/>
  <c r="G16" i="15"/>
  <c r="H110" i="58"/>
  <c r="H109" i="54"/>
  <c r="G20" i="21"/>
  <c r="F97" i="42"/>
  <c r="G47" i="49"/>
  <c r="G198" i="66"/>
  <c r="G197" i="66" s="1"/>
  <c r="G48" i="52"/>
  <c r="F343" i="69"/>
  <c r="F152" i="70"/>
  <c r="F140" i="46"/>
  <c r="F428" i="65"/>
  <c r="F427" i="65" s="1"/>
  <c r="F28" i="61"/>
  <c r="G140" i="71"/>
  <c r="G150" i="46"/>
  <c r="H7" i="25"/>
  <c r="H7" i="28" s="1"/>
  <c r="G67" i="72"/>
  <c r="G167" i="42"/>
  <c r="G326" i="64"/>
  <c r="Q150" i="65"/>
  <c r="Q38" i="46"/>
  <c r="F178" i="68"/>
  <c r="F93" i="46"/>
  <c r="G7" i="49"/>
  <c r="G8" i="52"/>
  <c r="G220" i="64"/>
  <c r="G219" i="64" s="1"/>
  <c r="H20" i="56"/>
  <c r="G24" i="13"/>
  <c r="G24" i="16" s="1"/>
  <c r="G24" i="10"/>
  <c r="F474" i="64"/>
  <c r="F473" i="64" s="1"/>
  <c r="F7" i="61"/>
  <c r="F85" i="62"/>
  <c r="F557" i="68"/>
  <c r="F556" i="68" s="1"/>
  <c r="G15" i="13"/>
  <c r="G15" i="16" s="1"/>
  <c r="G16" i="16"/>
  <c r="G236" i="65"/>
  <c r="G235" i="65" s="1"/>
  <c r="G28" i="51"/>
  <c r="H333" i="69"/>
  <c r="H313" i="69"/>
  <c r="H332" i="69" s="1"/>
  <c r="P22" i="14"/>
  <c r="P22" i="17" s="1"/>
  <c r="P21" i="14"/>
  <c r="P21" i="17" s="1"/>
  <c r="G198" i="65"/>
  <c r="G197" i="65" s="1"/>
  <c r="G29" i="52"/>
  <c r="G28" i="49"/>
  <c r="G243" i="68"/>
  <c r="G242" i="68" s="1"/>
  <c r="G86" i="52"/>
  <c r="G85" i="49"/>
  <c r="H5" i="25"/>
  <c r="H5" i="28" s="1"/>
  <c r="Q23" i="14"/>
  <c r="Q23" i="17" s="1"/>
  <c r="G294" i="70"/>
  <c r="G282" i="72"/>
  <c r="H144" i="67"/>
  <c r="H70" i="46"/>
  <c r="G422" i="68"/>
  <c r="G95" i="56"/>
  <c r="H83" i="56"/>
  <c r="I342" i="69"/>
  <c r="I119" i="56"/>
  <c r="H28" i="23"/>
  <c r="H28" i="26" s="1"/>
  <c r="G8" i="25"/>
  <c r="G8" i="28" s="1"/>
  <c r="G4" i="22"/>
  <c r="G129" i="52"/>
  <c r="G128" i="49"/>
  <c r="G198" i="70"/>
  <c r="G197" i="70" s="1"/>
  <c r="G109" i="61"/>
  <c r="G428" i="69"/>
  <c r="G427" i="69" s="1"/>
  <c r="H381" i="64"/>
  <c r="I44" i="56"/>
  <c r="K10" i="13"/>
  <c r="K10" i="16" s="1"/>
  <c r="K10" i="10"/>
  <c r="Q24" i="14"/>
  <c r="Q24" i="17" s="1"/>
  <c r="G67" i="59"/>
  <c r="G66" i="55"/>
  <c r="G67" i="56"/>
  <c r="G20" i="25"/>
  <c r="G20" i="28" s="1"/>
  <c r="G336" i="66"/>
  <c r="G51" i="56"/>
  <c r="H6" i="25"/>
  <c r="H6" i="28" s="1"/>
  <c r="G322" i="72"/>
  <c r="G168" i="56"/>
  <c r="H67" i="67"/>
  <c r="H69" i="42"/>
  <c r="F177" i="68"/>
  <c r="F92" i="46"/>
  <c r="H68" i="70"/>
  <c r="H132" i="42"/>
  <c r="Q150" i="67"/>
  <c r="Q76" i="46"/>
  <c r="Q146" i="72"/>
  <c r="Q174" i="46"/>
  <c r="O17" i="14"/>
  <c r="O17" i="17" s="1"/>
  <c r="I45" i="56"/>
  <c r="F447" i="66"/>
  <c r="F446" i="66" s="1"/>
  <c r="F47" i="62"/>
  <c r="F428" i="70"/>
  <c r="F427" i="70" s="1"/>
  <c r="F128" i="61"/>
  <c r="G13" i="56"/>
  <c r="G129" i="6"/>
  <c r="G153" i="6"/>
  <c r="G191" i="72"/>
  <c r="G190" i="72" s="1"/>
  <c r="G165" i="52"/>
  <c r="G164" i="49"/>
  <c r="F16" i="26"/>
  <c r="F15" i="23"/>
  <c r="F15" i="26" s="1"/>
  <c r="G227" i="72"/>
  <c r="G226" i="72" s="1"/>
  <c r="G164" i="51"/>
  <c r="I110" i="48"/>
  <c r="I109" i="44"/>
  <c r="F164" i="62"/>
  <c r="F427" i="72"/>
  <c r="F426" i="72" s="1"/>
  <c r="H45" i="56"/>
  <c r="G313" i="67"/>
  <c r="G332" i="67" s="1"/>
  <c r="G333" i="67"/>
  <c r="F148" i="71"/>
  <c r="F158" i="46"/>
  <c r="G364" i="68"/>
  <c r="F170" i="64"/>
  <c r="F21" i="46"/>
  <c r="G426" i="68"/>
  <c r="Q145" i="69"/>
  <c r="Q114" i="46"/>
  <c r="H79" i="68"/>
  <c r="H88" i="42"/>
  <c r="F334" i="65"/>
  <c r="F30" i="56"/>
  <c r="I335" i="69"/>
  <c r="I112" i="56"/>
  <c r="G21" i="25"/>
  <c r="G21" i="28" s="1"/>
  <c r="H174" i="68"/>
  <c r="H89" i="46"/>
  <c r="I23" i="25"/>
  <c r="I23" i="28" s="1"/>
  <c r="G294" i="66"/>
  <c r="G191" i="71"/>
  <c r="G190" i="71" s="1"/>
  <c r="G146" i="49"/>
  <c r="G147" i="52"/>
  <c r="F428" i="66"/>
  <c r="F427" i="66" s="1"/>
  <c r="F47" i="61"/>
  <c r="H30" i="24"/>
  <c r="H30" i="27" s="1"/>
  <c r="H30" i="21"/>
  <c r="P26" i="13"/>
  <c r="P26" i="16" s="1"/>
  <c r="P26" i="10"/>
  <c r="H18" i="13"/>
  <c r="H18" i="16" s="1"/>
  <c r="H18" i="10"/>
  <c r="G374" i="64"/>
  <c r="G227" i="71"/>
  <c r="G226" i="71" s="1"/>
  <c r="G146" i="51"/>
  <c r="F335" i="65"/>
  <c r="F31" i="56"/>
  <c r="F533" i="68"/>
  <c r="F532" i="68" s="1"/>
  <c r="F85" i="61"/>
  <c r="I20" i="23"/>
  <c r="I20" i="26" s="1"/>
  <c r="H15" i="18"/>
  <c r="E59" i="56" l="1"/>
  <c r="G66" i="56"/>
  <c r="H338" i="65"/>
  <c r="E344" i="66"/>
  <c r="I50" i="56"/>
  <c r="D29" i="25"/>
  <c r="D29" i="28" s="1"/>
  <c r="D27" i="22"/>
  <c r="G382" i="64"/>
  <c r="G21" i="56"/>
  <c r="E40" i="56"/>
  <c r="I335" i="66"/>
  <c r="G33" i="56"/>
  <c r="G99" i="56"/>
  <c r="H109" i="56"/>
  <c r="G24" i="23"/>
  <c r="G24" i="26" s="1"/>
  <c r="G19" i="24"/>
  <c r="G19" i="27" s="1"/>
  <c r="G333" i="66"/>
  <c r="G313" i="66"/>
  <c r="G332" i="66" s="1"/>
  <c r="I141" i="69"/>
  <c r="I121" i="69"/>
  <c r="I140" i="69" s="1"/>
  <c r="J9" i="13"/>
  <c r="J9" i="16" s="1"/>
  <c r="J9" i="10"/>
  <c r="H165" i="48"/>
  <c r="H164" i="44"/>
  <c r="K107" i="46"/>
  <c r="E29" i="24"/>
  <c r="E29" i="27" s="1"/>
  <c r="E29" i="21"/>
  <c r="H143" i="67"/>
  <c r="H69" i="46"/>
  <c r="H122" i="68"/>
  <c r="H69" i="70"/>
  <c r="H135" i="42"/>
  <c r="H102" i="66"/>
  <c r="G15" i="20"/>
  <c r="G16" i="24"/>
  <c r="H173" i="68"/>
  <c r="H88" i="46"/>
  <c r="G78" i="64"/>
  <c r="G15" i="42"/>
  <c r="G146" i="52"/>
  <c r="G245" i="71"/>
  <c r="G244" i="71" s="1"/>
  <c r="G313" i="65"/>
  <c r="G332" i="65" s="1"/>
  <c r="G333" i="65"/>
  <c r="G86" i="58"/>
  <c r="G85" i="54"/>
  <c r="Q26" i="13"/>
  <c r="Q26" i="16" s="1"/>
  <c r="Q26" i="10"/>
  <c r="H34" i="56"/>
  <c r="J26" i="46"/>
  <c r="G18" i="56"/>
  <c r="K138" i="69"/>
  <c r="G315" i="68"/>
  <c r="G314" i="68" s="1"/>
  <c r="G85" i="52"/>
  <c r="G11" i="56"/>
  <c r="G26" i="23"/>
  <c r="G26" i="26" s="1"/>
  <c r="H145" i="70"/>
  <c r="H133" i="46"/>
  <c r="G29" i="59"/>
  <c r="G28" i="55"/>
  <c r="G29" i="56"/>
  <c r="G420" i="68"/>
  <c r="G93" i="56"/>
  <c r="J138" i="65"/>
  <c r="F19" i="13"/>
  <c r="F19" i="16" s="1"/>
  <c r="F19" i="10"/>
  <c r="G255" i="65"/>
  <c r="G254" i="65" s="1"/>
  <c r="G28" i="52"/>
  <c r="H138" i="56"/>
  <c r="G120" i="6"/>
  <c r="G136" i="6"/>
  <c r="G160" i="6"/>
  <c r="G379" i="64"/>
  <c r="H114" i="64"/>
  <c r="G84" i="68"/>
  <c r="G97" i="42"/>
  <c r="H67" i="70"/>
  <c r="H131" i="42"/>
  <c r="Q21" i="14"/>
  <c r="Q21" i="17" s="1"/>
  <c r="G48" i="58"/>
  <c r="G47" i="54"/>
  <c r="I110" i="51"/>
  <c r="I109" i="48"/>
  <c r="I179" i="69"/>
  <c r="I178" i="69" s="1"/>
  <c r="G245" i="72"/>
  <c r="G244" i="72" s="1"/>
  <c r="G164" i="52"/>
  <c r="G255" i="70"/>
  <c r="G254" i="70" s="1"/>
  <c r="G128" i="52"/>
  <c r="G129" i="58"/>
  <c r="G128" i="54"/>
  <c r="G47" i="52"/>
  <c r="G255" i="66"/>
  <c r="G254" i="66" s="1"/>
  <c r="P17" i="14"/>
  <c r="P17" i="17" s="1"/>
  <c r="G371" i="67"/>
  <c r="G370" i="67" s="1"/>
  <c r="G67" i="61"/>
  <c r="G66" i="58"/>
  <c r="H342" i="70"/>
  <c r="I80" i="68"/>
  <c r="I89" i="42"/>
  <c r="J342" i="69"/>
  <c r="J119" i="56"/>
  <c r="H70" i="67"/>
  <c r="H74" i="42"/>
  <c r="H102" i="70"/>
  <c r="Q144" i="69"/>
  <c r="Q113" i="46"/>
  <c r="G77" i="64"/>
  <c r="G12" i="42"/>
  <c r="I23" i="24"/>
  <c r="I23" i="27" s="1"/>
  <c r="I23" i="21"/>
  <c r="H9" i="23"/>
  <c r="H9" i="26" s="1"/>
  <c r="I20" i="24"/>
  <c r="I20" i="27" s="1"/>
  <c r="I20" i="21"/>
  <c r="G8" i="58"/>
  <c r="G7" i="54"/>
  <c r="G372" i="64"/>
  <c r="H28" i="25"/>
  <c r="H28" i="28" s="1"/>
  <c r="G147" i="58"/>
  <c r="G146" i="54"/>
  <c r="G22" i="24"/>
  <c r="G22" i="27" s="1"/>
  <c r="I405" i="66"/>
  <c r="I44" i="60"/>
  <c r="I462" i="66"/>
  <c r="I44" i="63"/>
  <c r="H337" i="66"/>
  <c r="H52" i="56"/>
  <c r="H20" i="23"/>
  <c r="H20" i="26" s="1"/>
  <c r="J5" i="13"/>
  <c r="J5" i="16" s="1"/>
  <c r="J5" i="10"/>
  <c r="H31" i="23"/>
  <c r="H31" i="26" s="1"/>
  <c r="H102" i="67"/>
  <c r="H9" i="25"/>
  <c r="H9" i="28" s="1"/>
  <c r="G68" i="72"/>
  <c r="G168" i="42"/>
  <c r="Q23" i="13"/>
  <c r="Q23" i="16" s="1"/>
  <c r="Q23" i="10"/>
  <c r="G165" i="58"/>
  <c r="G164" i="54"/>
  <c r="G86" i="59"/>
  <c r="G85" i="55"/>
  <c r="G86" i="56"/>
  <c r="F29" i="14"/>
  <c r="F29" i="17" s="1"/>
  <c r="F27" i="11"/>
  <c r="E3" i="14"/>
  <c r="G165" i="59"/>
  <c r="G164" i="55"/>
  <c r="G165" i="56"/>
  <c r="H131" i="56"/>
  <c r="I53" i="56"/>
  <c r="I168" i="68"/>
  <c r="H20" i="24"/>
  <c r="H20" i="27" s="1"/>
  <c r="G347" i="64"/>
  <c r="G368" i="64" s="1"/>
  <c r="G369" i="64"/>
  <c r="G417" i="68"/>
  <c r="G90" i="56"/>
  <c r="I337" i="66"/>
  <c r="I52" i="56"/>
  <c r="G337" i="70"/>
  <c r="G133" i="56"/>
  <c r="Q19" i="14"/>
  <c r="Q19" i="17" s="1"/>
  <c r="Q17" i="11"/>
  <c r="G129" i="59"/>
  <c r="G128" i="55"/>
  <c r="G129" i="56"/>
  <c r="G147" i="59"/>
  <c r="G146" i="55"/>
  <c r="G147" i="56"/>
  <c r="F29" i="13"/>
  <c r="F29" i="16" s="1"/>
  <c r="F29" i="10"/>
  <c r="G7" i="52"/>
  <c r="G283" i="64"/>
  <c r="G282" i="64" s="1"/>
  <c r="G388" i="68"/>
  <c r="G412" i="68" s="1"/>
  <c r="G413" i="68"/>
  <c r="J14" i="18"/>
  <c r="J4" i="18"/>
  <c r="J3" i="18" s="1"/>
  <c r="H390" i="69"/>
  <c r="H389" i="69" s="1"/>
  <c r="H110" i="62"/>
  <c r="H109" i="59"/>
  <c r="H410" i="68"/>
  <c r="G29" i="58"/>
  <c r="G28" i="54"/>
  <c r="G94" i="56"/>
  <c r="H9" i="21"/>
  <c r="G319" i="72"/>
  <c r="G300" i="72"/>
  <c r="G318" i="72" s="1"/>
  <c r="H335" i="70"/>
  <c r="I338" i="66"/>
  <c r="H102" i="65"/>
  <c r="G4" i="25"/>
  <c r="G4" i="28" s="1"/>
  <c r="I169" i="64"/>
  <c r="I20" i="46"/>
  <c r="H100" i="71"/>
  <c r="G139" i="71"/>
  <c r="G149" i="46"/>
  <c r="G179" i="68"/>
  <c r="G94" i="46"/>
  <c r="I70" i="69"/>
  <c r="I117" i="42"/>
  <c r="H69" i="67"/>
  <c r="H73" i="42"/>
  <c r="R26" i="12"/>
  <c r="R26" i="15" s="1"/>
  <c r="I68" i="66"/>
  <c r="I51" i="42"/>
  <c r="G139" i="72"/>
  <c r="G167" i="46"/>
  <c r="J70" i="69"/>
  <c r="J117" i="42"/>
  <c r="G26" i="24"/>
  <c r="G26" i="27" s="1"/>
  <c r="G313" i="70"/>
  <c r="G332" i="70" s="1"/>
  <c r="G333" i="70"/>
  <c r="G300" i="71"/>
  <c r="G318" i="71" s="1"/>
  <c r="G319" i="71"/>
  <c r="J8" i="13"/>
  <c r="J8" i="16" s="1"/>
  <c r="J8" i="10"/>
  <c r="I83" i="46"/>
  <c r="G390" i="67"/>
  <c r="G389" i="67" s="1"/>
  <c r="G67" i="62"/>
  <c r="G66" i="59"/>
  <c r="Q22" i="14"/>
  <c r="Q22" i="17" s="1"/>
  <c r="G8" i="59"/>
  <c r="G7" i="55"/>
  <c r="G8" i="56"/>
  <c r="H109" i="58"/>
  <c r="H110" i="61"/>
  <c r="H371" i="69"/>
  <c r="H370" i="69" s="1"/>
  <c r="J11" i="13"/>
  <c r="J11" i="16" s="1"/>
  <c r="J11" i="10"/>
  <c r="G48" i="59"/>
  <c r="G47" i="55"/>
  <c r="G48" i="56"/>
  <c r="G421" i="68"/>
  <c r="I110" i="49"/>
  <c r="I110" i="46"/>
  <c r="I109" i="45"/>
  <c r="I109" i="46" s="1"/>
  <c r="E29" i="23"/>
  <c r="E29" i="26" s="1"/>
  <c r="I342" i="66" l="1"/>
  <c r="I339" i="66"/>
  <c r="G85" i="56"/>
  <c r="G19" i="21"/>
  <c r="G128" i="56"/>
  <c r="G337" i="65"/>
  <c r="D27" i="25"/>
  <c r="D27" i="28" s="1"/>
  <c r="D3" i="22"/>
  <c r="G26" i="21"/>
  <c r="G380" i="64"/>
  <c r="G19" i="56"/>
  <c r="H22" i="23"/>
  <c r="H22" i="26" s="1"/>
  <c r="I57" i="56"/>
  <c r="F92" i="56"/>
  <c r="H20" i="21"/>
  <c r="G131" i="56"/>
  <c r="G335" i="70"/>
  <c r="H101" i="56"/>
  <c r="G146" i="56"/>
  <c r="H428" i="68"/>
  <c r="F419" i="68"/>
  <c r="I68" i="70"/>
  <c r="I132" i="42"/>
  <c r="G148" i="71"/>
  <c r="G158" i="46"/>
  <c r="I338" i="65"/>
  <c r="I34" i="56"/>
  <c r="H417" i="68"/>
  <c r="H90" i="56"/>
  <c r="I330" i="70"/>
  <c r="I126" i="56"/>
  <c r="I11" i="23"/>
  <c r="I11" i="26" s="1"/>
  <c r="J102" i="69"/>
  <c r="G47" i="56"/>
  <c r="G447" i="67"/>
  <c r="G446" i="67" s="1"/>
  <c r="G66" i="62"/>
  <c r="E3" i="17"/>
  <c r="G485" i="68"/>
  <c r="G484" i="68" s="1"/>
  <c r="G85" i="59"/>
  <c r="G86" i="62"/>
  <c r="G355" i="72"/>
  <c r="G354" i="72" s="1"/>
  <c r="G165" i="61"/>
  <c r="G164" i="58"/>
  <c r="H129" i="48"/>
  <c r="H128" i="44"/>
  <c r="H165" i="49"/>
  <c r="H165" i="46"/>
  <c r="H164" i="45"/>
  <c r="H164" i="46" s="1"/>
  <c r="G371" i="66"/>
  <c r="G370" i="66" s="1"/>
  <c r="G47" i="58"/>
  <c r="G48" i="61"/>
  <c r="I91" i="56"/>
  <c r="H4" i="22"/>
  <c r="H86" i="48"/>
  <c r="H85" i="44"/>
  <c r="H173" i="72"/>
  <c r="H172" i="72" s="1"/>
  <c r="H165" i="51"/>
  <c r="H164" i="48"/>
  <c r="H20" i="25"/>
  <c r="H20" i="28" s="1"/>
  <c r="G371" i="65"/>
  <c r="G370" i="65" s="1"/>
  <c r="G29" i="61"/>
  <c r="G28" i="58"/>
  <c r="H325" i="72"/>
  <c r="H171" i="56"/>
  <c r="I338" i="67"/>
  <c r="I72" i="56"/>
  <c r="G336" i="65"/>
  <c r="G32" i="56"/>
  <c r="R21" i="12"/>
  <c r="R21" i="15" s="1"/>
  <c r="H342" i="65"/>
  <c r="H38" i="56"/>
  <c r="I175" i="68"/>
  <c r="I90" i="46"/>
  <c r="G141" i="72"/>
  <c r="G169" i="46"/>
  <c r="G390" i="66"/>
  <c r="G389" i="66" s="1"/>
  <c r="G48" i="62"/>
  <c r="G47" i="59"/>
  <c r="I28" i="13"/>
  <c r="I28" i="16" s="1"/>
  <c r="I28" i="10"/>
  <c r="H67" i="48"/>
  <c r="H66" i="44"/>
  <c r="J64" i="46"/>
  <c r="I54" i="56"/>
  <c r="G355" i="71"/>
  <c r="G354" i="71" s="1"/>
  <c r="G147" i="61"/>
  <c r="G146" i="58"/>
  <c r="H137" i="72"/>
  <c r="H118" i="72"/>
  <c r="H136" i="72" s="1"/>
  <c r="I109" i="51"/>
  <c r="I236" i="69"/>
  <c r="I235" i="69" s="1"/>
  <c r="F59" i="56"/>
  <c r="I418" i="68"/>
  <c r="I64" i="56"/>
  <c r="I8" i="23"/>
  <c r="I8" i="26" s="1"/>
  <c r="G15" i="19"/>
  <c r="G15" i="21" s="1"/>
  <c r="G16" i="23"/>
  <c r="H339" i="65"/>
  <c r="H35" i="56"/>
  <c r="G81" i="68"/>
  <c r="G92" i="42"/>
  <c r="I67" i="66"/>
  <c r="I50" i="42"/>
  <c r="G152" i="66"/>
  <c r="G59" i="46"/>
  <c r="I69" i="69"/>
  <c r="I116" i="42"/>
  <c r="G177" i="68"/>
  <c r="G92" i="46"/>
  <c r="G8" i="62"/>
  <c r="G432" i="64"/>
  <c r="G431" i="64" s="1"/>
  <c r="G7" i="59"/>
  <c r="G24" i="24"/>
  <c r="G24" i="27" s="1"/>
  <c r="G24" i="21"/>
  <c r="G390" i="70"/>
  <c r="G389" i="70" s="1"/>
  <c r="G129" i="62"/>
  <c r="G128" i="59"/>
  <c r="H31" i="24"/>
  <c r="H31" i="27" s="1"/>
  <c r="H31" i="21"/>
  <c r="J83" i="46"/>
  <c r="F27" i="14"/>
  <c r="F27" i="17" s="1"/>
  <c r="F3" i="11"/>
  <c r="G415" i="68"/>
  <c r="G88" i="56"/>
  <c r="J138" i="67"/>
  <c r="I20" i="25"/>
  <c r="I20" i="28" s="1"/>
  <c r="F344" i="66"/>
  <c r="H27" i="18"/>
  <c r="H18" i="24"/>
  <c r="H18" i="27" s="1"/>
  <c r="H18" i="21"/>
  <c r="H21" i="13"/>
  <c r="H21" i="16" s="1"/>
  <c r="H21" i="10"/>
  <c r="G416" i="68"/>
  <c r="G89" i="56"/>
  <c r="G162" i="64"/>
  <c r="G13" i="46"/>
  <c r="H143" i="70"/>
  <c r="H131" i="46"/>
  <c r="H68" i="65"/>
  <c r="H32" i="42"/>
  <c r="H321" i="71"/>
  <c r="H149" i="56"/>
  <c r="I338" i="70"/>
  <c r="I134" i="56"/>
  <c r="R20" i="12"/>
  <c r="R20" i="15" s="1"/>
  <c r="I339" i="65"/>
  <c r="I35" i="56"/>
  <c r="I198" i="69"/>
  <c r="I197" i="69" s="1"/>
  <c r="I110" i="52"/>
  <c r="I109" i="49"/>
  <c r="H428" i="69"/>
  <c r="H427" i="69" s="1"/>
  <c r="H109" i="61"/>
  <c r="G373" i="71"/>
  <c r="G372" i="71" s="1"/>
  <c r="G147" i="62"/>
  <c r="G146" i="59"/>
  <c r="J168" i="68"/>
  <c r="J10" i="24"/>
  <c r="J10" i="27" s="1"/>
  <c r="G371" i="70"/>
  <c r="G370" i="70" s="1"/>
  <c r="G129" i="61"/>
  <c r="G128" i="58"/>
  <c r="H18" i="23"/>
  <c r="H18" i="26" s="1"/>
  <c r="H10" i="56"/>
  <c r="G461" i="68"/>
  <c r="G460" i="68" s="1"/>
  <c r="G86" i="61"/>
  <c r="G85" i="58"/>
  <c r="G16" i="27"/>
  <c r="G15" i="24"/>
  <c r="G15" i="27" s="1"/>
  <c r="V18" i="12"/>
  <c r="V18" i="15" s="1"/>
  <c r="V18" i="14"/>
  <c r="V18" i="17" s="1"/>
  <c r="J23" i="23"/>
  <c r="J23" i="26" s="1"/>
  <c r="G152" i="65"/>
  <c r="G40" i="46"/>
  <c r="H70" i="70"/>
  <c r="H136" i="42"/>
  <c r="I145" i="66"/>
  <c r="I52" i="46"/>
  <c r="G178" i="68"/>
  <c r="G93" i="46"/>
  <c r="F19" i="23"/>
  <c r="F19" i="26" s="1"/>
  <c r="G164" i="56"/>
  <c r="J126" i="46"/>
  <c r="G31" i="56"/>
  <c r="H8" i="48"/>
  <c r="H7" i="44"/>
  <c r="H371" i="64"/>
  <c r="I5" i="24"/>
  <c r="I5" i="27" s="1"/>
  <c r="G16" i="21"/>
  <c r="H341" i="65"/>
  <c r="H37" i="56"/>
  <c r="H144" i="70"/>
  <c r="H132" i="46"/>
  <c r="G170" i="64"/>
  <c r="G21" i="46"/>
  <c r="S31" i="12"/>
  <c r="S31" i="15" s="1"/>
  <c r="G152" i="70"/>
  <c r="G140" i="46"/>
  <c r="G148" i="72"/>
  <c r="G176" i="46"/>
  <c r="J330" i="69"/>
  <c r="J107" i="56"/>
  <c r="J10" i="23"/>
  <c r="J10" i="26" s="1"/>
  <c r="G83" i="68"/>
  <c r="G96" i="42"/>
  <c r="G76" i="64"/>
  <c r="H29" i="48"/>
  <c r="H28" i="44"/>
  <c r="H447" i="69"/>
  <c r="H446" i="69" s="1"/>
  <c r="H109" i="62"/>
  <c r="Q17" i="14"/>
  <c r="Q17" i="17" s="1"/>
  <c r="G165" i="62"/>
  <c r="G164" i="59"/>
  <c r="G373" i="72"/>
  <c r="G372" i="72" s="1"/>
  <c r="F19" i="24"/>
  <c r="F19" i="27" s="1"/>
  <c r="F19" i="21"/>
  <c r="G7" i="56"/>
  <c r="J138" i="70"/>
  <c r="G335" i="65"/>
  <c r="G28" i="56"/>
  <c r="H22" i="13"/>
  <c r="H22" i="16" s="1"/>
  <c r="H22" i="10"/>
  <c r="R22" i="12"/>
  <c r="R22" i="15" s="1"/>
  <c r="I336" i="66"/>
  <c r="I51" i="56"/>
  <c r="H31" i="25"/>
  <c r="H31" i="28" s="1"/>
  <c r="H337" i="67"/>
  <c r="H71" i="56"/>
  <c r="H21" i="23"/>
  <c r="H21" i="26" s="1"/>
  <c r="H328" i="71"/>
  <c r="H156" i="56"/>
  <c r="I67" i="69"/>
  <c r="I112" i="42"/>
  <c r="R24" i="12"/>
  <c r="R24" i="15" s="1"/>
  <c r="G187" i="68"/>
  <c r="G102" i="46"/>
  <c r="H336" i="66"/>
  <c r="H51" i="56"/>
  <c r="I330" i="65"/>
  <c r="I26" i="56"/>
  <c r="I6" i="23"/>
  <c r="I6" i="26" s="1"/>
  <c r="I366" i="64"/>
  <c r="I75" i="64"/>
  <c r="I10" i="42"/>
  <c r="G24" i="25"/>
  <c r="G24" i="28" s="1"/>
  <c r="G336" i="70"/>
  <c r="G132" i="56"/>
  <c r="H147" i="48"/>
  <c r="H146" i="44"/>
  <c r="I11" i="24"/>
  <c r="I11" i="27" s="1"/>
  <c r="G7" i="58"/>
  <c r="G411" i="64"/>
  <c r="G410" i="64" s="1"/>
  <c r="G8" i="61"/>
  <c r="I6" i="24"/>
  <c r="I6" i="27" s="1"/>
  <c r="H21" i="24"/>
  <c r="H21" i="27" s="1"/>
  <c r="G428" i="67"/>
  <c r="G427" i="67" s="1"/>
  <c r="G66" i="61"/>
  <c r="I8" i="24"/>
  <c r="I8" i="27" s="1"/>
  <c r="E29" i="25"/>
  <c r="E29" i="28" s="1"/>
  <c r="E27" i="22"/>
  <c r="G28" i="59"/>
  <c r="G390" i="65"/>
  <c r="G389" i="65" s="1"/>
  <c r="G29" i="62"/>
  <c r="H48" i="48"/>
  <c r="H47" i="44"/>
  <c r="I15" i="18"/>
  <c r="G19" i="23" l="1"/>
  <c r="G19" i="26" s="1"/>
  <c r="I11" i="21"/>
  <c r="H415" i="68"/>
  <c r="K8" i="13"/>
  <c r="K8" i="16" s="1"/>
  <c r="I76" i="56"/>
  <c r="D3" i="25"/>
  <c r="I56" i="56"/>
  <c r="F21" i="56"/>
  <c r="I341" i="66"/>
  <c r="F382" i="64"/>
  <c r="I8" i="21"/>
  <c r="H21" i="21"/>
  <c r="I342" i="67"/>
  <c r="I38" i="56"/>
  <c r="H282" i="72"/>
  <c r="R150" i="65"/>
  <c r="R38" i="46"/>
  <c r="R146" i="69"/>
  <c r="R115" i="46"/>
  <c r="I100" i="72"/>
  <c r="I322" i="71"/>
  <c r="I150" i="56"/>
  <c r="R163" i="64"/>
  <c r="R14" i="46"/>
  <c r="I145" i="65"/>
  <c r="I33" i="46"/>
  <c r="H336" i="67"/>
  <c r="I68" i="67"/>
  <c r="I70" i="42"/>
  <c r="I68" i="71"/>
  <c r="I150" i="42"/>
  <c r="G160" i="64"/>
  <c r="G11" i="46"/>
  <c r="I6" i="21"/>
  <c r="H173" i="71"/>
  <c r="H172" i="71" s="1"/>
  <c r="H147" i="51"/>
  <c r="H146" i="48"/>
  <c r="I5" i="23"/>
  <c r="I5" i="26" s="1"/>
  <c r="F40" i="56"/>
  <c r="G11" i="42"/>
  <c r="H199" i="64"/>
  <c r="H198" i="64" s="1"/>
  <c r="H8" i="51"/>
  <c r="H7" i="48"/>
  <c r="G22" i="25"/>
  <c r="G22" i="28" s="1"/>
  <c r="J154" i="64"/>
  <c r="G29" i="14"/>
  <c r="G29" i="17" s="1"/>
  <c r="G27" i="11"/>
  <c r="H141" i="66"/>
  <c r="H121" i="66"/>
  <c r="H140" i="66" s="1"/>
  <c r="H191" i="72"/>
  <c r="H190" i="72" s="1"/>
  <c r="H164" i="49"/>
  <c r="H165" i="52"/>
  <c r="G557" i="68"/>
  <c r="G556" i="68" s="1"/>
  <c r="G85" i="62"/>
  <c r="J110" i="48"/>
  <c r="J109" i="44"/>
  <c r="I323" i="72"/>
  <c r="I169" i="56"/>
  <c r="H145" i="65"/>
  <c r="H33" i="46"/>
  <c r="I8" i="25"/>
  <c r="I8" i="28" s="1"/>
  <c r="R150" i="69"/>
  <c r="R119" i="46"/>
  <c r="I159" i="64"/>
  <c r="I10" i="46"/>
  <c r="I114" i="64"/>
  <c r="I145" i="70"/>
  <c r="I133" i="46"/>
  <c r="I102" i="70"/>
  <c r="H179" i="66"/>
  <c r="H178" i="66" s="1"/>
  <c r="H48" i="51"/>
  <c r="H47" i="48"/>
  <c r="F344" i="65"/>
  <c r="I5" i="56"/>
  <c r="G427" i="71"/>
  <c r="G426" i="71" s="1"/>
  <c r="G146" i="62"/>
  <c r="L10" i="13"/>
  <c r="L10" i="16" s="1"/>
  <c r="L10" i="10"/>
  <c r="G447" i="70"/>
  <c r="G446" i="70" s="1"/>
  <c r="G128" i="62"/>
  <c r="G15" i="23"/>
  <c r="G15" i="26" s="1"/>
  <c r="G16" i="26"/>
  <c r="H67" i="51"/>
  <c r="H66" i="48"/>
  <c r="H179" i="67"/>
  <c r="H178" i="67" s="1"/>
  <c r="H174" i="56"/>
  <c r="H4" i="25"/>
  <c r="H4" i="28" s="1"/>
  <c r="S28" i="12"/>
  <c r="S28" i="15" s="1"/>
  <c r="S28" i="14"/>
  <c r="S28" i="17" s="1"/>
  <c r="I102" i="66"/>
  <c r="I345" i="67"/>
  <c r="I79" i="56"/>
  <c r="R146" i="67"/>
  <c r="R72" i="46"/>
  <c r="H141" i="70"/>
  <c r="H121" i="70"/>
  <c r="H140" i="70" s="1"/>
  <c r="I144" i="66"/>
  <c r="I51" i="46"/>
  <c r="H323" i="71"/>
  <c r="H151" i="56"/>
  <c r="I186" i="68"/>
  <c r="I101" i="46"/>
  <c r="R146" i="65"/>
  <c r="R34" i="46"/>
  <c r="R68" i="69"/>
  <c r="R113" i="42"/>
  <c r="J335" i="69"/>
  <c r="J112" i="56"/>
  <c r="G161" i="64"/>
  <c r="G12" i="46"/>
  <c r="G427" i="72"/>
  <c r="G426" i="72" s="1"/>
  <c r="G164" i="62"/>
  <c r="R19" i="12"/>
  <c r="R19" i="15" s="1"/>
  <c r="R17" i="7"/>
  <c r="H22" i="24"/>
  <c r="H22" i="27" s="1"/>
  <c r="H22" i="21"/>
  <c r="F29" i="23"/>
  <c r="F29" i="26" s="1"/>
  <c r="K7" i="13"/>
  <c r="K7" i="16" s="1"/>
  <c r="K7" i="10"/>
  <c r="H121" i="56"/>
  <c r="H328" i="72"/>
  <c r="G428" i="66"/>
  <c r="G427" i="66" s="1"/>
  <c r="G47" i="61"/>
  <c r="H179" i="70"/>
  <c r="H178" i="70" s="1"/>
  <c r="H129" i="51"/>
  <c r="H128" i="48"/>
  <c r="H67" i="65"/>
  <c r="H31" i="42"/>
  <c r="I321" i="72"/>
  <c r="I167" i="56"/>
  <c r="H18" i="25"/>
  <c r="H18" i="28" s="1"/>
  <c r="I102" i="67"/>
  <c r="J10" i="25"/>
  <c r="J10" i="28" s="1"/>
  <c r="I324" i="71"/>
  <c r="I152" i="56"/>
  <c r="H323" i="72"/>
  <c r="H169" i="56"/>
  <c r="I328" i="71"/>
  <c r="I156" i="56"/>
  <c r="R180" i="68"/>
  <c r="R95" i="46"/>
  <c r="K5" i="13"/>
  <c r="K5" i="16" s="1"/>
  <c r="K5" i="10"/>
  <c r="H416" i="68"/>
  <c r="H89" i="56"/>
  <c r="I324" i="72"/>
  <c r="I170" i="56"/>
  <c r="R338" i="69"/>
  <c r="R115" i="56"/>
  <c r="R146" i="70"/>
  <c r="R134" i="46"/>
  <c r="I67" i="70"/>
  <c r="I131" i="42"/>
  <c r="H22" i="25"/>
  <c r="H22" i="28" s="1"/>
  <c r="I415" i="68"/>
  <c r="H129" i="49"/>
  <c r="H129" i="46"/>
  <c r="H128" i="45"/>
  <c r="H128" i="46" s="1"/>
  <c r="H8" i="49"/>
  <c r="H8" i="46"/>
  <c r="H7" i="45"/>
  <c r="H7" i="46" s="1"/>
  <c r="G29" i="13"/>
  <c r="G29" i="16" s="1"/>
  <c r="G29" i="10"/>
  <c r="H88" i="56"/>
  <c r="F3" i="14"/>
  <c r="H147" i="49"/>
  <c r="H147" i="46"/>
  <c r="H146" i="45"/>
  <c r="H146" i="46" s="1"/>
  <c r="H344" i="69"/>
  <c r="H137" i="71"/>
  <c r="H118" i="71"/>
  <c r="H136" i="71" s="1"/>
  <c r="H86" i="49"/>
  <c r="H86" i="46"/>
  <c r="H85" i="45"/>
  <c r="H85" i="46" s="1"/>
  <c r="G409" i="71"/>
  <c r="G408" i="71" s="1"/>
  <c r="G146" i="61"/>
  <c r="G447" i="66"/>
  <c r="G446" i="66" s="1"/>
  <c r="G47" i="62"/>
  <c r="K6" i="13"/>
  <c r="K6" i="16" s="1"/>
  <c r="K6" i="10"/>
  <c r="H219" i="68"/>
  <c r="H218" i="68" s="1"/>
  <c r="H86" i="51"/>
  <c r="H85" i="48"/>
  <c r="H324" i="71"/>
  <c r="H152" i="56"/>
  <c r="H322" i="72"/>
  <c r="H168" i="56"/>
  <c r="I122" i="68"/>
  <c r="R176" i="68"/>
  <c r="R91" i="46"/>
  <c r="I70" i="67"/>
  <c r="I74" i="42"/>
  <c r="I322" i="72"/>
  <c r="I168" i="56"/>
  <c r="R184" i="68"/>
  <c r="R99" i="46"/>
  <c r="R146" i="66"/>
  <c r="R53" i="46"/>
  <c r="I67" i="65"/>
  <c r="I31" i="42"/>
  <c r="I11" i="25"/>
  <c r="I11" i="28" s="1"/>
  <c r="I102" i="65"/>
  <c r="R146" i="72"/>
  <c r="R174" i="46"/>
  <c r="G140" i="72"/>
  <c r="G168" i="46"/>
  <c r="G474" i="64"/>
  <c r="G473" i="64" s="1"/>
  <c r="G7" i="61"/>
  <c r="F19" i="25"/>
  <c r="F19" i="28" s="1"/>
  <c r="F17" i="22"/>
  <c r="G19" i="25"/>
  <c r="G19" i="28" s="1"/>
  <c r="G428" i="70"/>
  <c r="G427" i="70" s="1"/>
  <c r="G128" i="61"/>
  <c r="H29" i="49"/>
  <c r="H28" i="45"/>
  <c r="H28" i="46" s="1"/>
  <c r="H29" i="46"/>
  <c r="K11" i="13"/>
  <c r="K11" i="16" s="1"/>
  <c r="K11" i="10"/>
  <c r="I342" i="65"/>
  <c r="H24" i="13"/>
  <c r="H24" i="16" s="1"/>
  <c r="H24" i="10"/>
  <c r="G22" i="23"/>
  <c r="G22" i="26" s="1"/>
  <c r="G22" i="21"/>
  <c r="H70" i="56"/>
  <c r="H171" i="68"/>
  <c r="H146" i="68"/>
  <c r="H170" i="68" s="1"/>
  <c r="I330" i="67"/>
  <c r="S30" i="12"/>
  <c r="S30" i="15" s="1"/>
  <c r="S30" i="14"/>
  <c r="S30" i="17" s="1"/>
  <c r="E27" i="25"/>
  <c r="E27" i="28" s="1"/>
  <c r="E3" i="22"/>
  <c r="I174" i="68"/>
  <c r="I89" i="46"/>
  <c r="I6" i="25"/>
  <c r="I6" i="28" s="1"/>
  <c r="J23" i="25"/>
  <c r="J23" i="28" s="1"/>
  <c r="H324" i="72"/>
  <c r="H170" i="56"/>
  <c r="I100" i="71"/>
  <c r="H21" i="25"/>
  <c r="H21" i="28" s="1"/>
  <c r="R146" i="71"/>
  <c r="R156" i="46"/>
  <c r="H375" i="64"/>
  <c r="H14" i="56"/>
  <c r="I70" i="66"/>
  <c r="I55" i="42"/>
  <c r="I67" i="67"/>
  <c r="I69" i="42"/>
  <c r="H70" i="71"/>
  <c r="H154" i="42"/>
  <c r="H15" i="8"/>
  <c r="H16" i="12"/>
  <c r="G85" i="61"/>
  <c r="G533" i="68"/>
  <c r="G532" i="68" s="1"/>
  <c r="I109" i="52"/>
  <c r="I255" i="69"/>
  <c r="I254" i="69" s="1"/>
  <c r="H121" i="65"/>
  <c r="H140" i="65" s="1"/>
  <c r="H141" i="65"/>
  <c r="G495" i="64"/>
  <c r="G494" i="64" s="1"/>
  <c r="G7" i="62"/>
  <c r="H67" i="49"/>
  <c r="H66" i="45"/>
  <c r="H66" i="46" s="1"/>
  <c r="H67" i="46"/>
  <c r="G28" i="61"/>
  <c r="G428" i="65"/>
  <c r="G427" i="65" s="1"/>
  <c r="H164" i="51"/>
  <c r="H227" i="72"/>
  <c r="H226" i="72" s="1"/>
  <c r="G164" i="61"/>
  <c r="G409" i="72"/>
  <c r="G408" i="72" s="1"/>
  <c r="H36" i="56"/>
  <c r="H135" i="64"/>
  <c r="H156" i="64" s="1"/>
  <c r="H157" i="64"/>
  <c r="H16" i="10"/>
  <c r="H15" i="9"/>
  <c r="H16" i="13"/>
  <c r="I68" i="65"/>
  <c r="I32" i="42"/>
  <c r="I323" i="71"/>
  <c r="I151" i="56"/>
  <c r="I340" i="66"/>
  <c r="I55" i="56"/>
  <c r="R150" i="66"/>
  <c r="R57" i="46"/>
  <c r="H70" i="72"/>
  <c r="H172" i="42"/>
  <c r="G28" i="62"/>
  <c r="G447" i="65"/>
  <c r="G446" i="65" s="1"/>
  <c r="H179" i="65"/>
  <c r="H178" i="65" s="1"/>
  <c r="H29" i="51"/>
  <c r="H28" i="48"/>
  <c r="I5" i="21"/>
  <c r="J5" i="46"/>
  <c r="H99" i="6"/>
  <c r="J10" i="21"/>
  <c r="F29" i="24"/>
  <c r="F29" i="27" s="1"/>
  <c r="F29" i="21"/>
  <c r="J7" i="13"/>
  <c r="J7" i="16" s="1"/>
  <c r="J7" i="10"/>
  <c r="H141" i="67"/>
  <c r="H121" i="67"/>
  <c r="H140" i="67" s="1"/>
  <c r="H48" i="49"/>
  <c r="H48" i="46"/>
  <c r="H47" i="45"/>
  <c r="H47" i="46" s="1"/>
  <c r="H340" i="65"/>
  <c r="H344" i="70" l="1"/>
  <c r="I174" i="56"/>
  <c r="I88" i="56"/>
  <c r="K8" i="10"/>
  <c r="L107" i="46"/>
  <c r="L138" i="69"/>
  <c r="I328" i="72"/>
  <c r="D3" i="28"/>
  <c r="I37" i="56"/>
  <c r="H15" i="10"/>
  <c r="I341" i="65"/>
  <c r="H140" i="56"/>
  <c r="G17" i="22"/>
  <c r="G17" i="25" s="1"/>
  <c r="G17" i="28" s="1"/>
  <c r="J330" i="72"/>
  <c r="J176" i="56"/>
  <c r="H294" i="67"/>
  <c r="I8" i="48"/>
  <c r="I7" i="44"/>
  <c r="H7" i="51"/>
  <c r="H262" i="64"/>
  <c r="H261" i="64" s="1"/>
  <c r="I152" i="67"/>
  <c r="I78" i="46"/>
  <c r="S9" i="12"/>
  <c r="S9" i="15" s="1"/>
  <c r="I99" i="6"/>
  <c r="H144" i="65"/>
  <c r="H32" i="46"/>
  <c r="H294" i="65"/>
  <c r="I144" i="70"/>
  <c r="I132" i="46"/>
  <c r="I143" i="66"/>
  <c r="I50" i="46"/>
  <c r="H15" i="13"/>
  <c r="H15" i="16" s="1"/>
  <c r="H16" i="16"/>
  <c r="I147" i="48"/>
  <c r="I146" i="44"/>
  <c r="I29" i="48"/>
  <c r="I28" i="44"/>
  <c r="I9" i="24"/>
  <c r="I9" i="27" s="1"/>
  <c r="H300" i="72"/>
  <c r="H318" i="72" s="1"/>
  <c r="H319" i="72"/>
  <c r="I31" i="13"/>
  <c r="I31" i="16" s="1"/>
  <c r="I31" i="10"/>
  <c r="H227" i="71"/>
  <c r="H226" i="71" s="1"/>
  <c r="H146" i="51"/>
  <c r="I165" i="48"/>
  <c r="I164" i="44"/>
  <c r="H220" i="64"/>
  <c r="H219" i="64" s="1"/>
  <c r="H7" i="49"/>
  <c r="H8" i="52"/>
  <c r="H68" i="72"/>
  <c r="H168" i="42"/>
  <c r="R337" i="69"/>
  <c r="R114" i="56"/>
  <c r="I330" i="71"/>
  <c r="I158" i="56"/>
  <c r="I143" i="67"/>
  <c r="I69" i="46"/>
  <c r="H337" i="70"/>
  <c r="H133" i="56"/>
  <c r="H24" i="23"/>
  <c r="H24" i="26" s="1"/>
  <c r="H322" i="71"/>
  <c r="H150" i="56"/>
  <c r="H143" i="65"/>
  <c r="H31" i="46"/>
  <c r="I143" i="70"/>
  <c r="I131" i="46"/>
  <c r="K26" i="46"/>
  <c r="H15" i="12"/>
  <c r="H15" i="15" s="1"/>
  <c r="H16" i="15"/>
  <c r="E3" i="25"/>
  <c r="H236" i="70"/>
  <c r="H235" i="70" s="1"/>
  <c r="H128" i="51"/>
  <c r="H24" i="24"/>
  <c r="H24" i="27" s="1"/>
  <c r="H236" i="66"/>
  <c r="H235" i="66" s="1"/>
  <c r="H47" i="51"/>
  <c r="I18" i="13"/>
  <c r="I18" i="16" s="1"/>
  <c r="I18" i="10"/>
  <c r="R336" i="69"/>
  <c r="R113" i="56"/>
  <c r="H282" i="71"/>
  <c r="H294" i="66"/>
  <c r="J69" i="69"/>
  <c r="J116" i="42"/>
  <c r="K138" i="65"/>
  <c r="H198" i="67"/>
  <c r="H197" i="67" s="1"/>
  <c r="H66" i="49"/>
  <c r="H67" i="52"/>
  <c r="H102" i="56"/>
  <c r="J45" i="46"/>
  <c r="I36" i="56"/>
  <c r="H85" i="49"/>
  <c r="H86" i="52"/>
  <c r="H243" i="68"/>
  <c r="H242" i="68" s="1"/>
  <c r="H191" i="71"/>
  <c r="H190" i="71" s="1"/>
  <c r="H146" i="49"/>
  <c r="H147" i="52"/>
  <c r="I28" i="24"/>
  <c r="I28" i="27" s="1"/>
  <c r="I28" i="21"/>
  <c r="K342" i="69"/>
  <c r="K119" i="56"/>
  <c r="K4" i="18"/>
  <c r="K3" i="18" s="1"/>
  <c r="K14" i="18"/>
  <c r="H236" i="67"/>
  <c r="H235" i="67" s="1"/>
  <c r="H66" i="51"/>
  <c r="I138" i="56"/>
  <c r="G27" i="14"/>
  <c r="G27" i="17" s="1"/>
  <c r="G3" i="11"/>
  <c r="H165" i="58"/>
  <c r="H164" i="54"/>
  <c r="I410" i="68"/>
  <c r="I83" i="56"/>
  <c r="H236" i="65"/>
  <c r="H235" i="65" s="1"/>
  <c r="H28" i="51"/>
  <c r="I86" i="48"/>
  <c r="I85" i="44"/>
  <c r="H165" i="59"/>
  <c r="H164" i="55"/>
  <c r="H165" i="56"/>
  <c r="I69" i="72"/>
  <c r="I171" i="42"/>
  <c r="H373" i="64"/>
  <c r="H12" i="56"/>
  <c r="I69" i="66"/>
  <c r="I54" i="42"/>
  <c r="H294" i="70"/>
  <c r="H326" i="64"/>
  <c r="I375" i="64"/>
  <c r="I14" i="56"/>
  <c r="K70" i="69"/>
  <c r="K117" i="42"/>
  <c r="G334" i="65"/>
  <c r="G30" i="56"/>
  <c r="K64" i="46"/>
  <c r="H29" i="52"/>
  <c r="H198" i="65"/>
  <c r="H197" i="65" s="1"/>
  <c r="H28" i="49"/>
  <c r="H429" i="68"/>
  <c r="J138" i="66"/>
  <c r="I340" i="65"/>
  <c r="F3" i="17"/>
  <c r="H129" i="52"/>
  <c r="H198" i="70"/>
  <c r="H197" i="70" s="1"/>
  <c r="H128" i="49"/>
  <c r="I20" i="56"/>
  <c r="J23" i="24"/>
  <c r="J23" i="27" s="1"/>
  <c r="J23" i="21"/>
  <c r="I335" i="65"/>
  <c r="I31" i="56"/>
  <c r="I342" i="70"/>
  <c r="I129" i="48"/>
  <c r="I128" i="44"/>
  <c r="H245" i="72"/>
  <c r="H244" i="72" s="1"/>
  <c r="H164" i="52"/>
  <c r="S11" i="12"/>
  <c r="S11" i="15" s="1"/>
  <c r="J26" i="56"/>
  <c r="J6" i="23"/>
  <c r="J6" i="26" s="1"/>
  <c r="H70" i="65"/>
  <c r="H36" i="42"/>
  <c r="F17" i="25"/>
  <c r="F17" i="28" s="1"/>
  <c r="F29" i="25"/>
  <c r="F29" i="28" s="1"/>
  <c r="F27" i="22"/>
  <c r="F27" i="25" s="1"/>
  <c r="F27" i="28" s="1"/>
  <c r="I79" i="68"/>
  <c r="I88" i="42"/>
  <c r="I70" i="65"/>
  <c r="I36" i="42"/>
  <c r="J330" i="71"/>
  <c r="J158" i="56"/>
  <c r="R150" i="70"/>
  <c r="R138" i="46"/>
  <c r="R167" i="64"/>
  <c r="R18" i="46"/>
  <c r="I321" i="71"/>
  <c r="I149" i="56"/>
  <c r="R142" i="71"/>
  <c r="R152" i="46"/>
  <c r="R142" i="72"/>
  <c r="R170" i="46"/>
  <c r="S10" i="12"/>
  <c r="S10" i="15" s="1"/>
  <c r="J186" i="68"/>
  <c r="J101" i="46"/>
  <c r="H153" i="6"/>
  <c r="H129" i="6"/>
  <c r="K138" i="67"/>
  <c r="K45" i="46"/>
  <c r="K126" i="46"/>
  <c r="I381" i="64"/>
  <c r="J110" i="49"/>
  <c r="J109" i="45"/>
  <c r="J109" i="46" s="1"/>
  <c r="J110" i="46"/>
  <c r="J15" i="18"/>
  <c r="I70" i="71"/>
  <c r="I154" i="42"/>
  <c r="I48" i="48"/>
  <c r="I47" i="44"/>
  <c r="H321" i="72"/>
  <c r="H167" i="56"/>
  <c r="I144" i="65"/>
  <c r="I32" i="46"/>
  <c r="J100" i="72"/>
  <c r="K138" i="66"/>
  <c r="K138" i="70"/>
  <c r="J121" i="69"/>
  <c r="J140" i="69" s="1"/>
  <c r="J141" i="69"/>
  <c r="G19" i="13"/>
  <c r="G19" i="16" s="1"/>
  <c r="G19" i="10"/>
  <c r="J6" i="24"/>
  <c r="J6" i="27" s="1"/>
  <c r="R143" i="69"/>
  <c r="R112" i="46"/>
  <c r="J169" i="64"/>
  <c r="J20" i="46"/>
  <c r="I28" i="23"/>
  <c r="I28" i="26" s="1"/>
  <c r="I145" i="67"/>
  <c r="I71" i="46"/>
  <c r="I69" i="67"/>
  <c r="I73" i="42"/>
  <c r="I334" i="66"/>
  <c r="I49" i="56"/>
  <c r="H364" i="68"/>
  <c r="R150" i="67"/>
  <c r="R76" i="46"/>
  <c r="I294" i="69"/>
  <c r="H198" i="66"/>
  <c r="H197" i="66" s="1"/>
  <c r="H47" i="49"/>
  <c r="H48" i="52"/>
  <c r="I5" i="25"/>
  <c r="I5" i="28" s="1"/>
  <c r="H85" i="51"/>
  <c r="H291" i="68"/>
  <c r="H290" i="68" s="1"/>
  <c r="I67" i="48"/>
  <c r="I66" i="44"/>
  <c r="J179" i="69"/>
  <c r="J178" i="69" s="1"/>
  <c r="J110" i="51"/>
  <c r="J109" i="48"/>
  <c r="R23" i="14"/>
  <c r="R23" i="17" s="1"/>
  <c r="H419" i="68" l="1"/>
  <c r="H164" i="56"/>
  <c r="J6" i="21"/>
  <c r="H92" i="56"/>
  <c r="H13" i="56"/>
  <c r="H374" i="64"/>
  <c r="G59" i="56"/>
  <c r="H24" i="21"/>
  <c r="G344" i="66"/>
  <c r="G40" i="56"/>
  <c r="I11" i="56"/>
  <c r="R23" i="13"/>
  <c r="R23" i="16" s="1"/>
  <c r="R23" i="10"/>
  <c r="J122" i="68"/>
  <c r="J102" i="70"/>
  <c r="I67" i="72"/>
  <c r="I167" i="42"/>
  <c r="K9" i="13"/>
  <c r="K9" i="16" s="1"/>
  <c r="K9" i="10"/>
  <c r="H16" i="21"/>
  <c r="J75" i="64"/>
  <c r="I144" i="67"/>
  <c r="I70" i="46"/>
  <c r="I173" i="68"/>
  <c r="I88" i="46"/>
  <c r="I143" i="65"/>
  <c r="I31" i="46"/>
  <c r="I70" i="72"/>
  <c r="I172" i="42"/>
  <c r="I373" i="64"/>
  <c r="I12" i="56"/>
  <c r="J294" i="69"/>
  <c r="H48" i="59"/>
  <c r="H47" i="55"/>
  <c r="H48" i="56"/>
  <c r="I121" i="70"/>
  <c r="I140" i="70" s="1"/>
  <c r="I141" i="70"/>
  <c r="I372" i="64"/>
  <c r="J11" i="24"/>
  <c r="J11" i="27" s="1"/>
  <c r="H255" i="70"/>
  <c r="H254" i="70" s="1"/>
  <c r="H128" i="52"/>
  <c r="H255" i="65"/>
  <c r="H254" i="65" s="1"/>
  <c r="H28" i="52"/>
  <c r="G3" i="14"/>
  <c r="I48" i="49"/>
  <c r="I47" i="45"/>
  <c r="I47" i="46" s="1"/>
  <c r="I48" i="46"/>
  <c r="H95" i="56"/>
  <c r="I21" i="13"/>
  <c r="I21" i="16" s="1"/>
  <c r="I21" i="10"/>
  <c r="G344" i="65"/>
  <c r="H347" i="64"/>
  <c r="H368" i="64" s="1"/>
  <c r="H369" i="64"/>
  <c r="H29" i="58"/>
  <c r="H28" i="54"/>
  <c r="I15" i="8"/>
  <c r="I16" i="12"/>
  <c r="I30" i="13"/>
  <c r="I30" i="16" s="1"/>
  <c r="I30" i="10"/>
  <c r="I22" i="24"/>
  <c r="I22" i="27" s="1"/>
  <c r="H8" i="59"/>
  <c r="H8" i="56"/>
  <c r="H7" i="55"/>
  <c r="J102" i="65"/>
  <c r="I69" i="71"/>
  <c r="I153" i="42"/>
  <c r="H24" i="25"/>
  <c r="H24" i="28" s="1"/>
  <c r="J68" i="67"/>
  <c r="J70" i="42"/>
  <c r="I77" i="64"/>
  <c r="I12" i="42"/>
  <c r="J102" i="67"/>
  <c r="H313" i="66"/>
  <c r="H332" i="66" s="1"/>
  <c r="H333" i="66"/>
  <c r="H29" i="59"/>
  <c r="H28" i="55"/>
  <c r="H29" i="56"/>
  <c r="J165" i="48"/>
  <c r="J164" i="44"/>
  <c r="I147" i="49"/>
  <c r="I147" i="46"/>
  <c r="I146" i="45"/>
  <c r="I146" i="46" s="1"/>
  <c r="H120" i="6"/>
  <c r="H136" i="6"/>
  <c r="H160" i="6"/>
  <c r="H129" i="58"/>
  <c r="H128" i="54"/>
  <c r="H48" i="58"/>
  <c r="H47" i="54"/>
  <c r="I121" i="66"/>
  <c r="I140" i="66" s="1"/>
  <c r="I141" i="66"/>
  <c r="H422" i="68"/>
  <c r="I86" i="49"/>
  <c r="I85" i="45"/>
  <c r="I85" i="46" s="1"/>
  <c r="I86" i="46"/>
  <c r="I129" i="6"/>
  <c r="I153" i="6"/>
  <c r="I374" i="64"/>
  <c r="I13" i="56"/>
  <c r="I129" i="49"/>
  <c r="I129" i="46"/>
  <c r="I128" i="45"/>
  <c r="I128" i="46" s="1"/>
  <c r="I219" i="68"/>
  <c r="I218" i="68" s="1"/>
  <c r="I85" i="48"/>
  <c r="I86" i="51"/>
  <c r="R145" i="69"/>
  <c r="R114" i="46"/>
  <c r="I69" i="65"/>
  <c r="I35" i="42"/>
  <c r="H379" i="64"/>
  <c r="H18" i="56"/>
  <c r="H17" i="18"/>
  <c r="J410" i="68"/>
  <c r="J83" i="56"/>
  <c r="J9" i="23"/>
  <c r="J9" i="26" s="1"/>
  <c r="H69" i="72"/>
  <c r="H171" i="42"/>
  <c r="K335" i="69"/>
  <c r="K112" i="56"/>
  <c r="I337" i="65"/>
  <c r="I33" i="56"/>
  <c r="I179" i="67"/>
  <c r="I178" i="67" s="1"/>
  <c r="I66" i="48"/>
  <c r="I67" i="51"/>
  <c r="I110" i="58"/>
  <c r="I109" i="54"/>
  <c r="H313" i="65"/>
  <c r="H332" i="65" s="1"/>
  <c r="H333" i="65"/>
  <c r="I118" i="71"/>
  <c r="I136" i="71" s="1"/>
  <c r="I137" i="71"/>
  <c r="G29" i="23"/>
  <c r="G29" i="26" s="1"/>
  <c r="F3" i="22"/>
  <c r="I165" i="49"/>
  <c r="I165" i="46"/>
  <c r="I164" i="45"/>
  <c r="I164" i="46" s="1"/>
  <c r="H147" i="58"/>
  <c r="H146" i="54"/>
  <c r="H129" i="59"/>
  <c r="H128" i="55"/>
  <c r="H129" i="56"/>
  <c r="H283" i="64"/>
  <c r="H282" i="64" s="1"/>
  <c r="H7" i="52"/>
  <c r="I146" i="68"/>
  <c r="I170" i="68" s="1"/>
  <c r="I171" i="68"/>
  <c r="H67" i="58"/>
  <c r="H66" i="54"/>
  <c r="J114" i="64"/>
  <c r="I68" i="72"/>
  <c r="I168" i="42"/>
  <c r="H141" i="72"/>
  <c r="H169" i="46"/>
  <c r="K23" i="23"/>
  <c r="K23" i="26" s="1"/>
  <c r="H68" i="71"/>
  <c r="H150" i="42"/>
  <c r="J330" i="70"/>
  <c r="J126" i="56"/>
  <c r="J11" i="23"/>
  <c r="J11" i="26" s="1"/>
  <c r="H76" i="64"/>
  <c r="J67" i="69"/>
  <c r="J112" i="42"/>
  <c r="H77" i="64"/>
  <c r="H12" i="42"/>
  <c r="S5" i="12"/>
  <c r="S5" i="15" s="1"/>
  <c r="S5" i="14"/>
  <c r="S5" i="17" s="1"/>
  <c r="I110" i="59"/>
  <c r="I109" i="55"/>
  <c r="I110" i="56"/>
  <c r="J53" i="56"/>
  <c r="G102" i="56"/>
  <c r="I118" i="72"/>
  <c r="I136" i="72" s="1"/>
  <c r="I137" i="72"/>
  <c r="H313" i="70"/>
  <c r="H332" i="70" s="1"/>
  <c r="H333" i="70"/>
  <c r="H147" i="59"/>
  <c r="H147" i="56"/>
  <c r="H146" i="55"/>
  <c r="I164" i="48"/>
  <c r="I173" i="72"/>
  <c r="I172" i="72" s="1"/>
  <c r="I165" i="51"/>
  <c r="I173" i="71"/>
  <c r="I172" i="71" s="1"/>
  <c r="I146" i="48"/>
  <c r="I147" i="51"/>
  <c r="I20" i="13"/>
  <c r="I20" i="16" s="1"/>
  <c r="I20" i="10"/>
  <c r="S6" i="12"/>
  <c r="S6" i="15" s="1"/>
  <c r="S6" i="14"/>
  <c r="S6" i="17" s="1"/>
  <c r="I7" i="48"/>
  <c r="I8" i="51"/>
  <c r="I199" i="64"/>
  <c r="I198" i="64" s="1"/>
  <c r="R22" i="14"/>
  <c r="R22" i="17" s="1"/>
  <c r="I141" i="65"/>
  <c r="I121" i="65"/>
  <c r="I140" i="65" s="1"/>
  <c r="H245" i="71"/>
  <c r="H244" i="71" s="1"/>
  <c r="H146" i="52"/>
  <c r="I417" i="68"/>
  <c r="I90" i="56"/>
  <c r="I22" i="23"/>
  <c r="I22" i="26" s="1"/>
  <c r="H67" i="71"/>
  <c r="H149" i="42"/>
  <c r="J100" i="71"/>
  <c r="I31" i="23"/>
  <c r="I31" i="26" s="1"/>
  <c r="L5" i="13"/>
  <c r="L5" i="16" s="1"/>
  <c r="L5" i="10"/>
  <c r="J236" i="69"/>
  <c r="J235" i="69" s="1"/>
  <c r="J109" i="51"/>
  <c r="I28" i="25"/>
  <c r="I28" i="28" s="1"/>
  <c r="I67" i="49"/>
  <c r="I66" i="45"/>
  <c r="I66" i="46" s="1"/>
  <c r="I67" i="46"/>
  <c r="J9" i="24"/>
  <c r="J9" i="27" s="1"/>
  <c r="H67" i="59"/>
  <c r="H66" i="55"/>
  <c r="H67" i="56"/>
  <c r="J198" i="69"/>
  <c r="J197" i="69" s="1"/>
  <c r="J109" i="49"/>
  <c r="J110" i="52"/>
  <c r="I313" i="69"/>
  <c r="I332" i="69" s="1"/>
  <c r="I333" i="69"/>
  <c r="J338" i="66"/>
  <c r="G429" i="68"/>
  <c r="I9" i="23"/>
  <c r="I9" i="26" s="1"/>
  <c r="H164" i="58"/>
  <c r="H355" i="72"/>
  <c r="H354" i="72" s="1"/>
  <c r="H165" i="61"/>
  <c r="H86" i="59"/>
  <c r="H85" i="55"/>
  <c r="H86" i="56"/>
  <c r="H300" i="71"/>
  <c r="H318" i="71" s="1"/>
  <c r="H319" i="71"/>
  <c r="J330" i="65"/>
  <c r="J68" i="66"/>
  <c r="J51" i="42"/>
  <c r="J8" i="23"/>
  <c r="J8" i="26" s="1"/>
  <c r="J6" i="25"/>
  <c r="J6" i="28" s="1"/>
  <c r="J152" i="67"/>
  <c r="J78" i="46"/>
  <c r="H336" i="70"/>
  <c r="H132" i="56"/>
  <c r="I70" i="70"/>
  <c r="I136" i="42"/>
  <c r="I8" i="49"/>
  <c r="I7" i="45"/>
  <c r="I7" i="46" s="1"/>
  <c r="I8" i="46"/>
  <c r="H86" i="58"/>
  <c r="H85" i="54"/>
  <c r="I121" i="67"/>
  <c r="I140" i="67" s="1"/>
  <c r="I141" i="67"/>
  <c r="H26" i="23"/>
  <c r="H26" i="26" s="1"/>
  <c r="K5" i="46"/>
  <c r="R24" i="14"/>
  <c r="R24" i="17" s="1"/>
  <c r="H333" i="67"/>
  <c r="H313" i="67"/>
  <c r="H332" i="67" s="1"/>
  <c r="I48" i="51"/>
  <c r="I179" i="66"/>
  <c r="I178" i="66" s="1"/>
  <c r="I47" i="48"/>
  <c r="H373" i="72"/>
  <c r="H372" i="72" s="1"/>
  <c r="H165" i="62"/>
  <c r="H164" i="59"/>
  <c r="H255" i="67"/>
  <c r="H254" i="67" s="1"/>
  <c r="H66" i="52"/>
  <c r="K10" i="24"/>
  <c r="K10" i="27" s="1"/>
  <c r="I24" i="13"/>
  <c r="I24" i="16" s="1"/>
  <c r="I24" i="10"/>
  <c r="H388" i="68"/>
  <c r="H412" i="68" s="1"/>
  <c r="H413" i="68"/>
  <c r="H8" i="58"/>
  <c r="H7" i="54"/>
  <c r="H15" i="20"/>
  <c r="H16" i="24"/>
  <c r="H69" i="71"/>
  <c r="H153" i="42"/>
  <c r="I95" i="56"/>
  <c r="J102" i="66"/>
  <c r="I16" i="10"/>
  <c r="I15" i="9"/>
  <c r="I16" i="13"/>
  <c r="H69" i="65"/>
  <c r="H35" i="42"/>
  <c r="K10" i="23"/>
  <c r="K10" i="26" s="1"/>
  <c r="R26" i="10"/>
  <c r="R26" i="13"/>
  <c r="R26" i="16" s="1"/>
  <c r="H255" i="66"/>
  <c r="H254" i="66" s="1"/>
  <c r="H47" i="52"/>
  <c r="I135" i="64"/>
  <c r="I156" i="64" s="1"/>
  <c r="I157" i="64"/>
  <c r="J28" i="13"/>
  <c r="J28" i="16" s="1"/>
  <c r="J28" i="10"/>
  <c r="K154" i="64"/>
  <c r="J31" i="13"/>
  <c r="J31" i="16" s="1"/>
  <c r="J31" i="10"/>
  <c r="I179" i="70"/>
  <c r="I178" i="70" s="1"/>
  <c r="I128" i="48"/>
  <c r="I129" i="51"/>
  <c r="I29" i="49"/>
  <c r="I28" i="45"/>
  <c r="I28" i="46" s="1"/>
  <c r="I29" i="46"/>
  <c r="H85" i="52"/>
  <c r="H315" i="68"/>
  <c r="H314" i="68" s="1"/>
  <c r="J8" i="24"/>
  <c r="J8" i="27" s="1"/>
  <c r="S8" i="12"/>
  <c r="S8" i="15" s="1"/>
  <c r="S8" i="14"/>
  <c r="S8" i="17" s="1"/>
  <c r="E3" i="28"/>
  <c r="G29" i="24"/>
  <c r="G29" i="27" s="1"/>
  <c r="G29" i="21"/>
  <c r="I9" i="21"/>
  <c r="I179" i="65"/>
  <c r="I178" i="65" s="1"/>
  <c r="I28" i="48"/>
  <c r="I29" i="51"/>
  <c r="I422" i="68" l="1"/>
  <c r="H128" i="56"/>
  <c r="H146" i="56"/>
  <c r="H66" i="56"/>
  <c r="H47" i="56"/>
  <c r="G343" i="65"/>
  <c r="H28" i="56"/>
  <c r="I371" i="64"/>
  <c r="I15" i="10"/>
  <c r="H85" i="56"/>
  <c r="I10" i="56"/>
  <c r="K10" i="21"/>
  <c r="I109" i="56"/>
  <c r="J342" i="66"/>
  <c r="I22" i="21"/>
  <c r="I26" i="23"/>
  <c r="I26" i="26" s="1"/>
  <c r="H26" i="24"/>
  <c r="H26" i="27" s="1"/>
  <c r="H26" i="21"/>
  <c r="I421" i="68"/>
  <c r="I94" i="56"/>
  <c r="H85" i="58"/>
  <c r="H461" i="68"/>
  <c r="H460" i="68" s="1"/>
  <c r="H86" i="61"/>
  <c r="I227" i="71"/>
  <c r="I226" i="71" s="1"/>
  <c r="I146" i="51"/>
  <c r="I31" i="24"/>
  <c r="I31" i="27" s="1"/>
  <c r="I31" i="21"/>
  <c r="H7" i="59"/>
  <c r="H432" i="64"/>
  <c r="H431" i="64" s="1"/>
  <c r="H8" i="62"/>
  <c r="I15" i="12"/>
  <c r="I15" i="15" s="1"/>
  <c r="I16" i="15"/>
  <c r="I162" i="64"/>
  <c r="I13" i="46"/>
  <c r="H160" i="64"/>
  <c r="H11" i="46"/>
  <c r="I84" i="68"/>
  <c r="I97" i="42"/>
  <c r="J70" i="66"/>
  <c r="J55" i="42"/>
  <c r="H141" i="71"/>
  <c r="H151" i="46"/>
  <c r="I76" i="64"/>
  <c r="H67" i="72"/>
  <c r="H167" i="42"/>
  <c r="I364" i="68"/>
  <c r="H390" i="67"/>
  <c r="H389" i="67" s="1"/>
  <c r="H67" i="62"/>
  <c r="H66" i="59"/>
  <c r="I101" i="56"/>
  <c r="I198" i="70"/>
  <c r="I197" i="70" s="1"/>
  <c r="I129" i="52"/>
  <c r="I128" i="49"/>
  <c r="I22" i="13"/>
  <c r="I22" i="16" s="1"/>
  <c r="I22" i="10"/>
  <c r="J10" i="42"/>
  <c r="H15" i="19"/>
  <c r="H16" i="23"/>
  <c r="H140" i="72"/>
  <c r="H168" i="46"/>
  <c r="I294" i="67"/>
  <c r="I139" i="72"/>
  <c r="I167" i="46"/>
  <c r="I236" i="65"/>
  <c r="I235" i="65" s="1"/>
  <c r="I28" i="51"/>
  <c r="J48" i="48"/>
  <c r="J47" i="44"/>
  <c r="H485" i="68"/>
  <c r="H484" i="68" s="1"/>
  <c r="H86" i="62"/>
  <c r="H85" i="59"/>
  <c r="K23" i="24"/>
  <c r="K23" i="27" s="1"/>
  <c r="K23" i="21"/>
  <c r="I282" i="72"/>
  <c r="H426" i="68"/>
  <c r="H99" i="56"/>
  <c r="J31" i="23"/>
  <c r="J31" i="26" s="1"/>
  <c r="I22" i="25"/>
  <c r="I22" i="28" s="1"/>
  <c r="I19" i="24"/>
  <c r="I19" i="27" s="1"/>
  <c r="H373" i="71"/>
  <c r="H372" i="71" s="1"/>
  <c r="H146" i="59"/>
  <c r="H147" i="62"/>
  <c r="I428" i="68"/>
  <c r="H390" i="70"/>
  <c r="H389" i="70" s="1"/>
  <c r="H129" i="62"/>
  <c r="H128" i="59"/>
  <c r="I164" i="49"/>
  <c r="I165" i="52"/>
  <c r="I191" i="72"/>
  <c r="I190" i="72" s="1"/>
  <c r="I109" i="58"/>
  <c r="I371" i="69"/>
  <c r="I370" i="69" s="1"/>
  <c r="I110" i="61"/>
  <c r="I198" i="66"/>
  <c r="I197" i="66" s="1"/>
  <c r="I48" i="52"/>
  <c r="I47" i="49"/>
  <c r="J330" i="67"/>
  <c r="J11" i="21"/>
  <c r="J110" i="58"/>
  <c r="J109" i="54"/>
  <c r="H409" i="72"/>
  <c r="H408" i="72" s="1"/>
  <c r="H164" i="61"/>
  <c r="J338" i="67"/>
  <c r="I18" i="24"/>
  <c r="I18" i="27" s="1"/>
  <c r="I18" i="21"/>
  <c r="I294" i="66"/>
  <c r="I416" i="68"/>
  <c r="I89" i="56"/>
  <c r="K23" i="25"/>
  <c r="K23" i="28" s="1"/>
  <c r="J159" i="64"/>
  <c r="J10" i="46"/>
  <c r="I141" i="71"/>
  <c r="I151" i="46"/>
  <c r="H152" i="69"/>
  <c r="H121" i="46"/>
  <c r="I198" i="65"/>
  <c r="I197" i="65" s="1"/>
  <c r="I29" i="52"/>
  <c r="I28" i="49"/>
  <c r="G29" i="25"/>
  <c r="G29" i="28" s="1"/>
  <c r="G27" i="22"/>
  <c r="H16" i="27"/>
  <c r="H15" i="24"/>
  <c r="H15" i="27" s="1"/>
  <c r="M10" i="13"/>
  <c r="M10" i="16" s="1"/>
  <c r="M10" i="10"/>
  <c r="R21" i="14"/>
  <c r="R21" i="17" s="1"/>
  <c r="J8" i="48"/>
  <c r="J7" i="44"/>
  <c r="H48" i="61"/>
  <c r="H47" i="58"/>
  <c r="H371" i="66"/>
  <c r="H370" i="66" s="1"/>
  <c r="H128" i="58"/>
  <c r="H129" i="61"/>
  <c r="H371" i="70"/>
  <c r="H370" i="70" s="1"/>
  <c r="I17" i="18"/>
  <c r="G3" i="17"/>
  <c r="J11" i="25"/>
  <c r="J11" i="28" s="1"/>
  <c r="H139" i="71"/>
  <c r="H149" i="46"/>
  <c r="H162" i="64"/>
  <c r="H13" i="46"/>
  <c r="J8" i="25"/>
  <c r="J8" i="28" s="1"/>
  <c r="I419" i="68"/>
  <c r="I92" i="56"/>
  <c r="K10" i="25"/>
  <c r="K10" i="28" s="1"/>
  <c r="I31" i="25"/>
  <c r="I31" i="28" s="1"/>
  <c r="I141" i="72"/>
  <c r="I169" i="46"/>
  <c r="J8" i="21"/>
  <c r="I128" i="51"/>
  <c r="I236" i="70"/>
  <c r="I235" i="70" s="1"/>
  <c r="R20" i="14"/>
  <c r="R20" i="17" s="1"/>
  <c r="L70" i="69"/>
  <c r="L117" i="42"/>
  <c r="J9" i="21"/>
  <c r="I176" i="56"/>
  <c r="I227" i="72"/>
  <c r="I226" i="72" s="1"/>
  <c r="I164" i="51"/>
  <c r="I390" i="69"/>
  <c r="I389" i="69" s="1"/>
  <c r="I110" i="62"/>
  <c r="I109" i="59"/>
  <c r="I18" i="56"/>
  <c r="I18" i="23"/>
  <c r="I18" i="26" s="1"/>
  <c r="J165" i="49"/>
  <c r="J165" i="46"/>
  <c r="J164" i="45"/>
  <c r="J164" i="46" s="1"/>
  <c r="J29" i="48"/>
  <c r="J28" i="44"/>
  <c r="J129" i="48"/>
  <c r="J128" i="44"/>
  <c r="H84" i="68"/>
  <c r="H97" i="42"/>
  <c r="I81" i="68"/>
  <c r="I92" i="42"/>
  <c r="I282" i="71"/>
  <c r="I30" i="23"/>
  <c r="I30" i="26" s="1"/>
  <c r="I326" i="64"/>
  <c r="I337" i="70"/>
  <c r="I133" i="56"/>
  <c r="I24" i="23"/>
  <c r="I24" i="26" s="1"/>
  <c r="I336" i="65"/>
  <c r="I32" i="56"/>
  <c r="K102" i="69"/>
  <c r="R19" i="14"/>
  <c r="R19" i="17" s="1"/>
  <c r="R17" i="11"/>
  <c r="I15" i="13"/>
  <c r="I15" i="16" s="1"/>
  <c r="I16" i="16"/>
  <c r="H15" i="21"/>
  <c r="H427" i="72"/>
  <c r="H426" i="72" s="1"/>
  <c r="H164" i="62"/>
  <c r="I236" i="66"/>
  <c r="I235" i="66" s="1"/>
  <c r="I47" i="51"/>
  <c r="G39" i="56"/>
  <c r="J110" i="59"/>
  <c r="J109" i="55"/>
  <c r="J110" i="56"/>
  <c r="I330" i="72"/>
  <c r="I262" i="64"/>
  <c r="I261" i="64" s="1"/>
  <c r="I7" i="51"/>
  <c r="I379" i="64"/>
  <c r="H66" i="58"/>
  <c r="H371" i="67"/>
  <c r="H370" i="67" s="1"/>
  <c r="H67" i="61"/>
  <c r="F3" i="25"/>
  <c r="I236" i="67"/>
  <c r="I235" i="67" s="1"/>
  <c r="I66" i="51"/>
  <c r="J64" i="56"/>
  <c r="H390" i="65"/>
  <c r="H389" i="65" s="1"/>
  <c r="H29" i="62"/>
  <c r="H28" i="59"/>
  <c r="I19" i="23"/>
  <c r="I19" i="26" s="1"/>
  <c r="J118" i="72"/>
  <c r="J136" i="72" s="1"/>
  <c r="J137" i="72"/>
  <c r="T4" i="11"/>
  <c r="I9" i="25"/>
  <c r="I9" i="28" s="1"/>
  <c r="I4" i="22"/>
  <c r="K330" i="69"/>
  <c r="I69" i="70"/>
  <c r="I135" i="42"/>
  <c r="H152" i="70"/>
  <c r="H140" i="46"/>
  <c r="R144" i="69"/>
  <c r="R113" i="46"/>
  <c r="J145" i="67"/>
  <c r="J71" i="46"/>
  <c r="K107" i="56"/>
  <c r="H411" i="64"/>
  <c r="H410" i="64" s="1"/>
  <c r="H8" i="61"/>
  <c r="H7" i="58"/>
  <c r="J30" i="13"/>
  <c r="J30" i="16" s="1"/>
  <c r="J30" i="10"/>
  <c r="L7" i="13"/>
  <c r="L7" i="16" s="1"/>
  <c r="L7" i="10"/>
  <c r="J313" i="69"/>
  <c r="J332" i="69" s="1"/>
  <c r="J333" i="69"/>
  <c r="J147" i="48"/>
  <c r="J146" i="44"/>
  <c r="H146" i="58"/>
  <c r="H355" i="71"/>
  <c r="H354" i="71" s="1"/>
  <c r="H147" i="61"/>
  <c r="I243" i="68"/>
  <c r="I242" i="68" s="1"/>
  <c r="I86" i="52"/>
  <c r="I85" i="49"/>
  <c r="J173" i="72"/>
  <c r="J172" i="72" s="1"/>
  <c r="J165" i="51"/>
  <c r="J164" i="48"/>
  <c r="H7" i="56"/>
  <c r="H390" i="66"/>
  <c r="H389" i="66" s="1"/>
  <c r="H48" i="62"/>
  <c r="H47" i="59"/>
  <c r="H337" i="65"/>
  <c r="H33" i="56"/>
  <c r="I294" i="65"/>
  <c r="J9" i="25"/>
  <c r="J9" i="28" s="1"/>
  <c r="I67" i="71"/>
  <c r="I149" i="42"/>
  <c r="J5" i="56"/>
  <c r="J5" i="21"/>
  <c r="I294" i="70"/>
  <c r="L14" i="18"/>
  <c r="J338" i="70"/>
  <c r="I82" i="68"/>
  <c r="I93" i="42"/>
  <c r="I220" i="64"/>
  <c r="I219" i="64" s="1"/>
  <c r="I8" i="52"/>
  <c r="I7" i="49"/>
  <c r="J255" i="69"/>
  <c r="J254" i="69" s="1"/>
  <c r="J109" i="52"/>
  <c r="I198" i="67"/>
  <c r="I197" i="67" s="1"/>
  <c r="I67" i="52"/>
  <c r="I66" i="49"/>
  <c r="J57" i="56"/>
  <c r="H11" i="42"/>
  <c r="J72" i="56"/>
  <c r="I291" i="68"/>
  <c r="I290" i="68" s="1"/>
  <c r="I85" i="51"/>
  <c r="I147" i="52"/>
  <c r="I146" i="49"/>
  <c r="I191" i="71"/>
  <c r="I190" i="71" s="1"/>
  <c r="J67" i="48"/>
  <c r="J66" i="44"/>
  <c r="H371" i="65"/>
  <c r="H370" i="65" s="1"/>
  <c r="H29" i="61"/>
  <c r="H28" i="58"/>
  <c r="J5" i="24"/>
  <c r="J5" i="27" s="1"/>
  <c r="J86" i="48"/>
  <c r="J85" i="44"/>
  <c r="I21" i="23"/>
  <c r="I21" i="26" s="1"/>
  <c r="L4" i="18" l="1"/>
  <c r="L3" i="18" s="1"/>
  <c r="H335" i="65"/>
  <c r="K50" i="56"/>
  <c r="J109" i="56"/>
  <c r="I131" i="56"/>
  <c r="K335" i="66"/>
  <c r="I335" i="70"/>
  <c r="I19" i="21"/>
  <c r="J134" i="56"/>
  <c r="I19" i="25"/>
  <c r="I19" i="28" s="1"/>
  <c r="I344" i="67"/>
  <c r="J381" i="64"/>
  <c r="H152" i="66"/>
  <c r="H59" i="46"/>
  <c r="I333" i="66"/>
  <c r="I313" i="66"/>
  <c r="J99" i="6"/>
  <c r="K6" i="24"/>
  <c r="K6" i="27" s="1"/>
  <c r="K330" i="70"/>
  <c r="K11" i="23"/>
  <c r="K11" i="26" s="1"/>
  <c r="K338" i="66"/>
  <c r="K53" i="56"/>
  <c r="H170" i="64"/>
  <c r="H21" i="46"/>
  <c r="L107" i="56"/>
  <c r="L10" i="23"/>
  <c r="L10" i="26" s="1"/>
  <c r="H140" i="71"/>
  <c r="H150" i="46"/>
  <c r="J418" i="68"/>
  <c r="J91" i="56"/>
  <c r="L335" i="69"/>
  <c r="L112" i="56"/>
  <c r="H148" i="71"/>
  <c r="H158" i="46"/>
  <c r="J342" i="67"/>
  <c r="J76" i="56"/>
  <c r="H421" i="68"/>
  <c r="H94" i="56"/>
  <c r="J179" i="67"/>
  <c r="J178" i="67" s="1"/>
  <c r="J67" i="51"/>
  <c r="J66" i="48"/>
  <c r="H146" i="61"/>
  <c r="H409" i="71"/>
  <c r="H408" i="71" s="1"/>
  <c r="I18" i="25"/>
  <c r="I18" i="28" s="1"/>
  <c r="K168" i="68"/>
  <c r="K110" i="48"/>
  <c r="K109" i="44"/>
  <c r="J15" i="8"/>
  <c r="J16" i="12"/>
  <c r="J118" i="71"/>
  <c r="J136" i="71" s="1"/>
  <c r="J137" i="71"/>
  <c r="J199" i="64"/>
  <c r="J198" i="64" s="1"/>
  <c r="J8" i="51"/>
  <c r="J7" i="48"/>
  <c r="J135" i="64"/>
  <c r="J156" i="64" s="1"/>
  <c r="J157" i="64"/>
  <c r="M138" i="69"/>
  <c r="I319" i="72"/>
  <c r="I300" i="72"/>
  <c r="I318" i="72" s="1"/>
  <c r="H495" i="64"/>
  <c r="H494" i="64" s="1"/>
  <c r="H7" i="62"/>
  <c r="I140" i="72"/>
  <c r="I168" i="46"/>
  <c r="H336" i="65"/>
  <c r="H32" i="56"/>
  <c r="I161" i="64"/>
  <c r="I12" i="46"/>
  <c r="J31" i="25"/>
  <c r="J31" i="28" s="1"/>
  <c r="H152" i="65"/>
  <c r="H40" i="46"/>
  <c r="H82" i="68"/>
  <c r="H93" i="42"/>
  <c r="I78" i="64"/>
  <c r="I15" i="42"/>
  <c r="J27" i="18"/>
  <c r="K67" i="69"/>
  <c r="K112" i="42"/>
  <c r="J219" i="68"/>
  <c r="J218" i="68" s="1"/>
  <c r="J86" i="51"/>
  <c r="J85" i="48"/>
  <c r="I29" i="58"/>
  <c r="I28" i="54"/>
  <c r="J29" i="49"/>
  <c r="J28" i="45"/>
  <c r="J28" i="46" s="1"/>
  <c r="J29" i="46"/>
  <c r="I147" i="58"/>
  <c r="I146" i="54"/>
  <c r="J179" i="70"/>
  <c r="J178" i="70" s="1"/>
  <c r="J128" i="48"/>
  <c r="J129" i="51"/>
  <c r="I21" i="24"/>
  <c r="I21" i="27" s="1"/>
  <c r="I21" i="21"/>
  <c r="H428" i="70"/>
  <c r="H427" i="70" s="1"/>
  <c r="H128" i="61"/>
  <c r="J18" i="13"/>
  <c r="J18" i="16" s="1"/>
  <c r="J18" i="10"/>
  <c r="J129" i="49"/>
  <c r="J129" i="46"/>
  <c r="J128" i="45"/>
  <c r="J128" i="46" s="1"/>
  <c r="J109" i="58"/>
  <c r="J110" i="61"/>
  <c r="J371" i="69"/>
  <c r="J370" i="69" s="1"/>
  <c r="I255" i="66"/>
  <c r="I254" i="66" s="1"/>
  <c r="I47" i="52"/>
  <c r="H447" i="67"/>
  <c r="H446" i="67" s="1"/>
  <c r="H66" i="62"/>
  <c r="J31" i="24"/>
  <c r="J31" i="27" s="1"/>
  <c r="J31" i="21"/>
  <c r="I27" i="18"/>
  <c r="M107" i="46"/>
  <c r="H78" i="64"/>
  <c r="H15" i="42"/>
  <c r="I140" i="71"/>
  <c r="I150" i="46"/>
  <c r="L23" i="23"/>
  <c r="L23" i="26" s="1"/>
  <c r="I337" i="67"/>
  <c r="I71" i="56"/>
  <c r="J16" i="10"/>
  <c r="J15" i="9"/>
  <c r="J16" i="13"/>
  <c r="K169" i="64"/>
  <c r="K20" i="46"/>
  <c r="I16" i="21"/>
  <c r="I334" i="65"/>
  <c r="I30" i="56"/>
  <c r="I8" i="58"/>
  <c r="I7" i="54"/>
  <c r="J121" i="65"/>
  <c r="J140" i="65" s="1"/>
  <c r="J141" i="65"/>
  <c r="J67" i="49"/>
  <c r="J66" i="45"/>
  <c r="J66" i="46" s="1"/>
  <c r="J67" i="46"/>
  <c r="I29" i="59"/>
  <c r="I28" i="55"/>
  <c r="I29" i="56"/>
  <c r="I69" i="56"/>
  <c r="L11" i="13"/>
  <c r="L11" i="16" s="1"/>
  <c r="L11" i="10"/>
  <c r="G27" i="25"/>
  <c r="G27" i="28" s="1"/>
  <c r="G3" i="22"/>
  <c r="I129" i="59"/>
  <c r="I129" i="56"/>
  <c r="I128" i="55"/>
  <c r="J141" i="70"/>
  <c r="J121" i="70"/>
  <c r="J140" i="70" s="1"/>
  <c r="K72" i="56"/>
  <c r="I164" i="52"/>
  <c r="I245" i="72"/>
  <c r="I244" i="72" s="1"/>
  <c r="K7" i="24"/>
  <c r="K7" i="27" s="1"/>
  <c r="J86" i="49"/>
  <c r="J86" i="46"/>
  <c r="J85" i="45"/>
  <c r="J85" i="46" s="1"/>
  <c r="J179" i="66"/>
  <c r="J178" i="66" s="1"/>
  <c r="J48" i="51"/>
  <c r="J47" i="48"/>
  <c r="K11" i="24"/>
  <c r="K11" i="27" s="1"/>
  <c r="J101" i="56"/>
  <c r="H533" i="68"/>
  <c r="H532" i="68" s="1"/>
  <c r="H85" i="61"/>
  <c r="J8" i="49"/>
  <c r="J8" i="46"/>
  <c r="J7" i="45"/>
  <c r="J7" i="46" s="1"/>
  <c r="I165" i="59"/>
  <c r="I164" i="55"/>
  <c r="I165" i="56"/>
  <c r="K330" i="67"/>
  <c r="K64" i="56"/>
  <c r="K8" i="23"/>
  <c r="K8" i="26" s="1"/>
  <c r="L8" i="13"/>
  <c r="L8" i="16" s="1"/>
  <c r="L8" i="10"/>
  <c r="H139" i="72"/>
  <c r="H167" i="46"/>
  <c r="H79" i="64"/>
  <c r="H16" i="42"/>
  <c r="I426" i="68"/>
  <c r="I99" i="56"/>
  <c r="H83" i="68"/>
  <c r="H187" i="68"/>
  <c r="H102" i="46"/>
  <c r="I283" i="64"/>
  <c r="I282" i="64" s="1"/>
  <c r="I7" i="52"/>
  <c r="L5" i="46"/>
  <c r="I129" i="58"/>
  <c r="I128" i="54"/>
  <c r="J5" i="23"/>
  <c r="J5" i="26" s="1"/>
  <c r="J146" i="48"/>
  <c r="J147" i="51"/>
  <c r="J173" i="71"/>
  <c r="J172" i="71" s="1"/>
  <c r="L10" i="24"/>
  <c r="L10" i="27" s="1"/>
  <c r="L10" i="21"/>
  <c r="F3" i="28"/>
  <c r="I67" i="59"/>
  <c r="I66" i="55"/>
  <c r="I67" i="56"/>
  <c r="J141" i="67"/>
  <c r="J121" i="67"/>
  <c r="J140" i="67" s="1"/>
  <c r="I333" i="65"/>
  <c r="I313" i="65"/>
  <c r="I332" i="65" s="1"/>
  <c r="I335" i="67"/>
  <c r="I333" i="70"/>
  <c r="I313" i="70"/>
  <c r="I332" i="70" s="1"/>
  <c r="K338" i="67"/>
  <c r="J171" i="68"/>
  <c r="J146" i="68"/>
  <c r="J170" i="68" s="1"/>
  <c r="I165" i="58"/>
  <c r="I164" i="54"/>
  <c r="I86" i="58"/>
  <c r="I85" i="54"/>
  <c r="K126" i="56"/>
  <c r="J428" i="68"/>
  <c r="I344" i="66"/>
  <c r="I59" i="56"/>
  <c r="J144" i="67"/>
  <c r="J70" i="46"/>
  <c r="J282" i="72"/>
  <c r="K83" i="46"/>
  <c r="I48" i="58"/>
  <c r="I47" i="54"/>
  <c r="H15" i="23"/>
  <c r="H15" i="26" s="1"/>
  <c r="H16" i="26"/>
  <c r="I336" i="70"/>
  <c r="I132" i="56"/>
  <c r="J330" i="66"/>
  <c r="J45" i="56"/>
  <c r="J7" i="23"/>
  <c r="J7" i="26" s="1"/>
  <c r="H161" i="64"/>
  <c r="H12" i="46"/>
  <c r="I420" i="68"/>
  <c r="I93" i="56"/>
  <c r="J145" i="66"/>
  <c r="J52" i="46"/>
  <c r="I146" i="52"/>
  <c r="I245" i="71"/>
  <c r="I244" i="71" s="1"/>
  <c r="L154" i="64"/>
  <c r="K8" i="24"/>
  <c r="K8" i="27" s="1"/>
  <c r="H31" i="56"/>
  <c r="H428" i="67"/>
  <c r="H427" i="67" s="1"/>
  <c r="H66" i="61"/>
  <c r="J28" i="23"/>
  <c r="J28" i="26" s="1"/>
  <c r="I313" i="67"/>
  <c r="I332" i="67" s="1"/>
  <c r="I333" i="67"/>
  <c r="J179" i="65"/>
  <c r="J178" i="65" s="1"/>
  <c r="J29" i="51"/>
  <c r="J28" i="48"/>
  <c r="J191" i="72"/>
  <c r="J190" i="72" s="1"/>
  <c r="J164" i="49"/>
  <c r="J165" i="52"/>
  <c r="I428" i="69"/>
  <c r="I427" i="69" s="1"/>
  <c r="I109" i="61"/>
  <c r="L6" i="13"/>
  <c r="L6" i="16" s="1"/>
  <c r="L6" i="10"/>
  <c r="I255" i="70"/>
  <c r="I254" i="70" s="1"/>
  <c r="I128" i="52"/>
  <c r="H28" i="61"/>
  <c r="H428" i="65"/>
  <c r="H427" i="65" s="1"/>
  <c r="I136" i="6"/>
  <c r="I160" i="6"/>
  <c r="I120" i="6"/>
  <c r="I24" i="24"/>
  <c r="I24" i="27" s="1"/>
  <c r="I24" i="21"/>
  <c r="H447" i="65"/>
  <c r="H446" i="65" s="1"/>
  <c r="H28" i="62"/>
  <c r="I24" i="25"/>
  <c r="I24" i="28" s="1"/>
  <c r="I79" i="64"/>
  <c r="I16" i="42"/>
  <c r="H148" i="72"/>
  <c r="H176" i="46"/>
  <c r="I15" i="20"/>
  <c r="I16" i="24"/>
  <c r="K68" i="66"/>
  <c r="K51" i="42"/>
  <c r="J67" i="66"/>
  <c r="J50" i="42"/>
  <c r="I139" i="71"/>
  <c r="I149" i="46"/>
  <c r="J30" i="23"/>
  <c r="J30" i="26" s="1"/>
  <c r="K6" i="23"/>
  <c r="K6" i="26" s="1"/>
  <c r="L342" i="69"/>
  <c r="L119" i="56"/>
  <c r="I255" i="67"/>
  <c r="I254" i="67" s="1"/>
  <c r="I66" i="52"/>
  <c r="L45" i="46"/>
  <c r="L330" i="69"/>
  <c r="J48" i="49"/>
  <c r="J48" i="46"/>
  <c r="J47" i="45"/>
  <c r="J47" i="46" s="1"/>
  <c r="I30" i="24"/>
  <c r="I30" i="27" s="1"/>
  <c r="I30" i="21"/>
  <c r="J28" i="24"/>
  <c r="J28" i="27" s="1"/>
  <c r="J28" i="21"/>
  <c r="H428" i="66"/>
  <c r="H427" i="66" s="1"/>
  <c r="H47" i="61"/>
  <c r="I255" i="65"/>
  <c r="I254" i="65" s="1"/>
  <c r="I28" i="52"/>
  <c r="I147" i="59"/>
  <c r="I146" i="55"/>
  <c r="I147" i="56"/>
  <c r="S7" i="12"/>
  <c r="S7" i="15" s="1"/>
  <c r="S7" i="14"/>
  <c r="S7" i="17" s="1"/>
  <c r="S14" i="7"/>
  <c r="S4" i="7"/>
  <c r="H447" i="70"/>
  <c r="H446" i="70" s="1"/>
  <c r="H128" i="62"/>
  <c r="I86" i="59"/>
  <c r="I85" i="55"/>
  <c r="I86" i="56"/>
  <c r="I8" i="59"/>
  <c r="I7" i="55"/>
  <c r="I8" i="56"/>
  <c r="H85" i="62"/>
  <c r="H557" i="68"/>
  <c r="H556" i="68" s="1"/>
  <c r="I67" i="58"/>
  <c r="I66" i="54"/>
  <c r="I11" i="42"/>
  <c r="J7" i="24"/>
  <c r="J7" i="27" s="1"/>
  <c r="I4" i="25"/>
  <c r="I4" i="28" s="1"/>
  <c r="J147" i="49"/>
  <c r="J146" i="45"/>
  <c r="J146" i="46" s="1"/>
  <c r="J147" i="46"/>
  <c r="K330" i="66"/>
  <c r="K7" i="23"/>
  <c r="K7" i="26" s="1"/>
  <c r="I30" i="25"/>
  <c r="I30" i="28" s="1"/>
  <c r="H81" i="68"/>
  <c r="H92" i="42"/>
  <c r="I152" i="69"/>
  <c r="I121" i="46"/>
  <c r="I48" i="59"/>
  <c r="I47" i="55"/>
  <c r="I48" i="56"/>
  <c r="L138" i="66"/>
  <c r="H447" i="66"/>
  <c r="H446" i="66" s="1"/>
  <c r="H47" i="62"/>
  <c r="J164" i="51"/>
  <c r="J227" i="72"/>
  <c r="J226" i="72" s="1"/>
  <c r="I85" i="52"/>
  <c r="I315" i="68"/>
  <c r="I314" i="68" s="1"/>
  <c r="H474" i="64"/>
  <c r="H473" i="64" s="1"/>
  <c r="H7" i="61"/>
  <c r="J121" i="66"/>
  <c r="J140" i="66" s="1"/>
  <c r="J141" i="66"/>
  <c r="J110" i="62"/>
  <c r="J109" i="59"/>
  <c r="J390" i="69"/>
  <c r="J389" i="69" s="1"/>
  <c r="R17" i="14"/>
  <c r="R17" i="17" s="1"/>
  <c r="I447" i="69"/>
  <c r="I446" i="69" s="1"/>
  <c r="I109" i="62"/>
  <c r="I78" i="56"/>
  <c r="J20" i="56"/>
  <c r="I300" i="71"/>
  <c r="I319" i="71"/>
  <c r="H146" i="62"/>
  <c r="H427" i="71"/>
  <c r="H426" i="71" s="1"/>
  <c r="I388" i="68"/>
  <c r="I412" i="68" s="1"/>
  <c r="I413" i="68"/>
  <c r="I347" i="64"/>
  <c r="I368" i="64" s="1"/>
  <c r="I369" i="64"/>
  <c r="J366" i="64"/>
  <c r="H30" i="56" l="1"/>
  <c r="I121" i="56"/>
  <c r="K342" i="66"/>
  <c r="I7" i="56"/>
  <c r="I146" i="56"/>
  <c r="K11" i="21"/>
  <c r="I85" i="56"/>
  <c r="K57" i="56"/>
  <c r="I77" i="56"/>
  <c r="I28" i="56"/>
  <c r="H334" i="65"/>
  <c r="J342" i="70"/>
  <c r="J15" i="10"/>
  <c r="I21" i="25"/>
  <c r="I21" i="28" s="1"/>
  <c r="I17" i="22"/>
  <c r="J338" i="65"/>
  <c r="J34" i="56"/>
  <c r="I66" i="59"/>
  <c r="I390" i="67"/>
  <c r="I389" i="67" s="1"/>
  <c r="I67" i="62"/>
  <c r="I371" i="65"/>
  <c r="I370" i="65" s="1"/>
  <c r="I29" i="61"/>
  <c r="I28" i="58"/>
  <c r="K179" i="69"/>
  <c r="K178" i="69" s="1"/>
  <c r="K109" i="48"/>
  <c r="K110" i="51"/>
  <c r="J236" i="67"/>
  <c r="J235" i="67" s="1"/>
  <c r="J66" i="51"/>
  <c r="L23" i="25"/>
  <c r="L23" i="28" s="1"/>
  <c r="K100" i="72"/>
  <c r="I177" i="68"/>
  <c r="I92" i="46"/>
  <c r="K75" i="64"/>
  <c r="K10" i="42"/>
  <c r="K366" i="64"/>
  <c r="K5" i="56"/>
  <c r="I390" i="66"/>
  <c r="I389" i="66" s="1"/>
  <c r="I48" i="62"/>
  <c r="I47" i="59"/>
  <c r="I344" i="69"/>
  <c r="J236" i="65"/>
  <c r="J235" i="65" s="1"/>
  <c r="J28" i="51"/>
  <c r="J227" i="71"/>
  <c r="J226" i="71" s="1"/>
  <c r="J146" i="51"/>
  <c r="J78" i="56"/>
  <c r="L26" i="46"/>
  <c r="J447" i="69"/>
  <c r="J446" i="69" s="1"/>
  <c r="J109" i="62"/>
  <c r="I47" i="56"/>
  <c r="J326" i="64"/>
  <c r="K7" i="25"/>
  <c r="K7" i="28" s="1"/>
  <c r="K110" i="49"/>
  <c r="K110" i="46"/>
  <c r="K109" i="45"/>
  <c r="K109" i="46" s="1"/>
  <c r="J191" i="71"/>
  <c r="J190" i="71" s="1"/>
  <c r="J146" i="49"/>
  <c r="J147" i="52"/>
  <c r="I432" i="64"/>
  <c r="I431" i="64" s="1"/>
  <c r="I8" i="62"/>
  <c r="I7" i="59"/>
  <c r="K371" i="64"/>
  <c r="K18" i="21"/>
  <c r="H96" i="42"/>
  <c r="J236" i="66"/>
  <c r="J235" i="66" s="1"/>
  <c r="J47" i="51"/>
  <c r="K18" i="24"/>
  <c r="K18" i="27" s="1"/>
  <c r="I15" i="19"/>
  <c r="I15" i="21" s="1"/>
  <c r="I16" i="23"/>
  <c r="J15" i="13"/>
  <c r="J15" i="16" s="1"/>
  <c r="J16" i="16"/>
  <c r="L126" i="46"/>
  <c r="K18" i="25"/>
  <c r="K18" i="28" s="1"/>
  <c r="J344" i="67"/>
  <c r="L138" i="65"/>
  <c r="J15" i="12"/>
  <c r="J15" i="15" s="1"/>
  <c r="J16" i="15"/>
  <c r="J294" i="70"/>
  <c r="I371" i="66"/>
  <c r="I370" i="66" s="1"/>
  <c r="I48" i="61"/>
  <c r="I47" i="58"/>
  <c r="I373" i="72"/>
  <c r="I372" i="72" s="1"/>
  <c r="I165" i="62"/>
  <c r="I164" i="59"/>
  <c r="M14" i="18"/>
  <c r="K70" i="67"/>
  <c r="K74" i="42"/>
  <c r="J294" i="67"/>
  <c r="K418" i="68"/>
  <c r="K91" i="56"/>
  <c r="I179" i="68"/>
  <c r="I94" i="46"/>
  <c r="H179" i="68"/>
  <c r="H94" i="46"/>
  <c r="J68" i="65"/>
  <c r="J32" i="42"/>
  <c r="J144" i="66"/>
  <c r="J51" i="46"/>
  <c r="K159" i="64"/>
  <c r="K10" i="46"/>
  <c r="L68" i="66"/>
  <c r="L51" i="42"/>
  <c r="L102" i="69"/>
  <c r="K141" i="69"/>
  <c r="K121" i="69"/>
  <c r="K140" i="69" s="1"/>
  <c r="H29" i="14"/>
  <c r="H29" i="17" s="1"/>
  <c r="H27" i="11"/>
  <c r="I16" i="27"/>
  <c r="I15" i="24"/>
  <c r="I15" i="27" s="1"/>
  <c r="J220" i="64"/>
  <c r="J219" i="64" s="1"/>
  <c r="J7" i="49"/>
  <c r="J8" i="52"/>
  <c r="K7" i="21"/>
  <c r="I128" i="56"/>
  <c r="K10" i="56"/>
  <c r="L138" i="70"/>
  <c r="J129" i="52"/>
  <c r="J198" i="70"/>
  <c r="J197" i="70" s="1"/>
  <c r="J128" i="49"/>
  <c r="J236" i="70"/>
  <c r="J235" i="70" s="1"/>
  <c r="J128" i="51"/>
  <c r="I147" i="61"/>
  <c r="I146" i="58"/>
  <c r="I355" i="71"/>
  <c r="I354" i="71" s="1"/>
  <c r="K26" i="56"/>
  <c r="H29" i="13"/>
  <c r="H29" i="16" s="1"/>
  <c r="H29" i="10"/>
  <c r="J153" i="6"/>
  <c r="J129" i="6"/>
  <c r="I332" i="66"/>
  <c r="K335" i="67"/>
  <c r="K69" i="56"/>
  <c r="M5" i="13"/>
  <c r="M5" i="16" s="1"/>
  <c r="M5" i="10"/>
  <c r="J294" i="65"/>
  <c r="K6" i="25"/>
  <c r="K6" i="28" s="1"/>
  <c r="J69" i="67"/>
  <c r="J73" i="42"/>
  <c r="J67" i="70"/>
  <c r="J131" i="42"/>
  <c r="K145" i="66"/>
  <c r="K52" i="46"/>
  <c r="K69" i="69"/>
  <c r="K116" i="42"/>
  <c r="J294" i="66"/>
  <c r="J5" i="25"/>
  <c r="J5" i="28" s="1"/>
  <c r="I26" i="24"/>
  <c r="I26" i="27" s="1"/>
  <c r="I26" i="21"/>
  <c r="J198" i="67"/>
  <c r="J197" i="67" s="1"/>
  <c r="J66" i="49"/>
  <c r="J67" i="52"/>
  <c r="K28" i="13"/>
  <c r="K28" i="16" s="1"/>
  <c r="K28" i="10"/>
  <c r="J428" i="69"/>
  <c r="J427" i="69" s="1"/>
  <c r="J109" i="61"/>
  <c r="J69" i="66"/>
  <c r="J54" i="42"/>
  <c r="I290" i="66"/>
  <c r="I43" i="54"/>
  <c r="I160" i="64"/>
  <c r="I11" i="46"/>
  <c r="J364" i="68"/>
  <c r="J143" i="66"/>
  <c r="J50" i="46"/>
  <c r="K67" i="66"/>
  <c r="K50" i="42"/>
  <c r="H420" i="68"/>
  <c r="H93" i="56"/>
  <c r="I85" i="59"/>
  <c r="I86" i="62"/>
  <c r="I485" i="68"/>
  <c r="I484" i="68" s="1"/>
  <c r="H372" i="64"/>
  <c r="H11" i="56"/>
  <c r="H19" i="21"/>
  <c r="J245" i="72"/>
  <c r="J244" i="72" s="1"/>
  <c r="J164" i="52"/>
  <c r="I128" i="59"/>
  <c r="I390" i="70"/>
  <c r="I389" i="70" s="1"/>
  <c r="I129" i="62"/>
  <c r="K330" i="65"/>
  <c r="J28" i="25"/>
  <c r="J28" i="28" s="1"/>
  <c r="L10" i="25"/>
  <c r="L10" i="28" s="1"/>
  <c r="G3" i="25"/>
  <c r="I336" i="67"/>
  <c r="I70" i="56"/>
  <c r="J30" i="25"/>
  <c r="J30" i="28" s="1"/>
  <c r="K70" i="66"/>
  <c r="K55" i="42"/>
  <c r="K145" i="67"/>
  <c r="K71" i="46"/>
  <c r="K11" i="25"/>
  <c r="K11" i="28" s="1"/>
  <c r="K342" i="67"/>
  <c r="K76" i="56"/>
  <c r="K68" i="67"/>
  <c r="K70" i="42"/>
  <c r="I371" i="67"/>
  <c r="I370" i="67" s="1"/>
  <c r="I67" i="61"/>
  <c r="I66" i="58"/>
  <c r="S3" i="7"/>
  <c r="S4" i="14"/>
  <c r="S4" i="17" s="1"/>
  <c r="I373" i="71"/>
  <c r="I372" i="71" s="1"/>
  <c r="I147" i="62"/>
  <c r="I146" i="59"/>
  <c r="J198" i="66"/>
  <c r="J197" i="66" s="1"/>
  <c r="J47" i="49"/>
  <c r="J48" i="52"/>
  <c r="J165" i="59"/>
  <c r="J164" i="55"/>
  <c r="J165" i="56"/>
  <c r="I343" i="67"/>
  <c r="J165" i="58"/>
  <c r="J164" i="54"/>
  <c r="I461" i="68"/>
  <c r="I460" i="68" s="1"/>
  <c r="I86" i="61"/>
  <c r="I85" i="58"/>
  <c r="K45" i="56"/>
  <c r="J85" i="49"/>
  <c r="J86" i="52"/>
  <c r="J243" i="68"/>
  <c r="J242" i="68" s="1"/>
  <c r="J29" i="52"/>
  <c r="J28" i="49"/>
  <c r="J198" i="65"/>
  <c r="J197" i="65" s="1"/>
  <c r="J291" i="68"/>
  <c r="J290" i="68" s="1"/>
  <c r="J85" i="51"/>
  <c r="H19" i="24"/>
  <c r="H19" i="27" s="1"/>
  <c r="K5" i="24"/>
  <c r="K5" i="27" s="1"/>
  <c r="K5" i="21"/>
  <c r="I8" i="61"/>
  <c r="I411" i="64"/>
  <c r="I410" i="64" s="1"/>
  <c r="I7" i="58"/>
  <c r="J30" i="24"/>
  <c r="J30" i="27" s="1"/>
  <c r="J30" i="21"/>
  <c r="J67" i="67"/>
  <c r="J69" i="42"/>
  <c r="J282" i="71"/>
  <c r="H177" i="68"/>
  <c r="H92" i="46"/>
  <c r="K15" i="18"/>
  <c r="J7" i="25"/>
  <c r="J7" i="28" s="1"/>
  <c r="J68" i="70"/>
  <c r="J132" i="42"/>
  <c r="I318" i="71"/>
  <c r="J7" i="21"/>
  <c r="J300" i="72"/>
  <c r="J318" i="72" s="1"/>
  <c r="J319" i="72"/>
  <c r="K8" i="21"/>
  <c r="I355" i="72"/>
  <c r="I354" i="72" s="1"/>
  <c r="I165" i="61"/>
  <c r="I164" i="58"/>
  <c r="I66" i="56"/>
  <c r="I371" i="70"/>
  <c r="I370" i="70" s="1"/>
  <c r="I128" i="58"/>
  <c r="I129" i="61"/>
  <c r="J138" i="56"/>
  <c r="I164" i="56"/>
  <c r="I28" i="59"/>
  <c r="I29" i="62"/>
  <c r="I390" i="65"/>
  <c r="I389" i="65" s="1"/>
  <c r="J262" i="64"/>
  <c r="J261" i="64" s="1"/>
  <c r="J7" i="51"/>
  <c r="L23" i="24"/>
  <c r="L23" i="27" s="1"/>
  <c r="L23" i="21"/>
  <c r="K6" i="21"/>
  <c r="M4" i="18" l="1"/>
  <c r="M3" i="18" s="1"/>
  <c r="I60" i="56"/>
  <c r="I429" i="68"/>
  <c r="K345" i="65"/>
  <c r="K338" i="70"/>
  <c r="K134" i="56"/>
  <c r="J164" i="56"/>
  <c r="I102" i="56"/>
  <c r="K41" i="56"/>
  <c r="I345" i="66"/>
  <c r="S29" i="12"/>
  <c r="S29" i="15" s="1"/>
  <c r="L75" i="64"/>
  <c r="L10" i="42"/>
  <c r="K114" i="64"/>
  <c r="K102" i="65"/>
  <c r="H178" i="68"/>
  <c r="H93" i="46"/>
  <c r="J15" i="20"/>
  <c r="J16" i="24"/>
  <c r="J321" i="71"/>
  <c r="J149" i="56"/>
  <c r="K144" i="67"/>
  <c r="K70" i="46"/>
  <c r="J339" i="65"/>
  <c r="I85" i="61"/>
  <c r="I533" i="68"/>
  <c r="I532" i="68" s="1"/>
  <c r="J10" i="56"/>
  <c r="J255" i="67"/>
  <c r="J254" i="67" s="1"/>
  <c r="J66" i="52"/>
  <c r="J48" i="58"/>
  <c r="J47" i="54"/>
  <c r="L53" i="56"/>
  <c r="I66" i="62"/>
  <c r="I447" i="67"/>
  <c r="I446" i="67" s="1"/>
  <c r="I17" i="25"/>
  <c r="I17" i="28" s="1"/>
  <c r="J143" i="67"/>
  <c r="J69" i="46"/>
  <c r="K102" i="66"/>
  <c r="I83" i="68"/>
  <c r="I96" i="42"/>
  <c r="J342" i="65"/>
  <c r="J38" i="56"/>
  <c r="K144" i="66"/>
  <c r="K51" i="46"/>
  <c r="K67" i="67"/>
  <c r="K69" i="42"/>
  <c r="K294" i="69"/>
  <c r="J147" i="58"/>
  <c r="J146" i="54"/>
  <c r="J371" i="64"/>
  <c r="J4" i="22"/>
  <c r="I409" i="71"/>
  <c r="I408" i="71" s="1"/>
  <c r="I146" i="61"/>
  <c r="H27" i="14"/>
  <c r="H27" i="17" s="1"/>
  <c r="H3" i="11"/>
  <c r="L110" i="48"/>
  <c r="L109" i="44"/>
  <c r="L338" i="66"/>
  <c r="K18" i="13"/>
  <c r="K18" i="16" s="1"/>
  <c r="K18" i="10"/>
  <c r="J129" i="58"/>
  <c r="J128" i="54"/>
  <c r="I16" i="26"/>
  <c r="I15" i="23"/>
  <c r="I15" i="26" s="1"/>
  <c r="I495" i="64"/>
  <c r="I494" i="64" s="1"/>
  <c r="I7" i="62"/>
  <c r="J8" i="58"/>
  <c r="J7" i="54"/>
  <c r="I47" i="62"/>
  <c r="I447" i="66"/>
  <c r="I446" i="66" s="1"/>
  <c r="J147" i="59"/>
  <c r="J146" i="55"/>
  <c r="J147" i="56"/>
  <c r="I28" i="61"/>
  <c r="I428" i="65"/>
  <c r="I427" i="65" s="1"/>
  <c r="J145" i="65"/>
  <c r="J33" i="46"/>
  <c r="L9" i="13"/>
  <c r="L9" i="16" s="1"/>
  <c r="L9" i="10"/>
  <c r="J152" i="69"/>
  <c r="J121" i="46"/>
  <c r="H19" i="13"/>
  <c r="H19" i="16" s="1"/>
  <c r="H19" i="10"/>
  <c r="I7" i="61"/>
  <c r="I474" i="64"/>
  <c r="I473" i="64" s="1"/>
  <c r="J315" i="68"/>
  <c r="J314" i="68" s="1"/>
  <c r="J85" i="52"/>
  <c r="J47" i="52"/>
  <c r="J255" i="66"/>
  <c r="J254" i="66" s="1"/>
  <c r="J8" i="59"/>
  <c r="J7" i="55"/>
  <c r="J8" i="56"/>
  <c r="I557" i="68"/>
  <c r="I556" i="68" s="1"/>
  <c r="I85" i="62"/>
  <c r="J20" i="13"/>
  <c r="J20" i="16" s="1"/>
  <c r="J20" i="10"/>
  <c r="J67" i="58"/>
  <c r="J66" i="54"/>
  <c r="I428" i="66"/>
  <c r="I427" i="66" s="1"/>
  <c r="I47" i="61"/>
  <c r="K198" i="69"/>
  <c r="K197" i="69" s="1"/>
  <c r="K110" i="52"/>
  <c r="K109" i="49"/>
  <c r="J129" i="59"/>
  <c r="J128" i="55"/>
  <c r="J129" i="56"/>
  <c r="K5" i="23"/>
  <c r="K5" i="26" s="1"/>
  <c r="J319" i="71"/>
  <c r="J300" i="71"/>
  <c r="J318" i="71" s="1"/>
  <c r="I164" i="62"/>
  <c r="I427" i="72"/>
  <c r="I426" i="72" s="1"/>
  <c r="J313" i="70"/>
  <c r="J332" i="70" s="1"/>
  <c r="J333" i="70"/>
  <c r="J369" i="64"/>
  <c r="J347" i="64"/>
  <c r="J368" i="64" s="1"/>
  <c r="J143" i="70"/>
  <c r="J131" i="46"/>
  <c r="K122" i="68"/>
  <c r="J145" i="70"/>
  <c r="J133" i="46"/>
  <c r="I409" i="72"/>
  <c r="I408" i="72" s="1"/>
  <c r="I164" i="61"/>
  <c r="J255" i="65"/>
  <c r="J254" i="65" s="1"/>
  <c r="J28" i="52"/>
  <c r="J164" i="59"/>
  <c r="J373" i="72"/>
  <c r="J372" i="72" s="1"/>
  <c r="J165" i="62"/>
  <c r="I66" i="61"/>
  <c r="I428" i="67"/>
  <c r="I427" i="67" s="1"/>
  <c r="J333" i="66"/>
  <c r="J313" i="66"/>
  <c r="J332" i="66" s="1"/>
  <c r="H19" i="23"/>
  <c r="H19" i="26" s="1"/>
  <c r="I19" i="13"/>
  <c r="I19" i="16" s="1"/>
  <c r="I19" i="10"/>
  <c r="L64" i="46"/>
  <c r="J283" i="64"/>
  <c r="J282" i="64" s="1"/>
  <c r="J7" i="52"/>
  <c r="J86" i="59"/>
  <c r="J85" i="55"/>
  <c r="J86" i="56"/>
  <c r="K18" i="23"/>
  <c r="K18" i="26" s="1"/>
  <c r="J245" i="71"/>
  <c r="J244" i="71" s="1"/>
  <c r="J146" i="52"/>
  <c r="K88" i="56"/>
  <c r="K69" i="66"/>
  <c r="K54" i="42"/>
  <c r="J80" i="68"/>
  <c r="J89" i="42"/>
  <c r="I178" i="68"/>
  <c r="I93" i="46"/>
  <c r="J337" i="67"/>
  <c r="J71" i="56"/>
  <c r="K69" i="67"/>
  <c r="K73" i="42"/>
  <c r="J324" i="72"/>
  <c r="J170" i="56"/>
  <c r="J29" i="59"/>
  <c r="J28" i="55"/>
  <c r="J29" i="56"/>
  <c r="J136" i="6"/>
  <c r="J120" i="6"/>
  <c r="J160" i="6"/>
  <c r="I366" i="66"/>
  <c r="I43" i="58"/>
  <c r="L138" i="67"/>
  <c r="J388" i="68"/>
  <c r="J412" i="68" s="1"/>
  <c r="J413" i="68"/>
  <c r="K415" i="68"/>
  <c r="M11" i="13"/>
  <c r="M11" i="16" s="1"/>
  <c r="M11" i="10"/>
  <c r="J48" i="59"/>
  <c r="J47" i="55"/>
  <c r="J48" i="56"/>
  <c r="G3" i="28"/>
  <c r="J86" i="58"/>
  <c r="J85" i="54"/>
  <c r="K100" i="71"/>
  <c r="K102" i="70"/>
  <c r="J70" i="67"/>
  <c r="J74" i="42"/>
  <c r="K102" i="67"/>
  <c r="H21" i="56"/>
  <c r="K338" i="65"/>
  <c r="K34" i="56"/>
  <c r="I447" i="65"/>
  <c r="I446" i="65" s="1"/>
  <c r="I28" i="62"/>
  <c r="I428" i="70"/>
  <c r="I427" i="70" s="1"/>
  <c r="I128" i="61"/>
  <c r="J313" i="65"/>
  <c r="J332" i="65" s="1"/>
  <c r="J333" i="65"/>
  <c r="K8" i="25"/>
  <c r="K8" i="28" s="1"/>
  <c r="J18" i="23"/>
  <c r="J18" i="26" s="1"/>
  <c r="J29" i="58"/>
  <c r="J28" i="54"/>
  <c r="J67" i="59"/>
  <c r="J67" i="56"/>
  <c r="J66" i="55"/>
  <c r="K165" i="48"/>
  <c r="K164" i="44"/>
  <c r="J70" i="72"/>
  <c r="J172" i="42"/>
  <c r="L145" i="66"/>
  <c r="L52" i="46"/>
  <c r="J355" i="72"/>
  <c r="J354" i="72" s="1"/>
  <c r="J165" i="61"/>
  <c r="J164" i="58"/>
  <c r="J328" i="72"/>
  <c r="J174" i="56"/>
  <c r="I347" i="66"/>
  <c r="I43" i="57"/>
  <c r="J35" i="56"/>
  <c r="I146" i="62"/>
  <c r="I427" i="71"/>
  <c r="I426" i="71" s="1"/>
  <c r="I128" i="62"/>
  <c r="I447" i="70"/>
  <c r="I446" i="70" s="1"/>
  <c r="J18" i="24"/>
  <c r="J18" i="27" s="1"/>
  <c r="J18" i="21"/>
  <c r="J255" i="70"/>
  <c r="J254" i="70" s="1"/>
  <c r="J128" i="52"/>
  <c r="J313" i="67"/>
  <c r="J332" i="67" s="1"/>
  <c r="J333" i="67"/>
  <c r="K236" i="69"/>
  <c r="K235" i="69" s="1"/>
  <c r="K109" i="51"/>
  <c r="S27" i="7"/>
  <c r="K20" i="56" l="1"/>
  <c r="K381" i="64"/>
  <c r="H344" i="66"/>
  <c r="H382" i="64"/>
  <c r="J28" i="56"/>
  <c r="I40" i="56"/>
  <c r="J47" i="56"/>
  <c r="H59" i="56"/>
  <c r="L57" i="56"/>
  <c r="J66" i="56"/>
  <c r="J15" i="19"/>
  <c r="J15" i="21" s="1"/>
  <c r="J16" i="23"/>
  <c r="L69" i="69"/>
  <c r="L116" i="42"/>
  <c r="K342" i="65"/>
  <c r="K38" i="56"/>
  <c r="J323" i="71"/>
  <c r="J151" i="56"/>
  <c r="K342" i="70"/>
  <c r="K138" i="56"/>
  <c r="L70" i="66"/>
  <c r="L55" i="42"/>
  <c r="J175" i="68"/>
  <c r="J90" i="46"/>
  <c r="K152" i="67"/>
  <c r="K78" i="46"/>
  <c r="M126" i="46"/>
  <c r="J67" i="62"/>
  <c r="J66" i="59"/>
  <c r="J390" i="67"/>
  <c r="J389" i="67" s="1"/>
  <c r="J371" i="65"/>
  <c r="J370" i="65" s="1"/>
  <c r="J28" i="58"/>
  <c r="J29" i="61"/>
  <c r="J390" i="65"/>
  <c r="J389" i="65" s="1"/>
  <c r="J29" i="62"/>
  <c r="J28" i="59"/>
  <c r="K165" i="49"/>
  <c r="K165" i="46"/>
  <c r="K164" i="45"/>
  <c r="K164" i="46" s="1"/>
  <c r="I43" i="61"/>
  <c r="J8" i="62"/>
  <c r="J432" i="64"/>
  <c r="J431" i="64" s="1"/>
  <c r="J7" i="59"/>
  <c r="M342" i="69"/>
  <c r="M119" i="56"/>
  <c r="L179" i="69"/>
  <c r="L178" i="69" s="1"/>
  <c r="L110" i="51"/>
  <c r="L109" i="48"/>
  <c r="L110" i="49"/>
  <c r="L109" i="45"/>
  <c r="L109" i="46" s="1"/>
  <c r="L110" i="46"/>
  <c r="K110" i="58"/>
  <c r="K109" i="54"/>
  <c r="K29" i="48"/>
  <c r="K28" i="44"/>
  <c r="K79" i="68"/>
  <c r="K88" i="42"/>
  <c r="K410" i="68"/>
  <c r="K83" i="56"/>
  <c r="K9" i="21"/>
  <c r="K328" i="71"/>
  <c r="K156" i="56"/>
  <c r="K70" i="71"/>
  <c r="K154" i="42"/>
  <c r="M138" i="70"/>
  <c r="H29" i="24"/>
  <c r="H29" i="27" s="1"/>
  <c r="H29" i="21"/>
  <c r="K147" i="48"/>
  <c r="K146" i="44"/>
  <c r="K118" i="72"/>
  <c r="K136" i="72" s="1"/>
  <c r="K137" i="72"/>
  <c r="M5" i="46"/>
  <c r="J24" i="13"/>
  <c r="J24" i="16" s="1"/>
  <c r="J24" i="10"/>
  <c r="K153" i="56"/>
  <c r="J390" i="70"/>
  <c r="J389" i="70" s="1"/>
  <c r="J129" i="62"/>
  <c r="J128" i="59"/>
  <c r="K109" i="52"/>
  <c r="K255" i="69"/>
  <c r="K254" i="69" s="1"/>
  <c r="I423" i="66"/>
  <c r="J146" i="56"/>
  <c r="L121" i="69"/>
  <c r="L140" i="69" s="1"/>
  <c r="L141" i="69"/>
  <c r="J371" i="66"/>
  <c r="J370" i="66" s="1"/>
  <c r="J48" i="61"/>
  <c r="J47" i="58"/>
  <c r="K9" i="24"/>
  <c r="K9" i="27" s="1"/>
  <c r="K68" i="70"/>
  <c r="K132" i="42"/>
  <c r="K70" i="70"/>
  <c r="K136" i="42"/>
  <c r="J20" i="23"/>
  <c r="J20" i="26" s="1"/>
  <c r="K341" i="65"/>
  <c r="K37" i="56"/>
  <c r="J374" i="64"/>
  <c r="J13" i="56"/>
  <c r="K175" i="68"/>
  <c r="K90" i="46"/>
  <c r="M70" i="69"/>
  <c r="M117" i="42"/>
  <c r="I404" i="66"/>
  <c r="I43" i="60"/>
  <c r="I461" i="66"/>
  <c r="I43" i="63"/>
  <c r="K173" i="72"/>
  <c r="K172" i="72" s="1"/>
  <c r="K164" i="48"/>
  <c r="K165" i="51"/>
  <c r="J85" i="56"/>
  <c r="L7" i="24"/>
  <c r="L7" i="27" s="1"/>
  <c r="M154" i="64"/>
  <c r="K325" i="71"/>
  <c r="L342" i="66"/>
  <c r="J147" i="62"/>
  <c r="J146" i="59"/>
  <c r="J373" i="71"/>
  <c r="J372" i="71" s="1"/>
  <c r="J128" i="56"/>
  <c r="J146" i="58"/>
  <c r="J147" i="61"/>
  <c r="J355" i="71"/>
  <c r="J354" i="71" s="1"/>
  <c r="K5" i="25"/>
  <c r="K5" i="28" s="1"/>
  <c r="J70" i="71"/>
  <c r="J154" i="42"/>
  <c r="M7" i="13"/>
  <c r="M7" i="16" s="1"/>
  <c r="M7" i="10"/>
  <c r="L67" i="69"/>
  <c r="L112" i="42"/>
  <c r="J336" i="67"/>
  <c r="J70" i="56"/>
  <c r="J144" i="65"/>
  <c r="J32" i="46"/>
  <c r="L366" i="64"/>
  <c r="L5" i="56"/>
  <c r="L5" i="21"/>
  <c r="J68" i="72"/>
  <c r="J168" i="42"/>
  <c r="L144" i="66"/>
  <c r="L51" i="46"/>
  <c r="J373" i="64"/>
  <c r="J12" i="56"/>
  <c r="K67" i="70"/>
  <c r="K131" i="42"/>
  <c r="J68" i="71"/>
  <c r="J150" i="42"/>
  <c r="J18" i="25"/>
  <c r="J18" i="28" s="1"/>
  <c r="J86" i="62"/>
  <c r="J85" i="59"/>
  <c r="J485" i="68"/>
  <c r="J484" i="68" s="1"/>
  <c r="J7" i="56"/>
  <c r="J371" i="70"/>
  <c r="J370" i="70" s="1"/>
  <c r="J129" i="61"/>
  <c r="J128" i="58"/>
  <c r="H29" i="23"/>
  <c r="H29" i="26" s="1"/>
  <c r="J21" i="13"/>
  <c r="J21" i="16" s="1"/>
  <c r="J21" i="10"/>
  <c r="K186" i="68"/>
  <c r="K101" i="46"/>
  <c r="J69" i="70"/>
  <c r="J135" i="42"/>
  <c r="K335" i="70"/>
  <c r="K131" i="56"/>
  <c r="L338" i="67"/>
  <c r="L72" i="56"/>
  <c r="L330" i="66"/>
  <c r="L7" i="23"/>
  <c r="L7" i="26" s="1"/>
  <c r="J324" i="71"/>
  <c r="J152" i="56"/>
  <c r="J67" i="65"/>
  <c r="J31" i="42"/>
  <c r="J323" i="72"/>
  <c r="J169" i="56"/>
  <c r="K143" i="66"/>
  <c r="K50" i="46"/>
  <c r="J375" i="64"/>
  <c r="J14" i="56"/>
  <c r="J337" i="66"/>
  <c r="J52" i="56"/>
  <c r="L122" i="68"/>
  <c r="M6" i="13"/>
  <c r="M6" i="16" s="1"/>
  <c r="M6" i="10"/>
  <c r="J390" i="66"/>
  <c r="J389" i="66" s="1"/>
  <c r="J48" i="62"/>
  <c r="J47" i="59"/>
  <c r="J427" i="72"/>
  <c r="J426" i="72" s="1"/>
  <c r="J164" i="62"/>
  <c r="K28" i="23"/>
  <c r="K28" i="26" s="1"/>
  <c r="J371" i="67"/>
  <c r="J370" i="67" s="1"/>
  <c r="J66" i="58"/>
  <c r="J67" i="61"/>
  <c r="L5" i="24"/>
  <c r="L5" i="27" s="1"/>
  <c r="H40" i="56"/>
  <c r="J7" i="58"/>
  <c r="J8" i="61"/>
  <c r="J411" i="64"/>
  <c r="J410" i="64" s="1"/>
  <c r="I344" i="65"/>
  <c r="J16" i="27"/>
  <c r="J15" i="24"/>
  <c r="J15" i="27" s="1"/>
  <c r="K8" i="48"/>
  <c r="K7" i="44"/>
  <c r="I385" i="66"/>
  <c r="I43" i="59"/>
  <c r="I43" i="62"/>
  <c r="I442" i="66"/>
  <c r="J341" i="65"/>
  <c r="J37" i="56"/>
  <c r="K70" i="65"/>
  <c r="K36" i="42"/>
  <c r="K143" i="67"/>
  <c r="K69" i="46"/>
  <c r="J322" i="72"/>
  <c r="J168" i="56"/>
  <c r="K80" i="68"/>
  <c r="K89" i="42"/>
  <c r="J79" i="68"/>
  <c r="J88" i="42"/>
  <c r="J144" i="70"/>
  <c r="J132" i="46"/>
  <c r="J69" i="71"/>
  <c r="J153" i="42"/>
  <c r="K67" i="48"/>
  <c r="K66" i="44"/>
  <c r="K110" i="59"/>
  <c r="K110" i="56"/>
  <c r="K109" i="55"/>
  <c r="K28" i="24"/>
  <c r="K28" i="27" s="1"/>
  <c r="K28" i="21"/>
  <c r="K86" i="48"/>
  <c r="K85" i="44"/>
  <c r="J156" i="56"/>
  <c r="H344" i="65"/>
  <c r="I58" i="56"/>
  <c r="I43" i="55"/>
  <c r="I43" i="56" s="1"/>
  <c r="K48" i="48"/>
  <c r="K47" i="44"/>
  <c r="J16" i="21"/>
  <c r="J70" i="70"/>
  <c r="J136" i="42"/>
  <c r="J340" i="65"/>
  <c r="J36" i="56"/>
  <c r="K324" i="71"/>
  <c r="K152" i="56"/>
  <c r="J70" i="65"/>
  <c r="J36" i="42"/>
  <c r="L342" i="67"/>
  <c r="L76" i="56"/>
  <c r="L70" i="67"/>
  <c r="L74" i="42"/>
  <c r="M8" i="13"/>
  <c r="M8" i="16" s="1"/>
  <c r="M8" i="10"/>
  <c r="J409" i="72"/>
  <c r="J408" i="72" s="1"/>
  <c r="J164" i="61"/>
  <c r="K129" i="48"/>
  <c r="K128" i="44"/>
  <c r="J461" i="68"/>
  <c r="J460" i="68" s="1"/>
  <c r="J86" i="61"/>
  <c r="J85" i="58"/>
  <c r="K333" i="69"/>
  <c r="K313" i="69"/>
  <c r="K332" i="69" s="1"/>
  <c r="J328" i="71"/>
  <c r="H3" i="14"/>
  <c r="J4" i="25"/>
  <c r="J4" i="28" s="1"/>
  <c r="I343" i="66"/>
  <c r="I309" i="66"/>
  <c r="I328" i="66" s="1"/>
  <c r="H19" i="25"/>
  <c r="H19" i="28" s="1"/>
  <c r="H17" i="22"/>
  <c r="L15" i="18"/>
  <c r="K109" i="56" l="1"/>
  <c r="J335" i="66"/>
  <c r="J50" i="56"/>
  <c r="K325" i="72"/>
  <c r="L91" i="56"/>
  <c r="K171" i="56"/>
  <c r="K121" i="67"/>
  <c r="K140" i="67" s="1"/>
  <c r="K141" i="67"/>
  <c r="K20" i="24"/>
  <c r="K20" i="27" s="1"/>
  <c r="M138" i="67"/>
  <c r="L80" i="68"/>
  <c r="L89" i="42"/>
  <c r="K322" i="71"/>
  <c r="K150" i="56"/>
  <c r="K337" i="66"/>
  <c r="K52" i="56"/>
  <c r="K20" i="23"/>
  <c r="K20" i="26" s="1"/>
  <c r="J21" i="23"/>
  <c r="J21" i="26" s="1"/>
  <c r="L102" i="67"/>
  <c r="H17" i="25"/>
  <c r="H17" i="28" s="1"/>
  <c r="J533" i="68"/>
  <c r="J532" i="68" s="1"/>
  <c r="J85" i="61"/>
  <c r="J428" i="67"/>
  <c r="J427" i="67" s="1"/>
  <c r="J66" i="61"/>
  <c r="L45" i="56"/>
  <c r="J557" i="68"/>
  <c r="J556" i="68" s="1"/>
  <c r="J85" i="62"/>
  <c r="L5" i="23"/>
  <c r="L5" i="26" s="1"/>
  <c r="J427" i="71"/>
  <c r="J426" i="71" s="1"/>
  <c r="J146" i="62"/>
  <c r="I343" i="65"/>
  <c r="M26" i="46"/>
  <c r="L418" i="68"/>
  <c r="K158" i="56"/>
  <c r="L198" i="69"/>
  <c r="L197" i="69" s="1"/>
  <c r="L110" i="52"/>
  <c r="L109" i="49"/>
  <c r="J7" i="62"/>
  <c r="J495" i="64"/>
  <c r="J494" i="64" s="1"/>
  <c r="J28" i="62"/>
  <c r="J447" i="65"/>
  <c r="J446" i="65" s="1"/>
  <c r="K321" i="72"/>
  <c r="K167" i="56"/>
  <c r="K69" i="70"/>
  <c r="K135" i="42"/>
  <c r="L86" i="48"/>
  <c r="L85" i="44"/>
  <c r="J66" i="62"/>
  <c r="J447" i="67"/>
  <c r="J446" i="67" s="1"/>
  <c r="L26" i="56"/>
  <c r="L6" i="23"/>
  <c r="L6" i="26" s="1"/>
  <c r="J20" i="25"/>
  <c r="J20" i="28" s="1"/>
  <c r="I152" i="66"/>
  <c r="I59" i="46"/>
  <c r="I148" i="72"/>
  <c r="I176" i="46"/>
  <c r="M102" i="69"/>
  <c r="K179" i="66"/>
  <c r="K178" i="66" s="1"/>
  <c r="K47" i="48"/>
  <c r="K48" i="51"/>
  <c r="J474" i="64"/>
  <c r="J473" i="64" s="1"/>
  <c r="J7" i="61"/>
  <c r="J447" i="66"/>
  <c r="J446" i="66" s="1"/>
  <c r="J47" i="62"/>
  <c r="K20" i="13"/>
  <c r="K20" i="16" s="1"/>
  <c r="K20" i="10"/>
  <c r="J409" i="71"/>
  <c r="J408" i="71" s="1"/>
  <c r="J146" i="61"/>
  <c r="L7" i="21"/>
  <c r="K227" i="72"/>
  <c r="K226" i="72" s="1"/>
  <c r="K164" i="51"/>
  <c r="M138" i="65"/>
  <c r="K129" i="49"/>
  <c r="K129" i="46"/>
  <c r="K128" i="45"/>
  <c r="K128" i="46" s="1"/>
  <c r="K9" i="23"/>
  <c r="K9" i="26" s="1"/>
  <c r="K330" i="71"/>
  <c r="K339" i="65"/>
  <c r="K67" i="51"/>
  <c r="K179" i="67"/>
  <c r="K178" i="67" s="1"/>
  <c r="K66" i="48"/>
  <c r="K173" i="68"/>
  <c r="K88" i="46"/>
  <c r="J69" i="72"/>
  <c r="J171" i="42"/>
  <c r="L7" i="25"/>
  <c r="L7" i="28" s="1"/>
  <c r="L100" i="72"/>
  <c r="L69" i="67"/>
  <c r="L73" i="42"/>
  <c r="M23" i="23"/>
  <c r="M23" i="26" s="1"/>
  <c r="L114" i="64"/>
  <c r="L338" i="70"/>
  <c r="L134" i="56"/>
  <c r="K143" i="65"/>
  <c r="K31" i="46"/>
  <c r="L100" i="71"/>
  <c r="M330" i="69"/>
  <c r="M10" i="23"/>
  <c r="M10" i="26" s="1"/>
  <c r="M68" i="66"/>
  <c r="M51" i="42"/>
  <c r="L294" i="69"/>
  <c r="K29" i="49"/>
  <c r="K28" i="45"/>
  <c r="K28" i="46" s="1"/>
  <c r="K29" i="46"/>
  <c r="H29" i="25"/>
  <c r="H29" i="28" s="1"/>
  <c r="H27" i="22"/>
  <c r="H27" i="25" s="1"/>
  <c r="H27" i="28" s="1"/>
  <c r="M9" i="13"/>
  <c r="M9" i="16" s="1"/>
  <c r="M9" i="10"/>
  <c r="K31" i="13"/>
  <c r="K31" i="16" s="1"/>
  <c r="K31" i="10"/>
  <c r="J128" i="61"/>
  <c r="J428" i="70"/>
  <c r="J427" i="70" s="1"/>
  <c r="K121" i="70"/>
  <c r="K140" i="70" s="1"/>
  <c r="K141" i="70"/>
  <c r="J447" i="70"/>
  <c r="J446" i="70" s="1"/>
  <c r="J128" i="62"/>
  <c r="L6" i="24"/>
  <c r="L6" i="27" s="1"/>
  <c r="K28" i="48"/>
  <c r="K29" i="51"/>
  <c r="K179" i="65"/>
  <c r="K178" i="65" s="1"/>
  <c r="K21" i="24"/>
  <c r="K21" i="27" s="1"/>
  <c r="K67" i="65"/>
  <c r="K31" i="42"/>
  <c r="K16" i="10"/>
  <c r="K15" i="9"/>
  <c r="K16" i="13"/>
  <c r="L102" i="66"/>
  <c r="L159" i="64"/>
  <c r="L10" i="46"/>
  <c r="K328" i="72"/>
  <c r="K174" i="56"/>
  <c r="I152" i="70"/>
  <c r="I140" i="46"/>
  <c r="L102" i="70"/>
  <c r="K143" i="70"/>
  <c r="K131" i="46"/>
  <c r="L102" i="65"/>
  <c r="S26" i="12"/>
  <c r="S26" i="15" s="1"/>
  <c r="K421" i="68"/>
  <c r="L67" i="66"/>
  <c r="L50" i="42"/>
  <c r="K337" i="67"/>
  <c r="K71" i="56"/>
  <c r="K21" i="23"/>
  <c r="K21" i="26" s="1"/>
  <c r="H3" i="17"/>
  <c r="K121" i="65"/>
  <c r="K140" i="65" s="1"/>
  <c r="K141" i="65"/>
  <c r="K147" i="49"/>
  <c r="K147" i="46"/>
  <c r="K146" i="45"/>
  <c r="K146" i="46" s="1"/>
  <c r="K8" i="49"/>
  <c r="K7" i="45"/>
  <c r="K7" i="46" s="1"/>
  <c r="K8" i="46"/>
  <c r="K99" i="6"/>
  <c r="L11" i="24"/>
  <c r="L11" i="27" s="1"/>
  <c r="K30" i="13"/>
  <c r="K30" i="16" s="1"/>
  <c r="K30" i="10"/>
  <c r="K28" i="25"/>
  <c r="K28" i="28" s="1"/>
  <c r="K323" i="71"/>
  <c r="K151" i="56"/>
  <c r="K129" i="51"/>
  <c r="K128" i="48"/>
  <c r="K179" i="70"/>
  <c r="K178" i="70" s="1"/>
  <c r="K110" i="62"/>
  <c r="K109" i="59"/>
  <c r="K390" i="69"/>
  <c r="K389" i="69" s="1"/>
  <c r="M10" i="24"/>
  <c r="M10" i="27" s="1"/>
  <c r="M10" i="21"/>
  <c r="I39" i="56"/>
  <c r="N14" i="18"/>
  <c r="K145" i="70"/>
  <c r="K133" i="46"/>
  <c r="J174" i="68"/>
  <c r="J89" i="46"/>
  <c r="J143" i="65"/>
  <c r="J31" i="46"/>
  <c r="L330" i="70"/>
  <c r="L126" i="56"/>
  <c r="L11" i="23"/>
  <c r="L11" i="26" s="1"/>
  <c r="L143" i="66"/>
  <c r="L50" i="46"/>
  <c r="K118" i="71"/>
  <c r="K136" i="71" s="1"/>
  <c r="K137" i="71"/>
  <c r="K219" i="68"/>
  <c r="K218" i="68" s="1"/>
  <c r="K85" i="48"/>
  <c r="K86" i="51"/>
  <c r="K21" i="13"/>
  <c r="K21" i="16" s="1"/>
  <c r="K21" i="10"/>
  <c r="K135" i="64"/>
  <c r="K156" i="64" s="1"/>
  <c r="K157" i="64"/>
  <c r="K15" i="8"/>
  <c r="K16" i="12"/>
  <c r="J428" i="66"/>
  <c r="J427" i="66" s="1"/>
  <c r="J47" i="61"/>
  <c r="L330" i="65"/>
  <c r="K340" i="65"/>
  <c r="K36" i="56"/>
  <c r="J322" i="71"/>
  <c r="J150" i="56"/>
  <c r="K69" i="71"/>
  <c r="K153" i="42"/>
  <c r="K282" i="72"/>
  <c r="J69" i="65"/>
  <c r="J35" i="42"/>
  <c r="L67" i="67"/>
  <c r="L69" i="42"/>
  <c r="K321" i="71"/>
  <c r="K149" i="56"/>
  <c r="K330" i="72"/>
  <c r="K176" i="56"/>
  <c r="M45" i="46"/>
  <c r="K86" i="49"/>
  <c r="K86" i="46"/>
  <c r="K85" i="45"/>
  <c r="K85" i="46" s="1"/>
  <c r="J20" i="24"/>
  <c r="J20" i="27" s="1"/>
  <c r="J20" i="21"/>
  <c r="K173" i="71"/>
  <c r="K172" i="71" s="1"/>
  <c r="K146" i="48"/>
  <c r="K147" i="51"/>
  <c r="K371" i="69"/>
  <c r="K370" i="69" s="1"/>
  <c r="K109" i="58"/>
  <c r="K110" i="61"/>
  <c r="L236" i="69"/>
  <c r="L235" i="69" s="1"/>
  <c r="L109" i="51"/>
  <c r="K191" i="72"/>
  <c r="K190" i="72" s="1"/>
  <c r="K165" i="52"/>
  <c r="K164" i="49"/>
  <c r="J428" i="65"/>
  <c r="J427" i="65" s="1"/>
  <c r="J28" i="61"/>
  <c r="L83" i="46"/>
  <c r="K48" i="49"/>
  <c r="K48" i="46"/>
  <c r="K47" i="45"/>
  <c r="K47" i="46" s="1"/>
  <c r="J15" i="23"/>
  <c r="J15" i="26" s="1"/>
  <c r="J16" i="26"/>
  <c r="M335" i="69"/>
  <c r="M112" i="56"/>
  <c r="K68" i="65"/>
  <c r="K32" i="42"/>
  <c r="K68" i="71"/>
  <c r="K150" i="42"/>
  <c r="J336" i="66"/>
  <c r="J51" i="56"/>
  <c r="K174" i="68"/>
  <c r="K89" i="46"/>
  <c r="J173" i="68"/>
  <c r="J88" i="46"/>
  <c r="J141" i="72"/>
  <c r="J169" i="46"/>
  <c r="L68" i="67"/>
  <c r="L70" i="42"/>
  <c r="K69" i="65"/>
  <c r="K35" i="42"/>
  <c r="J321" i="72"/>
  <c r="J167" i="56"/>
  <c r="K35" i="56"/>
  <c r="K199" i="64"/>
  <c r="K198" i="64" s="1"/>
  <c r="K8" i="51"/>
  <c r="K7" i="48"/>
  <c r="M138" i="66"/>
  <c r="K146" i="68"/>
  <c r="K170" i="68" s="1"/>
  <c r="K171" i="68"/>
  <c r="M64" i="46"/>
  <c r="K67" i="49"/>
  <c r="K67" i="46"/>
  <c r="K66" i="45"/>
  <c r="K66" i="46" s="1"/>
  <c r="L168" i="68"/>
  <c r="K121" i="66"/>
  <c r="K140" i="66" s="1"/>
  <c r="K141" i="66"/>
  <c r="J69" i="56" l="1"/>
  <c r="K14" i="56"/>
  <c r="J335" i="67"/>
  <c r="L6" i="21"/>
  <c r="K375" i="64"/>
  <c r="K94" i="56"/>
  <c r="K15" i="10"/>
  <c r="J140" i="56"/>
  <c r="K13" i="56"/>
  <c r="J344" i="70"/>
  <c r="K20" i="21"/>
  <c r="K26" i="23"/>
  <c r="K26" i="26" s="1"/>
  <c r="N7" i="13"/>
  <c r="N7" i="16" s="1"/>
  <c r="N7" i="10"/>
  <c r="K165" i="58"/>
  <c r="K164" i="54"/>
  <c r="K153" i="6"/>
  <c r="K129" i="6"/>
  <c r="M75" i="64"/>
  <c r="M10" i="42"/>
  <c r="K420" i="68"/>
  <c r="K93" i="56"/>
  <c r="J379" i="64"/>
  <c r="J18" i="56"/>
  <c r="L145" i="70"/>
  <c r="L133" i="46"/>
  <c r="J170" i="64"/>
  <c r="J21" i="46"/>
  <c r="K141" i="71"/>
  <c r="K151" i="46"/>
  <c r="K262" i="64"/>
  <c r="K261" i="64" s="1"/>
  <c r="K7" i="51"/>
  <c r="J21" i="24"/>
  <c r="J21" i="27" s="1"/>
  <c r="J21" i="21"/>
  <c r="K291" i="68"/>
  <c r="K290" i="68" s="1"/>
  <c r="K85" i="51"/>
  <c r="L20" i="13"/>
  <c r="L20" i="16" s="1"/>
  <c r="L20" i="10"/>
  <c r="K374" i="64"/>
  <c r="K447" i="69"/>
  <c r="K446" i="69" s="1"/>
  <c r="K109" i="62"/>
  <c r="K7" i="49"/>
  <c r="K8" i="52"/>
  <c r="K220" i="64"/>
  <c r="K219" i="64" s="1"/>
  <c r="K191" i="71"/>
  <c r="K190" i="71" s="1"/>
  <c r="K147" i="52"/>
  <c r="K146" i="49"/>
  <c r="L165" i="48"/>
  <c r="L164" i="44"/>
  <c r="K198" i="70"/>
  <c r="K197" i="70" s="1"/>
  <c r="K129" i="52"/>
  <c r="K128" i="49"/>
  <c r="J26" i="23"/>
  <c r="J26" i="26" s="1"/>
  <c r="L70" i="71"/>
  <c r="L154" i="42"/>
  <c r="T31" i="12"/>
  <c r="T31" i="15" s="1"/>
  <c r="K145" i="65"/>
  <c r="K33" i="46"/>
  <c r="K326" i="64"/>
  <c r="K294" i="67"/>
  <c r="L69" i="66"/>
  <c r="L54" i="42"/>
  <c r="I152" i="65"/>
  <c r="I40" i="46"/>
  <c r="L143" i="67"/>
  <c r="L69" i="46"/>
  <c r="N10" i="13"/>
  <c r="N10" i="16" s="1"/>
  <c r="N10" i="10"/>
  <c r="K165" i="59"/>
  <c r="K164" i="55"/>
  <c r="K165" i="56"/>
  <c r="L129" i="48"/>
  <c r="L128" i="44"/>
  <c r="K198" i="65"/>
  <c r="K197" i="65" s="1"/>
  <c r="K29" i="52"/>
  <c r="K28" i="49"/>
  <c r="L8" i="48"/>
  <c r="L7" i="44"/>
  <c r="K95" i="56"/>
  <c r="I148" i="71"/>
  <c r="I158" i="46"/>
  <c r="M23" i="24"/>
  <c r="M23" i="27" s="1"/>
  <c r="M23" i="21"/>
  <c r="K146" i="51"/>
  <c r="K227" i="71"/>
  <c r="K226" i="71" s="1"/>
  <c r="L18" i="13"/>
  <c r="L18" i="16" s="1"/>
  <c r="L18" i="10"/>
  <c r="K28" i="51"/>
  <c r="K236" i="65"/>
  <c r="K235" i="65" s="1"/>
  <c r="J421" i="68"/>
  <c r="J94" i="56"/>
  <c r="J76" i="64"/>
  <c r="K294" i="66"/>
  <c r="K20" i="25"/>
  <c r="K20" i="28" s="1"/>
  <c r="L175" i="68"/>
  <c r="L90" i="46"/>
  <c r="J67" i="72"/>
  <c r="J167" i="42"/>
  <c r="K21" i="25"/>
  <c r="K21" i="28" s="1"/>
  <c r="L6" i="25"/>
  <c r="L6" i="28" s="1"/>
  <c r="L79" i="68"/>
  <c r="L88" i="42"/>
  <c r="J67" i="71"/>
  <c r="J149" i="42"/>
  <c r="M338" i="66"/>
  <c r="M53" i="56"/>
  <c r="J77" i="64"/>
  <c r="J12" i="42"/>
  <c r="N8" i="13"/>
  <c r="N8" i="16" s="1"/>
  <c r="N8" i="10"/>
  <c r="J22" i="13"/>
  <c r="J22" i="16" s="1"/>
  <c r="J22" i="10"/>
  <c r="K109" i="61"/>
  <c r="K428" i="69"/>
  <c r="K427" i="69" s="1"/>
  <c r="M57" i="56"/>
  <c r="K319" i="72"/>
  <c r="K300" i="72"/>
  <c r="K318" i="72" s="1"/>
  <c r="L138" i="56"/>
  <c r="K22" i="13"/>
  <c r="K22" i="16" s="1"/>
  <c r="K22" i="10"/>
  <c r="J24" i="24"/>
  <c r="J24" i="27" s="1"/>
  <c r="L255" i="69"/>
  <c r="L254" i="69" s="1"/>
  <c r="L109" i="52"/>
  <c r="K422" i="68"/>
  <c r="L5" i="25"/>
  <c r="L5" i="28" s="1"/>
  <c r="K364" i="68"/>
  <c r="J337" i="70"/>
  <c r="J133" i="56"/>
  <c r="M23" i="25"/>
  <c r="M23" i="28" s="1"/>
  <c r="M168" i="68"/>
  <c r="K324" i="72"/>
  <c r="K170" i="56"/>
  <c r="M70" i="66"/>
  <c r="M55" i="42"/>
  <c r="K373" i="64"/>
  <c r="K12" i="56"/>
  <c r="S21" i="12"/>
  <c r="S21" i="15" s="1"/>
  <c r="L68" i="65"/>
  <c r="L32" i="42"/>
  <c r="K336" i="67"/>
  <c r="K70" i="56"/>
  <c r="L330" i="67"/>
  <c r="L64" i="56"/>
  <c r="L8" i="23"/>
  <c r="L8" i="26" s="1"/>
  <c r="J141" i="71"/>
  <c r="J151" i="46"/>
  <c r="I187" i="68"/>
  <c r="I102" i="46"/>
  <c r="L11" i="25"/>
  <c r="L11" i="28" s="1"/>
  <c r="L68" i="70"/>
  <c r="L132" i="42"/>
  <c r="J24" i="23"/>
  <c r="J24" i="26" s="1"/>
  <c r="K198" i="66"/>
  <c r="K197" i="66" s="1"/>
  <c r="K48" i="52"/>
  <c r="K47" i="49"/>
  <c r="M342" i="66"/>
  <c r="K24" i="13"/>
  <c r="K24" i="16" s="1"/>
  <c r="K24" i="10"/>
  <c r="L48" i="48"/>
  <c r="L47" i="44"/>
  <c r="K21" i="21"/>
  <c r="L110" i="58"/>
  <c r="L109" i="54"/>
  <c r="L342" i="70"/>
  <c r="K236" i="67"/>
  <c r="K235" i="67" s="1"/>
  <c r="K66" i="51"/>
  <c r="N4" i="18"/>
  <c r="N3" i="18" s="1"/>
  <c r="J131" i="56"/>
  <c r="K294" i="65"/>
  <c r="J17" i="18"/>
  <c r="J140" i="72"/>
  <c r="J168" i="46"/>
  <c r="K323" i="72"/>
  <c r="K169" i="56"/>
  <c r="J148" i="71"/>
  <c r="J158" i="46"/>
  <c r="N5" i="13"/>
  <c r="N5" i="16" s="1"/>
  <c r="N5" i="10"/>
  <c r="K77" i="64"/>
  <c r="K12" i="42"/>
  <c r="K30" i="23"/>
  <c r="K30" i="26" s="1"/>
  <c r="K144" i="70"/>
  <c r="K132" i="46"/>
  <c r="K337" i="65"/>
  <c r="K33" i="56"/>
  <c r="K243" i="68"/>
  <c r="K242" i="68" s="1"/>
  <c r="K86" i="52"/>
  <c r="K85" i="49"/>
  <c r="L8" i="24"/>
  <c r="L8" i="27" s="1"/>
  <c r="K15" i="12"/>
  <c r="K15" i="15" s="1"/>
  <c r="K16" i="15"/>
  <c r="K236" i="70"/>
  <c r="K235" i="70" s="1"/>
  <c r="K128" i="51"/>
  <c r="L11" i="21"/>
  <c r="L29" i="48"/>
  <c r="L28" i="44"/>
  <c r="K47" i="51"/>
  <c r="K236" i="66"/>
  <c r="K235" i="66" s="1"/>
  <c r="M110" i="48"/>
  <c r="M109" i="44"/>
  <c r="J335" i="70"/>
  <c r="L145" i="67"/>
  <c r="L71" i="46"/>
  <c r="I170" i="64"/>
  <c r="I21" i="46"/>
  <c r="J82" i="68"/>
  <c r="J93" i="42"/>
  <c r="L70" i="72"/>
  <c r="L172" i="42"/>
  <c r="K282" i="71"/>
  <c r="K336" i="66"/>
  <c r="K51" i="56"/>
  <c r="J419" i="68"/>
  <c r="J92" i="56"/>
  <c r="K17" i="18"/>
  <c r="J372" i="64"/>
  <c r="J11" i="56"/>
  <c r="L337" i="66"/>
  <c r="L52" i="56"/>
  <c r="M10" i="25"/>
  <c r="M10" i="28" s="1"/>
  <c r="S22" i="12"/>
  <c r="S22" i="15" s="1"/>
  <c r="S20" i="12"/>
  <c r="S20" i="15" s="1"/>
  <c r="L86" i="49"/>
  <c r="L85" i="45"/>
  <c r="L85" i="46" s="1"/>
  <c r="L86" i="46"/>
  <c r="L34" i="56"/>
  <c r="L147" i="48"/>
  <c r="L146" i="44"/>
  <c r="J121" i="56"/>
  <c r="H3" i="22"/>
  <c r="L110" i="59"/>
  <c r="L109" i="55"/>
  <c r="L110" i="56"/>
  <c r="K31" i="23"/>
  <c r="K31" i="26" s="1"/>
  <c r="J21" i="25"/>
  <c r="J21" i="28" s="1"/>
  <c r="J95" i="56"/>
  <c r="K294" i="70"/>
  <c r="L67" i="70"/>
  <c r="L131" i="42"/>
  <c r="J337" i="65"/>
  <c r="J33" i="56"/>
  <c r="S24" i="12"/>
  <c r="S24" i="15" s="1"/>
  <c r="J99" i="56"/>
  <c r="K67" i="52"/>
  <c r="K66" i="49"/>
  <c r="K198" i="67"/>
  <c r="K197" i="67" s="1"/>
  <c r="K245" i="72"/>
  <c r="K244" i="72" s="1"/>
  <c r="K164" i="52"/>
  <c r="L171" i="68"/>
  <c r="L146" i="68"/>
  <c r="L170" i="68" s="1"/>
  <c r="L338" i="65"/>
  <c r="M83" i="46"/>
  <c r="K15" i="13"/>
  <c r="K15" i="16" s="1"/>
  <c r="K16" i="16"/>
  <c r="K9" i="25"/>
  <c r="K9" i="28" s="1"/>
  <c r="K4" i="22"/>
  <c r="J344" i="69"/>
  <c r="L85" i="48"/>
  <c r="L219" i="68"/>
  <c r="L218" i="68" s="1"/>
  <c r="L86" i="51"/>
  <c r="M107" i="56"/>
  <c r="L313" i="69"/>
  <c r="L332" i="69" s="1"/>
  <c r="L333" i="69"/>
  <c r="L67" i="48"/>
  <c r="L66" i="44"/>
  <c r="J426" i="68" l="1"/>
  <c r="K11" i="56"/>
  <c r="K372" i="64"/>
  <c r="L109" i="56"/>
  <c r="K344" i="67"/>
  <c r="K78" i="56"/>
  <c r="J422" i="68"/>
  <c r="K164" i="56"/>
  <c r="K22" i="56"/>
  <c r="L174" i="56"/>
  <c r="L415" i="68"/>
  <c r="J29" i="14"/>
  <c r="J29" i="17" s="1"/>
  <c r="L8" i="21"/>
  <c r="K383" i="64"/>
  <c r="K92" i="56"/>
  <c r="K379" i="64"/>
  <c r="K19" i="23"/>
  <c r="K19" i="26" s="1"/>
  <c r="L321" i="72"/>
  <c r="L167" i="56"/>
  <c r="K426" i="68"/>
  <c r="K99" i="56"/>
  <c r="J162" i="64"/>
  <c r="J13" i="46"/>
  <c r="N7" i="24"/>
  <c r="N7" i="27" s="1"/>
  <c r="N107" i="46"/>
  <c r="K67" i="59"/>
  <c r="K66" i="55"/>
  <c r="K67" i="56"/>
  <c r="S146" i="66"/>
  <c r="K417" i="68"/>
  <c r="K90" i="56"/>
  <c r="K22" i="23"/>
  <c r="K22" i="26" s="1"/>
  <c r="M145" i="66"/>
  <c r="M52" i="46"/>
  <c r="M366" i="64"/>
  <c r="M5" i="56"/>
  <c r="M5" i="21"/>
  <c r="L165" i="49"/>
  <c r="L165" i="46"/>
  <c r="L164" i="45"/>
  <c r="L164" i="46" s="1"/>
  <c r="M110" i="49"/>
  <c r="M109" i="45"/>
  <c r="M109" i="46" s="1"/>
  <c r="M110" i="46"/>
  <c r="L179" i="65"/>
  <c r="L178" i="65" s="1"/>
  <c r="L29" i="51"/>
  <c r="L28" i="48"/>
  <c r="K48" i="59"/>
  <c r="K47" i="55"/>
  <c r="K48" i="56"/>
  <c r="K86" i="58"/>
  <c r="K85" i="54"/>
  <c r="L38" i="56"/>
  <c r="T30" i="12"/>
  <c r="T30" i="15" s="1"/>
  <c r="T30" i="14"/>
  <c r="T30" i="17" s="1"/>
  <c r="M18" i="24"/>
  <c r="M18" i="27" s="1"/>
  <c r="K22" i="24"/>
  <c r="K22" i="27" s="1"/>
  <c r="K8" i="58"/>
  <c r="K7" i="54"/>
  <c r="N64" i="46"/>
  <c r="N138" i="69"/>
  <c r="K313" i="67"/>
  <c r="K332" i="67" s="1"/>
  <c r="K333" i="67"/>
  <c r="L147" i="49"/>
  <c r="L146" i="45"/>
  <c r="L146" i="46" s="1"/>
  <c r="L147" i="46"/>
  <c r="L364" i="68"/>
  <c r="J152" i="65"/>
  <c r="J40" i="46"/>
  <c r="N11" i="13"/>
  <c r="N11" i="16" s="1"/>
  <c r="N11" i="10"/>
  <c r="K255" i="65"/>
  <c r="K254" i="65" s="1"/>
  <c r="K28" i="52"/>
  <c r="J139" i="71"/>
  <c r="J149" i="46"/>
  <c r="J19" i="21"/>
  <c r="N330" i="66"/>
  <c r="N7" i="23"/>
  <c r="N7" i="26" s="1"/>
  <c r="L173" i="68"/>
  <c r="L88" i="46"/>
  <c r="L145" i="65"/>
  <c r="L33" i="46"/>
  <c r="M330" i="70"/>
  <c r="M126" i="56"/>
  <c r="M11" i="23"/>
  <c r="M11" i="26" s="1"/>
  <c r="L336" i="66"/>
  <c r="L51" i="56"/>
  <c r="M67" i="69"/>
  <c r="M112" i="42"/>
  <c r="L118" i="72"/>
  <c r="L136" i="72" s="1"/>
  <c r="L137" i="72"/>
  <c r="K129" i="58"/>
  <c r="K128" i="54"/>
  <c r="M141" i="69"/>
  <c r="M121" i="69"/>
  <c r="M140" i="69" s="1"/>
  <c r="M179" i="69"/>
  <c r="M178" i="69" s="1"/>
  <c r="M109" i="48"/>
  <c r="M110" i="51"/>
  <c r="K315" i="68"/>
  <c r="K314" i="68" s="1"/>
  <c r="K85" i="52"/>
  <c r="L371" i="69"/>
  <c r="L370" i="69" s="1"/>
  <c r="L110" i="61"/>
  <c r="L109" i="58"/>
  <c r="L179" i="66"/>
  <c r="L178" i="66" s="1"/>
  <c r="L48" i="51"/>
  <c r="L47" i="48"/>
  <c r="K31" i="24"/>
  <c r="K31" i="27" s="1"/>
  <c r="K31" i="21"/>
  <c r="K333" i="66"/>
  <c r="K313" i="66"/>
  <c r="K332" i="66" s="1"/>
  <c r="L342" i="65"/>
  <c r="K86" i="59"/>
  <c r="K85" i="55"/>
  <c r="K86" i="56"/>
  <c r="J429" i="68"/>
  <c r="J102" i="56"/>
  <c r="L156" i="56"/>
  <c r="L173" i="72"/>
  <c r="L172" i="72" s="1"/>
  <c r="L165" i="51"/>
  <c r="L164" i="48"/>
  <c r="K245" i="71"/>
  <c r="K244" i="71" s="1"/>
  <c r="K146" i="52"/>
  <c r="N138" i="67"/>
  <c r="L137" i="71"/>
  <c r="L118" i="71"/>
  <c r="L136" i="71" s="1"/>
  <c r="J140" i="71"/>
  <c r="J150" i="46"/>
  <c r="K15" i="20"/>
  <c r="K16" i="24"/>
  <c r="J139" i="72"/>
  <c r="J167" i="46"/>
  <c r="K423" i="68"/>
  <c r="K96" i="56"/>
  <c r="N102" i="69"/>
  <c r="L48" i="49"/>
  <c r="L48" i="46"/>
  <c r="L47" i="45"/>
  <c r="L47" i="46" s="1"/>
  <c r="I29" i="14"/>
  <c r="I29" i="17" s="1"/>
  <c r="I27" i="11"/>
  <c r="H3" i="25"/>
  <c r="K101" i="56"/>
  <c r="L335" i="70"/>
  <c r="L131" i="56"/>
  <c r="K335" i="65"/>
  <c r="K31" i="56"/>
  <c r="K388" i="68"/>
  <c r="K412" i="68" s="1"/>
  <c r="K413" i="68"/>
  <c r="L179" i="70"/>
  <c r="L178" i="70" s="1"/>
  <c r="L129" i="51"/>
  <c r="L128" i="48"/>
  <c r="L328" i="71"/>
  <c r="K255" i="70"/>
  <c r="K254" i="70" s="1"/>
  <c r="K128" i="52"/>
  <c r="L15" i="8"/>
  <c r="L16" i="12"/>
  <c r="K19" i="24"/>
  <c r="K19" i="27" s="1"/>
  <c r="K19" i="21"/>
  <c r="L20" i="23"/>
  <c r="L20" i="26" s="1"/>
  <c r="K27" i="18"/>
  <c r="J335" i="65"/>
  <c r="J417" i="68"/>
  <c r="J90" i="56"/>
  <c r="L174" i="68"/>
  <c r="L89" i="46"/>
  <c r="K67" i="71"/>
  <c r="K149" i="42"/>
  <c r="M159" i="64"/>
  <c r="M10" i="46"/>
  <c r="J22" i="23"/>
  <c r="J22" i="26" s="1"/>
  <c r="K31" i="25"/>
  <c r="K31" i="28" s="1"/>
  <c r="J152" i="70"/>
  <c r="J140" i="46"/>
  <c r="S150" i="69"/>
  <c r="S119" i="46"/>
  <c r="L291" i="68"/>
  <c r="L290" i="68" s="1"/>
  <c r="L85" i="51"/>
  <c r="K4" i="25"/>
  <c r="K4" i="28" s="1"/>
  <c r="L8" i="49"/>
  <c r="L8" i="46"/>
  <c r="L7" i="45"/>
  <c r="L7" i="46" s="1"/>
  <c r="K30" i="24"/>
  <c r="K30" i="27" s="1"/>
  <c r="K30" i="21"/>
  <c r="L141" i="66"/>
  <c r="L121" i="66"/>
  <c r="L140" i="66" s="1"/>
  <c r="L390" i="69"/>
  <c r="L389" i="69" s="1"/>
  <c r="L110" i="62"/>
  <c r="L109" i="59"/>
  <c r="L243" i="68"/>
  <c r="L242" i="68" s="1"/>
  <c r="L85" i="49"/>
  <c r="L86" i="52"/>
  <c r="K428" i="68"/>
  <c r="L67" i="49"/>
  <c r="L67" i="46"/>
  <c r="L66" i="45"/>
  <c r="L66" i="46" s="1"/>
  <c r="K419" i="68"/>
  <c r="S53" i="46"/>
  <c r="J24" i="21"/>
  <c r="K48" i="58"/>
  <c r="K47" i="54"/>
  <c r="N45" i="46"/>
  <c r="K147" i="59"/>
  <c r="K146" i="55"/>
  <c r="K147" i="56"/>
  <c r="K67" i="58"/>
  <c r="K66" i="54"/>
  <c r="M371" i="64"/>
  <c r="M10" i="56"/>
  <c r="L99" i="6"/>
  <c r="J152" i="66"/>
  <c r="J59" i="46"/>
  <c r="K355" i="72"/>
  <c r="K354" i="72" s="1"/>
  <c r="K165" i="61"/>
  <c r="K164" i="58"/>
  <c r="L324" i="71"/>
  <c r="L152" i="56"/>
  <c r="L337" i="65"/>
  <c r="L33" i="56"/>
  <c r="J79" i="64"/>
  <c r="J16" i="42"/>
  <c r="J160" i="64"/>
  <c r="J11" i="46"/>
  <c r="J336" i="70"/>
  <c r="J132" i="56"/>
  <c r="K144" i="65"/>
  <c r="K32" i="46"/>
  <c r="L144" i="70"/>
  <c r="L132" i="46"/>
  <c r="K68" i="72"/>
  <c r="K168" i="42"/>
  <c r="K336" i="65"/>
  <c r="K32" i="56"/>
  <c r="L179" i="67"/>
  <c r="L178" i="67" s="1"/>
  <c r="L67" i="51"/>
  <c r="L66" i="48"/>
  <c r="K66" i="52"/>
  <c r="K255" i="67"/>
  <c r="K254" i="67" s="1"/>
  <c r="L135" i="64"/>
  <c r="L156" i="64" s="1"/>
  <c r="L157" i="64"/>
  <c r="L88" i="56"/>
  <c r="I29" i="13"/>
  <c r="I29" i="16" s="1"/>
  <c r="I29" i="10"/>
  <c r="N6" i="13"/>
  <c r="N6" i="16" s="1"/>
  <c r="N6" i="10"/>
  <c r="L141" i="67"/>
  <c r="L121" i="67"/>
  <c r="L140" i="67" s="1"/>
  <c r="N138" i="66"/>
  <c r="K300" i="71"/>
  <c r="K318" i="71" s="1"/>
  <c r="K319" i="71"/>
  <c r="L8" i="51"/>
  <c r="L7" i="48"/>
  <c r="L199" i="64"/>
  <c r="L198" i="64" s="1"/>
  <c r="K29" i="59"/>
  <c r="K28" i="55"/>
  <c r="K29" i="56"/>
  <c r="L21" i="13"/>
  <c r="L21" i="16" s="1"/>
  <c r="L21" i="10"/>
  <c r="M18" i="25"/>
  <c r="M18" i="28" s="1"/>
  <c r="L29" i="49"/>
  <c r="L28" i="45"/>
  <c r="L28" i="46" s="1"/>
  <c r="L29" i="46"/>
  <c r="K7" i="52"/>
  <c r="K283" i="64"/>
  <c r="K282" i="64" s="1"/>
  <c r="L8" i="25"/>
  <c r="L8" i="28" s="1"/>
  <c r="J420" i="68"/>
  <c r="J93" i="56"/>
  <c r="L173" i="71"/>
  <c r="L172" i="71" s="1"/>
  <c r="L147" i="51"/>
  <c r="L146" i="48"/>
  <c r="J19" i="24"/>
  <c r="J19" i="27" s="1"/>
  <c r="K347" i="64"/>
  <c r="K368" i="64" s="1"/>
  <c r="K369" i="64"/>
  <c r="K70" i="72"/>
  <c r="K172" i="42"/>
  <c r="J148" i="72"/>
  <c r="J176" i="46"/>
  <c r="L16" i="10"/>
  <c r="L15" i="9"/>
  <c r="L16" i="13"/>
  <c r="M338" i="67"/>
  <c r="M72" i="56"/>
  <c r="L144" i="67"/>
  <c r="L70" i="46"/>
  <c r="K140" i="71"/>
  <c r="K150" i="46"/>
  <c r="K30" i="25"/>
  <c r="K30" i="28" s="1"/>
  <c r="S146" i="69"/>
  <c r="S115" i="46"/>
  <c r="T28" i="12"/>
  <c r="T28" i="15" s="1"/>
  <c r="T28" i="14"/>
  <c r="T28" i="17" s="1"/>
  <c r="L328" i="72"/>
  <c r="S19" i="12"/>
  <c r="S19" i="15" s="1"/>
  <c r="S17" i="7"/>
  <c r="K373" i="72"/>
  <c r="K372" i="72" s="1"/>
  <c r="K165" i="62"/>
  <c r="K164" i="59"/>
  <c r="K313" i="65"/>
  <c r="K332" i="65" s="1"/>
  <c r="K333" i="65"/>
  <c r="L121" i="65"/>
  <c r="L140" i="65" s="1"/>
  <c r="L141" i="65"/>
  <c r="K120" i="6"/>
  <c r="K136" i="6"/>
  <c r="K160" i="6"/>
  <c r="J24" i="25"/>
  <c r="J24" i="28" s="1"/>
  <c r="J26" i="24"/>
  <c r="J26" i="27" s="1"/>
  <c r="J26" i="21"/>
  <c r="K129" i="59"/>
  <c r="K129" i="56"/>
  <c r="K128" i="55"/>
  <c r="K76" i="64"/>
  <c r="L67" i="65"/>
  <c r="L31" i="42"/>
  <c r="L141" i="70"/>
  <c r="L121" i="70"/>
  <c r="L140" i="70" s="1"/>
  <c r="K147" i="58"/>
  <c r="K146" i="54"/>
  <c r="J336" i="65"/>
  <c r="J32" i="56"/>
  <c r="J81" i="68"/>
  <c r="J92" i="42"/>
  <c r="L143" i="70"/>
  <c r="L131" i="46"/>
  <c r="L321" i="71"/>
  <c r="L149" i="56"/>
  <c r="N335" i="69"/>
  <c r="N112" i="56"/>
  <c r="J187" i="68"/>
  <c r="J102" i="46"/>
  <c r="J179" i="68"/>
  <c r="J94" i="46"/>
  <c r="S176" i="68"/>
  <c r="S91" i="46"/>
  <c r="M68" i="67"/>
  <c r="M70" i="42"/>
  <c r="K322" i="72"/>
  <c r="K168" i="56"/>
  <c r="L69" i="70"/>
  <c r="L135" i="42"/>
  <c r="S338" i="69"/>
  <c r="S115" i="56"/>
  <c r="S146" i="67"/>
  <c r="S72" i="46"/>
  <c r="L129" i="49"/>
  <c r="L129" i="46"/>
  <c r="L128" i="45"/>
  <c r="L128" i="46" s="1"/>
  <c r="M5" i="24"/>
  <c r="M5" i="27" s="1"/>
  <c r="K8" i="59"/>
  <c r="K7" i="55"/>
  <c r="K8" i="56"/>
  <c r="M11" i="24"/>
  <c r="M11" i="27" s="1"/>
  <c r="K18" i="56"/>
  <c r="K29" i="58"/>
  <c r="K28" i="54"/>
  <c r="K255" i="66"/>
  <c r="K254" i="66" s="1"/>
  <c r="K47" i="52"/>
  <c r="J11" i="42"/>
  <c r="K333" i="70"/>
  <c r="K313" i="70"/>
  <c r="K332" i="70" s="1"/>
  <c r="L335" i="66" l="1"/>
  <c r="K85" i="56"/>
  <c r="K7" i="56"/>
  <c r="J415" i="68"/>
  <c r="J88" i="56"/>
  <c r="I344" i="70"/>
  <c r="J31" i="56"/>
  <c r="M11" i="21"/>
  <c r="L50" i="56"/>
  <c r="K128" i="56"/>
  <c r="M418" i="68"/>
  <c r="J27" i="11"/>
  <c r="J27" i="14" s="1"/>
  <c r="J27" i="17" s="1"/>
  <c r="K22" i="21"/>
  <c r="K66" i="56"/>
  <c r="N53" i="56"/>
  <c r="N338" i="66"/>
  <c r="I140" i="56"/>
  <c r="M91" i="56"/>
  <c r="K28" i="56"/>
  <c r="L15" i="10"/>
  <c r="L31" i="56"/>
  <c r="M342" i="67"/>
  <c r="L410" i="68"/>
  <c r="L9" i="21"/>
  <c r="M338" i="70"/>
  <c r="M134" i="56"/>
  <c r="M8" i="24"/>
  <c r="M8" i="27" s="1"/>
  <c r="N9" i="13"/>
  <c r="N9" i="16" s="1"/>
  <c r="N9" i="10"/>
  <c r="H3" i="28"/>
  <c r="L146" i="49"/>
  <c r="L147" i="52"/>
  <c r="L191" i="71"/>
  <c r="L190" i="71" s="1"/>
  <c r="K67" i="62"/>
  <c r="K66" i="59"/>
  <c r="K390" i="67"/>
  <c r="K389" i="67" s="1"/>
  <c r="L294" i="70"/>
  <c r="L326" i="64"/>
  <c r="L294" i="65"/>
  <c r="K28" i="58"/>
  <c r="K371" i="65"/>
  <c r="K370" i="65" s="1"/>
  <c r="K29" i="61"/>
  <c r="K129" i="62"/>
  <c r="K390" i="70"/>
  <c r="K389" i="70" s="1"/>
  <c r="K128" i="59"/>
  <c r="K390" i="65"/>
  <c r="K389" i="65" s="1"/>
  <c r="K29" i="62"/>
  <c r="K28" i="59"/>
  <c r="M7" i="24"/>
  <c r="M7" i="27" s="1"/>
  <c r="K409" i="72"/>
  <c r="K408" i="72" s="1"/>
  <c r="K164" i="61"/>
  <c r="K26" i="24"/>
  <c r="K26" i="27" s="1"/>
  <c r="K26" i="21"/>
  <c r="L220" i="64"/>
  <c r="L219" i="64" s="1"/>
  <c r="L8" i="52"/>
  <c r="L7" i="49"/>
  <c r="L18" i="24"/>
  <c r="L18" i="27" s="1"/>
  <c r="L18" i="21"/>
  <c r="K47" i="56"/>
  <c r="N7" i="21"/>
  <c r="L143" i="65"/>
  <c r="L31" i="46"/>
  <c r="J178" i="68"/>
  <c r="J93" i="46"/>
  <c r="N7" i="25"/>
  <c r="N7" i="28" s="1"/>
  <c r="N23" i="24"/>
  <c r="N23" i="27" s="1"/>
  <c r="N23" i="21"/>
  <c r="K24" i="24"/>
  <c r="K24" i="27" s="1"/>
  <c r="L447" i="69"/>
  <c r="L446" i="69" s="1"/>
  <c r="L109" i="62"/>
  <c r="K344" i="69"/>
  <c r="K121" i="56"/>
  <c r="L236" i="65"/>
  <c r="L235" i="65" s="1"/>
  <c r="L28" i="51"/>
  <c r="S337" i="69"/>
  <c r="S114" i="56"/>
  <c r="L282" i="72"/>
  <c r="L294" i="66"/>
  <c r="L69" i="72"/>
  <c r="L171" i="42"/>
  <c r="M68" i="70"/>
  <c r="M132" i="42"/>
  <c r="M330" i="65"/>
  <c r="M26" i="56"/>
  <c r="M6" i="23"/>
  <c r="M6" i="26" s="1"/>
  <c r="T11" i="12"/>
  <c r="T11" i="15" s="1"/>
  <c r="M69" i="69"/>
  <c r="M116" i="42"/>
  <c r="K22" i="25"/>
  <c r="K22" i="28" s="1"/>
  <c r="L336" i="65"/>
  <c r="L32" i="56"/>
  <c r="M144" i="66"/>
  <c r="M51" i="46"/>
  <c r="K7" i="59"/>
  <c r="K432" i="64"/>
  <c r="K431" i="64" s="1"/>
  <c r="K8" i="62"/>
  <c r="K19" i="25"/>
  <c r="K19" i="28" s="1"/>
  <c r="L86" i="59"/>
  <c r="L85" i="55"/>
  <c r="L86" i="56"/>
  <c r="K15" i="19"/>
  <c r="K15" i="21" s="1"/>
  <c r="K16" i="23"/>
  <c r="L198" i="65"/>
  <c r="L197" i="65" s="1"/>
  <c r="L29" i="52"/>
  <c r="L28" i="49"/>
  <c r="K146" i="56"/>
  <c r="L10" i="56"/>
  <c r="L428" i="69"/>
  <c r="L427" i="69" s="1"/>
  <c r="L109" i="61"/>
  <c r="J19" i="23"/>
  <c r="J19" i="26" s="1"/>
  <c r="L86" i="58"/>
  <c r="L85" i="54"/>
  <c r="K411" i="64"/>
  <c r="K410" i="64" s="1"/>
  <c r="K8" i="61"/>
  <c r="K7" i="58"/>
  <c r="K461" i="68"/>
  <c r="K460" i="68" s="1"/>
  <c r="K86" i="61"/>
  <c r="K85" i="58"/>
  <c r="K47" i="59"/>
  <c r="K48" i="62"/>
  <c r="K390" i="66"/>
  <c r="K389" i="66" s="1"/>
  <c r="S336" i="69"/>
  <c r="S113" i="56"/>
  <c r="L144" i="65"/>
  <c r="L32" i="46"/>
  <c r="K337" i="70"/>
  <c r="K133" i="56"/>
  <c r="K24" i="23"/>
  <c r="K24" i="26" s="1"/>
  <c r="K160" i="64"/>
  <c r="K11" i="46"/>
  <c r="S146" i="70"/>
  <c r="S134" i="46"/>
  <c r="M11" i="25"/>
  <c r="M11" i="28" s="1"/>
  <c r="L152" i="67"/>
  <c r="L78" i="46"/>
  <c r="L388" i="68"/>
  <c r="L412" i="68" s="1"/>
  <c r="L413" i="68"/>
  <c r="J22" i="24"/>
  <c r="J22" i="27" s="1"/>
  <c r="J22" i="21"/>
  <c r="L20" i="24"/>
  <c r="L20" i="27" s="1"/>
  <c r="L20" i="21"/>
  <c r="L227" i="71"/>
  <c r="L226" i="71" s="1"/>
  <c r="L146" i="51"/>
  <c r="M18" i="23"/>
  <c r="M18" i="26" s="1"/>
  <c r="K371" i="67"/>
  <c r="K370" i="67" s="1"/>
  <c r="K67" i="61"/>
  <c r="K66" i="58"/>
  <c r="K147" i="62"/>
  <c r="K146" i="59"/>
  <c r="K373" i="71"/>
  <c r="K372" i="71" s="1"/>
  <c r="L35" i="56"/>
  <c r="I27" i="14"/>
  <c r="I27" i="17" s="1"/>
  <c r="I3" i="11"/>
  <c r="L371" i="64"/>
  <c r="K16" i="27"/>
  <c r="K15" i="24"/>
  <c r="K15" i="27" s="1"/>
  <c r="L41" i="56"/>
  <c r="N57" i="56"/>
  <c r="M5" i="23"/>
  <c r="M5" i="26" s="1"/>
  <c r="J83" i="68"/>
  <c r="J96" i="42"/>
  <c r="K78" i="64"/>
  <c r="K15" i="42"/>
  <c r="S143" i="69"/>
  <c r="S112" i="46"/>
  <c r="K139" i="71"/>
  <c r="K149" i="46"/>
  <c r="M8" i="23"/>
  <c r="M8" i="26" s="1"/>
  <c r="K81" i="68"/>
  <c r="K92" i="42"/>
  <c r="L70" i="70"/>
  <c r="L136" i="42"/>
  <c r="K67" i="72"/>
  <c r="K167" i="42"/>
  <c r="J416" i="68"/>
  <c r="J89" i="56"/>
  <c r="T9" i="12"/>
  <c r="T9" i="15" s="1"/>
  <c r="L20" i="25"/>
  <c r="L20" i="28" s="1"/>
  <c r="M294" i="69"/>
  <c r="N5" i="46"/>
  <c r="L24" i="13"/>
  <c r="L24" i="16" s="1"/>
  <c r="L24" i="10"/>
  <c r="L335" i="65"/>
  <c r="L153" i="6"/>
  <c r="L129" i="6"/>
  <c r="K371" i="66"/>
  <c r="K370" i="66" s="1"/>
  <c r="K48" i="61"/>
  <c r="K47" i="58"/>
  <c r="M18" i="13"/>
  <c r="M18" i="16" s="1"/>
  <c r="M18" i="10"/>
  <c r="L339" i="65"/>
  <c r="K16" i="21"/>
  <c r="L345" i="65"/>
  <c r="N342" i="66"/>
  <c r="N26" i="46"/>
  <c r="L191" i="72"/>
  <c r="L190" i="72" s="1"/>
  <c r="L165" i="52"/>
  <c r="L164" i="49"/>
  <c r="M67" i="66"/>
  <c r="M50" i="42"/>
  <c r="K69" i="72"/>
  <c r="K171" i="42"/>
  <c r="L372" i="64"/>
  <c r="L11" i="56"/>
  <c r="M102" i="65"/>
  <c r="L198" i="70"/>
  <c r="L197" i="70" s="1"/>
  <c r="L129" i="52"/>
  <c r="L128" i="49"/>
  <c r="N154" i="64"/>
  <c r="J29" i="13"/>
  <c r="J29" i="16" s="1"/>
  <c r="J29" i="10"/>
  <c r="L128" i="51"/>
  <c r="L236" i="70"/>
  <c r="L235" i="70" s="1"/>
  <c r="M6" i="24"/>
  <c r="M6" i="27" s="1"/>
  <c r="N126" i="46"/>
  <c r="K334" i="65"/>
  <c r="K30" i="56"/>
  <c r="K129" i="61"/>
  <c r="K128" i="58"/>
  <c r="K371" i="70"/>
  <c r="K370" i="70" s="1"/>
  <c r="N138" i="65"/>
  <c r="M110" i="52"/>
  <c r="M109" i="49"/>
  <c r="M198" i="69"/>
  <c r="M197" i="69" s="1"/>
  <c r="L18" i="23"/>
  <c r="L18" i="26" s="1"/>
  <c r="L16" i="16"/>
  <c r="L15" i="13"/>
  <c r="L15" i="16" s="1"/>
  <c r="J78" i="64"/>
  <c r="J161" i="64"/>
  <c r="J12" i="46"/>
  <c r="L323" i="71"/>
  <c r="L151" i="56"/>
  <c r="K416" i="68"/>
  <c r="K89" i="56"/>
  <c r="J22" i="25"/>
  <c r="J22" i="28" s="1"/>
  <c r="N68" i="66"/>
  <c r="N51" i="42"/>
  <c r="M80" i="68"/>
  <c r="M89" i="42"/>
  <c r="M69" i="66"/>
  <c r="M54" i="42"/>
  <c r="L9" i="24"/>
  <c r="L9" i="27" s="1"/>
  <c r="L236" i="67"/>
  <c r="L235" i="67" s="1"/>
  <c r="L66" i="51"/>
  <c r="L198" i="67"/>
  <c r="L197" i="67" s="1"/>
  <c r="L67" i="52"/>
  <c r="L66" i="49"/>
  <c r="L15" i="12"/>
  <c r="L15" i="15" s="1"/>
  <c r="L16" i="15"/>
  <c r="N110" i="48"/>
  <c r="N109" i="44"/>
  <c r="N138" i="70"/>
  <c r="L227" i="72"/>
  <c r="L226" i="72" s="1"/>
  <c r="L164" i="51"/>
  <c r="L22" i="13"/>
  <c r="L22" i="16" s="1"/>
  <c r="L22" i="10"/>
  <c r="L36" i="56"/>
  <c r="L37" i="56"/>
  <c r="M67" i="67"/>
  <c r="M69" i="42"/>
  <c r="L294" i="67"/>
  <c r="M70" i="67"/>
  <c r="M74" i="42"/>
  <c r="L323" i="72"/>
  <c r="L169" i="56"/>
  <c r="K162" i="64"/>
  <c r="K13" i="46"/>
  <c r="M330" i="66"/>
  <c r="M7" i="23"/>
  <c r="M7" i="26" s="1"/>
  <c r="T10" i="12"/>
  <c r="T10" i="15" s="1"/>
  <c r="S68" i="69"/>
  <c r="S113" i="42"/>
  <c r="K82" i="68"/>
  <c r="K93" i="42"/>
  <c r="J84" i="68"/>
  <c r="J97" i="42"/>
  <c r="L324" i="72"/>
  <c r="L170" i="56"/>
  <c r="L282" i="71"/>
  <c r="J177" i="68"/>
  <c r="J92" i="46"/>
  <c r="L83" i="56"/>
  <c r="K355" i="71"/>
  <c r="K354" i="71" s="1"/>
  <c r="K147" i="61"/>
  <c r="K146" i="58"/>
  <c r="K11" i="42"/>
  <c r="K427" i="72"/>
  <c r="K426" i="72" s="1"/>
  <c r="K164" i="62"/>
  <c r="L262" i="64"/>
  <c r="L261" i="64" s="1"/>
  <c r="L7" i="51"/>
  <c r="L315" i="68"/>
  <c r="L314" i="68" s="1"/>
  <c r="L85" i="52"/>
  <c r="L48" i="52"/>
  <c r="L47" i="49"/>
  <c r="L198" i="66"/>
  <c r="L197" i="66" s="1"/>
  <c r="M76" i="56"/>
  <c r="K485" i="68"/>
  <c r="K484" i="68" s="1"/>
  <c r="K86" i="62"/>
  <c r="K85" i="59"/>
  <c r="L47" i="51"/>
  <c r="L236" i="66"/>
  <c r="L235" i="66" s="1"/>
  <c r="M109" i="51"/>
  <c r="M236" i="69"/>
  <c r="M235" i="69" s="1"/>
  <c r="N45" i="56"/>
  <c r="M18" i="21"/>
  <c r="L340" i="65"/>
  <c r="L341" i="65"/>
  <c r="L21" i="23"/>
  <c r="L21" i="26" s="1"/>
  <c r="M15" i="18"/>
  <c r="K102" i="56" l="1"/>
  <c r="J30" i="56"/>
  <c r="J334" i="65"/>
  <c r="L14" i="56"/>
  <c r="L375" i="64"/>
  <c r="L85" i="56"/>
  <c r="J3" i="11"/>
  <c r="J3" i="14" s="1"/>
  <c r="M6" i="21"/>
  <c r="I382" i="64"/>
  <c r="K429" i="68"/>
  <c r="L95" i="56"/>
  <c r="L419" i="68"/>
  <c r="J29" i="23"/>
  <c r="J29" i="26" s="1"/>
  <c r="L422" i="68"/>
  <c r="I21" i="56"/>
  <c r="L92" i="56"/>
  <c r="K24" i="21"/>
  <c r="J29" i="24"/>
  <c r="J29" i="27" s="1"/>
  <c r="L26" i="23"/>
  <c r="L26" i="26" s="1"/>
  <c r="L19" i="23"/>
  <c r="L19" i="26" s="1"/>
  <c r="S21" i="14"/>
  <c r="S21" i="17" s="1"/>
  <c r="L15" i="20"/>
  <c r="L16" i="24"/>
  <c r="M255" i="69"/>
  <c r="M254" i="69" s="1"/>
  <c r="M109" i="52"/>
  <c r="L8" i="59"/>
  <c r="L7" i="55"/>
  <c r="L8" i="56"/>
  <c r="L21" i="24"/>
  <c r="L21" i="27" s="1"/>
  <c r="L21" i="21"/>
  <c r="K428" i="66"/>
  <c r="K427" i="66" s="1"/>
  <c r="K47" i="61"/>
  <c r="K336" i="70"/>
  <c r="K132" i="56"/>
  <c r="S150" i="65"/>
  <c r="S38" i="46"/>
  <c r="K177" i="68"/>
  <c r="K92" i="46"/>
  <c r="M100" i="71"/>
  <c r="L82" i="68"/>
  <c r="L93" i="42"/>
  <c r="M145" i="70"/>
  <c r="M133" i="46"/>
  <c r="M100" i="72"/>
  <c r="S145" i="69"/>
  <c r="S114" i="46"/>
  <c r="M143" i="66"/>
  <c r="M50" i="46"/>
  <c r="L69" i="65"/>
  <c r="L35" i="42"/>
  <c r="L322" i="71"/>
  <c r="L150" i="56"/>
  <c r="S146" i="71"/>
  <c r="S156" i="46"/>
  <c r="M145" i="67"/>
  <c r="M71" i="46"/>
  <c r="L22" i="24"/>
  <c r="L22" i="27" s="1"/>
  <c r="L67" i="58"/>
  <c r="L66" i="54"/>
  <c r="T8" i="12"/>
  <c r="T8" i="15" s="1"/>
  <c r="T8" i="14"/>
  <c r="T8" i="17" s="1"/>
  <c r="N168" i="68"/>
  <c r="K66" i="61"/>
  <c r="K428" i="67"/>
  <c r="K427" i="67" s="1"/>
  <c r="K533" i="68"/>
  <c r="K532" i="68" s="1"/>
  <c r="K85" i="61"/>
  <c r="M64" i="56"/>
  <c r="K79" i="64"/>
  <c r="K16" i="42"/>
  <c r="L77" i="64"/>
  <c r="L12" i="42"/>
  <c r="S163" i="64"/>
  <c r="S14" i="46"/>
  <c r="N67" i="66"/>
  <c r="N50" i="42"/>
  <c r="L70" i="65"/>
  <c r="L36" i="42"/>
  <c r="S146" i="72"/>
  <c r="S174" i="46"/>
  <c r="L337" i="70"/>
  <c r="L133" i="56"/>
  <c r="L24" i="23"/>
  <c r="L24" i="26" s="1"/>
  <c r="M102" i="67"/>
  <c r="S184" i="68"/>
  <c r="S99" i="46"/>
  <c r="N70" i="66"/>
  <c r="N55" i="42"/>
  <c r="L68" i="71"/>
  <c r="L150" i="42"/>
  <c r="N145" i="66"/>
  <c r="N52" i="46"/>
  <c r="K557" i="68"/>
  <c r="K556" i="68" s="1"/>
  <c r="K85" i="62"/>
  <c r="J19" i="13"/>
  <c r="J19" i="16" s="1"/>
  <c r="J19" i="10"/>
  <c r="N110" i="49"/>
  <c r="N109" i="45"/>
  <c r="N109" i="46" s="1"/>
  <c r="N110" i="46"/>
  <c r="I29" i="23"/>
  <c r="I29" i="26" s="1"/>
  <c r="S24" i="14"/>
  <c r="S24" i="17" s="1"/>
  <c r="L347" i="64"/>
  <c r="L368" i="64" s="1"/>
  <c r="L369" i="64"/>
  <c r="L69" i="56"/>
  <c r="N23" i="23"/>
  <c r="N23" i="26" s="1"/>
  <c r="L24" i="24"/>
  <c r="L24" i="27" s="1"/>
  <c r="L255" i="65"/>
  <c r="L254" i="65" s="1"/>
  <c r="L28" i="52"/>
  <c r="L48" i="59"/>
  <c r="L47" i="55"/>
  <c r="L48" i="56"/>
  <c r="L29" i="58"/>
  <c r="L28" i="54"/>
  <c r="T6" i="12"/>
  <c r="T6" i="15" s="1"/>
  <c r="T6" i="14"/>
  <c r="T6" i="17" s="1"/>
  <c r="L9" i="23"/>
  <c r="L9" i="26" s="1"/>
  <c r="L18" i="25"/>
  <c r="L18" i="28" s="1"/>
  <c r="K495" i="64"/>
  <c r="K494" i="64" s="1"/>
  <c r="K7" i="62"/>
  <c r="M68" i="65"/>
  <c r="M32" i="42"/>
  <c r="S180" i="68"/>
  <c r="S95" i="46"/>
  <c r="K179" i="68"/>
  <c r="K94" i="46"/>
  <c r="S142" i="72"/>
  <c r="S170" i="46"/>
  <c r="L186" i="68"/>
  <c r="L101" i="46"/>
  <c r="K139" i="72"/>
  <c r="K167" i="46"/>
  <c r="L421" i="68"/>
  <c r="L94" i="56"/>
  <c r="L67" i="71"/>
  <c r="L149" i="42"/>
  <c r="L255" i="66"/>
  <c r="L254" i="66" s="1"/>
  <c r="L47" i="52"/>
  <c r="N121" i="69"/>
  <c r="N140" i="69" s="1"/>
  <c r="N141" i="69"/>
  <c r="M5" i="25"/>
  <c r="M5" i="28" s="1"/>
  <c r="L335" i="67"/>
  <c r="L147" i="59"/>
  <c r="L146" i="55"/>
  <c r="L147" i="56"/>
  <c r="K344" i="70"/>
  <c r="K140" i="56"/>
  <c r="K474" i="64"/>
  <c r="K473" i="64" s="1"/>
  <c r="K7" i="61"/>
  <c r="L485" i="68"/>
  <c r="L484" i="68" s="1"/>
  <c r="L85" i="59"/>
  <c r="L86" i="62"/>
  <c r="L313" i="66"/>
  <c r="L332" i="66" s="1"/>
  <c r="L333" i="66"/>
  <c r="J21" i="56"/>
  <c r="L67" i="59"/>
  <c r="L66" i="55"/>
  <c r="L66" i="56" s="1"/>
  <c r="L67" i="56"/>
  <c r="L245" i="71"/>
  <c r="L244" i="71" s="1"/>
  <c r="L146" i="52"/>
  <c r="S146" i="65"/>
  <c r="S34" i="46"/>
  <c r="M102" i="70"/>
  <c r="L17" i="18"/>
  <c r="M8" i="25"/>
  <c r="M8" i="28" s="1"/>
  <c r="S150" i="70"/>
  <c r="S138" i="46"/>
  <c r="M69" i="67"/>
  <c r="M73" i="42"/>
  <c r="K84" i="68"/>
  <c r="K97" i="42"/>
  <c r="O367" i="64"/>
  <c r="O6" i="56"/>
  <c r="M338" i="65"/>
  <c r="M34" i="56"/>
  <c r="L322" i="72"/>
  <c r="L168" i="56"/>
  <c r="L417" i="68"/>
  <c r="L90" i="56"/>
  <c r="L22" i="23"/>
  <c r="L22" i="26" s="1"/>
  <c r="M339" i="65"/>
  <c r="M35" i="56"/>
  <c r="K409" i="71"/>
  <c r="K408" i="71" s="1"/>
  <c r="K146" i="61"/>
  <c r="L255" i="67"/>
  <c r="L254" i="67" s="1"/>
  <c r="L66" i="52"/>
  <c r="T5" i="12"/>
  <c r="T5" i="15" s="1"/>
  <c r="T5" i="14"/>
  <c r="T5" i="17" s="1"/>
  <c r="L300" i="71"/>
  <c r="L318" i="71" s="1"/>
  <c r="L319" i="71"/>
  <c r="K428" i="65"/>
  <c r="K427" i="65" s="1"/>
  <c r="K28" i="61"/>
  <c r="J382" i="64"/>
  <c r="L333" i="67"/>
  <c r="L313" i="67"/>
  <c r="L332" i="67" s="1"/>
  <c r="L129" i="58"/>
  <c r="L128" i="54"/>
  <c r="K28" i="62"/>
  <c r="K447" i="65"/>
  <c r="K446" i="65" s="1"/>
  <c r="M114" i="64"/>
  <c r="M122" i="68"/>
  <c r="L169" i="64"/>
  <c r="L20" i="46"/>
  <c r="K141" i="72"/>
  <c r="K169" i="46"/>
  <c r="S167" i="64"/>
  <c r="S18" i="46"/>
  <c r="L69" i="71"/>
  <c r="L153" i="42"/>
  <c r="L68" i="72"/>
  <c r="L168" i="42"/>
  <c r="O341" i="69"/>
  <c r="O118" i="56"/>
  <c r="L19" i="24"/>
  <c r="L19" i="27" s="1"/>
  <c r="L147" i="58"/>
  <c r="L146" i="54"/>
  <c r="I29" i="24"/>
  <c r="I29" i="27" s="1"/>
  <c r="I29" i="21"/>
  <c r="N109" i="48"/>
  <c r="N110" i="51"/>
  <c r="N179" i="69"/>
  <c r="N178" i="69" s="1"/>
  <c r="K428" i="70"/>
  <c r="K427" i="70" s="1"/>
  <c r="K128" i="61"/>
  <c r="M29" i="48"/>
  <c r="M28" i="44"/>
  <c r="L120" i="6"/>
  <c r="L160" i="6"/>
  <c r="L136" i="6"/>
  <c r="L245" i="72"/>
  <c r="L244" i="72" s="1"/>
  <c r="L164" i="52"/>
  <c r="M110" i="58"/>
  <c r="M109" i="54"/>
  <c r="L29" i="59"/>
  <c r="L28" i="55"/>
  <c r="L29" i="56"/>
  <c r="L129" i="59"/>
  <c r="L128" i="55"/>
  <c r="L129" i="56"/>
  <c r="I3" i="14"/>
  <c r="L30" i="13"/>
  <c r="L30" i="16" s="1"/>
  <c r="L30" i="10"/>
  <c r="K447" i="66"/>
  <c r="K446" i="66" s="1"/>
  <c r="K47" i="62"/>
  <c r="K447" i="70"/>
  <c r="K446" i="70" s="1"/>
  <c r="K128" i="62"/>
  <c r="L16" i="21"/>
  <c r="S150" i="66"/>
  <c r="S57" i="46"/>
  <c r="M7" i="25"/>
  <c r="M7" i="28" s="1"/>
  <c r="S142" i="71"/>
  <c r="S152" i="46"/>
  <c r="M143" i="67"/>
  <c r="M69" i="46"/>
  <c r="M6" i="25"/>
  <c r="M6" i="28" s="1"/>
  <c r="L337" i="67"/>
  <c r="L71" i="56"/>
  <c r="L374" i="64"/>
  <c r="L13" i="56"/>
  <c r="O342" i="69"/>
  <c r="O119" i="56"/>
  <c r="M110" i="59"/>
  <c r="M109" i="55"/>
  <c r="M110" i="56"/>
  <c r="L165" i="59"/>
  <c r="L164" i="55"/>
  <c r="L165" i="56"/>
  <c r="L313" i="65"/>
  <c r="L332" i="65" s="1"/>
  <c r="L333" i="65"/>
  <c r="L313" i="70"/>
  <c r="L332" i="70" s="1"/>
  <c r="L333" i="70"/>
  <c r="K427" i="71"/>
  <c r="K426" i="71" s="1"/>
  <c r="K146" i="62"/>
  <c r="L461" i="68"/>
  <c r="L460" i="68" s="1"/>
  <c r="L86" i="61"/>
  <c r="L85" i="58"/>
  <c r="M330" i="67"/>
  <c r="M7" i="21"/>
  <c r="M9" i="24"/>
  <c r="M9" i="27" s="1"/>
  <c r="K447" i="67"/>
  <c r="K446" i="67" s="1"/>
  <c r="K66" i="62"/>
  <c r="M342" i="70"/>
  <c r="M138" i="56"/>
  <c r="M102" i="66"/>
  <c r="S150" i="67"/>
  <c r="S76" i="46"/>
  <c r="K161" i="64"/>
  <c r="K12" i="46"/>
  <c r="M83" i="56"/>
  <c r="M9" i="23"/>
  <c r="M9" i="26" s="1"/>
  <c r="N68" i="67"/>
  <c r="N70" i="42"/>
  <c r="M313" i="69"/>
  <c r="M332" i="69" s="1"/>
  <c r="M333" i="69"/>
  <c r="J15" i="42"/>
  <c r="L255" i="70"/>
  <c r="L254" i="70" s="1"/>
  <c r="L128" i="52"/>
  <c r="J19" i="25"/>
  <c r="J19" i="28" s="1"/>
  <c r="J17" i="22"/>
  <c r="L300" i="72"/>
  <c r="L318" i="72" s="1"/>
  <c r="L319" i="72"/>
  <c r="S23" i="14"/>
  <c r="S23" i="17" s="1"/>
  <c r="N83" i="46"/>
  <c r="M45" i="56"/>
  <c r="K15" i="23"/>
  <c r="K15" i="26" s="1"/>
  <c r="K16" i="26"/>
  <c r="L48" i="58"/>
  <c r="L47" i="54"/>
  <c r="L165" i="58"/>
  <c r="L164" i="54"/>
  <c r="L7" i="52"/>
  <c r="L283" i="64"/>
  <c r="L282" i="64" s="1"/>
  <c r="L8" i="58"/>
  <c r="L7" i="54"/>
  <c r="M8" i="21"/>
  <c r="L21" i="25"/>
  <c r="L21" i="28" s="1"/>
  <c r="L47" i="56" l="1"/>
  <c r="O108" i="56"/>
  <c r="L19" i="21"/>
  <c r="J29" i="21"/>
  <c r="L24" i="21"/>
  <c r="J29" i="25"/>
  <c r="J29" i="28" s="1"/>
  <c r="L28" i="56"/>
  <c r="M109" i="56"/>
  <c r="J59" i="56"/>
  <c r="L19" i="25"/>
  <c r="L19" i="28" s="1"/>
  <c r="J344" i="66"/>
  <c r="N67" i="69"/>
  <c r="N112" i="42"/>
  <c r="M323" i="71"/>
  <c r="M151" i="56"/>
  <c r="L426" i="68"/>
  <c r="L99" i="56"/>
  <c r="O326" i="64"/>
  <c r="L22" i="25"/>
  <c r="L22" i="28" s="1"/>
  <c r="M328" i="71"/>
  <c r="M156" i="56"/>
  <c r="M340" i="65"/>
  <c r="M36" i="56"/>
  <c r="O5" i="13"/>
  <c r="O5" i="16" s="1"/>
  <c r="O5" i="10"/>
  <c r="L132" i="56"/>
  <c r="L24" i="25"/>
  <c r="L24" i="28" s="1"/>
  <c r="S20" i="14"/>
  <c r="S20" i="17" s="1"/>
  <c r="L533" i="68"/>
  <c r="L532" i="68" s="1"/>
  <c r="L85" i="61"/>
  <c r="L128" i="56"/>
  <c r="J40" i="56"/>
  <c r="N342" i="69"/>
  <c r="N8" i="24"/>
  <c r="N8" i="27" s="1"/>
  <c r="M129" i="48"/>
  <c r="M128" i="44"/>
  <c r="K19" i="13"/>
  <c r="K19" i="16" s="1"/>
  <c r="K19" i="10"/>
  <c r="L31" i="13"/>
  <c r="L31" i="16" s="1"/>
  <c r="L31" i="10"/>
  <c r="L30" i="56"/>
  <c r="M9" i="21"/>
  <c r="K24" i="25"/>
  <c r="K24" i="28" s="1"/>
  <c r="K17" i="22"/>
  <c r="K178" i="68"/>
  <c r="K93" i="46"/>
  <c r="M322" i="71"/>
  <c r="M150" i="56"/>
  <c r="M9" i="25"/>
  <c r="M9" i="28" s="1"/>
  <c r="L12" i="56"/>
  <c r="S144" i="69"/>
  <c r="S113" i="46"/>
  <c r="L420" i="68"/>
  <c r="L93" i="56"/>
  <c r="N143" i="66"/>
  <c r="N50" i="46"/>
  <c r="L371" i="66"/>
  <c r="L370" i="66" s="1"/>
  <c r="L47" i="58"/>
  <c r="L48" i="61"/>
  <c r="L128" i="59"/>
  <c r="L129" i="62"/>
  <c r="L390" i="70"/>
  <c r="L389" i="70" s="1"/>
  <c r="L355" i="71"/>
  <c r="L354" i="71" s="1"/>
  <c r="L147" i="61"/>
  <c r="L146" i="58"/>
  <c r="M86" i="48"/>
  <c r="M85" i="44"/>
  <c r="N23" i="25"/>
  <c r="N23" i="28" s="1"/>
  <c r="J344" i="65"/>
  <c r="L334" i="65"/>
  <c r="L22" i="21"/>
  <c r="L7" i="56"/>
  <c r="L16" i="27"/>
  <c r="L15" i="24"/>
  <c r="L15" i="27" s="1"/>
  <c r="M144" i="70"/>
  <c r="M132" i="46"/>
  <c r="N338" i="67"/>
  <c r="N72" i="56"/>
  <c r="M69" i="72"/>
  <c r="M171" i="42"/>
  <c r="M337" i="66"/>
  <c r="M52" i="56"/>
  <c r="L139" i="71"/>
  <c r="L149" i="46"/>
  <c r="M175" i="68"/>
  <c r="M90" i="46"/>
  <c r="L416" i="68"/>
  <c r="L89" i="56"/>
  <c r="L76" i="64"/>
  <c r="N69" i="69"/>
  <c r="N116" i="42"/>
  <c r="M328" i="72"/>
  <c r="M174" i="56"/>
  <c r="O340" i="69"/>
  <c r="O117" i="56"/>
  <c r="O8" i="13"/>
  <c r="O8" i="16" s="1"/>
  <c r="O8" i="10"/>
  <c r="L164" i="56"/>
  <c r="S19" i="14"/>
  <c r="S19" i="17" s="1"/>
  <c r="S17" i="11"/>
  <c r="S22" i="14"/>
  <c r="S22" i="17" s="1"/>
  <c r="M38" i="56"/>
  <c r="L146" i="56"/>
  <c r="L29" i="61"/>
  <c r="L371" i="65"/>
  <c r="L370" i="65" s="1"/>
  <c r="L28" i="58"/>
  <c r="L47" i="59"/>
  <c r="L390" i="66"/>
  <c r="L389" i="66" s="1"/>
  <c r="L48" i="62"/>
  <c r="L66" i="58"/>
  <c r="L67" i="61"/>
  <c r="L371" i="67"/>
  <c r="L370" i="67" s="1"/>
  <c r="L432" i="64"/>
  <c r="L431" i="64" s="1"/>
  <c r="L8" i="62"/>
  <c r="L7" i="59"/>
  <c r="N418" i="68"/>
  <c r="N91" i="56"/>
  <c r="M67" i="70"/>
  <c r="M131" i="42"/>
  <c r="O294" i="69"/>
  <c r="N144" i="66"/>
  <c r="N51" i="46"/>
  <c r="M144" i="67"/>
  <c r="M70" i="46"/>
  <c r="M79" i="68"/>
  <c r="M88" i="42"/>
  <c r="M70" i="72"/>
  <c r="M172" i="42"/>
  <c r="L336" i="67"/>
  <c r="L70" i="56"/>
  <c r="L83" i="68"/>
  <c r="L96" i="42"/>
  <c r="L79" i="64"/>
  <c r="L16" i="42"/>
  <c r="L411" i="64"/>
  <c r="L410" i="64" s="1"/>
  <c r="L8" i="61"/>
  <c r="L7" i="58"/>
  <c r="L164" i="58"/>
  <c r="L165" i="61"/>
  <c r="L355" i="72"/>
  <c r="L354" i="72" s="1"/>
  <c r="L336" i="70"/>
  <c r="M48" i="48"/>
  <c r="M47" i="44"/>
  <c r="L373" i="72"/>
  <c r="L372" i="72" s="1"/>
  <c r="L165" i="62"/>
  <c r="L164" i="59"/>
  <c r="N10" i="24"/>
  <c r="N10" i="27" s="1"/>
  <c r="L28" i="13"/>
  <c r="L28" i="16" s="1"/>
  <c r="L28" i="10"/>
  <c r="M342" i="65"/>
  <c r="S23" i="10"/>
  <c r="S23" i="13"/>
  <c r="S23" i="16" s="1"/>
  <c r="L373" i="71"/>
  <c r="L372" i="71" s="1"/>
  <c r="L147" i="62"/>
  <c r="L146" i="59"/>
  <c r="M147" i="48"/>
  <c r="M146" i="44"/>
  <c r="L9" i="25"/>
  <c r="L9" i="28" s="1"/>
  <c r="L4" i="22"/>
  <c r="M321" i="72"/>
  <c r="M167" i="56"/>
  <c r="K140" i="72"/>
  <c r="K168" i="46"/>
  <c r="M69" i="70"/>
  <c r="M135" i="42"/>
  <c r="L379" i="64"/>
  <c r="L18" i="56"/>
  <c r="L141" i="71"/>
  <c r="L151" i="46"/>
  <c r="M67" i="65"/>
  <c r="M31" i="42"/>
  <c r="N294" i="69"/>
  <c r="O331" i="69"/>
  <c r="I29" i="25"/>
  <c r="I29" i="28" s="1"/>
  <c r="I27" i="22"/>
  <c r="L15" i="19"/>
  <c r="L15" i="21" s="1"/>
  <c r="L16" i="23"/>
  <c r="M141" i="65"/>
  <c r="M121" i="65"/>
  <c r="M140" i="65" s="1"/>
  <c r="M8" i="48"/>
  <c r="M7" i="44"/>
  <c r="O9" i="13"/>
  <c r="O9" i="16" s="1"/>
  <c r="O9" i="10"/>
  <c r="L371" i="70"/>
  <c r="L370" i="70" s="1"/>
  <c r="L129" i="61"/>
  <c r="L128" i="58"/>
  <c r="L557" i="68"/>
  <c r="L556" i="68" s="1"/>
  <c r="L85" i="62"/>
  <c r="O6" i="13"/>
  <c r="O6" i="16" s="1"/>
  <c r="O6" i="10"/>
  <c r="M67" i="48"/>
  <c r="M66" i="44"/>
  <c r="N109" i="51"/>
  <c r="N236" i="69"/>
  <c r="N235" i="69" s="1"/>
  <c r="M29" i="49"/>
  <c r="M28" i="45"/>
  <c r="M28" i="46" s="1"/>
  <c r="M29" i="46"/>
  <c r="N330" i="67"/>
  <c r="N64" i="56"/>
  <c r="N8" i="23"/>
  <c r="N8" i="26" s="1"/>
  <c r="K83" i="68"/>
  <c r="N338" i="70"/>
  <c r="N134" i="56"/>
  <c r="N330" i="69"/>
  <c r="N107" i="56"/>
  <c r="N10" i="23"/>
  <c r="N10" i="26" s="1"/>
  <c r="L330" i="72"/>
  <c r="L176" i="56"/>
  <c r="L141" i="72"/>
  <c r="L169" i="46"/>
  <c r="J17" i="25"/>
  <c r="J17" i="28" s="1"/>
  <c r="M390" i="69"/>
  <c r="M389" i="69" s="1"/>
  <c r="M110" i="62"/>
  <c r="M109" i="59"/>
  <c r="N119" i="56"/>
  <c r="U4" i="11"/>
  <c r="L29" i="62"/>
  <c r="L390" i="65"/>
  <c r="L389" i="65" s="1"/>
  <c r="L28" i="59"/>
  <c r="M110" i="61"/>
  <c r="M371" i="69"/>
  <c r="M370" i="69" s="1"/>
  <c r="M109" i="58"/>
  <c r="L390" i="67"/>
  <c r="L389" i="67" s="1"/>
  <c r="L67" i="62"/>
  <c r="L66" i="59"/>
  <c r="J3" i="17"/>
  <c r="N198" i="69"/>
  <c r="N197" i="69" s="1"/>
  <c r="N109" i="49"/>
  <c r="N110" i="52"/>
  <c r="L373" i="64"/>
  <c r="M179" i="65"/>
  <c r="M178" i="65" s="1"/>
  <c r="M28" i="48"/>
  <c r="M29" i="51"/>
  <c r="L179" i="68"/>
  <c r="L94" i="46"/>
  <c r="M341" i="65"/>
  <c r="M37" i="56"/>
  <c r="L162" i="64"/>
  <c r="L13" i="46"/>
  <c r="M70" i="65"/>
  <c r="M36" i="42"/>
  <c r="M145" i="65"/>
  <c r="M33" i="46"/>
  <c r="M21" i="13"/>
  <c r="M21" i="16" s="1"/>
  <c r="M21" i="10"/>
  <c r="I3" i="17"/>
  <c r="O10" i="13"/>
  <c r="O10" i="16" s="1"/>
  <c r="O10" i="10"/>
  <c r="S26" i="13"/>
  <c r="S26" i="16" s="1"/>
  <c r="S26" i="10"/>
  <c r="M410" i="68"/>
  <c r="M20" i="13"/>
  <c r="M20" i="16" s="1"/>
  <c r="M20" i="10"/>
  <c r="M165" i="48"/>
  <c r="M164" i="44"/>
  <c r="J27" i="22" l="1"/>
  <c r="M4" i="22"/>
  <c r="N50" i="56"/>
  <c r="N342" i="67"/>
  <c r="N335" i="66"/>
  <c r="L330" i="71"/>
  <c r="L158" i="56"/>
  <c r="N76" i="56"/>
  <c r="N68" i="70"/>
  <c r="N132" i="42"/>
  <c r="M173" i="68"/>
  <c r="M88" i="46"/>
  <c r="L140" i="71"/>
  <c r="L150" i="46"/>
  <c r="N26" i="56"/>
  <c r="N6" i="23"/>
  <c r="N6" i="26" s="1"/>
  <c r="N366" i="64"/>
  <c r="N5" i="21"/>
  <c r="N145" i="67"/>
  <c r="N71" i="46"/>
  <c r="L178" i="68"/>
  <c r="L93" i="46"/>
  <c r="L447" i="65"/>
  <c r="L446" i="65" s="1"/>
  <c r="L28" i="62"/>
  <c r="O107" i="46"/>
  <c r="O347" i="64"/>
  <c r="O368" i="64" s="1"/>
  <c r="O369" i="64"/>
  <c r="T7" i="12"/>
  <c r="T7" i="15" s="1"/>
  <c r="T7" i="14"/>
  <c r="T7" i="17" s="1"/>
  <c r="T14" i="7"/>
  <c r="T4" i="7"/>
  <c r="O8" i="58"/>
  <c r="O7" i="54"/>
  <c r="M121" i="67"/>
  <c r="M140" i="67" s="1"/>
  <c r="M141" i="67"/>
  <c r="M121" i="66"/>
  <c r="M140" i="66" s="1"/>
  <c r="M141" i="66"/>
  <c r="M143" i="70"/>
  <c r="M131" i="46"/>
  <c r="L67" i="72"/>
  <c r="L167" i="42"/>
  <c r="L447" i="66"/>
  <c r="L446" i="66" s="1"/>
  <c r="L47" i="62"/>
  <c r="L447" i="70"/>
  <c r="L446" i="70" s="1"/>
  <c r="L128" i="62"/>
  <c r="M324" i="72"/>
  <c r="M170" i="56"/>
  <c r="N67" i="65"/>
  <c r="N31" i="42"/>
  <c r="O23" i="23"/>
  <c r="O23" i="26" s="1"/>
  <c r="M294" i="65"/>
  <c r="N294" i="66"/>
  <c r="M165" i="51"/>
  <c r="M173" i="72"/>
  <c r="M172" i="72" s="1"/>
  <c r="M164" i="48"/>
  <c r="O14" i="18"/>
  <c r="O4" i="18"/>
  <c r="O3" i="18" s="1"/>
  <c r="N5" i="56"/>
  <c r="M147" i="49"/>
  <c r="M146" i="45"/>
  <c r="M146" i="46" s="1"/>
  <c r="M147" i="46"/>
  <c r="O333" i="69"/>
  <c r="O313" i="69"/>
  <c r="O332" i="69" s="1"/>
  <c r="L428" i="67"/>
  <c r="L427" i="67" s="1"/>
  <c r="L66" i="61"/>
  <c r="N138" i="56"/>
  <c r="M8" i="49"/>
  <c r="M7" i="45"/>
  <c r="M7" i="46" s="1"/>
  <c r="M8" i="46"/>
  <c r="O83" i="46"/>
  <c r="M70" i="70"/>
  <c r="M136" i="42"/>
  <c r="M15" i="9"/>
  <c r="M16" i="10"/>
  <c r="M16" i="13"/>
  <c r="N69" i="66"/>
  <c r="N54" i="42"/>
  <c r="M179" i="70"/>
  <c r="M178" i="70" s="1"/>
  <c r="M128" i="48"/>
  <c r="M129" i="51"/>
  <c r="L78" i="64"/>
  <c r="L15" i="42"/>
  <c r="M70" i="71"/>
  <c r="M154" i="42"/>
  <c r="N126" i="56"/>
  <c r="N11" i="23"/>
  <c r="N11" i="26" s="1"/>
  <c r="M174" i="68"/>
  <c r="M89" i="46"/>
  <c r="N337" i="66"/>
  <c r="N52" i="56"/>
  <c r="M118" i="71"/>
  <c r="M136" i="71" s="1"/>
  <c r="M137" i="71"/>
  <c r="M66" i="48"/>
  <c r="M67" i="51"/>
  <c r="M179" i="67"/>
  <c r="M178" i="67" s="1"/>
  <c r="I27" i="25"/>
  <c r="I27" i="28" s="1"/>
  <c r="I3" i="22"/>
  <c r="L4" i="25"/>
  <c r="L4" i="28" s="1"/>
  <c r="M173" i="71"/>
  <c r="M172" i="71" s="1"/>
  <c r="M146" i="48"/>
  <c r="M147" i="51"/>
  <c r="L427" i="72"/>
  <c r="L426" i="72" s="1"/>
  <c r="L164" i="62"/>
  <c r="L7" i="61"/>
  <c r="L474" i="64"/>
  <c r="L473" i="64" s="1"/>
  <c r="L30" i="24"/>
  <c r="L30" i="27" s="1"/>
  <c r="L495" i="64"/>
  <c r="L494" i="64" s="1"/>
  <c r="L7" i="62"/>
  <c r="L428" i="66"/>
  <c r="L427" i="66" s="1"/>
  <c r="L47" i="61"/>
  <c r="N342" i="70"/>
  <c r="M135" i="64"/>
  <c r="M156" i="64" s="1"/>
  <c r="M157" i="64"/>
  <c r="O168" i="68"/>
  <c r="N330" i="65"/>
  <c r="O110" i="58"/>
  <c r="O109" i="54"/>
  <c r="O138" i="69"/>
  <c r="N8" i="25"/>
  <c r="N8" i="28" s="1"/>
  <c r="M68" i="72"/>
  <c r="M168" i="42"/>
  <c r="N75" i="64"/>
  <c r="N10" i="42"/>
  <c r="L160" i="64"/>
  <c r="L11" i="46"/>
  <c r="M143" i="65"/>
  <c r="M31" i="46"/>
  <c r="O102" i="69"/>
  <c r="L447" i="67"/>
  <c r="L446" i="67" s="1"/>
  <c r="L66" i="62"/>
  <c r="N20" i="24"/>
  <c r="N20" i="27" s="1"/>
  <c r="N11" i="24"/>
  <c r="N11" i="27" s="1"/>
  <c r="M86" i="49"/>
  <c r="M85" i="45"/>
  <c r="M85" i="46" s="1"/>
  <c r="M86" i="46"/>
  <c r="M165" i="49"/>
  <c r="M164" i="45"/>
  <c r="M164" i="46" s="1"/>
  <c r="M165" i="46"/>
  <c r="M219" i="68"/>
  <c r="M218" i="68" s="1"/>
  <c r="M85" i="48"/>
  <c r="M86" i="51"/>
  <c r="N20" i="23"/>
  <c r="N20" i="26" s="1"/>
  <c r="O5" i="24"/>
  <c r="O5" i="27" s="1"/>
  <c r="N8" i="21"/>
  <c r="K152" i="70"/>
  <c r="K140" i="46"/>
  <c r="M4" i="25"/>
  <c r="M4" i="28" s="1"/>
  <c r="N5" i="24"/>
  <c r="N5" i="27" s="1"/>
  <c r="N10" i="25"/>
  <c r="N10" i="28" s="1"/>
  <c r="N80" i="68"/>
  <c r="N89" i="42"/>
  <c r="N338" i="65"/>
  <c r="N34" i="56"/>
  <c r="O323" i="64"/>
  <c r="O4" i="54"/>
  <c r="L81" i="68"/>
  <c r="L92" i="42"/>
  <c r="L140" i="72"/>
  <c r="L168" i="46"/>
  <c r="M20" i="23"/>
  <c r="M20" i="26" s="1"/>
  <c r="P70" i="69"/>
  <c r="P117" i="42"/>
  <c r="M236" i="65"/>
  <c r="M235" i="65" s="1"/>
  <c r="M28" i="51"/>
  <c r="M428" i="69"/>
  <c r="M427" i="69" s="1"/>
  <c r="M109" i="61"/>
  <c r="L427" i="71"/>
  <c r="L426" i="71" s="1"/>
  <c r="L146" i="62"/>
  <c r="M146" i="68"/>
  <c r="M170" i="68" s="1"/>
  <c r="M171" i="68"/>
  <c r="N110" i="59"/>
  <c r="N109" i="55"/>
  <c r="N110" i="56"/>
  <c r="M118" i="72"/>
  <c r="M136" i="72" s="1"/>
  <c r="M137" i="72"/>
  <c r="L409" i="71"/>
  <c r="L408" i="71" s="1"/>
  <c r="L146" i="61"/>
  <c r="O4" i="55"/>
  <c r="O64" i="46"/>
  <c r="O26" i="46"/>
  <c r="M323" i="72"/>
  <c r="M169" i="56"/>
  <c r="L31" i="23"/>
  <c r="L31" i="26" s="1"/>
  <c r="O110" i="59"/>
  <c r="O109" i="55"/>
  <c r="O110" i="56"/>
  <c r="M336" i="66"/>
  <c r="M51" i="56"/>
  <c r="M68" i="71"/>
  <c r="M150" i="42"/>
  <c r="L30" i="25"/>
  <c r="L30" i="28" s="1"/>
  <c r="L161" i="64"/>
  <c r="L12" i="46"/>
  <c r="N70" i="69"/>
  <c r="N117" i="42"/>
  <c r="M99" i="6"/>
  <c r="M129" i="49"/>
  <c r="M128" i="45"/>
  <c r="M128" i="46" s="1"/>
  <c r="M129" i="46"/>
  <c r="M198" i="65"/>
  <c r="M197" i="65" s="1"/>
  <c r="M29" i="52"/>
  <c r="M28" i="49"/>
  <c r="M8" i="51"/>
  <c r="M7" i="48"/>
  <c r="M199" i="64"/>
  <c r="M198" i="64" s="1"/>
  <c r="N110" i="58"/>
  <c r="N109" i="54"/>
  <c r="N10" i="21"/>
  <c r="L409" i="72"/>
  <c r="L408" i="72" s="1"/>
  <c r="L164" i="61"/>
  <c r="L28" i="61"/>
  <c r="L428" i="65"/>
  <c r="L427" i="65" s="1"/>
  <c r="S17" i="14"/>
  <c r="S17" i="17" s="1"/>
  <c r="N313" i="69"/>
  <c r="N332" i="69" s="1"/>
  <c r="N333" i="69"/>
  <c r="L11" i="42"/>
  <c r="N20" i="13"/>
  <c r="N20" i="16" s="1"/>
  <c r="N20" i="10"/>
  <c r="O344" i="64"/>
  <c r="O138" i="67"/>
  <c r="K17" i="25"/>
  <c r="K17" i="28" s="1"/>
  <c r="O138" i="65"/>
  <c r="M144" i="65"/>
  <c r="M32" i="46"/>
  <c r="L344" i="67"/>
  <c r="L78" i="56"/>
  <c r="L30" i="23"/>
  <c r="L30" i="26" s="1"/>
  <c r="M324" i="71"/>
  <c r="M152" i="56"/>
  <c r="O428" i="64"/>
  <c r="O4" i="59"/>
  <c r="O491" i="64"/>
  <c r="O4" i="62"/>
  <c r="M321" i="71"/>
  <c r="M149" i="56"/>
  <c r="L84" i="68"/>
  <c r="L97" i="42"/>
  <c r="N68" i="65"/>
  <c r="N32" i="42"/>
  <c r="O70" i="69"/>
  <c r="O117" i="42"/>
  <c r="M15" i="8"/>
  <c r="M16" i="12"/>
  <c r="M141" i="70"/>
  <c r="M121" i="70"/>
  <c r="M140" i="70" s="1"/>
  <c r="N109" i="52"/>
  <c r="N255" i="69"/>
  <c r="N254" i="69" s="1"/>
  <c r="M109" i="62"/>
  <c r="M447" i="69"/>
  <c r="M446" i="69" s="1"/>
  <c r="N6" i="24"/>
  <c r="N6" i="27" s="1"/>
  <c r="K96" i="42"/>
  <c r="L428" i="70"/>
  <c r="L427" i="70" s="1"/>
  <c r="L128" i="61"/>
  <c r="L16" i="26"/>
  <c r="L15" i="23"/>
  <c r="L15" i="26" s="1"/>
  <c r="L26" i="24"/>
  <c r="L26" i="27" s="1"/>
  <c r="L26" i="21"/>
  <c r="M179" i="66"/>
  <c r="M178" i="66" s="1"/>
  <c r="M47" i="48"/>
  <c r="M48" i="51"/>
  <c r="O8" i="59"/>
  <c r="O7" i="55"/>
  <c r="O8" i="56"/>
  <c r="M67" i="49"/>
  <c r="M66" i="45"/>
  <c r="M66" i="46" s="1"/>
  <c r="M67" i="46"/>
  <c r="M48" i="49"/>
  <c r="M47" i="45"/>
  <c r="M47" i="46" s="1"/>
  <c r="M48" i="46"/>
  <c r="L17" i="22"/>
  <c r="L17" i="25" s="1"/>
  <c r="L17" i="28" s="1"/>
  <c r="N20" i="25"/>
  <c r="N20" i="28" s="1"/>
  <c r="M21" i="23"/>
  <c r="M21" i="26" s="1"/>
  <c r="N15" i="18"/>
  <c r="N342" i="65" l="1"/>
  <c r="J27" i="25"/>
  <c r="J27" i="28" s="1"/>
  <c r="J3" i="22"/>
  <c r="N6" i="21"/>
  <c r="O5" i="56"/>
  <c r="O366" i="64"/>
  <c r="M335" i="67"/>
  <c r="O116" i="56"/>
  <c r="L20" i="56"/>
  <c r="M69" i="56"/>
  <c r="N38" i="56"/>
  <c r="M50" i="56"/>
  <c r="N11" i="21"/>
  <c r="N324" i="71"/>
  <c r="N152" i="56"/>
  <c r="N159" i="64"/>
  <c r="N10" i="46"/>
  <c r="N100" i="72"/>
  <c r="M69" i="71"/>
  <c r="M153" i="42"/>
  <c r="M82" i="68"/>
  <c r="M93" i="42"/>
  <c r="O7" i="13"/>
  <c r="O7" i="16" s="1"/>
  <c r="O7" i="10"/>
  <c r="N321" i="72"/>
  <c r="N167" i="56"/>
  <c r="N70" i="67"/>
  <c r="N74" i="42"/>
  <c r="N341" i="65"/>
  <c r="N37" i="56"/>
  <c r="L28" i="23"/>
  <c r="L28" i="26" s="1"/>
  <c r="O390" i="69"/>
  <c r="O389" i="69" s="1"/>
  <c r="O110" i="62"/>
  <c r="O109" i="59"/>
  <c r="O4" i="56"/>
  <c r="O5" i="23"/>
  <c r="O5" i="26" s="1"/>
  <c r="M92" i="56"/>
  <c r="M28" i="24"/>
  <c r="M28" i="27" s="1"/>
  <c r="M243" i="68"/>
  <c r="M242" i="68" s="1"/>
  <c r="M86" i="52"/>
  <c r="M85" i="49"/>
  <c r="L381" i="64"/>
  <c r="M227" i="71"/>
  <c r="M226" i="71" s="1"/>
  <c r="M146" i="51"/>
  <c r="M335" i="66"/>
  <c r="O5" i="46"/>
  <c r="N145" i="65"/>
  <c r="N33" i="46"/>
  <c r="N143" i="65"/>
  <c r="N31" i="46"/>
  <c r="M313" i="65"/>
  <c r="M332" i="65" s="1"/>
  <c r="M333" i="65"/>
  <c r="N70" i="72"/>
  <c r="N172" i="42"/>
  <c r="O371" i="64"/>
  <c r="O10" i="56"/>
  <c r="M421" i="68"/>
  <c r="M94" i="56"/>
  <c r="M20" i="25"/>
  <c r="M20" i="28" s="1"/>
  <c r="M141" i="71"/>
  <c r="M151" i="46"/>
  <c r="N11" i="25"/>
  <c r="N11" i="28" s="1"/>
  <c r="O23" i="25"/>
  <c r="O23" i="28" s="1"/>
  <c r="N175" i="68"/>
  <c r="N90" i="46"/>
  <c r="N340" i="65"/>
  <c r="N36" i="56"/>
  <c r="L139" i="72"/>
  <c r="L167" i="46"/>
  <c r="M262" i="64"/>
  <c r="M261" i="64" s="1"/>
  <c r="M7" i="51"/>
  <c r="M419" i="68"/>
  <c r="O154" i="64"/>
  <c r="M14" i="56"/>
  <c r="L31" i="24"/>
  <c r="L31" i="27" s="1"/>
  <c r="L31" i="21"/>
  <c r="P8" i="13"/>
  <c r="P8" i="16" s="1"/>
  <c r="P8" i="10"/>
  <c r="N48" i="59"/>
  <c r="N47" i="55"/>
  <c r="N48" i="56"/>
  <c r="M77" i="64"/>
  <c r="M12" i="42"/>
  <c r="M69" i="65"/>
  <c r="M35" i="42"/>
  <c r="N70" i="70"/>
  <c r="N136" i="42"/>
  <c r="N114" i="64"/>
  <c r="N410" i="68"/>
  <c r="N83" i="56"/>
  <c r="N9" i="23"/>
  <c r="N9" i="26" s="1"/>
  <c r="K148" i="71"/>
  <c r="K158" i="46"/>
  <c r="M141" i="72"/>
  <c r="M169" i="46"/>
  <c r="M294" i="70"/>
  <c r="N336" i="66"/>
  <c r="N51" i="56"/>
  <c r="M21" i="24"/>
  <c r="M21" i="27" s="1"/>
  <c r="M21" i="21"/>
  <c r="O365" i="64"/>
  <c r="N330" i="70"/>
  <c r="M291" i="68"/>
  <c r="M290" i="68" s="1"/>
  <c r="M85" i="51"/>
  <c r="M375" i="64"/>
  <c r="L101" i="56"/>
  <c r="N333" i="66"/>
  <c r="N313" i="66"/>
  <c r="N332" i="66" s="1"/>
  <c r="N5" i="23"/>
  <c r="N5" i="26" s="1"/>
  <c r="O386" i="64"/>
  <c r="O4" i="57"/>
  <c r="N102" i="70"/>
  <c r="N145" i="70"/>
  <c r="N133" i="46"/>
  <c r="N144" i="67"/>
  <c r="N70" i="46"/>
  <c r="K148" i="72"/>
  <c r="K176" i="46"/>
  <c r="L177" i="68"/>
  <c r="L92" i="46"/>
  <c r="N339" i="65"/>
  <c r="N35" i="56"/>
  <c r="N70" i="65"/>
  <c r="N36" i="42"/>
  <c r="M294" i="67"/>
  <c r="M255" i="65"/>
  <c r="M254" i="65" s="1"/>
  <c r="M28" i="52"/>
  <c r="M198" i="70"/>
  <c r="M197" i="70" s="1"/>
  <c r="M129" i="52"/>
  <c r="M128" i="49"/>
  <c r="O407" i="64"/>
  <c r="O4" i="58"/>
  <c r="O4" i="61"/>
  <c r="O470" i="64"/>
  <c r="O109" i="56"/>
  <c r="M16" i="16"/>
  <c r="M15" i="13"/>
  <c r="M15" i="16" s="1"/>
  <c r="M191" i="71"/>
  <c r="M190" i="71" s="1"/>
  <c r="M147" i="52"/>
  <c r="M146" i="49"/>
  <c r="L428" i="68"/>
  <c r="M29" i="58"/>
  <c r="M28" i="54"/>
  <c r="O7" i="56"/>
  <c r="M322" i="72"/>
  <c r="M168" i="56"/>
  <c r="M337" i="70"/>
  <c r="M133" i="56"/>
  <c r="M364" i="68"/>
  <c r="M422" i="68"/>
  <c r="M95" i="56"/>
  <c r="N102" i="66"/>
  <c r="M326" i="64"/>
  <c r="N328" i="72"/>
  <c r="N174" i="56"/>
  <c r="M198" i="66"/>
  <c r="M197" i="66" s="1"/>
  <c r="M48" i="52"/>
  <c r="M47" i="49"/>
  <c r="N371" i="69"/>
  <c r="N370" i="69" s="1"/>
  <c r="N110" i="61"/>
  <c r="N109" i="58"/>
  <c r="M153" i="6"/>
  <c r="M129" i="6"/>
  <c r="N109" i="56"/>
  <c r="M165" i="52"/>
  <c r="M164" i="49"/>
  <c r="M191" i="72"/>
  <c r="M190" i="72" s="1"/>
  <c r="N20" i="21"/>
  <c r="O371" i="69"/>
  <c r="O370" i="69" s="1"/>
  <c r="O110" i="61"/>
  <c r="O109" i="58"/>
  <c r="L30" i="21"/>
  <c r="M24" i="13"/>
  <c r="M24" i="16" s="1"/>
  <c r="M24" i="10"/>
  <c r="O411" i="64"/>
  <c r="O410" i="64" s="1"/>
  <c r="O8" i="61"/>
  <c r="O7" i="58"/>
  <c r="P342" i="69"/>
  <c r="P119" i="56"/>
  <c r="N156" i="56"/>
  <c r="K152" i="65"/>
  <c r="K40" i="46"/>
  <c r="K152" i="66"/>
  <c r="K59" i="46"/>
  <c r="M282" i="72"/>
  <c r="P5" i="13"/>
  <c r="P5" i="16" s="1"/>
  <c r="P5" i="10"/>
  <c r="M282" i="71"/>
  <c r="M294" i="66"/>
  <c r="N102" i="67"/>
  <c r="M236" i="66"/>
  <c r="M235" i="66" s="1"/>
  <c r="M47" i="51"/>
  <c r="M15" i="12"/>
  <c r="M15" i="15" s="1"/>
  <c r="M16" i="15"/>
  <c r="M26" i="23"/>
  <c r="M26" i="26" s="1"/>
  <c r="N390" i="69"/>
  <c r="N389" i="69" s="1"/>
  <c r="N110" i="62"/>
  <c r="N109" i="59"/>
  <c r="O5" i="21"/>
  <c r="M236" i="67"/>
  <c r="M235" i="67" s="1"/>
  <c r="M66" i="51"/>
  <c r="M15" i="10"/>
  <c r="M220" i="64"/>
  <c r="M219" i="64" s="1"/>
  <c r="M8" i="52"/>
  <c r="M7" i="49"/>
  <c r="M227" i="72"/>
  <c r="M226" i="72" s="1"/>
  <c r="M164" i="51"/>
  <c r="N48" i="58"/>
  <c r="N47" i="54"/>
  <c r="O11" i="13"/>
  <c r="O11" i="16" s="1"/>
  <c r="O11" i="10"/>
  <c r="M17" i="18"/>
  <c r="M11" i="56"/>
  <c r="N328" i="71"/>
  <c r="N69" i="70"/>
  <c r="N135" i="42"/>
  <c r="M198" i="67"/>
  <c r="M197" i="67" s="1"/>
  <c r="M67" i="52"/>
  <c r="M66" i="49"/>
  <c r="N102" i="65"/>
  <c r="N67" i="67"/>
  <c r="N69" i="42"/>
  <c r="N69" i="67"/>
  <c r="N73" i="42"/>
  <c r="L31" i="25"/>
  <c r="L31" i="28" s="1"/>
  <c r="N122" i="68"/>
  <c r="O335" i="69"/>
  <c r="O112" i="56"/>
  <c r="N6" i="25"/>
  <c r="N6" i="28" s="1"/>
  <c r="M381" i="64"/>
  <c r="M20" i="56"/>
  <c r="M28" i="21"/>
  <c r="K187" i="68"/>
  <c r="K102" i="46"/>
  <c r="N100" i="71"/>
  <c r="K170" i="64"/>
  <c r="K21" i="46"/>
  <c r="M337" i="67"/>
  <c r="M71" i="56"/>
  <c r="K152" i="69"/>
  <c r="K121" i="46"/>
  <c r="O7" i="59"/>
  <c r="O8" i="62"/>
  <c r="O432" i="64"/>
  <c r="O431" i="64" s="1"/>
  <c r="M29" i="59"/>
  <c r="M28" i="55"/>
  <c r="M29" i="56"/>
  <c r="O18" i="23"/>
  <c r="O18" i="26" s="1"/>
  <c r="O110" i="48"/>
  <c r="O109" i="44"/>
  <c r="L28" i="24"/>
  <c r="L28" i="27" s="1"/>
  <c r="L28" i="21"/>
  <c r="I3" i="25"/>
  <c r="M20" i="24"/>
  <c r="M20" i="27" s="1"/>
  <c r="M20" i="21"/>
  <c r="M236" i="70"/>
  <c r="M235" i="70" s="1"/>
  <c r="M128" i="51"/>
  <c r="N9" i="24"/>
  <c r="N9" i="27" s="1"/>
  <c r="T3" i="7"/>
  <c r="T4" i="14"/>
  <c r="T4" i="17" s="1"/>
  <c r="M372" i="64"/>
  <c r="O339" i="69"/>
  <c r="M22" i="13"/>
  <c r="M22" i="16" s="1"/>
  <c r="M22" i="10"/>
  <c r="M99" i="56" l="1"/>
  <c r="M426" i="68"/>
  <c r="M28" i="56"/>
  <c r="J3" i="25"/>
  <c r="N9" i="21"/>
  <c r="T29" i="12"/>
  <c r="T29" i="15" s="1"/>
  <c r="P9" i="13"/>
  <c r="P9" i="16" s="1"/>
  <c r="P9" i="10"/>
  <c r="N5" i="25"/>
  <c r="N5" i="28" s="1"/>
  <c r="N18" i="13"/>
  <c r="N18" i="16" s="1"/>
  <c r="N18" i="10"/>
  <c r="Q14" i="18"/>
  <c r="M83" i="68"/>
  <c r="M96" i="42"/>
  <c r="M313" i="66"/>
  <c r="M332" i="66" s="1"/>
  <c r="M333" i="66"/>
  <c r="O138" i="70"/>
  <c r="M245" i="71"/>
  <c r="M244" i="71" s="1"/>
  <c r="M146" i="52"/>
  <c r="N129" i="48"/>
  <c r="N128" i="44"/>
  <c r="N323" i="72"/>
  <c r="N169" i="56"/>
  <c r="M15" i="20"/>
  <c r="M16" i="24"/>
  <c r="N144" i="65"/>
  <c r="N32" i="46"/>
  <c r="M337" i="65"/>
  <c r="M33" i="56"/>
  <c r="N324" i="72"/>
  <c r="N170" i="56"/>
  <c r="M139" i="72"/>
  <c r="M167" i="46"/>
  <c r="I3" i="28"/>
  <c r="L19" i="13"/>
  <c r="L19" i="16" s="1"/>
  <c r="L19" i="10"/>
  <c r="M86" i="59"/>
  <c r="M85" i="55"/>
  <c r="M86" i="56"/>
  <c r="M255" i="67"/>
  <c r="M254" i="67" s="1"/>
  <c r="M66" i="52"/>
  <c r="M165" i="58"/>
  <c r="M164" i="54"/>
  <c r="M120" i="6"/>
  <c r="M160" i="6"/>
  <c r="M136" i="6"/>
  <c r="P10" i="13"/>
  <c r="P10" i="16" s="1"/>
  <c r="P10" i="10"/>
  <c r="M67" i="59"/>
  <c r="M66" i="55"/>
  <c r="M67" i="56"/>
  <c r="M21" i="25"/>
  <c r="M21" i="28" s="1"/>
  <c r="O447" i="69"/>
  <c r="O446" i="69" s="1"/>
  <c r="O109" i="62"/>
  <c r="M67" i="72"/>
  <c r="M167" i="42"/>
  <c r="N143" i="67"/>
  <c r="N69" i="46"/>
  <c r="M140" i="71"/>
  <c r="M150" i="46"/>
  <c r="N67" i="70"/>
  <c r="N131" i="42"/>
  <c r="N144" i="70"/>
  <c r="N132" i="46"/>
  <c r="M22" i="23"/>
  <c r="M22" i="26" s="1"/>
  <c r="M413" i="68"/>
  <c r="M388" i="68"/>
  <c r="M412" i="68" s="1"/>
  <c r="P6" i="13"/>
  <c r="P6" i="16" s="1"/>
  <c r="P6" i="10"/>
  <c r="N86" i="48"/>
  <c r="N85" i="44"/>
  <c r="M245" i="72"/>
  <c r="M244" i="72" s="1"/>
  <c r="M164" i="52"/>
  <c r="M313" i="67"/>
  <c r="M332" i="67" s="1"/>
  <c r="M333" i="67"/>
  <c r="O110" i="49"/>
  <c r="O110" i="46"/>
  <c r="O109" i="45"/>
  <c r="O109" i="46" s="1"/>
  <c r="N47" i="56"/>
  <c r="O18" i="24"/>
  <c r="O18" i="27" s="1"/>
  <c r="O18" i="21"/>
  <c r="M85" i="52"/>
  <c r="M315" i="68"/>
  <c r="M314" i="68" s="1"/>
  <c r="M129" i="59"/>
  <c r="M128" i="55"/>
  <c r="M129" i="56"/>
  <c r="N165" i="48"/>
  <c r="N164" i="44"/>
  <c r="M336" i="70"/>
  <c r="M132" i="56"/>
  <c r="N323" i="71"/>
  <c r="N151" i="56"/>
  <c r="M24" i="23"/>
  <c r="M24" i="26" s="1"/>
  <c r="N77" i="64"/>
  <c r="N12" i="42"/>
  <c r="N29" i="48"/>
  <c r="N28" i="44"/>
  <c r="O18" i="25"/>
  <c r="O18" i="28" s="1"/>
  <c r="M86" i="58"/>
  <c r="M85" i="54"/>
  <c r="M255" i="70"/>
  <c r="M254" i="70" s="1"/>
  <c r="M128" i="52"/>
  <c r="M67" i="58"/>
  <c r="M66" i="54"/>
  <c r="O5" i="25"/>
  <c r="O5" i="28" s="1"/>
  <c r="O141" i="69"/>
  <c r="O121" i="69"/>
  <c r="O140" i="69" s="1"/>
  <c r="M129" i="58"/>
  <c r="M128" i="54"/>
  <c r="N47" i="59"/>
  <c r="N390" i="66"/>
  <c r="N389" i="66" s="1"/>
  <c r="N48" i="62"/>
  <c r="M313" i="70"/>
  <c r="M332" i="70" s="1"/>
  <c r="M333" i="70"/>
  <c r="M179" i="68"/>
  <c r="M94" i="46"/>
  <c r="M16" i="21"/>
  <c r="M415" i="68"/>
  <c r="N79" i="68"/>
  <c r="N88" i="42"/>
  <c r="M417" i="68"/>
  <c r="M90" i="56"/>
  <c r="N68" i="71"/>
  <c r="N150" i="42"/>
  <c r="N322" i="71"/>
  <c r="N150" i="56"/>
  <c r="N67" i="71"/>
  <c r="N149" i="42"/>
  <c r="K29" i="13"/>
  <c r="K29" i="16" s="1"/>
  <c r="K29" i="10"/>
  <c r="M28" i="23"/>
  <c r="M28" i="26" s="1"/>
  <c r="M7" i="52"/>
  <c r="M283" i="64"/>
  <c r="M282" i="64" s="1"/>
  <c r="N67" i="48"/>
  <c r="N66" i="44"/>
  <c r="M165" i="59"/>
  <c r="M164" i="55"/>
  <c r="M165" i="56"/>
  <c r="M255" i="66"/>
  <c r="M254" i="66" s="1"/>
  <c r="M47" i="52"/>
  <c r="N48" i="48"/>
  <c r="N47" i="44"/>
  <c r="Q4" i="18"/>
  <c r="Q3" i="18" s="1"/>
  <c r="M336" i="67"/>
  <c r="M70" i="56"/>
  <c r="P7" i="13"/>
  <c r="P7" i="16" s="1"/>
  <c r="P7" i="10"/>
  <c r="M8" i="58"/>
  <c r="M7" i="54"/>
  <c r="N9" i="25"/>
  <c r="N9" i="28" s="1"/>
  <c r="P367" i="64"/>
  <c r="P6" i="56"/>
  <c r="M420" i="68"/>
  <c r="M93" i="56"/>
  <c r="M390" i="65"/>
  <c r="M389" i="65" s="1"/>
  <c r="M29" i="62"/>
  <c r="M28" i="59"/>
  <c r="O495" i="64"/>
  <c r="O494" i="64" s="1"/>
  <c r="O7" i="62"/>
  <c r="N109" i="62"/>
  <c r="N447" i="69"/>
  <c r="N446" i="69" s="1"/>
  <c r="M300" i="72"/>
  <c r="M318" i="72" s="1"/>
  <c r="M319" i="72"/>
  <c r="O474" i="64"/>
  <c r="O473" i="64" s="1"/>
  <c r="O7" i="61"/>
  <c r="P64" i="46"/>
  <c r="M147" i="59"/>
  <c r="M146" i="55"/>
  <c r="M147" i="56"/>
  <c r="M140" i="72"/>
  <c r="M168" i="46"/>
  <c r="O69" i="69"/>
  <c r="O116" i="42"/>
  <c r="N69" i="65"/>
  <c r="N35" i="42"/>
  <c r="M81" i="68"/>
  <c r="M92" i="42"/>
  <c r="M84" i="68"/>
  <c r="M97" i="42"/>
  <c r="O334" i="69"/>
  <c r="O111" i="56"/>
  <c r="O23" i="24"/>
  <c r="O23" i="27" s="1"/>
  <c r="O23" i="21"/>
  <c r="M147" i="58"/>
  <c r="M146" i="54"/>
  <c r="P138" i="67"/>
  <c r="M371" i="65"/>
  <c r="M370" i="65" s="1"/>
  <c r="M29" i="61"/>
  <c r="M28" i="58"/>
  <c r="P14" i="18"/>
  <c r="P4" i="18"/>
  <c r="P3" i="18" s="1"/>
  <c r="O449" i="64"/>
  <c r="O4" i="60"/>
  <c r="O4" i="63"/>
  <c r="O512" i="64"/>
  <c r="M300" i="71"/>
  <c r="M318" i="71" s="1"/>
  <c r="M319" i="71"/>
  <c r="M8" i="59"/>
  <c r="M7" i="55"/>
  <c r="M8" i="56"/>
  <c r="N174" i="68"/>
  <c r="N89" i="46"/>
  <c r="O110" i="51"/>
  <c r="O109" i="48"/>
  <c r="O179" i="69"/>
  <c r="O178" i="69" s="1"/>
  <c r="N70" i="71"/>
  <c r="N154" i="42"/>
  <c r="M67" i="71"/>
  <c r="M149" i="42"/>
  <c r="M379" i="64"/>
  <c r="M18" i="56"/>
  <c r="M162" i="64"/>
  <c r="M13" i="46"/>
  <c r="M48" i="59"/>
  <c r="M47" i="55"/>
  <c r="M48" i="56"/>
  <c r="N147" i="48"/>
  <c r="N146" i="44"/>
  <c r="N371" i="66"/>
  <c r="N370" i="66" s="1"/>
  <c r="N48" i="61"/>
  <c r="N47" i="58"/>
  <c r="M48" i="58"/>
  <c r="M47" i="54"/>
  <c r="O109" i="61"/>
  <c r="O428" i="69"/>
  <c r="O427" i="69" s="1"/>
  <c r="N428" i="69"/>
  <c r="N427" i="69" s="1"/>
  <c r="N109" i="61"/>
  <c r="O126" i="46"/>
  <c r="K29" i="14"/>
  <c r="K29" i="17" s="1"/>
  <c r="K27" i="11"/>
  <c r="N8" i="48"/>
  <c r="N7" i="44"/>
  <c r="M347" i="64"/>
  <c r="M368" i="64" s="1"/>
  <c r="M369" i="64"/>
  <c r="L28" i="25"/>
  <c r="L28" i="28" s="1"/>
  <c r="T27" i="7"/>
  <c r="M88" i="56" l="1"/>
  <c r="M335" i="70"/>
  <c r="J3" i="28"/>
  <c r="M7" i="56"/>
  <c r="M164" i="56"/>
  <c r="M47" i="56"/>
  <c r="M131" i="56"/>
  <c r="N162" i="64"/>
  <c r="N13" i="46"/>
  <c r="N71" i="56"/>
  <c r="O330" i="67"/>
  <c r="O64" i="56"/>
  <c r="O8" i="23"/>
  <c r="O8" i="26" s="1"/>
  <c r="M432" i="64"/>
  <c r="M431" i="64" s="1"/>
  <c r="M8" i="62"/>
  <c r="M7" i="59"/>
  <c r="N173" i="68"/>
  <c r="N88" i="46"/>
  <c r="N69" i="72"/>
  <c r="N171" i="42"/>
  <c r="N421" i="68"/>
  <c r="N94" i="56"/>
  <c r="P23" i="23"/>
  <c r="P23" i="26" s="1"/>
  <c r="N322" i="72"/>
  <c r="N168" i="56"/>
  <c r="N143" i="70"/>
  <c r="N131" i="46"/>
  <c r="P102" i="69"/>
  <c r="K27" i="14"/>
  <c r="K27" i="17" s="1"/>
  <c r="K3" i="11"/>
  <c r="N428" i="66"/>
  <c r="N427" i="66" s="1"/>
  <c r="N47" i="61"/>
  <c r="M355" i="71"/>
  <c r="M354" i="71" s="1"/>
  <c r="M147" i="61"/>
  <c r="M146" i="58"/>
  <c r="O45" i="46"/>
  <c r="N171" i="68"/>
  <c r="N146" i="68"/>
  <c r="N170" i="68" s="1"/>
  <c r="M22" i="24"/>
  <c r="M22" i="27" s="1"/>
  <c r="M22" i="21"/>
  <c r="M461" i="68"/>
  <c r="M460" i="68" s="1"/>
  <c r="M86" i="61"/>
  <c r="M85" i="58"/>
  <c r="N164" i="48"/>
  <c r="N165" i="51"/>
  <c r="N173" i="72"/>
  <c r="N172" i="72" s="1"/>
  <c r="P138" i="66"/>
  <c r="O67" i="69"/>
  <c r="O112" i="42"/>
  <c r="M371" i="66"/>
  <c r="M370" i="66" s="1"/>
  <c r="M48" i="61"/>
  <c r="M47" i="58"/>
  <c r="M428" i="65"/>
  <c r="M427" i="65" s="1"/>
  <c r="M28" i="61"/>
  <c r="M24" i="25"/>
  <c r="M24" i="28" s="1"/>
  <c r="N419" i="68"/>
  <c r="N92" i="56"/>
  <c r="N67" i="49"/>
  <c r="N67" i="46"/>
  <c r="N66" i="45"/>
  <c r="N66" i="46" s="1"/>
  <c r="O138" i="66"/>
  <c r="M373" i="72"/>
  <c r="M372" i="72" s="1"/>
  <c r="M164" i="59"/>
  <c r="M165" i="62"/>
  <c r="N86" i="51"/>
  <c r="N85" i="48"/>
  <c r="N219" i="68"/>
  <c r="N218" i="68" s="1"/>
  <c r="N129" i="49"/>
  <c r="N128" i="45"/>
  <c r="N128" i="46" s="1"/>
  <c r="N129" i="46"/>
  <c r="P26" i="46"/>
  <c r="N95" i="56"/>
  <c r="M178" i="68"/>
  <c r="M93" i="46"/>
  <c r="P11" i="13"/>
  <c r="P11" i="16" s="1"/>
  <c r="P11" i="10"/>
  <c r="M139" i="71"/>
  <c r="M149" i="46"/>
  <c r="Q5" i="13"/>
  <c r="Q5" i="16" s="1"/>
  <c r="Q5" i="10"/>
  <c r="O386" i="69"/>
  <c r="O106" i="59"/>
  <c r="O443" i="69"/>
  <c r="O106" i="62"/>
  <c r="M76" i="64"/>
  <c r="O83" i="56"/>
  <c r="O9" i="23"/>
  <c r="O9" i="26" s="1"/>
  <c r="N141" i="67"/>
  <c r="N121" i="67"/>
  <c r="N140" i="67" s="1"/>
  <c r="M24" i="24"/>
  <c r="M24" i="27" s="1"/>
  <c r="M24" i="21"/>
  <c r="O109" i="51"/>
  <c r="O236" i="69"/>
  <c r="O235" i="69" s="1"/>
  <c r="O6" i="24"/>
  <c r="O6" i="27" s="1"/>
  <c r="O8" i="24"/>
  <c r="O8" i="27" s="1"/>
  <c r="N337" i="67"/>
  <c r="N179" i="66"/>
  <c r="N178" i="66" s="1"/>
  <c r="N48" i="51"/>
  <c r="N47" i="48"/>
  <c r="M371" i="70"/>
  <c r="M370" i="70" s="1"/>
  <c r="M128" i="58"/>
  <c r="M129" i="61"/>
  <c r="N8" i="49"/>
  <c r="N8" i="46"/>
  <c r="N7" i="45"/>
  <c r="N7" i="46" s="1"/>
  <c r="M15" i="56"/>
  <c r="O10" i="24"/>
  <c r="O10" i="27" s="1"/>
  <c r="P107" i="46"/>
  <c r="N121" i="70"/>
  <c r="N140" i="70" s="1"/>
  <c r="N141" i="70"/>
  <c r="P138" i="65"/>
  <c r="M164" i="58"/>
  <c r="M165" i="61"/>
  <c r="M355" i="72"/>
  <c r="M354" i="72" s="1"/>
  <c r="N422" i="68"/>
  <c r="N48" i="49"/>
  <c r="N48" i="46"/>
  <c r="N47" i="45"/>
  <c r="N47" i="46" s="1"/>
  <c r="M15" i="19"/>
  <c r="M15" i="21" s="1"/>
  <c r="M16" i="23"/>
  <c r="N29" i="51"/>
  <c r="N179" i="65"/>
  <c r="N178" i="65" s="1"/>
  <c r="N28" i="48"/>
  <c r="N135" i="64"/>
  <c r="N156" i="64" s="1"/>
  <c r="N157" i="64"/>
  <c r="M376" i="64"/>
  <c r="O106" i="55"/>
  <c r="O109" i="49"/>
  <c r="O110" i="52"/>
  <c r="O198" i="69"/>
  <c r="O197" i="69" s="1"/>
  <c r="P138" i="69"/>
  <c r="P5" i="46"/>
  <c r="M66" i="56"/>
  <c r="N121" i="66"/>
  <c r="N140" i="66" s="1"/>
  <c r="N141" i="66"/>
  <c r="M79" i="64"/>
  <c r="M16" i="42"/>
  <c r="N375" i="64"/>
  <c r="N14" i="56"/>
  <c r="N69" i="71"/>
  <c r="N153" i="42"/>
  <c r="O330" i="65"/>
  <c r="M169" i="64"/>
  <c r="M20" i="46"/>
  <c r="N141" i="71"/>
  <c r="N151" i="46"/>
  <c r="M416" i="68"/>
  <c r="M89" i="56"/>
  <c r="O57" i="56"/>
  <c r="M161" i="64"/>
  <c r="M12" i="46"/>
  <c r="N146" i="48"/>
  <c r="N147" i="51"/>
  <c r="N173" i="71"/>
  <c r="N172" i="71" s="1"/>
  <c r="N26" i="23"/>
  <c r="N26" i="26" s="1"/>
  <c r="N147" i="49"/>
  <c r="N146" i="45"/>
  <c r="N146" i="46" s="1"/>
  <c r="N147" i="46"/>
  <c r="O310" i="69"/>
  <c r="N99" i="6"/>
  <c r="M31" i="56"/>
  <c r="P154" i="64"/>
  <c r="N21" i="13"/>
  <c r="N21" i="16" s="1"/>
  <c r="N21" i="10"/>
  <c r="M66" i="59"/>
  <c r="M67" i="62"/>
  <c r="M390" i="67"/>
  <c r="M389" i="67" s="1"/>
  <c r="M85" i="56"/>
  <c r="N321" i="71"/>
  <c r="N149" i="56"/>
  <c r="M390" i="66"/>
  <c r="M389" i="66" s="1"/>
  <c r="M48" i="62"/>
  <c r="M47" i="59"/>
  <c r="N82" i="68"/>
  <c r="N93" i="42"/>
  <c r="N16" i="10"/>
  <c r="N15" i="9"/>
  <c r="N16" i="13"/>
  <c r="M22" i="25"/>
  <c r="M22" i="28" s="1"/>
  <c r="N199" i="64"/>
  <c r="N198" i="64" s="1"/>
  <c r="N8" i="51"/>
  <c r="N7" i="48"/>
  <c r="M26" i="24"/>
  <c r="M26" i="27" s="1"/>
  <c r="M26" i="21"/>
  <c r="P83" i="46"/>
  <c r="M447" i="65"/>
  <c r="M446" i="65" s="1"/>
  <c r="M28" i="62"/>
  <c r="M411" i="64"/>
  <c r="M410" i="64" s="1"/>
  <c r="M7" i="58"/>
  <c r="M8" i="61"/>
  <c r="N165" i="49"/>
  <c r="N165" i="46"/>
  <c r="N164" i="45"/>
  <c r="N164" i="46" s="1"/>
  <c r="N118" i="71"/>
  <c r="N136" i="71" s="1"/>
  <c r="N137" i="71"/>
  <c r="N15" i="8"/>
  <c r="N16" i="12"/>
  <c r="M128" i="56"/>
  <c r="M335" i="65"/>
  <c r="M485" i="68"/>
  <c r="M484" i="68" s="1"/>
  <c r="M86" i="62"/>
  <c r="M85" i="59"/>
  <c r="O75" i="64"/>
  <c r="O10" i="42"/>
  <c r="M336" i="65"/>
  <c r="M32" i="56"/>
  <c r="O291" i="69"/>
  <c r="O106" i="54"/>
  <c r="O10" i="23"/>
  <c r="O10" i="26" s="1"/>
  <c r="N139" i="71"/>
  <c r="N149" i="46"/>
  <c r="P335" i="69"/>
  <c r="P112" i="56"/>
  <c r="M177" i="68"/>
  <c r="M92" i="46"/>
  <c r="O9" i="24"/>
  <c r="O9" i="27" s="1"/>
  <c r="P168" i="68"/>
  <c r="M146" i="56"/>
  <c r="N118" i="72"/>
  <c r="N136" i="72" s="1"/>
  <c r="N137" i="72"/>
  <c r="M66" i="58"/>
  <c r="M67" i="61"/>
  <c r="M371" i="67"/>
  <c r="M370" i="67" s="1"/>
  <c r="M129" i="62"/>
  <c r="M128" i="59"/>
  <c r="M390" i="70"/>
  <c r="M389" i="70" s="1"/>
  <c r="M28" i="25"/>
  <c r="M28" i="28" s="1"/>
  <c r="N29" i="49"/>
  <c r="N28" i="45"/>
  <c r="N28" i="46" s="1"/>
  <c r="N29" i="46"/>
  <c r="N4" i="22"/>
  <c r="N17" i="18"/>
  <c r="M378" i="64"/>
  <c r="M17" i="56"/>
  <c r="N372" i="64"/>
  <c r="N11" i="56"/>
  <c r="M186" i="68"/>
  <c r="M101" i="46"/>
  <c r="P91" i="56"/>
  <c r="N68" i="72"/>
  <c r="N168" i="42"/>
  <c r="M147" i="62"/>
  <c r="M373" i="71"/>
  <c r="M372" i="71" s="1"/>
  <c r="M146" i="59"/>
  <c r="N86" i="49"/>
  <c r="N85" i="45"/>
  <c r="N85" i="46" s="1"/>
  <c r="N86" i="46"/>
  <c r="N66" i="48"/>
  <c r="N67" i="51"/>
  <c r="N179" i="67"/>
  <c r="N178" i="67" s="1"/>
  <c r="N447" i="66"/>
  <c r="N446" i="66" s="1"/>
  <c r="N47" i="62"/>
  <c r="P45" i="46"/>
  <c r="N121" i="65"/>
  <c r="N140" i="65" s="1"/>
  <c r="N141" i="65"/>
  <c r="M16" i="27"/>
  <c r="M15" i="24"/>
  <c r="M15" i="27" s="1"/>
  <c r="N179" i="70"/>
  <c r="N178" i="70" s="1"/>
  <c r="N129" i="51"/>
  <c r="N128" i="48"/>
  <c r="P418" i="68" l="1"/>
  <c r="K59" i="56"/>
  <c r="O8" i="21"/>
  <c r="O9" i="21"/>
  <c r="N374" i="64"/>
  <c r="N379" i="64"/>
  <c r="N18" i="56"/>
  <c r="L27" i="18"/>
  <c r="P72" i="56"/>
  <c r="N371" i="64"/>
  <c r="O107" i="56"/>
  <c r="N364" i="68"/>
  <c r="N26" i="24"/>
  <c r="N26" i="27" s="1"/>
  <c r="N26" i="21"/>
  <c r="M334" i="65"/>
  <c r="M30" i="56"/>
  <c r="O69" i="66"/>
  <c r="O54" i="42"/>
  <c r="P282" i="71"/>
  <c r="Q9" i="13"/>
  <c r="Q9" i="16" s="1"/>
  <c r="Q9" i="10"/>
  <c r="Q7" i="13"/>
  <c r="Q7" i="16" s="1"/>
  <c r="Q7" i="10"/>
  <c r="N164" i="49"/>
  <c r="N191" i="72"/>
  <c r="N190" i="72" s="1"/>
  <c r="N165" i="52"/>
  <c r="N262" i="64"/>
  <c r="N261" i="64" s="1"/>
  <c r="N7" i="51"/>
  <c r="N15" i="10"/>
  <c r="M447" i="67"/>
  <c r="M446" i="67" s="1"/>
  <c r="M66" i="62"/>
  <c r="O342" i="66"/>
  <c r="N236" i="66"/>
  <c r="N235" i="66" s="1"/>
  <c r="N47" i="51"/>
  <c r="M11" i="42"/>
  <c r="N291" i="68"/>
  <c r="N290" i="68" s="1"/>
  <c r="N85" i="51"/>
  <c r="O53" i="56"/>
  <c r="N128" i="51"/>
  <c r="N236" i="70"/>
  <c r="N235" i="70" s="1"/>
  <c r="N16" i="16"/>
  <c r="N15" i="13"/>
  <c r="N15" i="16" s="1"/>
  <c r="O6" i="23"/>
  <c r="O6" i="26" s="1"/>
  <c r="O6" i="21"/>
  <c r="N227" i="72"/>
  <c r="N226" i="72" s="1"/>
  <c r="N164" i="51"/>
  <c r="O348" i="69"/>
  <c r="O106" i="57"/>
  <c r="O10" i="25"/>
  <c r="O10" i="28" s="1"/>
  <c r="N84" i="68"/>
  <c r="N97" i="42"/>
  <c r="N21" i="23"/>
  <c r="N21" i="26" s="1"/>
  <c r="N67" i="72"/>
  <c r="N167" i="42"/>
  <c r="N294" i="67"/>
  <c r="P23" i="25"/>
  <c r="P23" i="28" s="1"/>
  <c r="N420" i="68"/>
  <c r="N93" i="56"/>
  <c r="M377" i="64"/>
  <c r="M16" i="56"/>
  <c r="O70" i="66"/>
  <c r="O55" i="42"/>
  <c r="N13" i="56"/>
  <c r="M557" i="68"/>
  <c r="M556" i="68" s="1"/>
  <c r="M85" i="62"/>
  <c r="O106" i="56"/>
  <c r="M409" i="72"/>
  <c r="M408" i="72" s="1"/>
  <c r="M164" i="61"/>
  <c r="M85" i="61"/>
  <c r="M533" i="68"/>
  <c r="M532" i="68" s="1"/>
  <c r="P110" i="48"/>
  <c r="P109" i="44"/>
  <c r="O338" i="66"/>
  <c r="O8" i="25"/>
  <c r="O8" i="28" s="1"/>
  <c r="N336" i="67"/>
  <c r="N70" i="56"/>
  <c r="N161" i="64"/>
  <c r="N12" i="46"/>
  <c r="N294" i="70"/>
  <c r="N337" i="65"/>
  <c r="N33" i="56"/>
  <c r="N146" i="49"/>
  <c r="N147" i="52"/>
  <c r="N191" i="71"/>
  <c r="N190" i="71" s="1"/>
  <c r="M15" i="23"/>
  <c r="M15" i="26" s="1"/>
  <c r="M16" i="26"/>
  <c r="K3" i="14"/>
  <c r="N282" i="71"/>
  <c r="N426" i="68"/>
  <c r="N99" i="56"/>
  <c r="N373" i="64"/>
  <c r="N12" i="56"/>
  <c r="N337" i="70"/>
  <c r="N133" i="56"/>
  <c r="N66" i="51"/>
  <c r="N236" i="67"/>
  <c r="N235" i="67" s="1"/>
  <c r="M427" i="71"/>
  <c r="M426" i="71" s="1"/>
  <c r="M146" i="62"/>
  <c r="K344" i="66"/>
  <c r="M31" i="13"/>
  <c r="M31" i="16" s="1"/>
  <c r="M31" i="10"/>
  <c r="N4" i="25"/>
  <c r="N4" i="28" s="1"/>
  <c r="M128" i="62"/>
  <c r="M447" i="70"/>
  <c r="M446" i="70" s="1"/>
  <c r="P338" i="67"/>
  <c r="O330" i="69"/>
  <c r="K29" i="24"/>
  <c r="K29" i="27" s="1"/>
  <c r="O109" i="52"/>
  <c r="O255" i="69"/>
  <c r="O254" i="69" s="1"/>
  <c r="O10" i="21"/>
  <c r="M427" i="72"/>
  <c r="M426" i="72" s="1"/>
  <c r="M164" i="62"/>
  <c r="Q6" i="56"/>
  <c r="M428" i="66"/>
  <c r="M427" i="66" s="1"/>
  <c r="M47" i="61"/>
  <c r="M409" i="71"/>
  <c r="M408" i="71" s="1"/>
  <c r="M146" i="61"/>
  <c r="O159" i="64"/>
  <c r="O10" i="46"/>
  <c r="M160" i="64"/>
  <c r="M11" i="46"/>
  <c r="N417" i="68"/>
  <c r="N90" i="56"/>
  <c r="O9" i="25"/>
  <c r="O9" i="28" s="1"/>
  <c r="O102" i="70"/>
  <c r="N294" i="65"/>
  <c r="M374" i="64"/>
  <c r="M13" i="56"/>
  <c r="N198" i="65"/>
  <c r="N197" i="65" s="1"/>
  <c r="N28" i="49"/>
  <c r="N29" i="52"/>
  <c r="P23" i="24"/>
  <c r="P23" i="27" s="1"/>
  <c r="P23" i="21"/>
  <c r="M474" i="64"/>
  <c r="M473" i="64" s="1"/>
  <c r="M7" i="61"/>
  <c r="O329" i="69"/>
  <c r="N146" i="51"/>
  <c r="N227" i="71"/>
  <c r="N226" i="71" s="1"/>
  <c r="K21" i="56"/>
  <c r="M28" i="13"/>
  <c r="M28" i="16" s="1"/>
  <c r="M28" i="10"/>
  <c r="N220" i="64"/>
  <c r="N219" i="64" s="1"/>
  <c r="N7" i="49"/>
  <c r="N8" i="52"/>
  <c r="O26" i="56"/>
  <c r="Q367" i="64"/>
  <c r="M7" i="62"/>
  <c r="M495" i="64"/>
  <c r="M494" i="64" s="1"/>
  <c r="N243" i="68"/>
  <c r="N242" i="68" s="1"/>
  <c r="N85" i="49"/>
  <c r="N86" i="52"/>
  <c r="N18" i="23"/>
  <c r="N18" i="26" s="1"/>
  <c r="N141" i="72"/>
  <c r="N169" i="46"/>
  <c r="N282" i="72"/>
  <c r="N326" i="64"/>
  <c r="T26" i="12"/>
  <c r="T26" i="15" s="1"/>
  <c r="N140" i="71"/>
  <c r="N150" i="46"/>
  <c r="N79" i="64"/>
  <c r="N16" i="42"/>
  <c r="M428" i="67"/>
  <c r="M427" i="67" s="1"/>
  <c r="M66" i="61"/>
  <c r="O367" i="69"/>
  <c r="O106" i="58"/>
  <c r="O106" i="61"/>
  <c r="O424" i="69"/>
  <c r="N15" i="12"/>
  <c r="N15" i="15" s="1"/>
  <c r="N16" i="15"/>
  <c r="K382" i="64"/>
  <c r="P53" i="56"/>
  <c r="Q11" i="13"/>
  <c r="Q11" i="16" s="1"/>
  <c r="Q11" i="10"/>
  <c r="N48" i="52"/>
  <c r="N198" i="66"/>
  <c r="N197" i="66" s="1"/>
  <c r="N47" i="49"/>
  <c r="M428" i="70"/>
  <c r="M427" i="70" s="1"/>
  <c r="M128" i="61"/>
  <c r="Q10" i="13"/>
  <c r="Q10" i="16" s="1"/>
  <c r="Q10" i="10"/>
  <c r="N18" i="24"/>
  <c r="N18" i="27" s="1"/>
  <c r="N18" i="21"/>
  <c r="N179" i="68"/>
  <c r="N94" i="46"/>
  <c r="M78" i="64"/>
  <c r="M15" i="42"/>
  <c r="N129" i="6"/>
  <c r="N153" i="6"/>
  <c r="Q6" i="13"/>
  <c r="Q6" i="16" s="1"/>
  <c r="Q6" i="10"/>
  <c r="M447" i="66"/>
  <c r="M446" i="66" s="1"/>
  <c r="M47" i="62"/>
  <c r="P338" i="66"/>
  <c r="N236" i="65"/>
  <c r="N235" i="65" s="1"/>
  <c r="N28" i="51"/>
  <c r="N198" i="70"/>
  <c r="N197" i="70" s="1"/>
  <c r="N128" i="49"/>
  <c r="N129" i="52"/>
  <c r="N198" i="67"/>
  <c r="N197" i="67" s="1"/>
  <c r="N66" i="49"/>
  <c r="N67" i="52"/>
  <c r="Q342" i="69"/>
  <c r="Q119" i="56"/>
  <c r="O410" i="68"/>
  <c r="M19" i="24"/>
  <c r="M19" i="27" s="1"/>
  <c r="N10" i="56"/>
  <c r="N24" i="13"/>
  <c r="N24" i="16" s="1"/>
  <c r="N24" i="10"/>
  <c r="N22" i="13"/>
  <c r="N22" i="16" s="1"/>
  <c r="N22" i="10"/>
  <c r="O15" i="18"/>
  <c r="P342" i="67" l="1"/>
  <c r="K380" i="64"/>
  <c r="P134" i="56"/>
  <c r="N69" i="56"/>
  <c r="O338" i="67"/>
  <c r="O72" i="56"/>
  <c r="K40" i="56"/>
  <c r="K344" i="65"/>
  <c r="M345" i="67"/>
  <c r="M79" i="56"/>
  <c r="M152" i="67"/>
  <c r="M78" i="46"/>
  <c r="M330" i="71"/>
  <c r="M158" i="56"/>
  <c r="N335" i="67"/>
  <c r="P338" i="70"/>
  <c r="M370" i="64"/>
  <c r="M9" i="56"/>
  <c r="O418" i="68"/>
  <c r="O91" i="56"/>
  <c r="O129" i="48"/>
  <c r="O128" i="44"/>
  <c r="N165" i="59"/>
  <c r="N164" i="55"/>
  <c r="N165" i="56"/>
  <c r="Q138" i="66"/>
  <c r="T24" i="12"/>
  <c r="T24" i="15" s="1"/>
  <c r="N178" i="68"/>
  <c r="N93" i="46"/>
  <c r="O100" i="72"/>
  <c r="O122" i="68"/>
  <c r="N16" i="21"/>
  <c r="N255" i="67"/>
  <c r="N254" i="67" s="1"/>
  <c r="N66" i="52"/>
  <c r="N255" i="70"/>
  <c r="N254" i="70" s="1"/>
  <c r="N128" i="52"/>
  <c r="N315" i="68"/>
  <c r="N314" i="68" s="1"/>
  <c r="N85" i="52"/>
  <c r="N319" i="71"/>
  <c r="N300" i="71"/>
  <c r="N318" i="71" s="1"/>
  <c r="Q8" i="13"/>
  <c r="Q8" i="16" s="1"/>
  <c r="Q8" i="10"/>
  <c r="N300" i="72"/>
  <c r="N318" i="72" s="1"/>
  <c r="N319" i="72"/>
  <c r="N388" i="68"/>
  <c r="N412" i="68" s="1"/>
  <c r="N413" i="68"/>
  <c r="T22" i="12"/>
  <c r="T22" i="15" s="1"/>
  <c r="N336" i="70"/>
  <c r="N132" i="56"/>
  <c r="N67" i="59"/>
  <c r="N66" i="55"/>
  <c r="N67" i="56"/>
  <c r="N283" i="64"/>
  <c r="N282" i="64" s="1"/>
  <c r="N7" i="52"/>
  <c r="O18" i="13"/>
  <c r="O18" i="16" s="1"/>
  <c r="O18" i="10"/>
  <c r="O11" i="24"/>
  <c r="O11" i="27" s="1"/>
  <c r="N147" i="59"/>
  <c r="N147" i="56"/>
  <c r="N146" i="55"/>
  <c r="P109" i="48"/>
  <c r="P110" i="51"/>
  <c r="P179" i="69"/>
  <c r="P178" i="69" s="1"/>
  <c r="N86" i="59"/>
  <c r="N85" i="55"/>
  <c r="N86" i="56"/>
  <c r="O68" i="66"/>
  <c r="O51" i="42"/>
  <c r="O114" i="64"/>
  <c r="N22" i="23"/>
  <c r="N22" i="26" s="1"/>
  <c r="O100" i="71"/>
  <c r="P330" i="67"/>
  <c r="P8" i="23"/>
  <c r="P8" i="26" s="1"/>
  <c r="O6" i="25"/>
  <c r="O6" i="28" s="1"/>
  <c r="Q126" i="46"/>
  <c r="K19" i="56"/>
  <c r="N29" i="59"/>
  <c r="N28" i="55"/>
  <c r="N29" i="56"/>
  <c r="N129" i="58"/>
  <c r="N128" i="54"/>
  <c r="O330" i="70"/>
  <c r="O126" i="56"/>
  <c r="O11" i="23"/>
  <c r="O11" i="26" s="1"/>
  <c r="O102" i="67"/>
  <c r="N313" i="70"/>
  <c r="N332" i="70" s="1"/>
  <c r="N333" i="70"/>
  <c r="N78" i="64"/>
  <c r="N15" i="42"/>
  <c r="N313" i="67"/>
  <c r="N332" i="67" s="1"/>
  <c r="N333" i="67"/>
  <c r="N18" i="25"/>
  <c r="N18" i="28" s="1"/>
  <c r="O364" i="68"/>
  <c r="N76" i="64"/>
  <c r="N11" i="42"/>
  <c r="O102" i="66"/>
  <c r="P342" i="66"/>
  <c r="P57" i="56"/>
  <c r="O338" i="70"/>
  <c r="O134" i="56"/>
  <c r="N8" i="58"/>
  <c r="N7" i="54"/>
  <c r="N21" i="24"/>
  <c r="N21" i="27" s="1"/>
  <c r="N21" i="21"/>
  <c r="Q138" i="70"/>
  <c r="Q5" i="46"/>
  <c r="N313" i="65"/>
  <c r="N332" i="65" s="1"/>
  <c r="N333" i="65"/>
  <c r="P126" i="46"/>
  <c r="Q83" i="46"/>
  <c r="O405" i="69"/>
  <c r="O106" i="60"/>
  <c r="O462" i="69"/>
  <c r="O106" i="63"/>
  <c r="N245" i="72"/>
  <c r="N244" i="72" s="1"/>
  <c r="N164" i="52"/>
  <c r="P147" i="59"/>
  <c r="P146" i="55"/>
  <c r="P147" i="56"/>
  <c r="Q45" i="46"/>
  <c r="N255" i="65"/>
  <c r="N254" i="65" s="1"/>
  <c r="N28" i="52"/>
  <c r="N86" i="58"/>
  <c r="N85" i="54"/>
  <c r="P75" i="64"/>
  <c r="P10" i="42"/>
  <c r="N139" i="72"/>
  <c r="N167" i="46"/>
  <c r="N140" i="72"/>
  <c r="N168" i="46"/>
  <c r="N416" i="68"/>
  <c r="N89" i="56"/>
  <c r="N81" i="68"/>
  <c r="N92" i="42"/>
  <c r="T21" i="12"/>
  <c r="T21" i="15" s="1"/>
  <c r="N336" i="65"/>
  <c r="N32" i="56"/>
  <c r="Q154" i="64"/>
  <c r="M19" i="13"/>
  <c r="M19" i="16" s="1"/>
  <c r="M19" i="10"/>
  <c r="N8" i="59"/>
  <c r="N7" i="55"/>
  <c r="N8" i="56"/>
  <c r="N120" i="6"/>
  <c r="N160" i="6"/>
  <c r="N136" i="6"/>
  <c r="P138" i="70"/>
  <c r="K3" i="17"/>
  <c r="Q168" i="68"/>
  <c r="Q26" i="46"/>
  <c r="P300" i="71"/>
  <c r="P318" i="71" s="1"/>
  <c r="P319" i="71"/>
  <c r="N29" i="58"/>
  <c r="N28" i="54"/>
  <c r="U31" i="12"/>
  <c r="U31" i="15" s="1"/>
  <c r="T20" i="12"/>
  <c r="T20" i="15" s="1"/>
  <c r="O102" i="65"/>
  <c r="N15" i="20"/>
  <c r="N16" i="24"/>
  <c r="N24" i="23"/>
  <c r="N24" i="26" s="1"/>
  <c r="P110" i="49"/>
  <c r="P109" i="45"/>
  <c r="P109" i="46" s="1"/>
  <c r="P110" i="46"/>
  <c r="N165" i="58"/>
  <c r="N164" i="54"/>
  <c r="M19" i="23"/>
  <c r="M19" i="26" s="1"/>
  <c r="P8" i="24"/>
  <c r="P8" i="27" s="1"/>
  <c r="N369" i="64"/>
  <c r="N347" i="64"/>
  <c r="N368" i="64" s="1"/>
  <c r="Q107" i="46"/>
  <c r="N245" i="71"/>
  <c r="N244" i="71" s="1"/>
  <c r="N146" i="52"/>
  <c r="Q138" i="65"/>
  <c r="N67" i="58"/>
  <c r="N66" i="54"/>
  <c r="Q23" i="23"/>
  <c r="Q23" i="26" s="1"/>
  <c r="M31" i="23"/>
  <c r="M31" i="26" s="1"/>
  <c r="N147" i="58"/>
  <c r="N146" i="54"/>
  <c r="N21" i="25"/>
  <c r="N21" i="28" s="1"/>
  <c r="P69" i="66"/>
  <c r="P54" i="42"/>
  <c r="M373" i="64"/>
  <c r="M12" i="56"/>
  <c r="M19" i="21"/>
  <c r="P121" i="69"/>
  <c r="P140" i="69" s="1"/>
  <c r="P141" i="69"/>
  <c r="N47" i="52"/>
  <c r="N255" i="66"/>
  <c r="N254" i="66" s="1"/>
  <c r="P76" i="56"/>
  <c r="Q138" i="69"/>
  <c r="N129" i="59"/>
  <c r="N128" i="55"/>
  <c r="N129" i="56"/>
  <c r="P147" i="58"/>
  <c r="P146" i="54"/>
  <c r="N28" i="56" l="1"/>
  <c r="N381" i="64"/>
  <c r="N66" i="56"/>
  <c r="P8" i="21"/>
  <c r="N335" i="70"/>
  <c r="M30" i="13"/>
  <c r="M30" i="16" s="1"/>
  <c r="M30" i="10"/>
  <c r="N415" i="68"/>
  <c r="K29" i="21"/>
  <c r="K29" i="23"/>
  <c r="K29" i="26" s="1"/>
  <c r="N20" i="56"/>
  <c r="M330" i="72"/>
  <c r="M176" i="56"/>
  <c r="K39" i="56"/>
  <c r="K343" i="65"/>
  <c r="O11" i="21"/>
  <c r="Q335" i="69"/>
  <c r="Q112" i="56"/>
  <c r="P159" i="64"/>
  <c r="P10" i="46"/>
  <c r="T19" i="12"/>
  <c r="T19" i="15" s="1"/>
  <c r="T17" i="7"/>
  <c r="T146" i="66"/>
  <c r="T53" i="46"/>
  <c r="P323" i="64"/>
  <c r="P4" i="54"/>
  <c r="P5" i="21"/>
  <c r="P428" i="64"/>
  <c r="P4" i="59"/>
  <c r="P4" i="62"/>
  <c r="P491" i="64"/>
  <c r="O67" i="66"/>
  <c r="O50" i="42"/>
  <c r="O11" i="25"/>
  <c r="O11" i="28" s="1"/>
  <c r="M31" i="25"/>
  <c r="M31" i="28" s="1"/>
  <c r="P330" i="66"/>
  <c r="P45" i="56"/>
  <c r="P7" i="23"/>
  <c r="P7" i="26" s="1"/>
  <c r="P64" i="56"/>
  <c r="N371" i="67"/>
  <c r="N370" i="67" s="1"/>
  <c r="N67" i="61"/>
  <c r="N66" i="58"/>
  <c r="P198" i="69"/>
  <c r="P197" i="69" s="1"/>
  <c r="P109" i="49"/>
  <c r="P110" i="52"/>
  <c r="P9" i="24"/>
  <c r="P9" i="27" s="1"/>
  <c r="N7" i="59"/>
  <c r="N8" i="62"/>
  <c r="N432" i="64"/>
  <c r="N431" i="64" s="1"/>
  <c r="Q64" i="46"/>
  <c r="O86" i="48"/>
  <c r="O85" i="44"/>
  <c r="N164" i="56"/>
  <c r="P68" i="65"/>
  <c r="P32" i="42"/>
  <c r="Q102" i="69"/>
  <c r="U30" i="12"/>
  <c r="U30" i="15" s="1"/>
  <c r="U30" i="14"/>
  <c r="U30" i="17" s="1"/>
  <c r="T338" i="69"/>
  <c r="T115" i="56"/>
  <c r="P69" i="69"/>
  <c r="P116" i="42"/>
  <c r="P67" i="69"/>
  <c r="P112" i="42"/>
  <c r="T146" i="70"/>
  <c r="T134" i="46"/>
  <c r="P8" i="25"/>
  <c r="P8" i="28" s="1"/>
  <c r="T150" i="69"/>
  <c r="T119" i="46"/>
  <c r="N28" i="24"/>
  <c r="N28" i="27" s="1"/>
  <c r="N28" i="21"/>
  <c r="O76" i="56"/>
  <c r="M19" i="25"/>
  <c r="M19" i="28" s="1"/>
  <c r="M17" i="22"/>
  <c r="R4" i="18"/>
  <c r="R3" i="18" s="1"/>
  <c r="R14" i="18"/>
  <c r="N19" i="24"/>
  <c r="N19" i="27" s="1"/>
  <c r="Q138" i="67"/>
  <c r="O86" i="58"/>
  <c r="O85" i="54"/>
  <c r="O67" i="48"/>
  <c r="O66" i="44"/>
  <c r="N390" i="65"/>
  <c r="N389" i="65" s="1"/>
  <c r="N29" i="62"/>
  <c r="N28" i="59"/>
  <c r="N22" i="24"/>
  <c r="N22" i="27" s="1"/>
  <c r="N22" i="21"/>
  <c r="O8" i="48"/>
  <c r="O7" i="44"/>
  <c r="N85" i="56"/>
  <c r="P109" i="51"/>
  <c r="P236" i="69"/>
  <c r="P235" i="69" s="1"/>
  <c r="N28" i="23"/>
  <c r="N28" i="26" s="1"/>
  <c r="N165" i="62"/>
  <c r="N373" i="72"/>
  <c r="N372" i="72" s="1"/>
  <c r="N164" i="59"/>
  <c r="P10" i="24"/>
  <c r="P10" i="27" s="1"/>
  <c r="N355" i="72"/>
  <c r="N354" i="72" s="1"/>
  <c r="N165" i="61"/>
  <c r="N164" i="58"/>
  <c r="M428" i="68"/>
  <c r="O342" i="70"/>
  <c r="O138" i="56"/>
  <c r="Q23" i="25"/>
  <c r="Q23" i="28" s="1"/>
  <c r="N177" i="68"/>
  <c r="N92" i="46"/>
  <c r="T146" i="67"/>
  <c r="T72" i="46"/>
  <c r="O342" i="67"/>
  <c r="N16" i="27"/>
  <c r="N15" i="24"/>
  <c r="N15" i="27" s="1"/>
  <c r="N335" i="65"/>
  <c r="N31" i="56"/>
  <c r="N88" i="56"/>
  <c r="O86" i="59"/>
  <c r="O85" i="55"/>
  <c r="O86" i="56"/>
  <c r="N85" i="59"/>
  <c r="N485" i="68"/>
  <c r="N484" i="68" s="1"/>
  <c r="N86" i="62"/>
  <c r="N15" i="19"/>
  <c r="N15" i="21" s="1"/>
  <c r="N16" i="23"/>
  <c r="T337" i="69"/>
  <c r="T114" i="56"/>
  <c r="N85" i="58"/>
  <c r="N86" i="61"/>
  <c r="N461" i="68"/>
  <c r="N460" i="68" s="1"/>
  <c r="O7" i="24"/>
  <c r="O7" i="27" s="1"/>
  <c r="N22" i="25"/>
  <c r="N22" i="28" s="1"/>
  <c r="T176" i="68"/>
  <c r="T91" i="46"/>
  <c r="N24" i="25"/>
  <c r="N24" i="28" s="1"/>
  <c r="T68" i="69"/>
  <c r="T113" i="42"/>
  <c r="O339" i="70"/>
  <c r="O135" i="56"/>
  <c r="O145" i="66"/>
  <c r="O52" i="46"/>
  <c r="P338" i="65"/>
  <c r="P34" i="56"/>
  <c r="N160" i="64"/>
  <c r="N11" i="46"/>
  <c r="P355" i="71"/>
  <c r="P354" i="71" s="1"/>
  <c r="P147" i="61"/>
  <c r="P146" i="58"/>
  <c r="O129" i="49"/>
  <c r="O129" i="46"/>
  <c r="O128" i="45"/>
  <c r="O128" i="46" s="1"/>
  <c r="N7" i="56"/>
  <c r="P6" i="24"/>
  <c r="P6" i="27" s="1"/>
  <c r="P5" i="24"/>
  <c r="P5" i="27" s="1"/>
  <c r="O34" i="56"/>
  <c r="N128" i="56"/>
  <c r="O388" i="68"/>
  <c r="O412" i="68" s="1"/>
  <c r="O413" i="68"/>
  <c r="N146" i="56"/>
  <c r="O165" i="48"/>
  <c r="O164" i="44"/>
  <c r="O415" i="68"/>
  <c r="O88" i="56"/>
  <c r="O67" i="70"/>
  <c r="O131" i="42"/>
  <c r="N83" i="68"/>
  <c r="N96" i="42"/>
  <c r="P83" i="56"/>
  <c r="P9" i="23"/>
  <c r="P9" i="26" s="1"/>
  <c r="O45" i="56"/>
  <c r="O7" i="21"/>
  <c r="N334" i="65"/>
  <c r="N30" i="56"/>
  <c r="N390" i="70"/>
  <c r="N389" i="70" s="1"/>
  <c r="N129" i="62"/>
  <c r="N128" i="59"/>
  <c r="O121" i="70"/>
  <c r="O140" i="70" s="1"/>
  <c r="O141" i="70"/>
  <c r="U28" i="12"/>
  <c r="U28" i="15" s="1"/>
  <c r="U28" i="14"/>
  <c r="U28" i="17" s="1"/>
  <c r="N24" i="24"/>
  <c r="N24" i="27" s="1"/>
  <c r="N24" i="21"/>
  <c r="N146" i="58"/>
  <c r="N147" i="61"/>
  <c r="N355" i="71"/>
  <c r="N354" i="71" s="1"/>
  <c r="P146" i="56"/>
  <c r="N411" i="64"/>
  <c r="N410" i="64" s="1"/>
  <c r="N8" i="61"/>
  <c r="N7" i="58"/>
  <c r="Q18" i="24"/>
  <c r="Q18" i="27" s="1"/>
  <c r="O48" i="48"/>
  <c r="O47" i="44"/>
  <c r="P7" i="24"/>
  <c r="P7" i="27" s="1"/>
  <c r="P4" i="55"/>
  <c r="O338" i="65"/>
  <c r="N129" i="61"/>
  <c r="N371" i="70"/>
  <c r="N370" i="70" s="1"/>
  <c r="N128" i="58"/>
  <c r="P138" i="56"/>
  <c r="O179" i="70"/>
  <c r="O178" i="70" s="1"/>
  <c r="O128" i="48"/>
  <c r="O129" i="51"/>
  <c r="M101" i="56"/>
  <c r="O339" i="65"/>
  <c r="O35" i="56"/>
  <c r="O68" i="70"/>
  <c r="O132" i="42"/>
  <c r="N371" i="65"/>
  <c r="N370" i="65" s="1"/>
  <c r="N28" i="58"/>
  <c r="N29" i="61"/>
  <c r="P70" i="66"/>
  <c r="P55" i="42"/>
  <c r="O70" i="71"/>
  <c r="O154" i="42"/>
  <c r="T146" i="69"/>
  <c r="T115" i="46"/>
  <c r="P67" i="66"/>
  <c r="P50" i="42"/>
  <c r="O80" i="68"/>
  <c r="O89" i="42"/>
  <c r="Q371" i="64"/>
  <c r="Q10" i="56"/>
  <c r="P10" i="23"/>
  <c r="P10" i="26" s="1"/>
  <c r="P6" i="23"/>
  <c r="P6" i="26" s="1"/>
  <c r="P294" i="69"/>
  <c r="N131" i="56"/>
  <c r="O29" i="48"/>
  <c r="O28" i="44"/>
  <c r="P147" i="62"/>
  <c r="P146" i="59"/>
  <c r="P373" i="71"/>
  <c r="P372" i="71" s="1"/>
  <c r="P344" i="64"/>
  <c r="O147" i="48"/>
  <c r="O146" i="44"/>
  <c r="N147" i="62"/>
  <c r="N373" i="71"/>
  <c r="N372" i="71" s="1"/>
  <c r="N146" i="59"/>
  <c r="N390" i="67"/>
  <c r="N389" i="67" s="1"/>
  <c r="N66" i="59"/>
  <c r="N67" i="62"/>
  <c r="P342" i="70"/>
  <c r="M31" i="24"/>
  <c r="M31" i="27" s="1"/>
  <c r="M31" i="21"/>
  <c r="P5" i="56" l="1"/>
  <c r="P366" i="64"/>
  <c r="P7" i="21"/>
  <c r="O38" i="56"/>
  <c r="K27" i="22"/>
  <c r="K29" i="25"/>
  <c r="K29" i="28" s="1"/>
  <c r="O85" i="56"/>
  <c r="P6" i="21"/>
  <c r="O69" i="56"/>
  <c r="L121" i="56"/>
  <c r="O341" i="65"/>
  <c r="P4" i="56"/>
  <c r="O146" i="68"/>
  <c r="O170" i="68" s="1"/>
  <c r="O171" i="68"/>
  <c r="O121" i="66"/>
  <c r="O140" i="66" s="1"/>
  <c r="O141" i="66"/>
  <c r="O135" i="64"/>
  <c r="O156" i="64" s="1"/>
  <c r="O157" i="64"/>
  <c r="N28" i="25"/>
  <c r="N28" i="28" s="1"/>
  <c r="P407" i="64"/>
  <c r="P4" i="58"/>
  <c r="P4" i="61"/>
  <c r="P470" i="64"/>
  <c r="O68" i="67"/>
  <c r="O70" i="42"/>
  <c r="O340" i="65"/>
  <c r="O341" i="70"/>
  <c r="O137" i="56"/>
  <c r="P323" i="71"/>
  <c r="P151" i="56"/>
  <c r="U9" i="12"/>
  <c r="U9" i="15" s="1"/>
  <c r="N428" i="65"/>
  <c r="N427" i="65" s="1"/>
  <c r="N28" i="61"/>
  <c r="O236" i="70"/>
  <c r="O235" i="70" s="1"/>
  <c r="O128" i="51"/>
  <c r="O128" i="49"/>
  <c r="O198" i="70"/>
  <c r="O197" i="70" s="1"/>
  <c r="O129" i="52"/>
  <c r="L344" i="69"/>
  <c r="N19" i="13"/>
  <c r="N19" i="16" s="1"/>
  <c r="N19" i="10"/>
  <c r="N533" i="68"/>
  <c r="N532" i="68" s="1"/>
  <c r="N85" i="61"/>
  <c r="N7" i="62"/>
  <c r="N495" i="64"/>
  <c r="N494" i="64" s="1"/>
  <c r="O342" i="65"/>
  <c r="O335" i="67"/>
  <c r="P386" i="64"/>
  <c r="P4" i="57"/>
  <c r="N474" i="64"/>
  <c r="N473" i="64" s="1"/>
  <c r="N7" i="61"/>
  <c r="N16" i="26"/>
  <c r="N15" i="23"/>
  <c r="N15" i="26" s="1"/>
  <c r="O118" i="72"/>
  <c r="O136" i="72" s="1"/>
  <c r="O137" i="72"/>
  <c r="R11" i="10"/>
  <c r="R11" i="13"/>
  <c r="R11" i="16" s="1"/>
  <c r="Q110" i="48"/>
  <c r="Q109" i="44"/>
  <c r="P68" i="67"/>
  <c r="P70" i="42"/>
  <c r="P321" i="71"/>
  <c r="P149" i="56"/>
  <c r="O143" i="66"/>
  <c r="O50" i="46"/>
  <c r="P323" i="72"/>
  <c r="P169" i="56"/>
  <c r="P10" i="25"/>
  <c r="P10" i="28" s="1"/>
  <c r="P328" i="72"/>
  <c r="P174" i="56"/>
  <c r="Q338" i="66"/>
  <c r="Q53" i="56"/>
  <c r="O144" i="66"/>
  <c r="O51" i="46"/>
  <c r="P70" i="65"/>
  <c r="P36" i="42"/>
  <c r="O340" i="70"/>
  <c r="O136" i="56"/>
  <c r="P143" i="66"/>
  <c r="P50" i="46"/>
  <c r="P146" i="62"/>
  <c r="P427" i="71"/>
  <c r="P426" i="71" s="1"/>
  <c r="R9" i="13"/>
  <c r="R9" i="16" s="1"/>
  <c r="R9" i="10"/>
  <c r="N428" i="70"/>
  <c r="N427" i="70" s="1"/>
  <c r="N128" i="61"/>
  <c r="P26" i="56"/>
  <c r="O485" i="68"/>
  <c r="O484" i="68" s="1"/>
  <c r="O86" i="62"/>
  <c r="O85" i="59"/>
  <c r="N409" i="72"/>
  <c r="N408" i="72" s="1"/>
  <c r="N164" i="61"/>
  <c r="O199" i="64"/>
  <c r="O198" i="64" s="1"/>
  <c r="O8" i="51"/>
  <c r="O7" i="48"/>
  <c r="R10" i="13"/>
  <c r="R10" i="16" s="1"/>
  <c r="R10" i="10"/>
  <c r="O147" i="51"/>
  <c r="O146" i="48"/>
  <c r="O173" i="71"/>
  <c r="O172" i="71" s="1"/>
  <c r="P100" i="72"/>
  <c r="P110" i="58"/>
  <c r="P109" i="54"/>
  <c r="N409" i="71"/>
  <c r="N408" i="71" s="1"/>
  <c r="N146" i="61"/>
  <c r="P6" i="25"/>
  <c r="P6" i="28" s="1"/>
  <c r="O328" i="72"/>
  <c r="O174" i="56"/>
  <c r="P324" i="72"/>
  <c r="P170" i="56"/>
  <c r="O69" i="67"/>
  <c r="O73" i="42"/>
  <c r="O70" i="67"/>
  <c r="O74" i="42"/>
  <c r="P70" i="70"/>
  <c r="P136" i="42"/>
  <c r="T143" i="69"/>
  <c r="T112" i="46"/>
  <c r="Q18" i="23"/>
  <c r="Q18" i="26" s="1"/>
  <c r="O99" i="6"/>
  <c r="O121" i="65"/>
  <c r="O140" i="65" s="1"/>
  <c r="O141" i="65"/>
  <c r="O147" i="49"/>
  <c r="O147" i="46"/>
  <c r="O146" i="45"/>
  <c r="O146" i="46" s="1"/>
  <c r="O173" i="72"/>
  <c r="O172" i="72" s="1"/>
  <c r="O164" i="48"/>
  <c r="O165" i="51"/>
  <c r="R7" i="13"/>
  <c r="R7" i="16" s="1"/>
  <c r="R7" i="10"/>
  <c r="N19" i="23"/>
  <c r="N19" i="26" s="1"/>
  <c r="N19" i="21"/>
  <c r="P18" i="13"/>
  <c r="P18" i="16" s="1"/>
  <c r="P18" i="10"/>
  <c r="O325" i="71"/>
  <c r="O153" i="56"/>
  <c r="O179" i="65"/>
  <c r="O178" i="65" s="1"/>
  <c r="O28" i="48"/>
  <c r="O29" i="51"/>
  <c r="P409" i="71"/>
  <c r="P408" i="71" s="1"/>
  <c r="P146" i="61"/>
  <c r="Q23" i="24"/>
  <c r="Q23" i="27" s="1"/>
  <c r="Q23" i="21"/>
  <c r="P7" i="25"/>
  <c r="P7" i="28" s="1"/>
  <c r="Q75" i="64"/>
  <c r="Q10" i="42"/>
  <c r="P68" i="66"/>
  <c r="P51" i="42"/>
  <c r="T336" i="69"/>
  <c r="T113" i="56"/>
  <c r="N447" i="67"/>
  <c r="N446" i="67" s="1"/>
  <c r="N66" i="62"/>
  <c r="N427" i="71"/>
  <c r="N426" i="71" s="1"/>
  <c r="N146" i="62"/>
  <c r="O37" i="56"/>
  <c r="O15" i="8"/>
  <c r="O16" i="12"/>
  <c r="O137" i="71"/>
  <c r="O118" i="71"/>
  <c r="O136" i="71" s="1"/>
  <c r="N557" i="68"/>
  <c r="N556" i="68" s="1"/>
  <c r="N85" i="62"/>
  <c r="O67" i="49"/>
  <c r="O67" i="46"/>
  <c r="O66" i="45"/>
  <c r="O66" i="46" s="1"/>
  <c r="O85" i="58"/>
  <c r="O461" i="68"/>
  <c r="O460" i="68" s="1"/>
  <c r="O86" i="61"/>
  <c r="P9" i="21"/>
  <c r="P255" i="69"/>
  <c r="P254" i="69" s="1"/>
  <c r="P109" i="52"/>
  <c r="P5" i="23"/>
  <c r="P5" i="26" s="1"/>
  <c r="P9" i="25"/>
  <c r="P9" i="28" s="1"/>
  <c r="O70" i="65"/>
  <c r="O36" i="42"/>
  <c r="Q67" i="69"/>
  <c r="Q112" i="42"/>
  <c r="O29" i="49"/>
  <c r="O29" i="46"/>
  <c r="O28" i="45"/>
  <c r="O28" i="46" s="1"/>
  <c r="O179" i="67"/>
  <c r="O178" i="67" s="1"/>
  <c r="O66" i="48"/>
  <c r="O67" i="51"/>
  <c r="T180" i="68"/>
  <c r="T95" i="46"/>
  <c r="O145" i="67"/>
  <c r="O71" i="46"/>
  <c r="U11" i="12"/>
  <c r="U11" i="15" s="1"/>
  <c r="P325" i="71"/>
  <c r="P153" i="56"/>
  <c r="O79" i="68"/>
  <c r="O88" i="42"/>
  <c r="P321" i="72"/>
  <c r="P167" i="56"/>
  <c r="O143" i="70"/>
  <c r="O131" i="46"/>
  <c r="P330" i="65"/>
  <c r="O179" i="66"/>
  <c r="O178" i="66" s="1"/>
  <c r="O47" i="48"/>
  <c r="O48" i="51"/>
  <c r="N447" i="70"/>
  <c r="N446" i="70" s="1"/>
  <c r="N128" i="62"/>
  <c r="P110" i="59"/>
  <c r="P109" i="55"/>
  <c r="P110" i="56"/>
  <c r="O156" i="56"/>
  <c r="R6" i="13"/>
  <c r="R6" i="16" s="1"/>
  <c r="R6" i="10"/>
  <c r="O121" i="67"/>
  <c r="O140" i="67" s="1"/>
  <c r="O141" i="67"/>
  <c r="N427" i="72"/>
  <c r="N426" i="72" s="1"/>
  <c r="N164" i="62"/>
  <c r="Q116" i="56"/>
  <c r="O219" i="68"/>
  <c r="O218" i="68" s="1"/>
  <c r="O85" i="48"/>
  <c r="O86" i="51"/>
  <c r="O330" i="66"/>
  <c r="P107" i="56"/>
  <c r="O36" i="56"/>
  <c r="P322" i="72"/>
  <c r="P168" i="56"/>
  <c r="O175" i="68"/>
  <c r="O90" i="46"/>
  <c r="O16" i="10"/>
  <c r="O15" i="9"/>
  <c r="O15" i="10" s="1"/>
  <c r="O16" i="13"/>
  <c r="P79" i="68"/>
  <c r="P88" i="42"/>
  <c r="M17" i="25"/>
  <c r="M17" i="28" s="1"/>
  <c r="U10" i="12"/>
  <c r="U10" i="15" s="1"/>
  <c r="P342" i="65"/>
  <c r="P38" i="56"/>
  <c r="N169" i="64"/>
  <c r="N20" i="46"/>
  <c r="O145" i="70"/>
  <c r="O133" i="46"/>
  <c r="O294" i="70"/>
  <c r="Q68" i="66"/>
  <c r="Q51" i="42"/>
  <c r="O324" i="71"/>
  <c r="O152" i="56"/>
  <c r="Q18" i="21"/>
  <c r="O86" i="49"/>
  <c r="O86" i="46"/>
  <c r="O85" i="45"/>
  <c r="O85" i="46" s="1"/>
  <c r="O7" i="23"/>
  <c r="O7" i="26" s="1"/>
  <c r="P313" i="69"/>
  <c r="P332" i="69" s="1"/>
  <c r="P333" i="69"/>
  <c r="O328" i="71"/>
  <c r="P410" i="68"/>
  <c r="O48" i="49"/>
  <c r="O48" i="46"/>
  <c r="O47" i="45"/>
  <c r="O47" i="46" s="1"/>
  <c r="O8" i="49"/>
  <c r="O8" i="46"/>
  <c r="O7" i="45"/>
  <c r="O7" i="46" s="1"/>
  <c r="P10" i="21"/>
  <c r="N447" i="65"/>
  <c r="N446" i="65" s="1"/>
  <c r="N28" i="62"/>
  <c r="P330" i="69"/>
  <c r="O165" i="49"/>
  <c r="O165" i="46"/>
  <c r="O164" i="45"/>
  <c r="O164" i="46" s="1"/>
  <c r="Q339" i="69"/>
  <c r="N66" i="61"/>
  <c r="N428" i="67"/>
  <c r="N427" i="67" s="1"/>
  <c r="P365" i="64"/>
  <c r="P15" i="18"/>
  <c r="P109" i="56" l="1"/>
  <c r="Q57" i="56"/>
  <c r="L429" i="68"/>
  <c r="L102" i="56"/>
  <c r="K3" i="22"/>
  <c r="K27" i="25"/>
  <c r="K27" i="28" s="1"/>
  <c r="M22" i="56"/>
  <c r="M383" i="64"/>
  <c r="L152" i="70"/>
  <c r="L140" i="46"/>
  <c r="Q342" i="66"/>
  <c r="M27" i="18"/>
  <c r="R6" i="56"/>
  <c r="O321" i="72"/>
  <c r="T21" i="14"/>
  <c r="T21" i="17" s="1"/>
  <c r="P20" i="13"/>
  <c r="P20" i="16" s="1"/>
  <c r="P20" i="10"/>
  <c r="T20" i="14"/>
  <c r="T20" i="17" s="1"/>
  <c r="T150" i="66"/>
  <c r="T57" i="46"/>
  <c r="Q18" i="25"/>
  <c r="Q18" i="28" s="1"/>
  <c r="O557" i="68"/>
  <c r="O556" i="68" s="1"/>
  <c r="O85" i="62"/>
  <c r="T150" i="65"/>
  <c r="T38" i="46"/>
  <c r="Q323" i="64"/>
  <c r="Q4" i="54"/>
  <c r="Q5" i="21"/>
  <c r="P70" i="71"/>
  <c r="P154" i="42"/>
  <c r="O294" i="66"/>
  <c r="Q330" i="69"/>
  <c r="Q107" i="56"/>
  <c r="Q10" i="23"/>
  <c r="Q10" i="26" s="1"/>
  <c r="Q330" i="65"/>
  <c r="Q6" i="23"/>
  <c r="Q6" i="26" s="1"/>
  <c r="O191" i="72"/>
  <c r="O190" i="72" s="1"/>
  <c r="O165" i="52"/>
  <c r="O164" i="49"/>
  <c r="O220" i="64"/>
  <c r="O219" i="64" s="1"/>
  <c r="O8" i="52"/>
  <c r="O7" i="49"/>
  <c r="N28" i="13"/>
  <c r="N28" i="16" s="1"/>
  <c r="N28" i="10"/>
  <c r="R107" i="46"/>
  <c r="O198" i="67"/>
  <c r="O197" i="67" s="1"/>
  <c r="O67" i="52"/>
  <c r="O66" i="49"/>
  <c r="U8" i="12"/>
  <c r="U8" i="15" s="1"/>
  <c r="U8" i="14"/>
  <c r="U8" i="17" s="1"/>
  <c r="Q11" i="24"/>
  <c r="Q11" i="27" s="1"/>
  <c r="P156" i="56"/>
  <c r="O227" i="71"/>
  <c r="O226" i="71" s="1"/>
  <c r="O146" i="51"/>
  <c r="O20" i="13"/>
  <c r="O20" i="16" s="1"/>
  <c r="O20" i="10"/>
  <c r="P339" i="65"/>
  <c r="P35" i="56"/>
  <c r="T145" i="69"/>
  <c r="T114" i="46"/>
  <c r="P114" i="64"/>
  <c r="L344" i="70"/>
  <c r="L140" i="56"/>
  <c r="T22" i="14"/>
  <c r="T22" i="17" s="1"/>
  <c r="Q344" i="64"/>
  <c r="O294" i="67"/>
  <c r="O323" i="71"/>
  <c r="O151" i="56"/>
  <c r="T142" i="71"/>
  <c r="T152" i="46"/>
  <c r="Q338" i="67"/>
  <c r="Q72" i="56"/>
  <c r="T142" i="72"/>
  <c r="T170" i="46"/>
  <c r="R335" i="69"/>
  <c r="R112" i="56"/>
  <c r="P122" i="68"/>
  <c r="R5" i="10"/>
  <c r="R5" i="13"/>
  <c r="R5" i="16" s="1"/>
  <c r="N152" i="67"/>
  <c r="N78" i="46"/>
  <c r="P102" i="67"/>
  <c r="O243" i="68"/>
  <c r="O242" i="68" s="1"/>
  <c r="O86" i="52"/>
  <c r="O85" i="49"/>
  <c r="O129" i="58"/>
  <c r="O128" i="54"/>
  <c r="O85" i="51"/>
  <c r="O291" i="68"/>
  <c r="O290" i="68" s="1"/>
  <c r="R342" i="69"/>
  <c r="R119" i="56"/>
  <c r="O236" i="66"/>
  <c r="O235" i="66" s="1"/>
  <c r="O47" i="51"/>
  <c r="R138" i="69"/>
  <c r="O533" i="68"/>
  <c r="O532" i="68" s="1"/>
  <c r="O85" i="61"/>
  <c r="O167" i="56"/>
  <c r="T23" i="14"/>
  <c r="T23" i="17" s="1"/>
  <c r="U5" i="12"/>
  <c r="U5" i="15" s="1"/>
  <c r="U5" i="14"/>
  <c r="U5" i="17" s="1"/>
  <c r="Q9" i="24"/>
  <c r="Q9" i="27" s="1"/>
  <c r="P328" i="71"/>
  <c r="P371" i="69"/>
  <c r="P370" i="69" s="1"/>
  <c r="P110" i="61"/>
  <c r="P109" i="58"/>
  <c r="P165" i="48"/>
  <c r="P164" i="44"/>
  <c r="P5" i="25"/>
  <c r="P5" i="28" s="1"/>
  <c r="O321" i="71"/>
  <c r="O149" i="56"/>
  <c r="T163" i="64"/>
  <c r="T14" i="46"/>
  <c r="O322" i="71"/>
  <c r="O150" i="56"/>
  <c r="T150" i="70"/>
  <c r="T138" i="46"/>
  <c r="O68" i="71"/>
  <c r="O150" i="42"/>
  <c r="O129" i="59"/>
  <c r="O128" i="55"/>
  <c r="O129" i="56"/>
  <c r="O335" i="70"/>
  <c r="O131" i="56"/>
  <c r="Q145" i="66"/>
  <c r="Q52" i="46"/>
  <c r="Q330" i="70"/>
  <c r="Q126" i="56"/>
  <c r="Q11" i="23"/>
  <c r="Q11" i="26" s="1"/>
  <c r="R23" i="23"/>
  <c r="R23" i="26" s="1"/>
  <c r="P67" i="65"/>
  <c r="P31" i="42"/>
  <c r="T146" i="65"/>
  <c r="T34" i="46"/>
  <c r="Q410" i="68"/>
  <c r="Q9" i="23"/>
  <c r="Q9" i="26" s="1"/>
  <c r="P69" i="65"/>
  <c r="P35" i="42"/>
  <c r="O48" i="52"/>
  <c r="O47" i="49"/>
  <c r="O198" i="66"/>
  <c r="O197" i="66" s="1"/>
  <c r="R126" i="46"/>
  <c r="O24" i="13"/>
  <c r="O24" i="16" s="1"/>
  <c r="O24" i="10"/>
  <c r="O313" i="70"/>
  <c r="O332" i="70" s="1"/>
  <c r="O333" i="70"/>
  <c r="O198" i="65"/>
  <c r="O197" i="65" s="1"/>
  <c r="O29" i="52"/>
  <c r="O28" i="49"/>
  <c r="O191" i="71"/>
  <c r="O190" i="71" s="1"/>
  <c r="O147" i="52"/>
  <c r="O146" i="49"/>
  <c r="O262" i="64"/>
  <c r="O261" i="64" s="1"/>
  <c r="O7" i="51"/>
  <c r="U6" i="12"/>
  <c r="U6" i="15" s="1"/>
  <c r="U6" i="14"/>
  <c r="U6" i="17" s="1"/>
  <c r="Q141" i="69"/>
  <c r="Q121" i="69"/>
  <c r="Q140" i="69" s="1"/>
  <c r="R45" i="46"/>
  <c r="O282" i="71"/>
  <c r="O70" i="70"/>
  <c r="O136" i="42"/>
  <c r="Q330" i="66"/>
  <c r="Q7" i="23"/>
  <c r="Q7" i="26" s="1"/>
  <c r="P173" i="68"/>
  <c r="P88" i="46"/>
  <c r="P17" i="18"/>
  <c r="O173" i="68"/>
  <c r="O88" i="46"/>
  <c r="P145" i="67"/>
  <c r="P71" i="46"/>
  <c r="O144" i="70"/>
  <c r="O132" i="46"/>
  <c r="O68" i="65"/>
  <c r="O32" i="42"/>
  <c r="P68" i="70"/>
  <c r="P132" i="42"/>
  <c r="T146" i="72"/>
  <c r="T174" i="46"/>
  <c r="P100" i="71"/>
  <c r="P70" i="67"/>
  <c r="P74" i="42"/>
  <c r="O69" i="72"/>
  <c r="O171" i="42"/>
  <c r="T167" i="64"/>
  <c r="T18" i="46"/>
  <c r="P69" i="67"/>
  <c r="P73" i="42"/>
  <c r="O69" i="70"/>
  <c r="O135" i="42"/>
  <c r="P102" i="70"/>
  <c r="O67" i="65"/>
  <c r="O31" i="42"/>
  <c r="R367" i="64"/>
  <c r="Q6" i="24"/>
  <c r="Q6" i="27" s="1"/>
  <c r="Q6" i="21"/>
  <c r="R138" i="70"/>
  <c r="O15" i="12"/>
  <c r="O15" i="15" s="1"/>
  <c r="O16" i="15"/>
  <c r="P171" i="56"/>
  <c r="P36" i="56"/>
  <c r="P449" i="64"/>
  <c r="P4" i="60"/>
  <c r="P4" i="63"/>
  <c r="P512" i="64"/>
  <c r="O255" i="70"/>
  <c r="O254" i="70" s="1"/>
  <c r="O128" i="52"/>
  <c r="R8" i="10"/>
  <c r="R8" i="13"/>
  <c r="R8" i="16" s="1"/>
  <c r="R138" i="66"/>
  <c r="P68" i="72"/>
  <c r="P168" i="42"/>
  <c r="P69" i="70"/>
  <c r="P135" i="42"/>
  <c r="Q418" i="68"/>
  <c r="Q91" i="56"/>
  <c r="O227" i="72"/>
  <c r="O226" i="72" s="1"/>
  <c r="O164" i="51"/>
  <c r="T146" i="71"/>
  <c r="T156" i="46"/>
  <c r="P102" i="65"/>
  <c r="P67" i="70"/>
  <c r="P131" i="42"/>
  <c r="P67" i="67"/>
  <c r="P69" i="42"/>
  <c r="P102" i="66"/>
  <c r="T150" i="67"/>
  <c r="T76" i="46"/>
  <c r="P375" i="64"/>
  <c r="O174" i="68"/>
  <c r="O89" i="46"/>
  <c r="Q70" i="66"/>
  <c r="Q55" i="42"/>
  <c r="P143" i="70"/>
  <c r="P131" i="46"/>
  <c r="Q26" i="56"/>
  <c r="R26" i="46"/>
  <c r="P325" i="72"/>
  <c r="O153" i="6"/>
  <c r="O129" i="6"/>
  <c r="Q5" i="24"/>
  <c r="Q5" i="27" s="1"/>
  <c r="T24" i="14"/>
  <c r="T24" i="17" s="1"/>
  <c r="P37" i="56"/>
  <c r="R83" i="46"/>
  <c r="P340" i="65"/>
  <c r="O282" i="72"/>
  <c r="P80" i="68"/>
  <c r="P89" i="42"/>
  <c r="Q69" i="66"/>
  <c r="Q54" i="42"/>
  <c r="O67" i="67"/>
  <c r="O69" i="42"/>
  <c r="N19" i="25"/>
  <c r="N19" i="28" s="1"/>
  <c r="N17" i="22"/>
  <c r="O7" i="25"/>
  <c r="O7" i="28" s="1"/>
  <c r="O4" i="22"/>
  <c r="Q110" i="49"/>
  <c r="Q110" i="46"/>
  <c r="Q109" i="45"/>
  <c r="Q109" i="46" s="1"/>
  <c r="P11" i="24"/>
  <c r="P11" i="27" s="1"/>
  <c r="T184" i="68"/>
  <c r="T99" i="46"/>
  <c r="O144" i="67"/>
  <c r="O70" i="46"/>
  <c r="O68" i="72"/>
  <c r="O168" i="42"/>
  <c r="P324" i="71"/>
  <c r="P152" i="56"/>
  <c r="P145" i="66"/>
  <c r="P52" i="46"/>
  <c r="P69" i="72"/>
  <c r="P171" i="42"/>
  <c r="O294" i="65"/>
  <c r="Q428" i="64"/>
  <c r="Q4" i="59"/>
  <c r="Q4" i="62"/>
  <c r="Q491" i="64"/>
  <c r="O324" i="72"/>
  <c r="O170" i="56"/>
  <c r="R70" i="69"/>
  <c r="R117" i="42"/>
  <c r="O16" i="16"/>
  <c r="O15" i="13"/>
  <c r="O15" i="16" s="1"/>
  <c r="P390" i="69"/>
  <c r="P389" i="69" s="1"/>
  <c r="P110" i="62"/>
  <c r="P109" i="59"/>
  <c r="R138" i="65"/>
  <c r="O236" i="67"/>
  <c r="O235" i="67" s="1"/>
  <c r="O66" i="51"/>
  <c r="Q10" i="24"/>
  <c r="Q10" i="27" s="1"/>
  <c r="Q10" i="21"/>
  <c r="Q7" i="24"/>
  <c r="Q7" i="27" s="1"/>
  <c r="O236" i="65"/>
  <c r="O235" i="65" s="1"/>
  <c r="O28" i="51"/>
  <c r="Q4" i="55"/>
  <c r="P341" i="65"/>
  <c r="R168" i="68"/>
  <c r="Q179" i="69"/>
  <c r="Q178" i="69" s="1"/>
  <c r="Q109" i="48"/>
  <c r="Q110" i="51"/>
  <c r="P371" i="64" l="1"/>
  <c r="Q7" i="21"/>
  <c r="O169" i="56"/>
  <c r="Q76" i="56"/>
  <c r="Q366" i="64"/>
  <c r="Q342" i="67"/>
  <c r="Q5" i="56"/>
  <c r="O323" i="72"/>
  <c r="O128" i="56"/>
  <c r="P10" i="56"/>
  <c r="M344" i="69"/>
  <c r="M121" i="56"/>
  <c r="L187" i="68"/>
  <c r="L102" i="46"/>
  <c r="L158" i="46"/>
  <c r="L148" i="71"/>
  <c r="K3" i="25"/>
  <c r="L176" i="46"/>
  <c r="L148" i="72"/>
  <c r="L121" i="46"/>
  <c r="L152" i="69"/>
  <c r="M30" i="24"/>
  <c r="M30" i="27" s="1"/>
  <c r="L170" i="64"/>
  <c r="L21" i="46"/>
  <c r="L152" i="66"/>
  <c r="L59" i="46"/>
  <c r="P14" i="56"/>
  <c r="M78" i="56"/>
  <c r="M30" i="23"/>
  <c r="M30" i="26" s="1"/>
  <c r="M344" i="67"/>
  <c r="L40" i="46"/>
  <c r="L152" i="65"/>
  <c r="Q11" i="21"/>
  <c r="O29" i="59"/>
  <c r="O28" i="55"/>
  <c r="O29" i="56"/>
  <c r="P173" i="72"/>
  <c r="P172" i="72" s="1"/>
  <c r="P165" i="51"/>
  <c r="P164" i="48"/>
  <c r="Q69" i="69"/>
  <c r="Q116" i="42"/>
  <c r="Q11" i="25"/>
  <c r="Q11" i="28" s="1"/>
  <c r="P421" i="68"/>
  <c r="P94" i="56"/>
  <c r="O375" i="64"/>
  <c r="O14" i="56"/>
  <c r="Q102" i="65"/>
  <c r="Q70" i="67"/>
  <c r="Q74" i="42"/>
  <c r="O70" i="72"/>
  <c r="O172" i="42"/>
  <c r="P68" i="71"/>
  <c r="P150" i="42"/>
  <c r="Q294" i="69"/>
  <c r="T19" i="14"/>
  <c r="T19" i="17" s="1"/>
  <c r="T17" i="11"/>
  <c r="Q8" i="24"/>
  <c r="Q8" i="27" s="1"/>
  <c r="O313" i="65"/>
  <c r="O332" i="65" s="1"/>
  <c r="O333" i="65"/>
  <c r="O255" i="66"/>
  <c r="O254" i="66" s="1"/>
  <c r="O47" i="52"/>
  <c r="O67" i="58"/>
  <c r="O66" i="54"/>
  <c r="P8" i="48"/>
  <c r="P7" i="44"/>
  <c r="O255" i="67"/>
  <c r="O254" i="67" s="1"/>
  <c r="O66" i="52"/>
  <c r="Q236" i="69"/>
  <c r="Q235" i="69" s="1"/>
  <c r="Q109" i="51"/>
  <c r="O300" i="72"/>
  <c r="O318" i="72" s="1"/>
  <c r="O319" i="72"/>
  <c r="P70" i="72"/>
  <c r="P172" i="42"/>
  <c r="P374" i="64"/>
  <c r="P13" i="56"/>
  <c r="P145" i="70"/>
  <c r="P133" i="46"/>
  <c r="O67" i="71"/>
  <c r="O149" i="42"/>
  <c r="O69" i="65"/>
  <c r="O35" i="42"/>
  <c r="Q68" i="70"/>
  <c r="Q132" i="42"/>
  <c r="Q80" i="68"/>
  <c r="Q89" i="42"/>
  <c r="R23" i="25"/>
  <c r="R23" i="28" s="1"/>
  <c r="O120" i="6"/>
  <c r="O160" i="6"/>
  <c r="O136" i="6"/>
  <c r="R18" i="24"/>
  <c r="R18" i="27" s="1"/>
  <c r="P48" i="48"/>
  <c r="P47" i="44"/>
  <c r="P330" i="70"/>
  <c r="O255" i="65"/>
  <c r="O254" i="65" s="1"/>
  <c r="O28" i="52"/>
  <c r="P428" i="69"/>
  <c r="P427" i="69" s="1"/>
  <c r="P109" i="61"/>
  <c r="O48" i="59"/>
  <c r="O47" i="55"/>
  <c r="O48" i="56"/>
  <c r="R64" i="46"/>
  <c r="Q5" i="23"/>
  <c r="Q5" i="26" s="1"/>
  <c r="O31" i="23"/>
  <c r="O31" i="26" s="1"/>
  <c r="O15" i="20"/>
  <c r="O16" i="24"/>
  <c r="P11" i="23"/>
  <c r="P11" i="26" s="1"/>
  <c r="V4" i="11"/>
  <c r="O337" i="66"/>
  <c r="O52" i="56"/>
  <c r="P175" i="68"/>
  <c r="P90" i="46"/>
  <c r="O376" i="64"/>
  <c r="O15" i="56"/>
  <c r="P144" i="66"/>
  <c r="P51" i="46"/>
  <c r="Q330" i="67"/>
  <c r="Q8" i="23"/>
  <c r="Q8" i="26" s="1"/>
  <c r="Q143" i="66"/>
  <c r="Q50" i="46"/>
  <c r="O29" i="58"/>
  <c r="O28" i="54"/>
  <c r="P11" i="21"/>
  <c r="O4" i="25"/>
  <c r="O4" i="28" s="1"/>
  <c r="P129" i="48"/>
  <c r="P128" i="44"/>
  <c r="O147" i="58"/>
  <c r="O146" i="54"/>
  <c r="Q9" i="21"/>
  <c r="R23" i="21"/>
  <c r="R23" i="24"/>
  <c r="R23" i="27" s="1"/>
  <c r="Q365" i="64"/>
  <c r="O283" i="64"/>
  <c r="O282" i="64" s="1"/>
  <c r="O7" i="52"/>
  <c r="O333" i="66"/>
  <c r="O313" i="66"/>
  <c r="O332" i="66" s="1"/>
  <c r="O48" i="58"/>
  <c r="O47" i="54"/>
  <c r="R138" i="67"/>
  <c r="Q45" i="56"/>
  <c r="Q67" i="66"/>
  <c r="Q50" i="42"/>
  <c r="P143" i="67"/>
  <c r="P69" i="46"/>
  <c r="P69" i="71"/>
  <c r="P153" i="42"/>
  <c r="S14" i="18"/>
  <c r="O16" i="21"/>
  <c r="P145" i="65"/>
  <c r="P33" i="46"/>
  <c r="N17" i="25"/>
  <c r="N17" i="28" s="1"/>
  <c r="T23" i="13"/>
  <c r="T23" i="16" s="1"/>
  <c r="T23" i="10"/>
  <c r="O22" i="13"/>
  <c r="O22" i="16" s="1"/>
  <c r="O22" i="10"/>
  <c r="Q83" i="56"/>
  <c r="P67" i="48"/>
  <c r="P66" i="44"/>
  <c r="Q10" i="25"/>
  <c r="Q10" i="28" s="1"/>
  <c r="O69" i="71"/>
  <c r="O153" i="42"/>
  <c r="P22" i="13"/>
  <c r="P22" i="16" s="1"/>
  <c r="P22" i="10"/>
  <c r="P86" i="48"/>
  <c r="P85" i="44"/>
  <c r="Q9" i="25"/>
  <c r="Q9" i="28" s="1"/>
  <c r="N186" i="68"/>
  <c r="N101" i="46"/>
  <c r="Q70" i="69"/>
  <c r="Q117" i="42"/>
  <c r="Q386" i="64"/>
  <c r="Q4" i="57"/>
  <c r="O77" i="64"/>
  <c r="O12" i="42"/>
  <c r="Q338" i="70"/>
  <c r="Q134" i="56"/>
  <c r="O419" i="68"/>
  <c r="O92" i="56"/>
  <c r="R102" i="69"/>
  <c r="P447" i="69"/>
  <c r="P446" i="69" s="1"/>
  <c r="P109" i="62"/>
  <c r="P147" i="48"/>
  <c r="P146" i="44"/>
  <c r="P18" i="24"/>
  <c r="P18" i="27" s="1"/>
  <c r="P18" i="21"/>
  <c r="O245" i="71"/>
  <c r="O244" i="71" s="1"/>
  <c r="O146" i="52"/>
  <c r="P165" i="49"/>
  <c r="P165" i="46"/>
  <c r="P164" i="45"/>
  <c r="P164" i="46" s="1"/>
  <c r="P18" i="23"/>
  <c r="P18" i="26" s="1"/>
  <c r="O147" i="59"/>
  <c r="O146" i="55"/>
  <c r="O147" i="56"/>
  <c r="O128" i="59"/>
  <c r="O129" i="62"/>
  <c r="O390" i="70"/>
  <c r="O389" i="70" s="1"/>
  <c r="O315" i="68"/>
  <c r="O314" i="68" s="1"/>
  <c r="O85" i="52"/>
  <c r="Q407" i="64"/>
  <c r="Q4" i="58"/>
  <c r="Q470" i="64"/>
  <c r="Q4" i="61"/>
  <c r="Q6" i="25"/>
  <c r="Q6" i="28" s="1"/>
  <c r="P141" i="72"/>
  <c r="P169" i="46"/>
  <c r="P67" i="72"/>
  <c r="P167" i="42"/>
  <c r="Q144" i="66"/>
  <c r="Q51" i="46"/>
  <c r="Q7" i="25"/>
  <c r="Q7" i="28" s="1"/>
  <c r="P322" i="71"/>
  <c r="P150" i="56"/>
  <c r="P144" i="67"/>
  <c r="P70" i="46"/>
  <c r="O141" i="72"/>
  <c r="O169" i="46"/>
  <c r="P77" i="64"/>
  <c r="P12" i="42"/>
  <c r="Q4" i="56"/>
  <c r="O165" i="58"/>
  <c r="O164" i="54"/>
  <c r="P29" i="48"/>
  <c r="P28" i="44"/>
  <c r="O67" i="59"/>
  <c r="O66" i="55"/>
  <c r="O67" i="56"/>
  <c r="P118" i="72"/>
  <c r="P136" i="72" s="1"/>
  <c r="P137" i="72"/>
  <c r="O300" i="71"/>
  <c r="O318" i="71" s="1"/>
  <c r="O319" i="71"/>
  <c r="N30" i="13"/>
  <c r="N30" i="16" s="1"/>
  <c r="N30" i="10"/>
  <c r="O245" i="72"/>
  <c r="O244" i="72" s="1"/>
  <c r="O164" i="52"/>
  <c r="O17" i="18"/>
  <c r="T144" i="69"/>
  <c r="T113" i="46"/>
  <c r="O143" i="67"/>
  <c r="O69" i="46"/>
  <c r="O145" i="65"/>
  <c r="O33" i="46"/>
  <c r="Q159" i="64"/>
  <c r="Q10" i="46"/>
  <c r="R371" i="64"/>
  <c r="R10" i="56"/>
  <c r="O20" i="23"/>
  <c r="O20" i="26" s="1"/>
  <c r="O141" i="71"/>
  <c r="O151" i="46"/>
  <c r="O372" i="64"/>
  <c r="O11" i="56"/>
  <c r="Q109" i="49"/>
  <c r="Q198" i="69"/>
  <c r="Q197" i="69" s="1"/>
  <c r="Q110" i="52"/>
  <c r="O313" i="67"/>
  <c r="O332" i="67" s="1"/>
  <c r="O333" i="67"/>
  <c r="P126" i="56"/>
  <c r="O165" i="59"/>
  <c r="O164" i="55"/>
  <c r="O165" i="56"/>
  <c r="T26" i="13"/>
  <c r="T26" i="16" s="1"/>
  <c r="T26" i="10"/>
  <c r="O371" i="70"/>
  <c r="O370" i="70" s="1"/>
  <c r="O129" i="61"/>
  <c r="O128" i="58"/>
  <c r="O26" i="23"/>
  <c r="O26" i="26" s="1"/>
  <c r="Q15" i="18"/>
  <c r="O66" i="56" l="1"/>
  <c r="P15" i="56"/>
  <c r="O322" i="72"/>
  <c r="O146" i="56"/>
  <c r="O379" i="64"/>
  <c r="O374" i="64"/>
  <c r="Q335" i="67"/>
  <c r="P376" i="64"/>
  <c r="O13" i="56"/>
  <c r="O428" i="68"/>
  <c r="O168" i="56"/>
  <c r="Q69" i="56"/>
  <c r="M429" i="68"/>
  <c r="M102" i="56"/>
  <c r="M344" i="70"/>
  <c r="M140" i="56"/>
  <c r="K3" i="28"/>
  <c r="O164" i="56"/>
  <c r="M343" i="67"/>
  <c r="M77" i="56"/>
  <c r="L29" i="13"/>
  <c r="L29" i="16" s="1"/>
  <c r="L29" i="10"/>
  <c r="M30" i="25"/>
  <c r="M30" i="28" s="1"/>
  <c r="O18" i="56"/>
  <c r="M30" i="21"/>
  <c r="L29" i="14"/>
  <c r="L29" i="17" s="1"/>
  <c r="L27" i="11"/>
  <c r="P20" i="24"/>
  <c r="P20" i="27" s="1"/>
  <c r="O162" i="64"/>
  <c r="O13" i="46"/>
  <c r="P144" i="70"/>
  <c r="P132" i="46"/>
  <c r="Q70" i="70"/>
  <c r="Q136" i="42"/>
  <c r="O336" i="66"/>
  <c r="O51" i="56"/>
  <c r="R79" i="68"/>
  <c r="R88" i="42"/>
  <c r="P143" i="65"/>
  <c r="P31" i="46"/>
  <c r="Q102" i="70"/>
  <c r="O143" i="65"/>
  <c r="O31" i="46"/>
  <c r="O373" i="72"/>
  <c r="O372" i="72" s="1"/>
  <c r="O165" i="62"/>
  <c r="O164" i="59"/>
  <c r="O50" i="56"/>
  <c r="R154" i="64"/>
  <c r="P165" i="52"/>
  <c r="P191" i="72"/>
  <c r="P190" i="72" s="1"/>
  <c r="P164" i="49"/>
  <c r="P173" i="71"/>
  <c r="P172" i="71" s="1"/>
  <c r="P146" i="48"/>
  <c r="P147" i="51"/>
  <c r="R110" i="48"/>
  <c r="R109" i="44"/>
  <c r="P85" i="48"/>
  <c r="P86" i="51"/>
  <c r="P219" i="68"/>
  <c r="P218" i="68" s="1"/>
  <c r="Q313" i="69"/>
  <c r="Q332" i="69" s="1"/>
  <c r="Q333" i="69"/>
  <c r="P135" i="64"/>
  <c r="P156" i="64" s="1"/>
  <c r="P157" i="64"/>
  <c r="P179" i="66"/>
  <c r="P178" i="66" s="1"/>
  <c r="P48" i="51"/>
  <c r="P47" i="48"/>
  <c r="O21" i="24"/>
  <c r="O21" i="27" s="1"/>
  <c r="Q8" i="21"/>
  <c r="O28" i="56"/>
  <c r="P420" i="68"/>
  <c r="P93" i="56"/>
  <c r="Q255" i="69"/>
  <c r="Q254" i="69" s="1"/>
  <c r="Q109" i="52"/>
  <c r="S9" i="13"/>
  <c r="S9" i="16" s="1"/>
  <c r="S9" i="10"/>
  <c r="P379" i="64"/>
  <c r="P18" i="56"/>
  <c r="O31" i="25"/>
  <c r="O31" i="28" s="1"/>
  <c r="Q175" i="68"/>
  <c r="Q90" i="46"/>
  <c r="P79" i="64"/>
  <c r="P16" i="42"/>
  <c r="P24" i="13"/>
  <c r="P24" i="16" s="1"/>
  <c r="P24" i="10"/>
  <c r="P29" i="49"/>
  <c r="P28" i="45"/>
  <c r="P28" i="46" s="1"/>
  <c r="P29" i="46"/>
  <c r="Q18" i="13"/>
  <c r="Q18" i="16" s="1"/>
  <c r="Q18" i="10"/>
  <c r="O335" i="66"/>
  <c r="P28" i="48"/>
  <c r="P29" i="51"/>
  <c r="P179" i="65"/>
  <c r="P178" i="65" s="1"/>
  <c r="S6" i="13"/>
  <c r="S6" i="16" s="1"/>
  <c r="S6" i="10"/>
  <c r="R418" i="68"/>
  <c r="R91" i="56"/>
  <c r="O24" i="24"/>
  <c r="O24" i="27" s="1"/>
  <c r="P50" i="56"/>
  <c r="O28" i="59"/>
  <c r="O29" i="62"/>
  <c r="O390" i="65"/>
  <c r="O389" i="65" s="1"/>
  <c r="Q114" i="64"/>
  <c r="P8" i="49"/>
  <c r="P8" i="46"/>
  <c r="P7" i="45"/>
  <c r="P7" i="46" s="1"/>
  <c r="R417" i="68"/>
  <c r="R90" i="56"/>
  <c r="Q102" i="66"/>
  <c r="Q100" i="71"/>
  <c r="P144" i="65"/>
  <c r="P32" i="46"/>
  <c r="Q69" i="70"/>
  <c r="Q135" i="42"/>
  <c r="O140" i="72"/>
  <c r="O168" i="46"/>
  <c r="P141" i="71"/>
  <c r="P151" i="46"/>
  <c r="R67" i="69"/>
  <c r="R112" i="42"/>
  <c r="P121" i="65"/>
  <c r="P140" i="65" s="1"/>
  <c r="P141" i="65"/>
  <c r="O21" i="13"/>
  <c r="O21" i="16" s="1"/>
  <c r="O21" i="10"/>
  <c r="O355" i="72"/>
  <c r="O354" i="72" s="1"/>
  <c r="O164" i="58"/>
  <c r="O165" i="61"/>
  <c r="O447" i="70"/>
  <c r="O446" i="70" s="1"/>
  <c r="O128" i="62"/>
  <c r="Q5" i="25"/>
  <c r="Q5" i="28" s="1"/>
  <c r="P67" i="51"/>
  <c r="P179" i="67"/>
  <c r="P178" i="67" s="1"/>
  <c r="P66" i="48"/>
  <c r="P147" i="49"/>
  <c r="P147" i="46"/>
  <c r="P146" i="45"/>
  <c r="P146" i="46" s="1"/>
  <c r="P48" i="49"/>
  <c r="P48" i="46"/>
  <c r="P47" i="45"/>
  <c r="P47" i="46" s="1"/>
  <c r="P67" i="49"/>
  <c r="P66" i="45"/>
  <c r="P66" i="46" s="1"/>
  <c r="P67" i="46"/>
  <c r="Q64" i="56"/>
  <c r="P335" i="66"/>
  <c r="P227" i="72"/>
  <c r="P226" i="72" s="1"/>
  <c r="P164" i="51"/>
  <c r="O20" i="24"/>
  <c r="O20" i="27" s="1"/>
  <c r="O20" i="21"/>
  <c r="O373" i="71"/>
  <c r="O372" i="71" s="1"/>
  <c r="O147" i="62"/>
  <c r="O146" i="59"/>
  <c r="P422" i="68"/>
  <c r="T17" i="14"/>
  <c r="T17" i="17" s="1"/>
  <c r="Q145" i="70"/>
  <c r="Q133" i="46"/>
  <c r="O337" i="67"/>
  <c r="O71" i="56"/>
  <c r="O21" i="23"/>
  <c r="O21" i="26" s="1"/>
  <c r="O144" i="65"/>
  <c r="O32" i="46"/>
  <c r="Q122" i="68"/>
  <c r="O422" i="68"/>
  <c r="O95" i="56"/>
  <c r="O140" i="71"/>
  <c r="O150" i="46"/>
  <c r="O128" i="61"/>
  <c r="O428" i="70"/>
  <c r="O427" i="70" s="1"/>
  <c r="O31" i="24"/>
  <c r="O31" i="27" s="1"/>
  <c r="O31" i="21"/>
  <c r="R18" i="23"/>
  <c r="R18" i="26" s="1"/>
  <c r="O390" i="67"/>
  <c r="O389" i="67" s="1"/>
  <c r="O67" i="62"/>
  <c r="O66" i="59"/>
  <c r="P118" i="71"/>
  <c r="P136" i="71" s="1"/>
  <c r="P137" i="71"/>
  <c r="P179" i="70"/>
  <c r="P178" i="70" s="1"/>
  <c r="P129" i="51"/>
  <c r="P128" i="48"/>
  <c r="O28" i="58"/>
  <c r="O29" i="61"/>
  <c r="O371" i="65"/>
  <c r="O370" i="65" s="1"/>
  <c r="P141" i="66"/>
  <c r="P121" i="66"/>
  <c r="P140" i="66" s="1"/>
  <c r="P141" i="67"/>
  <c r="P121" i="67"/>
  <c r="P140" i="67" s="1"/>
  <c r="R18" i="21"/>
  <c r="Q110" i="58"/>
  <c r="Q109" i="54"/>
  <c r="Q68" i="67"/>
  <c r="Q70" i="42"/>
  <c r="O417" i="68"/>
  <c r="O90" i="56"/>
  <c r="O22" i="23"/>
  <c r="O22" i="26" s="1"/>
  <c r="P146" i="68"/>
  <c r="P170" i="68" s="1"/>
  <c r="P171" i="68"/>
  <c r="Q110" i="59"/>
  <c r="Q109" i="55"/>
  <c r="Q110" i="56"/>
  <c r="P174" i="68"/>
  <c r="P89" i="46"/>
  <c r="O84" i="68"/>
  <c r="O97" i="42"/>
  <c r="Q338" i="65"/>
  <c r="Q34" i="56"/>
  <c r="O101" i="56"/>
  <c r="P11" i="25"/>
  <c r="P11" i="28" s="1"/>
  <c r="P4" i="22"/>
  <c r="O15" i="19"/>
  <c r="O15" i="21" s="1"/>
  <c r="O16" i="23"/>
  <c r="Q20" i="13"/>
  <c r="Q20" i="16" s="1"/>
  <c r="Q20" i="10"/>
  <c r="S4" i="18"/>
  <c r="S3" i="18" s="1"/>
  <c r="U7" i="12"/>
  <c r="U7" i="15" s="1"/>
  <c r="U7" i="14"/>
  <c r="U7" i="17" s="1"/>
  <c r="U4" i="7"/>
  <c r="U14" i="7"/>
  <c r="O371" i="67"/>
  <c r="O370" i="67" s="1"/>
  <c r="O67" i="61"/>
  <c r="O66" i="58"/>
  <c r="Q100" i="72"/>
  <c r="R5" i="46"/>
  <c r="O390" i="66"/>
  <c r="O389" i="66" s="1"/>
  <c r="O48" i="62"/>
  <c r="O47" i="59"/>
  <c r="Q29" i="48"/>
  <c r="Q28" i="44"/>
  <c r="O67" i="72"/>
  <c r="O167" i="42"/>
  <c r="O337" i="70"/>
  <c r="O133" i="56"/>
  <c r="O24" i="23"/>
  <c r="O24" i="26" s="1"/>
  <c r="Q8" i="25"/>
  <c r="Q8" i="28" s="1"/>
  <c r="N30" i="23"/>
  <c r="N30" i="26" s="1"/>
  <c r="P129" i="49"/>
  <c r="P128" i="45"/>
  <c r="P128" i="46" s="1"/>
  <c r="P129" i="46"/>
  <c r="Q449" i="64"/>
  <c r="Q4" i="60"/>
  <c r="Q4" i="63"/>
  <c r="Q512" i="64"/>
  <c r="N31" i="13"/>
  <c r="N31" i="16" s="1"/>
  <c r="N31" i="10"/>
  <c r="P21" i="13"/>
  <c r="P21" i="16" s="1"/>
  <c r="P21" i="10"/>
  <c r="O355" i="71"/>
  <c r="O354" i="71" s="1"/>
  <c r="O147" i="61"/>
  <c r="O146" i="58"/>
  <c r="P372" i="64"/>
  <c r="P11" i="56"/>
  <c r="O22" i="24"/>
  <c r="O22" i="27" s="1"/>
  <c r="Q79" i="68"/>
  <c r="Q88" i="42"/>
  <c r="P15" i="8"/>
  <c r="P16" i="12"/>
  <c r="P18" i="25"/>
  <c r="P18" i="28" s="1"/>
  <c r="O16" i="27"/>
  <c r="O15" i="24"/>
  <c r="O15" i="27" s="1"/>
  <c r="P282" i="72"/>
  <c r="P139" i="72"/>
  <c r="P167" i="46"/>
  <c r="P140" i="72"/>
  <c r="P168" i="46"/>
  <c r="O373" i="64"/>
  <c r="O12" i="56"/>
  <c r="P373" i="64"/>
  <c r="P12" i="56"/>
  <c r="O139" i="71"/>
  <c r="O149" i="46"/>
  <c r="Q102" i="67"/>
  <c r="Q342" i="70"/>
  <c r="Q138" i="56"/>
  <c r="P15" i="9"/>
  <c r="P16" i="10"/>
  <c r="P16" i="13"/>
  <c r="O20" i="25"/>
  <c r="O20" i="28" s="1"/>
  <c r="R22" i="23"/>
  <c r="R22" i="26" s="1"/>
  <c r="P99" i="6"/>
  <c r="P86" i="49"/>
  <c r="P86" i="46"/>
  <c r="P85" i="45"/>
  <c r="P85" i="46" s="1"/>
  <c r="P121" i="70"/>
  <c r="P140" i="70" s="1"/>
  <c r="P141" i="70"/>
  <c r="P95" i="56"/>
  <c r="O48" i="61"/>
  <c r="O47" i="58"/>
  <c r="O371" i="66"/>
  <c r="O370" i="66" s="1"/>
  <c r="O47" i="56"/>
  <c r="P199" i="64"/>
  <c r="P198" i="64" s="1"/>
  <c r="P7" i="48"/>
  <c r="P8" i="51"/>
  <c r="Q109" i="56" l="1"/>
  <c r="N344" i="67"/>
  <c r="O22" i="21"/>
  <c r="O94" i="56"/>
  <c r="N330" i="71"/>
  <c r="N158" i="56"/>
  <c r="N78" i="56"/>
  <c r="O421" i="68"/>
  <c r="L27" i="14"/>
  <c r="L27" i="17" s="1"/>
  <c r="L3" i="11"/>
  <c r="P131" i="56"/>
  <c r="O17" i="56"/>
  <c r="O26" i="24"/>
  <c r="O26" i="27" s="1"/>
  <c r="O26" i="21"/>
  <c r="R68" i="66"/>
  <c r="R51" i="42"/>
  <c r="P153" i="6"/>
  <c r="P129" i="6"/>
  <c r="P236" i="70"/>
  <c r="P235" i="70" s="1"/>
  <c r="P128" i="51"/>
  <c r="Q8" i="48"/>
  <c r="Q7" i="44"/>
  <c r="P236" i="65"/>
  <c r="P235" i="65" s="1"/>
  <c r="P28" i="51"/>
  <c r="Q129" i="48"/>
  <c r="Q128" i="44"/>
  <c r="O336" i="67"/>
  <c r="O70" i="56"/>
  <c r="S5" i="10"/>
  <c r="S5" i="13"/>
  <c r="S5" i="16" s="1"/>
  <c r="R330" i="66"/>
  <c r="R45" i="56"/>
  <c r="R7" i="23"/>
  <c r="R7" i="26" s="1"/>
  <c r="P337" i="66"/>
  <c r="P52" i="56"/>
  <c r="Q144" i="70"/>
  <c r="Q132" i="46"/>
  <c r="T14" i="18"/>
  <c r="P294" i="70"/>
  <c r="O428" i="67"/>
  <c r="O427" i="67" s="1"/>
  <c r="O66" i="61"/>
  <c r="R9" i="24"/>
  <c r="R9" i="27" s="1"/>
  <c r="P67" i="52"/>
  <c r="P198" i="67"/>
  <c r="P197" i="67" s="1"/>
  <c r="P66" i="49"/>
  <c r="P335" i="70"/>
  <c r="P28" i="49"/>
  <c r="P198" i="65"/>
  <c r="P197" i="65" s="1"/>
  <c r="P29" i="52"/>
  <c r="S26" i="46"/>
  <c r="Q131" i="56"/>
  <c r="Q29" i="49"/>
  <c r="Q28" i="45"/>
  <c r="Q28" i="46" s="1"/>
  <c r="Q29" i="46"/>
  <c r="P419" i="68"/>
  <c r="P78" i="64"/>
  <c r="P15" i="42"/>
  <c r="P85" i="49"/>
  <c r="P86" i="52"/>
  <c r="P243" i="68"/>
  <c r="P242" i="68" s="1"/>
  <c r="Q371" i="69"/>
  <c r="Q370" i="69" s="1"/>
  <c r="Q110" i="61"/>
  <c r="Q109" i="58"/>
  <c r="R121" i="69"/>
  <c r="R140" i="69" s="1"/>
  <c r="R141" i="69"/>
  <c r="Q147" i="48"/>
  <c r="Q146" i="44"/>
  <c r="S342" i="69"/>
  <c r="S119" i="56"/>
  <c r="P85" i="51"/>
  <c r="P291" i="68"/>
  <c r="P290" i="68" s="1"/>
  <c r="Q342" i="65"/>
  <c r="O420" i="68"/>
  <c r="O93" i="56"/>
  <c r="O381" i="64"/>
  <c r="O20" i="56"/>
  <c r="O28" i="21"/>
  <c r="O21" i="25"/>
  <c r="O21" i="28" s="1"/>
  <c r="P294" i="65"/>
  <c r="S102" i="69"/>
  <c r="P262" i="64"/>
  <c r="P261" i="64" s="1"/>
  <c r="P7" i="51"/>
  <c r="O428" i="66"/>
  <c r="O427" i="66" s="1"/>
  <c r="O47" i="61"/>
  <c r="P165" i="58"/>
  <c r="P164" i="54"/>
  <c r="P16" i="15"/>
  <c r="P15" i="12"/>
  <c r="P15" i="15" s="1"/>
  <c r="R6" i="24"/>
  <c r="R6" i="27" s="1"/>
  <c r="U3" i="7"/>
  <c r="U4" i="14"/>
  <c r="U4" i="17" s="1"/>
  <c r="P4" i="25"/>
  <c r="P4" i="28" s="1"/>
  <c r="O428" i="65"/>
  <c r="O427" i="65" s="1"/>
  <c r="O28" i="61"/>
  <c r="P236" i="67"/>
  <c r="P235" i="67" s="1"/>
  <c r="P66" i="51"/>
  <c r="S138" i="65"/>
  <c r="Q335" i="70"/>
  <c r="O21" i="21"/>
  <c r="Q141" i="65"/>
  <c r="Q121" i="65"/>
  <c r="Q140" i="65" s="1"/>
  <c r="P364" i="68"/>
  <c r="R330" i="65"/>
  <c r="R26" i="56"/>
  <c r="R6" i="23"/>
  <c r="R6" i="26" s="1"/>
  <c r="Q337" i="66"/>
  <c r="Q52" i="56"/>
  <c r="O336" i="70"/>
  <c r="O132" i="56"/>
  <c r="O81" i="68"/>
  <c r="O92" i="42"/>
  <c r="O447" i="66"/>
  <c r="O446" i="66" s="1"/>
  <c r="O47" i="62"/>
  <c r="P22" i="24"/>
  <c r="P22" i="27" s="1"/>
  <c r="P236" i="66"/>
  <c r="P235" i="66" s="1"/>
  <c r="P47" i="51"/>
  <c r="Q324" i="72"/>
  <c r="Q170" i="56"/>
  <c r="R173" i="68"/>
  <c r="R88" i="46"/>
  <c r="P21" i="23"/>
  <c r="P21" i="26" s="1"/>
  <c r="P337" i="67"/>
  <c r="P71" i="56"/>
  <c r="N31" i="23"/>
  <c r="N31" i="26" s="1"/>
  <c r="R126" i="56"/>
  <c r="R11" i="23"/>
  <c r="R11" i="26" s="1"/>
  <c r="O24" i="25"/>
  <c r="O24" i="28" s="1"/>
  <c r="Q145" i="67"/>
  <c r="Q71" i="46"/>
  <c r="R416" i="68"/>
  <c r="R89" i="56"/>
  <c r="O423" i="68"/>
  <c r="O96" i="56"/>
  <c r="Q20" i="23"/>
  <c r="Q20" i="26" s="1"/>
  <c r="O139" i="72"/>
  <c r="O167" i="46"/>
  <c r="Q67" i="67"/>
  <c r="Q69" i="42"/>
  <c r="R80" i="68"/>
  <c r="R89" i="42"/>
  <c r="P198" i="70"/>
  <c r="P197" i="70" s="1"/>
  <c r="P128" i="49"/>
  <c r="P129" i="52"/>
  <c r="Q165" i="48"/>
  <c r="Q164" i="44"/>
  <c r="O15" i="23"/>
  <c r="O15" i="26" s="1"/>
  <c r="O16" i="26"/>
  <c r="P319" i="72"/>
  <c r="P300" i="72"/>
  <c r="P318" i="72" s="1"/>
  <c r="O378" i="64"/>
  <c r="P17" i="56"/>
  <c r="P198" i="66"/>
  <c r="P197" i="66" s="1"/>
  <c r="P47" i="49"/>
  <c r="P48" i="52"/>
  <c r="R18" i="25"/>
  <c r="R18" i="28" s="1"/>
  <c r="S11" i="10"/>
  <c r="S11" i="13"/>
  <c r="S11" i="16" s="1"/>
  <c r="O447" i="65"/>
  <c r="O446" i="65" s="1"/>
  <c r="O28" i="62"/>
  <c r="S7" i="10"/>
  <c r="S7" i="13"/>
  <c r="S7" i="16" s="1"/>
  <c r="P88" i="56"/>
  <c r="S83" i="46"/>
  <c r="R179" i="69"/>
  <c r="R178" i="69" s="1"/>
  <c r="R110" i="51"/>
  <c r="R109" i="48"/>
  <c r="P164" i="52"/>
  <c r="P245" i="72"/>
  <c r="P244" i="72" s="1"/>
  <c r="R7" i="24"/>
  <c r="R7" i="27" s="1"/>
  <c r="R7" i="21"/>
  <c r="P294" i="66"/>
  <c r="O82" i="68"/>
  <c r="O93" i="42"/>
  <c r="P162" i="64"/>
  <c r="P13" i="46"/>
  <c r="Q143" i="70"/>
  <c r="Q131" i="46"/>
  <c r="Q70" i="71"/>
  <c r="Q154" i="42"/>
  <c r="R338" i="67"/>
  <c r="R72" i="56"/>
  <c r="Q321" i="72"/>
  <c r="Q167" i="56"/>
  <c r="Q48" i="48"/>
  <c r="Q47" i="44"/>
  <c r="O24" i="21"/>
  <c r="R67" i="70"/>
  <c r="R131" i="42"/>
  <c r="Q69" i="67"/>
  <c r="Q73" i="42"/>
  <c r="O186" i="68"/>
  <c r="O101" i="46"/>
  <c r="O377" i="64"/>
  <c r="O16" i="56"/>
  <c r="Q69" i="65"/>
  <c r="Q35" i="42"/>
  <c r="P76" i="64"/>
  <c r="Q67" i="70"/>
  <c r="Q131" i="42"/>
  <c r="O426" i="68"/>
  <c r="O99" i="56"/>
  <c r="N30" i="25"/>
  <c r="N30" i="28" s="1"/>
  <c r="O161" i="64"/>
  <c r="O12" i="46"/>
  <c r="P16" i="16"/>
  <c r="P15" i="13"/>
  <c r="P15" i="16" s="1"/>
  <c r="Q67" i="48"/>
  <c r="Q66" i="44"/>
  <c r="O409" i="71"/>
  <c r="O408" i="71" s="1"/>
  <c r="O146" i="61"/>
  <c r="P426" i="68"/>
  <c r="P99" i="56"/>
  <c r="P26" i="23"/>
  <c r="P26" i="26" s="1"/>
  <c r="P378" i="64"/>
  <c r="S10" i="13"/>
  <c r="S10" i="16" s="1"/>
  <c r="S10" i="10"/>
  <c r="O427" i="71"/>
  <c r="O426" i="71" s="1"/>
  <c r="O146" i="62"/>
  <c r="P191" i="71"/>
  <c r="P190" i="71" s="1"/>
  <c r="P146" i="49"/>
  <c r="P147" i="52"/>
  <c r="Q4" i="22"/>
  <c r="O409" i="72"/>
  <c r="O408" i="72" s="1"/>
  <c r="O164" i="61"/>
  <c r="R22" i="24"/>
  <c r="R22" i="27" s="1"/>
  <c r="R22" i="21"/>
  <c r="P415" i="68"/>
  <c r="S168" i="68"/>
  <c r="O427" i="72"/>
  <c r="O426" i="72" s="1"/>
  <c r="O164" i="62"/>
  <c r="O28" i="24"/>
  <c r="O28" i="27" s="1"/>
  <c r="R75" i="64"/>
  <c r="R10" i="42"/>
  <c r="R22" i="25"/>
  <c r="R22" i="28" s="1"/>
  <c r="R10" i="24"/>
  <c r="R10" i="27" s="1"/>
  <c r="Q86" i="48"/>
  <c r="Q85" i="44"/>
  <c r="Q68" i="65"/>
  <c r="Q32" i="42"/>
  <c r="R107" i="56"/>
  <c r="R10" i="23"/>
  <c r="R10" i="26" s="1"/>
  <c r="R410" i="68"/>
  <c r="R83" i="56"/>
  <c r="R9" i="23"/>
  <c r="R9" i="26" s="1"/>
  <c r="Q328" i="72"/>
  <c r="Q174" i="56"/>
  <c r="R69" i="69"/>
  <c r="R116" i="42"/>
  <c r="R338" i="66"/>
  <c r="R53" i="56"/>
  <c r="O76" i="64"/>
  <c r="O22" i="25"/>
  <c r="O22" i="28" s="1"/>
  <c r="N30" i="24"/>
  <c r="N30" i="27" s="1"/>
  <c r="N30" i="21"/>
  <c r="Q179" i="65"/>
  <c r="Q178" i="65" s="1"/>
  <c r="Q28" i="48"/>
  <c r="Q29" i="51"/>
  <c r="R338" i="70"/>
  <c r="R134" i="56"/>
  <c r="P220" i="64"/>
  <c r="P219" i="64" s="1"/>
  <c r="P7" i="49"/>
  <c r="P8" i="52"/>
  <c r="R88" i="56"/>
  <c r="R11" i="24"/>
  <c r="R11" i="27" s="1"/>
  <c r="R11" i="21"/>
  <c r="P26" i="24"/>
  <c r="P26" i="27" s="1"/>
  <c r="P146" i="51"/>
  <c r="P227" i="71"/>
  <c r="P226" i="71" s="1"/>
  <c r="Q70" i="72"/>
  <c r="Q172" i="42"/>
  <c r="O416" i="68"/>
  <c r="O89" i="56"/>
  <c r="P165" i="59"/>
  <c r="P164" i="55"/>
  <c r="P165" i="56"/>
  <c r="Q173" i="68"/>
  <c r="Q88" i="46"/>
  <c r="P140" i="71"/>
  <c r="P150" i="46"/>
  <c r="Q174" i="68"/>
  <c r="Q89" i="46"/>
  <c r="P67" i="71"/>
  <c r="P149" i="42"/>
  <c r="P326" i="64"/>
  <c r="P294" i="67"/>
  <c r="Q328" i="71"/>
  <c r="Q156" i="56"/>
  <c r="S107" i="46"/>
  <c r="P15" i="10"/>
  <c r="Q390" i="69"/>
  <c r="Q389" i="69" s="1"/>
  <c r="Q110" i="62"/>
  <c r="Q109" i="59"/>
  <c r="O66" i="62"/>
  <c r="O447" i="67"/>
  <c r="O446" i="67" s="1"/>
  <c r="R110" i="49"/>
  <c r="R109" i="45"/>
  <c r="R109" i="46" s="1"/>
  <c r="R110" i="46"/>
  <c r="P92" i="56"/>
  <c r="R415" i="68"/>
  <c r="Q38" i="56"/>
  <c r="P26" i="21" l="1"/>
  <c r="P377" i="64"/>
  <c r="Q340" i="65"/>
  <c r="Q36" i="56"/>
  <c r="Q37" i="56"/>
  <c r="P335" i="67"/>
  <c r="P69" i="56"/>
  <c r="Q325" i="72"/>
  <c r="P16" i="56"/>
  <c r="Q171" i="56"/>
  <c r="N330" i="72"/>
  <c r="N176" i="56"/>
  <c r="L3" i="14"/>
  <c r="M152" i="70"/>
  <c r="M140" i="46"/>
  <c r="M148" i="71"/>
  <c r="R338" i="65"/>
  <c r="M152" i="69"/>
  <c r="M121" i="46"/>
  <c r="Q35" i="56"/>
  <c r="Q325" i="71"/>
  <c r="P333" i="66"/>
  <c r="P313" i="66"/>
  <c r="P332" i="66" s="1"/>
  <c r="P28" i="52"/>
  <c r="P255" i="65"/>
  <c r="P254" i="65" s="1"/>
  <c r="T4" i="18"/>
  <c r="T3" i="18" s="1"/>
  <c r="N31" i="25"/>
  <c r="N31" i="28" s="1"/>
  <c r="Q68" i="72"/>
  <c r="Q168" i="42"/>
  <c r="P21" i="25"/>
  <c r="P21" i="28" s="1"/>
  <c r="R330" i="67"/>
  <c r="R64" i="56"/>
  <c r="R8" i="23"/>
  <c r="R8" i="26" s="1"/>
  <c r="P24" i="24"/>
  <c r="P24" i="27" s="1"/>
  <c r="Q118" i="72"/>
  <c r="Q136" i="72" s="1"/>
  <c r="Q137" i="72"/>
  <c r="P283" i="64"/>
  <c r="P282" i="64" s="1"/>
  <c r="P7" i="52"/>
  <c r="P313" i="65"/>
  <c r="P332" i="65" s="1"/>
  <c r="P333" i="65"/>
  <c r="Q4" i="25"/>
  <c r="Q4" i="28" s="1"/>
  <c r="P160" i="6"/>
  <c r="P120" i="6"/>
  <c r="P136" i="6"/>
  <c r="P355" i="72"/>
  <c r="P354" i="72" s="1"/>
  <c r="P165" i="61"/>
  <c r="P164" i="58"/>
  <c r="Q323" i="72"/>
  <c r="Q169" i="56"/>
  <c r="Q144" i="67"/>
  <c r="Q70" i="46"/>
  <c r="Q121" i="67"/>
  <c r="Q140" i="67" s="1"/>
  <c r="Q141" i="67"/>
  <c r="Q86" i="51"/>
  <c r="Q85" i="48"/>
  <c r="Q219" i="68"/>
  <c r="Q218" i="68" s="1"/>
  <c r="P336" i="66"/>
  <c r="P51" i="56"/>
  <c r="R143" i="70"/>
  <c r="R131" i="46"/>
  <c r="P15" i="20"/>
  <c r="P16" i="24"/>
  <c r="R9" i="25"/>
  <c r="R9" i="28" s="1"/>
  <c r="S45" i="46"/>
  <c r="P245" i="71"/>
  <c r="P244" i="71" s="1"/>
  <c r="P146" i="52"/>
  <c r="O31" i="13"/>
  <c r="O31" i="16" s="1"/>
  <c r="O31" i="10"/>
  <c r="P86" i="59"/>
  <c r="P85" i="55"/>
  <c r="P86" i="56"/>
  <c r="S70" i="69"/>
  <c r="S117" i="42"/>
  <c r="Q179" i="66"/>
  <c r="Q178" i="66" s="1"/>
  <c r="Q47" i="48"/>
  <c r="Q48" i="51"/>
  <c r="P48" i="58"/>
  <c r="P47" i="54"/>
  <c r="Q164" i="48"/>
  <c r="Q173" i="72"/>
  <c r="Q172" i="72" s="1"/>
  <c r="Q165" i="51"/>
  <c r="R8" i="24"/>
  <c r="R8" i="27" s="1"/>
  <c r="P29" i="58"/>
  <c r="P28" i="54"/>
  <c r="Q20" i="24"/>
  <c r="Q20" i="27" s="1"/>
  <c r="Q20" i="21"/>
  <c r="R34" i="56"/>
  <c r="Q15" i="8"/>
  <c r="Q16" i="12"/>
  <c r="R102" i="66"/>
  <c r="P11" i="42"/>
  <c r="Q324" i="71"/>
  <c r="Q152" i="56"/>
  <c r="P160" i="64"/>
  <c r="P11" i="46"/>
  <c r="R68" i="65"/>
  <c r="R32" i="42"/>
  <c r="R67" i="67"/>
  <c r="R69" i="42"/>
  <c r="R342" i="67"/>
  <c r="R76" i="56"/>
  <c r="R70" i="66"/>
  <c r="R55" i="42"/>
  <c r="S138" i="66"/>
  <c r="Q236" i="65"/>
  <c r="Q235" i="65" s="1"/>
  <c r="Q28" i="51"/>
  <c r="R330" i="69"/>
  <c r="P388" i="68"/>
  <c r="P412" i="68" s="1"/>
  <c r="P413" i="68"/>
  <c r="R342" i="70"/>
  <c r="R138" i="56"/>
  <c r="Q50" i="56"/>
  <c r="S126" i="46"/>
  <c r="Q109" i="61"/>
  <c r="Q428" i="69"/>
  <c r="Q427" i="69" s="1"/>
  <c r="R9" i="21"/>
  <c r="Q99" i="6"/>
  <c r="O160" i="64"/>
  <c r="O11" i="46"/>
  <c r="P333" i="67"/>
  <c r="P313" i="67"/>
  <c r="P332" i="67" s="1"/>
  <c r="P29" i="59"/>
  <c r="P28" i="55"/>
  <c r="P29" i="56"/>
  <c r="Q70" i="65"/>
  <c r="Q36" i="42"/>
  <c r="Q143" i="67"/>
  <c r="Q69" i="46"/>
  <c r="Q294" i="65"/>
  <c r="T5" i="13"/>
  <c r="T5" i="16" s="1"/>
  <c r="T5" i="10"/>
  <c r="Q336" i="66"/>
  <c r="Q51" i="56"/>
  <c r="R6" i="25"/>
  <c r="R6" i="28" s="1"/>
  <c r="Q145" i="65"/>
  <c r="Q33" i="46"/>
  <c r="O78" i="64"/>
  <c r="O15" i="42"/>
  <c r="R68" i="70"/>
  <c r="R132" i="42"/>
  <c r="Q447" i="69"/>
  <c r="Q446" i="69" s="1"/>
  <c r="Q109" i="62"/>
  <c r="P21" i="24"/>
  <c r="P21" i="27" s="1"/>
  <c r="P21" i="21"/>
  <c r="Q339" i="65"/>
  <c r="O11" i="42"/>
  <c r="Q67" i="51"/>
  <c r="Q66" i="48"/>
  <c r="Q179" i="67"/>
  <c r="Q178" i="67" s="1"/>
  <c r="Q48" i="49"/>
  <c r="Q47" i="45"/>
  <c r="Q47" i="46" s="1"/>
  <c r="Q48" i="46"/>
  <c r="P86" i="58"/>
  <c r="P85" i="54"/>
  <c r="Q335" i="66"/>
  <c r="S138" i="70"/>
  <c r="P255" i="67"/>
  <c r="P254" i="67" s="1"/>
  <c r="P66" i="52"/>
  <c r="N31" i="24"/>
  <c r="N31" i="27" s="1"/>
  <c r="N31" i="21"/>
  <c r="Q199" i="64"/>
  <c r="Q198" i="64" s="1"/>
  <c r="Q7" i="48"/>
  <c r="Q8" i="51"/>
  <c r="P370" i="64"/>
  <c r="P9" i="56"/>
  <c r="P337" i="65"/>
  <c r="P33" i="56"/>
  <c r="P8" i="58"/>
  <c r="P7" i="54"/>
  <c r="P20" i="23"/>
  <c r="P20" i="26" s="1"/>
  <c r="P20" i="21"/>
  <c r="Q67" i="71"/>
  <c r="Q149" i="42"/>
  <c r="R342" i="66"/>
  <c r="R57" i="56"/>
  <c r="Q20" i="25"/>
  <c r="Q20" i="28" s="1"/>
  <c r="P417" i="68"/>
  <c r="P90" i="56"/>
  <c r="R70" i="67"/>
  <c r="R74" i="42"/>
  <c r="Q67" i="65"/>
  <c r="Q31" i="42"/>
  <c r="R145" i="66"/>
  <c r="R52" i="46"/>
  <c r="O179" i="68"/>
  <c r="O94" i="46"/>
  <c r="Q69" i="71"/>
  <c r="Q153" i="42"/>
  <c r="Q323" i="71"/>
  <c r="Q151" i="56"/>
  <c r="R198" i="69"/>
  <c r="R197" i="69" s="1"/>
  <c r="R109" i="49"/>
  <c r="R110" i="52"/>
  <c r="P67" i="58"/>
  <c r="P66" i="54"/>
  <c r="S8" i="10"/>
  <c r="S8" i="13"/>
  <c r="S8" i="16" s="1"/>
  <c r="Q121" i="66"/>
  <c r="Q140" i="66" s="1"/>
  <c r="Q141" i="66"/>
  <c r="R6" i="21"/>
  <c r="Q86" i="49"/>
  <c r="Q86" i="46"/>
  <c r="Q85" i="45"/>
  <c r="Q85" i="46" s="1"/>
  <c r="P129" i="58"/>
  <c r="P128" i="54"/>
  <c r="N101" i="56"/>
  <c r="Q179" i="70"/>
  <c r="Q178" i="70" s="1"/>
  <c r="Q128" i="48"/>
  <c r="Q129" i="51"/>
  <c r="P161" i="64"/>
  <c r="P12" i="46"/>
  <c r="O337" i="65"/>
  <c r="O33" i="56"/>
  <c r="P336" i="67"/>
  <c r="P70" i="56"/>
  <c r="P347" i="64"/>
  <c r="P369" i="64"/>
  <c r="R11" i="25"/>
  <c r="R11" i="28" s="1"/>
  <c r="P20" i="25"/>
  <c r="P20" i="28" s="1"/>
  <c r="O79" i="64"/>
  <c r="O16" i="42"/>
  <c r="S23" i="23"/>
  <c r="S23" i="26" s="1"/>
  <c r="R7" i="25"/>
  <c r="R7" i="28" s="1"/>
  <c r="O334" i="70"/>
  <c r="O130" i="56"/>
  <c r="P337" i="70"/>
  <c r="P133" i="56"/>
  <c r="P24" i="23"/>
  <c r="P24" i="26" s="1"/>
  <c r="Q322" i="71"/>
  <c r="Q150" i="56"/>
  <c r="R175" i="68"/>
  <c r="R90" i="46"/>
  <c r="R294" i="69"/>
  <c r="Q341" i="65"/>
  <c r="P164" i="56"/>
  <c r="Q8" i="49"/>
  <c r="Q7" i="45"/>
  <c r="Q7" i="46" s="1"/>
  <c r="Q8" i="46"/>
  <c r="R109" i="51"/>
  <c r="R236" i="69"/>
  <c r="R235" i="69" s="1"/>
  <c r="S109" i="44"/>
  <c r="S110" i="48"/>
  <c r="P129" i="59"/>
  <c r="P128" i="55"/>
  <c r="P129" i="56"/>
  <c r="Q146" i="68"/>
  <c r="Q170" i="68" s="1"/>
  <c r="Q171" i="68"/>
  <c r="Q147" i="49"/>
  <c r="Q146" i="45"/>
  <c r="Q146" i="46" s="1"/>
  <c r="Q147" i="46"/>
  <c r="Q28" i="49"/>
  <c r="Q29" i="52"/>
  <c r="Q198" i="65"/>
  <c r="Q197" i="65" s="1"/>
  <c r="N428" i="68"/>
  <c r="Q129" i="49"/>
  <c r="Q129" i="46"/>
  <c r="Q128" i="45"/>
  <c r="Q128" i="46" s="1"/>
  <c r="R330" i="70"/>
  <c r="P139" i="71"/>
  <c r="P149" i="46"/>
  <c r="Q16" i="10"/>
  <c r="Q15" i="9"/>
  <c r="Q16" i="13"/>
  <c r="Q165" i="49"/>
  <c r="Q165" i="46"/>
  <c r="Q164" i="45"/>
  <c r="Q164" i="46" s="1"/>
  <c r="R10" i="25"/>
  <c r="R10" i="28" s="1"/>
  <c r="R69" i="67"/>
  <c r="R73" i="42"/>
  <c r="R70" i="70"/>
  <c r="R136" i="42"/>
  <c r="S138" i="69"/>
  <c r="P67" i="59"/>
  <c r="P66" i="55"/>
  <c r="P67" i="56"/>
  <c r="Q67" i="49"/>
  <c r="Q66" i="45"/>
  <c r="Q66" i="46" s="1"/>
  <c r="Q67" i="46"/>
  <c r="Q22" i="13"/>
  <c r="Q22" i="16" s="1"/>
  <c r="Q22" i="10"/>
  <c r="P164" i="59"/>
  <c r="P165" i="62"/>
  <c r="P373" i="72"/>
  <c r="P372" i="72" s="1"/>
  <c r="R10" i="21"/>
  <c r="P48" i="59"/>
  <c r="P47" i="55"/>
  <c r="P48" i="56"/>
  <c r="Q24" i="13"/>
  <c r="Q24" i="16" s="1"/>
  <c r="Q24" i="10"/>
  <c r="Q135" i="64"/>
  <c r="Q156" i="64" s="1"/>
  <c r="Q157" i="64"/>
  <c r="P47" i="52"/>
  <c r="P255" i="66"/>
  <c r="P254" i="66" s="1"/>
  <c r="P128" i="52"/>
  <c r="P255" i="70"/>
  <c r="P254" i="70" s="1"/>
  <c r="P8" i="59"/>
  <c r="P7" i="55"/>
  <c r="P8" i="56"/>
  <c r="Q153" i="56"/>
  <c r="P313" i="70"/>
  <c r="P332" i="70" s="1"/>
  <c r="P333" i="70"/>
  <c r="O28" i="23"/>
  <c r="O28" i="26" s="1"/>
  <c r="Q118" i="71"/>
  <c r="Q136" i="71" s="1"/>
  <c r="Q137" i="71"/>
  <c r="Q173" i="71"/>
  <c r="Q172" i="71" s="1"/>
  <c r="Q146" i="48"/>
  <c r="Q147" i="51"/>
  <c r="P85" i="52"/>
  <c r="P315" i="68"/>
  <c r="P314" i="68" s="1"/>
  <c r="Q121" i="70"/>
  <c r="Q140" i="70" s="1"/>
  <c r="Q141" i="70"/>
  <c r="R15" i="18"/>
  <c r="P85" i="56" l="1"/>
  <c r="M158" i="46"/>
  <c r="R342" i="65"/>
  <c r="Q15" i="10"/>
  <c r="R38" i="56"/>
  <c r="P66" i="56"/>
  <c r="L382" i="64"/>
  <c r="L21" i="56"/>
  <c r="L29" i="23"/>
  <c r="L29" i="26" s="1"/>
  <c r="L344" i="66"/>
  <c r="L59" i="56"/>
  <c r="L40" i="56"/>
  <c r="L344" i="65"/>
  <c r="M187" i="68"/>
  <c r="M102" i="46"/>
  <c r="L3" i="17"/>
  <c r="M152" i="66"/>
  <c r="M59" i="46"/>
  <c r="M170" i="64"/>
  <c r="M21" i="46"/>
  <c r="M152" i="65"/>
  <c r="M40" i="46"/>
  <c r="M176" i="46"/>
  <c r="M148" i="72"/>
  <c r="L29" i="24"/>
  <c r="L29" i="27" s="1"/>
  <c r="P28" i="56"/>
  <c r="P24" i="21"/>
  <c r="R102" i="65"/>
  <c r="R145" i="70"/>
  <c r="R133" i="46"/>
  <c r="T8" i="10"/>
  <c r="T8" i="13"/>
  <c r="T8" i="16" s="1"/>
  <c r="Q198" i="67"/>
  <c r="Q197" i="67" s="1"/>
  <c r="Q67" i="52"/>
  <c r="Q66" i="49"/>
  <c r="S64" i="46"/>
  <c r="T11" i="10"/>
  <c r="T11" i="13"/>
  <c r="T11" i="16" s="1"/>
  <c r="R344" i="64"/>
  <c r="P336" i="65"/>
  <c r="P32" i="56"/>
  <c r="R100" i="71"/>
  <c r="R67" i="65"/>
  <c r="R31" i="42"/>
  <c r="R69" i="70"/>
  <c r="R135" i="42"/>
  <c r="Q322" i="72"/>
  <c r="Q168" i="56"/>
  <c r="R428" i="64"/>
  <c r="R4" i="59"/>
  <c r="R4" i="62"/>
  <c r="R491" i="64"/>
  <c r="P19" i="23"/>
  <c r="P19" i="26" s="1"/>
  <c r="Q29" i="59"/>
  <c r="Q29" i="56"/>
  <c r="Q28" i="55"/>
  <c r="O28" i="25"/>
  <c r="O28" i="28" s="1"/>
  <c r="Q220" i="64"/>
  <c r="Q219" i="64" s="1"/>
  <c r="Q8" i="52"/>
  <c r="Q7" i="49"/>
  <c r="P371" i="70"/>
  <c r="P370" i="70" s="1"/>
  <c r="P129" i="61"/>
  <c r="P128" i="58"/>
  <c r="S109" i="45"/>
  <c r="S109" i="46" s="1"/>
  <c r="S110" i="49"/>
  <c r="S110" i="46"/>
  <c r="S138" i="67"/>
  <c r="Q47" i="49"/>
  <c r="Q198" i="66"/>
  <c r="Q197" i="66" s="1"/>
  <c r="Q48" i="52"/>
  <c r="Q21" i="13"/>
  <c r="Q21" i="16" s="1"/>
  <c r="Q21" i="10"/>
  <c r="Q129" i="6"/>
  <c r="Q153" i="6"/>
  <c r="O19" i="24"/>
  <c r="O19" i="27" s="1"/>
  <c r="O19" i="21"/>
  <c r="T9" i="13"/>
  <c r="T9" i="16" s="1"/>
  <c r="T9" i="10"/>
  <c r="O9" i="56"/>
  <c r="S23" i="25"/>
  <c r="S23" i="28" s="1"/>
  <c r="R174" i="68"/>
  <c r="R89" i="46"/>
  <c r="Q82" i="68"/>
  <c r="Q93" i="42"/>
  <c r="O177" i="68"/>
  <c r="O92" i="46"/>
  <c r="Q141" i="72"/>
  <c r="Q169" i="46"/>
  <c r="P81" i="68"/>
  <c r="P92" i="42"/>
  <c r="O178" i="68"/>
  <c r="O93" i="46"/>
  <c r="P22" i="25"/>
  <c r="P22" i="28" s="1"/>
  <c r="Q326" i="64"/>
  <c r="R159" i="64"/>
  <c r="R10" i="46"/>
  <c r="Q68" i="71"/>
  <c r="Q150" i="42"/>
  <c r="P7" i="56"/>
  <c r="Q313" i="65"/>
  <c r="Q332" i="65" s="1"/>
  <c r="Q333" i="65"/>
  <c r="Q191" i="71"/>
  <c r="Q190" i="71" s="1"/>
  <c r="Q147" i="52"/>
  <c r="Q146" i="49"/>
  <c r="R22" i="13"/>
  <c r="R22" i="16" s="1"/>
  <c r="R22" i="10"/>
  <c r="S141" i="69"/>
  <c r="S121" i="69"/>
  <c r="S140" i="69" s="1"/>
  <c r="R110" i="59"/>
  <c r="R110" i="56"/>
  <c r="R109" i="55"/>
  <c r="O31" i="56"/>
  <c r="Q227" i="72"/>
  <c r="Q226" i="72" s="1"/>
  <c r="Q164" i="51"/>
  <c r="Q85" i="51"/>
  <c r="Q291" i="68"/>
  <c r="Q290" i="68" s="1"/>
  <c r="O370" i="64"/>
  <c r="Q143" i="65"/>
  <c r="Q31" i="46"/>
  <c r="R323" i="71"/>
  <c r="R151" i="56"/>
  <c r="P7" i="59"/>
  <c r="P432" i="64"/>
  <c r="P431" i="64" s="1"/>
  <c r="P8" i="62"/>
  <c r="P48" i="62"/>
  <c r="P47" i="59"/>
  <c r="P390" i="66"/>
  <c r="P389" i="66" s="1"/>
  <c r="R110" i="58"/>
  <c r="R109" i="54"/>
  <c r="Q24" i="24"/>
  <c r="Q24" i="27" s="1"/>
  <c r="O335" i="65"/>
  <c r="S335" i="69"/>
  <c r="S112" i="56"/>
  <c r="O83" i="68"/>
  <c r="O96" i="42"/>
  <c r="P336" i="70"/>
  <c r="P132" i="56"/>
  <c r="R102" i="67"/>
  <c r="Q321" i="71"/>
  <c r="Q149" i="56"/>
  <c r="R143" i="67"/>
  <c r="R69" i="46"/>
  <c r="Q227" i="71"/>
  <c r="Q226" i="71" s="1"/>
  <c r="Q146" i="51"/>
  <c r="P427" i="72"/>
  <c r="P426" i="72" s="1"/>
  <c r="P164" i="62"/>
  <c r="Q191" i="72"/>
  <c r="Q190" i="72" s="1"/>
  <c r="Q165" i="52"/>
  <c r="Q164" i="49"/>
  <c r="Q128" i="49"/>
  <c r="Q198" i="70"/>
  <c r="Q197" i="70" s="1"/>
  <c r="Q129" i="52"/>
  <c r="S179" i="69"/>
  <c r="S178" i="69" s="1"/>
  <c r="S110" i="51"/>
  <c r="S109" i="48"/>
  <c r="P15" i="19"/>
  <c r="P15" i="21" s="1"/>
  <c r="P16" i="23"/>
  <c r="T10" i="10"/>
  <c r="T10" i="13"/>
  <c r="T10" i="16" s="1"/>
  <c r="Q262" i="64"/>
  <c r="Q261" i="64" s="1"/>
  <c r="Q7" i="51"/>
  <c r="P86" i="61"/>
  <c r="P85" i="58"/>
  <c r="P461" i="68"/>
  <c r="P460" i="68" s="1"/>
  <c r="R47" i="44"/>
  <c r="R48" i="48"/>
  <c r="Q15" i="12"/>
  <c r="Q15" i="15" s="1"/>
  <c r="Q16" i="15"/>
  <c r="Q236" i="66"/>
  <c r="Q235" i="66" s="1"/>
  <c r="Q47" i="51"/>
  <c r="P86" i="62"/>
  <c r="P85" i="59"/>
  <c r="P485" i="68"/>
  <c r="P484" i="68" s="1"/>
  <c r="S5" i="46"/>
  <c r="R68" i="67"/>
  <c r="R70" i="42"/>
  <c r="R144" i="66"/>
  <c r="R51" i="46"/>
  <c r="R313" i="69"/>
  <c r="R332" i="69" s="1"/>
  <c r="R333" i="69"/>
  <c r="R100" i="72"/>
  <c r="R8" i="25"/>
  <c r="R8" i="28" s="1"/>
  <c r="Q337" i="70"/>
  <c r="Q133" i="56"/>
  <c r="Q24" i="23"/>
  <c r="Q24" i="26" s="1"/>
  <c r="R328" i="71"/>
  <c r="R156" i="56"/>
  <c r="Q69" i="72"/>
  <c r="Q171" i="42"/>
  <c r="Q374" i="64"/>
  <c r="Q13" i="56"/>
  <c r="U29" i="12"/>
  <c r="U29" i="15" s="1"/>
  <c r="U27" i="7"/>
  <c r="Q16" i="16"/>
  <c r="Q15" i="13"/>
  <c r="Q15" i="16" s="1"/>
  <c r="Q236" i="70"/>
  <c r="Q235" i="70" s="1"/>
  <c r="Q128" i="51"/>
  <c r="Q243" i="68"/>
  <c r="Q242" i="68" s="1"/>
  <c r="Q86" i="52"/>
  <c r="Q85" i="49"/>
  <c r="R109" i="52"/>
  <c r="R255" i="69"/>
  <c r="R254" i="69" s="1"/>
  <c r="P411" i="64"/>
  <c r="P410" i="64" s="1"/>
  <c r="P8" i="61"/>
  <c r="P7" i="58"/>
  <c r="P390" i="65"/>
  <c r="P389" i="65" s="1"/>
  <c r="P29" i="62"/>
  <c r="P28" i="59"/>
  <c r="P19" i="24"/>
  <c r="P19" i="27" s="1"/>
  <c r="P19" i="21"/>
  <c r="P371" i="65"/>
  <c r="P370" i="65" s="1"/>
  <c r="P29" i="61"/>
  <c r="P28" i="58"/>
  <c r="S154" i="64"/>
  <c r="Q364" i="68"/>
  <c r="Q294" i="66"/>
  <c r="Q294" i="67"/>
  <c r="R122" i="68"/>
  <c r="Q144" i="65"/>
  <c r="Q32" i="46"/>
  <c r="R67" i="66"/>
  <c r="R50" i="42"/>
  <c r="Q282" i="72"/>
  <c r="O336" i="65"/>
  <c r="O32" i="56"/>
  <c r="R102" i="70"/>
  <c r="Q282" i="71"/>
  <c r="Q22" i="23"/>
  <c r="Q22" i="26" s="1"/>
  <c r="Q28" i="52"/>
  <c r="Q255" i="65"/>
  <c r="Q254" i="65" s="1"/>
  <c r="P128" i="56"/>
  <c r="T64" i="46"/>
  <c r="P66" i="58"/>
  <c r="P371" i="67"/>
  <c r="P370" i="67" s="1"/>
  <c r="P67" i="61"/>
  <c r="P22" i="23"/>
  <c r="P22" i="26" s="1"/>
  <c r="P22" i="21"/>
  <c r="Q29" i="58"/>
  <c r="Q28" i="54"/>
  <c r="O19" i="23"/>
  <c r="O19" i="26" s="1"/>
  <c r="P31" i="56"/>
  <c r="R8" i="21"/>
  <c r="P47" i="56"/>
  <c r="P16" i="27"/>
  <c r="P15" i="24"/>
  <c r="P15" i="27" s="1"/>
  <c r="P164" i="61"/>
  <c r="P409" i="72"/>
  <c r="P408" i="72" s="1"/>
  <c r="P368" i="64"/>
  <c r="R5" i="24"/>
  <c r="R5" i="27" s="1"/>
  <c r="O169" i="64"/>
  <c r="O20" i="46"/>
  <c r="P24" i="25"/>
  <c r="P24" i="28" s="1"/>
  <c r="P67" i="62"/>
  <c r="P390" i="67"/>
  <c r="P389" i="67" s="1"/>
  <c r="P66" i="59"/>
  <c r="Q375" i="64"/>
  <c r="Q14" i="56"/>
  <c r="P82" i="68"/>
  <c r="P93" i="42"/>
  <c r="R114" i="64"/>
  <c r="Q139" i="71"/>
  <c r="Q149" i="46"/>
  <c r="Q417" i="68"/>
  <c r="Q90" i="56"/>
  <c r="R70" i="71"/>
  <c r="R154" i="42"/>
  <c r="Q67" i="72"/>
  <c r="Q167" i="42"/>
  <c r="S67" i="69"/>
  <c r="S112" i="42"/>
  <c r="R145" i="65"/>
  <c r="R33" i="46"/>
  <c r="P416" i="68"/>
  <c r="P89" i="56"/>
  <c r="R323" i="64"/>
  <c r="R4" i="54"/>
  <c r="Q294" i="70"/>
  <c r="P84" i="68"/>
  <c r="P97" i="42"/>
  <c r="P390" i="70"/>
  <c r="P389" i="70" s="1"/>
  <c r="P129" i="62"/>
  <c r="P128" i="59"/>
  <c r="T138" i="67"/>
  <c r="Q236" i="67"/>
  <c r="Q235" i="67" s="1"/>
  <c r="Q66" i="51"/>
  <c r="P335" i="65"/>
  <c r="P371" i="66"/>
  <c r="P370" i="66" s="1"/>
  <c r="P47" i="58"/>
  <c r="P48" i="61"/>
  <c r="P16" i="21"/>
  <c r="R4" i="55"/>
  <c r="T6" i="13"/>
  <c r="T6" i="16" s="1"/>
  <c r="T6" i="10"/>
  <c r="Q26" i="23"/>
  <c r="Q26" i="26" s="1"/>
  <c r="Q12" i="56" l="1"/>
  <c r="R340" i="65"/>
  <c r="Q378" i="64"/>
  <c r="Q17" i="18"/>
  <c r="P334" i="65"/>
  <c r="Q373" i="64"/>
  <c r="M29" i="13"/>
  <c r="M29" i="16" s="1"/>
  <c r="M29" i="10"/>
  <c r="L39" i="56"/>
  <c r="L343" i="65"/>
  <c r="L29" i="21"/>
  <c r="R5" i="56"/>
  <c r="M29" i="14"/>
  <c r="M29" i="17" s="1"/>
  <c r="M27" i="11"/>
  <c r="O334" i="65"/>
  <c r="Q415" i="68"/>
  <c r="R366" i="64"/>
  <c r="P30" i="56"/>
  <c r="Q11" i="56"/>
  <c r="R109" i="56"/>
  <c r="R174" i="56"/>
  <c r="Q18" i="56"/>
  <c r="R328" i="72"/>
  <c r="Q379" i="64"/>
  <c r="T23" i="23"/>
  <c r="T23" i="26" s="1"/>
  <c r="R386" i="64"/>
  <c r="R4" i="57"/>
  <c r="T138" i="69"/>
  <c r="P557" i="68"/>
  <c r="P556" i="68" s="1"/>
  <c r="P85" i="62"/>
  <c r="R67" i="48"/>
  <c r="R66" i="44"/>
  <c r="Q336" i="70"/>
  <c r="Q132" i="56"/>
  <c r="R69" i="66"/>
  <c r="R54" i="42"/>
  <c r="P447" i="70"/>
  <c r="P446" i="70" s="1"/>
  <c r="P128" i="62"/>
  <c r="Q129" i="59"/>
  <c r="Q128" i="55"/>
  <c r="Q129" i="56"/>
  <c r="R128" i="44"/>
  <c r="R129" i="48"/>
  <c r="P7" i="61"/>
  <c r="P474" i="64"/>
  <c r="P473" i="64" s="1"/>
  <c r="Q85" i="52"/>
  <c r="Q315" i="68"/>
  <c r="Q314" i="68" s="1"/>
  <c r="O19" i="13"/>
  <c r="O19" i="16" s="1"/>
  <c r="O19" i="10"/>
  <c r="T138" i="65"/>
  <c r="T83" i="46"/>
  <c r="S110" i="52"/>
  <c r="S109" i="49"/>
  <c r="S198" i="69"/>
  <c r="S197" i="69" s="1"/>
  <c r="Q28" i="56"/>
  <c r="S330" i="65"/>
  <c r="S6" i="23"/>
  <c r="S6" i="26" s="1"/>
  <c r="Q140" i="72"/>
  <c r="Q168" i="46"/>
  <c r="Q416" i="68"/>
  <c r="Q89" i="56"/>
  <c r="S338" i="66"/>
  <c r="S53" i="56"/>
  <c r="P447" i="67"/>
  <c r="P446" i="67" s="1"/>
  <c r="P66" i="62"/>
  <c r="R21" i="10"/>
  <c r="R21" i="13"/>
  <c r="R21" i="16" s="1"/>
  <c r="T7" i="13"/>
  <c r="T7" i="16" s="1"/>
  <c r="T7" i="10"/>
  <c r="Q8" i="58"/>
  <c r="Q7" i="54"/>
  <c r="T26" i="46"/>
  <c r="R145" i="67"/>
  <c r="R71" i="46"/>
  <c r="R324" i="71"/>
  <c r="R152" i="56"/>
  <c r="Q15" i="20"/>
  <c r="Q16" i="24"/>
  <c r="R7" i="44"/>
  <c r="R8" i="48"/>
  <c r="Q313" i="70"/>
  <c r="Q332" i="70" s="1"/>
  <c r="Q333" i="70"/>
  <c r="Q86" i="59"/>
  <c r="Q85" i="55"/>
  <c r="Q86" i="56"/>
  <c r="R36" i="56"/>
  <c r="P19" i="25"/>
  <c r="P19" i="28" s="1"/>
  <c r="P17" i="22"/>
  <c r="P447" i="65"/>
  <c r="P446" i="65" s="1"/>
  <c r="P28" i="62"/>
  <c r="S9" i="24"/>
  <c r="S9" i="27" s="1"/>
  <c r="Q8" i="59"/>
  <c r="Q7" i="55"/>
  <c r="Q8" i="56"/>
  <c r="S23" i="24"/>
  <c r="S23" i="27" s="1"/>
  <c r="S23" i="21"/>
  <c r="R339" i="65"/>
  <c r="R35" i="56"/>
  <c r="R371" i="69"/>
  <c r="R370" i="69" s="1"/>
  <c r="R110" i="61"/>
  <c r="R109" i="58"/>
  <c r="P47" i="62"/>
  <c r="P447" i="66"/>
  <c r="P446" i="66" s="1"/>
  <c r="O30" i="56"/>
  <c r="Q160" i="6"/>
  <c r="Q136" i="6"/>
  <c r="Q120" i="6"/>
  <c r="T168" i="68"/>
  <c r="Q147" i="59"/>
  <c r="Q146" i="55"/>
  <c r="Q147" i="56"/>
  <c r="P177" i="68"/>
  <c r="P92" i="46"/>
  <c r="Q141" i="71"/>
  <c r="Q151" i="46"/>
  <c r="Q422" i="68"/>
  <c r="Q95" i="56"/>
  <c r="R321" i="71"/>
  <c r="R149" i="56"/>
  <c r="O28" i="13"/>
  <c r="O28" i="16" s="1"/>
  <c r="O28" i="10"/>
  <c r="Q371" i="65"/>
  <c r="Q370" i="65" s="1"/>
  <c r="Q29" i="61"/>
  <c r="Q28" i="58"/>
  <c r="P495" i="64"/>
  <c r="P494" i="64" s="1"/>
  <c r="P7" i="62"/>
  <c r="R18" i="10"/>
  <c r="R18" i="13"/>
  <c r="R18" i="16" s="1"/>
  <c r="S338" i="67"/>
  <c r="S72" i="56"/>
  <c r="R70" i="72"/>
  <c r="R172" i="42"/>
  <c r="P428" i="66"/>
  <c r="P427" i="66" s="1"/>
  <c r="P47" i="61"/>
  <c r="R5" i="23"/>
  <c r="R5" i="26" s="1"/>
  <c r="Q313" i="66"/>
  <c r="Q332" i="66" s="1"/>
  <c r="Q333" i="66"/>
  <c r="Q165" i="58"/>
  <c r="Q164" i="54"/>
  <c r="R24" i="10"/>
  <c r="R24" i="13"/>
  <c r="R24" i="16" s="1"/>
  <c r="P15" i="23"/>
  <c r="P15" i="26" s="1"/>
  <c r="P16" i="26"/>
  <c r="T154" i="64"/>
  <c r="Q245" i="71"/>
  <c r="Q244" i="71" s="1"/>
  <c r="Q146" i="52"/>
  <c r="Q7" i="52"/>
  <c r="Q283" i="64"/>
  <c r="Q282" i="64" s="1"/>
  <c r="Q300" i="72"/>
  <c r="Q318" i="72" s="1"/>
  <c r="Q319" i="72"/>
  <c r="Q313" i="67"/>
  <c r="Q332" i="67" s="1"/>
  <c r="Q333" i="67"/>
  <c r="Q372" i="64"/>
  <c r="R365" i="64"/>
  <c r="R144" i="70"/>
  <c r="R132" i="46"/>
  <c r="R4" i="56"/>
  <c r="R86" i="48"/>
  <c r="R85" i="44"/>
  <c r="Q67" i="58"/>
  <c r="Q66" i="54"/>
  <c r="R47" i="45"/>
  <c r="R48" i="49"/>
  <c r="R48" i="46"/>
  <c r="P85" i="61"/>
  <c r="P533" i="68"/>
  <c r="P532" i="68" s="1"/>
  <c r="Q245" i="72"/>
  <c r="Q244" i="72" s="1"/>
  <c r="Q164" i="52"/>
  <c r="T126" i="46"/>
  <c r="Q255" i="66"/>
  <c r="Q254" i="66" s="1"/>
  <c r="Q47" i="52"/>
  <c r="P428" i="70"/>
  <c r="P427" i="70" s="1"/>
  <c r="P128" i="61"/>
  <c r="Q94" i="56"/>
  <c r="S122" i="68"/>
  <c r="U26" i="12"/>
  <c r="U26" i="15" s="1"/>
  <c r="P83" i="68"/>
  <c r="P96" i="42"/>
  <c r="Q255" i="70"/>
  <c r="Q254" i="70" s="1"/>
  <c r="Q128" i="52"/>
  <c r="Q390" i="65"/>
  <c r="Q389" i="65" s="1"/>
  <c r="Q29" i="62"/>
  <c r="Q28" i="59"/>
  <c r="Q300" i="71"/>
  <c r="Q318" i="71" s="1"/>
  <c r="Q319" i="71"/>
  <c r="Q165" i="59"/>
  <c r="Q165" i="56"/>
  <c r="Q164" i="55"/>
  <c r="Q255" i="67"/>
  <c r="Q254" i="67" s="1"/>
  <c r="Q66" i="52"/>
  <c r="R143" i="66"/>
  <c r="R50" i="46"/>
  <c r="Q139" i="72"/>
  <c r="Q167" i="46"/>
  <c r="R144" i="65"/>
  <c r="R32" i="46"/>
  <c r="P179" i="68"/>
  <c r="P94" i="46"/>
  <c r="Q22" i="25"/>
  <c r="Q22" i="28" s="1"/>
  <c r="R5" i="21"/>
  <c r="Q17" i="56"/>
  <c r="Q86" i="58"/>
  <c r="Q85" i="54"/>
  <c r="R121" i="66"/>
  <c r="R140" i="66" s="1"/>
  <c r="R141" i="66"/>
  <c r="R179" i="66"/>
  <c r="R178" i="66" s="1"/>
  <c r="R47" i="48"/>
  <c r="R48" i="51"/>
  <c r="Q21" i="24"/>
  <c r="Q21" i="27" s="1"/>
  <c r="T138" i="70"/>
  <c r="R109" i="59"/>
  <c r="R110" i="62"/>
  <c r="R390" i="69"/>
  <c r="R389" i="69" s="1"/>
  <c r="R37" i="56"/>
  <c r="Q421" i="68"/>
  <c r="R147" i="48"/>
  <c r="R146" i="44"/>
  <c r="Q22" i="24"/>
  <c r="Q22" i="27" s="1"/>
  <c r="Q22" i="21"/>
  <c r="R29" i="48"/>
  <c r="R28" i="44"/>
  <c r="Q48" i="59"/>
  <c r="Q47" i="55"/>
  <c r="Q48" i="56"/>
  <c r="Q388" i="68"/>
  <c r="Q412" i="68" s="1"/>
  <c r="Q413" i="68"/>
  <c r="R165" i="48"/>
  <c r="R164" i="44"/>
  <c r="Q347" i="64"/>
  <c r="Q369" i="64"/>
  <c r="T5" i="46"/>
  <c r="Q67" i="59"/>
  <c r="Q66" i="55"/>
  <c r="Q67" i="56"/>
  <c r="Q337" i="67"/>
  <c r="Q71" i="56"/>
  <c r="Q21" i="23"/>
  <c r="Q21" i="26" s="1"/>
  <c r="R70" i="65"/>
  <c r="R36" i="42"/>
  <c r="R143" i="65"/>
  <c r="R31" i="46"/>
  <c r="R322" i="71"/>
  <c r="R150" i="56"/>
  <c r="Q16" i="21"/>
  <c r="S9" i="23"/>
  <c r="S9" i="26" s="1"/>
  <c r="Q376" i="64"/>
  <c r="Q15" i="56"/>
  <c r="R326" i="64"/>
  <c r="Q24" i="25"/>
  <c r="Q24" i="28" s="1"/>
  <c r="Q420" i="68"/>
  <c r="Q93" i="56"/>
  <c r="Q77" i="64"/>
  <c r="Q12" i="42"/>
  <c r="S75" i="64"/>
  <c r="S10" i="42"/>
  <c r="S294" i="69"/>
  <c r="Q129" i="58"/>
  <c r="Q128" i="54"/>
  <c r="R407" i="64"/>
  <c r="R4" i="58"/>
  <c r="R4" i="61"/>
  <c r="R470" i="64"/>
  <c r="P66" i="61"/>
  <c r="P428" i="67"/>
  <c r="P427" i="67" s="1"/>
  <c r="Q147" i="58"/>
  <c r="Q146" i="54"/>
  <c r="T107" i="46"/>
  <c r="Q48" i="58"/>
  <c r="Q47" i="54"/>
  <c r="P28" i="61"/>
  <c r="P428" i="65"/>
  <c r="P427" i="65" s="1"/>
  <c r="S6" i="24"/>
  <c r="S6" i="27" s="1"/>
  <c r="S109" i="51"/>
  <c r="S236" i="69"/>
  <c r="S235" i="69" s="1"/>
  <c r="O19" i="25"/>
  <c r="O19" i="28" s="1"/>
  <c r="O17" i="22"/>
  <c r="Q24" i="21"/>
  <c r="R341" i="65"/>
  <c r="Q88" i="56"/>
  <c r="S15" i="18"/>
  <c r="Q16" i="56" l="1"/>
  <c r="S57" i="56"/>
  <c r="Q66" i="56"/>
  <c r="Q99" i="56"/>
  <c r="R169" i="56"/>
  <c r="R170" i="56"/>
  <c r="M27" i="14"/>
  <c r="M27" i="17" s="1"/>
  <c r="M3" i="11"/>
  <c r="U14" i="18"/>
  <c r="Q377" i="64"/>
  <c r="L29" i="25"/>
  <c r="L29" i="28" s="1"/>
  <c r="L27" i="22"/>
  <c r="S6" i="21"/>
  <c r="N27" i="18"/>
  <c r="R323" i="72"/>
  <c r="S342" i="66"/>
  <c r="Q164" i="56"/>
  <c r="S114" i="64"/>
  <c r="S69" i="69"/>
  <c r="S116" i="42"/>
  <c r="S102" i="65"/>
  <c r="S102" i="70"/>
  <c r="R68" i="71"/>
  <c r="R150" i="42"/>
  <c r="O17" i="25"/>
  <c r="O17" i="28" s="1"/>
  <c r="Q371" i="66"/>
  <c r="Q370" i="66" s="1"/>
  <c r="Q48" i="61"/>
  <c r="Q47" i="58"/>
  <c r="S109" i="54"/>
  <c r="S110" i="58"/>
  <c r="S7" i="24"/>
  <c r="S7" i="27" s="1"/>
  <c r="R7" i="54"/>
  <c r="R8" i="58"/>
  <c r="Q85" i="58"/>
  <c r="Q86" i="61"/>
  <c r="Q461" i="68"/>
  <c r="Q460" i="68" s="1"/>
  <c r="S85" i="44"/>
  <c r="S86" i="48"/>
  <c r="Q428" i="65"/>
  <c r="Q427" i="65" s="1"/>
  <c r="Q28" i="61"/>
  <c r="R109" i="61"/>
  <c r="R428" i="69"/>
  <c r="R427" i="69" s="1"/>
  <c r="P17" i="25"/>
  <c r="P17" i="28" s="1"/>
  <c r="Q85" i="56"/>
  <c r="S76" i="56"/>
  <c r="R137" i="71"/>
  <c r="R118" i="71"/>
  <c r="R136" i="71" s="1"/>
  <c r="Q128" i="56"/>
  <c r="R141" i="67"/>
  <c r="R121" i="67"/>
  <c r="R140" i="67" s="1"/>
  <c r="R322" i="72"/>
  <c r="Q79" i="64"/>
  <c r="Q16" i="42"/>
  <c r="Q26" i="24"/>
  <c r="Q26" i="27" s="1"/>
  <c r="Q26" i="21"/>
  <c r="R165" i="49"/>
  <c r="R164" i="45"/>
  <c r="R164" i="46" s="1"/>
  <c r="R165" i="46"/>
  <c r="R47" i="49"/>
  <c r="R198" i="66"/>
  <c r="R197" i="66" s="1"/>
  <c r="R48" i="52"/>
  <c r="Q371" i="67"/>
  <c r="Q370" i="67" s="1"/>
  <c r="Q67" i="61"/>
  <c r="Q66" i="58"/>
  <c r="Q146" i="56"/>
  <c r="Q485" i="68"/>
  <c r="Q484" i="68" s="1"/>
  <c r="Q86" i="62"/>
  <c r="Q85" i="59"/>
  <c r="S342" i="67"/>
  <c r="R167" i="56"/>
  <c r="Q390" i="70"/>
  <c r="Q389" i="70" s="1"/>
  <c r="Q129" i="62"/>
  <c r="Q128" i="59"/>
  <c r="R449" i="64"/>
  <c r="R4" i="60"/>
  <c r="R4" i="63"/>
  <c r="R512" i="64"/>
  <c r="U20" i="12"/>
  <c r="U20" i="15" s="1"/>
  <c r="S9" i="25"/>
  <c r="S9" i="28" s="1"/>
  <c r="Q179" i="68"/>
  <c r="Q94" i="46"/>
  <c r="S330" i="66"/>
  <c r="S45" i="56"/>
  <c r="S7" i="23"/>
  <c r="S7" i="26" s="1"/>
  <c r="S102" i="66"/>
  <c r="S6" i="25"/>
  <c r="S6" i="28" s="1"/>
  <c r="Q162" i="64"/>
  <c r="Q13" i="46"/>
  <c r="T23" i="25"/>
  <c r="T23" i="28" s="1"/>
  <c r="R109" i="62"/>
  <c r="R447" i="69"/>
  <c r="R446" i="69" s="1"/>
  <c r="S11" i="24"/>
  <c r="S11" i="27" s="1"/>
  <c r="R137" i="72"/>
  <c r="R118" i="72"/>
  <c r="R136" i="72" s="1"/>
  <c r="R47" i="46"/>
  <c r="Q373" i="71"/>
  <c r="Q372" i="71" s="1"/>
  <c r="Q147" i="62"/>
  <c r="Q146" i="59"/>
  <c r="U4" i="18"/>
  <c r="U3" i="18" s="1"/>
  <c r="Q15" i="24"/>
  <c r="Q15" i="27" s="1"/>
  <c r="Q16" i="27"/>
  <c r="R321" i="72"/>
  <c r="S255" i="69"/>
  <c r="S254" i="69" s="1"/>
  <c r="S109" i="52"/>
  <c r="R129" i="49"/>
  <c r="R128" i="45"/>
  <c r="R128" i="46" s="1"/>
  <c r="R129" i="46"/>
  <c r="Q419" i="68"/>
  <c r="Q92" i="56"/>
  <c r="Q423" i="68"/>
  <c r="Q96" i="56"/>
  <c r="S80" i="68"/>
  <c r="S89" i="42"/>
  <c r="R28" i="45"/>
  <c r="R28" i="46" s="1"/>
  <c r="R29" i="49"/>
  <c r="R29" i="46"/>
  <c r="Q390" i="67"/>
  <c r="Q389" i="67" s="1"/>
  <c r="Q67" i="62"/>
  <c r="Q66" i="59"/>
  <c r="Q368" i="64"/>
  <c r="R236" i="66"/>
  <c r="R235" i="66" s="1"/>
  <c r="R47" i="51"/>
  <c r="R99" i="6"/>
  <c r="P28" i="24"/>
  <c r="P28" i="27" s="1"/>
  <c r="S83" i="56"/>
  <c r="R219" i="68"/>
  <c r="R218" i="68" s="1"/>
  <c r="R85" i="48"/>
  <c r="R86" i="51"/>
  <c r="R8" i="56"/>
  <c r="R7" i="55"/>
  <c r="R8" i="59"/>
  <c r="R7" i="45"/>
  <c r="R7" i="46" s="1"/>
  <c r="R8" i="49"/>
  <c r="R8" i="46"/>
  <c r="R121" i="70"/>
  <c r="R140" i="70" s="1"/>
  <c r="R141" i="70"/>
  <c r="S330" i="69"/>
  <c r="S107" i="56"/>
  <c r="S10" i="23"/>
  <c r="S10" i="26" s="1"/>
  <c r="S418" i="68"/>
  <c r="S91" i="56"/>
  <c r="Q337" i="65"/>
  <c r="Q33" i="56"/>
  <c r="T335" i="69"/>
  <c r="T112" i="56"/>
  <c r="Q81" i="68"/>
  <c r="Q92" i="42"/>
  <c r="S70" i="66"/>
  <c r="S55" i="42"/>
  <c r="S102" i="67"/>
  <c r="O345" i="67"/>
  <c r="O79" i="56"/>
  <c r="S159" i="64"/>
  <c r="S10" i="46"/>
  <c r="S110" i="56"/>
  <c r="S109" i="55"/>
  <c r="S110" i="59"/>
  <c r="R121" i="65"/>
  <c r="R141" i="65"/>
  <c r="Q15" i="19"/>
  <c r="Q15" i="21" s="1"/>
  <c r="Q16" i="23"/>
  <c r="R179" i="65"/>
  <c r="R178" i="65" s="1"/>
  <c r="R28" i="48"/>
  <c r="R29" i="51"/>
  <c r="R173" i="71"/>
  <c r="R172" i="71" s="1"/>
  <c r="R147" i="51"/>
  <c r="R146" i="48"/>
  <c r="R15" i="8"/>
  <c r="R16" i="12"/>
  <c r="S410" i="68"/>
  <c r="Q7" i="56"/>
  <c r="S9" i="21"/>
  <c r="R347" i="64"/>
  <c r="R369" i="64"/>
  <c r="R157" i="64"/>
  <c r="R135" i="64"/>
  <c r="R156" i="64" s="1"/>
  <c r="R179" i="70"/>
  <c r="R178" i="70" s="1"/>
  <c r="R129" i="51"/>
  <c r="R128" i="48"/>
  <c r="R168" i="56"/>
  <c r="U21" i="12"/>
  <c r="U21" i="15" s="1"/>
  <c r="S100" i="71"/>
  <c r="R15" i="9"/>
  <c r="R16" i="10"/>
  <c r="R16" i="13"/>
  <c r="Q76" i="64"/>
  <c r="V31" i="12"/>
  <c r="V31" i="15" s="1"/>
  <c r="R144" i="67"/>
  <c r="R70" i="46"/>
  <c r="S67" i="67"/>
  <c r="S69" i="42"/>
  <c r="P178" i="68"/>
  <c r="P93" i="46"/>
  <c r="U22" i="12"/>
  <c r="U22" i="15" s="1"/>
  <c r="Q140" i="71"/>
  <c r="Q150" i="46"/>
  <c r="Q355" i="71"/>
  <c r="Q354" i="71" s="1"/>
  <c r="Q146" i="58"/>
  <c r="Q147" i="61"/>
  <c r="Q371" i="70"/>
  <c r="Q370" i="70" s="1"/>
  <c r="Q129" i="61"/>
  <c r="Q128" i="58"/>
  <c r="S313" i="69"/>
  <c r="S332" i="69" s="1"/>
  <c r="S333" i="69"/>
  <c r="R324" i="72"/>
  <c r="Q47" i="56"/>
  <c r="R85" i="45"/>
  <c r="R85" i="46" s="1"/>
  <c r="R86" i="49"/>
  <c r="R86" i="46"/>
  <c r="Q165" i="61"/>
  <c r="Q355" i="72"/>
  <c r="Q354" i="72" s="1"/>
  <c r="Q164" i="58"/>
  <c r="S10" i="24"/>
  <c r="S10" i="27" s="1"/>
  <c r="Q432" i="64"/>
  <c r="Q431" i="64" s="1"/>
  <c r="Q8" i="62"/>
  <c r="Q7" i="59"/>
  <c r="T45" i="46"/>
  <c r="Q411" i="64"/>
  <c r="Q410" i="64" s="1"/>
  <c r="Q8" i="61"/>
  <c r="Q7" i="58"/>
  <c r="S26" i="56"/>
  <c r="U24" i="12"/>
  <c r="U24" i="15" s="1"/>
  <c r="Q21" i="25"/>
  <c r="Q21" i="28" s="1"/>
  <c r="S126" i="56"/>
  <c r="S11" i="23"/>
  <c r="S11" i="26" s="1"/>
  <c r="R69" i="71"/>
  <c r="R153" i="42"/>
  <c r="R294" i="66"/>
  <c r="U5" i="13"/>
  <c r="U5" i="16" s="1"/>
  <c r="U5" i="10"/>
  <c r="R337" i="66"/>
  <c r="R52" i="56"/>
  <c r="P381" i="64"/>
  <c r="P20" i="56"/>
  <c r="R173" i="72"/>
  <c r="R172" i="72" s="1"/>
  <c r="R164" i="48"/>
  <c r="R165" i="51"/>
  <c r="Q390" i="66"/>
  <c r="Q389" i="66" s="1"/>
  <c r="Q48" i="62"/>
  <c r="Q47" i="59"/>
  <c r="Q21" i="21"/>
  <c r="Q447" i="65"/>
  <c r="Q446" i="65" s="1"/>
  <c r="Q28" i="62"/>
  <c r="R146" i="68"/>
  <c r="R170" i="68" s="1"/>
  <c r="R171" i="68"/>
  <c r="T138" i="66"/>
  <c r="R179" i="67"/>
  <c r="R178" i="67" s="1"/>
  <c r="R66" i="48"/>
  <c r="R67" i="51"/>
  <c r="R5" i="25"/>
  <c r="R5" i="28" s="1"/>
  <c r="R4" i="22"/>
  <c r="S70" i="67"/>
  <c r="S74" i="42"/>
  <c r="Q336" i="67"/>
  <c r="Q70" i="56"/>
  <c r="U338" i="69"/>
  <c r="U115" i="56"/>
  <c r="R69" i="65"/>
  <c r="R35" i="42"/>
  <c r="T102" i="69"/>
  <c r="Q426" i="68"/>
  <c r="R20" i="13"/>
  <c r="R20" i="16" s="1"/>
  <c r="R20" i="10"/>
  <c r="Q373" i="72"/>
  <c r="Q372" i="72" s="1"/>
  <c r="Q165" i="62"/>
  <c r="Q164" i="59"/>
  <c r="P19" i="13"/>
  <c r="P19" i="16" s="1"/>
  <c r="P19" i="10"/>
  <c r="R199" i="64"/>
  <c r="R198" i="64" s="1"/>
  <c r="R7" i="48"/>
  <c r="R8" i="51"/>
  <c r="R146" i="45"/>
  <c r="R146" i="46" s="1"/>
  <c r="R147" i="49"/>
  <c r="R147" i="46"/>
  <c r="R67" i="49"/>
  <c r="R66" i="45"/>
  <c r="R66" i="46" s="1"/>
  <c r="R67" i="46"/>
  <c r="R335" i="67" l="1"/>
  <c r="R69" i="56"/>
  <c r="S109" i="56"/>
  <c r="L27" i="25"/>
  <c r="L27" i="28" s="1"/>
  <c r="L3" i="22"/>
  <c r="M3" i="14"/>
  <c r="R15" i="10"/>
  <c r="Q370" i="64"/>
  <c r="R374" i="64"/>
  <c r="R13" i="56"/>
  <c r="Q164" i="61"/>
  <c r="Q409" i="72"/>
  <c r="Q408" i="72" s="1"/>
  <c r="R7" i="49"/>
  <c r="R220" i="64"/>
  <c r="R219" i="64" s="1"/>
  <c r="R8" i="52"/>
  <c r="S128" i="44"/>
  <c r="S129" i="48"/>
  <c r="U146" i="69"/>
  <c r="U115" i="46"/>
  <c r="S338" i="70"/>
  <c r="S134" i="56"/>
  <c r="U150" i="69"/>
  <c r="U119" i="46"/>
  <c r="Q84" i="68"/>
  <c r="Q97" i="42"/>
  <c r="Q161" i="64"/>
  <c r="Q12" i="46"/>
  <c r="R294" i="70"/>
  <c r="U163" i="64"/>
  <c r="U14" i="46"/>
  <c r="T67" i="69"/>
  <c r="T112" i="42"/>
  <c r="T75" i="64"/>
  <c r="T10" i="42"/>
  <c r="T70" i="66"/>
  <c r="T55" i="42"/>
  <c r="S10" i="25"/>
  <c r="S10" i="28" s="1"/>
  <c r="S69" i="66"/>
  <c r="S54" i="42"/>
  <c r="R191" i="71"/>
  <c r="R190" i="71" s="1"/>
  <c r="R146" i="49"/>
  <c r="R147" i="52"/>
  <c r="Q427" i="72"/>
  <c r="Q426" i="72" s="1"/>
  <c r="Q164" i="62"/>
  <c r="Q9" i="56"/>
  <c r="Q11" i="42"/>
  <c r="Q427" i="71"/>
  <c r="Q426" i="71" s="1"/>
  <c r="Q146" i="62"/>
  <c r="U10" i="13"/>
  <c r="U10" i="16" s="1"/>
  <c r="U10" i="10"/>
  <c r="S47" i="44"/>
  <c r="S48" i="48"/>
  <c r="S219" i="68"/>
  <c r="S218" i="68" s="1"/>
  <c r="S85" i="48"/>
  <c r="S86" i="51"/>
  <c r="R15" i="12"/>
  <c r="R15" i="15" s="1"/>
  <c r="R16" i="15"/>
  <c r="S67" i="48"/>
  <c r="S66" i="44"/>
  <c r="V30" i="12"/>
  <c r="V30" i="15" s="1"/>
  <c r="V30" i="14"/>
  <c r="V30" i="17" s="1"/>
  <c r="Q160" i="64"/>
  <c r="Q11" i="46"/>
  <c r="S79" i="68"/>
  <c r="S88" i="42"/>
  <c r="R282" i="71"/>
  <c r="O152" i="67"/>
  <c r="O78" i="46"/>
  <c r="Q19" i="23"/>
  <c r="Q19" i="26" s="1"/>
  <c r="Q474" i="64"/>
  <c r="Q473" i="64" s="1"/>
  <c r="Q7" i="61"/>
  <c r="Q428" i="70"/>
  <c r="Q427" i="70" s="1"/>
  <c r="Q128" i="61"/>
  <c r="U7" i="13"/>
  <c r="U7" i="16" s="1"/>
  <c r="U7" i="10"/>
  <c r="R236" i="70"/>
  <c r="R235" i="70" s="1"/>
  <c r="R128" i="51"/>
  <c r="R368" i="64"/>
  <c r="Q16" i="26"/>
  <c r="Q15" i="23"/>
  <c r="Q15" i="26" s="1"/>
  <c r="Q447" i="67"/>
  <c r="Q446" i="67" s="1"/>
  <c r="Q66" i="62"/>
  <c r="U19" i="12"/>
  <c r="U19" i="15" s="1"/>
  <c r="U17" i="7"/>
  <c r="Q447" i="70"/>
  <c r="Q446" i="70" s="1"/>
  <c r="Q128" i="62"/>
  <c r="Q428" i="67"/>
  <c r="Q427" i="67" s="1"/>
  <c r="Q66" i="61"/>
  <c r="U8" i="13"/>
  <c r="U8" i="16" s="1"/>
  <c r="U8" i="10"/>
  <c r="S28" i="44"/>
  <c r="S29" i="48"/>
  <c r="T338" i="66"/>
  <c r="T53" i="56"/>
  <c r="U146" i="65"/>
  <c r="U34" i="46"/>
  <c r="R141" i="71"/>
  <c r="R151" i="46"/>
  <c r="T70" i="69"/>
  <c r="T117" i="42"/>
  <c r="U337" i="69"/>
  <c r="U114" i="56"/>
  <c r="T342" i="66"/>
  <c r="T57" i="56"/>
  <c r="S11" i="25"/>
  <c r="S11" i="28" s="1"/>
  <c r="R313" i="65"/>
  <c r="Q178" i="68"/>
  <c r="Q93" i="46"/>
  <c r="R364" i="68"/>
  <c r="S69" i="67"/>
  <c r="S73" i="42"/>
  <c r="R67" i="52"/>
  <c r="R198" i="67"/>
  <c r="R197" i="67" s="1"/>
  <c r="R66" i="49"/>
  <c r="S5" i="24"/>
  <c r="S5" i="27" s="1"/>
  <c r="S330" i="70"/>
  <c r="R129" i="6"/>
  <c r="R153" i="6"/>
  <c r="R191" i="72"/>
  <c r="R190" i="72" s="1"/>
  <c r="R164" i="49"/>
  <c r="R165" i="52"/>
  <c r="S86" i="49"/>
  <c r="S86" i="46"/>
  <c r="S85" i="45"/>
  <c r="S85" i="46" s="1"/>
  <c r="Q336" i="65"/>
  <c r="Q32" i="56"/>
  <c r="S118" i="72"/>
  <c r="R227" i="72"/>
  <c r="R226" i="72" s="1"/>
  <c r="R164" i="51"/>
  <c r="T342" i="69"/>
  <c r="T119" i="56"/>
  <c r="U336" i="69"/>
  <c r="U113" i="56"/>
  <c r="R336" i="66"/>
  <c r="R51" i="56"/>
  <c r="R66" i="51"/>
  <c r="R236" i="67"/>
  <c r="R235" i="67" s="1"/>
  <c r="P28" i="23"/>
  <c r="P28" i="26" s="1"/>
  <c r="R47" i="54"/>
  <c r="R48" i="58"/>
  <c r="Q19" i="24"/>
  <c r="Q19" i="27" s="1"/>
  <c r="Q19" i="21"/>
  <c r="Q146" i="61"/>
  <c r="Q409" i="71"/>
  <c r="Q408" i="71" s="1"/>
  <c r="R146" i="51"/>
  <c r="R227" i="71"/>
  <c r="R226" i="71" s="1"/>
  <c r="S110" i="62"/>
  <c r="S109" i="59"/>
  <c r="S390" i="69"/>
  <c r="S389" i="69" s="1"/>
  <c r="R47" i="55"/>
  <c r="R48" i="56"/>
  <c r="R48" i="59"/>
  <c r="P28" i="21"/>
  <c r="S11" i="21"/>
  <c r="R47" i="52"/>
  <c r="R255" i="66"/>
  <c r="R254" i="66" s="1"/>
  <c r="S171" i="68"/>
  <c r="S146" i="68"/>
  <c r="S170" i="68" s="1"/>
  <c r="U9" i="10"/>
  <c r="U9" i="13"/>
  <c r="U9" i="16" s="1"/>
  <c r="S165" i="48"/>
  <c r="S164" i="44"/>
  <c r="R282" i="72"/>
  <c r="S330" i="67"/>
  <c r="S64" i="56"/>
  <c r="S8" i="23"/>
  <c r="S8" i="26" s="1"/>
  <c r="S175" i="68"/>
  <c r="S90" i="46"/>
  <c r="U146" i="70"/>
  <c r="U134" i="46"/>
  <c r="S68" i="66"/>
  <c r="S51" i="42"/>
  <c r="R69" i="72"/>
  <c r="R171" i="42"/>
  <c r="U146" i="67"/>
  <c r="U72" i="46"/>
  <c r="Q177" i="68"/>
  <c r="Q92" i="46"/>
  <c r="R294" i="67"/>
  <c r="R7" i="51"/>
  <c r="R262" i="64"/>
  <c r="R261" i="64" s="1"/>
  <c r="Q31" i="56"/>
  <c r="Q7" i="62"/>
  <c r="Q495" i="64"/>
  <c r="Q494" i="64" s="1"/>
  <c r="S147" i="48"/>
  <c r="S146" i="44"/>
  <c r="R313" i="66"/>
  <c r="R332" i="66" s="1"/>
  <c r="R333" i="66"/>
  <c r="R432" i="64"/>
  <c r="R431" i="64" s="1"/>
  <c r="R8" i="62"/>
  <c r="R7" i="59"/>
  <c r="R85" i="51"/>
  <c r="R291" i="68"/>
  <c r="R290" i="68" s="1"/>
  <c r="R129" i="52"/>
  <c r="R198" i="70"/>
  <c r="R197" i="70" s="1"/>
  <c r="R128" i="49"/>
  <c r="S8" i="24"/>
  <c r="S8" i="27" s="1"/>
  <c r="S7" i="21"/>
  <c r="T8" i="24"/>
  <c r="T8" i="27" s="1"/>
  <c r="S100" i="72"/>
  <c r="R375" i="64"/>
  <c r="R14" i="56"/>
  <c r="Q78" i="64"/>
  <c r="Q15" i="42"/>
  <c r="T330" i="67"/>
  <c r="T64" i="56"/>
  <c r="T8" i="23"/>
  <c r="T8" i="26" s="1"/>
  <c r="R4" i="25"/>
  <c r="R4" i="28" s="1"/>
  <c r="Q335" i="65"/>
  <c r="S10" i="21"/>
  <c r="R236" i="65"/>
  <c r="R235" i="65" s="1"/>
  <c r="R28" i="51"/>
  <c r="S18" i="13"/>
  <c r="S18" i="16" s="1"/>
  <c r="S18" i="10"/>
  <c r="R7" i="56"/>
  <c r="V28" i="12"/>
  <c r="V28" i="15" s="1"/>
  <c r="V28" i="14"/>
  <c r="V28" i="17" s="1"/>
  <c r="Q85" i="61"/>
  <c r="Q533" i="68"/>
  <c r="Q532" i="68" s="1"/>
  <c r="R8" i="61"/>
  <c r="R411" i="64"/>
  <c r="R410" i="64" s="1"/>
  <c r="R7" i="58"/>
  <c r="Q428" i="66"/>
  <c r="Q427" i="66" s="1"/>
  <c r="Q47" i="61"/>
  <c r="T72" i="56"/>
  <c r="S68" i="67"/>
  <c r="S70" i="42"/>
  <c r="Q557" i="68"/>
  <c r="Q556" i="68" s="1"/>
  <c r="Q85" i="62"/>
  <c r="S366" i="64"/>
  <c r="S5" i="56"/>
  <c r="U68" i="69"/>
  <c r="U113" i="42"/>
  <c r="S7" i="25"/>
  <c r="S7" i="28" s="1"/>
  <c r="R337" i="65"/>
  <c r="R33" i="56"/>
  <c r="R20" i="23"/>
  <c r="R20" i="26" s="1"/>
  <c r="R77" i="64"/>
  <c r="R12" i="42"/>
  <c r="R337" i="70"/>
  <c r="R133" i="56"/>
  <c r="T109" i="44"/>
  <c r="T110" i="48"/>
  <c r="Q447" i="66"/>
  <c r="Q446" i="66" s="1"/>
  <c r="Q47" i="62"/>
  <c r="R85" i="49"/>
  <c r="R243" i="68"/>
  <c r="R242" i="68" s="1"/>
  <c r="R86" i="52"/>
  <c r="R15" i="13"/>
  <c r="R16" i="16"/>
  <c r="R140" i="65"/>
  <c r="T23" i="21"/>
  <c r="T23" i="24"/>
  <c r="T23" i="27" s="1"/>
  <c r="R29" i="52"/>
  <c r="R198" i="65"/>
  <c r="R197" i="65" s="1"/>
  <c r="R28" i="49"/>
  <c r="S109" i="58"/>
  <c r="S371" i="69"/>
  <c r="S370" i="69" s="1"/>
  <c r="S110" i="61"/>
  <c r="T338" i="67"/>
  <c r="S8" i="48"/>
  <c r="S7" i="44"/>
  <c r="O330" i="71" l="1"/>
  <c r="O158" i="56"/>
  <c r="R335" i="65"/>
  <c r="S8" i="21"/>
  <c r="R31" i="56"/>
  <c r="R19" i="24"/>
  <c r="R19" i="27" s="1"/>
  <c r="L3" i="25"/>
  <c r="M59" i="56"/>
  <c r="M344" i="66"/>
  <c r="M29" i="24"/>
  <c r="M29" i="27" s="1"/>
  <c r="M382" i="64"/>
  <c r="M21" i="56"/>
  <c r="M29" i="23"/>
  <c r="M29" i="26" s="1"/>
  <c r="M344" i="65"/>
  <c r="M40" i="56"/>
  <c r="M3" i="17"/>
  <c r="S136" i="72"/>
  <c r="Q30" i="56"/>
  <c r="R11" i="56"/>
  <c r="R388" i="68"/>
  <c r="R412" i="68" s="1"/>
  <c r="R413" i="68"/>
  <c r="R128" i="54"/>
  <c r="R129" i="58"/>
  <c r="U142" i="72"/>
  <c r="U150" i="67"/>
  <c r="U76" i="46"/>
  <c r="U335" i="69"/>
  <c r="U112" i="56"/>
  <c r="S174" i="68"/>
  <c r="S89" i="46"/>
  <c r="R12" i="56"/>
  <c r="S145" i="67"/>
  <c r="S71" i="46"/>
  <c r="R336" i="70"/>
  <c r="Q19" i="25"/>
  <c r="Q19" i="28" s="1"/>
  <c r="Q17" i="22"/>
  <c r="R17" i="18"/>
  <c r="R422" i="68"/>
  <c r="S7" i="45"/>
  <c r="S7" i="46" s="1"/>
  <c r="S8" i="49"/>
  <c r="S8" i="46"/>
  <c r="S165" i="49"/>
  <c r="S165" i="46"/>
  <c r="S164" i="45"/>
  <c r="S164" i="46" s="1"/>
  <c r="R21" i="24"/>
  <c r="R21" i="27" s="1"/>
  <c r="R255" i="67"/>
  <c r="R254" i="67" s="1"/>
  <c r="R66" i="52"/>
  <c r="R313" i="70"/>
  <c r="R332" i="70" s="1"/>
  <c r="R333" i="70"/>
  <c r="T342" i="67"/>
  <c r="R86" i="59"/>
  <c r="R86" i="56"/>
  <c r="R85" i="55"/>
  <c r="T5" i="24"/>
  <c r="T5" i="27" s="1"/>
  <c r="O30" i="13"/>
  <c r="O30" i="16" s="1"/>
  <c r="O30" i="10"/>
  <c r="U64" i="46"/>
  <c r="S179" i="70"/>
  <c r="S178" i="70" s="1"/>
  <c r="S128" i="48"/>
  <c r="S129" i="51"/>
  <c r="S68" i="70"/>
  <c r="S132" i="42"/>
  <c r="S145" i="66"/>
  <c r="S52" i="46"/>
  <c r="S8" i="25"/>
  <c r="S8" i="28" s="1"/>
  <c r="R7" i="62"/>
  <c r="R495" i="64"/>
  <c r="R494" i="64" s="1"/>
  <c r="R85" i="54"/>
  <c r="R86" i="58"/>
  <c r="U107" i="46"/>
  <c r="R245" i="71"/>
  <c r="R244" i="71" s="1"/>
  <c r="R146" i="52"/>
  <c r="S67" i="66"/>
  <c r="S50" i="42"/>
  <c r="V9" i="12"/>
  <c r="V9" i="15" s="1"/>
  <c r="Q83" i="68"/>
  <c r="Q96" i="42"/>
  <c r="R20" i="25"/>
  <c r="R20" i="28" s="1"/>
  <c r="R15" i="20"/>
  <c r="R16" i="24"/>
  <c r="R71" i="56"/>
  <c r="R21" i="23"/>
  <c r="R21" i="26" s="1"/>
  <c r="S99" i="6"/>
  <c r="S146" i="45"/>
  <c r="S146" i="46" s="1"/>
  <c r="S147" i="49"/>
  <c r="S147" i="46"/>
  <c r="T11" i="24"/>
  <c r="T11" i="27" s="1"/>
  <c r="R300" i="72"/>
  <c r="R318" i="72" s="1"/>
  <c r="R319" i="72"/>
  <c r="R372" i="64"/>
  <c r="R128" i="52"/>
  <c r="R255" i="70"/>
  <c r="R254" i="70" s="1"/>
  <c r="R335" i="70"/>
  <c r="R131" i="56"/>
  <c r="R24" i="23"/>
  <c r="R24" i="26" s="1"/>
  <c r="S121" i="70"/>
  <c r="S140" i="70" s="1"/>
  <c r="S141" i="70"/>
  <c r="R29" i="59"/>
  <c r="R29" i="56"/>
  <c r="R28" i="55"/>
  <c r="U138" i="69"/>
  <c r="U45" i="46"/>
  <c r="Q19" i="13"/>
  <c r="Q19" i="16" s="1"/>
  <c r="Q19" i="10"/>
  <c r="Q334" i="65"/>
  <c r="S179" i="66"/>
  <c r="S178" i="66" s="1"/>
  <c r="S47" i="48"/>
  <c r="S48" i="51"/>
  <c r="R147" i="59"/>
  <c r="R147" i="56"/>
  <c r="R146" i="55"/>
  <c r="S173" i="68"/>
  <c r="S88" i="46"/>
  <c r="R67" i="72"/>
  <c r="R167" i="42"/>
  <c r="R421" i="68"/>
  <c r="R94" i="56"/>
  <c r="T330" i="65"/>
  <c r="T26" i="56"/>
  <c r="T6" i="23"/>
  <c r="T6" i="26" s="1"/>
  <c r="P169" i="64"/>
  <c r="P20" i="46"/>
  <c r="R76" i="64"/>
  <c r="U176" i="68"/>
  <c r="U91" i="46"/>
  <c r="R336" i="65"/>
  <c r="R32" i="56"/>
  <c r="T69" i="69"/>
  <c r="T116" i="42"/>
  <c r="U143" i="69"/>
  <c r="U112" i="46"/>
  <c r="S199" i="64"/>
  <c r="S198" i="64" s="1"/>
  <c r="S7" i="48"/>
  <c r="S8" i="51"/>
  <c r="R255" i="65"/>
  <c r="R254" i="65" s="1"/>
  <c r="R28" i="52"/>
  <c r="R15" i="16"/>
  <c r="R315" i="68"/>
  <c r="R314" i="68" s="1"/>
  <c r="R85" i="52"/>
  <c r="T179" i="69"/>
  <c r="T178" i="69" s="1"/>
  <c r="T110" i="51"/>
  <c r="T109" i="48"/>
  <c r="R28" i="54"/>
  <c r="R29" i="58"/>
  <c r="U170" i="46"/>
  <c r="S15" i="8"/>
  <c r="S16" i="12"/>
  <c r="S137" i="71"/>
  <c r="S118" i="71"/>
  <c r="S136" i="71" s="1"/>
  <c r="S173" i="71"/>
  <c r="S172" i="71" s="1"/>
  <c r="S146" i="48"/>
  <c r="S147" i="51"/>
  <c r="R66" i="54"/>
  <c r="R67" i="58"/>
  <c r="S67" i="49"/>
  <c r="S66" i="45"/>
  <c r="S66" i="46" s="1"/>
  <c r="S67" i="46"/>
  <c r="S447" i="69"/>
  <c r="S446" i="69" s="1"/>
  <c r="S109" i="62"/>
  <c r="R24" i="24"/>
  <c r="R24" i="27" s="1"/>
  <c r="U6" i="10"/>
  <c r="U6" i="13"/>
  <c r="U6" i="16" s="1"/>
  <c r="S179" i="65"/>
  <c r="S178" i="65" s="1"/>
  <c r="S28" i="48"/>
  <c r="S29" i="51"/>
  <c r="U138" i="66"/>
  <c r="U5" i="46"/>
  <c r="R337" i="67"/>
  <c r="R300" i="71"/>
  <c r="R318" i="71" s="1"/>
  <c r="R319" i="71"/>
  <c r="R20" i="24"/>
  <c r="R20" i="27" s="1"/>
  <c r="R20" i="21"/>
  <c r="S15" i="9"/>
  <c r="S16" i="10"/>
  <c r="S16" i="13"/>
  <c r="S338" i="65"/>
  <c r="S34" i="56"/>
  <c r="T8" i="25"/>
  <c r="T8" i="28" s="1"/>
  <c r="U142" i="71"/>
  <c r="U152" i="46"/>
  <c r="T69" i="66"/>
  <c r="T54" i="42"/>
  <c r="S364" i="68"/>
  <c r="U180" i="68"/>
  <c r="U95" i="46"/>
  <c r="R333" i="65"/>
  <c r="R294" i="65"/>
  <c r="R332" i="65" s="1"/>
  <c r="R136" i="6"/>
  <c r="R120" i="6"/>
  <c r="R160" i="6"/>
  <c r="S5" i="23"/>
  <c r="S5" i="26" s="1"/>
  <c r="S121" i="67"/>
  <c r="S140" i="67" s="1"/>
  <c r="S141" i="67"/>
  <c r="T10" i="24"/>
  <c r="T10" i="27" s="1"/>
  <c r="P28" i="25"/>
  <c r="P28" i="28" s="1"/>
  <c r="U154" i="64"/>
  <c r="R50" i="56"/>
  <c r="S37" i="56"/>
  <c r="R68" i="72"/>
  <c r="R168" i="42"/>
  <c r="T330" i="70"/>
  <c r="T11" i="23"/>
  <c r="T11" i="26" s="1"/>
  <c r="U23" i="23"/>
  <c r="U23" i="26" s="1"/>
  <c r="T330" i="69"/>
  <c r="T10" i="23"/>
  <c r="T10" i="26" s="1"/>
  <c r="T418" i="68"/>
  <c r="T91" i="56"/>
  <c r="U146" i="66"/>
  <c r="U53" i="46"/>
  <c r="R140" i="71"/>
  <c r="R150" i="46"/>
  <c r="O330" i="72"/>
  <c r="O176" i="56"/>
  <c r="S342" i="70"/>
  <c r="S138" i="56"/>
  <c r="S109" i="61"/>
  <c r="S428" i="69"/>
  <c r="S427" i="69" s="1"/>
  <c r="R7" i="61"/>
  <c r="R474" i="64"/>
  <c r="R473" i="64" s="1"/>
  <c r="S137" i="72"/>
  <c r="R165" i="58"/>
  <c r="R164" i="54"/>
  <c r="S173" i="72"/>
  <c r="S172" i="72" s="1"/>
  <c r="S164" i="48"/>
  <c r="S165" i="51"/>
  <c r="R371" i="66"/>
  <c r="R370" i="66" s="1"/>
  <c r="R47" i="58"/>
  <c r="R48" i="61"/>
  <c r="S243" i="68"/>
  <c r="S242" i="68" s="1"/>
  <c r="S85" i="49"/>
  <c r="S86" i="52"/>
  <c r="S48" i="49"/>
  <c r="S47" i="45"/>
  <c r="S47" i="46" s="1"/>
  <c r="S48" i="46"/>
  <c r="T109" i="45"/>
  <c r="T109" i="46" s="1"/>
  <c r="T110" i="49"/>
  <c r="T110" i="46"/>
  <c r="R335" i="66"/>
  <c r="U11" i="10"/>
  <c r="U11" i="13"/>
  <c r="U11" i="16" s="1"/>
  <c r="R26" i="23"/>
  <c r="R26" i="26" s="1"/>
  <c r="S143" i="67"/>
  <c r="S69" i="46"/>
  <c r="T9" i="24"/>
  <c r="T9" i="27" s="1"/>
  <c r="R164" i="55"/>
  <c r="R165" i="56"/>
  <c r="R165" i="59"/>
  <c r="S135" i="64"/>
  <c r="S156" i="64" s="1"/>
  <c r="S157" i="64"/>
  <c r="U138" i="67"/>
  <c r="V11" i="12"/>
  <c r="V11" i="15" s="1"/>
  <c r="V10" i="12"/>
  <c r="V10" i="15" s="1"/>
  <c r="R162" i="64"/>
  <c r="R13" i="46"/>
  <c r="U83" i="46"/>
  <c r="R19" i="21"/>
  <c r="R67" i="56"/>
  <c r="R67" i="59"/>
  <c r="R66" i="55"/>
  <c r="T8" i="21"/>
  <c r="R18" i="56"/>
  <c r="R48" i="62"/>
  <c r="R47" i="59"/>
  <c r="R390" i="66"/>
  <c r="R389" i="66" s="1"/>
  <c r="R47" i="56"/>
  <c r="S121" i="66"/>
  <c r="S140" i="66" s="1"/>
  <c r="S141" i="66"/>
  <c r="S179" i="67"/>
  <c r="S178" i="67" s="1"/>
  <c r="S66" i="48"/>
  <c r="S67" i="51"/>
  <c r="S291" i="68"/>
  <c r="S290" i="68" s="1"/>
  <c r="S85" i="51"/>
  <c r="T141" i="69"/>
  <c r="T121" i="69"/>
  <c r="T140" i="69" s="1"/>
  <c r="S29" i="49"/>
  <c r="S28" i="45"/>
  <c r="S28" i="46" s="1"/>
  <c r="S29" i="46"/>
  <c r="R7" i="52"/>
  <c r="R283" i="64"/>
  <c r="R282" i="64" s="1"/>
  <c r="T6" i="24"/>
  <c r="T6" i="27" s="1"/>
  <c r="T6" i="21"/>
  <c r="S128" i="45"/>
  <c r="S128" i="46" s="1"/>
  <c r="S129" i="49"/>
  <c r="S129" i="46"/>
  <c r="R67" i="71"/>
  <c r="R149" i="42"/>
  <c r="U150" i="66"/>
  <c r="U57" i="46"/>
  <c r="T69" i="67"/>
  <c r="T73" i="42"/>
  <c r="T9" i="23"/>
  <c r="T9" i="26" s="1"/>
  <c r="U168" i="68"/>
  <c r="R313" i="67"/>
  <c r="R332" i="67" s="1"/>
  <c r="R333" i="67"/>
  <c r="R379" i="64"/>
  <c r="R95" i="56"/>
  <c r="R164" i="52"/>
  <c r="R245" i="72"/>
  <c r="R244" i="72" s="1"/>
  <c r="S5" i="21"/>
  <c r="R129" i="56"/>
  <c r="R128" i="55"/>
  <c r="R129" i="59"/>
  <c r="T76" i="56"/>
  <c r="R146" i="54"/>
  <c r="R147" i="58"/>
  <c r="R373" i="64"/>
  <c r="R132" i="56"/>
  <c r="S121" i="65"/>
  <c r="S140" i="65" s="1"/>
  <c r="S141" i="65"/>
  <c r="E79" i="69"/>
  <c r="D79" i="69"/>
  <c r="C79" i="69"/>
  <c r="R128" i="56" l="1"/>
  <c r="R420" i="68"/>
  <c r="S371" i="64"/>
  <c r="T134" i="56"/>
  <c r="R24" i="21"/>
  <c r="T338" i="70"/>
  <c r="S341" i="65"/>
  <c r="S35" i="56"/>
  <c r="N344" i="69"/>
  <c r="S342" i="65"/>
  <c r="R419" i="68"/>
  <c r="R376" i="64"/>
  <c r="S328" i="71"/>
  <c r="R92" i="56"/>
  <c r="R17" i="56"/>
  <c r="S339" i="65"/>
  <c r="S156" i="56"/>
  <c r="R378" i="64"/>
  <c r="S15" i="10"/>
  <c r="R85" i="56"/>
  <c r="S10" i="56"/>
  <c r="M380" i="64"/>
  <c r="M19" i="56"/>
  <c r="M29" i="21"/>
  <c r="L3" i="28"/>
  <c r="R15" i="56"/>
  <c r="R66" i="56"/>
  <c r="U23" i="13"/>
  <c r="U23" i="16" s="1"/>
  <c r="U23" i="10"/>
  <c r="U20" i="14"/>
  <c r="U20" i="17" s="1"/>
  <c r="R19" i="25"/>
  <c r="R19" i="28" s="1"/>
  <c r="S164" i="51"/>
  <c r="S227" i="72"/>
  <c r="S226" i="72" s="1"/>
  <c r="T330" i="66"/>
  <c r="T45" i="56"/>
  <c r="T7" i="23"/>
  <c r="T7" i="26" s="1"/>
  <c r="T70" i="70"/>
  <c r="U184" i="68"/>
  <c r="U99" i="46"/>
  <c r="S145" i="70"/>
  <c r="S133" i="46"/>
  <c r="R21" i="25"/>
  <c r="R21" i="28" s="1"/>
  <c r="T5" i="23"/>
  <c r="T5" i="26" s="1"/>
  <c r="S129" i="52"/>
  <c r="S198" i="70"/>
  <c r="S197" i="70" s="1"/>
  <c r="S128" i="49"/>
  <c r="S21" i="13"/>
  <c r="S21" i="16" s="1"/>
  <c r="S21" i="10"/>
  <c r="S18" i="24"/>
  <c r="S18" i="27" s="1"/>
  <c r="S18" i="21"/>
  <c r="R93" i="56"/>
  <c r="R146" i="56"/>
  <c r="R15" i="19"/>
  <c r="R15" i="21" s="1"/>
  <c r="R16" i="23"/>
  <c r="S4" i="22"/>
  <c r="S5" i="25"/>
  <c r="S5" i="28" s="1"/>
  <c r="S164" i="49"/>
  <c r="S191" i="72"/>
  <c r="S190" i="72" s="1"/>
  <c r="S165" i="52"/>
  <c r="S294" i="67"/>
  <c r="R161" i="64"/>
  <c r="R12" i="46"/>
  <c r="U146" i="72"/>
  <c r="U174" i="46"/>
  <c r="S68" i="65"/>
  <c r="S32" i="42"/>
  <c r="S144" i="67"/>
  <c r="S70" i="46"/>
  <c r="S282" i="71"/>
  <c r="R82" i="68"/>
  <c r="R93" i="42"/>
  <c r="T67" i="67"/>
  <c r="T69" i="42"/>
  <c r="T159" i="64"/>
  <c r="T10" i="46"/>
  <c r="R81" i="68"/>
  <c r="R92" i="42"/>
  <c r="T294" i="69"/>
  <c r="T107" i="56"/>
  <c r="T10" i="21"/>
  <c r="T109" i="51"/>
  <c r="T236" i="69"/>
  <c r="T235" i="69" s="1"/>
  <c r="P28" i="13"/>
  <c r="P28" i="16" s="1"/>
  <c r="P28" i="10"/>
  <c r="R373" i="71"/>
  <c r="R372" i="71" s="1"/>
  <c r="R147" i="62"/>
  <c r="R146" i="59"/>
  <c r="S47" i="51"/>
  <c r="S236" i="66"/>
  <c r="S235" i="66" s="1"/>
  <c r="S129" i="6"/>
  <c r="S153" i="6"/>
  <c r="T5" i="21"/>
  <c r="Q17" i="25"/>
  <c r="Q17" i="28" s="1"/>
  <c r="S85" i="52"/>
  <c r="S315" i="68"/>
  <c r="S314" i="68" s="1"/>
  <c r="S15" i="13"/>
  <c r="S16" i="16"/>
  <c r="S282" i="72"/>
  <c r="T145" i="67"/>
  <c r="T71" i="46"/>
  <c r="R84" i="68"/>
  <c r="R97" i="42"/>
  <c r="T11" i="25"/>
  <c r="T11" i="28" s="1"/>
  <c r="T9" i="25"/>
  <c r="T9" i="28" s="1"/>
  <c r="T10" i="25"/>
  <c r="T10" i="28" s="1"/>
  <c r="S70" i="71"/>
  <c r="S154" i="42"/>
  <c r="R390" i="67"/>
  <c r="R389" i="67" s="1"/>
  <c r="R66" i="59"/>
  <c r="R67" i="62"/>
  <c r="S85" i="55"/>
  <c r="S86" i="59"/>
  <c r="U126" i="46"/>
  <c r="T9" i="21"/>
  <c r="R428" i="66"/>
  <c r="R427" i="66" s="1"/>
  <c r="R47" i="61"/>
  <c r="S38" i="56"/>
  <c r="R30" i="56"/>
  <c r="R67" i="61"/>
  <c r="R66" i="58"/>
  <c r="R371" i="67"/>
  <c r="R370" i="67" s="1"/>
  <c r="T126" i="56"/>
  <c r="S22" i="13"/>
  <c r="S22" i="16" s="1"/>
  <c r="S22" i="10"/>
  <c r="R28" i="56"/>
  <c r="R85" i="58"/>
  <c r="R461" i="68"/>
  <c r="R460" i="68" s="1"/>
  <c r="R86" i="61"/>
  <c r="S128" i="51"/>
  <c r="S236" i="70"/>
  <c r="S235" i="70" s="1"/>
  <c r="R86" i="62"/>
  <c r="R485" i="68"/>
  <c r="R484" i="68" s="1"/>
  <c r="R85" i="59"/>
  <c r="T67" i="66"/>
  <c r="T50" i="42"/>
  <c r="T68" i="67"/>
  <c r="T70" i="42"/>
  <c r="S48" i="52"/>
  <c r="S198" i="66"/>
  <c r="S197" i="66" s="1"/>
  <c r="S47" i="49"/>
  <c r="O382" i="64"/>
  <c r="O21" i="56"/>
  <c r="U150" i="65"/>
  <c r="U38" i="46"/>
  <c r="S144" i="66"/>
  <c r="S51" i="46"/>
  <c r="R336" i="67"/>
  <c r="R70" i="56"/>
  <c r="S143" i="66"/>
  <c r="S50" i="46"/>
  <c r="S67" i="70"/>
  <c r="S131" i="42"/>
  <c r="S66" i="51"/>
  <c r="S236" i="67"/>
  <c r="S235" i="67" s="1"/>
  <c r="S388" i="68"/>
  <c r="S412" i="68" s="1"/>
  <c r="S413" i="68"/>
  <c r="U138" i="70"/>
  <c r="R164" i="56"/>
  <c r="U24" i="14"/>
  <c r="U24" i="17" s="1"/>
  <c r="R334" i="65"/>
  <c r="S28" i="51"/>
  <c r="S236" i="65"/>
  <c r="S235" i="65" s="1"/>
  <c r="R15" i="24"/>
  <c r="R15" i="27" s="1"/>
  <c r="R16" i="27"/>
  <c r="S36" i="56"/>
  <c r="S220" i="64"/>
  <c r="S219" i="64" s="1"/>
  <c r="S8" i="52"/>
  <c r="S7" i="49"/>
  <c r="T5" i="56"/>
  <c r="T136" i="42"/>
  <c r="T156" i="56"/>
  <c r="R141" i="72"/>
  <c r="R169" i="46"/>
  <c r="S86" i="56"/>
  <c r="S85" i="54"/>
  <c r="S86" i="58"/>
  <c r="U23" i="24"/>
  <c r="U23" i="27" s="1"/>
  <c r="U23" i="21"/>
  <c r="R371" i="70"/>
  <c r="R370" i="70" s="1"/>
  <c r="R128" i="58"/>
  <c r="R129" i="61"/>
  <c r="U145" i="69"/>
  <c r="U114" i="46"/>
  <c r="S294" i="65"/>
  <c r="S294" i="66"/>
  <c r="R426" i="68"/>
  <c r="R99" i="56"/>
  <c r="S323" i="71"/>
  <c r="S151" i="56"/>
  <c r="U150" i="70"/>
  <c r="U138" i="46"/>
  <c r="U146" i="71"/>
  <c r="U156" i="46"/>
  <c r="V6" i="12"/>
  <c r="V6" i="15" s="1"/>
  <c r="V6" i="14"/>
  <c r="V6" i="17" s="1"/>
  <c r="S198" i="65"/>
  <c r="S197" i="65" s="1"/>
  <c r="S28" i="49"/>
  <c r="S29" i="52"/>
  <c r="R447" i="66"/>
  <c r="R446" i="66" s="1"/>
  <c r="R47" i="62"/>
  <c r="R16" i="56"/>
  <c r="R165" i="61"/>
  <c r="R164" i="58"/>
  <c r="R355" i="72"/>
  <c r="R354" i="72" s="1"/>
  <c r="U138" i="65"/>
  <c r="T410" i="68"/>
  <c r="S7" i="51"/>
  <c r="S262" i="64"/>
  <c r="S261" i="64" s="1"/>
  <c r="R11" i="42"/>
  <c r="T366" i="64"/>
  <c r="R390" i="65"/>
  <c r="R389" i="65" s="1"/>
  <c r="R28" i="59"/>
  <c r="R29" i="62"/>
  <c r="S191" i="71"/>
  <c r="S190" i="71" s="1"/>
  <c r="S147" i="52"/>
  <c r="S146" i="49"/>
  <c r="R16" i="21"/>
  <c r="S340" i="65"/>
  <c r="U70" i="69"/>
  <c r="U117" i="42"/>
  <c r="T70" i="65"/>
  <c r="T36" i="42"/>
  <c r="R24" i="25"/>
  <c r="R24" i="28" s="1"/>
  <c r="R160" i="64"/>
  <c r="R11" i="46"/>
  <c r="T338" i="65"/>
  <c r="T34" i="56"/>
  <c r="R139" i="71"/>
  <c r="R149" i="46"/>
  <c r="R129" i="62"/>
  <c r="R390" i="70"/>
  <c r="R389" i="70" s="1"/>
  <c r="R128" i="59"/>
  <c r="R19" i="23"/>
  <c r="R19" i="26" s="1"/>
  <c r="V5" i="12"/>
  <c r="V5" i="15" s="1"/>
  <c r="V5" i="14"/>
  <c r="V5" i="17" s="1"/>
  <c r="R377" i="64"/>
  <c r="N121" i="56"/>
  <c r="U26" i="46"/>
  <c r="S198" i="67"/>
  <c r="S197" i="67" s="1"/>
  <c r="S66" i="49"/>
  <c r="S67" i="52"/>
  <c r="S146" i="51"/>
  <c r="S227" i="71"/>
  <c r="S226" i="71" s="1"/>
  <c r="R371" i="65"/>
  <c r="R370" i="65" s="1"/>
  <c r="R28" i="58"/>
  <c r="R29" i="61"/>
  <c r="T11" i="21"/>
  <c r="R373" i="72"/>
  <c r="R372" i="72" s="1"/>
  <c r="R165" i="62"/>
  <c r="R164" i="59"/>
  <c r="T6" i="25"/>
  <c r="T6" i="28" s="1"/>
  <c r="S294" i="70"/>
  <c r="T100" i="72"/>
  <c r="U18" i="46"/>
  <c r="U167" i="64"/>
  <c r="T68" i="65"/>
  <c r="T32" i="42"/>
  <c r="T80" i="68"/>
  <c r="T89" i="42"/>
  <c r="R78" i="64"/>
  <c r="R15" i="42"/>
  <c r="T70" i="67"/>
  <c r="T74" i="42"/>
  <c r="T68" i="66"/>
  <c r="T51" i="42"/>
  <c r="S326" i="64"/>
  <c r="U23" i="25"/>
  <c r="U23" i="28" s="1"/>
  <c r="S67" i="65"/>
  <c r="S31" i="42"/>
  <c r="N429" i="68"/>
  <c r="N102" i="56"/>
  <c r="R147" i="61"/>
  <c r="R355" i="71"/>
  <c r="R354" i="71" s="1"/>
  <c r="R146" i="58"/>
  <c r="T7" i="21"/>
  <c r="T7" i="24"/>
  <c r="T7" i="27" s="1"/>
  <c r="S18" i="23"/>
  <c r="S18" i="26" s="1"/>
  <c r="T198" i="69"/>
  <c r="T197" i="69" s="1"/>
  <c r="T109" i="49"/>
  <c r="T110" i="52"/>
  <c r="S15" i="12"/>
  <c r="S15" i="15" s="1"/>
  <c r="S16" i="15"/>
  <c r="T83" i="56"/>
  <c r="V8" i="12"/>
  <c r="V8" i="15" s="1"/>
  <c r="V8" i="14"/>
  <c r="V8" i="17" s="1"/>
  <c r="R21" i="21"/>
  <c r="U23" i="14"/>
  <c r="U23" i="17" s="1"/>
  <c r="B79" i="69"/>
  <c r="G79" i="69"/>
  <c r="T15" i="18"/>
  <c r="U119" i="56" l="1"/>
  <c r="U342" i="69"/>
  <c r="M27" i="22"/>
  <c r="M29" i="25"/>
  <c r="M29" i="28" s="1"/>
  <c r="T342" i="65"/>
  <c r="T38" i="56"/>
  <c r="S143" i="70"/>
  <c r="S131" i="46"/>
  <c r="U102" i="69"/>
  <c r="U26" i="13"/>
  <c r="U26" i="16" s="1"/>
  <c r="U26" i="10"/>
  <c r="S300" i="72"/>
  <c r="S318" i="72" s="1"/>
  <c r="S319" i="72"/>
  <c r="S47" i="54"/>
  <c r="S48" i="58"/>
  <c r="S28" i="54"/>
  <c r="S29" i="58"/>
  <c r="N140" i="56"/>
  <c r="S245" i="72"/>
  <c r="S244" i="72" s="1"/>
  <c r="S164" i="52"/>
  <c r="S128" i="52"/>
  <c r="S255" i="70"/>
  <c r="S254" i="70" s="1"/>
  <c r="R17" i="22"/>
  <c r="S70" i="70"/>
  <c r="S136" i="42"/>
  <c r="S68" i="71"/>
  <c r="S150" i="42"/>
  <c r="T143" i="66"/>
  <c r="T50" i="46"/>
  <c r="T79" i="68"/>
  <c r="T88" i="42"/>
  <c r="T122" i="68"/>
  <c r="O322" i="64"/>
  <c r="O3" i="54"/>
  <c r="S245" i="71"/>
  <c r="S244" i="71" s="1"/>
  <c r="S146" i="52"/>
  <c r="N344" i="70"/>
  <c r="S147" i="59"/>
  <c r="S147" i="56"/>
  <c r="S146" i="55"/>
  <c r="R85" i="61"/>
  <c r="R533" i="68"/>
  <c r="R532" i="68" s="1"/>
  <c r="T110" i="56"/>
  <c r="T109" i="55"/>
  <c r="T110" i="59"/>
  <c r="T18" i="13"/>
  <c r="T18" i="16" s="1"/>
  <c r="T18" i="10"/>
  <c r="S146" i="54"/>
  <c r="S147" i="58"/>
  <c r="S47" i="55"/>
  <c r="S48" i="59"/>
  <c r="S48" i="56"/>
  <c r="R15" i="23"/>
  <c r="R15" i="26" s="1"/>
  <c r="R16" i="26"/>
  <c r="T175" i="68"/>
  <c r="T90" i="46"/>
  <c r="S22" i="23"/>
  <c r="S22" i="26" s="1"/>
  <c r="T102" i="65"/>
  <c r="T114" i="64"/>
  <c r="S70" i="72"/>
  <c r="S172" i="42"/>
  <c r="T255" i="69"/>
  <c r="T254" i="69" s="1"/>
  <c r="T109" i="52"/>
  <c r="R409" i="71"/>
  <c r="R408" i="71" s="1"/>
  <c r="R146" i="61"/>
  <c r="S66" i="52"/>
  <c r="S255" i="67"/>
  <c r="S254" i="67" s="1"/>
  <c r="S129" i="56"/>
  <c r="S129" i="59"/>
  <c r="S128" i="55"/>
  <c r="O30" i="24"/>
  <c r="O30" i="27" s="1"/>
  <c r="S300" i="71"/>
  <c r="S318" i="71" s="1"/>
  <c r="S319" i="71"/>
  <c r="S66" i="55"/>
  <c r="S67" i="59"/>
  <c r="S67" i="56"/>
  <c r="S15" i="16"/>
  <c r="T109" i="54"/>
  <c r="T110" i="58"/>
  <c r="T313" i="69"/>
  <c r="T332" i="69" s="1"/>
  <c r="T333" i="69"/>
  <c r="S313" i="66"/>
  <c r="S332" i="66" s="1"/>
  <c r="S333" i="66"/>
  <c r="R423" i="68"/>
  <c r="R96" i="56"/>
  <c r="T143" i="67"/>
  <c r="T69" i="46"/>
  <c r="U144" i="69"/>
  <c r="U113" i="46"/>
  <c r="T342" i="70"/>
  <c r="T138" i="56"/>
  <c r="S322" i="71"/>
  <c r="S150" i="56"/>
  <c r="S324" i="71"/>
  <c r="S152" i="56"/>
  <c r="T145" i="66"/>
  <c r="T52" i="46"/>
  <c r="T67" i="65"/>
  <c r="T31" i="42"/>
  <c r="S8" i="58"/>
  <c r="S7" i="54"/>
  <c r="S128" i="54"/>
  <c r="S129" i="58"/>
  <c r="S313" i="70"/>
  <c r="S332" i="70" s="1"/>
  <c r="S333" i="70"/>
  <c r="R164" i="61"/>
  <c r="R409" i="72"/>
  <c r="R408" i="72" s="1"/>
  <c r="S85" i="58"/>
  <c r="S461" i="68"/>
  <c r="S460" i="68" s="1"/>
  <c r="S86" i="61"/>
  <c r="U21" i="14"/>
  <c r="U21" i="17" s="1"/>
  <c r="T328" i="71"/>
  <c r="S313" i="67"/>
  <c r="S332" i="67" s="1"/>
  <c r="S333" i="67"/>
  <c r="R140" i="72"/>
  <c r="R168" i="46"/>
  <c r="S324" i="72"/>
  <c r="S170" i="56"/>
  <c r="S145" i="65"/>
  <c r="S33" i="46"/>
  <c r="T102" i="66"/>
  <c r="T145" i="65"/>
  <c r="T33" i="46"/>
  <c r="R79" i="64"/>
  <c r="R16" i="42"/>
  <c r="S16" i="21"/>
  <c r="T68" i="70"/>
  <c r="T132" i="42"/>
  <c r="S328" i="72"/>
  <c r="S174" i="56"/>
  <c r="T165" i="48"/>
  <c r="T164" i="44"/>
  <c r="R428" i="65"/>
  <c r="R427" i="65" s="1"/>
  <c r="R28" i="61"/>
  <c r="U22" i="14"/>
  <c r="U22" i="17" s="1"/>
  <c r="R26" i="21"/>
  <c r="R26" i="24"/>
  <c r="R26" i="27" s="1"/>
  <c r="R428" i="70"/>
  <c r="R427" i="70" s="1"/>
  <c r="R128" i="61"/>
  <c r="S20" i="13"/>
  <c r="S20" i="16" s="1"/>
  <c r="S20" i="10"/>
  <c r="S47" i="52"/>
  <c r="S255" i="66"/>
  <c r="S254" i="66" s="1"/>
  <c r="S4" i="25"/>
  <c r="S4" i="28" s="1"/>
  <c r="S7" i="55"/>
  <c r="S8" i="59"/>
  <c r="S8" i="56"/>
  <c r="S29" i="59"/>
  <c r="S28" i="55"/>
  <c r="S29" i="56"/>
  <c r="T144" i="67"/>
  <c r="T70" i="46"/>
  <c r="R179" i="68"/>
  <c r="R94" i="46"/>
  <c r="T324" i="71"/>
  <c r="T152" i="56"/>
  <c r="S417" i="68"/>
  <c r="S90" i="56"/>
  <c r="T102" i="67"/>
  <c r="T102" i="70"/>
  <c r="S18" i="25"/>
  <c r="S18" i="28" s="1"/>
  <c r="R447" i="65"/>
  <c r="R446" i="65" s="1"/>
  <c r="R28" i="62"/>
  <c r="S136" i="6"/>
  <c r="S160" i="6"/>
  <c r="S120" i="6"/>
  <c r="R428" i="67"/>
  <c r="R427" i="67" s="1"/>
  <c r="R66" i="61"/>
  <c r="S86" i="62"/>
  <c r="S485" i="68"/>
  <c r="S484" i="68" s="1"/>
  <c r="S85" i="59"/>
  <c r="S165" i="58"/>
  <c r="S164" i="54"/>
  <c r="R427" i="71"/>
  <c r="R426" i="71" s="1"/>
  <c r="R146" i="62"/>
  <c r="S347" i="64"/>
  <c r="S368" i="64" s="1"/>
  <c r="S369" i="64"/>
  <c r="S313" i="65"/>
  <c r="S332" i="65" s="1"/>
  <c r="S333" i="65"/>
  <c r="R139" i="72"/>
  <c r="R167" i="46"/>
  <c r="T100" i="71"/>
  <c r="R164" i="62"/>
  <c r="R427" i="72"/>
  <c r="R426" i="72" s="1"/>
  <c r="S7" i="52"/>
  <c r="S283" i="64"/>
  <c r="S282" i="64" s="1"/>
  <c r="R557" i="68"/>
  <c r="R556" i="68" s="1"/>
  <c r="R85" i="62"/>
  <c r="S85" i="56"/>
  <c r="T5" i="25"/>
  <c r="T5" i="28" s="1"/>
  <c r="S15" i="20"/>
  <c r="S16" i="24"/>
  <c r="T7" i="25"/>
  <c r="T7" i="28" s="1"/>
  <c r="S144" i="70"/>
  <c r="S132" i="46"/>
  <c r="S415" i="68"/>
  <c r="T68" i="71"/>
  <c r="T150" i="42"/>
  <c r="R447" i="70"/>
  <c r="R446" i="70" s="1"/>
  <c r="R128" i="62"/>
  <c r="S165" i="59"/>
  <c r="S164" i="55"/>
  <c r="S165" i="56"/>
  <c r="S28" i="52"/>
  <c r="S255" i="65"/>
  <c r="S254" i="65" s="1"/>
  <c r="U19" i="14"/>
  <c r="U19" i="17" s="1"/>
  <c r="U17" i="11"/>
  <c r="R66" i="62"/>
  <c r="R447" i="67"/>
  <c r="R446" i="67" s="1"/>
  <c r="S66" i="54"/>
  <c r="S67" i="58"/>
  <c r="G79" i="72"/>
  <c r="F79" i="72"/>
  <c r="C94" i="68"/>
  <c r="C79" i="72"/>
  <c r="H79" i="69"/>
  <c r="B79" i="72"/>
  <c r="E79" i="72"/>
  <c r="D79" i="72"/>
  <c r="F79" i="69"/>
  <c r="S28" i="56" l="1"/>
  <c r="S88" i="56"/>
  <c r="U53" i="56"/>
  <c r="U338" i="66"/>
  <c r="S47" i="56"/>
  <c r="T328" i="72"/>
  <c r="N148" i="72"/>
  <c r="N176" i="46"/>
  <c r="N152" i="70"/>
  <c r="N140" i="46"/>
  <c r="N152" i="66"/>
  <c r="N59" i="46"/>
  <c r="O344" i="67"/>
  <c r="O78" i="56"/>
  <c r="M27" i="25"/>
  <c r="M27" i="28" s="1"/>
  <c r="M3" i="22"/>
  <c r="N170" i="64"/>
  <c r="N21" i="46"/>
  <c r="N152" i="69"/>
  <c r="N121" i="46"/>
  <c r="N152" i="65"/>
  <c r="N40" i="46"/>
  <c r="N187" i="68"/>
  <c r="N102" i="46"/>
  <c r="N148" i="71"/>
  <c r="N158" i="46"/>
  <c r="T174" i="56"/>
  <c r="T4" i="22"/>
  <c r="T4" i="25" s="1"/>
  <c r="T4" i="28" s="1"/>
  <c r="S375" i="64"/>
  <c r="S69" i="70"/>
  <c r="S135" i="42"/>
  <c r="U330" i="67"/>
  <c r="U64" i="56"/>
  <c r="U8" i="23"/>
  <c r="U8" i="26" s="1"/>
  <c r="S70" i="65"/>
  <c r="S36" i="42"/>
  <c r="S141" i="71"/>
  <c r="S151" i="46"/>
  <c r="T69" i="71"/>
  <c r="T153" i="42"/>
  <c r="S355" i="71"/>
  <c r="S354" i="71" s="1"/>
  <c r="S147" i="61"/>
  <c r="S146" i="58"/>
  <c r="T109" i="56"/>
  <c r="S146" i="56"/>
  <c r="U7" i="24"/>
  <c r="U7" i="27" s="1"/>
  <c r="S14" i="56"/>
  <c r="T137" i="72"/>
  <c r="T118" i="72"/>
  <c r="T136" i="72" s="1"/>
  <c r="S66" i="59"/>
  <c r="S390" i="67"/>
  <c r="S389" i="67" s="1"/>
  <c r="S67" i="62"/>
  <c r="T144" i="66"/>
  <c r="T51" i="46"/>
  <c r="S337" i="67"/>
  <c r="S71" i="56"/>
  <c r="U75" i="64"/>
  <c r="U10" i="42"/>
  <c r="S144" i="65"/>
  <c r="S32" i="46"/>
  <c r="U330" i="69"/>
  <c r="U107" i="56"/>
  <c r="U10" i="23"/>
  <c r="U10" i="26" s="1"/>
  <c r="S69" i="72"/>
  <c r="S171" i="42"/>
  <c r="V7" i="12"/>
  <c r="V7" i="15" s="1"/>
  <c r="V7" i="14"/>
  <c r="V7" i="17" s="1"/>
  <c r="V14" i="7"/>
  <c r="V4" i="7"/>
  <c r="U5" i="24"/>
  <c r="U5" i="27" s="1"/>
  <c r="U72" i="56"/>
  <c r="S66" i="56"/>
  <c r="S128" i="56"/>
  <c r="S373" i="71"/>
  <c r="S372" i="71" s="1"/>
  <c r="S146" i="59"/>
  <c r="S147" i="62"/>
  <c r="T145" i="70"/>
  <c r="T133" i="46"/>
  <c r="S69" i="65"/>
  <c r="S35" i="42"/>
  <c r="S20" i="23"/>
  <c r="S20" i="26" s="1"/>
  <c r="U342" i="66"/>
  <c r="U57" i="56"/>
  <c r="U330" i="66"/>
  <c r="U7" i="23"/>
  <c r="U7" i="26" s="1"/>
  <c r="S67" i="61"/>
  <c r="S66" i="58"/>
  <c r="S371" i="67"/>
  <c r="S370" i="67" s="1"/>
  <c r="S373" i="72"/>
  <c r="S372" i="72" s="1"/>
  <c r="S164" i="59"/>
  <c r="S165" i="62"/>
  <c r="S557" i="68"/>
  <c r="S556" i="68" s="1"/>
  <c r="S85" i="62"/>
  <c r="S390" i="65"/>
  <c r="S389" i="65" s="1"/>
  <c r="S28" i="59"/>
  <c r="S29" i="62"/>
  <c r="T173" i="72"/>
  <c r="T172" i="72" s="1"/>
  <c r="T164" i="48"/>
  <c r="T165" i="51"/>
  <c r="U338" i="67"/>
  <c r="T21" i="13"/>
  <c r="T21" i="16" s="1"/>
  <c r="T21" i="10"/>
  <c r="S390" i="70"/>
  <c r="S389" i="70" s="1"/>
  <c r="S129" i="62"/>
  <c r="S128" i="59"/>
  <c r="S21" i="23"/>
  <c r="S21" i="26" s="1"/>
  <c r="O406" i="64"/>
  <c r="O3" i="58"/>
  <c r="O469" i="64"/>
  <c r="O3" i="61"/>
  <c r="T85" i="44"/>
  <c r="T86" i="48"/>
  <c r="T20" i="13"/>
  <c r="T20" i="16" s="1"/>
  <c r="T20" i="10"/>
  <c r="S21" i="24"/>
  <c r="S21" i="27" s="1"/>
  <c r="S69" i="71"/>
  <c r="S153" i="42"/>
  <c r="T174" i="68"/>
  <c r="T89" i="46"/>
  <c r="S321" i="71"/>
  <c r="S149" i="56"/>
  <c r="R177" i="68"/>
  <c r="R92" i="46"/>
  <c r="S323" i="72"/>
  <c r="S169" i="56"/>
  <c r="U366" i="64"/>
  <c r="S422" i="68"/>
  <c r="S95" i="56"/>
  <c r="S143" i="65"/>
  <c r="S31" i="46"/>
  <c r="U67" i="69"/>
  <c r="U112" i="42"/>
  <c r="S421" i="68"/>
  <c r="S94" i="56"/>
  <c r="T69" i="65"/>
  <c r="T35" i="42"/>
  <c r="T173" i="68"/>
  <c r="T88" i="46"/>
  <c r="T146" i="44"/>
  <c r="T147" i="48"/>
  <c r="T67" i="48"/>
  <c r="T66" i="44"/>
  <c r="U8" i="24"/>
  <c r="U8" i="27" s="1"/>
  <c r="S533" i="68"/>
  <c r="S532" i="68" s="1"/>
  <c r="S85" i="61"/>
  <c r="T371" i="69"/>
  <c r="T370" i="69" s="1"/>
  <c r="T109" i="58"/>
  <c r="T110" i="61"/>
  <c r="U10" i="24"/>
  <c r="U10" i="27" s="1"/>
  <c r="R9" i="56"/>
  <c r="S371" i="65"/>
  <c r="S370" i="65" s="1"/>
  <c r="S28" i="58"/>
  <c r="S29" i="61"/>
  <c r="S24" i="10"/>
  <c r="S24" i="13"/>
  <c r="S24" i="16" s="1"/>
  <c r="S69" i="56"/>
  <c r="S321" i="72"/>
  <c r="S167" i="56"/>
  <c r="U410" i="68"/>
  <c r="U9" i="23"/>
  <c r="U9" i="26" s="1"/>
  <c r="U342" i="67"/>
  <c r="U76" i="56"/>
  <c r="T69" i="70"/>
  <c r="T135" i="42"/>
  <c r="T323" i="71"/>
  <c r="T151" i="56"/>
  <c r="S322" i="72"/>
  <c r="S168" i="56"/>
  <c r="R178" i="68"/>
  <c r="R93" i="46"/>
  <c r="U69" i="69"/>
  <c r="U116" i="42"/>
  <c r="S337" i="66"/>
  <c r="S52" i="56"/>
  <c r="S416" i="68"/>
  <c r="S89" i="56"/>
  <c r="S420" i="68"/>
  <c r="S93" i="56"/>
  <c r="U17" i="14"/>
  <c r="U17" i="17" s="1"/>
  <c r="S16" i="27"/>
  <c r="S15" i="24"/>
  <c r="S15" i="27" s="1"/>
  <c r="T129" i="48"/>
  <c r="T128" i="44"/>
  <c r="S7" i="59"/>
  <c r="S432" i="64"/>
  <c r="S431" i="64" s="1"/>
  <c r="S8" i="62"/>
  <c r="S7" i="56"/>
  <c r="T8" i="48"/>
  <c r="T7" i="44"/>
  <c r="R370" i="64"/>
  <c r="R17" i="25"/>
  <c r="R17" i="28" s="1"/>
  <c r="U109" i="44"/>
  <c r="U110" i="48"/>
  <c r="S335" i="67"/>
  <c r="O27" i="18"/>
  <c r="T322" i="71"/>
  <c r="T150" i="56"/>
  <c r="O385" i="64"/>
  <c r="O3" i="57"/>
  <c r="T70" i="71"/>
  <c r="T154" i="42"/>
  <c r="U80" i="68"/>
  <c r="U89" i="42"/>
  <c r="S164" i="56"/>
  <c r="S411" i="64"/>
  <c r="S410" i="64" s="1"/>
  <c r="S7" i="58"/>
  <c r="S8" i="61"/>
  <c r="S48" i="62"/>
  <c r="S390" i="66"/>
  <c r="S389" i="66" s="1"/>
  <c r="S47" i="59"/>
  <c r="S48" i="61"/>
  <c r="S371" i="66"/>
  <c r="S370" i="66" s="1"/>
  <c r="S47" i="58"/>
  <c r="O22" i="56"/>
  <c r="R83" i="68"/>
  <c r="R96" i="42"/>
  <c r="T321" i="71"/>
  <c r="T149" i="56"/>
  <c r="U70" i="66"/>
  <c r="U55" i="42"/>
  <c r="S22" i="25"/>
  <c r="S22" i="28" s="1"/>
  <c r="T144" i="65"/>
  <c r="T32" i="46"/>
  <c r="T67" i="70"/>
  <c r="T131" i="42"/>
  <c r="S22" i="24"/>
  <c r="S22" i="27" s="1"/>
  <c r="S22" i="21"/>
  <c r="S355" i="72"/>
  <c r="S354" i="72" s="1"/>
  <c r="S165" i="61"/>
  <c r="S164" i="58"/>
  <c r="S15" i="19"/>
  <c r="S15" i="21" s="1"/>
  <c r="S16" i="23"/>
  <c r="T48" i="48"/>
  <c r="T47" i="44"/>
  <c r="S371" i="70"/>
  <c r="S370" i="70" s="1"/>
  <c r="S128" i="58"/>
  <c r="S129" i="61"/>
  <c r="U9" i="24"/>
  <c r="U9" i="27" s="1"/>
  <c r="T28" i="44"/>
  <c r="T29" i="48"/>
  <c r="T110" i="62"/>
  <c r="T390" i="69"/>
  <c r="T389" i="69" s="1"/>
  <c r="T109" i="59"/>
  <c r="T165" i="49"/>
  <c r="T165" i="46"/>
  <c r="T164" i="45"/>
  <c r="T164" i="46" s="1"/>
  <c r="O383" i="64"/>
  <c r="J79" i="72"/>
  <c r="B79" i="67"/>
  <c r="B79" i="65"/>
  <c r="C79" i="67"/>
  <c r="D94" i="68"/>
  <c r="E79" i="67"/>
  <c r="D79" i="65"/>
  <c r="B94" i="68"/>
  <c r="F79" i="67"/>
  <c r="D79" i="67"/>
  <c r="H79" i="72"/>
  <c r="S26" i="23"/>
  <c r="S26" i="26" s="1"/>
  <c r="B79" i="71"/>
  <c r="I79" i="72"/>
  <c r="B79" i="70"/>
  <c r="U9" i="21" l="1"/>
  <c r="U8" i="21"/>
  <c r="S13" i="56"/>
  <c r="S18" i="56"/>
  <c r="U10" i="21"/>
  <c r="S335" i="66"/>
  <c r="S11" i="56"/>
  <c r="T371" i="64"/>
  <c r="N29" i="10"/>
  <c r="N29" i="13"/>
  <c r="N29" i="16" s="1"/>
  <c r="N29" i="14"/>
  <c r="N29" i="17" s="1"/>
  <c r="N27" i="11"/>
  <c r="O344" i="69"/>
  <c r="O121" i="56"/>
  <c r="S372" i="64"/>
  <c r="O343" i="67"/>
  <c r="O77" i="56"/>
  <c r="M3" i="25"/>
  <c r="O30" i="23"/>
  <c r="O30" i="26" s="1"/>
  <c r="O30" i="21"/>
  <c r="O30" i="25"/>
  <c r="O30" i="28" s="1"/>
  <c r="S68" i="72"/>
  <c r="S168" i="42"/>
  <c r="T143" i="65"/>
  <c r="T31" i="46"/>
  <c r="S140" i="71"/>
  <c r="S150" i="46"/>
  <c r="T21" i="23"/>
  <c r="T21" i="26" s="1"/>
  <c r="U159" i="64"/>
  <c r="U10" i="46"/>
  <c r="S128" i="61"/>
  <c r="S428" i="70"/>
  <c r="S427" i="70" s="1"/>
  <c r="S164" i="61"/>
  <c r="S409" i="72"/>
  <c r="S408" i="72" s="1"/>
  <c r="T141" i="70"/>
  <c r="T121" i="70"/>
  <c r="T140" i="70" s="1"/>
  <c r="S47" i="61"/>
  <c r="S428" i="66"/>
  <c r="S427" i="66" s="1"/>
  <c r="S374" i="64"/>
  <c r="S428" i="65"/>
  <c r="S427" i="65" s="1"/>
  <c r="S28" i="61"/>
  <c r="T428" i="69"/>
  <c r="T427" i="69" s="1"/>
  <c r="T109" i="61"/>
  <c r="T179" i="67"/>
  <c r="T178" i="67" s="1"/>
  <c r="T66" i="48"/>
  <c r="T67" i="51"/>
  <c r="T22" i="10"/>
  <c r="T22" i="13"/>
  <c r="T22" i="16" s="1"/>
  <c r="O380" i="64"/>
  <c r="O343" i="64"/>
  <c r="O364" i="64" s="1"/>
  <c r="S21" i="21"/>
  <c r="S128" i="62"/>
  <c r="S447" i="70"/>
  <c r="S446" i="70" s="1"/>
  <c r="U5" i="56"/>
  <c r="S427" i="72"/>
  <c r="S426" i="72" s="1"/>
  <c r="S164" i="62"/>
  <c r="T28" i="45"/>
  <c r="T28" i="46" s="1"/>
  <c r="T29" i="49"/>
  <c r="T29" i="46"/>
  <c r="T143" i="70"/>
  <c r="T131" i="46"/>
  <c r="T129" i="49"/>
  <c r="T129" i="46"/>
  <c r="T128" i="45"/>
  <c r="T128" i="46" s="1"/>
  <c r="U26" i="56"/>
  <c r="U6" i="23"/>
  <c r="U6" i="26" s="1"/>
  <c r="T321" i="72"/>
  <c r="T167" i="56"/>
  <c r="S337" i="70"/>
  <c r="S133" i="56"/>
  <c r="S336" i="66"/>
  <c r="S51" i="56"/>
  <c r="T447" i="69"/>
  <c r="T446" i="69" s="1"/>
  <c r="T109" i="62"/>
  <c r="U179" i="69"/>
  <c r="U178" i="69" s="1"/>
  <c r="U110" i="51"/>
  <c r="U109" i="48"/>
  <c r="R19" i="10"/>
  <c r="R19" i="13"/>
  <c r="R19" i="16" s="1"/>
  <c r="O427" i="64"/>
  <c r="O3" i="59"/>
  <c r="O490" i="64"/>
  <c r="O3" i="62"/>
  <c r="T18" i="23"/>
  <c r="T18" i="26" s="1"/>
  <c r="T121" i="65"/>
  <c r="T140" i="65" s="1"/>
  <c r="T141" i="65"/>
  <c r="S24" i="23"/>
  <c r="S24" i="26" s="1"/>
  <c r="S15" i="23"/>
  <c r="S15" i="26" s="1"/>
  <c r="S16" i="26"/>
  <c r="T121" i="67"/>
  <c r="T140" i="67" s="1"/>
  <c r="T141" i="67"/>
  <c r="T68" i="72"/>
  <c r="T168" i="42"/>
  <c r="U8" i="25"/>
  <c r="U8" i="28" s="1"/>
  <c r="T70" i="72"/>
  <c r="T172" i="42"/>
  <c r="U7" i="25"/>
  <c r="U7" i="28" s="1"/>
  <c r="U73" i="56"/>
  <c r="S7" i="61"/>
  <c r="S474" i="64"/>
  <c r="S473" i="64" s="1"/>
  <c r="T7" i="45"/>
  <c r="T7" i="46" s="1"/>
  <c r="T8" i="49"/>
  <c r="T8" i="46"/>
  <c r="T18" i="24"/>
  <c r="T18" i="27" s="1"/>
  <c r="T18" i="21"/>
  <c r="T10" i="56"/>
  <c r="U6" i="24"/>
  <c r="U6" i="27" s="1"/>
  <c r="U110" i="49"/>
  <c r="U109" i="45"/>
  <c r="U109" i="46" s="1"/>
  <c r="U110" i="46"/>
  <c r="T47" i="45"/>
  <c r="T47" i="46" s="1"/>
  <c r="T48" i="49"/>
  <c r="T48" i="46"/>
  <c r="U68" i="67"/>
  <c r="U70" i="42"/>
  <c r="U5" i="23"/>
  <c r="U5" i="26" s="1"/>
  <c r="T16" i="10"/>
  <c r="T15" i="9"/>
  <c r="T16" i="13"/>
  <c r="U122" i="68"/>
  <c r="T323" i="72"/>
  <c r="T169" i="56"/>
  <c r="U9" i="25"/>
  <c r="U9" i="28" s="1"/>
  <c r="U10" i="25"/>
  <c r="U10" i="28" s="1"/>
  <c r="S67" i="71"/>
  <c r="S149" i="42"/>
  <c r="S67" i="72"/>
  <c r="S167" i="42"/>
  <c r="T191" i="72"/>
  <c r="T190" i="72" s="1"/>
  <c r="T164" i="49"/>
  <c r="T165" i="52"/>
  <c r="T179" i="65"/>
  <c r="T178" i="65" s="1"/>
  <c r="T28" i="48"/>
  <c r="T29" i="51"/>
  <c r="T135" i="64"/>
  <c r="T156" i="64" s="1"/>
  <c r="T157" i="64"/>
  <c r="O140" i="56"/>
  <c r="V3" i="7"/>
  <c r="V4" i="14"/>
  <c r="V4" i="17" s="1"/>
  <c r="U121" i="69"/>
  <c r="U140" i="69" s="1"/>
  <c r="U141" i="69"/>
  <c r="S447" i="67"/>
  <c r="S446" i="67" s="1"/>
  <c r="S66" i="62"/>
  <c r="T121" i="66"/>
  <c r="T140" i="66" s="1"/>
  <c r="T141" i="66"/>
  <c r="O105" i="55"/>
  <c r="S82" i="68"/>
  <c r="S93" i="42"/>
  <c r="S17" i="18"/>
  <c r="V102" i="69"/>
  <c r="T141" i="71"/>
  <c r="T151" i="46"/>
  <c r="U126" i="56"/>
  <c r="U11" i="23"/>
  <c r="U11" i="26" s="1"/>
  <c r="T322" i="72"/>
  <c r="T168" i="56"/>
  <c r="T13" i="56"/>
  <c r="O448" i="64"/>
  <c r="O3" i="60"/>
  <c r="O511" i="64"/>
  <c r="O3" i="63"/>
  <c r="T173" i="71"/>
  <c r="T172" i="71" s="1"/>
  <c r="T146" i="48"/>
  <c r="T147" i="51"/>
  <c r="S66" i="61"/>
  <c r="S428" i="67"/>
  <c r="S427" i="67" s="1"/>
  <c r="O344" i="70"/>
  <c r="U83" i="56"/>
  <c r="T99" i="6"/>
  <c r="U45" i="56"/>
  <c r="O309" i="69"/>
  <c r="S336" i="67"/>
  <c r="S70" i="56"/>
  <c r="T324" i="72"/>
  <c r="T170" i="56"/>
  <c r="S20" i="25"/>
  <c r="S20" i="28" s="1"/>
  <c r="S373" i="64"/>
  <c r="S12" i="56"/>
  <c r="S21" i="25"/>
  <c r="S21" i="28" s="1"/>
  <c r="T147" i="49"/>
  <c r="T146" i="45"/>
  <c r="T146" i="46" s="1"/>
  <c r="T147" i="46"/>
  <c r="T199" i="64"/>
  <c r="T198" i="64" s="1"/>
  <c r="T7" i="48"/>
  <c r="T8" i="51"/>
  <c r="S495" i="64"/>
  <c r="S494" i="64" s="1"/>
  <c r="S7" i="62"/>
  <c r="T85" i="45"/>
  <c r="T85" i="46" s="1"/>
  <c r="T86" i="49"/>
  <c r="T86" i="46"/>
  <c r="S20" i="24"/>
  <c r="S20" i="27" s="1"/>
  <c r="S20" i="21"/>
  <c r="T164" i="51"/>
  <c r="T227" i="72"/>
  <c r="T226" i="72" s="1"/>
  <c r="S447" i="65"/>
  <c r="S446" i="65" s="1"/>
  <c r="S28" i="62"/>
  <c r="S379" i="64"/>
  <c r="U5" i="21"/>
  <c r="U7" i="21"/>
  <c r="U339" i="67"/>
  <c r="T15" i="8"/>
  <c r="T16" i="12"/>
  <c r="O385" i="69"/>
  <c r="O105" i="59"/>
  <c r="O442" i="69"/>
  <c r="O105" i="62"/>
  <c r="T337" i="67"/>
  <c r="T71" i="56"/>
  <c r="O19" i="56"/>
  <c r="O3" i="55"/>
  <c r="T50" i="56"/>
  <c r="T282" i="72"/>
  <c r="U68" i="66"/>
  <c r="U51" i="42"/>
  <c r="T144" i="70"/>
  <c r="T132" i="46"/>
  <c r="T179" i="66"/>
  <c r="T178" i="66" s="1"/>
  <c r="T47" i="48"/>
  <c r="T48" i="51"/>
  <c r="T118" i="71"/>
  <c r="T136" i="71" s="1"/>
  <c r="T137" i="71"/>
  <c r="S447" i="66"/>
  <c r="S446" i="66" s="1"/>
  <c r="S47" i="62"/>
  <c r="U11" i="24"/>
  <c r="U11" i="27" s="1"/>
  <c r="T179" i="70"/>
  <c r="T178" i="70" s="1"/>
  <c r="T128" i="48"/>
  <c r="T129" i="51"/>
  <c r="T146" i="68"/>
  <c r="T170" i="68" s="1"/>
  <c r="T171" i="68"/>
  <c r="S50" i="56"/>
  <c r="T219" i="68"/>
  <c r="T218" i="68" s="1"/>
  <c r="T85" i="48"/>
  <c r="T86" i="51"/>
  <c r="S146" i="62"/>
  <c r="S427" i="71"/>
  <c r="S426" i="71" s="1"/>
  <c r="T66" i="45"/>
  <c r="T66" i="46" s="1"/>
  <c r="T67" i="49"/>
  <c r="T67" i="46"/>
  <c r="S146" i="61"/>
  <c r="S409" i="71"/>
  <c r="S408" i="71" s="1"/>
  <c r="H94" i="68"/>
  <c r="E94" i="68"/>
  <c r="F94" i="68"/>
  <c r="G94" i="68"/>
  <c r="C79" i="65"/>
  <c r="I79" i="69"/>
  <c r="C79" i="70"/>
  <c r="C79" i="71"/>
  <c r="U15" i="18"/>
  <c r="U134" i="56" l="1"/>
  <c r="U418" i="68"/>
  <c r="U338" i="70"/>
  <c r="T335" i="67"/>
  <c r="S335" i="70"/>
  <c r="T69" i="56"/>
  <c r="U11" i="21"/>
  <c r="U6" i="21"/>
  <c r="S131" i="56"/>
  <c r="U91" i="56"/>
  <c r="S419" i="68"/>
  <c r="O345" i="69"/>
  <c r="O122" i="56"/>
  <c r="M3" i="28"/>
  <c r="N27" i="14"/>
  <c r="N27" i="17" s="1"/>
  <c r="N3" i="11"/>
  <c r="T15" i="10"/>
  <c r="V29" i="12"/>
  <c r="V29" i="15" s="1"/>
  <c r="T417" i="68"/>
  <c r="T90" i="56"/>
  <c r="T337" i="65"/>
  <c r="T33" i="56"/>
  <c r="U145" i="66"/>
  <c r="U52" i="46"/>
  <c r="T336" i="67"/>
  <c r="T70" i="56"/>
  <c r="T335" i="66"/>
  <c r="T129" i="6"/>
  <c r="T153" i="6"/>
  <c r="O429" i="68"/>
  <c r="T198" i="66"/>
  <c r="T197" i="66" s="1"/>
  <c r="T47" i="49"/>
  <c r="T48" i="52"/>
  <c r="U198" i="69"/>
  <c r="U197" i="69" s="1"/>
  <c r="U109" i="49"/>
  <c r="U110" i="52"/>
  <c r="U18" i="13"/>
  <c r="U18" i="16" s="1"/>
  <c r="U18" i="10"/>
  <c r="T21" i="21"/>
  <c r="T21" i="24"/>
  <c r="T21" i="27" s="1"/>
  <c r="T52" i="56"/>
  <c r="T372" i="64"/>
  <c r="T11" i="56"/>
  <c r="T419" i="68"/>
  <c r="T92" i="56"/>
  <c r="U100" i="71"/>
  <c r="T294" i="70"/>
  <c r="T128" i="51"/>
  <c r="T236" i="70"/>
  <c r="T235" i="70" s="1"/>
  <c r="T47" i="51"/>
  <c r="T236" i="66"/>
  <c r="T235" i="66" s="1"/>
  <c r="T15" i="12"/>
  <c r="T15" i="15" s="1"/>
  <c r="T16" i="15"/>
  <c r="T146" i="49"/>
  <c r="T147" i="52"/>
  <c r="T191" i="71"/>
  <c r="T190" i="71" s="1"/>
  <c r="V110" i="48"/>
  <c r="V109" i="44"/>
  <c r="T28" i="51"/>
  <c r="T236" i="65"/>
  <c r="T235" i="65" s="1"/>
  <c r="T15" i="13"/>
  <c r="T15" i="16" s="1"/>
  <c r="T16" i="16"/>
  <c r="T141" i="72"/>
  <c r="T169" i="46"/>
  <c r="U68" i="65"/>
  <c r="U32" i="42"/>
  <c r="S139" i="72"/>
  <c r="S167" i="46"/>
  <c r="S141" i="72"/>
  <c r="S169" i="46"/>
  <c r="T79" i="64"/>
  <c r="T16" i="42"/>
  <c r="S336" i="70"/>
  <c r="S132" i="56"/>
  <c r="T164" i="54"/>
  <c r="T165" i="58"/>
  <c r="T243" i="68"/>
  <c r="T242" i="68" s="1"/>
  <c r="T85" i="49"/>
  <c r="T86" i="52"/>
  <c r="U330" i="65"/>
  <c r="T164" i="55"/>
  <c r="T165" i="56"/>
  <c r="T165" i="59"/>
  <c r="T128" i="49"/>
  <c r="T198" i="70"/>
  <c r="T197" i="70" s="1"/>
  <c r="T129" i="52"/>
  <c r="U5" i="25"/>
  <c r="U5" i="28" s="1"/>
  <c r="T282" i="71"/>
  <c r="U102" i="70"/>
  <c r="U100" i="72"/>
  <c r="U175" i="68"/>
  <c r="U90" i="46"/>
  <c r="T375" i="64"/>
  <c r="T14" i="56"/>
  <c r="U67" i="66"/>
  <c r="U50" i="42"/>
  <c r="U114" i="64"/>
  <c r="U294" i="69"/>
  <c r="S24" i="24"/>
  <c r="S24" i="27" s="1"/>
  <c r="S24" i="21"/>
  <c r="T220" i="64"/>
  <c r="T219" i="64" s="1"/>
  <c r="T7" i="49"/>
  <c r="T8" i="52"/>
  <c r="T300" i="72"/>
  <c r="T318" i="72" s="1"/>
  <c r="T319" i="72"/>
  <c r="T294" i="67"/>
  <c r="T85" i="51"/>
  <c r="T291" i="68"/>
  <c r="T290" i="68" s="1"/>
  <c r="T236" i="67"/>
  <c r="T235" i="67" s="1"/>
  <c r="T66" i="51"/>
  <c r="U102" i="65"/>
  <c r="T364" i="68"/>
  <c r="T69" i="72"/>
  <c r="T171" i="42"/>
  <c r="P186" i="68"/>
  <c r="P101" i="46"/>
  <c r="U338" i="65"/>
  <c r="U34" i="56"/>
  <c r="T326" i="64"/>
  <c r="U6" i="25"/>
  <c r="U6" i="28" s="1"/>
  <c r="S337" i="65"/>
  <c r="S33" i="56"/>
  <c r="T294" i="66"/>
  <c r="S139" i="71"/>
  <c r="S149" i="46"/>
  <c r="S92" i="56"/>
  <c r="T146" i="51"/>
  <c r="T227" i="71"/>
  <c r="T226" i="71" s="1"/>
  <c r="T164" i="52"/>
  <c r="T245" i="72"/>
  <c r="T244" i="72" s="1"/>
  <c r="U85" i="44"/>
  <c r="U86" i="48"/>
  <c r="T28" i="49"/>
  <c r="T198" i="65"/>
  <c r="T197" i="65" s="1"/>
  <c r="T29" i="52"/>
  <c r="T67" i="72"/>
  <c r="T167" i="42"/>
  <c r="U109" i="51"/>
  <c r="U236" i="69"/>
  <c r="U235" i="69" s="1"/>
  <c r="T24" i="10"/>
  <c r="T24" i="13"/>
  <c r="T24" i="16" s="1"/>
  <c r="U102" i="67"/>
  <c r="T140" i="71"/>
  <c r="T150" i="46"/>
  <c r="T294" i="65"/>
  <c r="S426" i="68"/>
  <c r="S99" i="56"/>
  <c r="U11" i="25"/>
  <c r="U11" i="28" s="1"/>
  <c r="T20" i="24"/>
  <c r="T20" i="27" s="1"/>
  <c r="U330" i="70"/>
  <c r="T374" i="64"/>
  <c r="S77" i="64"/>
  <c r="S12" i="42"/>
  <c r="T21" i="25"/>
  <c r="T21" i="28" s="1"/>
  <c r="S24" i="25"/>
  <c r="S24" i="28" s="1"/>
  <c r="U102" i="66"/>
  <c r="S81" i="68"/>
  <c r="S92" i="42"/>
  <c r="U69" i="67"/>
  <c r="U73" i="42"/>
  <c r="T22" i="23"/>
  <c r="T22" i="26" s="1"/>
  <c r="U70" i="67"/>
  <c r="U74" i="42"/>
  <c r="T67" i="71"/>
  <c r="T149" i="42"/>
  <c r="S79" i="64"/>
  <c r="S16" i="42"/>
  <c r="U69" i="66"/>
  <c r="U54" i="42"/>
  <c r="S179" i="68"/>
  <c r="S94" i="46"/>
  <c r="U145" i="67"/>
  <c r="U71" i="46"/>
  <c r="U79" i="68"/>
  <c r="U88" i="42"/>
  <c r="T198" i="67"/>
  <c r="T197" i="67" s="1"/>
  <c r="T67" i="52"/>
  <c r="T66" i="49"/>
  <c r="O3" i="56"/>
  <c r="T262" i="64"/>
  <c r="T261" i="64" s="1"/>
  <c r="T7" i="51"/>
  <c r="T337" i="66"/>
  <c r="T20" i="23"/>
  <c r="T20" i="26" s="1"/>
  <c r="O102" i="56"/>
  <c r="T18" i="25"/>
  <c r="T18" i="28" s="1"/>
  <c r="M79" i="72"/>
  <c r="E79" i="65"/>
  <c r="K79" i="72"/>
  <c r="I79" i="67"/>
  <c r="D79" i="71"/>
  <c r="J79" i="69"/>
  <c r="J79" i="67"/>
  <c r="G79" i="65"/>
  <c r="D79" i="66"/>
  <c r="G79" i="67"/>
  <c r="D79" i="70"/>
  <c r="V27" i="7"/>
  <c r="I94" i="68"/>
  <c r="H79" i="67"/>
  <c r="T373" i="64" l="1"/>
  <c r="T12" i="56"/>
  <c r="N3" i="14"/>
  <c r="O105" i="57"/>
  <c r="O347" i="69"/>
  <c r="T379" i="64"/>
  <c r="U144" i="66"/>
  <c r="U51" i="46"/>
  <c r="T420" i="68"/>
  <c r="S336" i="65"/>
  <c r="S32" i="56"/>
  <c r="U144" i="67"/>
  <c r="U70" i="46"/>
  <c r="U69" i="70"/>
  <c r="U135" i="42"/>
  <c r="T66" i="52"/>
  <c r="T255" i="67"/>
  <c r="T254" i="67" s="1"/>
  <c r="T300" i="71"/>
  <c r="T318" i="71" s="1"/>
  <c r="T319" i="71"/>
  <c r="T7" i="54"/>
  <c r="T8" i="58"/>
  <c r="U7" i="44"/>
  <c r="U8" i="48"/>
  <c r="U342" i="65"/>
  <c r="T146" i="54"/>
  <c r="T147" i="58"/>
  <c r="T313" i="67"/>
  <c r="T332" i="67" s="1"/>
  <c r="T333" i="67"/>
  <c r="T165" i="61"/>
  <c r="T164" i="58"/>
  <c r="T355" i="72"/>
  <c r="T354" i="72" s="1"/>
  <c r="S31" i="56"/>
  <c r="T48" i="56"/>
  <c r="T48" i="59"/>
  <c r="T47" i="55"/>
  <c r="T28" i="55"/>
  <c r="T29" i="56"/>
  <c r="T29" i="59"/>
  <c r="T128" i="54"/>
  <c r="T129" i="58"/>
  <c r="U328" i="71"/>
  <c r="U143" i="66"/>
  <c r="U50" i="46"/>
  <c r="S140" i="72"/>
  <c r="S168" i="46"/>
  <c r="S177" i="68"/>
  <c r="S92" i="46"/>
  <c r="U66" i="44"/>
  <c r="U67" i="48"/>
  <c r="T48" i="58"/>
  <c r="T47" i="54"/>
  <c r="T86" i="58"/>
  <c r="T85" i="54"/>
  <c r="T315" i="68"/>
  <c r="T314" i="68" s="1"/>
  <c r="T85" i="52"/>
  <c r="S335" i="65"/>
  <c r="T313" i="66"/>
  <c r="T332" i="66" s="1"/>
  <c r="T333" i="66"/>
  <c r="T313" i="65"/>
  <c r="T332" i="65" s="1"/>
  <c r="T333" i="65"/>
  <c r="S13" i="46"/>
  <c r="S162" i="64"/>
  <c r="U174" i="68"/>
  <c r="U89" i="46"/>
  <c r="U323" i="72"/>
  <c r="U169" i="56"/>
  <c r="T416" i="68"/>
  <c r="T89" i="56"/>
  <c r="U335" i="67"/>
  <c r="U69" i="56"/>
  <c r="P31" i="13"/>
  <c r="P31" i="16" s="1"/>
  <c r="P31" i="10"/>
  <c r="U129" i="48"/>
  <c r="U128" i="44"/>
  <c r="T255" i="70"/>
  <c r="T254" i="70" s="1"/>
  <c r="T128" i="52"/>
  <c r="T245" i="71"/>
  <c r="T244" i="71" s="1"/>
  <c r="T146" i="52"/>
  <c r="U322" i="72"/>
  <c r="U168" i="56"/>
  <c r="T22" i="24"/>
  <c r="T22" i="27" s="1"/>
  <c r="T22" i="21"/>
  <c r="U110" i="58"/>
  <c r="U109" i="54"/>
  <c r="U174" i="56"/>
  <c r="S76" i="64"/>
  <c r="S11" i="42"/>
  <c r="T16" i="21"/>
  <c r="U323" i="71"/>
  <c r="U151" i="56"/>
  <c r="S178" i="68"/>
  <c r="S93" i="46"/>
  <c r="T336" i="66"/>
  <c r="T51" i="56"/>
  <c r="T140" i="72"/>
  <c r="T168" i="46"/>
  <c r="U48" i="48"/>
  <c r="U47" i="44"/>
  <c r="U85" i="45"/>
  <c r="U85" i="46" s="1"/>
  <c r="U86" i="49"/>
  <c r="U86" i="46"/>
  <c r="T93" i="56"/>
  <c r="T95" i="56"/>
  <c r="T28" i="52"/>
  <c r="T255" i="65"/>
  <c r="T254" i="65" s="1"/>
  <c r="T88" i="56"/>
  <c r="T66" i="54"/>
  <c r="T67" i="58"/>
  <c r="U328" i="72"/>
  <c r="U146" i="44"/>
  <c r="U147" i="48"/>
  <c r="T255" i="66"/>
  <c r="T254" i="66" s="1"/>
  <c r="T47" i="52"/>
  <c r="T26" i="23"/>
  <c r="T26" i="26" s="1"/>
  <c r="T336" i="65"/>
  <c r="T32" i="56"/>
  <c r="T139" i="72"/>
  <c r="T167" i="46"/>
  <c r="U69" i="72"/>
  <c r="U171" i="42"/>
  <c r="U70" i="72"/>
  <c r="U172" i="42"/>
  <c r="U67" i="65"/>
  <c r="U31" i="42"/>
  <c r="T139" i="71"/>
  <c r="T149" i="46"/>
  <c r="T337" i="70"/>
  <c r="T133" i="56"/>
  <c r="U67" i="67"/>
  <c r="U69" i="42"/>
  <c r="U342" i="70"/>
  <c r="U138" i="56"/>
  <c r="U146" i="68"/>
  <c r="U170" i="68" s="1"/>
  <c r="U171" i="68"/>
  <c r="T120" i="6"/>
  <c r="T136" i="6"/>
  <c r="T160" i="6"/>
  <c r="T422" i="68"/>
  <c r="T415" i="68"/>
  <c r="T94" i="56"/>
  <c r="V110" i="49"/>
  <c r="V110" i="46"/>
  <c r="V109" i="45"/>
  <c r="V109" i="46" s="1"/>
  <c r="U4" i="22"/>
  <c r="T373" i="72"/>
  <c r="T372" i="72" s="1"/>
  <c r="T164" i="59"/>
  <c r="T165" i="62"/>
  <c r="T86" i="56"/>
  <c r="T85" i="55"/>
  <c r="T86" i="59"/>
  <c r="U109" i="52"/>
  <c r="U255" i="69"/>
  <c r="U254" i="69" s="1"/>
  <c r="P152" i="67"/>
  <c r="P78" i="46"/>
  <c r="T78" i="64"/>
  <c r="T15" i="42"/>
  <c r="U70" i="71"/>
  <c r="U154" i="42"/>
  <c r="T15" i="20"/>
  <c r="T16" i="24"/>
  <c r="U68" i="70"/>
  <c r="U132" i="42"/>
  <c r="U335" i="65"/>
  <c r="U31" i="56"/>
  <c r="U321" i="72"/>
  <c r="U167" i="56"/>
  <c r="T129" i="59"/>
  <c r="T128" i="55"/>
  <c r="T129" i="56"/>
  <c r="S19" i="23"/>
  <c r="S19" i="26" s="1"/>
  <c r="T421" i="68"/>
  <c r="U29" i="48"/>
  <c r="U28" i="44"/>
  <c r="V121" i="69"/>
  <c r="V140" i="69" s="1"/>
  <c r="V141" i="69"/>
  <c r="U109" i="55"/>
  <c r="U110" i="59"/>
  <c r="U110" i="56"/>
  <c r="T20" i="25"/>
  <c r="T20" i="28" s="1"/>
  <c r="T17" i="18"/>
  <c r="V179" i="69"/>
  <c r="V178" i="69" s="1"/>
  <c r="V109" i="48"/>
  <c r="V110" i="51"/>
  <c r="T388" i="68"/>
  <c r="T412" i="68" s="1"/>
  <c r="T413" i="68"/>
  <c r="T7" i="55"/>
  <c r="T7" i="56" s="1"/>
  <c r="T8" i="56"/>
  <c r="T8" i="59"/>
  <c r="U321" i="71"/>
  <c r="U149" i="56"/>
  <c r="S78" i="64"/>
  <c r="S15" i="42"/>
  <c r="U145" i="65"/>
  <c r="U33" i="46"/>
  <c r="T24" i="23"/>
  <c r="T24" i="26" s="1"/>
  <c r="T22" i="25"/>
  <c r="T22" i="28" s="1"/>
  <c r="T313" i="70"/>
  <c r="T332" i="70" s="1"/>
  <c r="T333" i="70"/>
  <c r="T20" i="21"/>
  <c r="S26" i="21"/>
  <c r="S26" i="24"/>
  <c r="S26" i="27" s="1"/>
  <c r="T28" i="54"/>
  <c r="T29" i="58"/>
  <c r="T147" i="56"/>
  <c r="T146" i="55"/>
  <c r="T147" i="59"/>
  <c r="T18" i="56"/>
  <c r="U219" i="68"/>
  <c r="U218" i="68" s="1"/>
  <c r="U85" i="48"/>
  <c r="U86" i="51"/>
  <c r="T283" i="64"/>
  <c r="T282" i="64" s="1"/>
  <c r="T7" i="52"/>
  <c r="U38" i="56"/>
  <c r="U165" i="48"/>
  <c r="U164" i="44"/>
  <c r="T67" i="59"/>
  <c r="T66" i="55"/>
  <c r="T67" i="56"/>
  <c r="T164" i="56"/>
  <c r="U333" i="69"/>
  <c r="U313" i="69"/>
  <c r="U332" i="69" s="1"/>
  <c r="S19" i="24"/>
  <c r="S19" i="27" s="1"/>
  <c r="S19" i="21"/>
  <c r="U156" i="56"/>
  <c r="T369" i="64"/>
  <c r="T347" i="64"/>
  <c r="T368" i="64" s="1"/>
  <c r="F79" i="65"/>
  <c r="G79" i="66"/>
  <c r="K79" i="69"/>
  <c r="N79" i="72"/>
  <c r="E79" i="70"/>
  <c r="G79" i="70"/>
  <c r="L79" i="72"/>
  <c r="I79" i="65"/>
  <c r="E79" i="71"/>
  <c r="S423" i="68" l="1"/>
  <c r="T85" i="56"/>
  <c r="P158" i="56"/>
  <c r="P330" i="71"/>
  <c r="U10" i="56"/>
  <c r="T31" i="56"/>
  <c r="S96" i="56"/>
  <c r="N344" i="66"/>
  <c r="N59" i="56"/>
  <c r="U109" i="56"/>
  <c r="O404" i="69"/>
  <c r="O105" i="60"/>
  <c r="O461" i="69"/>
  <c r="O105" i="63"/>
  <c r="O105" i="54"/>
  <c r="O105" i="56" s="1"/>
  <c r="O120" i="56"/>
  <c r="O290" i="69"/>
  <c r="O328" i="69" s="1"/>
  <c r="O343" i="69"/>
  <c r="N40" i="56"/>
  <c r="N344" i="65"/>
  <c r="O423" i="69"/>
  <c r="O105" i="61"/>
  <c r="O105" i="58"/>
  <c r="O366" i="69"/>
  <c r="S334" i="65"/>
  <c r="N382" i="64"/>
  <c r="N21" i="56"/>
  <c r="N29" i="23"/>
  <c r="N29" i="26" s="1"/>
  <c r="N3" i="17"/>
  <c r="T66" i="56"/>
  <c r="T128" i="56"/>
  <c r="T335" i="65"/>
  <c r="N29" i="24"/>
  <c r="N29" i="27" s="1"/>
  <c r="U371" i="64"/>
  <c r="T146" i="56"/>
  <c r="T426" i="68"/>
  <c r="T99" i="56"/>
  <c r="U70" i="65"/>
  <c r="U36" i="42"/>
  <c r="T24" i="25"/>
  <c r="T24" i="28" s="1"/>
  <c r="U68" i="71"/>
  <c r="U150" i="42"/>
  <c r="S83" i="68"/>
  <c r="S96" i="42"/>
  <c r="O152" i="70"/>
  <c r="O140" i="46"/>
  <c r="T76" i="64"/>
  <c r="U77" i="64"/>
  <c r="U12" i="42"/>
  <c r="U146" i="45"/>
  <c r="U146" i="46" s="1"/>
  <c r="U147" i="49"/>
  <c r="U147" i="46"/>
  <c r="U121" i="67"/>
  <c r="U140" i="67" s="1"/>
  <c r="U141" i="67"/>
  <c r="U118" i="72"/>
  <c r="U136" i="72" s="1"/>
  <c r="U137" i="72"/>
  <c r="T164" i="61"/>
  <c r="T409" i="72"/>
  <c r="T408" i="72" s="1"/>
  <c r="S84" i="68"/>
  <c r="S97" i="42"/>
  <c r="U324" i="72"/>
  <c r="U170" i="56"/>
  <c r="T77" i="64"/>
  <c r="T12" i="42"/>
  <c r="U137" i="71"/>
  <c r="U118" i="71"/>
  <c r="U136" i="71" s="1"/>
  <c r="T24" i="21"/>
  <c r="T24" i="24"/>
  <c r="T24" i="27" s="1"/>
  <c r="U173" i="71"/>
  <c r="U172" i="71" s="1"/>
  <c r="U147" i="51"/>
  <c r="U146" i="48"/>
  <c r="T371" i="67"/>
  <c r="T370" i="67" s="1"/>
  <c r="T66" i="58"/>
  <c r="T67" i="61"/>
  <c r="T15" i="19"/>
  <c r="T15" i="21" s="1"/>
  <c r="T16" i="23"/>
  <c r="U110" i="61"/>
  <c r="U109" i="58"/>
  <c r="U371" i="69"/>
  <c r="U370" i="69" s="1"/>
  <c r="U179" i="67"/>
  <c r="U178" i="67" s="1"/>
  <c r="U66" i="48"/>
  <c r="U67" i="51"/>
  <c r="T28" i="56"/>
  <c r="T411" i="64"/>
  <c r="T410" i="64" s="1"/>
  <c r="T8" i="61"/>
  <c r="T7" i="58"/>
  <c r="S12" i="46"/>
  <c r="S161" i="64"/>
  <c r="U173" i="68"/>
  <c r="U88" i="46"/>
  <c r="V294" i="69"/>
  <c r="U145" i="70"/>
  <c r="U133" i="46"/>
  <c r="T82" i="68"/>
  <c r="T93" i="42"/>
  <c r="U173" i="72"/>
  <c r="U172" i="72" s="1"/>
  <c r="U164" i="48"/>
  <c r="U165" i="51"/>
  <c r="S30" i="56"/>
  <c r="T86" i="62"/>
  <c r="T85" i="59"/>
  <c r="T485" i="68"/>
  <c r="T484" i="68" s="1"/>
  <c r="T164" i="62"/>
  <c r="T427" i="72"/>
  <c r="T426" i="72" s="1"/>
  <c r="V109" i="49"/>
  <c r="V198" i="69"/>
  <c r="V197" i="69" s="1"/>
  <c r="V110" i="52"/>
  <c r="T131" i="56"/>
  <c r="U18" i="21"/>
  <c r="U18" i="24"/>
  <c r="U18" i="27" s="1"/>
  <c r="U179" i="70"/>
  <c r="U178" i="70" s="1"/>
  <c r="U128" i="48"/>
  <c r="U129" i="51"/>
  <c r="T461" i="68"/>
  <c r="T460" i="68" s="1"/>
  <c r="T85" i="58"/>
  <c r="T86" i="61"/>
  <c r="U8" i="49"/>
  <c r="U7" i="45"/>
  <c r="U7" i="46" s="1"/>
  <c r="U8" i="46"/>
  <c r="U69" i="65"/>
  <c r="U35" i="42"/>
  <c r="P31" i="23"/>
  <c r="P31" i="26" s="1"/>
  <c r="U144" i="65"/>
  <c r="U32" i="46"/>
  <c r="T67" i="62"/>
  <c r="T390" i="67"/>
  <c r="T389" i="67" s="1"/>
  <c r="T66" i="59"/>
  <c r="T147" i="62"/>
  <c r="T146" i="59"/>
  <c r="T373" i="71"/>
  <c r="T372" i="71" s="1"/>
  <c r="V236" i="69"/>
  <c r="V235" i="69" s="1"/>
  <c r="V109" i="51"/>
  <c r="U390" i="69"/>
  <c r="U389" i="69" s="1"/>
  <c r="U110" i="62"/>
  <c r="U109" i="59"/>
  <c r="U179" i="65"/>
  <c r="U178" i="65" s="1"/>
  <c r="U28" i="48"/>
  <c r="U29" i="51"/>
  <c r="P30" i="13"/>
  <c r="P30" i="16" s="1"/>
  <c r="P30" i="10"/>
  <c r="T335" i="70"/>
  <c r="U135" i="64"/>
  <c r="U156" i="64" s="1"/>
  <c r="U157" i="64"/>
  <c r="U199" i="64"/>
  <c r="U198" i="64" s="1"/>
  <c r="U7" i="48"/>
  <c r="U8" i="51"/>
  <c r="U364" i="68"/>
  <c r="U31" i="46"/>
  <c r="U143" i="65"/>
  <c r="B79" i="66"/>
  <c r="U15" i="9"/>
  <c r="U16" i="10"/>
  <c r="U16" i="13"/>
  <c r="U70" i="70"/>
  <c r="U136" i="42"/>
  <c r="T8" i="62"/>
  <c r="T432" i="64"/>
  <c r="T431" i="64" s="1"/>
  <c r="T7" i="59"/>
  <c r="T15" i="24"/>
  <c r="T15" i="27" s="1"/>
  <c r="T16" i="27"/>
  <c r="U243" i="68"/>
  <c r="U242" i="68" s="1"/>
  <c r="U85" i="49"/>
  <c r="U86" i="52"/>
  <c r="T371" i="66"/>
  <c r="T370" i="66" s="1"/>
  <c r="T47" i="58"/>
  <c r="T48" i="61"/>
  <c r="U20" i="10"/>
  <c r="U20" i="13"/>
  <c r="U20" i="16" s="1"/>
  <c r="U29" i="49"/>
  <c r="U28" i="45"/>
  <c r="U28" i="46" s="1"/>
  <c r="U29" i="46"/>
  <c r="U143" i="67"/>
  <c r="U69" i="46"/>
  <c r="T84" i="68"/>
  <c r="T97" i="42"/>
  <c r="T129" i="62"/>
  <c r="T128" i="59"/>
  <c r="T390" i="70"/>
  <c r="T389" i="70" s="1"/>
  <c r="U4" i="25"/>
  <c r="U4" i="28" s="1"/>
  <c r="U15" i="8"/>
  <c r="U16" i="12"/>
  <c r="U121" i="65"/>
  <c r="U140" i="65" s="1"/>
  <c r="U141" i="65"/>
  <c r="T128" i="58"/>
  <c r="T371" i="70"/>
  <c r="T370" i="70" s="1"/>
  <c r="T129" i="61"/>
  <c r="S160" i="64"/>
  <c r="S11" i="46"/>
  <c r="U69" i="71"/>
  <c r="U153" i="42"/>
  <c r="U85" i="51"/>
  <c r="U291" i="68"/>
  <c r="U290" i="68" s="1"/>
  <c r="T29" i="61"/>
  <c r="T28" i="58"/>
  <c r="T371" i="65"/>
  <c r="T370" i="65" s="1"/>
  <c r="U128" i="45"/>
  <c r="U128" i="46" s="1"/>
  <c r="U129" i="49"/>
  <c r="U129" i="46"/>
  <c r="T19" i="23"/>
  <c r="T19" i="26" s="1"/>
  <c r="U99" i="6"/>
  <c r="U48" i="49"/>
  <c r="U47" i="45"/>
  <c r="U47" i="46" s="1"/>
  <c r="U48" i="46"/>
  <c r="U18" i="23"/>
  <c r="U18" i="26" s="1"/>
  <c r="S19" i="25"/>
  <c r="S19" i="28" s="1"/>
  <c r="S17" i="22"/>
  <c r="T47" i="56"/>
  <c r="U68" i="72"/>
  <c r="U168" i="42"/>
  <c r="U324" i="71"/>
  <c r="U152" i="56"/>
  <c r="T336" i="70"/>
  <c r="T132" i="56"/>
  <c r="U121" i="70"/>
  <c r="U140" i="70" s="1"/>
  <c r="U141" i="70"/>
  <c r="T19" i="21"/>
  <c r="T19" i="24"/>
  <c r="T19" i="27" s="1"/>
  <c r="U179" i="66"/>
  <c r="U178" i="66" s="1"/>
  <c r="U47" i="48"/>
  <c r="U48" i="51"/>
  <c r="U141" i="66"/>
  <c r="U121" i="66"/>
  <c r="U140" i="66" s="1"/>
  <c r="U67" i="49"/>
  <c r="U67" i="46"/>
  <c r="U66" i="45"/>
  <c r="U66" i="46" s="1"/>
  <c r="U165" i="49"/>
  <c r="U164" i="45"/>
  <c r="U164" i="46" s="1"/>
  <c r="U165" i="46"/>
  <c r="T29" i="62"/>
  <c r="T28" i="59"/>
  <c r="T390" i="65"/>
  <c r="T389" i="65" s="1"/>
  <c r="T390" i="66"/>
  <c r="T389" i="66" s="1"/>
  <c r="T47" i="59"/>
  <c r="T48" i="62"/>
  <c r="T147" i="61"/>
  <c r="T146" i="58"/>
  <c r="T355" i="71"/>
  <c r="T354" i="71" s="1"/>
  <c r="J79" i="70"/>
  <c r="J79" i="65"/>
  <c r="H79" i="66"/>
  <c r="E79" i="66"/>
  <c r="H79" i="65"/>
  <c r="I79" i="70"/>
  <c r="L79" i="69"/>
  <c r="O79" i="72"/>
  <c r="F79" i="71"/>
  <c r="J94" i="68"/>
  <c r="F79" i="70"/>
  <c r="F79" i="66"/>
  <c r="I79" i="66"/>
  <c r="N29" i="21" l="1"/>
  <c r="P176" i="56"/>
  <c r="U13" i="56"/>
  <c r="P330" i="72"/>
  <c r="P428" i="68"/>
  <c r="O152" i="69"/>
  <c r="O121" i="46"/>
  <c r="P101" i="56"/>
  <c r="U375" i="64"/>
  <c r="U14" i="56"/>
  <c r="T83" i="68"/>
  <c r="T96" i="42"/>
  <c r="P382" i="64"/>
  <c r="P21" i="56"/>
  <c r="O187" i="68"/>
  <c r="O102" i="46"/>
  <c r="U282" i="72"/>
  <c r="U141" i="71"/>
  <c r="U151" i="46"/>
  <c r="U337" i="67"/>
  <c r="U71" i="56"/>
  <c r="U21" i="23"/>
  <c r="U21" i="26" s="1"/>
  <c r="T47" i="62"/>
  <c r="T447" i="66"/>
  <c r="T446" i="66" s="1"/>
  <c r="U191" i="72"/>
  <c r="U190" i="72" s="1"/>
  <c r="U164" i="49"/>
  <c r="U165" i="52"/>
  <c r="V10" i="13"/>
  <c r="V10" i="16" s="1"/>
  <c r="V10" i="10"/>
  <c r="U198" i="65"/>
  <c r="U197" i="65" s="1"/>
  <c r="U28" i="49"/>
  <c r="U29" i="52"/>
  <c r="U146" i="51"/>
  <c r="U227" i="71"/>
  <c r="U226" i="71" s="1"/>
  <c r="U191" i="71"/>
  <c r="U190" i="71" s="1"/>
  <c r="U146" i="49"/>
  <c r="U147" i="52"/>
  <c r="U294" i="70"/>
  <c r="U109" i="61"/>
  <c r="U428" i="69"/>
  <c r="U427" i="69" s="1"/>
  <c r="U373" i="64"/>
  <c r="U12" i="56"/>
  <c r="U337" i="66"/>
  <c r="U52" i="56"/>
  <c r="O152" i="66"/>
  <c r="O59" i="46"/>
  <c r="U326" i="64"/>
  <c r="S19" i="10"/>
  <c r="S19" i="13"/>
  <c r="S19" i="16" s="1"/>
  <c r="U128" i="51"/>
  <c r="U236" i="70"/>
  <c r="U235" i="70" s="1"/>
  <c r="U22" i="10"/>
  <c r="U22" i="13"/>
  <c r="U22" i="16" s="1"/>
  <c r="T66" i="61"/>
  <c r="T428" i="67"/>
  <c r="T427" i="67" s="1"/>
  <c r="U21" i="24"/>
  <c r="U21" i="27" s="1"/>
  <c r="U67" i="72"/>
  <c r="U167" i="42"/>
  <c r="U294" i="67"/>
  <c r="P30" i="23"/>
  <c r="P30" i="26" s="1"/>
  <c r="U20" i="23"/>
  <c r="U20" i="26" s="1"/>
  <c r="U282" i="71"/>
  <c r="O148" i="72"/>
  <c r="O176" i="46"/>
  <c r="U129" i="6"/>
  <c r="U153" i="6"/>
  <c r="U198" i="70"/>
  <c r="U197" i="70" s="1"/>
  <c r="U128" i="49"/>
  <c r="U129" i="52"/>
  <c r="T128" i="61"/>
  <c r="T428" i="70"/>
  <c r="T427" i="70" s="1"/>
  <c r="U16" i="16"/>
  <c r="U15" i="13"/>
  <c r="U15" i="16" s="1"/>
  <c r="P31" i="24"/>
  <c r="P31" i="27" s="1"/>
  <c r="P31" i="21"/>
  <c r="U8" i="52"/>
  <c r="U7" i="49"/>
  <c r="U220" i="64"/>
  <c r="U219" i="64" s="1"/>
  <c r="T533" i="68"/>
  <c r="T532" i="68" s="1"/>
  <c r="T85" i="61"/>
  <c r="T85" i="62"/>
  <c r="T557" i="68"/>
  <c r="T556" i="68" s="1"/>
  <c r="O152" i="65"/>
  <c r="O40" i="46"/>
  <c r="T81" i="68"/>
  <c r="T92" i="42"/>
  <c r="T162" i="64"/>
  <c r="T13" i="46"/>
  <c r="U417" i="68"/>
  <c r="U294" i="66"/>
  <c r="C79" i="66"/>
  <c r="U141" i="72"/>
  <c r="U169" i="46"/>
  <c r="U67" i="70"/>
  <c r="U131" i="42"/>
  <c r="T160" i="64"/>
  <c r="T11" i="46"/>
  <c r="U15" i="12"/>
  <c r="U15" i="15" s="1"/>
  <c r="U16" i="15"/>
  <c r="T495" i="64"/>
  <c r="T494" i="64" s="1"/>
  <c r="T7" i="62"/>
  <c r="U85" i="55"/>
  <c r="U86" i="59"/>
  <c r="U86" i="56"/>
  <c r="U7" i="51"/>
  <c r="U262" i="64"/>
  <c r="U261" i="64" s="1"/>
  <c r="U18" i="25"/>
  <c r="U18" i="28" s="1"/>
  <c r="V109" i="52"/>
  <c r="V255" i="69"/>
  <c r="V254" i="69" s="1"/>
  <c r="U164" i="51"/>
  <c r="U227" i="72"/>
  <c r="U226" i="72" s="1"/>
  <c r="V110" i="58"/>
  <c r="V109" i="54"/>
  <c r="U66" i="51"/>
  <c r="U236" i="67"/>
  <c r="U235" i="67" s="1"/>
  <c r="U47" i="51"/>
  <c r="U236" i="66"/>
  <c r="U235" i="66" s="1"/>
  <c r="U85" i="54"/>
  <c r="U86" i="58"/>
  <c r="T7" i="61"/>
  <c r="T474" i="64"/>
  <c r="T473" i="64" s="1"/>
  <c r="O148" i="71"/>
  <c r="O158" i="46"/>
  <c r="O170" i="64"/>
  <c r="O21" i="46"/>
  <c r="U144" i="70"/>
  <c r="U132" i="46"/>
  <c r="T447" i="65"/>
  <c r="T446" i="65" s="1"/>
  <c r="T28" i="62"/>
  <c r="V11" i="13"/>
  <c r="V11" i="16" s="1"/>
  <c r="V11" i="10"/>
  <c r="V109" i="55"/>
  <c r="V110" i="59"/>
  <c r="V110" i="56"/>
  <c r="T428" i="66"/>
  <c r="T427" i="66" s="1"/>
  <c r="T47" i="61"/>
  <c r="U374" i="64"/>
  <c r="U15" i="10"/>
  <c r="U413" i="68"/>
  <c r="U388" i="68"/>
  <c r="U412" i="68" s="1"/>
  <c r="U236" i="65"/>
  <c r="U235" i="65" s="1"/>
  <c r="U28" i="51"/>
  <c r="T447" i="67"/>
  <c r="T446" i="67" s="1"/>
  <c r="T66" i="62"/>
  <c r="T19" i="25"/>
  <c r="T19" i="28" s="1"/>
  <c r="T17" i="22"/>
  <c r="T16" i="26"/>
  <c r="T15" i="23"/>
  <c r="T15" i="26" s="1"/>
  <c r="P31" i="25"/>
  <c r="P31" i="28" s="1"/>
  <c r="U109" i="62"/>
  <c r="U447" i="69"/>
  <c r="U446" i="69" s="1"/>
  <c r="V5" i="13"/>
  <c r="V5" i="16" s="1"/>
  <c r="V5" i="10"/>
  <c r="U17" i="18"/>
  <c r="T409" i="71"/>
  <c r="T408" i="71" s="1"/>
  <c r="T146" i="61"/>
  <c r="V313" i="69"/>
  <c r="V332" i="69" s="1"/>
  <c r="V333" i="69"/>
  <c r="U85" i="52"/>
  <c r="U315" i="68"/>
  <c r="U314" i="68" s="1"/>
  <c r="T427" i="71"/>
  <c r="T426" i="71" s="1"/>
  <c r="T146" i="62"/>
  <c r="T11" i="42"/>
  <c r="T26" i="24"/>
  <c r="T26" i="27" s="1"/>
  <c r="T26" i="21"/>
  <c r="U47" i="49"/>
  <c r="U198" i="66"/>
  <c r="U197" i="66" s="1"/>
  <c r="U48" i="52"/>
  <c r="U21" i="13"/>
  <c r="U21" i="16" s="1"/>
  <c r="U21" i="10"/>
  <c r="U162" i="64"/>
  <c r="U13" i="46"/>
  <c r="U322" i="71"/>
  <c r="U150" i="56"/>
  <c r="U294" i="65"/>
  <c r="U66" i="49"/>
  <c r="U198" i="67"/>
  <c r="U197" i="67" s="1"/>
  <c r="U67" i="52"/>
  <c r="S17" i="25"/>
  <c r="S17" i="28" s="1"/>
  <c r="T428" i="65"/>
  <c r="T427" i="65" s="1"/>
  <c r="T28" i="61"/>
  <c r="T447" i="70"/>
  <c r="T446" i="70" s="1"/>
  <c r="T128" i="62"/>
  <c r="U90" i="56"/>
  <c r="K94" i="68"/>
  <c r="M79" i="69"/>
  <c r="K79" i="70"/>
  <c r="G79" i="71"/>
  <c r="K79" i="65"/>
  <c r="H79" i="70"/>
  <c r="H79" i="71"/>
  <c r="P79" i="72"/>
  <c r="U26" i="23"/>
  <c r="U26" i="26" s="1"/>
  <c r="L79" i="67"/>
  <c r="K79" i="67"/>
  <c r="P78" i="56" l="1"/>
  <c r="P344" i="67"/>
  <c r="V109" i="56"/>
  <c r="U21" i="21"/>
  <c r="U372" i="64"/>
  <c r="N27" i="22"/>
  <c r="N29" i="25"/>
  <c r="N29" i="28" s="1"/>
  <c r="U85" i="56"/>
  <c r="U11" i="56"/>
  <c r="U347" i="64"/>
  <c r="U368" i="64" s="1"/>
  <c r="U369" i="64"/>
  <c r="U337" i="65"/>
  <c r="U33" i="56"/>
  <c r="U22" i="23"/>
  <c r="U22" i="26" s="1"/>
  <c r="P30" i="24"/>
  <c r="P30" i="27" s="1"/>
  <c r="P30" i="21"/>
  <c r="U48" i="56"/>
  <c r="U47" i="55"/>
  <c r="U48" i="59"/>
  <c r="U333" i="67"/>
  <c r="U313" i="67"/>
  <c r="U332" i="67" s="1"/>
  <c r="U8" i="56"/>
  <c r="U7" i="55"/>
  <c r="U8" i="59"/>
  <c r="U147" i="58"/>
  <c r="U146" i="54"/>
  <c r="U379" i="64"/>
  <c r="V107" i="46"/>
  <c r="V126" i="46"/>
  <c r="V138" i="70"/>
  <c r="U419" i="68"/>
  <c r="U92" i="56"/>
  <c r="V26" i="12"/>
  <c r="V26" i="15" s="1"/>
  <c r="U416" i="68"/>
  <c r="U89" i="56"/>
  <c r="U15" i="20"/>
  <c r="U16" i="24"/>
  <c r="U165" i="59"/>
  <c r="U165" i="56"/>
  <c r="U164" i="55"/>
  <c r="U313" i="65"/>
  <c r="U332" i="65" s="1"/>
  <c r="U333" i="65"/>
  <c r="U20" i="21"/>
  <c r="U20" i="24"/>
  <c r="U20" i="27" s="1"/>
  <c r="U67" i="71"/>
  <c r="U149" i="42"/>
  <c r="V138" i="69"/>
  <c r="P30" i="25"/>
  <c r="P30" i="28" s="1"/>
  <c r="U79" i="64"/>
  <c r="U16" i="42"/>
  <c r="U143" i="70"/>
  <c r="U131" i="46"/>
  <c r="U140" i="71"/>
  <c r="U150" i="46"/>
  <c r="T177" i="68"/>
  <c r="T92" i="46"/>
  <c r="U28" i="54"/>
  <c r="U29" i="58"/>
  <c r="U160" i="6"/>
  <c r="U136" i="6"/>
  <c r="U120" i="6"/>
  <c r="U255" i="66"/>
  <c r="U254" i="66" s="1"/>
  <c r="U47" i="52"/>
  <c r="V14" i="18"/>
  <c r="V4" i="18"/>
  <c r="V3" i="18" s="1"/>
  <c r="O29" i="14"/>
  <c r="O29" i="17" s="1"/>
  <c r="O27" i="11"/>
  <c r="V110" i="61"/>
  <c r="V109" i="58"/>
  <c r="V371" i="69"/>
  <c r="V370" i="69" s="1"/>
  <c r="U128" i="52"/>
  <c r="U255" i="70"/>
  <c r="U254" i="70" s="1"/>
  <c r="U319" i="72"/>
  <c r="U300" i="72"/>
  <c r="U318" i="72" s="1"/>
  <c r="V7" i="13"/>
  <c r="V7" i="16" s="1"/>
  <c r="V7" i="10"/>
  <c r="U7" i="54"/>
  <c r="U8" i="58"/>
  <c r="U128" i="54"/>
  <c r="U129" i="58"/>
  <c r="U50" i="56"/>
  <c r="U140" i="72"/>
  <c r="U168" i="46"/>
  <c r="U161" i="64"/>
  <c r="U12" i="46"/>
  <c r="T161" i="64"/>
  <c r="T12" i="46"/>
  <c r="U485" i="68"/>
  <c r="U484" i="68" s="1"/>
  <c r="U86" i="62"/>
  <c r="U85" i="59"/>
  <c r="U47" i="54"/>
  <c r="U48" i="58"/>
  <c r="U283" i="64"/>
  <c r="U282" i="64" s="1"/>
  <c r="U7" i="52"/>
  <c r="U147" i="56"/>
  <c r="U146" i="55"/>
  <c r="U147" i="59"/>
  <c r="U335" i="66"/>
  <c r="U421" i="68"/>
  <c r="U94" i="56"/>
  <c r="U255" i="67"/>
  <c r="U254" i="67" s="1"/>
  <c r="U66" i="52"/>
  <c r="U313" i="66"/>
  <c r="U332" i="66" s="1"/>
  <c r="U333" i="66"/>
  <c r="U461" i="68"/>
  <c r="U460" i="68" s="1"/>
  <c r="U86" i="61"/>
  <c r="U85" i="58"/>
  <c r="T179" i="68"/>
  <c r="T94" i="46"/>
  <c r="P27" i="18"/>
  <c r="T17" i="25"/>
  <c r="T17" i="28" s="1"/>
  <c r="V390" i="69"/>
  <c r="V389" i="69" s="1"/>
  <c r="V109" i="59"/>
  <c r="V110" i="62"/>
  <c r="V9" i="10"/>
  <c r="V9" i="13"/>
  <c r="V9" i="16" s="1"/>
  <c r="U95" i="56"/>
  <c r="U319" i="71"/>
  <c r="U300" i="71"/>
  <c r="U318" i="71" s="1"/>
  <c r="U255" i="65"/>
  <c r="U254" i="65" s="1"/>
  <c r="U28" i="52"/>
  <c r="U164" i="54"/>
  <c r="U165" i="58"/>
  <c r="U29" i="59"/>
  <c r="U28" i="55"/>
  <c r="U29" i="56"/>
  <c r="U21" i="25"/>
  <c r="U21" i="28" s="1"/>
  <c r="U336" i="66"/>
  <c r="U51" i="56"/>
  <c r="U139" i="72"/>
  <c r="U167" i="46"/>
  <c r="U129" i="56"/>
  <c r="U129" i="59"/>
  <c r="U128" i="55"/>
  <c r="U422" i="68"/>
  <c r="U66" i="54"/>
  <c r="U67" i="58"/>
  <c r="U245" i="72"/>
  <c r="U244" i="72" s="1"/>
  <c r="U164" i="52"/>
  <c r="U336" i="67"/>
  <c r="U70" i="56"/>
  <c r="U20" i="25"/>
  <c r="U20" i="28" s="1"/>
  <c r="U16" i="21"/>
  <c r="U82" i="68"/>
  <c r="U93" i="42"/>
  <c r="U313" i="70"/>
  <c r="U332" i="70" s="1"/>
  <c r="U333" i="70"/>
  <c r="V6" i="10"/>
  <c r="V6" i="13"/>
  <c r="V6" i="16" s="1"/>
  <c r="U67" i="59"/>
  <c r="U66" i="55"/>
  <c r="U67" i="56"/>
  <c r="O29" i="13"/>
  <c r="O29" i="16" s="1"/>
  <c r="O29" i="10"/>
  <c r="U18" i="56"/>
  <c r="U245" i="71"/>
  <c r="U244" i="71" s="1"/>
  <c r="U146" i="52"/>
  <c r="Q79" i="72"/>
  <c r="C81" i="71"/>
  <c r="L79" i="71"/>
  <c r="J79" i="71"/>
  <c r="L79" i="65"/>
  <c r="L94" i="68"/>
  <c r="K79" i="71"/>
  <c r="I79" i="71"/>
  <c r="B81" i="71"/>
  <c r="M79" i="67"/>
  <c r="N79" i="69"/>
  <c r="U423" i="68" l="1"/>
  <c r="P344" i="70"/>
  <c r="U146" i="56"/>
  <c r="P140" i="56"/>
  <c r="U66" i="56"/>
  <c r="U415" i="68"/>
  <c r="U128" i="56"/>
  <c r="N27" i="25"/>
  <c r="N27" i="28" s="1"/>
  <c r="N3" i="22"/>
  <c r="P22" i="56"/>
  <c r="U96" i="56"/>
  <c r="Q20" i="56"/>
  <c r="U93" i="56"/>
  <c r="U88" i="56"/>
  <c r="U28" i="56"/>
  <c r="V24" i="12"/>
  <c r="V24" i="15" s="1"/>
  <c r="P322" i="64"/>
  <c r="P3" i="54"/>
  <c r="P385" i="64"/>
  <c r="P3" i="57"/>
  <c r="U19" i="21"/>
  <c r="U19" i="24"/>
  <c r="U19" i="27" s="1"/>
  <c r="V447" i="69"/>
  <c r="V446" i="69" s="1"/>
  <c r="V109" i="62"/>
  <c r="P383" i="64"/>
  <c r="V26" i="46"/>
  <c r="U373" i="72"/>
  <c r="U372" i="72" s="1"/>
  <c r="U164" i="59"/>
  <c r="U165" i="62"/>
  <c r="U81" i="68"/>
  <c r="U92" i="42"/>
  <c r="V20" i="12"/>
  <c r="V20" i="15" s="1"/>
  <c r="U15" i="24"/>
  <c r="U15" i="27" s="1"/>
  <c r="U16" i="27"/>
  <c r="U84" i="68"/>
  <c r="U97" i="42"/>
  <c r="U179" i="68"/>
  <c r="U94" i="46"/>
  <c r="U22" i="25"/>
  <c r="U22" i="28" s="1"/>
  <c r="U129" i="62"/>
  <c r="U128" i="59"/>
  <c r="U390" i="70"/>
  <c r="U389" i="70" s="1"/>
  <c r="U147" i="62"/>
  <c r="U373" i="71"/>
  <c r="U372" i="71" s="1"/>
  <c r="U146" i="59"/>
  <c r="V5" i="46"/>
  <c r="U420" i="68"/>
  <c r="V21" i="12"/>
  <c r="V21" i="15" s="1"/>
  <c r="U76" i="64"/>
  <c r="U139" i="71"/>
  <c r="U149" i="46"/>
  <c r="U15" i="19"/>
  <c r="U15" i="21" s="1"/>
  <c r="U16" i="23"/>
  <c r="Q28" i="24"/>
  <c r="Q28" i="27" s="1"/>
  <c r="Q28" i="21"/>
  <c r="U371" i="70"/>
  <c r="U370" i="70" s="1"/>
  <c r="U128" i="58"/>
  <c r="U129" i="61"/>
  <c r="U371" i="65"/>
  <c r="U370" i="65" s="1"/>
  <c r="U28" i="58"/>
  <c r="U29" i="61"/>
  <c r="U24" i="13"/>
  <c r="U24" i="16" s="1"/>
  <c r="U24" i="10"/>
  <c r="V45" i="46"/>
  <c r="U22" i="24"/>
  <c r="U22" i="27" s="1"/>
  <c r="U22" i="21"/>
  <c r="U48" i="62"/>
  <c r="U47" i="59"/>
  <c r="U390" i="66"/>
  <c r="U389" i="66" s="1"/>
  <c r="V154" i="64"/>
  <c r="V138" i="65"/>
  <c r="U426" i="68"/>
  <c r="U99" i="56"/>
  <c r="U47" i="58"/>
  <c r="U371" i="66"/>
  <c r="U370" i="66" s="1"/>
  <c r="U48" i="61"/>
  <c r="U557" i="68"/>
  <c r="U556" i="68" s="1"/>
  <c r="U85" i="62"/>
  <c r="V109" i="61"/>
  <c r="V428" i="69"/>
  <c r="V427" i="69" s="1"/>
  <c r="V138" i="66"/>
  <c r="U47" i="56"/>
  <c r="P121" i="56"/>
  <c r="V83" i="46"/>
  <c r="U337" i="70"/>
  <c r="U133" i="56"/>
  <c r="U67" i="61"/>
  <c r="U66" i="58"/>
  <c r="U371" i="67"/>
  <c r="U370" i="67" s="1"/>
  <c r="V338" i="69"/>
  <c r="V115" i="56"/>
  <c r="T19" i="10"/>
  <c r="T19" i="13"/>
  <c r="T19" i="16" s="1"/>
  <c r="Q28" i="23"/>
  <c r="Q28" i="26" s="1"/>
  <c r="Q381" i="64"/>
  <c r="O27" i="14"/>
  <c r="O27" i="17" s="1"/>
  <c r="O3" i="11"/>
  <c r="U355" i="71"/>
  <c r="U354" i="71" s="1"/>
  <c r="U146" i="58"/>
  <c r="U147" i="61"/>
  <c r="P344" i="69"/>
  <c r="V168" i="68"/>
  <c r="U66" i="59"/>
  <c r="U390" i="67"/>
  <c r="U389" i="67" s="1"/>
  <c r="U67" i="62"/>
  <c r="U165" i="61"/>
  <c r="U164" i="58"/>
  <c r="U355" i="72"/>
  <c r="U354" i="72" s="1"/>
  <c r="U19" i="23"/>
  <c r="U19" i="26" s="1"/>
  <c r="U164" i="56"/>
  <c r="U8" i="62"/>
  <c r="U7" i="59"/>
  <c r="U432" i="64"/>
  <c r="U431" i="64" s="1"/>
  <c r="T178" i="68"/>
  <c r="T93" i="46"/>
  <c r="U85" i="61"/>
  <c r="U533" i="68"/>
  <c r="U532" i="68" s="1"/>
  <c r="U7" i="58"/>
  <c r="U411" i="64"/>
  <c r="U410" i="64" s="1"/>
  <c r="U8" i="61"/>
  <c r="U78" i="64"/>
  <c r="U15" i="42"/>
  <c r="U336" i="65"/>
  <c r="U32" i="56"/>
  <c r="V22" i="12"/>
  <c r="V22" i="15" s="1"/>
  <c r="Q345" i="65"/>
  <c r="Q41" i="56"/>
  <c r="U390" i="65"/>
  <c r="U389" i="65" s="1"/>
  <c r="U29" i="62"/>
  <c r="U28" i="59"/>
  <c r="U7" i="56"/>
  <c r="N79" i="67"/>
  <c r="L79" i="70"/>
  <c r="R79" i="72"/>
  <c r="M94" i="68"/>
  <c r="O79" i="69"/>
  <c r="D81" i="71"/>
  <c r="M79" i="65"/>
  <c r="K79" i="66"/>
  <c r="M79" i="71"/>
  <c r="P102" i="56" l="1"/>
  <c r="P429" i="68"/>
  <c r="V68" i="69"/>
  <c r="O344" i="65"/>
  <c r="N3" i="25"/>
  <c r="J79" i="66"/>
  <c r="V146" i="66"/>
  <c r="V53" i="46"/>
  <c r="V336" i="69"/>
  <c r="V113" i="56"/>
  <c r="P406" i="64"/>
  <c r="P3" i="58"/>
  <c r="P469" i="64"/>
  <c r="P3" i="61"/>
  <c r="O40" i="56"/>
  <c r="U474" i="64"/>
  <c r="U473" i="64" s="1"/>
  <c r="U7" i="61"/>
  <c r="V150" i="69"/>
  <c r="V119" i="46"/>
  <c r="Q330" i="71"/>
  <c r="Q158" i="56"/>
  <c r="V146" i="70"/>
  <c r="V134" i="46"/>
  <c r="Q169" i="64"/>
  <c r="Q20" i="46"/>
  <c r="V146" i="69"/>
  <c r="V115" i="46"/>
  <c r="U336" i="70"/>
  <c r="U132" i="56"/>
  <c r="U146" i="61"/>
  <c r="U409" i="71"/>
  <c r="U408" i="71" s="1"/>
  <c r="V19" i="12"/>
  <c r="V19" i="15" s="1"/>
  <c r="V17" i="7"/>
  <c r="U128" i="61"/>
  <c r="U428" i="70"/>
  <c r="U427" i="70" s="1"/>
  <c r="U177" i="68"/>
  <c r="U92" i="46"/>
  <c r="U28" i="62"/>
  <c r="U447" i="65"/>
  <c r="U446" i="65" s="1"/>
  <c r="V70" i="69"/>
  <c r="V117" i="42"/>
  <c r="U7" i="62"/>
  <c r="U495" i="64"/>
  <c r="U494" i="64" s="1"/>
  <c r="O3" i="14"/>
  <c r="U47" i="61"/>
  <c r="U428" i="66"/>
  <c r="U427" i="66" s="1"/>
  <c r="P19" i="56"/>
  <c r="P3" i="55"/>
  <c r="P448" i="64"/>
  <c r="P3" i="60"/>
  <c r="P3" i="63"/>
  <c r="P511" i="64"/>
  <c r="U11" i="42"/>
  <c r="U160" i="64"/>
  <c r="U11" i="46"/>
  <c r="U178" i="68"/>
  <c r="U93" i="46"/>
  <c r="U19" i="25"/>
  <c r="U19" i="28" s="1"/>
  <c r="U428" i="67"/>
  <c r="U427" i="67" s="1"/>
  <c r="U66" i="61"/>
  <c r="P380" i="64"/>
  <c r="P343" i="64"/>
  <c r="P364" i="64" s="1"/>
  <c r="V8" i="13"/>
  <c r="V8" i="16" s="1"/>
  <c r="V8" i="10"/>
  <c r="Q152" i="67"/>
  <c r="Q78" i="46"/>
  <c r="U409" i="72"/>
  <c r="U408" i="72" s="1"/>
  <c r="U164" i="61"/>
  <c r="V113" i="42"/>
  <c r="U428" i="65"/>
  <c r="U427" i="65" s="1"/>
  <c r="U28" i="61"/>
  <c r="P427" i="64"/>
  <c r="P3" i="59"/>
  <c r="P490" i="64"/>
  <c r="P3" i="62"/>
  <c r="U66" i="62"/>
  <c r="U447" i="67"/>
  <c r="U446" i="67" s="1"/>
  <c r="V337" i="69"/>
  <c r="V114" i="56"/>
  <c r="Q28" i="25"/>
  <c r="Q28" i="28" s="1"/>
  <c r="U26" i="24"/>
  <c r="U26" i="27" s="1"/>
  <c r="U26" i="21"/>
  <c r="U447" i="66"/>
  <c r="U446" i="66" s="1"/>
  <c r="U47" i="62"/>
  <c r="U16" i="26"/>
  <c r="U15" i="23"/>
  <c r="U15" i="26" s="1"/>
  <c r="U427" i="71"/>
  <c r="U426" i="71" s="1"/>
  <c r="U146" i="62"/>
  <c r="U447" i="70"/>
  <c r="U446" i="70" s="1"/>
  <c r="U128" i="62"/>
  <c r="U164" i="62"/>
  <c r="U427" i="72"/>
  <c r="U426" i="72" s="1"/>
  <c r="O29" i="24"/>
  <c r="O29" i="27" s="1"/>
  <c r="E82" i="65"/>
  <c r="B82" i="70"/>
  <c r="M79" i="70"/>
  <c r="C85" i="69"/>
  <c r="C82" i="66"/>
  <c r="C82" i="65"/>
  <c r="N94" i="68"/>
  <c r="B82" i="69"/>
  <c r="D82" i="65"/>
  <c r="C82" i="67"/>
  <c r="B81" i="72"/>
  <c r="S79" i="72"/>
  <c r="B85" i="69"/>
  <c r="E81" i="71"/>
  <c r="B97" i="68"/>
  <c r="B82" i="66"/>
  <c r="B82" i="65"/>
  <c r="L79" i="66"/>
  <c r="B82" i="67"/>
  <c r="O79" i="67"/>
  <c r="N79" i="71"/>
  <c r="N79" i="65"/>
  <c r="P79" i="69"/>
  <c r="O344" i="66" l="1"/>
  <c r="O59" i="56"/>
  <c r="N3" i="28"/>
  <c r="V342" i="66"/>
  <c r="V57" i="56"/>
  <c r="V143" i="69"/>
  <c r="V112" i="46"/>
  <c r="V339" i="66"/>
  <c r="V54" i="56"/>
  <c r="V107" i="56"/>
  <c r="V10" i="23"/>
  <c r="V10" i="26" s="1"/>
  <c r="U19" i="10"/>
  <c r="U19" i="13"/>
  <c r="U19" i="16" s="1"/>
  <c r="V335" i="69"/>
  <c r="V112" i="56"/>
  <c r="Q21" i="56"/>
  <c r="V67" i="69"/>
  <c r="V112" i="42"/>
  <c r="Q382" i="64"/>
  <c r="Q30" i="13"/>
  <c r="Q30" i="16" s="1"/>
  <c r="Q30" i="10"/>
  <c r="U24" i="23"/>
  <c r="U24" i="26" s="1"/>
  <c r="Q186" i="68"/>
  <c r="Q101" i="46"/>
  <c r="V142" i="72"/>
  <c r="V170" i="46"/>
  <c r="P3" i="56"/>
  <c r="Q330" i="72"/>
  <c r="Q176" i="56"/>
  <c r="V10" i="24"/>
  <c r="V10" i="27" s="1"/>
  <c r="V330" i="70"/>
  <c r="V126" i="56"/>
  <c r="V11" i="23"/>
  <c r="V11" i="26" s="1"/>
  <c r="V176" i="68"/>
  <c r="V91" i="46"/>
  <c r="V11" i="24"/>
  <c r="V11" i="27" s="1"/>
  <c r="U24" i="24"/>
  <c r="U24" i="27" s="1"/>
  <c r="U24" i="21"/>
  <c r="V146" i="67"/>
  <c r="V72" i="46"/>
  <c r="U83" i="68"/>
  <c r="U96" i="42"/>
  <c r="O3" i="17"/>
  <c r="U131" i="56"/>
  <c r="Q28" i="13"/>
  <c r="Q28" i="16" s="1"/>
  <c r="Q28" i="10"/>
  <c r="V23" i="23"/>
  <c r="V23" i="26" s="1"/>
  <c r="V142" i="71"/>
  <c r="V152" i="46"/>
  <c r="U335" i="70"/>
  <c r="E82" i="66"/>
  <c r="O79" i="65"/>
  <c r="C97" i="68"/>
  <c r="F81" i="71"/>
  <c r="D82" i="67"/>
  <c r="Q79" i="69"/>
  <c r="T79" i="72"/>
  <c r="B89" i="69"/>
  <c r="O94" i="68"/>
  <c r="N79" i="70"/>
  <c r="F82" i="66"/>
  <c r="D85" i="69"/>
  <c r="C82" i="69"/>
  <c r="O79" i="71"/>
  <c r="D82" i="66"/>
  <c r="P79" i="67"/>
  <c r="M79" i="66"/>
  <c r="C82" i="70"/>
  <c r="G82" i="65"/>
  <c r="F85" i="69"/>
  <c r="F82" i="65"/>
  <c r="C81" i="72"/>
  <c r="E85" i="69"/>
  <c r="G81" i="71"/>
  <c r="V11" i="21" l="1"/>
  <c r="V10" i="21"/>
  <c r="O29" i="23"/>
  <c r="O29" i="26" s="1"/>
  <c r="O29" i="21"/>
  <c r="V22" i="14"/>
  <c r="V22" i="17" s="1"/>
  <c r="V23" i="13"/>
  <c r="V23" i="16" s="1"/>
  <c r="V23" i="10"/>
  <c r="V21" i="14"/>
  <c r="V21" i="17" s="1"/>
  <c r="V330" i="65"/>
  <c r="V26" i="56"/>
  <c r="V6" i="23"/>
  <c r="V6" i="26" s="1"/>
  <c r="V150" i="66"/>
  <c r="V57" i="46"/>
  <c r="V75" i="64"/>
  <c r="V10" i="42"/>
  <c r="V68" i="66"/>
  <c r="V51" i="42"/>
  <c r="V338" i="66"/>
  <c r="V53" i="56"/>
  <c r="V366" i="64"/>
  <c r="V5" i="56"/>
  <c r="V5" i="21"/>
  <c r="V167" i="64"/>
  <c r="V18" i="46"/>
  <c r="U24" i="25"/>
  <c r="U24" i="28" s="1"/>
  <c r="U17" i="22"/>
  <c r="V5" i="24"/>
  <c r="V5" i="27" s="1"/>
  <c r="V330" i="69"/>
  <c r="V23" i="25"/>
  <c r="V23" i="28" s="1"/>
  <c r="V146" i="71"/>
  <c r="V156" i="46"/>
  <c r="V102" i="67"/>
  <c r="Q322" i="64"/>
  <c r="Q3" i="54"/>
  <c r="Q30" i="23"/>
  <c r="Q30" i="26" s="1"/>
  <c r="V24" i="14"/>
  <c r="V24" i="17" s="1"/>
  <c r="V64" i="46"/>
  <c r="P152" i="66"/>
  <c r="P59" i="46"/>
  <c r="V341" i="66"/>
  <c r="V56" i="56"/>
  <c r="V330" i="66"/>
  <c r="V45" i="56"/>
  <c r="V7" i="23"/>
  <c r="V7" i="26" s="1"/>
  <c r="V150" i="65"/>
  <c r="V38" i="46"/>
  <c r="V6" i="24"/>
  <c r="V6" i="27" s="1"/>
  <c r="V138" i="67"/>
  <c r="V23" i="21"/>
  <c r="V23" i="24"/>
  <c r="V23" i="27" s="1"/>
  <c r="V7" i="24"/>
  <c r="V7" i="27" s="1"/>
  <c r="V23" i="14"/>
  <c r="V23" i="17" s="1"/>
  <c r="V180" i="68"/>
  <c r="V95" i="46"/>
  <c r="V150" i="70"/>
  <c r="V138" i="46"/>
  <c r="V340" i="66"/>
  <c r="V55" i="56"/>
  <c r="V184" i="68"/>
  <c r="V99" i="46"/>
  <c r="V163" i="64"/>
  <c r="V14" i="46"/>
  <c r="V11" i="25"/>
  <c r="V11" i="28" s="1"/>
  <c r="V69" i="69"/>
  <c r="V116" i="42"/>
  <c r="V9" i="24"/>
  <c r="V9" i="27" s="1"/>
  <c r="Q22" i="56"/>
  <c r="V146" i="65"/>
  <c r="V34" i="46"/>
  <c r="V10" i="25"/>
  <c r="V10" i="28" s="1"/>
  <c r="V9" i="23"/>
  <c r="V9" i="26" s="1"/>
  <c r="V150" i="67"/>
  <c r="V76" i="46"/>
  <c r="V146" i="72"/>
  <c r="V174" i="46"/>
  <c r="V145" i="69"/>
  <c r="V114" i="46"/>
  <c r="Q31" i="13"/>
  <c r="Q31" i="16" s="1"/>
  <c r="Q31" i="10"/>
  <c r="F82" i="67"/>
  <c r="H85" i="69"/>
  <c r="G82" i="66"/>
  <c r="B88" i="69"/>
  <c r="C89" i="69"/>
  <c r="C84" i="69"/>
  <c r="D81" i="72"/>
  <c r="B84" i="69"/>
  <c r="D82" i="70"/>
  <c r="N79" i="66"/>
  <c r="B85" i="66"/>
  <c r="H81" i="71"/>
  <c r="R79" i="69"/>
  <c r="H82" i="65"/>
  <c r="V15" i="18"/>
  <c r="P79" i="71"/>
  <c r="O79" i="70"/>
  <c r="P79" i="65"/>
  <c r="G85" i="69"/>
  <c r="P94" i="68"/>
  <c r="U79" i="72"/>
  <c r="D97" i="68"/>
  <c r="D82" i="69"/>
  <c r="E82" i="67"/>
  <c r="Q383" i="64" l="1"/>
  <c r="V6" i="21"/>
  <c r="V7" i="21"/>
  <c r="V119" i="56"/>
  <c r="O27" i="22"/>
  <c r="O29" i="25"/>
  <c r="O29" i="28" s="1"/>
  <c r="P152" i="69"/>
  <c r="P121" i="46"/>
  <c r="V342" i="69"/>
  <c r="V91" i="56"/>
  <c r="V418" i="68"/>
  <c r="V102" i="70"/>
  <c r="P148" i="72"/>
  <c r="P176" i="46"/>
  <c r="V67" i="66"/>
  <c r="V50" i="42"/>
  <c r="V102" i="66"/>
  <c r="V145" i="66"/>
  <c r="V52" i="46"/>
  <c r="Q385" i="64"/>
  <c r="Q3" i="57"/>
  <c r="V26" i="13"/>
  <c r="V26" i="16" s="1"/>
  <c r="V26" i="10"/>
  <c r="V67" i="48"/>
  <c r="V66" i="44"/>
  <c r="P187" i="68"/>
  <c r="P102" i="46"/>
  <c r="V70" i="66"/>
  <c r="V55" i="42"/>
  <c r="V6" i="25"/>
  <c r="V6" i="28" s="1"/>
  <c r="V100" i="72"/>
  <c r="Q27" i="18"/>
  <c r="V100" i="71"/>
  <c r="V122" i="68"/>
  <c r="V102" i="65"/>
  <c r="V114" i="64"/>
  <c r="V5" i="23"/>
  <c r="V5" i="26" s="1"/>
  <c r="Q30" i="24"/>
  <c r="Q30" i="27" s="1"/>
  <c r="Q30" i="21"/>
  <c r="V7" i="25"/>
  <c r="V7" i="28" s="1"/>
  <c r="Q30" i="25"/>
  <c r="Q30" i="28" s="1"/>
  <c r="V80" i="68"/>
  <c r="V89" i="42"/>
  <c r="Q78" i="56"/>
  <c r="U17" i="25"/>
  <c r="U17" i="28" s="1"/>
  <c r="V9" i="25"/>
  <c r="V9" i="28" s="1"/>
  <c r="P152" i="65"/>
  <c r="P40" i="46"/>
  <c r="R28" i="24"/>
  <c r="R28" i="27" s="1"/>
  <c r="Q344" i="67"/>
  <c r="P170" i="64"/>
  <c r="P21" i="46"/>
  <c r="V69" i="67"/>
  <c r="V73" i="42"/>
  <c r="V144" i="69"/>
  <c r="V113" i="46"/>
  <c r="V159" i="64"/>
  <c r="V10" i="46"/>
  <c r="P152" i="70"/>
  <c r="P140" i="46"/>
  <c r="Q31" i="23"/>
  <c r="Q31" i="26" s="1"/>
  <c r="V83" i="56"/>
  <c r="V9" i="21"/>
  <c r="V19" i="14"/>
  <c r="V19" i="17" s="1"/>
  <c r="V17" i="11"/>
  <c r="R381" i="64"/>
  <c r="R20" i="56"/>
  <c r="R28" i="21"/>
  <c r="P148" i="71"/>
  <c r="P158" i="46"/>
  <c r="Q406" i="64"/>
  <c r="Q3" i="58"/>
  <c r="Q469" i="64"/>
  <c r="Q3" i="61"/>
  <c r="V20" i="14"/>
  <c r="V20" i="17" s="1"/>
  <c r="V410" i="68"/>
  <c r="M82" i="65"/>
  <c r="C84" i="66"/>
  <c r="I85" i="69"/>
  <c r="D84" i="66"/>
  <c r="E97" i="68"/>
  <c r="J82" i="65"/>
  <c r="F84" i="69"/>
  <c r="I81" i="71"/>
  <c r="R79" i="67"/>
  <c r="H82" i="66"/>
  <c r="G82" i="67"/>
  <c r="B100" i="68"/>
  <c r="J85" i="69"/>
  <c r="F97" i="68"/>
  <c r="Q79" i="65"/>
  <c r="I82" i="65"/>
  <c r="G97" i="68"/>
  <c r="E82" i="69"/>
  <c r="O79" i="66"/>
  <c r="D89" i="69"/>
  <c r="K82" i="65"/>
  <c r="E81" i="72"/>
  <c r="B84" i="66"/>
  <c r="Q94" i="68"/>
  <c r="I82" i="66"/>
  <c r="S79" i="69"/>
  <c r="D84" i="69"/>
  <c r="D85" i="66"/>
  <c r="Q79" i="67"/>
  <c r="L82" i="65"/>
  <c r="C100" i="68"/>
  <c r="V79" i="72"/>
  <c r="E84" i="69"/>
  <c r="Q79" i="71"/>
  <c r="C85" i="66"/>
  <c r="E82" i="70"/>
  <c r="V72" i="56" l="1"/>
  <c r="O3" i="22"/>
  <c r="O27" i="25"/>
  <c r="O27" i="28" s="1"/>
  <c r="V66" i="45"/>
  <c r="V66" i="46" s="1"/>
  <c r="V67" i="49"/>
  <c r="V67" i="46"/>
  <c r="V5" i="25"/>
  <c r="V5" i="28" s="1"/>
  <c r="Q344" i="70"/>
  <c r="V8" i="48"/>
  <c r="V7" i="44"/>
  <c r="V85" i="44"/>
  <c r="V86" i="48"/>
  <c r="V179" i="67"/>
  <c r="V178" i="67" s="1"/>
  <c r="V66" i="48"/>
  <c r="V67" i="51"/>
  <c r="V144" i="66"/>
  <c r="V51" i="46"/>
  <c r="Q19" i="56"/>
  <c r="Q3" i="55"/>
  <c r="V28" i="44"/>
  <c r="V29" i="48"/>
  <c r="Q31" i="24"/>
  <c r="Q31" i="27" s="1"/>
  <c r="Q31" i="21"/>
  <c r="V121" i="67"/>
  <c r="V140" i="67" s="1"/>
  <c r="V141" i="67"/>
  <c r="V68" i="67"/>
  <c r="V70" i="42"/>
  <c r="V175" i="68"/>
  <c r="V90" i="46"/>
  <c r="V338" i="70"/>
  <c r="V134" i="56"/>
  <c r="Q380" i="64"/>
  <c r="Q343" i="64"/>
  <c r="Q364" i="64" s="1"/>
  <c r="Q448" i="64"/>
  <c r="Q3" i="60"/>
  <c r="Q3" i="63"/>
  <c r="Q511" i="64"/>
  <c r="Q101" i="56"/>
  <c r="V48" i="48"/>
  <c r="V47" i="44"/>
  <c r="V70" i="67"/>
  <c r="V74" i="42"/>
  <c r="V143" i="66"/>
  <c r="V50" i="46"/>
  <c r="Q427" i="64"/>
  <c r="Q3" i="59"/>
  <c r="Q490" i="64"/>
  <c r="Q3" i="62"/>
  <c r="R28" i="23"/>
  <c r="R28" i="26" s="1"/>
  <c r="V17" i="14"/>
  <c r="V17" i="17" s="1"/>
  <c r="Q428" i="68"/>
  <c r="V69" i="66"/>
  <c r="V54" i="42"/>
  <c r="Q31" i="25"/>
  <c r="Q31" i="28" s="1"/>
  <c r="Q121" i="56"/>
  <c r="V129" i="48"/>
  <c r="V128" i="44"/>
  <c r="V18" i="13"/>
  <c r="V18" i="16" s="1"/>
  <c r="V18" i="10"/>
  <c r="Q429" i="68"/>
  <c r="Q102" i="56"/>
  <c r="V67" i="67"/>
  <c r="V69" i="42"/>
  <c r="P29" i="13"/>
  <c r="P29" i="16" s="1"/>
  <c r="P29" i="10"/>
  <c r="V338" i="67"/>
  <c r="Q344" i="69"/>
  <c r="V146" i="44"/>
  <c r="V147" i="48"/>
  <c r="P29" i="14"/>
  <c r="P29" i="17" s="1"/>
  <c r="P27" i="11"/>
  <c r="Q140" i="56"/>
  <c r="V165" i="48"/>
  <c r="V164" i="44"/>
  <c r="D85" i="67"/>
  <c r="H84" i="69"/>
  <c r="R79" i="71"/>
  <c r="T79" i="69"/>
  <c r="E89" i="69"/>
  <c r="F82" i="69"/>
  <c r="R79" i="65"/>
  <c r="C88" i="69"/>
  <c r="F84" i="66"/>
  <c r="D100" i="68"/>
  <c r="H97" i="68"/>
  <c r="J82" i="66"/>
  <c r="R94" i="68"/>
  <c r="F82" i="70"/>
  <c r="N82" i="65"/>
  <c r="G82" i="70"/>
  <c r="E85" i="66"/>
  <c r="H81" i="72"/>
  <c r="P79" i="70"/>
  <c r="I97" i="68"/>
  <c r="Q79" i="70"/>
  <c r="P79" i="66"/>
  <c r="J81" i="71"/>
  <c r="E84" i="66"/>
  <c r="C85" i="67"/>
  <c r="K85" i="69"/>
  <c r="F81" i="72"/>
  <c r="B84" i="67"/>
  <c r="L85" i="69"/>
  <c r="B85" i="67"/>
  <c r="H82" i="67"/>
  <c r="G84" i="69"/>
  <c r="S79" i="67"/>
  <c r="O3" i="25" l="1"/>
  <c r="V68" i="65"/>
  <c r="V32" i="42"/>
  <c r="V145" i="67"/>
  <c r="V71" i="46"/>
  <c r="V173" i="72"/>
  <c r="V172" i="72" s="1"/>
  <c r="V165" i="51"/>
  <c r="V164" i="48"/>
  <c r="R28" i="25"/>
  <c r="R28" i="28" s="1"/>
  <c r="V135" i="64"/>
  <c r="V156" i="64" s="1"/>
  <c r="V157" i="64"/>
  <c r="V47" i="45"/>
  <c r="V47" i="46" s="1"/>
  <c r="V48" i="49"/>
  <c r="V48" i="46"/>
  <c r="V118" i="72"/>
  <c r="V136" i="72" s="1"/>
  <c r="V137" i="72"/>
  <c r="V174" i="68"/>
  <c r="V89" i="46"/>
  <c r="V173" i="71"/>
  <c r="V172" i="71" s="1"/>
  <c r="V146" i="48"/>
  <c r="V147" i="51"/>
  <c r="V141" i="66"/>
  <c r="V121" i="66"/>
  <c r="V140" i="66" s="1"/>
  <c r="V147" i="49"/>
  <c r="V146" i="45"/>
  <c r="V146" i="46" s="1"/>
  <c r="V147" i="46"/>
  <c r="V179" i="66"/>
  <c r="V178" i="66" s="1"/>
  <c r="V47" i="48"/>
  <c r="V48" i="51"/>
  <c r="V34" i="56"/>
  <c r="V179" i="65"/>
  <c r="V178" i="65" s="1"/>
  <c r="V28" i="48"/>
  <c r="V29" i="51"/>
  <c r="V236" i="67"/>
  <c r="V235" i="67" s="1"/>
  <c r="V66" i="51"/>
  <c r="V199" i="64"/>
  <c r="V198" i="64" s="1"/>
  <c r="V8" i="51"/>
  <c r="V7" i="48"/>
  <c r="V294" i="67"/>
  <c r="V118" i="71"/>
  <c r="V136" i="71" s="1"/>
  <c r="V137" i="71"/>
  <c r="V138" i="56"/>
  <c r="V338" i="65"/>
  <c r="Q3" i="56"/>
  <c r="V79" i="68"/>
  <c r="V88" i="42"/>
  <c r="R345" i="65"/>
  <c r="R41" i="56"/>
  <c r="R152" i="67"/>
  <c r="R78" i="46"/>
  <c r="V143" i="67"/>
  <c r="V69" i="46"/>
  <c r="V342" i="70"/>
  <c r="R169" i="64"/>
  <c r="R20" i="46"/>
  <c r="V28" i="45"/>
  <c r="V28" i="46" s="1"/>
  <c r="V29" i="49"/>
  <c r="V29" i="46"/>
  <c r="V179" i="70"/>
  <c r="V178" i="70" s="1"/>
  <c r="V128" i="48"/>
  <c r="V129" i="51"/>
  <c r="V85" i="45"/>
  <c r="V85" i="46" s="1"/>
  <c r="V86" i="49"/>
  <c r="V86" i="46"/>
  <c r="V76" i="56"/>
  <c r="V68" i="70"/>
  <c r="V132" i="42"/>
  <c r="P27" i="14"/>
  <c r="P27" i="17" s="1"/>
  <c r="P3" i="11"/>
  <c r="V121" i="65"/>
  <c r="V140" i="65" s="1"/>
  <c r="V141" i="65"/>
  <c r="V171" i="68"/>
  <c r="V146" i="68"/>
  <c r="V170" i="68" s="1"/>
  <c r="V15" i="8"/>
  <c r="V16" i="12"/>
  <c r="V342" i="67"/>
  <c r="V198" i="67"/>
  <c r="V197" i="67" s="1"/>
  <c r="V66" i="49"/>
  <c r="V67" i="52"/>
  <c r="V129" i="49"/>
  <c r="V129" i="46"/>
  <c r="V128" i="45"/>
  <c r="V128" i="46" s="1"/>
  <c r="V99" i="6"/>
  <c r="V219" i="68"/>
  <c r="V218" i="68" s="1"/>
  <c r="V85" i="48"/>
  <c r="V86" i="51"/>
  <c r="V15" i="9"/>
  <c r="V16" i="10"/>
  <c r="V16" i="13"/>
  <c r="V330" i="67"/>
  <c r="V64" i="56"/>
  <c r="V8" i="21"/>
  <c r="V7" i="45"/>
  <c r="V7" i="46" s="1"/>
  <c r="V8" i="49"/>
  <c r="V8" i="46"/>
  <c r="V141" i="70"/>
  <c r="V121" i="70"/>
  <c r="V140" i="70" s="1"/>
  <c r="V164" i="45"/>
  <c r="V164" i="46" s="1"/>
  <c r="V165" i="49"/>
  <c r="V165" i="46"/>
  <c r="V20" i="10"/>
  <c r="V20" i="13"/>
  <c r="V20" i="16" s="1"/>
  <c r="V8" i="24"/>
  <c r="V8" i="27" s="1"/>
  <c r="K97" i="68"/>
  <c r="J82" i="67"/>
  <c r="E100" i="68"/>
  <c r="C88" i="66"/>
  <c r="F85" i="67"/>
  <c r="F85" i="66"/>
  <c r="B99" i="68"/>
  <c r="M85" i="69"/>
  <c r="G89" i="69"/>
  <c r="B89" i="67"/>
  <c r="B88" i="67"/>
  <c r="T79" i="67"/>
  <c r="K82" i="66"/>
  <c r="H82" i="70"/>
  <c r="K81" i="71"/>
  <c r="G84" i="66"/>
  <c r="I82" i="67"/>
  <c r="D84" i="67"/>
  <c r="S79" i="71"/>
  <c r="B89" i="66"/>
  <c r="S79" i="65"/>
  <c r="B88" i="66"/>
  <c r="G82" i="69"/>
  <c r="E85" i="67"/>
  <c r="D88" i="69"/>
  <c r="L82" i="66"/>
  <c r="J81" i="72"/>
  <c r="J97" i="68"/>
  <c r="Q79" i="66"/>
  <c r="S94" i="68"/>
  <c r="U79" i="69"/>
  <c r="F100" i="68"/>
  <c r="E88" i="69"/>
  <c r="C84" i="67"/>
  <c r="R79" i="70"/>
  <c r="O82" i="65"/>
  <c r="G81" i="72"/>
  <c r="F89" i="69"/>
  <c r="V328" i="72" l="1"/>
  <c r="V15" i="10"/>
  <c r="P40" i="56"/>
  <c r="V10" i="56"/>
  <c r="V174" i="56"/>
  <c r="P344" i="65"/>
  <c r="O3" i="28"/>
  <c r="V371" i="64"/>
  <c r="P29" i="24"/>
  <c r="P29" i="27" s="1"/>
  <c r="V282" i="72"/>
  <c r="V294" i="66"/>
  <c r="V328" i="71"/>
  <c r="V294" i="65"/>
  <c r="R30" i="13"/>
  <c r="R30" i="16" s="1"/>
  <c r="R30" i="10"/>
  <c r="V20" i="23"/>
  <c r="V20" i="26" s="1"/>
  <c r="V144" i="67"/>
  <c r="V70" i="46"/>
  <c r="V342" i="65"/>
  <c r="V38" i="56"/>
  <c r="V337" i="66"/>
  <c r="V52" i="56"/>
  <c r="V16" i="16"/>
  <c r="V15" i="13"/>
  <c r="V15" i="16" s="1"/>
  <c r="V67" i="56"/>
  <c r="V67" i="59"/>
  <c r="V66" i="55"/>
  <c r="V18" i="23"/>
  <c r="V18" i="26" s="1"/>
  <c r="P3" i="14"/>
  <c r="V21" i="13"/>
  <c r="V21" i="16" s="1"/>
  <c r="V21" i="10"/>
  <c r="V66" i="54"/>
  <c r="V67" i="58"/>
  <c r="V262" i="64"/>
  <c r="V261" i="64" s="1"/>
  <c r="V7" i="51"/>
  <c r="V28" i="51"/>
  <c r="V236" i="65"/>
  <c r="V235" i="65" s="1"/>
  <c r="V70" i="65"/>
  <c r="V36" i="42"/>
  <c r="V291" i="68"/>
  <c r="V290" i="68" s="1"/>
  <c r="V85" i="51"/>
  <c r="V153" i="6"/>
  <c r="V129" i="6"/>
  <c r="V198" i="70"/>
  <c r="V197" i="70" s="1"/>
  <c r="V128" i="49"/>
  <c r="V129" i="52"/>
  <c r="V313" i="67"/>
  <c r="V332" i="67" s="1"/>
  <c r="V333" i="67"/>
  <c r="V255" i="67"/>
  <c r="V254" i="67" s="1"/>
  <c r="V66" i="52"/>
  <c r="V15" i="12"/>
  <c r="V15" i="15" s="1"/>
  <c r="V16" i="15"/>
  <c r="V198" i="65"/>
  <c r="V197" i="65" s="1"/>
  <c r="V28" i="49"/>
  <c r="V29" i="52"/>
  <c r="V282" i="71"/>
  <c r="V70" i="70"/>
  <c r="V136" i="42"/>
  <c r="V323" i="72"/>
  <c r="V169" i="56"/>
  <c r="V145" i="70"/>
  <c r="V133" i="46"/>
  <c r="V236" i="70"/>
  <c r="V235" i="70" s="1"/>
  <c r="V128" i="51"/>
  <c r="R28" i="13"/>
  <c r="R28" i="16" s="1"/>
  <c r="R28" i="10"/>
  <c r="V236" i="66"/>
  <c r="V235" i="66" s="1"/>
  <c r="V47" i="51"/>
  <c r="V294" i="70"/>
  <c r="V326" i="64"/>
  <c r="V364" i="68"/>
  <c r="V18" i="24"/>
  <c r="V18" i="27" s="1"/>
  <c r="V18" i="21"/>
  <c r="V164" i="51"/>
  <c r="V227" i="72"/>
  <c r="V226" i="72" s="1"/>
  <c r="V191" i="71"/>
  <c r="V190" i="71" s="1"/>
  <c r="V146" i="49"/>
  <c r="V147" i="52"/>
  <c r="R186" i="68"/>
  <c r="R101" i="46"/>
  <c r="V191" i="72"/>
  <c r="V190" i="72" s="1"/>
  <c r="V164" i="49"/>
  <c r="V165" i="52"/>
  <c r="V8" i="23"/>
  <c r="V8" i="26" s="1"/>
  <c r="V227" i="71"/>
  <c r="V226" i="71" s="1"/>
  <c r="V146" i="51"/>
  <c r="V85" i="49"/>
  <c r="V86" i="52"/>
  <c r="V243" i="68"/>
  <c r="V242" i="68" s="1"/>
  <c r="V173" i="68"/>
  <c r="V88" i="46"/>
  <c r="V220" i="64"/>
  <c r="V219" i="64" s="1"/>
  <c r="V7" i="49"/>
  <c r="V8" i="52"/>
  <c r="V156" i="56"/>
  <c r="V47" i="49"/>
  <c r="V198" i="66"/>
  <c r="V197" i="66" s="1"/>
  <c r="V48" i="52"/>
  <c r="E84" i="70"/>
  <c r="D88" i="66"/>
  <c r="B85" i="65"/>
  <c r="T94" i="68"/>
  <c r="B89" i="65"/>
  <c r="T79" i="65"/>
  <c r="T79" i="71"/>
  <c r="C88" i="67"/>
  <c r="C89" i="70"/>
  <c r="K82" i="67"/>
  <c r="C89" i="66"/>
  <c r="C89" i="65"/>
  <c r="G88" i="69"/>
  <c r="C89" i="67"/>
  <c r="E84" i="67"/>
  <c r="M81" i="71"/>
  <c r="H88" i="69"/>
  <c r="L97" i="68"/>
  <c r="N85" i="69"/>
  <c r="J88" i="69"/>
  <c r="M82" i="66"/>
  <c r="L81" i="71"/>
  <c r="G85" i="66"/>
  <c r="Q82" i="65"/>
  <c r="P82" i="65"/>
  <c r="B89" i="70"/>
  <c r="V79" i="69"/>
  <c r="H85" i="67"/>
  <c r="G85" i="67"/>
  <c r="H82" i="69"/>
  <c r="K81" i="72"/>
  <c r="H84" i="66"/>
  <c r="O85" i="69"/>
  <c r="B84" i="70"/>
  <c r="C99" i="68"/>
  <c r="I85" i="67"/>
  <c r="H89" i="69"/>
  <c r="D84" i="70"/>
  <c r="I84" i="69"/>
  <c r="G100" i="68"/>
  <c r="J84" i="69"/>
  <c r="F88" i="69"/>
  <c r="S79" i="70"/>
  <c r="R79" i="66"/>
  <c r="I81" i="72"/>
  <c r="C84" i="70"/>
  <c r="B85" i="70"/>
  <c r="I82" i="70"/>
  <c r="U79" i="67"/>
  <c r="V335" i="66" l="1"/>
  <c r="Q152" i="69"/>
  <c r="Q121" i="46"/>
  <c r="P344" i="66"/>
  <c r="P59" i="56"/>
  <c r="V50" i="56"/>
  <c r="V321" i="72"/>
  <c r="V167" i="56"/>
  <c r="V322" i="72"/>
  <c r="V168" i="56"/>
  <c r="V20" i="25"/>
  <c r="V20" i="28" s="1"/>
  <c r="V8" i="56"/>
  <c r="V8" i="58"/>
  <c r="V7" i="54"/>
  <c r="V388" i="68"/>
  <c r="V412" i="68" s="1"/>
  <c r="V413" i="68"/>
  <c r="V324" i="71"/>
  <c r="V152" i="56"/>
  <c r="V255" i="66"/>
  <c r="V254" i="66" s="1"/>
  <c r="V47" i="52"/>
  <c r="V22" i="10"/>
  <c r="V22" i="13"/>
  <c r="V22" i="16" s="1"/>
  <c r="V164" i="52"/>
  <c r="V245" i="72"/>
  <c r="V244" i="72" s="1"/>
  <c r="V245" i="71"/>
  <c r="V244" i="71" s="1"/>
  <c r="V146" i="52"/>
  <c r="V28" i="54"/>
  <c r="V29" i="58"/>
  <c r="S31" i="23"/>
  <c r="S31" i="26" s="1"/>
  <c r="V15" i="20"/>
  <c r="V16" i="24"/>
  <c r="Q152" i="70"/>
  <c r="Q140" i="46"/>
  <c r="V165" i="59"/>
  <c r="V165" i="56"/>
  <c r="V164" i="55"/>
  <c r="V321" i="71"/>
  <c r="V149" i="56"/>
  <c r="V323" i="71"/>
  <c r="V151" i="56"/>
  <c r="V336" i="66"/>
  <c r="V51" i="56"/>
  <c r="R31" i="13"/>
  <c r="R31" i="16" s="1"/>
  <c r="R31" i="10"/>
  <c r="V300" i="72"/>
  <c r="V318" i="72" s="1"/>
  <c r="V319" i="72"/>
  <c r="V20" i="24"/>
  <c r="V20" i="27" s="1"/>
  <c r="V20" i="21"/>
  <c r="V146" i="54"/>
  <c r="V147" i="58"/>
  <c r="V255" i="65"/>
  <c r="V254" i="65" s="1"/>
  <c r="V28" i="52"/>
  <c r="V128" i="52"/>
  <c r="V255" i="70"/>
  <c r="V254" i="70" s="1"/>
  <c r="V48" i="56"/>
  <c r="V47" i="55"/>
  <c r="V48" i="59"/>
  <c r="V48" i="58"/>
  <c r="V47" i="54"/>
  <c r="I88" i="69"/>
  <c r="V322" i="71"/>
  <c r="V150" i="56"/>
  <c r="V67" i="65"/>
  <c r="V31" i="42"/>
  <c r="V324" i="72"/>
  <c r="V170" i="56"/>
  <c r="V283" i="64"/>
  <c r="V282" i="64" s="1"/>
  <c r="V7" i="52"/>
  <c r="V85" i="52"/>
  <c r="V315" i="68"/>
  <c r="V314" i="68" s="1"/>
  <c r="V147" i="56"/>
  <c r="V146" i="55"/>
  <c r="V147" i="59"/>
  <c r="V313" i="66"/>
  <c r="V332" i="66" s="1"/>
  <c r="V333" i="66"/>
  <c r="V144" i="70"/>
  <c r="V132" i="46"/>
  <c r="V85" i="54"/>
  <c r="V86" i="58"/>
  <c r="V29" i="56"/>
  <c r="V28" i="55"/>
  <c r="V29" i="59"/>
  <c r="V319" i="71"/>
  <c r="V300" i="71"/>
  <c r="V318" i="71" s="1"/>
  <c r="P3" i="17"/>
  <c r="V66" i="56"/>
  <c r="V67" i="70"/>
  <c r="V131" i="42"/>
  <c r="V417" i="68"/>
  <c r="V90" i="56"/>
  <c r="V33" i="46"/>
  <c r="V145" i="65"/>
  <c r="R382" i="64"/>
  <c r="R21" i="56"/>
  <c r="V69" i="70"/>
  <c r="V135" i="42"/>
  <c r="V129" i="56"/>
  <c r="V128" i="55"/>
  <c r="V129" i="59"/>
  <c r="V313" i="65"/>
  <c r="V332" i="65" s="1"/>
  <c r="V333" i="65"/>
  <c r="V18" i="25"/>
  <c r="V18" i="28" s="1"/>
  <c r="V160" i="6"/>
  <c r="V120" i="6"/>
  <c r="V136" i="6"/>
  <c r="V7" i="55"/>
  <c r="V8" i="59"/>
  <c r="V390" i="67"/>
  <c r="V389" i="67" s="1"/>
  <c r="V66" i="59"/>
  <c r="V67" i="62"/>
  <c r="V8" i="25"/>
  <c r="V8" i="28" s="1"/>
  <c r="V4" i="22"/>
  <c r="V165" i="58"/>
  <c r="V164" i="54"/>
  <c r="V70" i="72"/>
  <c r="V172" i="42"/>
  <c r="V68" i="71"/>
  <c r="V150" i="42"/>
  <c r="V333" i="70"/>
  <c r="V313" i="70"/>
  <c r="V332" i="70" s="1"/>
  <c r="V128" i="54"/>
  <c r="V129" i="58"/>
  <c r="V369" i="64"/>
  <c r="V347" i="64"/>
  <c r="V368" i="64" s="1"/>
  <c r="V67" i="61"/>
  <c r="V66" i="58"/>
  <c r="V371" i="67"/>
  <c r="V370" i="67" s="1"/>
  <c r="V86" i="56"/>
  <c r="V85" i="55"/>
  <c r="V86" i="59"/>
  <c r="E99" i="68"/>
  <c r="U79" i="65"/>
  <c r="U79" i="71"/>
  <c r="D89" i="70"/>
  <c r="N81" i="71"/>
  <c r="L84" i="69"/>
  <c r="K85" i="67"/>
  <c r="J84" i="66"/>
  <c r="E89" i="66"/>
  <c r="T79" i="70"/>
  <c r="F84" i="70"/>
  <c r="N82" i="66"/>
  <c r="L88" i="69"/>
  <c r="K84" i="69"/>
  <c r="I100" i="68"/>
  <c r="S79" i="66"/>
  <c r="C84" i="65"/>
  <c r="E89" i="70"/>
  <c r="P85" i="69"/>
  <c r="E89" i="67"/>
  <c r="D89" i="67"/>
  <c r="C85" i="65"/>
  <c r="H100" i="68"/>
  <c r="J85" i="67"/>
  <c r="L82" i="67"/>
  <c r="R82" i="65"/>
  <c r="E88" i="67"/>
  <c r="B84" i="65"/>
  <c r="F84" i="67"/>
  <c r="J82" i="70"/>
  <c r="D99" i="68"/>
  <c r="M97" i="68"/>
  <c r="K88" i="69"/>
  <c r="J82" i="69"/>
  <c r="V21" i="23"/>
  <c r="V21" i="26" s="1"/>
  <c r="D88" i="67"/>
  <c r="H85" i="66"/>
  <c r="C85" i="70"/>
  <c r="D89" i="65"/>
  <c r="D89" i="66"/>
  <c r="U94" i="68"/>
  <c r="S101" i="56" l="1"/>
  <c r="V7" i="56"/>
  <c r="V334" i="66"/>
  <c r="S428" i="68"/>
  <c r="V85" i="56"/>
  <c r="V146" i="56"/>
  <c r="V14" i="56"/>
  <c r="V375" i="64"/>
  <c r="K291" i="69"/>
  <c r="K106" i="54"/>
  <c r="S310" i="69"/>
  <c r="K25" i="59"/>
  <c r="K24" i="59" s="1"/>
  <c r="K25" i="62"/>
  <c r="K24" i="62" s="1"/>
  <c r="K443" i="65"/>
  <c r="K442" i="65" s="1"/>
  <c r="K386" i="65"/>
  <c r="K385" i="65" s="1"/>
  <c r="S291" i="69"/>
  <c r="S106" i="54"/>
  <c r="P310" i="69"/>
  <c r="V291" i="69"/>
  <c r="V106" i="54"/>
  <c r="Q310" i="69"/>
  <c r="I386" i="69"/>
  <c r="I106" i="59"/>
  <c r="I443" i="69"/>
  <c r="I106" i="62"/>
  <c r="U106" i="59"/>
  <c r="U106" i="62"/>
  <c r="U443" i="69"/>
  <c r="U386" i="69"/>
  <c r="E106" i="55"/>
  <c r="M106" i="55"/>
  <c r="R310" i="69"/>
  <c r="M4" i="55"/>
  <c r="K443" i="69"/>
  <c r="K386" i="69"/>
  <c r="K106" i="59"/>
  <c r="K106" i="62"/>
  <c r="L386" i="65"/>
  <c r="L385" i="65" s="1"/>
  <c r="L25" i="59"/>
  <c r="L24" i="59" s="1"/>
  <c r="L443" i="65"/>
  <c r="L442" i="65" s="1"/>
  <c r="L25" i="62"/>
  <c r="L24" i="62" s="1"/>
  <c r="N310" i="69"/>
  <c r="S106" i="62"/>
  <c r="S386" i="69"/>
  <c r="S106" i="59"/>
  <c r="S443" i="69"/>
  <c r="H386" i="69"/>
  <c r="H106" i="59"/>
  <c r="H443" i="69"/>
  <c r="H106" i="62"/>
  <c r="I386" i="65"/>
  <c r="I385" i="65" s="1"/>
  <c r="I25" i="59"/>
  <c r="I24" i="59" s="1"/>
  <c r="I443" i="65"/>
  <c r="I442" i="65" s="1"/>
  <c r="I25" i="62"/>
  <c r="I24" i="62" s="1"/>
  <c r="V106" i="55"/>
  <c r="H291" i="69"/>
  <c r="H106" i="54"/>
  <c r="P386" i="69"/>
  <c r="P106" i="59"/>
  <c r="P106" i="62"/>
  <c r="P443" i="69"/>
  <c r="Q386" i="69"/>
  <c r="Q106" i="59"/>
  <c r="Q443" i="69"/>
  <c r="Q106" i="62"/>
  <c r="G291" i="69"/>
  <c r="G106" i="54"/>
  <c r="E310" i="69"/>
  <c r="M310" i="69"/>
  <c r="K25" i="54"/>
  <c r="K24" i="54" s="1"/>
  <c r="K291" i="65"/>
  <c r="K290" i="65" s="1"/>
  <c r="R386" i="69"/>
  <c r="R106" i="59"/>
  <c r="R443" i="69"/>
  <c r="R106" i="62"/>
  <c r="M344" i="64"/>
  <c r="N106" i="62"/>
  <c r="N386" i="69"/>
  <c r="N106" i="59"/>
  <c r="N443" i="69"/>
  <c r="S106" i="55"/>
  <c r="S106" i="56" s="1"/>
  <c r="H106" i="55"/>
  <c r="H108" i="56"/>
  <c r="I25" i="55"/>
  <c r="T310" i="69"/>
  <c r="V310" i="69"/>
  <c r="P106" i="55"/>
  <c r="N291" i="69"/>
  <c r="N106" i="54"/>
  <c r="E386" i="69"/>
  <c r="E106" i="59"/>
  <c r="E443" i="69"/>
  <c r="E106" i="62"/>
  <c r="G310" i="69"/>
  <c r="M106" i="62"/>
  <c r="M443" i="69"/>
  <c r="M386" i="69"/>
  <c r="M106" i="59"/>
  <c r="F106" i="55"/>
  <c r="E291" i="69"/>
  <c r="E106" i="54"/>
  <c r="U291" i="69"/>
  <c r="U106" i="54"/>
  <c r="G323" i="64"/>
  <c r="G4" i="54"/>
  <c r="N106" i="55"/>
  <c r="H310" i="69"/>
  <c r="K4" i="55"/>
  <c r="I310" i="65"/>
  <c r="T106" i="59"/>
  <c r="T443" i="69"/>
  <c r="T106" i="62"/>
  <c r="T386" i="69"/>
  <c r="N44" i="55"/>
  <c r="G4" i="55"/>
  <c r="V386" i="69"/>
  <c r="V106" i="59"/>
  <c r="V443" i="69"/>
  <c r="V106" i="62"/>
  <c r="E323" i="64"/>
  <c r="E4" i="54"/>
  <c r="R291" i="69"/>
  <c r="R106" i="54"/>
  <c r="G386" i="69"/>
  <c r="G106" i="59"/>
  <c r="G106" i="62"/>
  <c r="G443" i="69"/>
  <c r="F310" i="69"/>
  <c r="F291" i="69"/>
  <c r="F106" i="54"/>
  <c r="L291" i="69"/>
  <c r="L106" i="54"/>
  <c r="T291" i="69"/>
  <c r="T106" i="54"/>
  <c r="K344" i="64"/>
  <c r="L291" i="65"/>
  <c r="L290" i="65" s="1"/>
  <c r="L25" i="54"/>
  <c r="L24" i="54" s="1"/>
  <c r="T106" i="55"/>
  <c r="N310" i="66"/>
  <c r="G344" i="64"/>
  <c r="I291" i="65"/>
  <c r="I290" i="65" s="1"/>
  <c r="I25" i="54"/>
  <c r="I24" i="54" s="1"/>
  <c r="G106" i="55"/>
  <c r="I291" i="69"/>
  <c r="I106" i="54"/>
  <c r="F106" i="62"/>
  <c r="F386" i="69"/>
  <c r="F106" i="59"/>
  <c r="F443" i="69"/>
  <c r="K323" i="64"/>
  <c r="K4" i="54"/>
  <c r="L106" i="55"/>
  <c r="J310" i="69"/>
  <c r="K4" i="62"/>
  <c r="K428" i="64"/>
  <c r="K4" i="59"/>
  <c r="K491" i="64"/>
  <c r="E4" i="55"/>
  <c r="N386" i="66"/>
  <c r="N44" i="59"/>
  <c r="N443" i="66"/>
  <c r="N44" i="62"/>
  <c r="G491" i="64"/>
  <c r="G4" i="62"/>
  <c r="G428" i="64"/>
  <c r="G4" i="59"/>
  <c r="P291" i="69"/>
  <c r="P106" i="54"/>
  <c r="L310" i="69"/>
  <c r="G310" i="70"/>
  <c r="J291" i="69"/>
  <c r="J106" i="54"/>
  <c r="J386" i="69"/>
  <c r="J106" i="59"/>
  <c r="J443" i="69"/>
  <c r="J106" i="62"/>
  <c r="E367" i="64"/>
  <c r="E344" i="64"/>
  <c r="M323" i="64"/>
  <c r="M322" i="64" s="1"/>
  <c r="M4" i="54"/>
  <c r="M3" i="54" s="1"/>
  <c r="K25" i="55"/>
  <c r="Q291" i="69"/>
  <c r="Q106" i="54"/>
  <c r="G291" i="70"/>
  <c r="G125" i="54"/>
  <c r="N291" i="66"/>
  <c r="N44" i="54"/>
  <c r="I106" i="55"/>
  <c r="U106" i="55"/>
  <c r="L386" i="69"/>
  <c r="L106" i="59"/>
  <c r="L443" i="69"/>
  <c r="L106" i="62"/>
  <c r="K106" i="55"/>
  <c r="K106" i="56" s="1"/>
  <c r="K108" i="56"/>
  <c r="G125" i="62"/>
  <c r="G386" i="70"/>
  <c r="G125" i="59"/>
  <c r="G443" i="70"/>
  <c r="J106" i="55"/>
  <c r="L25" i="55"/>
  <c r="M291" i="69"/>
  <c r="M106" i="54"/>
  <c r="E4" i="59"/>
  <c r="E4" i="62"/>
  <c r="E491" i="64"/>
  <c r="E428" i="64"/>
  <c r="K310" i="65"/>
  <c r="Q106" i="55"/>
  <c r="I310" i="69"/>
  <c r="U310" i="69"/>
  <c r="R106" i="55"/>
  <c r="M428" i="64"/>
  <c r="M427" i="64" s="1"/>
  <c r="M4" i="59"/>
  <c r="M3" i="59" s="1"/>
  <c r="M4" i="62"/>
  <c r="M3" i="62" s="1"/>
  <c r="M491" i="64"/>
  <c r="M490" i="64" s="1"/>
  <c r="K310" i="69"/>
  <c r="G125" i="55"/>
  <c r="L310" i="65"/>
  <c r="V28" i="56"/>
  <c r="P29" i="21"/>
  <c r="P29" i="23"/>
  <c r="P29" i="26" s="1"/>
  <c r="V49" i="56"/>
  <c r="V143" i="65"/>
  <c r="V31" i="46"/>
  <c r="V144" i="65"/>
  <c r="V32" i="46"/>
  <c r="S28" i="23"/>
  <c r="S28" i="26" s="1"/>
  <c r="V355" i="72"/>
  <c r="V354" i="72" s="1"/>
  <c r="V165" i="61"/>
  <c r="V164" i="58"/>
  <c r="V69" i="65"/>
  <c r="V35" i="42"/>
  <c r="Q148" i="72"/>
  <c r="Q176" i="46"/>
  <c r="Q148" i="71"/>
  <c r="Q158" i="46"/>
  <c r="V373" i="71"/>
  <c r="V372" i="71" s="1"/>
  <c r="V147" i="62"/>
  <c r="V146" i="59"/>
  <c r="V164" i="56"/>
  <c r="V68" i="72"/>
  <c r="V168" i="42"/>
  <c r="V15" i="19"/>
  <c r="V15" i="21" s="1"/>
  <c r="V16" i="23"/>
  <c r="V15" i="24"/>
  <c r="V15" i="27" s="1"/>
  <c r="V16" i="27"/>
  <c r="V337" i="67"/>
  <c r="V71" i="56"/>
  <c r="Q187" i="68"/>
  <c r="Q102" i="46"/>
  <c r="V129" i="61"/>
  <c r="V128" i="58"/>
  <c r="V371" i="70"/>
  <c r="V370" i="70" s="1"/>
  <c r="V4" i="25"/>
  <c r="V4" i="28" s="1"/>
  <c r="V48" i="62"/>
  <c r="V390" i="66"/>
  <c r="V389" i="66" s="1"/>
  <c r="V47" i="59"/>
  <c r="V373" i="72"/>
  <c r="V372" i="72" s="1"/>
  <c r="V165" i="62"/>
  <c r="V164" i="59"/>
  <c r="V16" i="21"/>
  <c r="V416" i="68"/>
  <c r="V89" i="56"/>
  <c r="V28" i="59"/>
  <c r="V29" i="62"/>
  <c r="V390" i="65"/>
  <c r="V389" i="65" s="1"/>
  <c r="S28" i="24"/>
  <c r="S28" i="27" s="1"/>
  <c r="S28" i="21"/>
  <c r="V47" i="56"/>
  <c r="V371" i="65"/>
  <c r="V370" i="65" s="1"/>
  <c r="V28" i="58"/>
  <c r="V29" i="61"/>
  <c r="V21" i="24"/>
  <c r="V21" i="27" s="1"/>
  <c r="V21" i="21"/>
  <c r="V67" i="72"/>
  <c r="V167" i="42"/>
  <c r="Q152" i="65"/>
  <c r="Q40" i="46"/>
  <c r="Q152" i="66"/>
  <c r="Q59" i="46"/>
  <c r="V428" i="67"/>
  <c r="V427" i="67" s="1"/>
  <c r="V66" i="61"/>
  <c r="S20" i="56"/>
  <c r="S31" i="24"/>
  <c r="S31" i="27" s="1"/>
  <c r="S31" i="21"/>
  <c r="V69" i="56"/>
  <c r="S31" i="25"/>
  <c r="S31" i="28" s="1"/>
  <c r="Q170" i="64"/>
  <c r="Q21" i="46"/>
  <c r="V70" i="71"/>
  <c r="V154" i="42"/>
  <c r="V77" i="64"/>
  <c r="V12" i="42"/>
  <c r="V8" i="62"/>
  <c r="V432" i="64"/>
  <c r="V431" i="64" s="1"/>
  <c r="V7" i="59"/>
  <c r="V390" i="70"/>
  <c r="V389" i="70" s="1"/>
  <c r="V128" i="59"/>
  <c r="V129" i="62"/>
  <c r="S381" i="64"/>
  <c r="V335" i="67"/>
  <c r="V22" i="23"/>
  <c r="V22" i="26" s="1"/>
  <c r="R31" i="23"/>
  <c r="R31" i="26" s="1"/>
  <c r="V67" i="71"/>
  <c r="V149" i="42"/>
  <c r="V143" i="70"/>
  <c r="V131" i="46"/>
  <c r="V85" i="59"/>
  <c r="V485" i="68"/>
  <c r="V484" i="68" s="1"/>
  <c r="V86" i="62"/>
  <c r="V66" i="62"/>
  <c r="V447" i="67"/>
  <c r="V446" i="67" s="1"/>
  <c r="V128" i="56"/>
  <c r="V86" i="61"/>
  <c r="V461" i="68"/>
  <c r="V460" i="68" s="1"/>
  <c r="V85" i="58"/>
  <c r="V371" i="66"/>
  <c r="V370" i="66" s="1"/>
  <c r="V47" i="58"/>
  <c r="V48" i="61"/>
  <c r="V355" i="71"/>
  <c r="V354" i="71" s="1"/>
  <c r="V146" i="58"/>
  <c r="V147" i="61"/>
  <c r="V411" i="64"/>
  <c r="V410" i="64" s="1"/>
  <c r="V7" i="58"/>
  <c r="V8" i="61"/>
  <c r="C84" i="71"/>
  <c r="J85" i="66"/>
  <c r="G89" i="70"/>
  <c r="N97" i="68"/>
  <c r="V17" i="18"/>
  <c r="V79" i="65"/>
  <c r="E85" i="65"/>
  <c r="F89" i="67"/>
  <c r="C88" i="70"/>
  <c r="M85" i="67"/>
  <c r="K82" i="69"/>
  <c r="K84" i="66"/>
  <c r="K82" i="70"/>
  <c r="Q85" i="69"/>
  <c r="M81" i="72"/>
  <c r="K85" i="66"/>
  <c r="E89" i="65"/>
  <c r="V94" i="68"/>
  <c r="L81" i="72"/>
  <c r="D83" i="72"/>
  <c r="V79" i="67"/>
  <c r="B88" i="70"/>
  <c r="I85" i="66"/>
  <c r="M82" i="67"/>
  <c r="O82" i="66"/>
  <c r="U79" i="70"/>
  <c r="G84" i="70"/>
  <c r="G99" i="68"/>
  <c r="B84" i="71"/>
  <c r="F88" i="67"/>
  <c r="S82" i="65"/>
  <c r="E88" i="66"/>
  <c r="C83" i="72"/>
  <c r="M84" i="69"/>
  <c r="F89" i="66"/>
  <c r="H89" i="70"/>
  <c r="V79" i="71"/>
  <c r="G84" i="67"/>
  <c r="D85" i="65"/>
  <c r="F89" i="70"/>
  <c r="J100" i="68"/>
  <c r="T79" i="66"/>
  <c r="B83" i="72"/>
  <c r="I84" i="66"/>
  <c r="B88" i="72"/>
  <c r="F88" i="66"/>
  <c r="B87" i="72"/>
  <c r="D85" i="70"/>
  <c r="B88" i="71"/>
  <c r="M88" i="69"/>
  <c r="O81" i="71"/>
  <c r="F99" i="68"/>
  <c r="D84" i="65"/>
  <c r="L85" i="67"/>
  <c r="E83" i="72"/>
  <c r="H106" i="56" l="1"/>
  <c r="E365" i="64"/>
  <c r="K27" i="56"/>
  <c r="E6" i="56"/>
  <c r="G108" i="56"/>
  <c r="V108" i="56"/>
  <c r="V106" i="56"/>
  <c r="U108" i="56"/>
  <c r="L331" i="69"/>
  <c r="I106" i="56"/>
  <c r="L329" i="69"/>
  <c r="I108" i="56"/>
  <c r="G4" i="56"/>
  <c r="U106" i="56"/>
  <c r="V331" i="69"/>
  <c r="L27" i="56"/>
  <c r="E4" i="56"/>
  <c r="G106" i="56"/>
  <c r="F331" i="69"/>
  <c r="G6" i="56"/>
  <c r="N106" i="56"/>
  <c r="N108" i="56"/>
  <c r="K331" i="69"/>
  <c r="K329" i="69"/>
  <c r="L331" i="65"/>
  <c r="V329" i="69"/>
  <c r="S108" i="56"/>
  <c r="L106" i="56"/>
  <c r="G331" i="69"/>
  <c r="L108" i="56"/>
  <c r="G329" i="69"/>
  <c r="H331" i="69"/>
  <c r="H329" i="69"/>
  <c r="G365" i="64"/>
  <c r="G367" i="64"/>
  <c r="J106" i="56"/>
  <c r="G127" i="56"/>
  <c r="G125" i="56"/>
  <c r="K331" i="65"/>
  <c r="V421" i="68"/>
  <c r="V95" i="56"/>
  <c r="F329" i="69"/>
  <c r="V94" i="56"/>
  <c r="I331" i="69"/>
  <c r="J108" i="56"/>
  <c r="T108" i="56"/>
  <c r="I329" i="69"/>
  <c r="T106" i="56"/>
  <c r="R106" i="56"/>
  <c r="Q108" i="56"/>
  <c r="V372" i="64"/>
  <c r="R108" i="56"/>
  <c r="Q106" i="56"/>
  <c r="U329" i="69"/>
  <c r="U331" i="69"/>
  <c r="N348" i="66"/>
  <c r="N44" i="57"/>
  <c r="K386" i="64"/>
  <c r="K4" i="57"/>
  <c r="K116" i="46"/>
  <c r="K147" i="69"/>
  <c r="T348" i="69"/>
  <c r="T106" i="57"/>
  <c r="I147" i="69"/>
  <c r="I116" i="46"/>
  <c r="J329" i="69"/>
  <c r="S147" i="69"/>
  <c r="S116" i="46"/>
  <c r="K365" i="64"/>
  <c r="U348" i="69"/>
  <c r="U106" i="57"/>
  <c r="N46" i="56"/>
  <c r="U106" i="58"/>
  <c r="U106" i="61"/>
  <c r="U424" i="69"/>
  <c r="U367" i="69"/>
  <c r="P106" i="56"/>
  <c r="M367" i="64"/>
  <c r="H367" i="69"/>
  <c r="H106" i="58"/>
  <c r="H106" i="61"/>
  <c r="H424" i="69"/>
  <c r="H149" i="69"/>
  <c r="H118" i="46"/>
  <c r="S331" i="69"/>
  <c r="N118" i="46"/>
  <c r="N149" i="69"/>
  <c r="M106" i="57"/>
  <c r="M348" i="69"/>
  <c r="L309" i="65"/>
  <c r="L328" i="65" s="1"/>
  <c r="L329" i="65"/>
  <c r="N147" i="69"/>
  <c r="N116" i="46"/>
  <c r="M367" i="69"/>
  <c r="M106" i="58"/>
  <c r="M424" i="69"/>
  <c r="M106" i="61"/>
  <c r="G147" i="69"/>
  <c r="G116" i="46"/>
  <c r="G331" i="70"/>
  <c r="O147" i="69"/>
  <c r="O116" i="46"/>
  <c r="F147" i="69"/>
  <c r="F116" i="46"/>
  <c r="J331" i="69"/>
  <c r="N331" i="66"/>
  <c r="K367" i="64"/>
  <c r="T424" i="69"/>
  <c r="T106" i="61"/>
  <c r="T367" i="69"/>
  <c r="T106" i="58"/>
  <c r="G386" i="64"/>
  <c r="G4" i="57"/>
  <c r="N44" i="56"/>
  <c r="M153" i="69"/>
  <c r="M122" i="46"/>
  <c r="V348" i="69"/>
  <c r="V106" i="57"/>
  <c r="P108" i="56"/>
  <c r="V147" i="69"/>
  <c r="V116" i="46"/>
  <c r="M6" i="56"/>
  <c r="G153" i="69"/>
  <c r="G122" i="46"/>
  <c r="S329" i="69"/>
  <c r="E147" i="69"/>
  <c r="E116" i="46"/>
  <c r="G329" i="70"/>
  <c r="N153" i="69"/>
  <c r="N122" i="46"/>
  <c r="K470" i="64"/>
  <c r="K4" i="61"/>
  <c r="K407" i="64"/>
  <c r="K4" i="58"/>
  <c r="N329" i="66"/>
  <c r="L367" i="65"/>
  <c r="L366" i="65" s="1"/>
  <c r="L25" i="58"/>
  <c r="L24" i="58" s="1"/>
  <c r="L25" i="61"/>
  <c r="L24" i="61" s="1"/>
  <c r="L424" i="65"/>
  <c r="L423" i="65" s="1"/>
  <c r="L147" i="69"/>
  <c r="L116" i="46"/>
  <c r="M147" i="69"/>
  <c r="M116" i="46"/>
  <c r="J149" i="69"/>
  <c r="J118" i="46"/>
  <c r="J153" i="69"/>
  <c r="J122" i="46"/>
  <c r="M4" i="56"/>
  <c r="M3" i="55"/>
  <c r="M3" i="56" s="1"/>
  <c r="R329" i="69"/>
  <c r="M108" i="56"/>
  <c r="F153" i="69"/>
  <c r="F122" i="46"/>
  <c r="Q348" i="69"/>
  <c r="Q106" i="57"/>
  <c r="L25" i="56"/>
  <c r="L24" i="55"/>
  <c r="L24" i="56" s="1"/>
  <c r="I348" i="65"/>
  <c r="I347" i="65" s="1"/>
  <c r="I25" i="57"/>
  <c r="I24" i="57" s="1"/>
  <c r="Q367" i="69"/>
  <c r="Q106" i="58"/>
  <c r="Q424" i="69"/>
  <c r="Q106" i="61"/>
  <c r="E153" i="69"/>
  <c r="E122" i="46"/>
  <c r="Q116" i="46"/>
  <c r="Q147" i="69"/>
  <c r="I424" i="69"/>
  <c r="I106" i="61"/>
  <c r="I367" i="69"/>
  <c r="I106" i="58"/>
  <c r="N106" i="57"/>
  <c r="N348" i="69"/>
  <c r="K348" i="65"/>
  <c r="K347" i="65" s="1"/>
  <c r="K25" i="57"/>
  <c r="K24" i="57" s="1"/>
  <c r="N367" i="69"/>
  <c r="N106" i="58"/>
  <c r="N424" i="69"/>
  <c r="N106" i="61"/>
  <c r="K348" i="69"/>
  <c r="K106" i="57"/>
  <c r="R331" i="69"/>
  <c r="M106" i="56"/>
  <c r="S367" i="69"/>
  <c r="S106" i="58"/>
  <c r="S424" i="69"/>
  <c r="S106" i="61"/>
  <c r="G149" i="69"/>
  <c r="G118" i="46"/>
  <c r="G125" i="57"/>
  <c r="G348" i="70"/>
  <c r="K309" i="65"/>
  <c r="K328" i="65" s="1"/>
  <c r="K329" i="65"/>
  <c r="N367" i="66"/>
  <c r="N44" i="58"/>
  <c r="N424" i="66"/>
  <c r="N44" i="61"/>
  <c r="L348" i="65"/>
  <c r="L347" i="65" s="1"/>
  <c r="L25" i="57"/>
  <c r="L24" i="57" s="1"/>
  <c r="T118" i="46"/>
  <c r="T149" i="69"/>
  <c r="R367" i="69"/>
  <c r="R106" i="58"/>
  <c r="R106" i="61"/>
  <c r="R424" i="69"/>
  <c r="I331" i="65"/>
  <c r="K4" i="56"/>
  <c r="G348" i="69"/>
  <c r="G106" i="57"/>
  <c r="T329" i="69"/>
  <c r="I27" i="56"/>
  <c r="V424" i="69"/>
  <c r="V106" i="61"/>
  <c r="V367" i="69"/>
  <c r="V106" i="58"/>
  <c r="L153" i="69"/>
  <c r="L122" i="46"/>
  <c r="J348" i="69"/>
  <c r="J106" i="57"/>
  <c r="P348" i="69"/>
  <c r="P106" i="57"/>
  <c r="P106" i="58"/>
  <c r="P106" i="61"/>
  <c r="P424" i="69"/>
  <c r="P367" i="69"/>
  <c r="J147" i="69"/>
  <c r="J116" i="46"/>
  <c r="I367" i="65"/>
  <c r="I366" i="65" s="1"/>
  <c r="I25" i="58"/>
  <c r="I24" i="58" s="1"/>
  <c r="I25" i="61"/>
  <c r="I24" i="61" s="1"/>
  <c r="I424" i="65"/>
  <c r="I423" i="65" s="1"/>
  <c r="H147" i="69"/>
  <c r="H116" i="46"/>
  <c r="F106" i="58"/>
  <c r="F424" i="69"/>
  <c r="F106" i="61"/>
  <c r="F367" i="69"/>
  <c r="E470" i="64"/>
  <c r="E407" i="64"/>
  <c r="E4" i="58"/>
  <c r="E4" i="61"/>
  <c r="I329" i="65"/>
  <c r="I309" i="65"/>
  <c r="I328" i="65" s="1"/>
  <c r="K6" i="56"/>
  <c r="T331" i="69"/>
  <c r="I25" i="56"/>
  <c r="I24" i="55"/>
  <c r="I24" i="56" s="1"/>
  <c r="H153" i="69"/>
  <c r="H122" i="46"/>
  <c r="I153" i="69"/>
  <c r="I122" i="46"/>
  <c r="K424" i="65"/>
  <c r="K423" i="65" s="1"/>
  <c r="K25" i="61"/>
  <c r="K24" i="61" s="1"/>
  <c r="K367" i="65"/>
  <c r="K366" i="65" s="1"/>
  <c r="K25" i="58"/>
  <c r="K24" i="58" s="1"/>
  <c r="Q122" i="46"/>
  <c r="Q153" i="69"/>
  <c r="M118" i="46"/>
  <c r="M149" i="69"/>
  <c r="Q331" i="69"/>
  <c r="F118" i="46"/>
  <c r="F149" i="69"/>
  <c r="M4" i="57"/>
  <c r="M3" i="57" s="1"/>
  <c r="M386" i="64"/>
  <c r="M385" i="64" s="1"/>
  <c r="I348" i="69"/>
  <c r="I106" i="57"/>
  <c r="K24" i="55"/>
  <c r="K24" i="56" s="1"/>
  <c r="K25" i="56"/>
  <c r="M407" i="64"/>
  <c r="M406" i="64" s="1"/>
  <c r="M4" i="58"/>
  <c r="M3" i="58" s="1"/>
  <c r="M4" i="61"/>
  <c r="M3" i="61" s="1"/>
  <c r="M470" i="64"/>
  <c r="M469" i="64" s="1"/>
  <c r="U118" i="46"/>
  <c r="U149" i="69"/>
  <c r="E4" i="57"/>
  <c r="E386" i="64"/>
  <c r="L367" i="69"/>
  <c r="L106" i="58"/>
  <c r="L106" i="61"/>
  <c r="L424" i="69"/>
  <c r="E348" i="69"/>
  <c r="E106" i="57"/>
  <c r="E367" i="69"/>
  <c r="E106" i="58"/>
  <c r="E424" i="69"/>
  <c r="E106" i="61"/>
  <c r="F106" i="56"/>
  <c r="K153" i="69"/>
  <c r="K122" i="46"/>
  <c r="I149" i="69"/>
  <c r="I118" i="46"/>
  <c r="M331" i="69"/>
  <c r="E331" i="69"/>
  <c r="G367" i="69"/>
  <c r="G106" i="58"/>
  <c r="G106" i="61"/>
  <c r="G424" i="69"/>
  <c r="E149" i="69"/>
  <c r="E118" i="46"/>
  <c r="N331" i="69"/>
  <c r="F348" i="69"/>
  <c r="F106" i="57"/>
  <c r="E106" i="56"/>
  <c r="Q329" i="69"/>
  <c r="P329" i="69"/>
  <c r="K367" i="69"/>
  <c r="K106" i="58"/>
  <c r="K424" i="69"/>
  <c r="K106" i="61"/>
  <c r="L348" i="69"/>
  <c r="L106" i="57"/>
  <c r="G367" i="70"/>
  <c r="G125" i="58"/>
  <c r="G125" i="61"/>
  <c r="G424" i="70"/>
  <c r="J367" i="69"/>
  <c r="J106" i="58"/>
  <c r="J424" i="69"/>
  <c r="J106" i="61"/>
  <c r="O153" i="69"/>
  <c r="O122" i="46"/>
  <c r="R348" i="69"/>
  <c r="R106" i="57"/>
  <c r="V149" i="69"/>
  <c r="V118" i="46"/>
  <c r="G4" i="61"/>
  <c r="G407" i="64"/>
  <c r="G4" i="58"/>
  <c r="G470" i="64"/>
  <c r="L149" i="69"/>
  <c r="L118" i="46"/>
  <c r="U147" i="69"/>
  <c r="U116" i="46"/>
  <c r="F108" i="56"/>
  <c r="T147" i="69"/>
  <c r="T116" i="46"/>
  <c r="H106" i="57"/>
  <c r="H348" i="69"/>
  <c r="M365" i="64"/>
  <c r="M343" i="64"/>
  <c r="M364" i="64" s="1"/>
  <c r="M329" i="69"/>
  <c r="E329" i="69"/>
  <c r="S106" i="57"/>
  <c r="S348" i="69"/>
  <c r="N329" i="69"/>
  <c r="E108" i="56"/>
  <c r="P331" i="69"/>
  <c r="P27" i="22"/>
  <c r="P29" i="25"/>
  <c r="P29" i="28" s="1"/>
  <c r="V26" i="24"/>
  <c r="V26" i="27" s="1"/>
  <c r="V139" i="71"/>
  <c r="V149" i="46"/>
  <c r="S20" i="46"/>
  <c r="S169" i="64"/>
  <c r="V419" i="68"/>
  <c r="V92" i="56"/>
  <c r="V139" i="72"/>
  <c r="V167" i="46"/>
  <c r="V164" i="62"/>
  <c r="V427" i="72"/>
  <c r="V426" i="72" s="1"/>
  <c r="S28" i="25"/>
  <c r="S28" i="28" s="1"/>
  <c r="R101" i="56"/>
  <c r="V11" i="56"/>
  <c r="Q29" i="14"/>
  <c r="Q29" i="17" s="1"/>
  <c r="Q27" i="11"/>
  <c r="R383" i="64"/>
  <c r="Q29" i="13"/>
  <c r="Q29" i="16" s="1"/>
  <c r="Q29" i="10"/>
  <c r="I89" i="69"/>
  <c r="V141" i="72"/>
  <c r="V169" i="46"/>
  <c r="V69" i="72"/>
  <c r="V171" i="42"/>
  <c r="V373" i="64"/>
  <c r="V69" i="71"/>
  <c r="V153" i="42"/>
  <c r="V128" i="62"/>
  <c r="V447" i="70"/>
  <c r="V446" i="70" s="1"/>
  <c r="R428" i="68"/>
  <c r="V85" i="61"/>
  <c r="V533" i="68"/>
  <c r="V532" i="68" s="1"/>
  <c r="V76" i="64"/>
  <c r="V337" i="70"/>
  <c r="V133" i="56"/>
  <c r="V22" i="25"/>
  <c r="V22" i="28" s="1"/>
  <c r="V146" i="61"/>
  <c r="V409" i="71"/>
  <c r="V408" i="71" s="1"/>
  <c r="V422" i="68"/>
  <c r="V12" i="56"/>
  <c r="R322" i="64"/>
  <c r="R3" i="54"/>
  <c r="V141" i="71"/>
  <c r="V151" i="46"/>
  <c r="V428" i="70"/>
  <c r="V427" i="70" s="1"/>
  <c r="V128" i="61"/>
  <c r="V13" i="56"/>
  <c r="V336" i="67"/>
  <c r="V70" i="56"/>
  <c r="R345" i="66"/>
  <c r="R60" i="56"/>
  <c r="V420" i="68"/>
  <c r="V93" i="56"/>
  <c r="V428" i="66"/>
  <c r="V427" i="66" s="1"/>
  <c r="V47" i="61"/>
  <c r="V557" i="68"/>
  <c r="V556" i="68" s="1"/>
  <c r="V85" i="62"/>
  <c r="V28" i="61"/>
  <c r="V428" i="65"/>
  <c r="V427" i="65" s="1"/>
  <c r="V447" i="66"/>
  <c r="V446" i="66" s="1"/>
  <c r="V47" i="62"/>
  <c r="V16" i="26"/>
  <c r="V15" i="23"/>
  <c r="V15" i="26" s="1"/>
  <c r="V374" i="64"/>
  <c r="V164" i="61"/>
  <c r="V409" i="72"/>
  <c r="V408" i="72" s="1"/>
  <c r="V22" i="24"/>
  <c r="V22" i="27" s="1"/>
  <c r="V22" i="21"/>
  <c r="R31" i="25"/>
  <c r="R31" i="28" s="1"/>
  <c r="R27" i="18"/>
  <c r="I82" i="69"/>
  <c r="S186" i="68"/>
  <c r="S101" i="46"/>
  <c r="V474" i="64"/>
  <c r="V473" i="64" s="1"/>
  <c r="V7" i="61"/>
  <c r="V24" i="13"/>
  <c r="V24" i="16" s="1"/>
  <c r="V24" i="10"/>
  <c r="V28" i="62"/>
  <c r="V447" i="65"/>
  <c r="V446" i="65" s="1"/>
  <c r="V18" i="56"/>
  <c r="V88" i="56"/>
  <c r="V7" i="62"/>
  <c r="V495" i="64"/>
  <c r="V494" i="64" s="1"/>
  <c r="V21" i="25"/>
  <c r="V21" i="28" s="1"/>
  <c r="R31" i="24"/>
  <c r="R31" i="27" s="1"/>
  <c r="R31" i="21"/>
  <c r="V146" i="62"/>
  <c r="V427" i="71"/>
  <c r="V426" i="71" s="1"/>
  <c r="V379" i="64"/>
  <c r="R22" i="56"/>
  <c r="V415" i="68"/>
  <c r="V26" i="23"/>
  <c r="V26" i="26" s="1"/>
  <c r="E85" i="70"/>
  <c r="U79" i="66"/>
  <c r="P82" i="66"/>
  <c r="N82" i="67"/>
  <c r="D84" i="71"/>
  <c r="E84" i="65"/>
  <c r="L84" i="66"/>
  <c r="G89" i="67"/>
  <c r="L82" i="70"/>
  <c r="G88" i="66"/>
  <c r="B83" i="71"/>
  <c r="N88" i="69"/>
  <c r="F85" i="65"/>
  <c r="G88" i="67"/>
  <c r="C88" i="71"/>
  <c r="P81" i="71"/>
  <c r="F83" i="72"/>
  <c r="V79" i="70"/>
  <c r="F89" i="65"/>
  <c r="R85" i="69"/>
  <c r="C87" i="72"/>
  <c r="K100" i="68"/>
  <c r="N84" i="69"/>
  <c r="G89" i="66"/>
  <c r="N81" i="72"/>
  <c r="L82" i="69"/>
  <c r="B87" i="71"/>
  <c r="H88" i="67"/>
  <c r="T82" i="65"/>
  <c r="L85" i="66"/>
  <c r="H84" i="70"/>
  <c r="N85" i="67"/>
  <c r="H84" i="67"/>
  <c r="D88" i="72"/>
  <c r="C88" i="72"/>
  <c r="J89" i="69"/>
  <c r="H99" i="68"/>
  <c r="B88" i="65"/>
  <c r="D88" i="70"/>
  <c r="O97" i="68"/>
  <c r="Q120" i="46" l="1"/>
  <c r="Q151" i="69"/>
  <c r="H405" i="69"/>
  <c r="H106" i="60"/>
  <c r="H462" i="69"/>
  <c r="H106" i="63"/>
  <c r="P153" i="69"/>
  <c r="P122" i="46"/>
  <c r="F405" i="69"/>
  <c r="F106" i="60"/>
  <c r="F462" i="69"/>
  <c r="F106" i="63"/>
  <c r="L405" i="65"/>
  <c r="L404" i="65" s="1"/>
  <c r="L25" i="60"/>
  <c r="L24" i="60" s="1"/>
  <c r="L25" i="63"/>
  <c r="L24" i="63" s="1"/>
  <c r="L462" i="65"/>
  <c r="L461" i="65" s="1"/>
  <c r="I405" i="65"/>
  <c r="I404" i="65" s="1"/>
  <c r="I25" i="60"/>
  <c r="I24" i="60" s="1"/>
  <c r="I462" i="65"/>
  <c r="I461" i="65" s="1"/>
  <c r="I25" i="63"/>
  <c r="I24" i="63" s="1"/>
  <c r="N151" i="69"/>
  <c r="N120" i="46"/>
  <c r="V148" i="69"/>
  <c r="V117" i="46"/>
  <c r="F148" i="69"/>
  <c r="F117" i="46"/>
  <c r="E449" i="64"/>
  <c r="E4" i="60"/>
  <c r="E4" i="63"/>
  <c r="E512" i="64"/>
  <c r="G117" i="46"/>
  <c r="G148" i="69"/>
  <c r="H151" i="69"/>
  <c r="H120" i="46"/>
  <c r="K405" i="65"/>
  <c r="K404" i="65" s="1"/>
  <c r="K25" i="60"/>
  <c r="K24" i="60" s="1"/>
  <c r="K462" i="65"/>
  <c r="K461" i="65" s="1"/>
  <c r="K25" i="63"/>
  <c r="K24" i="63" s="1"/>
  <c r="Q106" i="60"/>
  <c r="Q106" i="63"/>
  <c r="Q462" i="69"/>
  <c r="Q405" i="69"/>
  <c r="F151" i="69"/>
  <c r="F120" i="46"/>
  <c r="I148" i="69"/>
  <c r="I117" i="46"/>
  <c r="U405" i="69"/>
  <c r="U106" i="60"/>
  <c r="U462" i="69"/>
  <c r="U106" i="63"/>
  <c r="K449" i="64"/>
  <c r="K4" i="60"/>
  <c r="K4" i="63"/>
  <c r="K512" i="64"/>
  <c r="E462" i="69"/>
  <c r="E106" i="63"/>
  <c r="E405" i="69"/>
  <c r="E106" i="60"/>
  <c r="K151" i="69"/>
  <c r="K120" i="46"/>
  <c r="P405" i="69"/>
  <c r="P106" i="60"/>
  <c r="P462" i="69"/>
  <c r="P106" i="63"/>
  <c r="E148" i="69"/>
  <c r="E117" i="46"/>
  <c r="L148" i="69"/>
  <c r="L117" i="46"/>
  <c r="S405" i="69"/>
  <c r="S106" i="60"/>
  <c r="S106" i="63"/>
  <c r="S462" i="69"/>
  <c r="I151" i="69"/>
  <c r="I120" i="46"/>
  <c r="G405" i="70"/>
  <c r="G125" i="60"/>
  <c r="G462" i="70"/>
  <c r="G125" i="63"/>
  <c r="K106" i="63"/>
  <c r="K462" i="69"/>
  <c r="K405" i="69"/>
  <c r="K106" i="60"/>
  <c r="J151" i="69"/>
  <c r="J120" i="46"/>
  <c r="R147" i="69"/>
  <c r="R116" i="46"/>
  <c r="V405" i="69"/>
  <c r="V106" i="60"/>
  <c r="V106" i="63"/>
  <c r="V462" i="69"/>
  <c r="G449" i="64"/>
  <c r="G4" i="60"/>
  <c r="G4" i="63"/>
  <c r="G512" i="64"/>
  <c r="N44" i="63"/>
  <c r="N462" i="66"/>
  <c r="N405" i="66"/>
  <c r="N44" i="60"/>
  <c r="U148" i="69"/>
  <c r="U117" i="46"/>
  <c r="L405" i="69"/>
  <c r="L106" i="60"/>
  <c r="L462" i="69"/>
  <c r="L106" i="63"/>
  <c r="P149" i="69"/>
  <c r="P118" i="46"/>
  <c r="G462" i="69"/>
  <c r="G405" i="69"/>
  <c r="G106" i="60"/>
  <c r="G106" i="63"/>
  <c r="Q149" i="69"/>
  <c r="Q118" i="46"/>
  <c r="L120" i="46"/>
  <c r="L151" i="69"/>
  <c r="H148" i="69"/>
  <c r="H117" i="46"/>
  <c r="E151" i="69"/>
  <c r="E120" i="46"/>
  <c r="N117" i="46"/>
  <c r="N148" i="69"/>
  <c r="O149" i="69"/>
  <c r="O118" i="46"/>
  <c r="M405" i="69"/>
  <c r="M106" i="60"/>
  <c r="M106" i="63"/>
  <c r="M462" i="69"/>
  <c r="O151" i="69"/>
  <c r="O120" i="46"/>
  <c r="I462" i="69"/>
  <c r="I106" i="63"/>
  <c r="I405" i="69"/>
  <c r="I106" i="60"/>
  <c r="M512" i="64"/>
  <c r="M511" i="64" s="1"/>
  <c r="M4" i="63"/>
  <c r="M3" i="63" s="1"/>
  <c r="M449" i="64"/>
  <c r="M448" i="64" s="1"/>
  <c r="M4" i="60"/>
  <c r="M3" i="60" s="1"/>
  <c r="T148" i="69"/>
  <c r="T117" i="46"/>
  <c r="J106" i="60"/>
  <c r="J106" i="63"/>
  <c r="J462" i="69"/>
  <c r="J405" i="69"/>
  <c r="N462" i="69"/>
  <c r="N106" i="63"/>
  <c r="N405" i="69"/>
  <c r="N106" i="60"/>
  <c r="S149" i="69"/>
  <c r="S118" i="46"/>
  <c r="G151" i="69"/>
  <c r="G120" i="46"/>
  <c r="T405" i="69"/>
  <c r="T106" i="60"/>
  <c r="T106" i="63"/>
  <c r="T462" i="69"/>
  <c r="R405" i="69"/>
  <c r="R106" i="60"/>
  <c r="R106" i="63"/>
  <c r="R462" i="69"/>
  <c r="P147" i="69"/>
  <c r="P116" i="46"/>
  <c r="M148" i="69"/>
  <c r="M117" i="46"/>
  <c r="K149" i="69"/>
  <c r="K118" i="46"/>
  <c r="J148" i="69"/>
  <c r="J117" i="46"/>
  <c r="M151" i="69"/>
  <c r="M120" i="46"/>
  <c r="P27" i="25"/>
  <c r="P27" i="28" s="1"/>
  <c r="P3" i="22"/>
  <c r="R30" i="24"/>
  <c r="R30" i="27" s="1"/>
  <c r="R30" i="23"/>
  <c r="R30" i="26" s="1"/>
  <c r="R344" i="67"/>
  <c r="R78" i="56"/>
  <c r="V160" i="64"/>
  <c r="V11" i="46"/>
  <c r="V162" i="64"/>
  <c r="V13" i="46"/>
  <c r="V24" i="23"/>
  <c r="V24" i="26" s="1"/>
  <c r="V140" i="72"/>
  <c r="V168" i="46"/>
  <c r="R385" i="64"/>
  <c r="R3" i="57"/>
  <c r="S31" i="13"/>
  <c r="S31" i="16" s="1"/>
  <c r="S31" i="10"/>
  <c r="V82" i="68"/>
  <c r="V93" i="42"/>
  <c r="V140" i="71"/>
  <c r="V150" i="46"/>
  <c r="R406" i="64"/>
  <c r="R3" i="58"/>
  <c r="R469" i="64"/>
  <c r="R3" i="61"/>
  <c r="V26" i="21"/>
  <c r="V336" i="70"/>
  <c r="V132" i="56"/>
  <c r="R19" i="56"/>
  <c r="R3" i="55"/>
  <c r="R380" i="64"/>
  <c r="R343" i="64"/>
  <c r="R364" i="64" s="1"/>
  <c r="V11" i="42"/>
  <c r="V99" i="56"/>
  <c r="Q27" i="14"/>
  <c r="Q27" i="17" s="1"/>
  <c r="Q3" i="11"/>
  <c r="V337" i="65"/>
  <c r="V33" i="56"/>
  <c r="V81" i="68"/>
  <c r="V92" i="42"/>
  <c r="V84" i="68"/>
  <c r="V97" i="42"/>
  <c r="R427" i="64"/>
  <c r="R3" i="59"/>
  <c r="R490" i="64"/>
  <c r="R3" i="62"/>
  <c r="V426" i="68"/>
  <c r="S28" i="13"/>
  <c r="S28" i="16" s="1"/>
  <c r="S28" i="10"/>
  <c r="K89" i="67"/>
  <c r="L89" i="70"/>
  <c r="D108" i="68"/>
  <c r="E88" i="71"/>
  <c r="J89" i="67"/>
  <c r="F84" i="71"/>
  <c r="I84" i="70"/>
  <c r="Q82" i="66"/>
  <c r="C87" i="71"/>
  <c r="P97" i="68"/>
  <c r="G89" i="65"/>
  <c r="J88" i="67"/>
  <c r="F83" i="71"/>
  <c r="E88" i="70"/>
  <c r="M85" i="66"/>
  <c r="M82" i="69"/>
  <c r="D87" i="72"/>
  <c r="C84" i="72"/>
  <c r="F85" i="70"/>
  <c r="H83" i="71"/>
  <c r="O85" i="67"/>
  <c r="C108" i="68"/>
  <c r="B104" i="68"/>
  <c r="M84" i="66"/>
  <c r="E88" i="72"/>
  <c r="O88" i="69"/>
  <c r="C88" i="65"/>
  <c r="L100" i="68"/>
  <c r="J84" i="70"/>
  <c r="G83" i="71"/>
  <c r="E84" i="71"/>
  <c r="U82" i="65"/>
  <c r="S85" i="69"/>
  <c r="D88" i="71"/>
  <c r="O82" i="67"/>
  <c r="K89" i="70"/>
  <c r="G83" i="72"/>
  <c r="C83" i="71"/>
  <c r="B84" i="72"/>
  <c r="O84" i="69"/>
  <c r="Q81" i="71"/>
  <c r="F88" i="70"/>
  <c r="D83" i="71"/>
  <c r="H89" i="66"/>
  <c r="D84" i="72"/>
  <c r="V79" i="66"/>
  <c r="F84" i="65"/>
  <c r="B108" i="68"/>
  <c r="K89" i="69"/>
  <c r="D88" i="65"/>
  <c r="J89" i="70"/>
  <c r="G85" i="65"/>
  <c r="H88" i="66"/>
  <c r="M82" i="70"/>
  <c r="H89" i="67"/>
  <c r="V335" i="70" l="1"/>
  <c r="V131" i="56"/>
  <c r="U142" i="69"/>
  <c r="U111" i="46"/>
  <c r="F142" i="69"/>
  <c r="F111" i="46"/>
  <c r="S148" i="69"/>
  <c r="S117" i="46"/>
  <c r="R149" i="69"/>
  <c r="R118" i="46"/>
  <c r="P148" i="69"/>
  <c r="P117" i="46"/>
  <c r="M142" i="69"/>
  <c r="M111" i="46"/>
  <c r="K148" i="69"/>
  <c r="K117" i="46"/>
  <c r="G142" i="69"/>
  <c r="G111" i="46"/>
  <c r="L142" i="69"/>
  <c r="L111" i="46"/>
  <c r="H111" i="46"/>
  <c r="H142" i="69"/>
  <c r="P151" i="69"/>
  <c r="P120" i="46"/>
  <c r="J111" i="46"/>
  <c r="J142" i="69"/>
  <c r="E142" i="69"/>
  <c r="E111" i="46"/>
  <c r="O148" i="69"/>
  <c r="O117" i="46"/>
  <c r="Q148" i="69"/>
  <c r="Q117" i="46"/>
  <c r="N142" i="69"/>
  <c r="N111" i="46"/>
  <c r="V142" i="69"/>
  <c r="V111" i="46"/>
  <c r="I142" i="69"/>
  <c r="I111" i="46"/>
  <c r="T142" i="69"/>
  <c r="T111" i="46"/>
  <c r="R30" i="25"/>
  <c r="R30" i="28" s="1"/>
  <c r="R30" i="21"/>
  <c r="P3" i="25"/>
  <c r="I88" i="67"/>
  <c r="R345" i="69"/>
  <c r="Q344" i="66"/>
  <c r="R3" i="56"/>
  <c r="Q29" i="24"/>
  <c r="Q29" i="27" s="1"/>
  <c r="Q29" i="21"/>
  <c r="G14" i="12"/>
  <c r="G14" i="15" s="1"/>
  <c r="L14" i="12"/>
  <c r="L14" i="15" s="1"/>
  <c r="V24" i="24"/>
  <c r="V24" i="27" s="1"/>
  <c r="V24" i="21"/>
  <c r="Q40" i="56"/>
  <c r="R448" i="64"/>
  <c r="R3" i="60"/>
  <c r="R3" i="63"/>
  <c r="R511" i="64"/>
  <c r="V179" i="68"/>
  <c r="V94" i="46"/>
  <c r="V161" i="64"/>
  <c r="V12" i="46"/>
  <c r="V79" i="64"/>
  <c r="V16" i="42"/>
  <c r="Q344" i="65"/>
  <c r="V19" i="21"/>
  <c r="V19" i="24"/>
  <c r="V19" i="27" s="1"/>
  <c r="S14" i="12"/>
  <c r="S14" i="15" s="1"/>
  <c r="I89" i="70"/>
  <c r="V24" i="25"/>
  <c r="V24" i="28" s="1"/>
  <c r="V336" i="65"/>
  <c r="V32" i="56"/>
  <c r="V19" i="23"/>
  <c r="V19" i="26" s="1"/>
  <c r="V31" i="56"/>
  <c r="S152" i="67"/>
  <c r="S78" i="46"/>
  <c r="V177" i="68"/>
  <c r="V92" i="46"/>
  <c r="Q3" i="14"/>
  <c r="Q29" i="23"/>
  <c r="Q29" i="26" s="1"/>
  <c r="V335" i="65"/>
  <c r="V14" i="12"/>
  <c r="V14" i="15" s="1"/>
  <c r="R122" i="56"/>
  <c r="Q59" i="56"/>
  <c r="F108" i="68"/>
  <c r="J89" i="65"/>
  <c r="N82" i="70"/>
  <c r="P81" i="72"/>
  <c r="L89" i="69"/>
  <c r="P84" i="69"/>
  <c r="P85" i="67"/>
  <c r="G85" i="70"/>
  <c r="R82" i="66"/>
  <c r="O84" i="70"/>
  <c r="L89" i="67"/>
  <c r="O81" i="72"/>
  <c r="R81" i="71"/>
  <c r="P82" i="67"/>
  <c r="V82" i="65"/>
  <c r="G84" i="71"/>
  <c r="B107" i="68"/>
  <c r="N84" i="70"/>
  <c r="F88" i="72"/>
  <c r="J99" i="68"/>
  <c r="E83" i="71"/>
  <c r="C104" i="68"/>
  <c r="E84" i="72"/>
  <c r="N89" i="70"/>
  <c r="I84" i="67"/>
  <c r="K84" i="70"/>
  <c r="M100" i="68"/>
  <c r="E88" i="65"/>
  <c r="N85" i="66"/>
  <c r="E108" i="68"/>
  <c r="H83" i="72"/>
  <c r="M89" i="70"/>
  <c r="H85" i="65"/>
  <c r="L99" i="68"/>
  <c r="E87" i="72"/>
  <c r="J83" i="71"/>
  <c r="H89" i="65"/>
  <c r="K99" i="68"/>
  <c r="T85" i="69"/>
  <c r="N84" i="66"/>
  <c r="H88" i="70"/>
  <c r="P88" i="69"/>
  <c r="N82" i="69"/>
  <c r="G88" i="70"/>
  <c r="L84" i="70"/>
  <c r="M84" i="70"/>
  <c r="H84" i="71"/>
  <c r="G84" i="65"/>
  <c r="I99" i="68"/>
  <c r="Q97" i="68"/>
  <c r="R14" i="12" l="1"/>
  <c r="R14" i="15" s="1"/>
  <c r="P162" i="59"/>
  <c r="P162" i="62"/>
  <c r="P424" i="72"/>
  <c r="P370" i="72"/>
  <c r="R148" i="69"/>
  <c r="R117" i="46"/>
  <c r="G162" i="62"/>
  <c r="G424" i="72"/>
  <c r="G370" i="72"/>
  <c r="G162" i="59"/>
  <c r="R280" i="72"/>
  <c r="R162" i="54"/>
  <c r="R13" i="23"/>
  <c r="R13" i="26" s="1"/>
  <c r="R370" i="72"/>
  <c r="R162" i="59"/>
  <c r="R424" i="72"/>
  <c r="R162" i="62"/>
  <c r="P13" i="24"/>
  <c r="P13" i="27" s="1"/>
  <c r="G13" i="24"/>
  <c r="G13" i="27" s="1"/>
  <c r="K142" i="69"/>
  <c r="K111" i="46"/>
  <c r="P111" i="46"/>
  <c r="R13" i="24"/>
  <c r="R13" i="27" s="1"/>
  <c r="P162" i="55"/>
  <c r="G162" i="55"/>
  <c r="P142" i="69"/>
  <c r="R162" i="55"/>
  <c r="P298" i="72"/>
  <c r="G298" i="72"/>
  <c r="O142" i="69"/>
  <c r="O111" i="46"/>
  <c r="S142" i="69"/>
  <c r="S111" i="46"/>
  <c r="Q142" i="69"/>
  <c r="Q111" i="46"/>
  <c r="R298" i="72"/>
  <c r="G280" i="72"/>
  <c r="G162" i="54"/>
  <c r="G13" i="23"/>
  <c r="G13" i="26" s="1"/>
  <c r="P280" i="72"/>
  <c r="P162" i="54"/>
  <c r="P13" i="23"/>
  <c r="P13" i="26" s="1"/>
  <c r="P3" i="28"/>
  <c r="S99" i="70"/>
  <c r="V99" i="65"/>
  <c r="S330" i="71"/>
  <c r="S158" i="56"/>
  <c r="I99" i="67"/>
  <c r="I63" i="44"/>
  <c r="J99" i="70"/>
  <c r="J125" i="44"/>
  <c r="V99" i="69"/>
  <c r="C111" i="64"/>
  <c r="C4" i="44"/>
  <c r="S99" i="66"/>
  <c r="B99" i="70"/>
  <c r="B125" i="44"/>
  <c r="C14" i="12"/>
  <c r="C14" i="15" s="1"/>
  <c r="L99" i="67"/>
  <c r="L63" i="44"/>
  <c r="T99" i="70"/>
  <c r="T125" i="44"/>
  <c r="L99" i="66"/>
  <c r="L44" i="44"/>
  <c r="C99" i="69"/>
  <c r="C98" i="69" s="1"/>
  <c r="C106" i="44"/>
  <c r="C105" i="44" s="1"/>
  <c r="U14" i="12"/>
  <c r="U14" i="15" s="1"/>
  <c r="V99" i="66"/>
  <c r="V44" i="44"/>
  <c r="N99" i="70"/>
  <c r="N125" i="44"/>
  <c r="R111" i="64"/>
  <c r="F99" i="66"/>
  <c r="F44" i="44"/>
  <c r="R14" i="10"/>
  <c r="R14" i="13"/>
  <c r="R14" i="16" s="1"/>
  <c r="L14" i="13"/>
  <c r="L14" i="16" s="1"/>
  <c r="L14" i="10"/>
  <c r="F119" i="68"/>
  <c r="F82" i="44"/>
  <c r="U99" i="67"/>
  <c r="U63" i="44"/>
  <c r="I111" i="64"/>
  <c r="I4" i="44"/>
  <c r="L119" i="68"/>
  <c r="L82" i="44"/>
  <c r="P111" i="64"/>
  <c r="P4" i="44"/>
  <c r="H99" i="65"/>
  <c r="H25" i="44"/>
  <c r="O119" i="68"/>
  <c r="O82" i="44"/>
  <c r="R44" i="45"/>
  <c r="F14" i="12"/>
  <c r="F14" i="15" s="1"/>
  <c r="B119" i="68"/>
  <c r="B82" i="44"/>
  <c r="R99" i="65"/>
  <c r="S119" i="68"/>
  <c r="S82" i="44"/>
  <c r="P99" i="69"/>
  <c r="P98" i="69" s="1"/>
  <c r="P106" i="44"/>
  <c r="P105" i="44" s="1"/>
  <c r="K99" i="70"/>
  <c r="K125" i="44"/>
  <c r="V99" i="67"/>
  <c r="V63" i="44"/>
  <c r="V25" i="45"/>
  <c r="V178" i="68"/>
  <c r="V93" i="46"/>
  <c r="Q39" i="56"/>
  <c r="T4" i="45"/>
  <c r="C99" i="67"/>
  <c r="C63" i="44"/>
  <c r="S25" i="45"/>
  <c r="N99" i="66"/>
  <c r="N44" i="44"/>
  <c r="U99" i="65"/>
  <c r="U25" i="44"/>
  <c r="E111" i="64"/>
  <c r="E4" i="44"/>
  <c r="K99" i="69"/>
  <c r="K98" i="69" s="1"/>
  <c r="K106" i="44"/>
  <c r="K105" i="44" s="1"/>
  <c r="J99" i="65"/>
  <c r="J25" i="44"/>
  <c r="I99" i="66"/>
  <c r="I44" i="44"/>
  <c r="T99" i="69"/>
  <c r="R99" i="67"/>
  <c r="H99" i="66"/>
  <c r="H44" i="44"/>
  <c r="T106" i="45"/>
  <c r="V4" i="45"/>
  <c r="F99" i="65"/>
  <c r="F25" i="44"/>
  <c r="K99" i="67"/>
  <c r="K63" i="44"/>
  <c r="L99" i="70"/>
  <c r="L125" i="44"/>
  <c r="U99" i="69"/>
  <c r="U106" i="44"/>
  <c r="T25" i="45"/>
  <c r="M99" i="67"/>
  <c r="M63" i="44"/>
  <c r="T44" i="45"/>
  <c r="Q99" i="70"/>
  <c r="Q125" i="44"/>
  <c r="P99" i="70"/>
  <c r="P125" i="44"/>
  <c r="M99" i="70"/>
  <c r="M125" i="44"/>
  <c r="S106" i="45"/>
  <c r="T111" i="64"/>
  <c r="V119" i="68"/>
  <c r="V82" i="44"/>
  <c r="Q29" i="25"/>
  <c r="Q29" i="28" s="1"/>
  <c r="Q27" i="22"/>
  <c r="Q343" i="65"/>
  <c r="S99" i="67"/>
  <c r="K99" i="66"/>
  <c r="K44" i="44"/>
  <c r="M99" i="66"/>
  <c r="M44" i="44"/>
  <c r="C99" i="65"/>
  <c r="C25" i="44"/>
  <c r="G99" i="66"/>
  <c r="G44" i="44"/>
  <c r="U118" i="70"/>
  <c r="U125" i="45"/>
  <c r="I99" i="65"/>
  <c r="I25" i="44"/>
  <c r="R63" i="45"/>
  <c r="I99" i="69"/>
  <c r="I98" i="69" s="1"/>
  <c r="I106" i="44"/>
  <c r="I105" i="44" s="1"/>
  <c r="D99" i="70"/>
  <c r="D125" i="44"/>
  <c r="U132" i="64"/>
  <c r="U4" i="45"/>
  <c r="O99" i="69"/>
  <c r="O98" i="69" s="1"/>
  <c r="O106" i="44"/>
  <c r="O105" i="44" s="1"/>
  <c r="V99" i="70"/>
  <c r="V125" i="44"/>
  <c r="E119" i="68"/>
  <c r="E82" i="44"/>
  <c r="C119" i="68"/>
  <c r="C82" i="44"/>
  <c r="D99" i="67"/>
  <c r="D63" i="44"/>
  <c r="N111" i="64"/>
  <c r="N4" i="44"/>
  <c r="J119" i="68"/>
  <c r="J82" i="44"/>
  <c r="E99" i="67"/>
  <c r="E63" i="44"/>
  <c r="Q99" i="65"/>
  <c r="Q25" i="44"/>
  <c r="M119" i="68"/>
  <c r="M82" i="44"/>
  <c r="J99" i="66"/>
  <c r="J44" i="44"/>
  <c r="S99" i="65"/>
  <c r="S14" i="10"/>
  <c r="S14" i="13"/>
  <c r="S14" i="16" s="1"/>
  <c r="T99" i="67"/>
  <c r="N99" i="69"/>
  <c r="N98" i="69" s="1"/>
  <c r="N106" i="44"/>
  <c r="N105" i="44" s="1"/>
  <c r="S99" i="69"/>
  <c r="B99" i="65"/>
  <c r="B25" i="44"/>
  <c r="H14" i="12"/>
  <c r="H14" i="15" s="1"/>
  <c r="J111" i="64"/>
  <c r="J4" i="44"/>
  <c r="L99" i="69"/>
  <c r="L98" i="69" s="1"/>
  <c r="L106" i="44"/>
  <c r="L105" i="44" s="1"/>
  <c r="J14" i="12"/>
  <c r="J14" i="15" s="1"/>
  <c r="P119" i="68"/>
  <c r="P82" i="44"/>
  <c r="V78" i="64"/>
  <c r="V15" i="42"/>
  <c r="R99" i="69"/>
  <c r="R106" i="44"/>
  <c r="R99" i="70"/>
  <c r="R125" i="44"/>
  <c r="L111" i="64"/>
  <c r="L4" i="44"/>
  <c r="E99" i="70"/>
  <c r="E125" i="44"/>
  <c r="F99" i="70"/>
  <c r="F125" i="44"/>
  <c r="I89" i="66"/>
  <c r="H99" i="69"/>
  <c r="H98" i="69" s="1"/>
  <c r="H106" i="44"/>
  <c r="H105" i="44" s="1"/>
  <c r="R99" i="66"/>
  <c r="S44" i="45"/>
  <c r="F111" i="64"/>
  <c r="F4" i="44"/>
  <c r="N99" i="65"/>
  <c r="N25" i="44"/>
  <c r="Q119" i="68"/>
  <c r="Q82" i="44"/>
  <c r="P99" i="67"/>
  <c r="P63" i="44"/>
  <c r="I89" i="67"/>
  <c r="P99" i="66"/>
  <c r="P44" i="44"/>
  <c r="V111" i="64"/>
  <c r="M14" i="12"/>
  <c r="M14" i="15" s="1"/>
  <c r="T99" i="66"/>
  <c r="H99" i="67"/>
  <c r="H63" i="44"/>
  <c r="O99" i="65"/>
  <c r="O25" i="44"/>
  <c r="G119" i="68"/>
  <c r="G82" i="44"/>
  <c r="H99" i="70"/>
  <c r="H125" i="44"/>
  <c r="B99" i="67"/>
  <c r="B63" i="44"/>
  <c r="K99" i="65"/>
  <c r="K25" i="44"/>
  <c r="G99" i="65"/>
  <c r="G25" i="44"/>
  <c r="N14" i="12"/>
  <c r="N14" i="15" s="1"/>
  <c r="G99" i="70"/>
  <c r="G125" i="44"/>
  <c r="Q111" i="64"/>
  <c r="Q4" i="44"/>
  <c r="F99" i="67"/>
  <c r="F63" i="44"/>
  <c r="O99" i="66"/>
  <c r="O44" i="44"/>
  <c r="M99" i="69"/>
  <c r="M98" i="69" s="1"/>
  <c r="M106" i="44"/>
  <c r="M105" i="44" s="1"/>
  <c r="O111" i="64"/>
  <c r="O4" i="44"/>
  <c r="U44" i="45"/>
  <c r="F99" i="69"/>
  <c r="F98" i="69" s="1"/>
  <c r="F106" i="44"/>
  <c r="F105" i="44" s="1"/>
  <c r="S125" i="45"/>
  <c r="L99" i="65"/>
  <c r="L25" i="44"/>
  <c r="B111" i="64"/>
  <c r="B4" i="44"/>
  <c r="O99" i="70"/>
  <c r="O125" i="44"/>
  <c r="I14" i="12"/>
  <c r="I14" i="15" s="1"/>
  <c r="P99" i="65"/>
  <c r="P25" i="44"/>
  <c r="D14" i="12"/>
  <c r="D14" i="15" s="1"/>
  <c r="M111" i="64"/>
  <c r="M4" i="44"/>
  <c r="K119" i="68"/>
  <c r="K82" i="44"/>
  <c r="J99" i="67"/>
  <c r="J63" i="44"/>
  <c r="S111" i="64"/>
  <c r="S4" i="44"/>
  <c r="D119" i="68"/>
  <c r="D82" i="44"/>
  <c r="B99" i="69"/>
  <c r="B106" i="44"/>
  <c r="B105" i="44" s="1"/>
  <c r="T99" i="65"/>
  <c r="E99" i="65"/>
  <c r="E25" i="44"/>
  <c r="H111" i="64"/>
  <c r="H4" i="44"/>
  <c r="U119" i="68"/>
  <c r="U82" i="44"/>
  <c r="V19" i="13"/>
  <c r="V19" i="16" s="1"/>
  <c r="V19" i="10"/>
  <c r="V14" i="10"/>
  <c r="V14" i="13"/>
  <c r="V14" i="16" s="1"/>
  <c r="Q3" i="17"/>
  <c r="S30" i="13"/>
  <c r="S30" i="16" s="1"/>
  <c r="S30" i="10"/>
  <c r="I119" i="68"/>
  <c r="I82" i="44"/>
  <c r="R4" i="45"/>
  <c r="S63" i="45"/>
  <c r="Q14" i="12"/>
  <c r="Q14" i="15" s="1"/>
  <c r="T14" i="12"/>
  <c r="T14" i="15" s="1"/>
  <c r="Q99" i="67"/>
  <c r="Q63" i="44"/>
  <c r="I99" i="70"/>
  <c r="I125" i="44"/>
  <c r="K111" i="64"/>
  <c r="K4" i="44"/>
  <c r="H119" i="68"/>
  <c r="H82" i="44"/>
  <c r="R119" i="68"/>
  <c r="R82" i="44"/>
  <c r="T119" i="68"/>
  <c r="T82" i="44"/>
  <c r="G99" i="67"/>
  <c r="G63" i="44"/>
  <c r="N99" i="67"/>
  <c r="N63" i="44"/>
  <c r="J99" i="69"/>
  <c r="J98" i="69" s="1"/>
  <c r="J106" i="44"/>
  <c r="J105" i="44" s="1"/>
  <c r="G99" i="69"/>
  <c r="G98" i="69" s="1"/>
  <c r="G106" i="44"/>
  <c r="G105" i="44" s="1"/>
  <c r="D99" i="66"/>
  <c r="D44" i="44"/>
  <c r="N119" i="68"/>
  <c r="N82" i="44"/>
  <c r="D99" i="65"/>
  <c r="D25" i="44"/>
  <c r="D99" i="69"/>
  <c r="D98" i="69" s="1"/>
  <c r="D106" i="44"/>
  <c r="D105" i="44" s="1"/>
  <c r="V83" i="68"/>
  <c r="V96" i="42"/>
  <c r="G14" i="13"/>
  <c r="G14" i="16" s="1"/>
  <c r="G14" i="10"/>
  <c r="C99" i="66"/>
  <c r="C44" i="44"/>
  <c r="T63" i="45"/>
  <c r="M99" i="65"/>
  <c r="M25" i="44"/>
  <c r="Q99" i="66"/>
  <c r="Q44" i="44"/>
  <c r="O14" i="12"/>
  <c r="O14" i="15" s="1"/>
  <c r="O99" i="67"/>
  <c r="O63" i="44"/>
  <c r="D111" i="64"/>
  <c r="D4" i="44"/>
  <c r="V106" i="45"/>
  <c r="E99" i="66"/>
  <c r="E44" i="44"/>
  <c r="C99" i="70"/>
  <c r="C125" i="44"/>
  <c r="G111" i="64"/>
  <c r="G4" i="44"/>
  <c r="P14" i="12"/>
  <c r="P14" i="15" s="1"/>
  <c r="B14" i="12"/>
  <c r="B14" i="15" s="1"/>
  <c r="E14" i="12"/>
  <c r="E14" i="15" s="1"/>
  <c r="K14" i="12"/>
  <c r="K14" i="15" s="1"/>
  <c r="R25" i="45"/>
  <c r="Q99" i="69"/>
  <c r="Q98" i="69" s="1"/>
  <c r="Q106" i="44"/>
  <c r="Q105" i="44" s="1"/>
  <c r="B99" i="66"/>
  <c r="B44" i="44"/>
  <c r="E99" i="69"/>
  <c r="E106" i="44"/>
  <c r="U99" i="66"/>
  <c r="V19" i="25"/>
  <c r="V19" i="28" s="1"/>
  <c r="V17" i="22"/>
  <c r="L84" i="71"/>
  <c r="L88" i="67"/>
  <c r="Q82" i="67"/>
  <c r="O82" i="70"/>
  <c r="B103" i="68"/>
  <c r="D87" i="71"/>
  <c r="E104" i="68"/>
  <c r="K84" i="67"/>
  <c r="F87" i="72"/>
  <c r="M99" i="68"/>
  <c r="I85" i="65"/>
  <c r="O85" i="66"/>
  <c r="O89" i="70"/>
  <c r="G88" i="72"/>
  <c r="J88" i="66"/>
  <c r="H108" i="68"/>
  <c r="K83" i="71"/>
  <c r="O82" i="69"/>
  <c r="H84" i="65"/>
  <c r="J84" i="67"/>
  <c r="S82" i="66"/>
  <c r="R84" i="70"/>
  <c r="U85" i="69"/>
  <c r="F88" i="65"/>
  <c r="S81" i="71"/>
  <c r="Q84" i="69"/>
  <c r="Q88" i="69"/>
  <c r="J89" i="66"/>
  <c r="O84" i="66"/>
  <c r="J85" i="65"/>
  <c r="H85" i="70"/>
  <c r="J84" i="71"/>
  <c r="P84" i="70"/>
  <c r="D104" i="68"/>
  <c r="Q85" i="67"/>
  <c r="Q81" i="72"/>
  <c r="R97" i="68"/>
  <c r="M89" i="69"/>
  <c r="K89" i="65"/>
  <c r="N100" i="68"/>
  <c r="K88" i="67"/>
  <c r="F84" i="72"/>
  <c r="G108" i="68"/>
  <c r="F104" i="68"/>
  <c r="K84" i="71"/>
  <c r="C107" i="68"/>
  <c r="F88" i="71"/>
  <c r="Q84" i="70"/>
  <c r="T20" i="56" l="1"/>
  <c r="R316" i="72"/>
  <c r="T381" i="64"/>
  <c r="R317" i="72"/>
  <c r="R163" i="56"/>
  <c r="R162" i="56"/>
  <c r="R13" i="21"/>
  <c r="K345" i="69"/>
  <c r="K122" i="56"/>
  <c r="F339" i="69"/>
  <c r="F116" i="56"/>
  <c r="L325" i="71"/>
  <c r="L153" i="56"/>
  <c r="G56" i="56"/>
  <c r="G345" i="69"/>
  <c r="G122" i="56"/>
  <c r="M345" i="69"/>
  <c r="M122" i="56"/>
  <c r="Q345" i="69"/>
  <c r="Q122" i="56"/>
  <c r="N345" i="69"/>
  <c r="N122" i="56"/>
  <c r="K116" i="56"/>
  <c r="K339" i="69"/>
  <c r="R334" i="72"/>
  <c r="R162" i="57"/>
  <c r="G13" i="21"/>
  <c r="J341" i="69"/>
  <c r="J118" i="56"/>
  <c r="V341" i="69"/>
  <c r="V118" i="56"/>
  <c r="I383" i="64"/>
  <c r="I22" i="56"/>
  <c r="H339" i="66"/>
  <c r="H54" i="56"/>
  <c r="R142" i="69"/>
  <c r="R111" i="46"/>
  <c r="I325" i="71"/>
  <c r="I153" i="56"/>
  <c r="G173" i="56"/>
  <c r="G327" i="72"/>
  <c r="T339" i="69"/>
  <c r="T116" i="56"/>
  <c r="U339" i="69"/>
  <c r="G352" i="72"/>
  <c r="G162" i="58"/>
  <c r="G406" i="72"/>
  <c r="G162" i="61"/>
  <c r="H325" i="71"/>
  <c r="H153" i="56"/>
  <c r="G141" i="56"/>
  <c r="G345" i="70"/>
  <c r="L325" i="72"/>
  <c r="L171" i="56"/>
  <c r="S339" i="69"/>
  <c r="S116" i="56"/>
  <c r="P334" i="72"/>
  <c r="P162" i="57"/>
  <c r="P406" i="72"/>
  <c r="P162" i="61"/>
  <c r="P352" i="72"/>
  <c r="P162" i="58"/>
  <c r="U325" i="71"/>
  <c r="U153" i="56"/>
  <c r="G334" i="72"/>
  <c r="G162" i="57"/>
  <c r="E339" i="69"/>
  <c r="E116" i="56"/>
  <c r="N339" i="69"/>
  <c r="N116" i="56"/>
  <c r="H341" i="69"/>
  <c r="H118" i="56"/>
  <c r="J122" i="56"/>
  <c r="G163" i="56"/>
  <c r="M339" i="69"/>
  <c r="M116" i="56"/>
  <c r="M341" i="69"/>
  <c r="M118" i="56"/>
  <c r="J339" i="69"/>
  <c r="J116" i="56"/>
  <c r="G325" i="71"/>
  <c r="G153" i="56"/>
  <c r="H423" i="68"/>
  <c r="H96" i="56"/>
  <c r="G162" i="56"/>
  <c r="F118" i="56"/>
  <c r="F341" i="69"/>
  <c r="E343" i="64"/>
  <c r="H73" i="56"/>
  <c r="H339" i="67"/>
  <c r="G331" i="72"/>
  <c r="G177" i="56"/>
  <c r="H345" i="69"/>
  <c r="H122" i="56"/>
  <c r="I341" i="69"/>
  <c r="I118" i="56"/>
  <c r="G339" i="66"/>
  <c r="G54" i="56"/>
  <c r="J345" i="69"/>
  <c r="S339" i="66"/>
  <c r="S54" i="56"/>
  <c r="P13" i="21"/>
  <c r="G341" i="70"/>
  <c r="G137" i="56"/>
  <c r="K376" i="64"/>
  <c r="K15" i="56"/>
  <c r="G376" i="64"/>
  <c r="G15" i="56"/>
  <c r="G339" i="69"/>
  <c r="G116" i="56"/>
  <c r="G325" i="72"/>
  <c r="G171" i="56"/>
  <c r="I345" i="69"/>
  <c r="U116" i="56"/>
  <c r="K339" i="66"/>
  <c r="K54" i="56"/>
  <c r="T341" i="67"/>
  <c r="T75" i="56"/>
  <c r="T118" i="56"/>
  <c r="T341" i="69"/>
  <c r="G317" i="72"/>
  <c r="P317" i="72"/>
  <c r="G339" i="70"/>
  <c r="G135" i="56"/>
  <c r="V339" i="69"/>
  <c r="V116" i="56"/>
  <c r="H339" i="70"/>
  <c r="H135" i="56"/>
  <c r="P163" i="56"/>
  <c r="G378" i="64"/>
  <c r="G17" i="56"/>
  <c r="U341" i="69"/>
  <c r="U118" i="56"/>
  <c r="E341" i="69"/>
  <c r="E118" i="56"/>
  <c r="G341" i="66"/>
  <c r="G316" i="72"/>
  <c r="P316" i="72"/>
  <c r="T73" i="56"/>
  <c r="T339" i="67"/>
  <c r="L341" i="69"/>
  <c r="L118" i="56"/>
  <c r="I122" i="56"/>
  <c r="G345" i="66"/>
  <c r="G60" i="56"/>
  <c r="P162" i="56"/>
  <c r="E345" i="69"/>
  <c r="E122" i="56"/>
  <c r="P12" i="24"/>
  <c r="P12" i="27" s="1"/>
  <c r="E378" i="64"/>
  <c r="E17" i="56"/>
  <c r="N341" i="69"/>
  <c r="N118" i="56"/>
  <c r="I116" i="56"/>
  <c r="I339" i="69"/>
  <c r="L339" i="69"/>
  <c r="L116" i="56"/>
  <c r="N339" i="66"/>
  <c r="N54" i="56"/>
  <c r="E376" i="64"/>
  <c r="E15" i="56"/>
  <c r="H345" i="67"/>
  <c r="H79" i="56"/>
  <c r="N345" i="66"/>
  <c r="N60" i="56"/>
  <c r="N325" i="71"/>
  <c r="N153" i="56"/>
  <c r="O325" i="72"/>
  <c r="O171" i="56"/>
  <c r="G341" i="69"/>
  <c r="G118" i="56"/>
  <c r="N56" i="56"/>
  <c r="N341" i="66"/>
  <c r="R352" i="72"/>
  <c r="R162" i="58"/>
  <c r="R162" i="61"/>
  <c r="R406" i="72"/>
  <c r="L345" i="69"/>
  <c r="L122" i="56"/>
  <c r="R121" i="46"/>
  <c r="R152" i="69"/>
  <c r="R156" i="70"/>
  <c r="R125" i="47"/>
  <c r="J139" i="69"/>
  <c r="J118" i="69"/>
  <c r="O194" i="67"/>
  <c r="O63" i="49"/>
  <c r="O251" i="67"/>
  <c r="O63" i="52"/>
  <c r="S6" i="46"/>
  <c r="S4" i="45"/>
  <c r="T139" i="66"/>
  <c r="T118" i="66"/>
  <c r="E191" i="68"/>
  <c r="E82" i="47"/>
  <c r="I88" i="66"/>
  <c r="C156" i="69"/>
  <c r="C155" i="69" s="1"/>
  <c r="C106" i="47"/>
  <c r="C105" i="47" s="1"/>
  <c r="Q191" i="68"/>
  <c r="Q82" i="47"/>
  <c r="C156" i="65"/>
  <c r="C25" i="47"/>
  <c r="E156" i="67"/>
  <c r="E63" i="47"/>
  <c r="I156" i="69"/>
  <c r="I155" i="69" s="1"/>
  <c r="I106" i="47"/>
  <c r="I105" i="47" s="1"/>
  <c r="D174" i="64"/>
  <c r="D4" i="47"/>
  <c r="F156" i="69"/>
  <c r="F155" i="69" s="1"/>
  <c r="F106" i="47"/>
  <c r="F105" i="47" s="1"/>
  <c r="I156" i="67"/>
  <c r="I63" i="47"/>
  <c r="J174" i="64"/>
  <c r="J4" i="47"/>
  <c r="E156" i="65"/>
  <c r="E25" i="47"/>
  <c r="L156" i="66"/>
  <c r="L44" i="47"/>
  <c r="L191" i="68"/>
  <c r="L82" i="47"/>
  <c r="T156" i="69"/>
  <c r="T106" i="47"/>
  <c r="E174" i="64"/>
  <c r="E4" i="47"/>
  <c r="J156" i="67"/>
  <c r="J63" i="47"/>
  <c r="H191" i="68"/>
  <c r="H82" i="47"/>
  <c r="B156" i="67"/>
  <c r="B63" i="47"/>
  <c r="S30" i="23"/>
  <c r="S30" i="26" s="1"/>
  <c r="R156" i="69"/>
  <c r="R106" i="47"/>
  <c r="I155" i="64"/>
  <c r="I132" i="64"/>
  <c r="J194" i="66"/>
  <c r="J44" i="49"/>
  <c r="J251" i="66"/>
  <c r="J44" i="52"/>
  <c r="N155" i="64"/>
  <c r="N132" i="64"/>
  <c r="J108" i="46"/>
  <c r="J106" i="45"/>
  <c r="C194" i="69"/>
  <c r="C193" i="69" s="1"/>
  <c r="C106" i="49"/>
  <c r="C105" i="49" s="1"/>
  <c r="C251" i="69"/>
  <c r="C250" i="69" s="1"/>
  <c r="C106" i="52"/>
  <c r="C105" i="52" s="1"/>
  <c r="V139" i="69"/>
  <c r="V118" i="69"/>
  <c r="E46" i="46"/>
  <c r="E44" i="45"/>
  <c r="C194" i="67"/>
  <c r="C63" i="49"/>
  <c r="C63" i="52"/>
  <c r="C251" i="67"/>
  <c r="Q175" i="66"/>
  <c r="Q44" i="48"/>
  <c r="Q232" i="66"/>
  <c r="Q44" i="51"/>
  <c r="O139" i="67"/>
  <c r="O118" i="67"/>
  <c r="O137" i="67" s="1"/>
  <c r="F139" i="69"/>
  <c r="F118" i="69"/>
  <c r="H27" i="46"/>
  <c r="H25" i="45"/>
  <c r="N175" i="67"/>
  <c r="N63" i="48"/>
  <c r="N63" i="51"/>
  <c r="N232" i="67"/>
  <c r="E169" i="68"/>
  <c r="E143" i="68"/>
  <c r="B194" i="70"/>
  <c r="B125" i="49"/>
  <c r="B251" i="70"/>
  <c r="B125" i="52"/>
  <c r="I139" i="65"/>
  <c r="I118" i="65"/>
  <c r="F127" i="46"/>
  <c r="F125" i="45"/>
  <c r="D194" i="69"/>
  <c r="D193" i="69" s="1"/>
  <c r="D106" i="49"/>
  <c r="D105" i="49" s="1"/>
  <c r="D106" i="52"/>
  <c r="D105" i="52" s="1"/>
  <c r="D251" i="69"/>
  <c r="D250" i="69" s="1"/>
  <c r="H195" i="64"/>
  <c r="H4" i="48"/>
  <c r="H4" i="51"/>
  <c r="H258" i="64"/>
  <c r="G139" i="70"/>
  <c r="G118" i="70"/>
  <c r="K27" i="46"/>
  <c r="K25" i="45"/>
  <c r="O139" i="65"/>
  <c r="O118" i="65"/>
  <c r="M195" i="64"/>
  <c r="M4" i="48"/>
  <c r="M258" i="64"/>
  <c r="M4" i="51"/>
  <c r="D14" i="13"/>
  <c r="D14" i="16" s="1"/>
  <c r="D14" i="10"/>
  <c r="I14" i="13"/>
  <c r="I14" i="16" s="1"/>
  <c r="I14" i="10"/>
  <c r="P139" i="65"/>
  <c r="P118" i="65"/>
  <c r="F6" i="46"/>
  <c r="F4" i="45"/>
  <c r="F175" i="69"/>
  <c r="F174" i="69" s="1"/>
  <c r="F106" i="48"/>
  <c r="F105" i="48" s="1"/>
  <c r="F232" i="69"/>
  <c r="F231" i="69" s="1"/>
  <c r="F106" i="51"/>
  <c r="F105" i="51" s="1"/>
  <c r="D155" i="64"/>
  <c r="D132" i="64"/>
  <c r="K139" i="66"/>
  <c r="K118" i="66"/>
  <c r="D194" i="67"/>
  <c r="D63" i="49"/>
  <c r="D63" i="52"/>
  <c r="D251" i="67"/>
  <c r="D27" i="46"/>
  <c r="D25" i="45"/>
  <c r="G239" i="68"/>
  <c r="G82" i="49"/>
  <c r="G82" i="52"/>
  <c r="G311" i="68"/>
  <c r="V195" i="64"/>
  <c r="V4" i="48"/>
  <c r="V258" i="64"/>
  <c r="V4" i="51"/>
  <c r="P175" i="67"/>
  <c r="P63" i="48"/>
  <c r="P232" i="67"/>
  <c r="P63" i="51"/>
  <c r="O139" i="69"/>
  <c r="O118" i="69"/>
  <c r="R175" i="66"/>
  <c r="R44" i="48"/>
  <c r="R232" i="66"/>
  <c r="R44" i="51"/>
  <c r="F175" i="70"/>
  <c r="F125" i="48"/>
  <c r="F125" i="51"/>
  <c r="F232" i="70"/>
  <c r="T28" i="24"/>
  <c r="T28" i="27" s="1"/>
  <c r="T28" i="21"/>
  <c r="L194" i="65"/>
  <c r="L25" i="49"/>
  <c r="L25" i="52"/>
  <c r="L251" i="65"/>
  <c r="S175" i="65"/>
  <c r="S25" i="48"/>
  <c r="S232" i="65"/>
  <c r="S25" i="51"/>
  <c r="N195" i="64"/>
  <c r="N4" i="48"/>
  <c r="N4" i="51"/>
  <c r="N258" i="64"/>
  <c r="Q139" i="69"/>
  <c r="Q118" i="69"/>
  <c r="N239" i="68"/>
  <c r="N82" i="49"/>
  <c r="N82" i="52"/>
  <c r="N311" i="68"/>
  <c r="R194" i="67"/>
  <c r="R63" i="49"/>
  <c r="R251" i="67"/>
  <c r="R63" i="52"/>
  <c r="F27" i="46"/>
  <c r="F25" i="45"/>
  <c r="Q239" i="68"/>
  <c r="Q82" i="49"/>
  <c r="Q82" i="52"/>
  <c r="Q311" i="68"/>
  <c r="O46" i="46"/>
  <c r="O44" i="45"/>
  <c r="U239" i="68"/>
  <c r="U82" i="49"/>
  <c r="U82" i="52"/>
  <c r="U311" i="68"/>
  <c r="G139" i="65"/>
  <c r="G118" i="65"/>
  <c r="Q27" i="25"/>
  <c r="Q27" i="28" s="1"/>
  <c r="Q3" i="22"/>
  <c r="Q6" i="46"/>
  <c r="Q4" i="45"/>
  <c r="F194" i="67"/>
  <c r="F63" i="49"/>
  <c r="F251" i="67"/>
  <c r="F63" i="52"/>
  <c r="E139" i="69"/>
  <c r="E118" i="69"/>
  <c r="E117" i="69" s="1"/>
  <c r="J239" i="68"/>
  <c r="J82" i="49"/>
  <c r="J311" i="68"/>
  <c r="J82" i="52"/>
  <c r="K169" i="68"/>
  <c r="K143" i="68"/>
  <c r="F175" i="65"/>
  <c r="F25" i="48"/>
  <c r="F25" i="51"/>
  <c r="F232" i="65"/>
  <c r="L139" i="66"/>
  <c r="L118" i="66"/>
  <c r="R65" i="46"/>
  <c r="R63" i="44"/>
  <c r="R63" i="46" s="1"/>
  <c r="T28" i="23"/>
  <c r="T28" i="26" s="1"/>
  <c r="Q139" i="66"/>
  <c r="Q118" i="66"/>
  <c r="F84" i="46"/>
  <c r="F82" i="45"/>
  <c r="V194" i="65"/>
  <c r="V25" i="49"/>
  <c r="V251" i="65"/>
  <c r="V25" i="52"/>
  <c r="S215" i="68"/>
  <c r="S82" i="48"/>
  <c r="S287" i="68"/>
  <c r="S82" i="51"/>
  <c r="T139" i="70"/>
  <c r="T118" i="70"/>
  <c r="R139" i="66"/>
  <c r="R118" i="66"/>
  <c r="B84" i="46"/>
  <c r="B82" i="45"/>
  <c r="O239" i="68"/>
  <c r="O82" i="49"/>
  <c r="O311" i="68"/>
  <c r="O82" i="52"/>
  <c r="P155" i="64"/>
  <c r="P132" i="64"/>
  <c r="G139" i="66"/>
  <c r="G118" i="66"/>
  <c r="N139" i="69"/>
  <c r="N118" i="69"/>
  <c r="D84" i="46"/>
  <c r="D82" i="45"/>
  <c r="P194" i="70"/>
  <c r="P125" i="49"/>
  <c r="P251" i="70"/>
  <c r="P125" i="52"/>
  <c r="C175" i="69"/>
  <c r="C174" i="69" s="1"/>
  <c r="C106" i="48"/>
  <c r="C105" i="48" s="1"/>
  <c r="C232" i="69"/>
  <c r="C231" i="69" s="1"/>
  <c r="C106" i="51"/>
  <c r="C105" i="51" s="1"/>
  <c r="R239" i="68"/>
  <c r="R82" i="49"/>
  <c r="R311" i="68"/>
  <c r="R82" i="52"/>
  <c r="L6" i="46"/>
  <c r="L4" i="45"/>
  <c r="I194" i="70"/>
  <c r="I125" i="49"/>
  <c r="I251" i="70"/>
  <c r="I125" i="52"/>
  <c r="V156" i="65"/>
  <c r="V25" i="47"/>
  <c r="E156" i="69"/>
  <c r="E155" i="69" s="1"/>
  <c r="E106" i="47"/>
  <c r="E105" i="47" s="1"/>
  <c r="S174" i="64"/>
  <c r="S4" i="47"/>
  <c r="N216" i="64"/>
  <c r="N4" i="49"/>
  <c r="N279" i="64"/>
  <c r="N4" i="52"/>
  <c r="D46" i="46"/>
  <c r="D44" i="45"/>
  <c r="D44" i="46" s="1"/>
  <c r="H139" i="65"/>
  <c r="H118" i="65"/>
  <c r="H137" i="65" s="1"/>
  <c r="I46" i="46"/>
  <c r="I44" i="45"/>
  <c r="D216" i="64"/>
  <c r="D4" i="49"/>
  <c r="D4" i="52"/>
  <c r="D279" i="64"/>
  <c r="G215" i="68"/>
  <c r="G82" i="48"/>
  <c r="G82" i="51"/>
  <c r="G287" i="68"/>
  <c r="R175" i="70"/>
  <c r="R125" i="48"/>
  <c r="R232" i="70"/>
  <c r="R125" i="51"/>
  <c r="M84" i="46"/>
  <c r="M82" i="45"/>
  <c r="O175" i="69"/>
  <c r="O174" i="69" s="1"/>
  <c r="O106" i="48"/>
  <c r="O105" i="48" s="1"/>
  <c r="O232" i="69"/>
  <c r="O231" i="69" s="1"/>
  <c r="O106" i="51"/>
  <c r="O105" i="51" s="1"/>
  <c r="F139" i="65"/>
  <c r="F118" i="65"/>
  <c r="G175" i="66"/>
  <c r="G44" i="48"/>
  <c r="G232" i="66"/>
  <c r="G44" i="51"/>
  <c r="O139" i="66"/>
  <c r="O118" i="66"/>
  <c r="M46" i="46"/>
  <c r="M44" i="45"/>
  <c r="F169" i="68"/>
  <c r="F143" i="68"/>
  <c r="B169" i="68"/>
  <c r="B143" i="68"/>
  <c r="D169" i="68"/>
  <c r="D143" i="68"/>
  <c r="H156" i="70"/>
  <c r="H125" i="47"/>
  <c r="R156" i="65"/>
  <c r="R25" i="47"/>
  <c r="Q156" i="66"/>
  <c r="Q44" i="47"/>
  <c r="Q156" i="69"/>
  <c r="Q155" i="69" s="1"/>
  <c r="Q106" i="47"/>
  <c r="Q105" i="47" s="1"/>
  <c r="H156" i="67"/>
  <c r="H63" i="47"/>
  <c r="M156" i="66"/>
  <c r="M44" i="47"/>
  <c r="T156" i="66"/>
  <c r="T44" i="47"/>
  <c r="R156" i="66"/>
  <c r="R44" i="47"/>
  <c r="S156" i="67"/>
  <c r="S63" i="47"/>
  <c r="J156" i="69"/>
  <c r="J155" i="69" s="1"/>
  <c r="J106" i="47"/>
  <c r="J105" i="47" s="1"/>
  <c r="I156" i="66"/>
  <c r="I44" i="47"/>
  <c r="H174" i="64"/>
  <c r="H4" i="47"/>
  <c r="R174" i="64"/>
  <c r="R4" i="47"/>
  <c r="K191" i="68"/>
  <c r="K82" i="47"/>
  <c r="H156" i="69"/>
  <c r="H155" i="69" s="1"/>
  <c r="H106" i="47"/>
  <c r="H105" i="47" s="1"/>
  <c r="O156" i="67"/>
  <c r="O63" i="47"/>
  <c r="P156" i="65"/>
  <c r="P25" i="47"/>
  <c r="S156" i="70"/>
  <c r="S125" i="47"/>
  <c r="F156" i="67"/>
  <c r="F63" i="47"/>
  <c r="E105" i="44"/>
  <c r="Q175" i="69"/>
  <c r="Q174" i="69" s="1"/>
  <c r="Q106" i="48"/>
  <c r="Q105" i="48" s="1"/>
  <c r="Q106" i="51"/>
  <c r="Q105" i="51" s="1"/>
  <c r="Q232" i="69"/>
  <c r="Q231" i="69" s="1"/>
  <c r="T169" i="68"/>
  <c r="T143" i="68"/>
  <c r="J194" i="69"/>
  <c r="J193" i="69" s="1"/>
  <c r="J106" i="49"/>
  <c r="J105" i="49" s="1"/>
  <c r="J251" i="69"/>
  <c r="J250" i="69" s="1"/>
  <c r="J106" i="52"/>
  <c r="J105" i="52" s="1"/>
  <c r="E194" i="66"/>
  <c r="E44" i="49"/>
  <c r="E44" i="52"/>
  <c r="E251" i="66"/>
  <c r="C175" i="66"/>
  <c r="C44" i="48"/>
  <c r="C44" i="51"/>
  <c r="C232" i="66"/>
  <c r="M108" i="46"/>
  <c r="M106" i="45"/>
  <c r="D139" i="66"/>
  <c r="D118" i="66"/>
  <c r="H194" i="65"/>
  <c r="H25" i="49"/>
  <c r="H251" i="65"/>
  <c r="H25" i="52"/>
  <c r="K195" i="64"/>
  <c r="K4" i="48"/>
  <c r="K258" i="64"/>
  <c r="K4" i="51"/>
  <c r="I139" i="66"/>
  <c r="I118" i="66"/>
  <c r="F194" i="70"/>
  <c r="F125" i="49"/>
  <c r="F251" i="70"/>
  <c r="F125" i="52"/>
  <c r="T14" i="10"/>
  <c r="T14" i="13"/>
  <c r="T14" i="16" s="1"/>
  <c r="R216" i="64"/>
  <c r="R4" i="49"/>
  <c r="R4" i="52"/>
  <c r="R279" i="64"/>
  <c r="U215" i="68"/>
  <c r="U82" i="48"/>
  <c r="U82" i="51"/>
  <c r="U287" i="68"/>
  <c r="B139" i="65"/>
  <c r="B118" i="65"/>
  <c r="F46" i="46"/>
  <c r="F44" i="45"/>
  <c r="T27" i="46"/>
  <c r="T25" i="44"/>
  <c r="T25" i="46" s="1"/>
  <c r="K194" i="65"/>
  <c r="K25" i="49"/>
  <c r="K25" i="52"/>
  <c r="K251" i="65"/>
  <c r="H84" i="46"/>
  <c r="H82" i="45"/>
  <c r="J175" i="67"/>
  <c r="J63" i="48"/>
  <c r="J232" i="67"/>
  <c r="J63" i="51"/>
  <c r="N139" i="67"/>
  <c r="N118" i="67"/>
  <c r="P139" i="67"/>
  <c r="P118" i="67"/>
  <c r="F216" i="64"/>
  <c r="F4" i="49"/>
  <c r="F4" i="52"/>
  <c r="F279" i="64"/>
  <c r="U139" i="66"/>
  <c r="U118" i="66"/>
  <c r="K175" i="65"/>
  <c r="K25" i="48"/>
  <c r="K232" i="65"/>
  <c r="K25" i="51"/>
  <c r="M139" i="67"/>
  <c r="M118" i="67"/>
  <c r="D194" i="65"/>
  <c r="D25" i="49"/>
  <c r="D25" i="52"/>
  <c r="D251" i="65"/>
  <c r="G139" i="69"/>
  <c r="G118" i="69"/>
  <c r="F195" i="64"/>
  <c r="F4" i="48"/>
  <c r="F4" i="51"/>
  <c r="F258" i="64"/>
  <c r="C127" i="46"/>
  <c r="C125" i="45"/>
  <c r="R175" i="69"/>
  <c r="R106" i="48"/>
  <c r="R232" i="69"/>
  <c r="R106" i="51"/>
  <c r="N139" i="70"/>
  <c r="N118" i="70"/>
  <c r="J215" i="68"/>
  <c r="J82" i="48"/>
  <c r="J82" i="51"/>
  <c r="J287" i="68"/>
  <c r="M169" i="68"/>
  <c r="M143" i="68"/>
  <c r="C215" i="68"/>
  <c r="C82" i="48"/>
  <c r="C287" i="68"/>
  <c r="C82" i="51"/>
  <c r="K139" i="67"/>
  <c r="K118" i="67"/>
  <c r="D175" i="70"/>
  <c r="D125" i="48"/>
  <c r="D125" i="51"/>
  <c r="D232" i="70"/>
  <c r="S155" i="64"/>
  <c r="S132" i="64"/>
  <c r="F194" i="65"/>
  <c r="F25" i="49"/>
  <c r="F251" i="65"/>
  <c r="F25" i="52"/>
  <c r="N139" i="65"/>
  <c r="N118" i="65"/>
  <c r="U27" i="46"/>
  <c r="U25" i="45"/>
  <c r="C175" i="65"/>
  <c r="C25" i="48"/>
  <c r="C25" i="51"/>
  <c r="C232" i="65"/>
  <c r="O194" i="66"/>
  <c r="O44" i="49"/>
  <c r="O251" i="66"/>
  <c r="O44" i="52"/>
  <c r="M139" i="66"/>
  <c r="M118" i="66"/>
  <c r="S65" i="46"/>
  <c r="S63" i="44"/>
  <c r="S63" i="46" s="1"/>
  <c r="Q216" i="64"/>
  <c r="Q4" i="49"/>
  <c r="Q279" i="64"/>
  <c r="Q4" i="52"/>
  <c r="T194" i="66"/>
  <c r="T44" i="49"/>
  <c r="T44" i="52"/>
  <c r="T251" i="66"/>
  <c r="U175" i="69"/>
  <c r="U106" i="48"/>
  <c r="U232" i="69"/>
  <c r="U106" i="51"/>
  <c r="L175" i="70"/>
  <c r="L125" i="48"/>
  <c r="L125" i="51"/>
  <c r="L232" i="70"/>
  <c r="V155" i="64"/>
  <c r="V132" i="64"/>
  <c r="R175" i="67"/>
  <c r="R63" i="48"/>
  <c r="R232" i="67"/>
  <c r="R63" i="51"/>
  <c r="I175" i="66"/>
  <c r="I44" i="48"/>
  <c r="I232" i="66"/>
  <c r="I44" i="51"/>
  <c r="K175" i="69"/>
  <c r="K174" i="69" s="1"/>
  <c r="K106" i="48"/>
  <c r="K105" i="48" s="1"/>
  <c r="K232" i="69"/>
  <c r="K231" i="69" s="1"/>
  <c r="K106" i="51"/>
  <c r="K105" i="51" s="1"/>
  <c r="O139" i="70"/>
  <c r="O118" i="70"/>
  <c r="M27" i="46"/>
  <c r="M25" i="45"/>
  <c r="C175" i="67"/>
  <c r="C63" i="48"/>
  <c r="C232" i="67"/>
  <c r="C63" i="51"/>
  <c r="F239" i="68"/>
  <c r="F82" i="49"/>
  <c r="F311" i="68"/>
  <c r="F82" i="52"/>
  <c r="V84" i="46"/>
  <c r="V82" i="45"/>
  <c r="H139" i="70"/>
  <c r="H118" i="70"/>
  <c r="B239" i="68"/>
  <c r="B82" i="49"/>
  <c r="B82" i="52"/>
  <c r="B311" i="68"/>
  <c r="I65" i="46"/>
  <c r="I63" i="45"/>
  <c r="C6" i="46"/>
  <c r="C4" i="45"/>
  <c r="M139" i="70"/>
  <c r="M118" i="70"/>
  <c r="R6" i="46"/>
  <c r="R4" i="44"/>
  <c r="D239" i="68"/>
  <c r="D82" i="49"/>
  <c r="D311" i="68"/>
  <c r="D82" i="52"/>
  <c r="U14" i="10"/>
  <c r="U14" i="13"/>
  <c r="U14" i="16" s="1"/>
  <c r="V108" i="46"/>
  <c r="V106" i="44"/>
  <c r="V106" i="46" s="1"/>
  <c r="L216" i="64"/>
  <c r="L4" i="49"/>
  <c r="L4" i="52"/>
  <c r="L279" i="64"/>
  <c r="V27" i="46"/>
  <c r="V25" i="44"/>
  <c r="V25" i="46" s="1"/>
  <c r="H156" i="65"/>
  <c r="H25" i="47"/>
  <c r="R156" i="67"/>
  <c r="R63" i="47"/>
  <c r="F194" i="69"/>
  <c r="F193" i="69" s="1"/>
  <c r="F106" i="49"/>
  <c r="F105" i="49" s="1"/>
  <c r="F106" i="52"/>
  <c r="F105" i="52" s="1"/>
  <c r="F251" i="69"/>
  <c r="F250" i="69" s="1"/>
  <c r="G194" i="70"/>
  <c r="G125" i="49"/>
  <c r="G125" i="52"/>
  <c r="G251" i="70"/>
  <c r="P65" i="46"/>
  <c r="P63" i="45"/>
  <c r="F155" i="64"/>
  <c r="F132" i="64"/>
  <c r="F153" i="64" s="1"/>
  <c r="M65" i="46"/>
  <c r="M63" i="45"/>
  <c r="T46" i="46"/>
  <c r="T44" i="44"/>
  <c r="T44" i="46" s="1"/>
  <c r="S175" i="69"/>
  <c r="S106" i="48"/>
  <c r="S106" i="51"/>
  <c r="S232" i="69"/>
  <c r="N127" i="46"/>
  <c r="N125" i="45"/>
  <c r="I175" i="65"/>
  <c r="I25" i="48"/>
  <c r="I232" i="65"/>
  <c r="I25" i="51"/>
  <c r="K239" i="68"/>
  <c r="K82" i="49"/>
  <c r="K311" i="68"/>
  <c r="K82" i="52"/>
  <c r="B174" i="64"/>
  <c r="B4" i="47"/>
  <c r="N174" i="64"/>
  <c r="N4" i="47"/>
  <c r="P156" i="66"/>
  <c r="P44" i="47"/>
  <c r="C156" i="70"/>
  <c r="C125" i="47"/>
  <c r="U191" i="68"/>
  <c r="U82" i="47"/>
  <c r="P156" i="69"/>
  <c r="P155" i="69" s="1"/>
  <c r="P106" i="47"/>
  <c r="P105" i="47" s="1"/>
  <c r="R152" i="70"/>
  <c r="R140" i="46"/>
  <c r="V174" i="64"/>
  <c r="V4" i="47"/>
  <c r="M191" i="68"/>
  <c r="M82" i="47"/>
  <c r="O156" i="65"/>
  <c r="O25" i="47"/>
  <c r="V156" i="70"/>
  <c r="V125" i="47"/>
  <c r="U156" i="67"/>
  <c r="U63" i="47"/>
  <c r="U156" i="66"/>
  <c r="U44" i="47"/>
  <c r="U174" i="64"/>
  <c r="U4" i="47"/>
  <c r="P156" i="70"/>
  <c r="P125" i="47"/>
  <c r="J156" i="66"/>
  <c r="J44" i="47"/>
  <c r="O156" i="70"/>
  <c r="O125" i="47"/>
  <c r="F191" i="68"/>
  <c r="F82" i="47"/>
  <c r="N156" i="69"/>
  <c r="N155" i="69" s="1"/>
  <c r="N106" i="47"/>
  <c r="N105" i="47" s="1"/>
  <c r="G156" i="67"/>
  <c r="G63" i="47"/>
  <c r="E98" i="69"/>
  <c r="T239" i="68"/>
  <c r="T82" i="49"/>
  <c r="T311" i="68"/>
  <c r="T82" i="52"/>
  <c r="B14" i="13"/>
  <c r="B14" i="16" s="1"/>
  <c r="B14" i="10"/>
  <c r="C175" i="70"/>
  <c r="C125" i="48"/>
  <c r="C232" i="70"/>
  <c r="C125" i="51"/>
  <c r="H108" i="46"/>
  <c r="H106" i="45"/>
  <c r="O175" i="67"/>
  <c r="O63" i="48"/>
  <c r="O232" i="67"/>
  <c r="O63" i="51"/>
  <c r="M175" i="65"/>
  <c r="M25" i="48"/>
  <c r="M232" i="65"/>
  <c r="M25" i="51"/>
  <c r="T139" i="67"/>
  <c r="T118" i="67"/>
  <c r="M139" i="69"/>
  <c r="M118" i="69"/>
  <c r="D194" i="66"/>
  <c r="D44" i="49"/>
  <c r="D251" i="66"/>
  <c r="D44" i="52"/>
  <c r="G175" i="67"/>
  <c r="G63" i="48"/>
  <c r="G232" i="67"/>
  <c r="G63" i="51"/>
  <c r="E6" i="46"/>
  <c r="E4" i="45"/>
  <c r="I194" i="66"/>
  <c r="I44" i="49"/>
  <c r="I251" i="66"/>
  <c r="I44" i="52"/>
  <c r="C27" i="46"/>
  <c r="C25" i="45"/>
  <c r="I215" i="68"/>
  <c r="I82" i="48"/>
  <c r="I287" i="68"/>
  <c r="I82" i="51"/>
  <c r="J6" i="46"/>
  <c r="J4" i="45"/>
  <c r="B194" i="65"/>
  <c r="B25" i="49"/>
  <c r="B251" i="65"/>
  <c r="B25" i="52"/>
  <c r="F139" i="66"/>
  <c r="F118" i="66"/>
  <c r="E65" i="46"/>
  <c r="E63" i="45"/>
  <c r="E63" i="46" s="1"/>
  <c r="D215" i="68"/>
  <c r="D82" i="48"/>
  <c r="D287" i="68"/>
  <c r="D82" i="51"/>
  <c r="H169" i="68"/>
  <c r="H143" i="68"/>
  <c r="N194" i="67"/>
  <c r="N63" i="49"/>
  <c r="N251" i="67"/>
  <c r="N63" i="52"/>
  <c r="P194" i="67"/>
  <c r="P63" i="49"/>
  <c r="P63" i="52"/>
  <c r="P251" i="67"/>
  <c r="O175" i="70"/>
  <c r="O125" i="48"/>
  <c r="O232" i="70"/>
  <c r="O125" i="51"/>
  <c r="U194" i="66"/>
  <c r="U44" i="49"/>
  <c r="U251" i="66"/>
  <c r="U44" i="52"/>
  <c r="O175" i="66"/>
  <c r="O44" i="48"/>
  <c r="O44" i="51"/>
  <c r="O232" i="66"/>
  <c r="M194" i="67"/>
  <c r="M63" i="49"/>
  <c r="M251" i="67"/>
  <c r="M63" i="52"/>
  <c r="T175" i="66"/>
  <c r="T44" i="48"/>
  <c r="T44" i="51"/>
  <c r="T232" i="66"/>
  <c r="P175" i="66"/>
  <c r="P44" i="48"/>
  <c r="P232" i="66"/>
  <c r="P44" i="51"/>
  <c r="G194" i="69"/>
  <c r="G193" i="69" s="1"/>
  <c r="G106" i="49"/>
  <c r="G105" i="49" s="1"/>
  <c r="G251" i="69"/>
  <c r="G250" i="69" s="1"/>
  <c r="G106" i="52"/>
  <c r="G105" i="52" s="1"/>
  <c r="H175" i="69"/>
  <c r="H174" i="69" s="1"/>
  <c r="H106" i="48"/>
  <c r="H105" i="48" s="1"/>
  <c r="H232" i="69"/>
  <c r="H231" i="69" s="1"/>
  <c r="H106" i="51"/>
  <c r="H105" i="51" s="1"/>
  <c r="E175" i="70"/>
  <c r="E125" i="48"/>
  <c r="E232" i="70"/>
  <c r="E125" i="51"/>
  <c r="C139" i="70"/>
  <c r="C118" i="70"/>
  <c r="L175" i="69"/>
  <c r="L174" i="69" s="1"/>
  <c r="L106" i="48"/>
  <c r="L105" i="48" s="1"/>
  <c r="L106" i="51"/>
  <c r="L105" i="51" s="1"/>
  <c r="L232" i="69"/>
  <c r="L231" i="69" s="1"/>
  <c r="H14" i="13"/>
  <c r="H14" i="16" s="1"/>
  <c r="H14" i="10"/>
  <c r="N194" i="70"/>
  <c r="N125" i="49"/>
  <c r="N251" i="70"/>
  <c r="N125" i="52"/>
  <c r="S84" i="46"/>
  <c r="S82" i="45"/>
  <c r="M239" i="68"/>
  <c r="M82" i="49"/>
  <c r="M82" i="52"/>
  <c r="M311" i="68"/>
  <c r="K194" i="67"/>
  <c r="K63" i="49"/>
  <c r="K251" i="67"/>
  <c r="K63" i="52"/>
  <c r="S216" i="64"/>
  <c r="S4" i="49"/>
  <c r="S279" i="64"/>
  <c r="S4" i="52"/>
  <c r="M6" i="46"/>
  <c r="M4" i="45"/>
  <c r="N194" i="65"/>
  <c r="N25" i="49"/>
  <c r="N25" i="52"/>
  <c r="N251" i="65"/>
  <c r="U139" i="65"/>
  <c r="U118" i="65"/>
  <c r="J27" i="46"/>
  <c r="J25" i="45"/>
  <c r="M194" i="66"/>
  <c r="M44" i="49"/>
  <c r="M251" i="66"/>
  <c r="M44" i="52"/>
  <c r="M175" i="70"/>
  <c r="M125" i="48"/>
  <c r="M232" i="70"/>
  <c r="M125" i="51"/>
  <c r="U108" i="46"/>
  <c r="U106" i="45"/>
  <c r="M175" i="67"/>
  <c r="M63" i="48"/>
  <c r="M232" i="67"/>
  <c r="M63" i="51"/>
  <c r="T139" i="65"/>
  <c r="T118" i="65"/>
  <c r="V216" i="64"/>
  <c r="V4" i="49"/>
  <c r="V4" i="52"/>
  <c r="V279" i="64"/>
  <c r="T108" i="46"/>
  <c r="T106" i="44"/>
  <c r="T106" i="46" s="1"/>
  <c r="O194" i="70"/>
  <c r="O125" i="49"/>
  <c r="O251" i="70"/>
  <c r="O125" i="52"/>
  <c r="M139" i="65"/>
  <c r="M118" i="65"/>
  <c r="T155" i="64"/>
  <c r="T132" i="64"/>
  <c r="V175" i="67"/>
  <c r="V63" i="48"/>
  <c r="V232" i="67"/>
  <c r="V63" i="51"/>
  <c r="V169" i="68"/>
  <c r="V143" i="68"/>
  <c r="P108" i="46"/>
  <c r="P106" i="45"/>
  <c r="H194" i="70"/>
  <c r="H125" i="49"/>
  <c r="H251" i="70"/>
  <c r="H125" i="52"/>
  <c r="R127" i="46"/>
  <c r="R125" i="45"/>
  <c r="P195" i="64"/>
  <c r="P4" i="48"/>
  <c r="P258" i="64"/>
  <c r="P4" i="51"/>
  <c r="I139" i="67"/>
  <c r="I118" i="67"/>
  <c r="C155" i="64"/>
  <c r="C132" i="64"/>
  <c r="M194" i="70"/>
  <c r="M125" i="49"/>
  <c r="M125" i="52"/>
  <c r="M251" i="70"/>
  <c r="G6" i="46"/>
  <c r="G4" i="45"/>
  <c r="L175" i="66"/>
  <c r="L44" i="48"/>
  <c r="L44" i="51"/>
  <c r="L232" i="66"/>
  <c r="R108" i="46"/>
  <c r="R106" i="45"/>
  <c r="B175" i="70"/>
  <c r="B125" i="48"/>
  <c r="B232" i="70"/>
  <c r="B125" i="51"/>
  <c r="L84" i="46"/>
  <c r="L82" i="45"/>
  <c r="J175" i="70"/>
  <c r="J125" i="48"/>
  <c r="J232" i="70"/>
  <c r="J125" i="51"/>
  <c r="G156" i="69"/>
  <c r="G155" i="69" s="1"/>
  <c r="G106" i="47"/>
  <c r="G105" i="47" s="1"/>
  <c r="C174" i="64"/>
  <c r="C4" i="47"/>
  <c r="D191" i="68"/>
  <c r="D82" i="47"/>
  <c r="T156" i="67"/>
  <c r="T63" i="47"/>
  <c r="V194" i="69"/>
  <c r="V106" i="49"/>
  <c r="V251" i="69"/>
  <c r="V106" i="52"/>
  <c r="K194" i="66"/>
  <c r="K44" i="49"/>
  <c r="K44" i="52"/>
  <c r="K251" i="66"/>
  <c r="O194" i="69"/>
  <c r="O106" i="49"/>
  <c r="O106" i="52"/>
  <c r="O251" i="69"/>
  <c r="N27" i="46"/>
  <c r="N25" i="45"/>
  <c r="Q155" i="64"/>
  <c r="Q132" i="64"/>
  <c r="O127" i="46"/>
  <c r="O125" i="45"/>
  <c r="C195" i="64"/>
  <c r="C4" i="48"/>
  <c r="C4" i="51"/>
  <c r="C258" i="64"/>
  <c r="L174" i="64"/>
  <c r="L4" i="47"/>
  <c r="Q174" i="64"/>
  <c r="Q4" i="47"/>
  <c r="T174" i="64"/>
  <c r="T4" i="47"/>
  <c r="L156" i="65"/>
  <c r="L25" i="47"/>
  <c r="M156" i="65"/>
  <c r="M25" i="47"/>
  <c r="R191" i="68"/>
  <c r="R82" i="47"/>
  <c r="P191" i="68"/>
  <c r="P82" i="47"/>
  <c r="N156" i="65"/>
  <c r="N25" i="47"/>
  <c r="C156" i="66"/>
  <c r="C44" i="47"/>
  <c r="F156" i="66"/>
  <c r="F44" i="47"/>
  <c r="V156" i="67"/>
  <c r="V63" i="47"/>
  <c r="O156" i="69"/>
  <c r="O155" i="69" s="1"/>
  <c r="O106" i="47"/>
  <c r="O105" i="47" s="1"/>
  <c r="H156" i="66"/>
  <c r="H44" i="47"/>
  <c r="I191" i="68"/>
  <c r="I82" i="47"/>
  <c r="Q156" i="70"/>
  <c r="Q125" i="47"/>
  <c r="E156" i="70"/>
  <c r="E125" i="47"/>
  <c r="V17" i="25"/>
  <c r="V17" i="28" s="1"/>
  <c r="U46" i="46"/>
  <c r="U44" i="44"/>
  <c r="U44" i="46" s="1"/>
  <c r="E175" i="69"/>
  <c r="E174" i="69" s="1"/>
  <c r="E106" i="48"/>
  <c r="E105" i="48" s="1"/>
  <c r="E106" i="51"/>
  <c r="E105" i="51" s="1"/>
  <c r="E232" i="69"/>
  <c r="E231" i="69" s="1"/>
  <c r="R139" i="65"/>
  <c r="R118" i="65"/>
  <c r="R137" i="65" s="1"/>
  <c r="I108" i="46"/>
  <c r="I106" i="45"/>
  <c r="K14" i="13"/>
  <c r="K14" i="16" s="1"/>
  <c r="K14" i="10"/>
  <c r="D195" i="64"/>
  <c r="D4" i="48"/>
  <c r="D258" i="64"/>
  <c r="D4" i="51"/>
  <c r="H139" i="69"/>
  <c r="H118" i="69"/>
  <c r="O14" i="13"/>
  <c r="O14" i="16" s="1"/>
  <c r="O14" i="10"/>
  <c r="P84" i="46"/>
  <c r="P82" i="45"/>
  <c r="V65" i="46"/>
  <c r="V63" i="45"/>
  <c r="T194" i="67"/>
  <c r="T63" i="49"/>
  <c r="T251" i="67"/>
  <c r="T63" i="52"/>
  <c r="O6" i="46"/>
  <c r="O4" i="45"/>
  <c r="M194" i="69"/>
  <c r="M193" i="69" s="1"/>
  <c r="M106" i="49"/>
  <c r="M105" i="49" s="1"/>
  <c r="M106" i="52"/>
  <c r="M105" i="52" s="1"/>
  <c r="M251" i="69"/>
  <c r="M250" i="69" s="1"/>
  <c r="D175" i="66"/>
  <c r="D44" i="48"/>
  <c r="D44" i="51"/>
  <c r="D232" i="66"/>
  <c r="R215" i="68"/>
  <c r="R82" i="48"/>
  <c r="R287" i="68"/>
  <c r="R82" i="51"/>
  <c r="E155" i="64"/>
  <c r="E132" i="64"/>
  <c r="L127" i="46"/>
  <c r="L125" i="45"/>
  <c r="I175" i="70"/>
  <c r="I125" i="48"/>
  <c r="I125" i="51"/>
  <c r="I232" i="70"/>
  <c r="Q14" i="13"/>
  <c r="Q14" i="16" s="1"/>
  <c r="Q14" i="10"/>
  <c r="C139" i="65"/>
  <c r="C118" i="65"/>
  <c r="N46" i="46"/>
  <c r="N44" i="45"/>
  <c r="J155" i="64"/>
  <c r="J132" i="64"/>
  <c r="C46" i="46"/>
  <c r="C44" i="45"/>
  <c r="F194" i="66"/>
  <c r="F44" i="49"/>
  <c r="F44" i="52"/>
  <c r="F251" i="66"/>
  <c r="T175" i="65"/>
  <c r="T25" i="48"/>
  <c r="T232" i="65"/>
  <c r="T25" i="51"/>
  <c r="E139" i="67"/>
  <c r="E118" i="67"/>
  <c r="B108" i="46"/>
  <c r="B106" i="45"/>
  <c r="H239" i="68"/>
  <c r="H82" i="49"/>
  <c r="H311" i="68"/>
  <c r="H82" i="52"/>
  <c r="G65" i="46"/>
  <c r="G63" i="45"/>
  <c r="L175" i="65"/>
  <c r="L25" i="48"/>
  <c r="L232" i="65"/>
  <c r="L25" i="51"/>
  <c r="S139" i="70"/>
  <c r="S118" i="70"/>
  <c r="M175" i="69"/>
  <c r="M174" i="69" s="1"/>
  <c r="M106" i="48"/>
  <c r="M105" i="48" s="1"/>
  <c r="M232" i="69"/>
  <c r="M231" i="69" s="1"/>
  <c r="M106" i="51"/>
  <c r="M105" i="51" s="1"/>
  <c r="G175" i="70"/>
  <c r="G125" i="48"/>
  <c r="G232" i="70"/>
  <c r="G125" i="51"/>
  <c r="G175" i="65"/>
  <c r="G25" i="48"/>
  <c r="G232" i="65"/>
  <c r="G25" i="51"/>
  <c r="O175" i="65"/>
  <c r="O25" i="48"/>
  <c r="O232" i="65"/>
  <c r="O25" i="51"/>
  <c r="M14" i="13"/>
  <c r="M14" i="16" s="1"/>
  <c r="M14" i="10"/>
  <c r="V127" i="46"/>
  <c r="V125" i="45"/>
  <c r="Q215" i="68"/>
  <c r="Q82" i="48"/>
  <c r="Q287" i="68"/>
  <c r="Q82" i="51"/>
  <c r="S139" i="66"/>
  <c r="S118" i="66"/>
  <c r="C194" i="70"/>
  <c r="C125" i="49"/>
  <c r="C125" i="52"/>
  <c r="C251" i="70"/>
  <c r="Q65" i="46"/>
  <c r="Q63" i="45"/>
  <c r="N175" i="69"/>
  <c r="N174" i="69" s="1"/>
  <c r="N106" i="48"/>
  <c r="N105" i="48" s="1"/>
  <c r="N106" i="51"/>
  <c r="N105" i="51" s="1"/>
  <c r="N232" i="69"/>
  <c r="N231" i="69" s="1"/>
  <c r="Q175" i="65"/>
  <c r="Q25" i="48"/>
  <c r="Q25" i="51"/>
  <c r="Q232" i="65"/>
  <c r="S169" i="68"/>
  <c r="S143" i="68"/>
  <c r="Q27" i="46"/>
  <c r="Q25" i="45"/>
  <c r="D175" i="67"/>
  <c r="D63" i="48"/>
  <c r="D232" i="67"/>
  <c r="D63" i="51"/>
  <c r="U216" i="64"/>
  <c r="U4" i="49"/>
  <c r="U279" i="64"/>
  <c r="U4" i="52"/>
  <c r="P46" i="46"/>
  <c r="P44" i="45"/>
  <c r="U194" i="70"/>
  <c r="U125" i="49"/>
  <c r="U125" i="52"/>
  <c r="U251" i="70"/>
  <c r="M155" i="64"/>
  <c r="M132" i="64"/>
  <c r="U65" i="46"/>
  <c r="U63" i="45"/>
  <c r="U194" i="65"/>
  <c r="U25" i="49"/>
  <c r="U25" i="52"/>
  <c r="U251" i="65"/>
  <c r="J139" i="65"/>
  <c r="J118" i="65"/>
  <c r="S175" i="67"/>
  <c r="S63" i="48"/>
  <c r="S232" i="67"/>
  <c r="S63" i="51"/>
  <c r="V215" i="68"/>
  <c r="V82" i="48"/>
  <c r="V287" i="68"/>
  <c r="V82" i="51"/>
  <c r="S139" i="69"/>
  <c r="S118" i="69"/>
  <c r="U139" i="69"/>
  <c r="U118" i="69"/>
  <c r="E27" i="46"/>
  <c r="E25" i="45"/>
  <c r="E25" i="46" s="1"/>
  <c r="T194" i="65"/>
  <c r="T25" i="49"/>
  <c r="T25" i="52"/>
  <c r="T251" i="65"/>
  <c r="H175" i="66"/>
  <c r="H44" i="48"/>
  <c r="H44" i="51"/>
  <c r="H232" i="66"/>
  <c r="B6" i="46"/>
  <c r="B4" i="45"/>
  <c r="N175" i="66"/>
  <c r="N44" i="48"/>
  <c r="N232" i="66"/>
  <c r="N44" i="51"/>
  <c r="M194" i="65"/>
  <c r="M25" i="49"/>
  <c r="M25" i="52"/>
  <c r="M251" i="65"/>
  <c r="V239" i="68"/>
  <c r="V82" i="49"/>
  <c r="V311" i="68"/>
  <c r="V82" i="52"/>
  <c r="P139" i="69"/>
  <c r="P118" i="69"/>
  <c r="R27" i="46"/>
  <c r="R25" i="44"/>
  <c r="R25" i="46" s="1"/>
  <c r="B215" i="68"/>
  <c r="B82" i="48"/>
  <c r="B82" i="51"/>
  <c r="B287" i="68"/>
  <c r="O215" i="68"/>
  <c r="O82" i="48"/>
  <c r="O287" i="68"/>
  <c r="O82" i="51"/>
  <c r="R139" i="70"/>
  <c r="R118" i="70"/>
  <c r="I194" i="67"/>
  <c r="I63" i="49"/>
  <c r="I63" i="52"/>
  <c r="I251" i="67"/>
  <c r="C216" i="64"/>
  <c r="C4" i="49"/>
  <c r="C279" i="64"/>
  <c r="C4" i="52"/>
  <c r="R4" i="48"/>
  <c r="R195" i="64"/>
  <c r="R4" i="51"/>
  <c r="R258" i="64"/>
  <c r="G155" i="64"/>
  <c r="G132" i="64"/>
  <c r="E127" i="46"/>
  <c r="E125" i="45"/>
  <c r="R139" i="69"/>
  <c r="R118" i="69"/>
  <c r="S46" i="46"/>
  <c r="S44" i="44"/>
  <c r="V175" i="69"/>
  <c r="V106" i="48"/>
  <c r="V106" i="51"/>
  <c r="V232" i="69"/>
  <c r="L169" i="68"/>
  <c r="L143" i="68"/>
  <c r="V175" i="65"/>
  <c r="V25" i="48"/>
  <c r="V25" i="51"/>
  <c r="V232" i="65"/>
  <c r="I83" i="71"/>
  <c r="V191" i="68"/>
  <c r="V82" i="47"/>
  <c r="Q156" i="67"/>
  <c r="Q63" i="47"/>
  <c r="I216" i="64"/>
  <c r="I4" i="49"/>
  <c r="I279" i="64"/>
  <c r="I4" i="52"/>
  <c r="E139" i="66"/>
  <c r="E118" i="66"/>
  <c r="B27" i="46"/>
  <c r="B25" i="45"/>
  <c r="J195" i="64"/>
  <c r="J4" i="48"/>
  <c r="J258" i="64"/>
  <c r="J4" i="51"/>
  <c r="M215" i="68"/>
  <c r="M82" i="48"/>
  <c r="M287" i="68"/>
  <c r="M82" i="51"/>
  <c r="K65" i="46"/>
  <c r="K63" i="45"/>
  <c r="T194" i="70"/>
  <c r="T125" i="49"/>
  <c r="T251" i="70"/>
  <c r="T125" i="52"/>
  <c r="P216" i="64"/>
  <c r="P4" i="49"/>
  <c r="P279" i="64"/>
  <c r="P4" i="52"/>
  <c r="M127" i="46"/>
  <c r="M125" i="45"/>
  <c r="L175" i="67"/>
  <c r="L63" i="48"/>
  <c r="L232" i="67"/>
  <c r="L63" i="51"/>
  <c r="I84" i="71"/>
  <c r="N191" i="68"/>
  <c r="N82" i="47"/>
  <c r="V156" i="66"/>
  <c r="V44" i="47"/>
  <c r="M174" i="64"/>
  <c r="M4" i="47"/>
  <c r="J156" i="70"/>
  <c r="J125" i="47"/>
  <c r="B156" i="66"/>
  <c r="B44" i="47"/>
  <c r="N156" i="70"/>
  <c r="N125" i="47"/>
  <c r="D156" i="67"/>
  <c r="D63" i="47"/>
  <c r="K156" i="69"/>
  <c r="K155" i="69" s="1"/>
  <c r="K106" i="47"/>
  <c r="K105" i="47" s="1"/>
  <c r="D156" i="70"/>
  <c r="D125" i="47"/>
  <c r="F156" i="70"/>
  <c r="F125" i="47"/>
  <c r="I156" i="70"/>
  <c r="I125" i="47"/>
  <c r="M156" i="67"/>
  <c r="M63" i="47"/>
  <c r="O191" i="68"/>
  <c r="O82" i="47"/>
  <c r="I156" i="65"/>
  <c r="I25" i="47"/>
  <c r="U156" i="65"/>
  <c r="U25" i="47"/>
  <c r="D156" i="65"/>
  <c r="D25" i="47"/>
  <c r="B156" i="70"/>
  <c r="B125" i="47"/>
  <c r="R194" i="65"/>
  <c r="R25" i="49"/>
  <c r="R25" i="52"/>
  <c r="R251" i="65"/>
  <c r="I139" i="69"/>
  <c r="I118" i="69"/>
  <c r="G195" i="64"/>
  <c r="G4" i="48"/>
  <c r="G4" i="51"/>
  <c r="G258" i="64"/>
  <c r="U6" i="46"/>
  <c r="U4" i="44"/>
  <c r="H194" i="69"/>
  <c r="H193" i="69" s="1"/>
  <c r="H106" i="49"/>
  <c r="H105" i="49" s="1"/>
  <c r="H106" i="52"/>
  <c r="H105" i="52" s="1"/>
  <c r="H251" i="69"/>
  <c r="H250" i="69" s="1"/>
  <c r="P169" i="68"/>
  <c r="P143" i="68"/>
  <c r="V139" i="67"/>
  <c r="V118" i="67"/>
  <c r="B65" i="46"/>
  <c r="B63" i="45"/>
  <c r="O155" i="64"/>
  <c r="O132" i="64"/>
  <c r="J175" i="69"/>
  <c r="J174" i="69" s="1"/>
  <c r="J106" i="48"/>
  <c r="J105" i="48" s="1"/>
  <c r="J106" i="51"/>
  <c r="J105" i="51" s="1"/>
  <c r="J232" i="69"/>
  <c r="J231" i="69" s="1"/>
  <c r="E216" i="64"/>
  <c r="E4" i="49"/>
  <c r="E279" i="64"/>
  <c r="E4" i="52"/>
  <c r="L139" i="70"/>
  <c r="L118" i="70"/>
  <c r="H46" i="46"/>
  <c r="H44" i="45"/>
  <c r="H44" i="46" s="1"/>
  <c r="Q175" i="67"/>
  <c r="Q63" i="48"/>
  <c r="Q63" i="51"/>
  <c r="Q232" i="67"/>
  <c r="C194" i="65"/>
  <c r="C25" i="49"/>
  <c r="C25" i="52"/>
  <c r="C251" i="65"/>
  <c r="N139" i="66"/>
  <c r="N118" i="66"/>
  <c r="J216" i="64"/>
  <c r="J4" i="49"/>
  <c r="J279" i="64"/>
  <c r="J4" i="52"/>
  <c r="C139" i="66"/>
  <c r="C118" i="66"/>
  <c r="E194" i="67"/>
  <c r="E63" i="49"/>
  <c r="E63" i="52"/>
  <c r="E251" i="67"/>
  <c r="B139" i="69"/>
  <c r="B118" i="69"/>
  <c r="B117" i="69" s="1"/>
  <c r="K215" i="68"/>
  <c r="K82" i="48"/>
  <c r="K287" i="68"/>
  <c r="K82" i="51"/>
  <c r="G139" i="67"/>
  <c r="G118" i="67"/>
  <c r="J127" i="46"/>
  <c r="J125" i="45"/>
  <c r="S194" i="70"/>
  <c r="S125" i="49"/>
  <c r="S251" i="70"/>
  <c r="S125" i="52"/>
  <c r="I84" i="46"/>
  <c r="I82" i="45"/>
  <c r="B175" i="67"/>
  <c r="B63" i="48"/>
  <c r="B232" i="67"/>
  <c r="B63" i="51"/>
  <c r="K127" i="46"/>
  <c r="K125" i="45"/>
  <c r="H175" i="67"/>
  <c r="H63" i="48"/>
  <c r="H232" i="67"/>
  <c r="H63" i="51"/>
  <c r="V139" i="70"/>
  <c r="V118" i="70"/>
  <c r="S194" i="66"/>
  <c r="S44" i="49"/>
  <c r="S251" i="66"/>
  <c r="S44" i="52"/>
  <c r="U127" i="46"/>
  <c r="U125" i="44"/>
  <c r="J14" i="13"/>
  <c r="J14" i="16" s="1"/>
  <c r="J14" i="10"/>
  <c r="Q139" i="67"/>
  <c r="Q118" i="67"/>
  <c r="T65" i="46"/>
  <c r="T63" i="44"/>
  <c r="T63" i="46" s="1"/>
  <c r="S239" i="68"/>
  <c r="S82" i="49"/>
  <c r="S82" i="52"/>
  <c r="S311" i="68"/>
  <c r="Q139" i="65"/>
  <c r="Q118" i="65"/>
  <c r="J65" i="46"/>
  <c r="J63" i="45"/>
  <c r="E215" i="68"/>
  <c r="E82" i="48"/>
  <c r="E82" i="51"/>
  <c r="E287" i="68"/>
  <c r="V46" i="46"/>
  <c r="V44" i="45"/>
  <c r="H65" i="46"/>
  <c r="H63" i="45"/>
  <c r="I175" i="69"/>
  <c r="I174" i="69" s="1"/>
  <c r="I106" i="48"/>
  <c r="I105" i="48" s="1"/>
  <c r="I232" i="69"/>
  <c r="I231" i="69" s="1"/>
  <c r="I106" i="51"/>
  <c r="I105" i="51" s="1"/>
  <c r="P139" i="66"/>
  <c r="P118" i="66"/>
  <c r="D127" i="46"/>
  <c r="D125" i="45"/>
  <c r="M216" i="64"/>
  <c r="M4" i="49"/>
  <c r="M4" i="52"/>
  <c r="M279" i="64"/>
  <c r="U139" i="67"/>
  <c r="U118" i="67"/>
  <c r="L108" i="46"/>
  <c r="L106" i="45"/>
  <c r="M175" i="66"/>
  <c r="M44" i="48"/>
  <c r="M232" i="66"/>
  <c r="M44" i="51"/>
  <c r="J194" i="65"/>
  <c r="J25" i="49"/>
  <c r="J251" i="65"/>
  <c r="J25" i="52"/>
  <c r="T6" i="46"/>
  <c r="T4" i="44"/>
  <c r="S194" i="69"/>
  <c r="S106" i="49"/>
  <c r="S106" i="52"/>
  <c r="S251" i="69"/>
  <c r="U194" i="69"/>
  <c r="U106" i="49"/>
  <c r="U251" i="69"/>
  <c r="U106" i="52"/>
  <c r="E139" i="65"/>
  <c r="E118" i="65"/>
  <c r="Q127" i="46"/>
  <c r="Q125" i="45"/>
  <c r="C84" i="46"/>
  <c r="C82" i="45"/>
  <c r="K175" i="67"/>
  <c r="K63" i="48"/>
  <c r="K63" i="51"/>
  <c r="K232" i="67"/>
  <c r="T139" i="69"/>
  <c r="T118" i="69"/>
  <c r="L65" i="46"/>
  <c r="L63" i="45"/>
  <c r="T175" i="69"/>
  <c r="T106" i="48"/>
  <c r="T232" i="69"/>
  <c r="T106" i="51"/>
  <c r="E195" i="64"/>
  <c r="E4" i="48"/>
  <c r="E258" i="64"/>
  <c r="E4" i="51"/>
  <c r="B155" i="64"/>
  <c r="B132" i="64"/>
  <c r="K108" i="46"/>
  <c r="K106" i="45"/>
  <c r="S139" i="65"/>
  <c r="S118" i="65"/>
  <c r="B46" i="46"/>
  <c r="B44" i="45"/>
  <c r="T216" i="64"/>
  <c r="T4" i="49"/>
  <c r="T279" i="64"/>
  <c r="T4" i="52"/>
  <c r="H6" i="46"/>
  <c r="H4" i="45"/>
  <c r="P194" i="69"/>
  <c r="P193" i="69" s="1"/>
  <c r="P106" i="49"/>
  <c r="P105" i="49" s="1"/>
  <c r="P251" i="69"/>
  <c r="P250" i="69" s="1"/>
  <c r="P106" i="52"/>
  <c r="P105" i="52" s="1"/>
  <c r="R194" i="70"/>
  <c r="R125" i="49"/>
  <c r="R251" i="70"/>
  <c r="R125" i="52"/>
  <c r="V175" i="66"/>
  <c r="V44" i="48"/>
  <c r="V232" i="66"/>
  <c r="V44" i="51"/>
  <c r="G216" i="64"/>
  <c r="G4" i="49"/>
  <c r="G4" i="52"/>
  <c r="G279" i="64"/>
  <c r="E139" i="70"/>
  <c r="E118" i="70"/>
  <c r="R194" i="69"/>
  <c r="R106" i="49"/>
  <c r="R251" i="69"/>
  <c r="R106" i="52"/>
  <c r="K6" i="46"/>
  <c r="K4" i="45"/>
  <c r="L239" i="68"/>
  <c r="L82" i="49"/>
  <c r="L311" i="68"/>
  <c r="L82" i="52"/>
  <c r="S127" i="46"/>
  <c r="S125" i="44"/>
  <c r="I174" i="64"/>
  <c r="I4" i="47"/>
  <c r="N215" i="68"/>
  <c r="N82" i="48"/>
  <c r="N287" i="68"/>
  <c r="N82" i="51"/>
  <c r="E239" i="68"/>
  <c r="E82" i="49"/>
  <c r="E311" i="68"/>
  <c r="E82" i="52"/>
  <c r="I194" i="65"/>
  <c r="I25" i="49"/>
  <c r="I251" i="65"/>
  <c r="I25" i="52"/>
  <c r="R155" i="64"/>
  <c r="R132" i="64"/>
  <c r="D139" i="65"/>
  <c r="D118" i="65"/>
  <c r="G108" i="46"/>
  <c r="G106" i="45"/>
  <c r="E194" i="69"/>
  <c r="E193" i="69" s="1"/>
  <c r="E106" i="49"/>
  <c r="E105" i="49" s="1"/>
  <c r="E251" i="69"/>
  <c r="E250" i="69" s="1"/>
  <c r="E106" i="52"/>
  <c r="E105" i="52" s="1"/>
  <c r="L194" i="66"/>
  <c r="L44" i="49"/>
  <c r="L251" i="66"/>
  <c r="L44" i="52"/>
  <c r="U175" i="65"/>
  <c r="U25" i="48"/>
  <c r="U25" i="51"/>
  <c r="U232" i="65"/>
  <c r="Q194" i="66"/>
  <c r="Q44" i="49"/>
  <c r="Q251" i="66"/>
  <c r="Q44" i="52"/>
  <c r="H127" i="46"/>
  <c r="H125" i="45"/>
  <c r="N194" i="69"/>
  <c r="N193" i="69" s="1"/>
  <c r="N106" i="49"/>
  <c r="N105" i="49" s="1"/>
  <c r="N251" i="69"/>
  <c r="N250" i="69" s="1"/>
  <c r="N106" i="52"/>
  <c r="N105" i="52" s="1"/>
  <c r="L155" i="64"/>
  <c r="L132" i="64"/>
  <c r="G156" i="65"/>
  <c r="G25" i="47"/>
  <c r="B191" i="68"/>
  <c r="B82" i="47"/>
  <c r="K156" i="67"/>
  <c r="K63" i="47"/>
  <c r="Q156" i="65"/>
  <c r="Q25" i="47"/>
  <c r="B156" i="69"/>
  <c r="B155" i="69" s="1"/>
  <c r="B106" i="47"/>
  <c r="B105" i="47" s="1"/>
  <c r="S191" i="68"/>
  <c r="S82" i="47"/>
  <c r="I83" i="72"/>
  <c r="L156" i="70"/>
  <c r="L125" i="47"/>
  <c r="C156" i="67"/>
  <c r="C63" i="47"/>
  <c r="M156" i="69"/>
  <c r="M155" i="69" s="1"/>
  <c r="M106" i="47"/>
  <c r="M105" i="47" s="1"/>
  <c r="F156" i="65"/>
  <c r="F25" i="47"/>
  <c r="M156" i="70"/>
  <c r="M125" i="47"/>
  <c r="D156" i="66"/>
  <c r="D44" i="47"/>
  <c r="G174" i="64"/>
  <c r="G4" i="47"/>
  <c r="E156" i="66"/>
  <c r="E44" i="47"/>
  <c r="U156" i="70"/>
  <c r="U125" i="47"/>
  <c r="P174" i="64"/>
  <c r="P4" i="47"/>
  <c r="K156" i="65"/>
  <c r="K25" i="47"/>
  <c r="I89" i="65"/>
  <c r="F174" i="64"/>
  <c r="F4" i="47"/>
  <c r="J156" i="65"/>
  <c r="J25" i="47"/>
  <c r="U175" i="66"/>
  <c r="U44" i="48"/>
  <c r="U44" i="51"/>
  <c r="U232" i="66"/>
  <c r="J46" i="46"/>
  <c r="J44" i="45"/>
  <c r="I194" i="69"/>
  <c r="I193" i="69" s="1"/>
  <c r="I106" i="49"/>
  <c r="I105" i="49" s="1"/>
  <c r="I106" i="52"/>
  <c r="I105" i="52" s="1"/>
  <c r="I251" i="69"/>
  <c r="I250" i="69" s="1"/>
  <c r="E14" i="13"/>
  <c r="E14" i="16" s="1"/>
  <c r="E14" i="10"/>
  <c r="C108" i="46"/>
  <c r="C106" i="45"/>
  <c r="E175" i="66"/>
  <c r="E44" i="48"/>
  <c r="E232" i="66"/>
  <c r="E44" i="51"/>
  <c r="U155" i="64"/>
  <c r="U111" i="64"/>
  <c r="C65" i="46"/>
  <c r="C63" i="45"/>
  <c r="P239" i="68"/>
  <c r="P82" i="49"/>
  <c r="P311" i="68"/>
  <c r="P82" i="52"/>
  <c r="V194" i="67"/>
  <c r="V63" i="49"/>
  <c r="V251" i="67"/>
  <c r="V63" i="52"/>
  <c r="B139" i="67"/>
  <c r="B118" i="67"/>
  <c r="O216" i="64"/>
  <c r="O4" i="49"/>
  <c r="O4" i="52"/>
  <c r="O279" i="64"/>
  <c r="D175" i="65"/>
  <c r="D25" i="48"/>
  <c r="D232" i="65"/>
  <c r="D25" i="51"/>
  <c r="T215" i="68"/>
  <c r="T82" i="48"/>
  <c r="T287" i="68"/>
  <c r="T82" i="51"/>
  <c r="B127" i="46"/>
  <c r="B125" i="45"/>
  <c r="L194" i="70"/>
  <c r="L125" i="49"/>
  <c r="L251" i="70"/>
  <c r="L125" i="52"/>
  <c r="H139" i="66"/>
  <c r="H118" i="66"/>
  <c r="S139" i="67"/>
  <c r="S118" i="67"/>
  <c r="D108" i="46"/>
  <c r="D106" i="45"/>
  <c r="N194" i="66"/>
  <c r="N44" i="49"/>
  <c r="N44" i="52"/>
  <c r="N251" i="66"/>
  <c r="C194" i="66"/>
  <c r="C44" i="49"/>
  <c r="C251" i="66"/>
  <c r="C44" i="52"/>
  <c r="B98" i="69"/>
  <c r="B194" i="69"/>
  <c r="B193" i="69" s="1"/>
  <c r="B106" i="49"/>
  <c r="B105" i="49" s="1"/>
  <c r="B106" i="52"/>
  <c r="B105" i="52" s="1"/>
  <c r="B251" i="69"/>
  <c r="B250" i="69" s="1"/>
  <c r="G194" i="67"/>
  <c r="G63" i="49"/>
  <c r="G251" i="67"/>
  <c r="G63" i="52"/>
  <c r="P175" i="65"/>
  <c r="P25" i="48"/>
  <c r="P25" i="51"/>
  <c r="P232" i="65"/>
  <c r="B195" i="64"/>
  <c r="B4" i="48"/>
  <c r="B258" i="64"/>
  <c r="B4" i="51"/>
  <c r="J139" i="70"/>
  <c r="J118" i="70"/>
  <c r="O195" i="64"/>
  <c r="O4" i="48"/>
  <c r="O258" i="64"/>
  <c r="O4" i="51"/>
  <c r="F175" i="67"/>
  <c r="F63" i="48"/>
  <c r="F63" i="51"/>
  <c r="F232" i="67"/>
  <c r="N14" i="13"/>
  <c r="N14" i="16" s="1"/>
  <c r="N14" i="10"/>
  <c r="I169" i="68"/>
  <c r="I143" i="68"/>
  <c r="D65" i="46"/>
  <c r="D63" i="45"/>
  <c r="H175" i="70"/>
  <c r="H125" i="48"/>
  <c r="H232" i="70"/>
  <c r="H125" i="51"/>
  <c r="K139" i="70"/>
  <c r="K118" i="70"/>
  <c r="G84" i="46"/>
  <c r="G82" i="45"/>
  <c r="V6" i="46"/>
  <c r="V4" i="44"/>
  <c r="V194" i="70"/>
  <c r="V125" i="49"/>
  <c r="V125" i="52"/>
  <c r="V251" i="70"/>
  <c r="R46" i="46"/>
  <c r="R44" i="44"/>
  <c r="R44" i="46" s="1"/>
  <c r="L195" i="64"/>
  <c r="L4" i="48"/>
  <c r="L4" i="51"/>
  <c r="L258" i="64"/>
  <c r="U139" i="70"/>
  <c r="U99" i="70"/>
  <c r="U137" i="70" s="1"/>
  <c r="L27" i="46"/>
  <c r="L25" i="45"/>
  <c r="Q194" i="67"/>
  <c r="Q63" i="49"/>
  <c r="Q251" i="67"/>
  <c r="Q63" i="52"/>
  <c r="B175" i="65"/>
  <c r="B25" i="48"/>
  <c r="B25" i="51"/>
  <c r="B232" i="65"/>
  <c r="S27" i="46"/>
  <c r="S25" i="44"/>
  <c r="J175" i="66"/>
  <c r="J44" i="48"/>
  <c r="J232" i="66"/>
  <c r="J44" i="51"/>
  <c r="Q194" i="65"/>
  <c r="Q25" i="49"/>
  <c r="Q251" i="65"/>
  <c r="Q25" i="52"/>
  <c r="J139" i="67"/>
  <c r="J118" i="67"/>
  <c r="N84" i="46"/>
  <c r="N82" i="45"/>
  <c r="V175" i="70"/>
  <c r="V125" i="48"/>
  <c r="V232" i="70"/>
  <c r="V125" i="51"/>
  <c r="V139" i="66"/>
  <c r="V118" i="66"/>
  <c r="H139" i="67"/>
  <c r="H118" i="67"/>
  <c r="P194" i="66"/>
  <c r="P44" i="49"/>
  <c r="P44" i="52"/>
  <c r="P251" i="66"/>
  <c r="D139" i="70"/>
  <c r="D118" i="70"/>
  <c r="Q84" i="46"/>
  <c r="Q82" i="45"/>
  <c r="U194" i="67"/>
  <c r="U63" i="49"/>
  <c r="U251" i="67"/>
  <c r="U63" i="52"/>
  <c r="L139" i="69"/>
  <c r="L118" i="69"/>
  <c r="U84" i="46"/>
  <c r="U82" i="45"/>
  <c r="K175" i="66"/>
  <c r="K44" i="48"/>
  <c r="K44" i="51"/>
  <c r="K232" i="66"/>
  <c r="F65" i="46"/>
  <c r="F63" i="45"/>
  <c r="P175" i="70"/>
  <c r="P125" i="48"/>
  <c r="P232" i="70"/>
  <c r="P125" i="51"/>
  <c r="J84" i="46"/>
  <c r="J82" i="45"/>
  <c r="E194" i="65"/>
  <c r="E25" i="49"/>
  <c r="E25" i="52"/>
  <c r="E251" i="65"/>
  <c r="Q139" i="70"/>
  <c r="Q118" i="70"/>
  <c r="C169" i="68"/>
  <c r="C143" i="68"/>
  <c r="T194" i="69"/>
  <c r="T106" i="49"/>
  <c r="T106" i="52"/>
  <c r="T251" i="69"/>
  <c r="L139" i="67"/>
  <c r="L118" i="67"/>
  <c r="B216" i="64"/>
  <c r="B4" i="49"/>
  <c r="B279" i="64"/>
  <c r="B4" i="52"/>
  <c r="K139" i="69"/>
  <c r="K118" i="69"/>
  <c r="S194" i="65"/>
  <c r="S25" i="49"/>
  <c r="S251" i="65"/>
  <c r="S25" i="52"/>
  <c r="B139" i="66"/>
  <c r="B118" i="66"/>
  <c r="K175" i="70"/>
  <c r="K125" i="48"/>
  <c r="K125" i="51"/>
  <c r="K232" i="70"/>
  <c r="H155" i="64"/>
  <c r="H132" i="64"/>
  <c r="R175" i="65"/>
  <c r="R25" i="48"/>
  <c r="R232" i="65"/>
  <c r="R25" i="51"/>
  <c r="F14" i="13"/>
  <c r="F14" i="16" s="1"/>
  <c r="F14" i="10"/>
  <c r="O84" i="46"/>
  <c r="O82" i="45"/>
  <c r="L215" i="68"/>
  <c r="L82" i="48"/>
  <c r="L82" i="51"/>
  <c r="L287" i="68"/>
  <c r="U175" i="67"/>
  <c r="U63" i="48"/>
  <c r="U232" i="67"/>
  <c r="U63" i="51"/>
  <c r="F175" i="66"/>
  <c r="F44" i="48"/>
  <c r="F44" i="51"/>
  <c r="F232" i="66"/>
  <c r="P127" i="46"/>
  <c r="P125" i="45"/>
  <c r="T175" i="70"/>
  <c r="T125" i="48"/>
  <c r="T232" i="70"/>
  <c r="T125" i="51"/>
  <c r="E194" i="70"/>
  <c r="E125" i="49"/>
  <c r="E251" i="70"/>
  <c r="E125" i="52"/>
  <c r="R84" i="46"/>
  <c r="R82" i="45"/>
  <c r="S175" i="66"/>
  <c r="S44" i="48"/>
  <c r="S44" i="51"/>
  <c r="S232" i="66"/>
  <c r="K155" i="64"/>
  <c r="K132" i="64"/>
  <c r="I127" i="46"/>
  <c r="I125" i="45"/>
  <c r="I175" i="67"/>
  <c r="I63" i="48"/>
  <c r="I232" i="67"/>
  <c r="I63" i="51"/>
  <c r="J191" i="68"/>
  <c r="J82" i="47"/>
  <c r="P156" i="67"/>
  <c r="P63" i="47"/>
  <c r="G156" i="66"/>
  <c r="G44" i="47"/>
  <c r="O156" i="66"/>
  <c r="O44" i="47"/>
  <c r="G191" i="68"/>
  <c r="G82" i="47"/>
  <c r="T84" i="46"/>
  <c r="T82" i="45"/>
  <c r="D175" i="69"/>
  <c r="D174" i="69" s="1"/>
  <c r="D106" i="48"/>
  <c r="D105" i="48" s="1"/>
  <c r="D232" i="69"/>
  <c r="D231" i="69" s="1"/>
  <c r="D106" i="51"/>
  <c r="D105" i="51" s="1"/>
  <c r="F139" i="70"/>
  <c r="F118" i="70"/>
  <c r="K139" i="65"/>
  <c r="K118" i="65"/>
  <c r="O194" i="65"/>
  <c r="O25" i="49"/>
  <c r="O251" i="65"/>
  <c r="O25" i="52"/>
  <c r="N65" i="46"/>
  <c r="N63" i="45"/>
  <c r="P194" i="65"/>
  <c r="P25" i="49"/>
  <c r="P251" i="65"/>
  <c r="P25" i="52"/>
  <c r="Q195" i="64"/>
  <c r="Q4" i="48"/>
  <c r="Q4" i="51"/>
  <c r="Q258" i="64"/>
  <c r="Q194" i="69"/>
  <c r="Q106" i="49"/>
  <c r="Q106" i="52"/>
  <c r="Q251" i="69"/>
  <c r="Q250" i="69" s="1"/>
  <c r="G194" i="65"/>
  <c r="G25" i="49"/>
  <c r="G25" i="52"/>
  <c r="G251" i="65"/>
  <c r="P175" i="69"/>
  <c r="P174" i="69" s="1"/>
  <c r="P106" i="48"/>
  <c r="P105" i="48" s="1"/>
  <c r="P232" i="69"/>
  <c r="P231" i="69" s="1"/>
  <c r="P106" i="51"/>
  <c r="P105" i="51" s="1"/>
  <c r="R194" i="66"/>
  <c r="R44" i="49"/>
  <c r="R251" i="66"/>
  <c r="R44" i="52"/>
  <c r="G194" i="66"/>
  <c r="G44" i="49"/>
  <c r="G251" i="66"/>
  <c r="G44" i="52"/>
  <c r="C14" i="13"/>
  <c r="C14" i="16" s="1"/>
  <c r="C14" i="10"/>
  <c r="S156" i="65"/>
  <c r="S25" i="47"/>
  <c r="N156" i="67"/>
  <c r="N63" i="47"/>
  <c r="K174" i="64"/>
  <c r="K4" i="47"/>
  <c r="N156" i="66"/>
  <c r="N44" i="47"/>
  <c r="C191" i="68"/>
  <c r="C82" i="47"/>
  <c r="T156" i="70"/>
  <c r="T125" i="47"/>
  <c r="G156" i="70"/>
  <c r="G125" i="47"/>
  <c r="U156" i="69"/>
  <c r="U106" i="47"/>
  <c r="K156" i="70"/>
  <c r="K125" i="47"/>
  <c r="D156" i="69"/>
  <c r="D155" i="69" s="1"/>
  <c r="D106" i="47"/>
  <c r="D105" i="47" s="1"/>
  <c r="T191" i="68"/>
  <c r="T82" i="47"/>
  <c r="S330" i="72"/>
  <c r="S176" i="56"/>
  <c r="B156" i="65"/>
  <c r="B25" i="47"/>
  <c r="T156" i="65"/>
  <c r="T25" i="47"/>
  <c r="L156" i="67"/>
  <c r="L63" i="47"/>
  <c r="S156" i="66"/>
  <c r="S44" i="47"/>
  <c r="L156" i="69"/>
  <c r="L155" i="69" s="1"/>
  <c r="L106" i="47"/>
  <c r="L105" i="47" s="1"/>
  <c r="K156" i="66"/>
  <c r="K44" i="47"/>
  <c r="O174" i="64"/>
  <c r="O4" i="47"/>
  <c r="V156" i="69"/>
  <c r="V106" i="47"/>
  <c r="S156" i="69"/>
  <c r="S106" i="47"/>
  <c r="I6" i="46"/>
  <c r="I4" i="45"/>
  <c r="B175" i="66"/>
  <c r="B44" i="48"/>
  <c r="B232" i="66"/>
  <c r="B44" i="51"/>
  <c r="J139" i="66"/>
  <c r="J118" i="66"/>
  <c r="N6" i="46"/>
  <c r="N4" i="45"/>
  <c r="P14" i="13"/>
  <c r="P14" i="16" s="1"/>
  <c r="P14" i="10"/>
  <c r="C139" i="69"/>
  <c r="C118" i="69"/>
  <c r="U195" i="64"/>
  <c r="U4" i="48"/>
  <c r="U4" i="51"/>
  <c r="U258" i="64"/>
  <c r="C139" i="67"/>
  <c r="C118" i="67"/>
  <c r="O65" i="46"/>
  <c r="O63" i="45"/>
  <c r="F108" i="46"/>
  <c r="F106" i="45"/>
  <c r="B194" i="67"/>
  <c r="B63" i="49"/>
  <c r="B63" i="52"/>
  <c r="B251" i="67"/>
  <c r="G175" i="69"/>
  <c r="G174" i="69" s="1"/>
  <c r="G106" i="48"/>
  <c r="G105" i="48" s="1"/>
  <c r="G106" i="51"/>
  <c r="G105" i="51" s="1"/>
  <c r="G232" i="69"/>
  <c r="G231" i="69" s="1"/>
  <c r="E84" i="46"/>
  <c r="E82" i="45"/>
  <c r="H215" i="68"/>
  <c r="H82" i="48"/>
  <c r="H82" i="51"/>
  <c r="H287" i="68"/>
  <c r="B139" i="70"/>
  <c r="B118" i="70"/>
  <c r="I27" i="46"/>
  <c r="I25" i="45"/>
  <c r="H194" i="66"/>
  <c r="H44" i="49"/>
  <c r="H44" i="52"/>
  <c r="H251" i="66"/>
  <c r="S194" i="67"/>
  <c r="S63" i="49"/>
  <c r="S63" i="52"/>
  <c r="S251" i="67"/>
  <c r="D139" i="69"/>
  <c r="D118" i="69"/>
  <c r="G127" i="46"/>
  <c r="G125" i="45"/>
  <c r="E175" i="65"/>
  <c r="E25" i="48"/>
  <c r="E25" i="51"/>
  <c r="E232" i="65"/>
  <c r="B175" i="69"/>
  <c r="B174" i="69" s="1"/>
  <c r="B106" i="48"/>
  <c r="B105" i="48" s="1"/>
  <c r="B232" i="69"/>
  <c r="B231" i="69" s="1"/>
  <c r="B106" i="51"/>
  <c r="B105" i="51" s="1"/>
  <c r="O27" i="46"/>
  <c r="O25" i="45"/>
  <c r="S195" i="64"/>
  <c r="S4" i="48"/>
  <c r="S258" i="64"/>
  <c r="S4" i="51"/>
  <c r="P27" i="46"/>
  <c r="P25" i="45"/>
  <c r="J194" i="70"/>
  <c r="J125" i="49"/>
  <c r="J125" i="52"/>
  <c r="J251" i="70"/>
  <c r="D6" i="46"/>
  <c r="D4" i="45"/>
  <c r="K46" i="46"/>
  <c r="K44" i="45"/>
  <c r="I239" i="68"/>
  <c r="I82" i="49"/>
  <c r="I82" i="52"/>
  <c r="I311" i="68"/>
  <c r="D139" i="67"/>
  <c r="D118" i="67"/>
  <c r="K194" i="70"/>
  <c r="K125" i="49"/>
  <c r="K251" i="70"/>
  <c r="K125" i="52"/>
  <c r="G169" i="68"/>
  <c r="G143" i="68"/>
  <c r="O108" i="46"/>
  <c r="O106" i="45"/>
  <c r="N175" i="65"/>
  <c r="N25" i="48"/>
  <c r="N25" i="51"/>
  <c r="N232" i="65"/>
  <c r="U175" i="70"/>
  <c r="U125" i="48"/>
  <c r="U232" i="70"/>
  <c r="U125" i="51"/>
  <c r="P215" i="68"/>
  <c r="P82" i="48"/>
  <c r="P287" i="68"/>
  <c r="P82" i="51"/>
  <c r="L139" i="65"/>
  <c r="L118" i="65"/>
  <c r="S108" i="46"/>
  <c r="S106" i="44"/>
  <c r="T175" i="67"/>
  <c r="T63" i="48"/>
  <c r="T63" i="51"/>
  <c r="T232" i="67"/>
  <c r="E175" i="67"/>
  <c r="E63" i="48"/>
  <c r="E63" i="51"/>
  <c r="E232" i="67"/>
  <c r="Q108" i="46"/>
  <c r="Q106" i="45"/>
  <c r="J194" i="67"/>
  <c r="J63" i="49"/>
  <c r="J251" i="67"/>
  <c r="J63" i="52"/>
  <c r="N169" i="68"/>
  <c r="N143" i="68"/>
  <c r="V194" i="66"/>
  <c r="V44" i="49"/>
  <c r="V44" i="52"/>
  <c r="V251" i="66"/>
  <c r="H194" i="67"/>
  <c r="H63" i="49"/>
  <c r="H251" i="67"/>
  <c r="H63" i="52"/>
  <c r="R139" i="67"/>
  <c r="R118" i="67"/>
  <c r="D194" i="70"/>
  <c r="D125" i="49"/>
  <c r="D251" i="70"/>
  <c r="D125" i="52"/>
  <c r="Q169" i="68"/>
  <c r="Q143" i="68"/>
  <c r="L194" i="69"/>
  <c r="L193" i="69" s="1"/>
  <c r="L106" i="49"/>
  <c r="L105" i="49" s="1"/>
  <c r="L251" i="69"/>
  <c r="L250" i="69" s="1"/>
  <c r="L106" i="52"/>
  <c r="L105" i="52" s="1"/>
  <c r="U169" i="68"/>
  <c r="U143" i="68"/>
  <c r="G27" i="46"/>
  <c r="G25" i="45"/>
  <c r="T195" i="64"/>
  <c r="T4" i="48"/>
  <c r="T258" i="64"/>
  <c r="T4" i="51"/>
  <c r="F139" i="67"/>
  <c r="F118" i="67"/>
  <c r="E108" i="46"/>
  <c r="E106" i="45"/>
  <c r="E105" i="45" s="1"/>
  <c r="Q175" i="70"/>
  <c r="Q125" i="48"/>
  <c r="Q125" i="51"/>
  <c r="Q232" i="70"/>
  <c r="J169" i="68"/>
  <c r="J143" i="68"/>
  <c r="K84" i="46"/>
  <c r="K82" i="45"/>
  <c r="Q194" i="70"/>
  <c r="Q125" i="49"/>
  <c r="Q125" i="52"/>
  <c r="Q251" i="70"/>
  <c r="C239" i="68"/>
  <c r="C82" i="49"/>
  <c r="C82" i="52"/>
  <c r="C311" i="68"/>
  <c r="L46" i="46"/>
  <c r="L44" i="45"/>
  <c r="L194" i="67"/>
  <c r="L63" i="49"/>
  <c r="L63" i="52"/>
  <c r="L251" i="67"/>
  <c r="J175" i="65"/>
  <c r="J25" i="48"/>
  <c r="J232" i="65"/>
  <c r="J25" i="51"/>
  <c r="K194" i="69"/>
  <c r="K106" i="49"/>
  <c r="K251" i="69"/>
  <c r="K106" i="52"/>
  <c r="Q46" i="46"/>
  <c r="Q44" i="45"/>
  <c r="B194" i="66"/>
  <c r="B44" i="49"/>
  <c r="B44" i="52"/>
  <c r="B251" i="66"/>
  <c r="V139" i="65"/>
  <c r="V118" i="65"/>
  <c r="H216" i="64"/>
  <c r="H4" i="49"/>
  <c r="H4" i="52"/>
  <c r="H279" i="64"/>
  <c r="T127" i="46"/>
  <c r="T125" i="45"/>
  <c r="H175" i="65"/>
  <c r="H25" i="48"/>
  <c r="H232" i="65"/>
  <c r="H25" i="51"/>
  <c r="O169" i="68"/>
  <c r="O143" i="68"/>
  <c r="P6" i="46"/>
  <c r="P4" i="45"/>
  <c r="I195" i="64"/>
  <c r="I4" i="48"/>
  <c r="I258" i="64"/>
  <c r="I4" i="51"/>
  <c r="G46" i="46"/>
  <c r="G44" i="45"/>
  <c r="F215" i="68"/>
  <c r="F82" i="48"/>
  <c r="F287" i="68"/>
  <c r="F82" i="51"/>
  <c r="N108" i="46"/>
  <c r="N106" i="45"/>
  <c r="N175" i="70"/>
  <c r="N125" i="48"/>
  <c r="N232" i="70"/>
  <c r="N125" i="51"/>
  <c r="P139" i="70"/>
  <c r="P118" i="70"/>
  <c r="R169" i="68"/>
  <c r="R143" i="68"/>
  <c r="K216" i="64"/>
  <c r="K4" i="49"/>
  <c r="K279" i="64"/>
  <c r="K4" i="52"/>
  <c r="I139" i="70"/>
  <c r="I118" i="70"/>
  <c r="S175" i="70"/>
  <c r="S125" i="48"/>
  <c r="S125" i="51"/>
  <c r="S232" i="70"/>
  <c r="H104" i="68"/>
  <c r="K88" i="70"/>
  <c r="P84" i="66"/>
  <c r="I13" i="12"/>
  <c r="I13" i="15" s="1"/>
  <c r="H13" i="12"/>
  <c r="H13" i="15" s="1"/>
  <c r="V85" i="69"/>
  <c r="C103" i="68"/>
  <c r="G84" i="72"/>
  <c r="I84" i="65"/>
  <c r="J83" i="72"/>
  <c r="Q13" i="12"/>
  <c r="Q13" i="15" s="1"/>
  <c r="J88" i="70"/>
  <c r="P13" i="12"/>
  <c r="P13" i="15" s="1"/>
  <c r="J13" i="12"/>
  <c r="J13" i="15" s="1"/>
  <c r="L13" i="12"/>
  <c r="L13" i="15" s="1"/>
  <c r="C13" i="12"/>
  <c r="C13" i="15" s="1"/>
  <c r="G88" i="65"/>
  <c r="R82" i="67"/>
  <c r="J85" i="70"/>
  <c r="V13" i="12"/>
  <c r="V13" i="15" s="1"/>
  <c r="G87" i="72"/>
  <c r="S13" i="12"/>
  <c r="S13" i="15" s="1"/>
  <c r="T81" i="71"/>
  <c r="P89" i="70"/>
  <c r="R13" i="12"/>
  <c r="R13" i="15" s="1"/>
  <c r="R85" i="67"/>
  <c r="E87" i="71"/>
  <c r="J108" i="68"/>
  <c r="N89" i="67"/>
  <c r="R84" i="69"/>
  <c r="U13" i="12"/>
  <c r="U13" i="15" s="1"/>
  <c r="N89" i="69"/>
  <c r="M89" i="67"/>
  <c r="T82" i="66"/>
  <c r="O13" i="12"/>
  <c r="O13" i="15" s="1"/>
  <c r="K88" i="66"/>
  <c r="L84" i="67"/>
  <c r="M84" i="71"/>
  <c r="M13" i="12"/>
  <c r="M13" i="15" s="1"/>
  <c r="G104" i="68"/>
  <c r="G88" i="71"/>
  <c r="O100" i="68"/>
  <c r="L89" i="65"/>
  <c r="K85" i="65"/>
  <c r="K89" i="66"/>
  <c r="I85" i="70"/>
  <c r="N13" i="12"/>
  <c r="N13" i="15" s="1"/>
  <c r="N99" i="68"/>
  <c r="K13" i="12"/>
  <c r="K13" i="15" s="1"/>
  <c r="P82" i="69"/>
  <c r="G13" i="12"/>
  <c r="G13" i="15" s="1"/>
  <c r="B13" i="12"/>
  <c r="B13" i="15" s="1"/>
  <c r="P85" i="66"/>
  <c r="F13" i="12"/>
  <c r="F13" i="15" s="1"/>
  <c r="D107" i="68"/>
  <c r="H88" i="72"/>
  <c r="S97" i="68"/>
  <c r="T13" i="12"/>
  <c r="T13" i="15" s="1"/>
  <c r="D13" i="12"/>
  <c r="D13" i="15" s="1"/>
  <c r="R88" i="69"/>
  <c r="L83" i="71"/>
  <c r="E13" i="12"/>
  <c r="E13" i="15" s="1"/>
  <c r="P82" i="70"/>
  <c r="M88" i="67"/>
  <c r="M84" i="67"/>
  <c r="E137" i="69" l="1"/>
  <c r="E136" i="69"/>
  <c r="O193" i="69"/>
  <c r="Q105" i="52"/>
  <c r="O250" i="69"/>
  <c r="K193" i="69"/>
  <c r="N309" i="69"/>
  <c r="E105" i="46"/>
  <c r="K250" i="69"/>
  <c r="R330" i="72"/>
  <c r="O105" i="49"/>
  <c r="Q193" i="69"/>
  <c r="K105" i="52"/>
  <c r="G309" i="69"/>
  <c r="E105" i="55"/>
  <c r="O105" i="52"/>
  <c r="E309" i="69"/>
  <c r="K105" i="49"/>
  <c r="N105" i="55"/>
  <c r="G105" i="55"/>
  <c r="R176" i="56"/>
  <c r="Q105" i="49"/>
  <c r="B137" i="69"/>
  <c r="T340" i="67"/>
  <c r="T74" i="56"/>
  <c r="J105" i="55"/>
  <c r="P144" i="62"/>
  <c r="P424" i="71"/>
  <c r="P370" i="71"/>
  <c r="P144" i="59"/>
  <c r="H343" i="67"/>
  <c r="H77" i="56"/>
  <c r="O425" i="68"/>
  <c r="O98" i="56"/>
  <c r="P331" i="71"/>
  <c r="P159" i="56"/>
  <c r="I340" i="69"/>
  <c r="I117" i="56"/>
  <c r="Q343" i="69"/>
  <c r="Q120" i="56"/>
  <c r="G343" i="70"/>
  <c r="G139" i="56"/>
  <c r="N340" i="69"/>
  <c r="N117" i="56"/>
  <c r="G343" i="69"/>
  <c r="G120" i="56"/>
  <c r="K343" i="69"/>
  <c r="K120" i="56"/>
  <c r="J309" i="69"/>
  <c r="T334" i="69"/>
  <c r="T111" i="56"/>
  <c r="H117" i="56"/>
  <c r="H340" i="69"/>
  <c r="G124" i="55"/>
  <c r="V340" i="69"/>
  <c r="V117" i="56"/>
  <c r="K378" i="64"/>
  <c r="K17" i="56"/>
  <c r="E3" i="54"/>
  <c r="R339" i="69"/>
  <c r="V334" i="69"/>
  <c r="R162" i="60"/>
  <c r="R442" i="72"/>
  <c r="R162" i="63"/>
  <c r="R388" i="72"/>
  <c r="E340" i="69"/>
  <c r="E117" i="56"/>
  <c r="P144" i="55"/>
  <c r="F290" i="69"/>
  <c r="F105" i="54"/>
  <c r="P327" i="72"/>
  <c r="P173" i="56"/>
  <c r="P280" i="71"/>
  <c r="P144" i="54"/>
  <c r="G320" i="72"/>
  <c r="G166" i="56"/>
  <c r="P298" i="71"/>
  <c r="I343" i="69"/>
  <c r="I120" i="56"/>
  <c r="G343" i="64"/>
  <c r="N340" i="66"/>
  <c r="N55" i="56"/>
  <c r="Q341" i="69"/>
  <c r="Q118" i="56"/>
  <c r="F340" i="69"/>
  <c r="F117" i="56"/>
  <c r="H343" i="69"/>
  <c r="H120" i="56"/>
  <c r="G388" i="72"/>
  <c r="G162" i="60"/>
  <c r="G442" i="72"/>
  <c r="G162" i="63"/>
  <c r="R339" i="70"/>
  <c r="R135" i="56"/>
  <c r="G326" i="72"/>
  <c r="G172" i="56"/>
  <c r="J343" i="69"/>
  <c r="J120" i="56"/>
  <c r="E377" i="64"/>
  <c r="E16" i="56"/>
  <c r="L340" i="69"/>
  <c r="L117" i="56"/>
  <c r="E343" i="69"/>
  <c r="E120" i="56"/>
  <c r="P331" i="72"/>
  <c r="P177" i="56"/>
  <c r="G427" i="64"/>
  <c r="G3" i="59"/>
  <c r="G490" i="64"/>
  <c r="G3" i="62"/>
  <c r="M343" i="69"/>
  <c r="M120" i="56"/>
  <c r="G377" i="64"/>
  <c r="G16" i="56"/>
  <c r="P118" i="56"/>
  <c r="P341" i="69"/>
  <c r="G3" i="55"/>
  <c r="U334" i="69"/>
  <c r="U111" i="56"/>
  <c r="G161" i="55"/>
  <c r="R325" i="72"/>
  <c r="R171" i="56"/>
  <c r="P327" i="71"/>
  <c r="P155" i="56"/>
  <c r="E3" i="55"/>
  <c r="R116" i="56"/>
  <c r="L343" i="69"/>
  <c r="L120" i="56"/>
  <c r="G340" i="69"/>
  <c r="G117" i="56"/>
  <c r="G340" i="66"/>
  <c r="G55" i="56"/>
  <c r="I380" i="64"/>
  <c r="I19" i="56"/>
  <c r="U340" i="69"/>
  <c r="U117" i="56"/>
  <c r="K341" i="66"/>
  <c r="K56" i="56"/>
  <c r="N343" i="69"/>
  <c r="N120" i="56"/>
  <c r="M105" i="55"/>
  <c r="G340" i="70"/>
  <c r="G136" i="56"/>
  <c r="G343" i="66"/>
  <c r="G58" i="56"/>
  <c r="G297" i="72"/>
  <c r="K341" i="69"/>
  <c r="K118" i="56"/>
  <c r="N343" i="66"/>
  <c r="N58" i="56"/>
  <c r="P345" i="69"/>
  <c r="P122" i="56"/>
  <c r="I105" i="55"/>
  <c r="P339" i="69"/>
  <c r="P116" i="56"/>
  <c r="T334" i="67"/>
  <c r="T68" i="56"/>
  <c r="T340" i="69"/>
  <c r="T117" i="56"/>
  <c r="V111" i="56"/>
  <c r="J340" i="69"/>
  <c r="J117" i="56"/>
  <c r="S56" i="56"/>
  <c r="S341" i="66"/>
  <c r="M309" i="69"/>
  <c r="M340" i="69"/>
  <c r="M117" i="56"/>
  <c r="S341" i="69"/>
  <c r="S118" i="56"/>
  <c r="E490" i="64"/>
  <c r="E3" i="62"/>
  <c r="E427" i="64"/>
  <c r="E3" i="59"/>
  <c r="G309" i="70"/>
  <c r="G329" i="72"/>
  <c r="G175" i="56"/>
  <c r="I309" i="69"/>
  <c r="P388" i="72"/>
  <c r="P162" i="60"/>
  <c r="P162" i="63"/>
  <c r="P442" i="72"/>
  <c r="R105" i="44"/>
  <c r="R98" i="69"/>
  <c r="R155" i="69"/>
  <c r="R105" i="47"/>
  <c r="R153" i="69"/>
  <c r="R122" i="46"/>
  <c r="R330" i="71"/>
  <c r="R148" i="71"/>
  <c r="R158" i="46"/>
  <c r="P4" i="46"/>
  <c r="K82" i="46"/>
  <c r="P25" i="46"/>
  <c r="O25" i="46"/>
  <c r="D117" i="69"/>
  <c r="D136" i="69" s="1"/>
  <c r="D137" i="69"/>
  <c r="C137" i="69"/>
  <c r="C117" i="69"/>
  <c r="C136" i="69" s="1"/>
  <c r="S213" i="66"/>
  <c r="S44" i="50"/>
  <c r="S270" i="66"/>
  <c r="S44" i="53"/>
  <c r="T263" i="68"/>
  <c r="T82" i="50"/>
  <c r="T335" i="68"/>
  <c r="T82" i="53"/>
  <c r="C263" i="68"/>
  <c r="C82" i="50"/>
  <c r="C82" i="53"/>
  <c r="C335" i="68"/>
  <c r="N63" i="46"/>
  <c r="G263" i="68"/>
  <c r="G82" i="50"/>
  <c r="G335" i="68"/>
  <c r="G82" i="53"/>
  <c r="H153" i="64"/>
  <c r="K137" i="69"/>
  <c r="K117" i="69"/>
  <c r="K136" i="69" s="1"/>
  <c r="L137" i="67"/>
  <c r="C167" i="68"/>
  <c r="J137" i="67"/>
  <c r="B125" i="46"/>
  <c r="J44" i="46"/>
  <c r="F213" i="65"/>
  <c r="F25" i="50"/>
  <c r="F25" i="53"/>
  <c r="F270" i="65"/>
  <c r="K4" i="46"/>
  <c r="E137" i="70"/>
  <c r="T137" i="69"/>
  <c r="U137" i="67"/>
  <c r="H63" i="46"/>
  <c r="N137" i="66"/>
  <c r="L137" i="70"/>
  <c r="B63" i="46"/>
  <c r="M213" i="67"/>
  <c r="M63" i="50"/>
  <c r="M63" i="53"/>
  <c r="M270" i="67"/>
  <c r="J213" i="70"/>
  <c r="J125" i="50"/>
  <c r="J270" i="70"/>
  <c r="J125" i="53"/>
  <c r="G153" i="64"/>
  <c r="U137" i="69"/>
  <c r="S167" i="68"/>
  <c r="E153" i="64"/>
  <c r="Q213" i="70"/>
  <c r="Q125" i="50"/>
  <c r="Q270" i="70"/>
  <c r="Q125" i="53"/>
  <c r="M213" i="65"/>
  <c r="M25" i="50"/>
  <c r="M270" i="65"/>
  <c r="M25" i="53"/>
  <c r="C237" i="64"/>
  <c r="C4" i="50"/>
  <c r="C4" i="53"/>
  <c r="C300" i="64"/>
  <c r="T153" i="64"/>
  <c r="J25" i="46"/>
  <c r="H167" i="68"/>
  <c r="C25" i="46"/>
  <c r="N213" i="69"/>
  <c r="N212" i="69" s="1"/>
  <c r="N106" i="50"/>
  <c r="N105" i="50" s="1"/>
  <c r="N270" i="69"/>
  <c r="N269" i="69" s="1"/>
  <c r="N106" i="53"/>
  <c r="N105" i="53" s="1"/>
  <c r="U213" i="67"/>
  <c r="U63" i="50"/>
  <c r="U63" i="53"/>
  <c r="U270" i="67"/>
  <c r="B237" i="64"/>
  <c r="B4" i="50"/>
  <c r="B300" i="64"/>
  <c r="B4" i="53"/>
  <c r="M63" i="46"/>
  <c r="R213" i="67"/>
  <c r="R63" i="50"/>
  <c r="R270" i="67"/>
  <c r="R63" i="53"/>
  <c r="G117" i="69"/>
  <c r="G136" i="69" s="1"/>
  <c r="G137" i="69"/>
  <c r="B137" i="65"/>
  <c r="K263" i="68"/>
  <c r="K82" i="50"/>
  <c r="K335" i="68"/>
  <c r="K82" i="53"/>
  <c r="Q213" i="69"/>
  <c r="Q212" i="69" s="1"/>
  <c r="Q106" i="50"/>
  <c r="Q105" i="50" s="1"/>
  <c r="Q106" i="53"/>
  <c r="Q105" i="53" s="1"/>
  <c r="Q270" i="69"/>
  <c r="Q269" i="69" s="1"/>
  <c r="M44" i="46"/>
  <c r="M82" i="46"/>
  <c r="O44" i="46"/>
  <c r="K137" i="66"/>
  <c r="N153" i="64"/>
  <c r="F213" i="69"/>
  <c r="F212" i="69" s="1"/>
  <c r="F106" i="50"/>
  <c r="F105" i="50" s="1"/>
  <c r="F270" i="69"/>
  <c r="F269" i="69" s="1"/>
  <c r="F106" i="53"/>
  <c r="F105" i="53" s="1"/>
  <c r="I213" i="69"/>
  <c r="I212" i="69" s="1"/>
  <c r="I106" i="50"/>
  <c r="I105" i="50" s="1"/>
  <c r="I106" i="53"/>
  <c r="I105" i="53" s="1"/>
  <c r="I270" i="69"/>
  <c r="I269" i="69" s="1"/>
  <c r="R152" i="65"/>
  <c r="R40" i="46"/>
  <c r="T169" i="64"/>
  <c r="T20" i="46"/>
  <c r="G44" i="46"/>
  <c r="Q44" i="46"/>
  <c r="D4" i="46"/>
  <c r="S213" i="69"/>
  <c r="S106" i="50"/>
  <c r="S270" i="69"/>
  <c r="S106" i="53"/>
  <c r="K213" i="70"/>
  <c r="K125" i="50"/>
  <c r="K270" i="70"/>
  <c r="K125" i="53"/>
  <c r="G213" i="70"/>
  <c r="G125" i="50"/>
  <c r="G125" i="53"/>
  <c r="G270" i="70"/>
  <c r="N213" i="67"/>
  <c r="N63" i="50"/>
  <c r="N63" i="53"/>
  <c r="N270" i="67"/>
  <c r="P213" i="67"/>
  <c r="P63" i="50"/>
  <c r="P270" i="67"/>
  <c r="P63" i="53"/>
  <c r="P125" i="46"/>
  <c r="B137" i="66"/>
  <c r="J82" i="46"/>
  <c r="F63" i="46"/>
  <c r="U82" i="46"/>
  <c r="H137" i="66"/>
  <c r="K213" i="65"/>
  <c r="K25" i="50"/>
  <c r="K270" i="65"/>
  <c r="K25" i="53"/>
  <c r="L213" i="70"/>
  <c r="L125" i="50"/>
  <c r="L125" i="53"/>
  <c r="L270" i="70"/>
  <c r="B213" i="69"/>
  <c r="B212" i="69" s="1"/>
  <c r="B106" i="50"/>
  <c r="B105" i="50" s="1"/>
  <c r="B106" i="53"/>
  <c r="B105" i="53" s="1"/>
  <c r="K213" i="67"/>
  <c r="K63" i="50"/>
  <c r="K63" i="53"/>
  <c r="K270" i="67"/>
  <c r="B153" i="64"/>
  <c r="Q125" i="46"/>
  <c r="P137" i="66"/>
  <c r="B213" i="70"/>
  <c r="B125" i="50"/>
  <c r="B125" i="53"/>
  <c r="B270" i="70"/>
  <c r="D213" i="70"/>
  <c r="D125" i="50"/>
  <c r="D125" i="53"/>
  <c r="D270" i="70"/>
  <c r="V213" i="66"/>
  <c r="V44" i="50"/>
  <c r="V44" i="53"/>
  <c r="V270" i="66"/>
  <c r="V263" i="68"/>
  <c r="V82" i="50"/>
  <c r="V335" i="68"/>
  <c r="V82" i="53"/>
  <c r="S44" i="46"/>
  <c r="T4" i="46"/>
  <c r="H117" i="69"/>
  <c r="H136" i="69" s="1"/>
  <c r="H137" i="69"/>
  <c r="O213" i="69"/>
  <c r="O212" i="69" s="1"/>
  <c r="O106" i="50"/>
  <c r="O105" i="50" s="1"/>
  <c r="O106" i="53"/>
  <c r="O105" i="53" s="1"/>
  <c r="F213" i="66"/>
  <c r="F44" i="50"/>
  <c r="F270" i="66"/>
  <c r="F44" i="53"/>
  <c r="Q237" i="64"/>
  <c r="Q4" i="50"/>
  <c r="Q300" i="64"/>
  <c r="Q4" i="53"/>
  <c r="G4" i="46"/>
  <c r="S82" i="46"/>
  <c r="J4" i="46"/>
  <c r="M263" i="68"/>
  <c r="M82" i="50"/>
  <c r="M335" i="68"/>
  <c r="M82" i="53"/>
  <c r="P213" i="69"/>
  <c r="P212" i="69" s="1"/>
  <c r="P106" i="50"/>
  <c r="P105" i="50" s="1"/>
  <c r="P106" i="53"/>
  <c r="P105" i="53" s="1"/>
  <c r="P270" i="69"/>
  <c r="P269" i="69" s="1"/>
  <c r="C213" i="70"/>
  <c r="C125" i="50"/>
  <c r="C270" i="70"/>
  <c r="C125" i="53"/>
  <c r="O137" i="70"/>
  <c r="M105" i="45"/>
  <c r="M105" i="46" s="1"/>
  <c r="M106" i="46"/>
  <c r="I213" i="66"/>
  <c r="I44" i="50"/>
  <c r="I44" i="53"/>
  <c r="I270" i="66"/>
  <c r="S213" i="67"/>
  <c r="S63" i="50"/>
  <c r="S270" i="67"/>
  <c r="S63" i="53"/>
  <c r="H213" i="70"/>
  <c r="H125" i="50"/>
  <c r="H125" i="53"/>
  <c r="H270" i="70"/>
  <c r="F137" i="65"/>
  <c r="E213" i="69"/>
  <c r="E212" i="69" s="1"/>
  <c r="E106" i="50"/>
  <c r="E105" i="50" s="1"/>
  <c r="E106" i="53"/>
  <c r="E105" i="53" s="1"/>
  <c r="E270" i="69"/>
  <c r="E269" i="69" s="1"/>
  <c r="D82" i="46"/>
  <c r="L137" i="66"/>
  <c r="G137" i="65"/>
  <c r="Q137" i="69"/>
  <c r="Q117" i="69"/>
  <c r="Q136" i="69" s="1"/>
  <c r="H263" i="68"/>
  <c r="H82" i="50"/>
  <c r="H82" i="53"/>
  <c r="H335" i="68"/>
  <c r="L263" i="68"/>
  <c r="L82" i="50"/>
  <c r="L335" i="68"/>
  <c r="L82" i="53"/>
  <c r="Q263" i="68"/>
  <c r="Q82" i="50"/>
  <c r="Q335" i="68"/>
  <c r="Q82" i="53"/>
  <c r="E263" i="68"/>
  <c r="E82" i="50"/>
  <c r="E335" i="68"/>
  <c r="E82" i="53"/>
  <c r="S4" i="46"/>
  <c r="J117" i="69"/>
  <c r="J136" i="69" s="1"/>
  <c r="J137" i="69"/>
  <c r="R213" i="70"/>
  <c r="R125" i="50"/>
  <c r="R270" i="70"/>
  <c r="R125" i="53"/>
  <c r="O167" i="68"/>
  <c r="J167" i="68"/>
  <c r="Q106" i="46"/>
  <c r="Q105" i="45"/>
  <c r="Q105" i="46" s="1"/>
  <c r="K44" i="46"/>
  <c r="F106" i="46"/>
  <c r="F105" i="45"/>
  <c r="F105" i="46" s="1"/>
  <c r="K213" i="66"/>
  <c r="K44" i="50"/>
  <c r="K270" i="66"/>
  <c r="K44" i="53"/>
  <c r="B213" i="65"/>
  <c r="B25" i="50"/>
  <c r="B270" i="65"/>
  <c r="B25" i="53"/>
  <c r="Q137" i="70"/>
  <c r="Q82" i="46"/>
  <c r="G82" i="46"/>
  <c r="J137" i="70"/>
  <c r="E213" i="66"/>
  <c r="E44" i="50"/>
  <c r="E44" i="53"/>
  <c r="E270" i="66"/>
  <c r="D213" i="66"/>
  <c r="D44" i="50"/>
  <c r="D44" i="53"/>
  <c r="D270" i="66"/>
  <c r="V4" i="46"/>
  <c r="H4" i="46"/>
  <c r="V44" i="46"/>
  <c r="J63" i="46"/>
  <c r="G137" i="67"/>
  <c r="B136" i="69"/>
  <c r="V137" i="67"/>
  <c r="I213" i="65"/>
  <c r="I25" i="50"/>
  <c r="I25" i="53"/>
  <c r="I270" i="65"/>
  <c r="N213" i="70"/>
  <c r="N125" i="50"/>
  <c r="N270" i="70"/>
  <c r="N125" i="53"/>
  <c r="L167" i="68"/>
  <c r="C44" i="46"/>
  <c r="N44" i="46"/>
  <c r="P263" i="68"/>
  <c r="P82" i="50"/>
  <c r="P82" i="53"/>
  <c r="P335" i="68"/>
  <c r="Q153" i="64"/>
  <c r="D263" i="68"/>
  <c r="D82" i="50"/>
  <c r="D335" i="68"/>
  <c r="D82" i="53"/>
  <c r="L82" i="46"/>
  <c r="R106" i="46"/>
  <c r="C153" i="64"/>
  <c r="M137" i="65"/>
  <c r="M4" i="46"/>
  <c r="F137" i="66"/>
  <c r="U237" i="64"/>
  <c r="U4" i="50"/>
  <c r="U300" i="64"/>
  <c r="U4" i="53"/>
  <c r="N237" i="64"/>
  <c r="N4" i="50"/>
  <c r="N4" i="53"/>
  <c r="N300" i="64"/>
  <c r="M137" i="67"/>
  <c r="U137" i="66"/>
  <c r="T167" i="68"/>
  <c r="E106" i="46"/>
  <c r="O213" i="67"/>
  <c r="O63" i="50"/>
  <c r="O63" i="53"/>
  <c r="O270" i="67"/>
  <c r="M213" i="66"/>
  <c r="M44" i="50"/>
  <c r="M44" i="53"/>
  <c r="M270" i="66"/>
  <c r="D167" i="68"/>
  <c r="O137" i="66"/>
  <c r="B82" i="46"/>
  <c r="K167" i="68"/>
  <c r="Q4" i="46"/>
  <c r="F25" i="46"/>
  <c r="O137" i="65"/>
  <c r="F125" i="46"/>
  <c r="R158" i="56"/>
  <c r="J237" i="64"/>
  <c r="J4" i="50"/>
  <c r="J300" i="64"/>
  <c r="J4" i="53"/>
  <c r="I108" i="68"/>
  <c r="S30" i="25"/>
  <c r="S30" i="28" s="1"/>
  <c r="I137" i="70"/>
  <c r="R167" i="68"/>
  <c r="T125" i="46"/>
  <c r="V137" i="65"/>
  <c r="L44" i="46"/>
  <c r="F137" i="67"/>
  <c r="N167" i="68"/>
  <c r="L137" i="65"/>
  <c r="G167" i="68"/>
  <c r="D137" i="67"/>
  <c r="L213" i="67"/>
  <c r="L63" i="50"/>
  <c r="L270" i="67"/>
  <c r="L63" i="53"/>
  <c r="N213" i="66"/>
  <c r="N44" i="50"/>
  <c r="N270" i="66"/>
  <c r="N44" i="53"/>
  <c r="F137" i="70"/>
  <c r="O213" i="66"/>
  <c r="O44" i="50"/>
  <c r="O270" i="66"/>
  <c r="O44" i="53"/>
  <c r="I125" i="46"/>
  <c r="L117" i="69"/>
  <c r="L136" i="69" s="1"/>
  <c r="L137" i="69"/>
  <c r="D63" i="46"/>
  <c r="M213" i="69"/>
  <c r="M212" i="69" s="1"/>
  <c r="M106" i="50"/>
  <c r="M105" i="50" s="1"/>
  <c r="M106" i="53"/>
  <c r="M105" i="53" s="1"/>
  <c r="M270" i="69"/>
  <c r="M269" i="69" s="1"/>
  <c r="G213" i="65"/>
  <c r="G25" i="50"/>
  <c r="G270" i="65"/>
  <c r="G25" i="53"/>
  <c r="B44" i="46"/>
  <c r="E137" i="65"/>
  <c r="K125" i="46"/>
  <c r="I82" i="46"/>
  <c r="C137" i="66"/>
  <c r="I137" i="69"/>
  <c r="I117" i="69"/>
  <c r="I136" i="69" s="1"/>
  <c r="I213" i="70"/>
  <c r="I125" i="50"/>
  <c r="I270" i="70"/>
  <c r="I125" i="53"/>
  <c r="M237" i="64"/>
  <c r="M4" i="50"/>
  <c r="M4" i="53"/>
  <c r="M300" i="64"/>
  <c r="R137" i="69"/>
  <c r="P117" i="69"/>
  <c r="P136" i="69" s="1"/>
  <c r="P137" i="69"/>
  <c r="S137" i="69"/>
  <c r="J137" i="65"/>
  <c r="U63" i="46"/>
  <c r="V125" i="46"/>
  <c r="S137" i="70"/>
  <c r="O4" i="46"/>
  <c r="V63" i="46"/>
  <c r="I263" i="68"/>
  <c r="I82" i="50"/>
  <c r="I335" i="68"/>
  <c r="I82" i="53"/>
  <c r="N213" i="65"/>
  <c r="N25" i="50"/>
  <c r="N25" i="53"/>
  <c r="N270" i="65"/>
  <c r="L213" i="65"/>
  <c r="L25" i="50"/>
  <c r="L270" i="65"/>
  <c r="L25" i="53"/>
  <c r="G213" i="69"/>
  <c r="G212" i="69" s="1"/>
  <c r="G106" i="50"/>
  <c r="G105" i="50" s="1"/>
  <c r="G106" i="53"/>
  <c r="G105" i="53" s="1"/>
  <c r="G270" i="69"/>
  <c r="G269" i="69" s="1"/>
  <c r="R125" i="46"/>
  <c r="U106" i="46"/>
  <c r="S106" i="46"/>
  <c r="U137" i="65"/>
  <c r="T137" i="67"/>
  <c r="F263" i="68"/>
  <c r="F82" i="50"/>
  <c r="F335" i="68"/>
  <c r="F82" i="53"/>
  <c r="V213" i="70"/>
  <c r="V125" i="50"/>
  <c r="V270" i="70"/>
  <c r="V125" i="53"/>
  <c r="M137" i="70"/>
  <c r="C4" i="46"/>
  <c r="U25" i="46"/>
  <c r="P137" i="67"/>
  <c r="P213" i="65"/>
  <c r="P25" i="50"/>
  <c r="P25" i="53"/>
  <c r="P270" i="65"/>
  <c r="R237" i="64"/>
  <c r="R4" i="50"/>
  <c r="R300" i="64"/>
  <c r="R4" i="53"/>
  <c r="Q213" i="66"/>
  <c r="Q44" i="50"/>
  <c r="Q44" i="53"/>
  <c r="Q270" i="66"/>
  <c r="N117" i="69"/>
  <c r="N136" i="69" s="1"/>
  <c r="N137" i="69"/>
  <c r="P153" i="64"/>
  <c r="F82" i="46"/>
  <c r="H25" i="46"/>
  <c r="E237" i="64"/>
  <c r="E4" i="50"/>
  <c r="E300" i="64"/>
  <c r="E4" i="53"/>
  <c r="D237" i="64"/>
  <c r="D4" i="50"/>
  <c r="D4" i="53"/>
  <c r="D300" i="64"/>
  <c r="E213" i="67"/>
  <c r="E63" i="50"/>
  <c r="E270" i="67"/>
  <c r="E63" i="53"/>
  <c r="R170" i="64"/>
  <c r="R21" i="46"/>
  <c r="G125" i="46"/>
  <c r="I25" i="46"/>
  <c r="O63" i="46"/>
  <c r="N4" i="46"/>
  <c r="V213" i="69"/>
  <c r="V106" i="50"/>
  <c r="V270" i="69"/>
  <c r="V106" i="53"/>
  <c r="U213" i="69"/>
  <c r="U106" i="50"/>
  <c r="U106" i="53"/>
  <c r="U270" i="69"/>
  <c r="S213" i="65"/>
  <c r="S25" i="50"/>
  <c r="S270" i="65"/>
  <c r="S25" i="53"/>
  <c r="J263" i="68"/>
  <c r="J82" i="50"/>
  <c r="J335" i="68"/>
  <c r="J82" i="53"/>
  <c r="R82" i="46"/>
  <c r="O82" i="46"/>
  <c r="D137" i="70"/>
  <c r="L25" i="46"/>
  <c r="K137" i="70"/>
  <c r="F237" i="64"/>
  <c r="F4" i="50"/>
  <c r="F4" i="53"/>
  <c r="F300" i="64"/>
  <c r="P237" i="64"/>
  <c r="P4" i="50"/>
  <c r="P300" i="64"/>
  <c r="P4" i="53"/>
  <c r="Q213" i="65"/>
  <c r="Q25" i="50"/>
  <c r="Q270" i="65"/>
  <c r="Q25" i="53"/>
  <c r="B263" i="68"/>
  <c r="B82" i="50"/>
  <c r="B335" i="68"/>
  <c r="B82" i="53"/>
  <c r="L153" i="64"/>
  <c r="H125" i="46"/>
  <c r="Q137" i="65"/>
  <c r="V137" i="70"/>
  <c r="P167" i="68"/>
  <c r="D213" i="65"/>
  <c r="D25" i="50"/>
  <c r="D270" i="65"/>
  <c r="D25" i="53"/>
  <c r="K213" i="69"/>
  <c r="K212" i="69" s="1"/>
  <c r="K106" i="50"/>
  <c r="K105" i="50" s="1"/>
  <c r="K106" i="53"/>
  <c r="K105" i="53" s="1"/>
  <c r="K270" i="69"/>
  <c r="K269" i="69" s="1"/>
  <c r="N263" i="68"/>
  <c r="N82" i="50"/>
  <c r="N82" i="53"/>
  <c r="N335" i="68"/>
  <c r="B25" i="46"/>
  <c r="P44" i="46"/>
  <c r="Q63" i="46"/>
  <c r="S137" i="66"/>
  <c r="G63" i="46"/>
  <c r="B105" i="45"/>
  <c r="B105" i="46" s="1"/>
  <c r="B106" i="46"/>
  <c r="J153" i="64"/>
  <c r="C137" i="65"/>
  <c r="I106" i="46"/>
  <c r="I105" i="45"/>
  <c r="I105" i="46" s="1"/>
  <c r="C213" i="66"/>
  <c r="C44" i="50"/>
  <c r="C270" i="66"/>
  <c r="C44" i="53"/>
  <c r="T28" i="25"/>
  <c r="T28" i="28" s="1"/>
  <c r="L237" i="64"/>
  <c r="L4" i="50"/>
  <c r="L4" i="53"/>
  <c r="L300" i="64"/>
  <c r="I137" i="67"/>
  <c r="P106" i="46"/>
  <c r="P105" i="45"/>
  <c r="P105" i="46" s="1"/>
  <c r="T137" i="65"/>
  <c r="U153" i="64"/>
  <c r="J213" i="66"/>
  <c r="J44" i="50"/>
  <c r="J44" i="53"/>
  <c r="J270" i="66"/>
  <c r="V237" i="64"/>
  <c r="V4" i="50"/>
  <c r="V4" i="53"/>
  <c r="V300" i="64"/>
  <c r="P213" i="66"/>
  <c r="P44" i="50"/>
  <c r="P44" i="53"/>
  <c r="P270" i="66"/>
  <c r="P63" i="46"/>
  <c r="V153" i="64"/>
  <c r="U125" i="46"/>
  <c r="H82" i="46"/>
  <c r="F213" i="67"/>
  <c r="F63" i="50"/>
  <c r="F270" i="67"/>
  <c r="F63" i="53"/>
  <c r="J213" i="69"/>
  <c r="J212" i="69" s="1"/>
  <c r="J106" i="50"/>
  <c r="J105" i="50" s="1"/>
  <c r="J106" i="53"/>
  <c r="J105" i="53" s="1"/>
  <c r="J270" i="69"/>
  <c r="J269" i="69" s="1"/>
  <c r="R213" i="66"/>
  <c r="R44" i="50"/>
  <c r="R270" i="66"/>
  <c r="R44" i="53"/>
  <c r="R137" i="66"/>
  <c r="G137" i="66"/>
  <c r="F4" i="46"/>
  <c r="K25" i="46"/>
  <c r="R4" i="46"/>
  <c r="I137" i="65"/>
  <c r="E167" i="68"/>
  <c r="J213" i="67"/>
  <c r="J63" i="50"/>
  <c r="J63" i="53"/>
  <c r="J270" i="67"/>
  <c r="L213" i="66"/>
  <c r="L44" i="50"/>
  <c r="L270" i="66"/>
  <c r="L44" i="53"/>
  <c r="C213" i="69"/>
  <c r="C212" i="69" s="1"/>
  <c r="C106" i="50"/>
  <c r="C105" i="50" s="1"/>
  <c r="C106" i="53"/>
  <c r="C105" i="53" s="1"/>
  <c r="T137" i="66"/>
  <c r="N106" i="46"/>
  <c r="N105" i="45"/>
  <c r="N105" i="46" s="1"/>
  <c r="G25" i="46"/>
  <c r="E82" i="46"/>
  <c r="I4" i="46"/>
  <c r="L213" i="69"/>
  <c r="L212" i="69" s="1"/>
  <c r="L106" i="50"/>
  <c r="L105" i="50" s="1"/>
  <c r="L106" i="53"/>
  <c r="L105" i="53" s="1"/>
  <c r="L270" i="69"/>
  <c r="L269" i="69" s="1"/>
  <c r="T213" i="70"/>
  <c r="T125" i="50"/>
  <c r="T270" i="70"/>
  <c r="T125" i="53"/>
  <c r="K153" i="64"/>
  <c r="H137" i="67"/>
  <c r="I167" i="68"/>
  <c r="D105" i="45"/>
  <c r="D105" i="46" s="1"/>
  <c r="D106" i="46"/>
  <c r="G237" i="64"/>
  <c r="G4" i="50"/>
  <c r="G4" i="53"/>
  <c r="G300" i="64"/>
  <c r="M213" i="70"/>
  <c r="M125" i="50"/>
  <c r="M270" i="70"/>
  <c r="M125" i="53"/>
  <c r="G105" i="45"/>
  <c r="G105" i="46" s="1"/>
  <c r="G106" i="46"/>
  <c r="S137" i="65"/>
  <c r="O263" i="68"/>
  <c r="O82" i="50"/>
  <c r="O335" i="68"/>
  <c r="O82" i="53"/>
  <c r="B213" i="66"/>
  <c r="B44" i="50"/>
  <c r="B44" i="53"/>
  <c r="B270" i="66"/>
  <c r="E125" i="46"/>
  <c r="R137" i="70"/>
  <c r="B4" i="46"/>
  <c r="M153" i="64"/>
  <c r="P82" i="46"/>
  <c r="E213" i="70"/>
  <c r="E125" i="50"/>
  <c r="E270" i="70"/>
  <c r="E125" i="53"/>
  <c r="R263" i="68"/>
  <c r="R82" i="50"/>
  <c r="R335" i="68"/>
  <c r="R82" i="53"/>
  <c r="N25" i="46"/>
  <c r="G213" i="67"/>
  <c r="G63" i="50"/>
  <c r="G63" i="53"/>
  <c r="G270" i="67"/>
  <c r="U213" i="66"/>
  <c r="U44" i="50"/>
  <c r="U44" i="53"/>
  <c r="U270" i="66"/>
  <c r="H213" i="65"/>
  <c r="H25" i="50"/>
  <c r="H270" i="65"/>
  <c r="H25" i="53"/>
  <c r="I63" i="46"/>
  <c r="V82" i="46"/>
  <c r="N137" i="65"/>
  <c r="U4" i="46"/>
  <c r="N137" i="67"/>
  <c r="H213" i="69"/>
  <c r="H212" i="69" s="1"/>
  <c r="H106" i="50"/>
  <c r="H105" i="50" s="1"/>
  <c r="H270" i="69"/>
  <c r="H269" i="69" s="1"/>
  <c r="H106" i="53"/>
  <c r="H105" i="53" s="1"/>
  <c r="H213" i="67"/>
  <c r="H63" i="50"/>
  <c r="H63" i="53"/>
  <c r="H270" i="67"/>
  <c r="B167" i="68"/>
  <c r="Q137" i="66"/>
  <c r="D153" i="64"/>
  <c r="E44" i="46"/>
  <c r="S30" i="21"/>
  <c r="S30" i="24"/>
  <c r="S30" i="27" s="1"/>
  <c r="I213" i="67"/>
  <c r="I63" i="50"/>
  <c r="I63" i="53"/>
  <c r="I270" i="67"/>
  <c r="P137" i="70"/>
  <c r="B137" i="70"/>
  <c r="T213" i="65"/>
  <c r="T25" i="50"/>
  <c r="T270" i="65"/>
  <c r="T25" i="53"/>
  <c r="D213" i="69"/>
  <c r="D212" i="69" s="1"/>
  <c r="D106" i="50"/>
  <c r="D105" i="50" s="1"/>
  <c r="D106" i="53"/>
  <c r="D105" i="53" s="1"/>
  <c r="K237" i="64"/>
  <c r="K4" i="50"/>
  <c r="K300" i="64"/>
  <c r="K4" i="53"/>
  <c r="T82" i="46"/>
  <c r="G213" i="66"/>
  <c r="G44" i="50"/>
  <c r="G270" i="66"/>
  <c r="G44" i="53"/>
  <c r="N82" i="46"/>
  <c r="S25" i="46"/>
  <c r="C63" i="46"/>
  <c r="C213" i="67"/>
  <c r="C63" i="50"/>
  <c r="C270" i="67"/>
  <c r="C63" i="53"/>
  <c r="S263" i="68"/>
  <c r="S82" i="50"/>
  <c r="S335" i="68"/>
  <c r="S82" i="53"/>
  <c r="R153" i="64"/>
  <c r="L63" i="46"/>
  <c r="L105" i="45"/>
  <c r="L105" i="46" s="1"/>
  <c r="L106" i="46"/>
  <c r="J137" i="66"/>
  <c r="Q137" i="67"/>
  <c r="J125" i="46"/>
  <c r="F213" i="70"/>
  <c r="F125" i="50"/>
  <c r="F125" i="53"/>
  <c r="F270" i="70"/>
  <c r="M125" i="46"/>
  <c r="K63" i="46"/>
  <c r="Q213" i="67"/>
  <c r="Q63" i="50"/>
  <c r="Q63" i="53"/>
  <c r="Q270" i="67"/>
  <c r="Q25" i="46"/>
  <c r="E137" i="67"/>
  <c r="L125" i="46"/>
  <c r="H213" i="66"/>
  <c r="H44" i="50"/>
  <c r="H44" i="53"/>
  <c r="H270" i="66"/>
  <c r="V213" i="67"/>
  <c r="V63" i="50"/>
  <c r="V63" i="53"/>
  <c r="V270" i="67"/>
  <c r="T237" i="64"/>
  <c r="T4" i="50"/>
  <c r="T4" i="53"/>
  <c r="T300" i="64"/>
  <c r="O125" i="46"/>
  <c r="V167" i="68"/>
  <c r="C137" i="70"/>
  <c r="S125" i="46"/>
  <c r="O213" i="70"/>
  <c r="O125" i="50"/>
  <c r="O270" i="70"/>
  <c r="O125" i="53"/>
  <c r="O213" i="65"/>
  <c r="O25" i="50"/>
  <c r="O25" i="53"/>
  <c r="O270" i="65"/>
  <c r="U263" i="68"/>
  <c r="U82" i="50"/>
  <c r="U335" i="68"/>
  <c r="U82" i="53"/>
  <c r="N125" i="46"/>
  <c r="M25" i="46"/>
  <c r="S153" i="64"/>
  <c r="F44" i="46"/>
  <c r="H237" i="64"/>
  <c r="H4" i="50"/>
  <c r="H4" i="53"/>
  <c r="H300" i="64"/>
  <c r="R213" i="65"/>
  <c r="R25" i="50"/>
  <c r="R270" i="65"/>
  <c r="R25" i="53"/>
  <c r="I44" i="46"/>
  <c r="S237" i="64"/>
  <c r="S4" i="50"/>
  <c r="S4" i="53"/>
  <c r="S300" i="64"/>
  <c r="V213" i="65"/>
  <c r="V25" i="50"/>
  <c r="V25" i="53"/>
  <c r="V270" i="65"/>
  <c r="L4" i="46"/>
  <c r="T137" i="70"/>
  <c r="O137" i="69"/>
  <c r="O117" i="69"/>
  <c r="O136" i="69" s="1"/>
  <c r="P137" i="65"/>
  <c r="J106" i="46"/>
  <c r="J105" i="45"/>
  <c r="J105" i="46" s="1"/>
  <c r="B213" i="67"/>
  <c r="B63" i="50"/>
  <c r="B270" i="67"/>
  <c r="B63" i="53"/>
  <c r="S78" i="56"/>
  <c r="T213" i="69"/>
  <c r="T106" i="50"/>
  <c r="T106" i="53"/>
  <c r="T270" i="69"/>
  <c r="C213" i="65"/>
  <c r="C25" i="50"/>
  <c r="C270" i="65"/>
  <c r="C25" i="53"/>
  <c r="R187" i="68"/>
  <c r="R102" i="46"/>
  <c r="I88" i="70"/>
  <c r="R152" i="66"/>
  <c r="R59" i="46"/>
  <c r="R148" i="72"/>
  <c r="R176" i="46"/>
  <c r="U167" i="68"/>
  <c r="Q167" i="68"/>
  <c r="R137" i="67"/>
  <c r="O106" i="46"/>
  <c r="O105" i="45"/>
  <c r="O105" i="46" s="1"/>
  <c r="C137" i="67"/>
  <c r="O237" i="64"/>
  <c r="O4" i="50"/>
  <c r="O4" i="53"/>
  <c r="O300" i="64"/>
  <c r="K137" i="65"/>
  <c r="V137" i="66"/>
  <c r="S137" i="67"/>
  <c r="C106" i="46"/>
  <c r="C105" i="45"/>
  <c r="C105" i="46" s="1"/>
  <c r="J213" i="65"/>
  <c r="J25" i="50"/>
  <c r="J270" i="65"/>
  <c r="J25" i="53"/>
  <c r="U213" i="70"/>
  <c r="U125" i="50"/>
  <c r="U270" i="70"/>
  <c r="U125" i="53"/>
  <c r="D137" i="65"/>
  <c r="I237" i="64"/>
  <c r="I4" i="50"/>
  <c r="I4" i="53"/>
  <c r="I300" i="64"/>
  <c r="K106" i="46"/>
  <c r="K105" i="45"/>
  <c r="K105" i="46" s="1"/>
  <c r="C82" i="46"/>
  <c r="D125" i="46"/>
  <c r="O153" i="64"/>
  <c r="U213" i="65"/>
  <c r="U25" i="50"/>
  <c r="U25" i="53"/>
  <c r="U270" i="65"/>
  <c r="D213" i="67"/>
  <c r="D63" i="50"/>
  <c r="D270" i="67"/>
  <c r="D63" i="53"/>
  <c r="E137" i="66"/>
  <c r="B137" i="67"/>
  <c r="T213" i="67"/>
  <c r="T63" i="50"/>
  <c r="T63" i="53"/>
  <c r="T270" i="67"/>
  <c r="E4" i="46"/>
  <c r="M117" i="69"/>
  <c r="M136" i="69" s="1"/>
  <c r="M137" i="69"/>
  <c r="H106" i="46"/>
  <c r="H105" i="45"/>
  <c r="H105" i="46" s="1"/>
  <c r="P213" i="70"/>
  <c r="P125" i="50"/>
  <c r="P270" i="70"/>
  <c r="P125" i="53"/>
  <c r="H137" i="70"/>
  <c r="M137" i="66"/>
  <c r="K137" i="67"/>
  <c r="M167" i="68"/>
  <c r="N137" i="70"/>
  <c r="C125" i="46"/>
  <c r="I137" i="66"/>
  <c r="D137" i="66"/>
  <c r="S213" i="70"/>
  <c r="S125" i="50"/>
  <c r="S270" i="70"/>
  <c r="S125" i="53"/>
  <c r="T213" i="66"/>
  <c r="T44" i="50"/>
  <c r="T44" i="53"/>
  <c r="T270" i="66"/>
  <c r="F167" i="68"/>
  <c r="Q3" i="25"/>
  <c r="D25" i="46"/>
  <c r="G137" i="70"/>
  <c r="F117" i="69"/>
  <c r="F136" i="69" s="1"/>
  <c r="F137" i="69"/>
  <c r="V137" i="69"/>
  <c r="I153" i="64"/>
  <c r="R213" i="69"/>
  <c r="R106" i="50"/>
  <c r="R270" i="69"/>
  <c r="R106" i="53"/>
  <c r="S344" i="67"/>
  <c r="E213" i="65"/>
  <c r="E25" i="50"/>
  <c r="E25" i="53"/>
  <c r="E270" i="65"/>
  <c r="N83" i="71"/>
  <c r="H107" i="68"/>
  <c r="G107" i="68"/>
  <c r="M89" i="65"/>
  <c r="P100" i="68"/>
  <c r="O89" i="67"/>
  <c r="Q89" i="70"/>
  <c r="D103" i="68"/>
  <c r="R81" i="72"/>
  <c r="N88" i="67"/>
  <c r="Q82" i="70"/>
  <c r="L88" i="66"/>
  <c r="E103" i="68"/>
  <c r="U82" i="66"/>
  <c r="O89" i="69"/>
  <c r="S85" i="67"/>
  <c r="F87" i="71"/>
  <c r="Q84" i="66"/>
  <c r="L88" i="70"/>
  <c r="K85" i="70"/>
  <c r="K83" i="72"/>
  <c r="S81" i="72"/>
  <c r="Q82" i="69"/>
  <c r="H88" i="71"/>
  <c r="H87" i="72"/>
  <c r="S82" i="67"/>
  <c r="M83" i="71"/>
  <c r="T97" i="68"/>
  <c r="Q85" i="66"/>
  <c r="S84" i="70"/>
  <c r="L89" i="66"/>
  <c r="S88" i="69"/>
  <c r="L85" i="65"/>
  <c r="N84" i="71"/>
  <c r="K108" i="68"/>
  <c r="E107" i="68"/>
  <c r="F107" i="68"/>
  <c r="O99" i="68"/>
  <c r="H84" i="72"/>
  <c r="U81" i="71"/>
  <c r="J84" i="65"/>
  <c r="H88" i="65"/>
  <c r="S84" i="69"/>
  <c r="H87" i="71"/>
  <c r="N442" i="69" l="1"/>
  <c r="N105" i="62"/>
  <c r="E3" i="56"/>
  <c r="E9" i="56"/>
  <c r="G423" i="72"/>
  <c r="N105" i="59"/>
  <c r="N385" i="69"/>
  <c r="G161" i="62"/>
  <c r="G290" i="70"/>
  <c r="L290" i="69"/>
  <c r="I290" i="69"/>
  <c r="I328" i="69" s="1"/>
  <c r="G369" i="72"/>
  <c r="E105" i="62"/>
  <c r="I105" i="54"/>
  <c r="I105" i="56" s="1"/>
  <c r="G161" i="59"/>
  <c r="L105" i="54"/>
  <c r="E442" i="69"/>
  <c r="E105" i="59"/>
  <c r="E105" i="54"/>
  <c r="E105" i="56" s="1"/>
  <c r="E111" i="56"/>
  <c r="N105" i="54"/>
  <c r="N105" i="56" s="1"/>
  <c r="N111" i="56"/>
  <c r="L105" i="55"/>
  <c r="L111" i="56"/>
  <c r="O424" i="68"/>
  <c r="O97" i="56"/>
  <c r="M105" i="54"/>
  <c r="M105" i="56" s="1"/>
  <c r="M111" i="56"/>
  <c r="F105" i="55"/>
  <c r="F105" i="56" s="1"/>
  <c r="F111" i="56"/>
  <c r="K340" i="69"/>
  <c r="K117" i="56"/>
  <c r="J385" i="69"/>
  <c r="G385" i="70"/>
  <c r="Q340" i="69"/>
  <c r="E290" i="69"/>
  <c r="E328" i="69" s="1"/>
  <c r="E334" i="69"/>
  <c r="N290" i="69"/>
  <c r="N328" i="69" s="1"/>
  <c r="N334" i="69"/>
  <c r="L309" i="69"/>
  <c r="L334" i="69"/>
  <c r="N43" i="54"/>
  <c r="P297" i="71"/>
  <c r="P143" i="55"/>
  <c r="M290" i="69"/>
  <c r="M328" i="69" s="1"/>
  <c r="M334" i="69"/>
  <c r="F334" i="69"/>
  <c r="F309" i="69"/>
  <c r="F328" i="69" s="1"/>
  <c r="P329" i="71"/>
  <c r="P157" i="56"/>
  <c r="G385" i="69"/>
  <c r="N43" i="55"/>
  <c r="N49" i="56"/>
  <c r="I111" i="56"/>
  <c r="F347" i="69"/>
  <c r="F105" i="57"/>
  <c r="L385" i="69"/>
  <c r="L105" i="59"/>
  <c r="L442" i="69"/>
  <c r="L105" i="62"/>
  <c r="N290" i="66"/>
  <c r="F385" i="69"/>
  <c r="F105" i="59"/>
  <c r="F442" i="69"/>
  <c r="F105" i="62"/>
  <c r="S55" i="56"/>
  <c r="S340" i="66"/>
  <c r="G105" i="62"/>
  <c r="N309" i="66"/>
  <c r="N334" i="66"/>
  <c r="K340" i="66"/>
  <c r="K55" i="56"/>
  <c r="I105" i="61"/>
  <c r="I423" i="69"/>
  <c r="G124" i="54"/>
  <c r="G130" i="56"/>
  <c r="G328" i="70"/>
  <c r="H105" i="55"/>
  <c r="P317" i="71"/>
  <c r="P329" i="72"/>
  <c r="P175" i="56"/>
  <c r="G442" i="69"/>
  <c r="N43" i="62"/>
  <c r="N442" i="66"/>
  <c r="N385" i="66"/>
  <c r="N43" i="59"/>
  <c r="H105" i="54"/>
  <c r="H290" i="69"/>
  <c r="M105" i="59"/>
  <c r="P326" i="72"/>
  <c r="P172" i="56"/>
  <c r="G334" i="70"/>
  <c r="P326" i="71"/>
  <c r="P154" i="56"/>
  <c r="E385" i="69"/>
  <c r="H309" i="69"/>
  <c r="P316" i="71"/>
  <c r="P144" i="56"/>
  <c r="G105" i="59"/>
  <c r="I442" i="69"/>
  <c r="M385" i="69"/>
  <c r="P343" i="69"/>
  <c r="P120" i="56"/>
  <c r="R327" i="72"/>
  <c r="R173" i="56"/>
  <c r="H385" i="69"/>
  <c r="H105" i="59"/>
  <c r="H105" i="62"/>
  <c r="H442" i="69"/>
  <c r="J290" i="69"/>
  <c r="J328" i="69" s="1"/>
  <c r="G161" i="54"/>
  <c r="G161" i="56" s="1"/>
  <c r="P145" i="56"/>
  <c r="J442" i="69"/>
  <c r="J334" i="69"/>
  <c r="I105" i="62"/>
  <c r="G442" i="70"/>
  <c r="M105" i="62"/>
  <c r="P334" i="71"/>
  <c r="P144" i="57"/>
  <c r="G279" i="72"/>
  <c r="G315" i="72" s="1"/>
  <c r="P352" i="71"/>
  <c r="P144" i="58"/>
  <c r="P144" i="61"/>
  <c r="P406" i="71"/>
  <c r="K377" i="64"/>
  <c r="K16" i="56"/>
  <c r="F366" i="69"/>
  <c r="F105" i="58"/>
  <c r="F423" i="69"/>
  <c r="F105" i="61"/>
  <c r="J105" i="62"/>
  <c r="E322" i="64"/>
  <c r="E364" i="64" s="1"/>
  <c r="E370" i="64"/>
  <c r="G124" i="56"/>
  <c r="I105" i="59"/>
  <c r="G124" i="62"/>
  <c r="M442" i="69"/>
  <c r="P105" i="54"/>
  <c r="I334" i="69"/>
  <c r="P340" i="69"/>
  <c r="P117" i="56"/>
  <c r="Q117" i="56"/>
  <c r="S340" i="69"/>
  <c r="S117" i="56"/>
  <c r="J105" i="54"/>
  <c r="J105" i="56" s="1"/>
  <c r="P12" i="21"/>
  <c r="P12" i="23"/>
  <c r="P12" i="26" s="1"/>
  <c r="G334" i="66"/>
  <c r="G49" i="56"/>
  <c r="J105" i="59"/>
  <c r="E406" i="64"/>
  <c r="E3" i="58"/>
  <c r="E3" i="61"/>
  <c r="E469" i="64"/>
  <c r="R341" i="69"/>
  <c r="R118" i="56"/>
  <c r="I385" i="69"/>
  <c r="G124" i="59"/>
  <c r="J111" i="56"/>
  <c r="R174" i="69"/>
  <c r="R105" i="48"/>
  <c r="R231" i="69"/>
  <c r="R105" i="51"/>
  <c r="R105" i="53"/>
  <c r="R212" i="69"/>
  <c r="R105" i="50"/>
  <c r="R269" i="69"/>
  <c r="K98" i="72"/>
  <c r="K162" i="44"/>
  <c r="C25" i="12"/>
  <c r="C25" i="15" s="1"/>
  <c r="C17" i="8"/>
  <c r="J100" i="6"/>
  <c r="B100" i="6"/>
  <c r="U100" i="6"/>
  <c r="Q100" i="6"/>
  <c r="D270" i="69"/>
  <c r="D269" i="69" s="1"/>
  <c r="T28" i="13"/>
  <c r="T28" i="16" s="1"/>
  <c r="T28" i="10"/>
  <c r="I98" i="72"/>
  <c r="I162" i="44"/>
  <c r="P25" i="12"/>
  <c r="P25" i="15" s="1"/>
  <c r="P17" i="8"/>
  <c r="P17" i="12" s="1"/>
  <c r="P17" i="15" s="1"/>
  <c r="T98" i="72"/>
  <c r="T162" i="44"/>
  <c r="R98" i="72"/>
  <c r="C100" i="6"/>
  <c r="V100" i="6"/>
  <c r="H25" i="12"/>
  <c r="H25" i="15" s="1"/>
  <c r="H17" i="8"/>
  <c r="H17" i="12" s="1"/>
  <c r="H17" i="15" s="1"/>
  <c r="T100" i="6"/>
  <c r="N25" i="12"/>
  <c r="N25" i="15" s="1"/>
  <c r="N17" i="8"/>
  <c r="N17" i="12" s="1"/>
  <c r="N17" i="15" s="1"/>
  <c r="G25" i="12"/>
  <c r="G25" i="15" s="1"/>
  <c r="G17" i="8"/>
  <c r="G17" i="12" s="1"/>
  <c r="G17" i="15" s="1"/>
  <c r="R29" i="14"/>
  <c r="R29" i="17" s="1"/>
  <c r="R27" i="11"/>
  <c r="H98" i="72"/>
  <c r="H162" i="44"/>
  <c r="I25" i="12"/>
  <c r="I25" i="15" s="1"/>
  <c r="I17" i="8"/>
  <c r="I17" i="12" s="1"/>
  <c r="I17" i="15" s="1"/>
  <c r="P100" i="6"/>
  <c r="O25" i="12"/>
  <c r="O25" i="15" s="1"/>
  <c r="O17" i="8"/>
  <c r="O17" i="12" s="1"/>
  <c r="O17" i="15" s="1"/>
  <c r="D98" i="72"/>
  <c r="D162" i="44"/>
  <c r="V25" i="12"/>
  <c r="V25" i="15" s="1"/>
  <c r="V17" i="8"/>
  <c r="V17" i="12" s="1"/>
  <c r="V17" i="15" s="1"/>
  <c r="H100" i="6"/>
  <c r="T25" i="12"/>
  <c r="T25" i="15" s="1"/>
  <c r="T17" i="8"/>
  <c r="T17" i="12" s="1"/>
  <c r="T17" i="15" s="1"/>
  <c r="N100" i="6"/>
  <c r="G100" i="6"/>
  <c r="C270" i="69"/>
  <c r="C269" i="69" s="1"/>
  <c r="L98" i="72"/>
  <c r="L162" i="44"/>
  <c r="P98" i="72"/>
  <c r="P162" i="44"/>
  <c r="N98" i="72"/>
  <c r="N162" i="44"/>
  <c r="I100" i="6"/>
  <c r="B98" i="72"/>
  <c r="B162" i="44"/>
  <c r="Q98" i="72"/>
  <c r="Q162" i="44"/>
  <c r="O100" i="6"/>
  <c r="M25" i="12"/>
  <c r="M25" i="15" s="1"/>
  <c r="M17" i="8"/>
  <c r="M17" i="12" s="1"/>
  <c r="M17" i="15" s="1"/>
  <c r="F25" i="12"/>
  <c r="F25" i="15" s="1"/>
  <c r="F17" i="8"/>
  <c r="F17" i="12" s="1"/>
  <c r="F17" i="15" s="1"/>
  <c r="R100" i="6"/>
  <c r="G98" i="72"/>
  <c r="G162" i="44"/>
  <c r="V25" i="55"/>
  <c r="L25" i="12"/>
  <c r="L25" i="15" s="1"/>
  <c r="L17" i="8"/>
  <c r="L17" i="12" s="1"/>
  <c r="L17" i="15" s="1"/>
  <c r="T344" i="64"/>
  <c r="M100" i="6"/>
  <c r="F100" i="6"/>
  <c r="R25" i="12"/>
  <c r="R25" i="15" s="1"/>
  <c r="R17" i="8"/>
  <c r="R17" i="12" s="1"/>
  <c r="R17" i="15" s="1"/>
  <c r="B270" i="69"/>
  <c r="B269" i="69" s="1"/>
  <c r="M98" i="72"/>
  <c r="M162" i="44"/>
  <c r="L100" i="6"/>
  <c r="J98" i="72"/>
  <c r="J162" i="44"/>
  <c r="K25" i="12"/>
  <c r="K25" i="15" s="1"/>
  <c r="K17" i="8"/>
  <c r="K17" i="12" s="1"/>
  <c r="K17" i="15" s="1"/>
  <c r="S100" i="6"/>
  <c r="E25" i="12"/>
  <c r="E25" i="15" s="1"/>
  <c r="E17" i="8"/>
  <c r="E17" i="12" s="1"/>
  <c r="E17" i="15" s="1"/>
  <c r="D25" i="12"/>
  <c r="D25" i="15" s="1"/>
  <c r="D17" i="8"/>
  <c r="D17" i="12" s="1"/>
  <c r="D17" i="15" s="1"/>
  <c r="E98" i="72"/>
  <c r="E162" i="44"/>
  <c r="C98" i="72"/>
  <c r="C162" i="44"/>
  <c r="O98" i="72"/>
  <c r="O162" i="44"/>
  <c r="S98" i="72"/>
  <c r="K100" i="6"/>
  <c r="S25" i="12"/>
  <c r="S25" i="15" s="1"/>
  <c r="S17" i="8"/>
  <c r="E100" i="6"/>
  <c r="Q3" i="28"/>
  <c r="F98" i="72"/>
  <c r="F162" i="44"/>
  <c r="D100" i="6"/>
  <c r="U98" i="72"/>
  <c r="U162" i="44"/>
  <c r="V98" i="72"/>
  <c r="V162" i="44"/>
  <c r="J25" i="12"/>
  <c r="J25" i="15" s="1"/>
  <c r="J17" i="8"/>
  <c r="J17" i="12" s="1"/>
  <c r="J17" i="15" s="1"/>
  <c r="B25" i="12"/>
  <c r="B25" i="15" s="1"/>
  <c r="B17" i="8"/>
  <c r="B17" i="12" s="1"/>
  <c r="B17" i="15" s="1"/>
  <c r="U25" i="12"/>
  <c r="U25" i="15" s="1"/>
  <c r="U17" i="8"/>
  <c r="U17" i="12" s="1"/>
  <c r="U17" i="15" s="1"/>
  <c r="Q25" i="12"/>
  <c r="Q25" i="15" s="1"/>
  <c r="Q17" i="8"/>
  <c r="Q17" i="12" s="1"/>
  <c r="Q17" i="15" s="1"/>
  <c r="R29" i="13"/>
  <c r="R29" i="16" s="1"/>
  <c r="R29" i="10"/>
  <c r="O270" i="69"/>
  <c r="O269" i="69" s="1"/>
  <c r="L107" i="68"/>
  <c r="J104" i="68"/>
  <c r="R85" i="66"/>
  <c r="U97" i="68"/>
  <c r="T84" i="70"/>
  <c r="R84" i="66"/>
  <c r="R82" i="70"/>
  <c r="P89" i="69"/>
  <c r="O84" i="71"/>
  <c r="T81" i="72"/>
  <c r="M88" i="66"/>
  <c r="J107" i="68"/>
  <c r="M85" i="65"/>
  <c r="T85" i="67"/>
  <c r="O88" i="67"/>
  <c r="Q100" i="68"/>
  <c r="V81" i="71"/>
  <c r="T84" i="69"/>
  <c r="O83" i="71"/>
  <c r="K107" i="68"/>
  <c r="K84" i="65"/>
  <c r="F103" i="68"/>
  <c r="M89" i="66"/>
  <c r="T82" i="67"/>
  <c r="R82" i="69"/>
  <c r="L108" i="68"/>
  <c r="N84" i="67"/>
  <c r="R89" i="70"/>
  <c r="N89" i="65"/>
  <c r="L85" i="70"/>
  <c r="G103" i="68"/>
  <c r="J88" i="72"/>
  <c r="T88" i="69"/>
  <c r="L83" i="72"/>
  <c r="G87" i="71"/>
  <c r="M88" i="70"/>
  <c r="V82" i="66"/>
  <c r="P89" i="67"/>
  <c r="G405" i="72" l="1"/>
  <c r="G161" i="61"/>
  <c r="P290" i="69"/>
  <c r="G124" i="61"/>
  <c r="E105" i="58"/>
  <c r="J423" i="69"/>
  <c r="J366" i="69"/>
  <c r="N423" i="66"/>
  <c r="N43" i="61"/>
  <c r="L328" i="69"/>
  <c r="N347" i="66"/>
  <c r="G351" i="72"/>
  <c r="E423" i="69"/>
  <c r="N366" i="66"/>
  <c r="E105" i="61"/>
  <c r="G423" i="70"/>
  <c r="L105" i="57"/>
  <c r="N423" i="69"/>
  <c r="N43" i="57"/>
  <c r="G161" i="58"/>
  <c r="N43" i="58"/>
  <c r="E366" i="69"/>
  <c r="J105" i="61"/>
  <c r="G124" i="57"/>
  <c r="N105" i="61"/>
  <c r="G366" i="70"/>
  <c r="L347" i="69"/>
  <c r="G124" i="58"/>
  <c r="N43" i="56"/>
  <c r="I366" i="69"/>
  <c r="J105" i="58"/>
  <c r="I105" i="58"/>
  <c r="L105" i="56"/>
  <c r="N105" i="58"/>
  <c r="N328" i="66"/>
  <c r="N366" i="69"/>
  <c r="M105" i="57"/>
  <c r="H328" i="69"/>
  <c r="G347" i="70"/>
  <c r="E347" i="69"/>
  <c r="G105" i="57"/>
  <c r="L105" i="61"/>
  <c r="L423" i="69"/>
  <c r="E105" i="57"/>
  <c r="K105" i="55"/>
  <c r="I347" i="69"/>
  <c r="K3" i="62"/>
  <c r="K427" i="64"/>
  <c r="K3" i="59"/>
  <c r="K490" i="64"/>
  <c r="G105" i="54"/>
  <c r="G105" i="56" s="1"/>
  <c r="G111" i="56"/>
  <c r="H111" i="56"/>
  <c r="M423" i="69"/>
  <c r="L366" i="69"/>
  <c r="P369" i="71"/>
  <c r="P143" i="59"/>
  <c r="P143" i="62"/>
  <c r="P423" i="71"/>
  <c r="M347" i="69"/>
  <c r="H105" i="56"/>
  <c r="G161" i="57"/>
  <c r="M105" i="61"/>
  <c r="F404" i="69"/>
  <c r="F105" i="60"/>
  <c r="F461" i="69"/>
  <c r="F105" i="63"/>
  <c r="N105" i="57"/>
  <c r="K49" i="56"/>
  <c r="K334" i="66"/>
  <c r="S334" i="66"/>
  <c r="S49" i="56"/>
  <c r="K105" i="54"/>
  <c r="K290" i="69"/>
  <c r="M105" i="58"/>
  <c r="N347" i="69"/>
  <c r="H347" i="69"/>
  <c r="H105" i="57"/>
  <c r="G347" i="69"/>
  <c r="Q105" i="55"/>
  <c r="P161" i="55"/>
  <c r="H366" i="69"/>
  <c r="H105" i="58"/>
  <c r="H423" i="69"/>
  <c r="H105" i="61"/>
  <c r="M366" i="69"/>
  <c r="L105" i="58"/>
  <c r="Q105" i="54"/>
  <c r="Q290" i="69"/>
  <c r="Q309" i="69"/>
  <c r="P297" i="72"/>
  <c r="G385" i="64"/>
  <c r="G3" i="57"/>
  <c r="G322" i="64"/>
  <c r="G364" i="64" s="1"/>
  <c r="G370" i="64"/>
  <c r="P144" i="60"/>
  <c r="P442" i="71"/>
  <c r="P144" i="63"/>
  <c r="P388" i="71"/>
  <c r="Q442" i="69"/>
  <c r="Q105" i="62"/>
  <c r="Q385" i="69"/>
  <c r="Q105" i="59"/>
  <c r="P309" i="69"/>
  <c r="P328" i="69" s="1"/>
  <c r="P334" i="69"/>
  <c r="P369" i="72"/>
  <c r="P161" i="59"/>
  <c r="P161" i="62"/>
  <c r="P423" i="72"/>
  <c r="G404" i="70"/>
  <c r="J105" i="57"/>
  <c r="P279" i="72"/>
  <c r="P161" i="54"/>
  <c r="K309" i="69"/>
  <c r="K334" i="69"/>
  <c r="G406" i="64"/>
  <c r="G3" i="58"/>
  <c r="G469" i="64"/>
  <c r="G3" i="61"/>
  <c r="K3" i="55"/>
  <c r="R340" i="69"/>
  <c r="R117" i="56"/>
  <c r="S334" i="69"/>
  <c r="S111" i="56"/>
  <c r="G290" i="69"/>
  <c r="G328" i="69" s="1"/>
  <c r="G334" i="69"/>
  <c r="P385" i="69"/>
  <c r="P105" i="59"/>
  <c r="P442" i="69"/>
  <c r="P105" i="62"/>
  <c r="K322" i="64"/>
  <c r="K3" i="54"/>
  <c r="O414" i="68"/>
  <c r="O87" i="56"/>
  <c r="J347" i="69"/>
  <c r="R326" i="72"/>
  <c r="R172" i="56"/>
  <c r="K385" i="69"/>
  <c r="K105" i="59"/>
  <c r="K442" i="69"/>
  <c r="K105" i="62"/>
  <c r="L404" i="69"/>
  <c r="I105" i="57"/>
  <c r="G3" i="54"/>
  <c r="G3" i="56" s="1"/>
  <c r="G9" i="56"/>
  <c r="K343" i="64"/>
  <c r="G423" i="69"/>
  <c r="G105" i="61"/>
  <c r="G366" i="69"/>
  <c r="G105" i="58"/>
  <c r="E385" i="64"/>
  <c r="E3" i="57"/>
  <c r="P105" i="55"/>
  <c r="P105" i="56" s="1"/>
  <c r="P111" i="56"/>
  <c r="H334" i="69"/>
  <c r="G333" i="72"/>
  <c r="J105" i="63"/>
  <c r="P279" i="71"/>
  <c r="P315" i="71" s="1"/>
  <c r="P143" i="54"/>
  <c r="P143" i="56" s="1"/>
  <c r="C17" i="12"/>
  <c r="C17" i="15" s="1"/>
  <c r="R120" i="46"/>
  <c r="R105" i="45"/>
  <c r="R105" i="46" s="1"/>
  <c r="R151" i="69"/>
  <c r="R117" i="69"/>
  <c r="R136" i="69" s="1"/>
  <c r="R193" i="69"/>
  <c r="R105" i="49"/>
  <c r="R250" i="69"/>
  <c r="R105" i="52"/>
  <c r="V152" i="72"/>
  <c r="V162" i="47"/>
  <c r="H323" i="64"/>
  <c r="H4" i="54"/>
  <c r="H14" i="23"/>
  <c r="H14" i="26" s="1"/>
  <c r="T4" i="54"/>
  <c r="T14" i="23"/>
  <c r="T14" i="26" s="1"/>
  <c r="E32" i="12"/>
  <c r="E32" i="15" s="1"/>
  <c r="E27" i="8"/>
  <c r="E27" i="12" s="1"/>
  <c r="E27" i="15" s="1"/>
  <c r="R12" i="12"/>
  <c r="R12" i="15" s="1"/>
  <c r="R4" i="8"/>
  <c r="J44" i="55"/>
  <c r="K310" i="67"/>
  <c r="I344" i="64"/>
  <c r="V63" i="55"/>
  <c r="F32" i="12"/>
  <c r="F32" i="15" s="1"/>
  <c r="F27" i="8"/>
  <c r="F27" i="12" s="1"/>
  <c r="F27" i="15" s="1"/>
  <c r="V291" i="70"/>
  <c r="V125" i="54"/>
  <c r="O291" i="65"/>
  <c r="O25" i="54"/>
  <c r="O14" i="23"/>
  <c r="O14" i="26" s="1"/>
  <c r="D291" i="70"/>
  <c r="D125" i="54"/>
  <c r="Q291" i="66"/>
  <c r="Q44" i="54"/>
  <c r="E291" i="65"/>
  <c r="E25" i="54"/>
  <c r="E14" i="23"/>
  <c r="E14" i="26" s="1"/>
  <c r="K291" i="70"/>
  <c r="K125" i="54"/>
  <c r="I361" i="68"/>
  <c r="I82" i="54"/>
  <c r="P291" i="70"/>
  <c r="P125" i="54"/>
  <c r="R291" i="67"/>
  <c r="R63" i="54"/>
  <c r="G32" i="12"/>
  <c r="G32" i="15" s="1"/>
  <c r="G27" i="8"/>
  <c r="G27" i="12" s="1"/>
  <c r="G27" i="15" s="1"/>
  <c r="M291" i="67"/>
  <c r="M63" i="54"/>
  <c r="S32" i="12"/>
  <c r="S32" i="15" s="1"/>
  <c r="S27" i="8"/>
  <c r="S27" i="12" s="1"/>
  <c r="S27" i="15" s="1"/>
  <c r="I291" i="70"/>
  <c r="I125" i="54"/>
  <c r="M12" i="12"/>
  <c r="M12" i="15" s="1"/>
  <c r="M4" i="8"/>
  <c r="O32" i="12"/>
  <c r="O32" i="15" s="1"/>
  <c r="O27" i="8"/>
  <c r="O27" i="12" s="1"/>
  <c r="O27" i="15" s="1"/>
  <c r="K152" i="72"/>
  <c r="K162" i="47"/>
  <c r="O291" i="66"/>
  <c r="O44" i="54"/>
  <c r="J291" i="70"/>
  <c r="J125" i="54"/>
  <c r="O12" i="12"/>
  <c r="O12" i="15" s="1"/>
  <c r="O4" i="8"/>
  <c r="T101" i="6"/>
  <c r="H291" i="66"/>
  <c r="H44" i="54"/>
  <c r="D152" i="72"/>
  <c r="D162" i="47"/>
  <c r="Q32" i="12"/>
  <c r="Q32" i="15" s="1"/>
  <c r="Q27" i="8"/>
  <c r="Q27" i="12" s="1"/>
  <c r="Q27" i="15" s="1"/>
  <c r="H152" i="72"/>
  <c r="H162" i="47"/>
  <c r="G386" i="67"/>
  <c r="G63" i="59"/>
  <c r="G443" i="67"/>
  <c r="G63" i="62"/>
  <c r="U310" i="67"/>
  <c r="V13" i="13"/>
  <c r="V13" i="16" s="1"/>
  <c r="V13" i="10"/>
  <c r="O386" i="70"/>
  <c r="O125" i="59"/>
  <c r="O443" i="70"/>
  <c r="O125" i="62"/>
  <c r="D310" i="70"/>
  <c r="N428" i="64"/>
  <c r="N4" i="59"/>
  <c r="N491" i="64"/>
  <c r="N4" i="62"/>
  <c r="F170" i="72"/>
  <c r="F162" i="48"/>
  <c r="F162" i="51"/>
  <c r="F224" i="72"/>
  <c r="S162" i="44"/>
  <c r="O170" i="72"/>
  <c r="O162" i="48"/>
  <c r="O162" i="51"/>
  <c r="O224" i="72"/>
  <c r="D386" i="66"/>
  <c r="D44" i="59"/>
  <c r="D443" i="66"/>
  <c r="D44" i="62"/>
  <c r="C310" i="67"/>
  <c r="H386" i="65"/>
  <c r="H25" i="59"/>
  <c r="H443" i="65"/>
  <c r="H25" i="62"/>
  <c r="V344" i="64"/>
  <c r="U385" i="68"/>
  <c r="J344" i="64"/>
  <c r="V385" i="68"/>
  <c r="J310" i="70"/>
  <c r="F310" i="65"/>
  <c r="K63" i="55"/>
  <c r="L386" i="67"/>
  <c r="L63" i="59"/>
  <c r="L63" i="62"/>
  <c r="L443" i="67"/>
  <c r="H82" i="55"/>
  <c r="H386" i="70"/>
  <c r="H125" i="59"/>
  <c r="H125" i="62"/>
  <c r="H443" i="70"/>
  <c r="Q310" i="66"/>
  <c r="G82" i="55"/>
  <c r="I4" i="55"/>
  <c r="T310" i="65"/>
  <c r="S310" i="66"/>
  <c r="H14" i="24"/>
  <c r="H14" i="27" s="1"/>
  <c r="S344" i="69"/>
  <c r="P385" i="68"/>
  <c r="O82" i="55"/>
  <c r="Q13" i="13"/>
  <c r="Q13" i="16" s="1"/>
  <c r="Q13" i="10"/>
  <c r="I310" i="70"/>
  <c r="D82" i="55"/>
  <c r="M310" i="70"/>
  <c r="M481" i="68"/>
  <c r="M82" i="59"/>
  <c r="M553" i="68"/>
  <c r="M82" i="62"/>
  <c r="F82" i="55"/>
  <c r="P386" i="70"/>
  <c r="P125" i="59"/>
  <c r="P125" i="62"/>
  <c r="P443" i="70"/>
  <c r="P386" i="67"/>
  <c r="P63" i="59"/>
  <c r="P63" i="62"/>
  <c r="P443" i="67"/>
  <c r="U14" i="24"/>
  <c r="U14" i="27" s="1"/>
  <c r="S310" i="67"/>
  <c r="V154" i="6"/>
  <c r="V130" i="6"/>
  <c r="F125" i="55"/>
  <c r="Q481" i="68"/>
  <c r="Q82" i="59"/>
  <c r="Q553" i="68"/>
  <c r="Q82" i="62"/>
  <c r="E82" i="55"/>
  <c r="J386" i="67"/>
  <c r="J63" i="59"/>
  <c r="J443" i="67"/>
  <c r="J63" i="62"/>
  <c r="L4" i="55"/>
  <c r="C386" i="66"/>
  <c r="C44" i="59"/>
  <c r="C443" i="66"/>
  <c r="C44" i="62"/>
  <c r="U291" i="70"/>
  <c r="U125" i="54"/>
  <c r="T291" i="67"/>
  <c r="T63" i="54"/>
  <c r="S152" i="72"/>
  <c r="S162" i="47"/>
  <c r="T32" i="12"/>
  <c r="T32" i="15" s="1"/>
  <c r="T27" i="8"/>
  <c r="T27" i="12" s="1"/>
  <c r="T27" i="15" s="1"/>
  <c r="O291" i="70"/>
  <c r="O125" i="54"/>
  <c r="U386" i="67"/>
  <c r="U63" i="59"/>
  <c r="U443" i="67"/>
  <c r="U63" i="62"/>
  <c r="S14" i="24"/>
  <c r="S14" i="27" s="1"/>
  <c r="F63" i="55"/>
  <c r="V428" i="64"/>
  <c r="V4" i="59"/>
  <c r="V491" i="64"/>
  <c r="V4" i="62"/>
  <c r="V481" i="68"/>
  <c r="V82" i="59"/>
  <c r="V82" i="62"/>
  <c r="V553" i="68"/>
  <c r="M130" i="6"/>
  <c r="M154" i="6"/>
  <c r="P481" i="68"/>
  <c r="P82" i="59"/>
  <c r="P82" i="62"/>
  <c r="P553" i="68"/>
  <c r="N170" i="72"/>
  <c r="N162" i="48"/>
  <c r="N224" i="72"/>
  <c r="N162" i="51"/>
  <c r="L170" i="72"/>
  <c r="L162" i="48"/>
  <c r="L224" i="72"/>
  <c r="L162" i="51"/>
  <c r="F385" i="68"/>
  <c r="R170" i="72"/>
  <c r="R162" i="48"/>
  <c r="R224" i="72"/>
  <c r="R162" i="51"/>
  <c r="U25" i="55"/>
  <c r="U154" i="6"/>
  <c r="U130" i="6"/>
  <c r="K32" i="12"/>
  <c r="K32" i="15" s="1"/>
  <c r="K27" i="8"/>
  <c r="K27" i="12" s="1"/>
  <c r="K27" i="15" s="1"/>
  <c r="K291" i="67"/>
  <c r="K63" i="54"/>
  <c r="D291" i="66"/>
  <c r="D44" i="54"/>
  <c r="Q152" i="72"/>
  <c r="Q162" i="47"/>
  <c r="B101" i="6"/>
  <c r="F323" i="64"/>
  <c r="F4" i="54"/>
  <c r="F14" i="23"/>
  <c r="F14" i="26" s="1"/>
  <c r="F291" i="70"/>
  <c r="F125" i="54"/>
  <c r="S12" i="12"/>
  <c r="S12" i="15" s="1"/>
  <c r="S4" i="8"/>
  <c r="J361" i="68"/>
  <c r="J82" i="54"/>
  <c r="Q291" i="67"/>
  <c r="Q63" i="54"/>
  <c r="I323" i="64"/>
  <c r="I4" i="54"/>
  <c r="I14" i="23"/>
  <c r="I14" i="26" s="1"/>
  <c r="Q291" i="70"/>
  <c r="Q125" i="54"/>
  <c r="G152" i="72"/>
  <c r="G162" i="47"/>
  <c r="E101" i="6"/>
  <c r="P291" i="65"/>
  <c r="P25" i="54"/>
  <c r="P14" i="21"/>
  <c r="H12" i="12"/>
  <c r="H12" i="15" s="1"/>
  <c r="H4" i="8"/>
  <c r="L152" i="72"/>
  <c r="L162" i="47"/>
  <c r="L291" i="70"/>
  <c r="L125" i="54"/>
  <c r="Q14" i="24"/>
  <c r="Q14" i="27" s="1"/>
  <c r="Q331" i="67"/>
  <c r="Q310" i="67"/>
  <c r="S4" i="55"/>
  <c r="F310" i="67"/>
  <c r="U125" i="55"/>
  <c r="E130" i="6"/>
  <c r="E154" i="6"/>
  <c r="S170" i="72"/>
  <c r="S162" i="48"/>
  <c r="S224" i="72"/>
  <c r="S162" i="51"/>
  <c r="C14" i="24"/>
  <c r="C14" i="27" s="1"/>
  <c r="M63" i="55"/>
  <c r="G14" i="24"/>
  <c r="G14" i="27" s="1"/>
  <c r="L82" i="55"/>
  <c r="J310" i="66"/>
  <c r="J13" i="13"/>
  <c r="J13" i="16" s="1"/>
  <c r="J13" i="10"/>
  <c r="U13" i="10"/>
  <c r="U13" i="13"/>
  <c r="U13" i="16" s="1"/>
  <c r="I82" i="55"/>
  <c r="K386" i="67"/>
  <c r="K63" i="59"/>
  <c r="K63" i="62"/>
  <c r="K443" i="67"/>
  <c r="M25" i="55"/>
  <c r="H481" i="68"/>
  <c r="H82" i="59"/>
  <c r="H82" i="62"/>
  <c r="H553" i="68"/>
  <c r="K14" i="24"/>
  <c r="K14" i="27" s="1"/>
  <c r="L44" i="55"/>
  <c r="G481" i="68"/>
  <c r="G82" i="59"/>
  <c r="G553" i="68"/>
  <c r="G82" i="62"/>
  <c r="I428" i="64"/>
  <c r="I4" i="59"/>
  <c r="I491" i="64"/>
  <c r="I4" i="62"/>
  <c r="H367" i="64"/>
  <c r="H344" i="64"/>
  <c r="D14" i="24"/>
  <c r="D14" i="27" s="1"/>
  <c r="R130" i="6"/>
  <c r="R154" i="6"/>
  <c r="S25" i="55"/>
  <c r="O481" i="68"/>
  <c r="O82" i="59"/>
  <c r="O82" i="62"/>
  <c r="O553" i="68"/>
  <c r="C13" i="13"/>
  <c r="C13" i="16" s="1"/>
  <c r="C13" i="10"/>
  <c r="N125" i="55"/>
  <c r="D481" i="68"/>
  <c r="D82" i="59"/>
  <c r="D82" i="62"/>
  <c r="D553" i="68"/>
  <c r="J82" i="55"/>
  <c r="H13" i="13"/>
  <c r="H13" i="16" s="1"/>
  <c r="H13" i="10"/>
  <c r="V310" i="67"/>
  <c r="F481" i="68"/>
  <c r="F82" i="59"/>
  <c r="F553" i="68"/>
  <c r="F82" i="62"/>
  <c r="E63" i="55"/>
  <c r="O310" i="66"/>
  <c r="U344" i="64"/>
  <c r="R63" i="55"/>
  <c r="U44" i="55"/>
  <c r="T170" i="72"/>
  <c r="T162" i="48"/>
  <c r="T162" i="51"/>
  <c r="T224" i="72"/>
  <c r="F386" i="70"/>
  <c r="F125" i="59"/>
  <c r="F443" i="70"/>
  <c r="F125" i="62"/>
  <c r="U310" i="65"/>
  <c r="H44" i="55"/>
  <c r="E481" i="68"/>
  <c r="E82" i="59"/>
  <c r="E553" i="68"/>
  <c r="E82" i="62"/>
  <c r="I13" i="13"/>
  <c r="I13" i="16" s="1"/>
  <c r="I13" i="10"/>
  <c r="L428" i="64"/>
  <c r="L4" i="59"/>
  <c r="L491" i="64"/>
  <c r="L4" i="62"/>
  <c r="K170" i="72"/>
  <c r="K162" i="48"/>
  <c r="K162" i="51"/>
  <c r="K224" i="72"/>
  <c r="P25" i="55"/>
  <c r="G101" i="6"/>
  <c r="S101" i="6"/>
  <c r="S386" i="66"/>
  <c r="S44" i="59"/>
  <c r="S443" i="66"/>
  <c r="S44" i="62"/>
  <c r="O385" i="68"/>
  <c r="N154" i="6"/>
  <c r="N130" i="6"/>
  <c r="F13" i="13"/>
  <c r="F13" i="16" s="1"/>
  <c r="F13" i="10"/>
  <c r="M13" i="13"/>
  <c r="M13" i="16" s="1"/>
  <c r="M13" i="10"/>
  <c r="O44" i="55"/>
  <c r="S386" i="67"/>
  <c r="S63" i="59"/>
  <c r="S63" i="62"/>
  <c r="S443" i="67"/>
  <c r="P14" i="24"/>
  <c r="P14" i="27" s="1"/>
  <c r="P4" i="20"/>
  <c r="K101" i="6"/>
  <c r="E291" i="67"/>
  <c r="E63" i="54"/>
  <c r="U291" i="67"/>
  <c r="U63" i="54"/>
  <c r="L12" i="12"/>
  <c r="L12" i="15" s="1"/>
  <c r="L4" i="8"/>
  <c r="N152" i="72"/>
  <c r="N162" i="47"/>
  <c r="V323" i="64"/>
  <c r="V4" i="54"/>
  <c r="V14" i="23"/>
  <c r="V14" i="26" s="1"/>
  <c r="G291" i="66"/>
  <c r="G290" i="66" s="1"/>
  <c r="G44" i="54"/>
  <c r="V12" i="12"/>
  <c r="V12" i="15" s="1"/>
  <c r="V4" i="8"/>
  <c r="E291" i="70"/>
  <c r="E125" i="54"/>
  <c r="G361" i="68"/>
  <c r="G82" i="54"/>
  <c r="G291" i="67"/>
  <c r="G63" i="54"/>
  <c r="R162" i="45"/>
  <c r="U12" i="12"/>
  <c r="U12" i="15" s="1"/>
  <c r="U4" i="8"/>
  <c r="T152" i="72"/>
  <c r="T162" i="47"/>
  <c r="N323" i="64"/>
  <c r="N4" i="54"/>
  <c r="N14" i="23"/>
  <c r="N14" i="26" s="1"/>
  <c r="P152" i="72"/>
  <c r="P162" i="47"/>
  <c r="L361" i="68"/>
  <c r="L82" i="54"/>
  <c r="C361" i="68"/>
  <c r="C82" i="54"/>
  <c r="Q361" i="68"/>
  <c r="Q82" i="54"/>
  <c r="U291" i="65"/>
  <c r="U25" i="54"/>
  <c r="E152" i="72"/>
  <c r="E162" i="47"/>
  <c r="V291" i="67"/>
  <c r="V63" i="54"/>
  <c r="R14" i="24"/>
  <c r="R14" i="27" s="1"/>
  <c r="F14" i="24"/>
  <c r="F14" i="27" s="1"/>
  <c r="Q25" i="55"/>
  <c r="Q386" i="67"/>
  <c r="Q63" i="59"/>
  <c r="Q63" i="62"/>
  <c r="Q443" i="67"/>
  <c r="S344" i="64"/>
  <c r="D130" i="6"/>
  <c r="D154" i="6"/>
  <c r="F386" i="67"/>
  <c r="F63" i="59"/>
  <c r="F443" i="67"/>
  <c r="F63" i="62"/>
  <c r="U310" i="70"/>
  <c r="S17" i="12"/>
  <c r="S17" i="15" s="1"/>
  <c r="N63" i="55"/>
  <c r="N82" i="55"/>
  <c r="C170" i="72"/>
  <c r="C162" i="48"/>
  <c r="C224" i="72"/>
  <c r="C162" i="51"/>
  <c r="C25" i="55"/>
  <c r="T82" i="55"/>
  <c r="M310" i="67"/>
  <c r="G25" i="55"/>
  <c r="E170" i="72"/>
  <c r="E162" i="48"/>
  <c r="E162" i="51"/>
  <c r="E224" i="72"/>
  <c r="L385" i="68"/>
  <c r="J386" i="66"/>
  <c r="J44" i="59"/>
  <c r="J44" i="62"/>
  <c r="J443" i="66"/>
  <c r="I385" i="68"/>
  <c r="R44" i="55"/>
  <c r="M310" i="65"/>
  <c r="K44" i="55"/>
  <c r="L310" i="66"/>
  <c r="O14" i="24"/>
  <c r="O14" i="27" s="1"/>
  <c r="T14" i="24"/>
  <c r="T14" i="27" s="1"/>
  <c r="H428" i="64"/>
  <c r="H4" i="59"/>
  <c r="H491" i="64"/>
  <c r="H4" i="62"/>
  <c r="D25" i="55"/>
  <c r="S310" i="65"/>
  <c r="S13" i="10"/>
  <c r="S13" i="13"/>
  <c r="S13" i="16" s="1"/>
  <c r="N310" i="70"/>
  <c r="J385" i="68"/>
  <c r="K127" i="56"/>
  <c r="K125" i="55"/>
  <c r="V386" i="67"/>
  <c r="V63" i="59"/>
  <c r="V443" i="67"/>
  <c r="V63" i="62"/>
  <c r="D63" i="55"/>
  <c r="E310" i="67"/>
  <c r="O386" i="66"/>
  <c r="O44" i="59"/>
  <c r="O44" i="62"/>
  <c r="O443" i="66"/>
  <c r="U428" i="64"/>
  <c r="U4" i="59"/>
  <c r="U491" i="64"/>
  <c r="U4" i="62"/>
  <c r="R310" i="67"/>
  <c r="T130" i="6"/>
  <c r="T154" i="6"/>
  <c r="C154" i="6"/>
  <c r="C130" i="6"/>
  <c r="U310" i="66"/>
  <c r="T13" i="13"/>
  <c r="T13" i="16" s="1"/>
  <c r="T13" i="10"/>
  <c r="O63" i="55"/>
  <c r="M44" i="55"/>
  <c r="U386" i="65"/>
  <c r="U25" i="59"/>
  <c r="U25" i="62"/>
  <c r="U443" i="65"/>
  <c r="H310" i="66"/>
  <c r="I63" i="55"/>
  <c r="Q125" i="55"/>
  <c r="L13" i="13"/>
  <c r="L13" i="16" s="1"/>
  <c r="L13" i="10"/>
  <c r="S82" i="55"/>
  <c r="P310" i="65"/>
  <c r="F101" i="6"/>
  <c r="J291" i="67"/>
  <c r="J63" i="54"/>
  <c r="O13" i="13"/>
  <c r="O13" i="16" s="1"/>
  <c r="O13" i="10"/>
  <c r="Q63" i="55"/>
  <c r="C386" i="67"/>
  <c r="C63" i="59"/>
  <c r="C443" i="67"/>
  <c r="C63" i="62"/>
  <c r="M170" i="72"/>
  <c r="M162" i="48"/>
  <c r="M224" i="72"/>
  <c r="M162" i="51"/>
  <c r="T386" i="65"/>
  <c r="T25" i="59"/>
  <c r="T25" i="62"/>
  <c r="T443" i="65"/>
  <c r="I386" i="70"/>
  <c r="I125" i="59"/>
  <c r="I125" i="62"/>
  <c r="I443" i="70"/>
  <c r="E385" i="68"/>
  <c r="Q12" i="12"/>
  <c r="Q12" i="15" s="1"/>
  <c r="Q4" i="8"/>
  <c r="R291" i="66"/>
  <c r="R44" i="54"/>
  <c r="K291" i="66"/>
  <c r="K44" i="54"/>
  <c r="K14" i="23"/>
  <c r="K14" i="26" s="1"/>
  <c r="F12" i="12"/>
  <c r="F12" i="15" s="1"/>
  <c r="F4" i="8"/>
  <c r="V32" i="12"/>
  <c r="V32" i="15" s="1"/>
  <c r="V27" i="8"/>
  <c r="V27" i="12" s="1"/>
  <c r="V27" i="15" s="1"/>
  <c r="I88" i="65"/>
  <c r="B152" i="72"/>
  <c r="B162" i="47"/>
  <c r="J291" i="66"/>
  <c r="J44" i="54"/>
  <c r="U291" i="66"/>
  <c r="U44" i="54"/>
  <c r="M32" i="12"/>
  <c r="M32" i="15" s="1"/>
  <c r="M27" i="8"/>
  <c r="M27" i="12" s="1"/>
  <c r="M27" i="15" s="1"/>
  <c r="P32" i="12"/>
  <c r="P32" i="15" s="1"/>
  <c r="P27" i="8"/>
  <c r="P27" i="12" s="1"/>
  <c r="P27" i="15" s="1"/>
  <c r="S323" i="64"/>
  <c r="S4" i="54"/>
  <c r="S14" i="23"/>
  <c r="S14" i="26" s="1"/>
  <c r="R291" i="65"/>
  <c r="R25" i="54"/>
  <c r="R14" i="23"/>
  <c r="R14" i="26" s="1"/>
  <c r="L291" i="66"/>
  <c r="L44" i="54"/>
  <c r="H291" i="70"/>
  <c r="H125" i="54"/>
  <c r="C291" i="67"/>
  <c r="C63" i="54"/>
  <c r="H361" i="68"/>
  <c r="H82" i="54"/>
  <c r="J12" i="12"/>
  <c r="J12" i="15" s="1"/>
  <c r="J4" i="8"/>
  <c r="R101" i="6"/>
  <c r="H32" i="12"/>
  <c r="H32" i="15" s="1"/>
  <c r="H27" i="8"/>
  <c r="H27" i="12" s="1"/>
  <c r="H27" i="15" s="1"/>
  <c r="T12" i="12"/>
  <c r="T12" i="15" s="1"/>
  <c r="T4" i="8"/>
  <c r="E361" i="68"/>
  <c r="E82" i="54"/>
  <c r="P291" i="66"/>
  <c r="P44" i="54"/>
  <c r="I84" i="72"/>
  <c r="F361" i="68"/>
  <c r="F82" i="54"/>
  <c r="D32" i="12"/>
  <c r="D32" i="15" s="1"/>
  <c r="D27" i="8"/>
  <c r="D27" i="12" s="1"/>
  <c r="D27" i="15" s="1"/>
  <c r="R25" i="55"/>
  <c r="F4" i="55"/>
  <c r="V170" i="72"/>
  <c r="V162" i="48"/>
  <c r="V162" i="51"/>
  <c r="V224" i="72"/>
  <c r="Q310" i="65"/>
  <c r="U170" i="72"/>
  <c r="U162" i="48"/>
  <c r="U224" i="72"/>
  <c r="U162" i="51"/>
  <c r="V44" i="55"/>
  <c r="S428" i="64"/>
  <c r="S4" i="59"/>
  <c r="S491" i="64"/>
  <c r="S4" i="62"/>
  <c r="E14" i="24"/>
  <c r="E14" i="27" s="1"/>
  <c r="U386" i="70"/>
  <c r="U125" i="59"/>
  <c r="U443" i="70"/>
  <c r="U125" i="62"/>
  <c r="N310" i="67"/>
  <c r="N385" i="68"/>
  <c r="C82" i="55"/>
  <c r="C310" i="65"/>
  <c r="T385" i="68"/>
  <c r="M386" i="67"/>
  <c r="M63" i="59"/>
  <c r="M443" i="67"/>
  <c r="M63" i="62"/>
  <c r="G310" i="65"/>
  <c r="L481" i="68"/>
  <c r="L82" i="59"/>
  <c r="L82" i="62"/>
  <c r="L553" i="68"/>
  <c r="L125" i="55"/>
  <c r="J170" i="72"/>
  <c r="J162" i="48"/>
  <c r="J162" i="51"/>
  <c r="J224" i="72"/>
  <c r="F44" i="55"/>
  <c r="I481" i="68"/>
  <c r="I82" i="59"/>
  <c r="I82" i="62"/>
  <c r="I553" i="68"/>
  <c r="R310" i="66"/>
  <c r="M386" i="65"/>
  <c r="M25" i="59"/>
  <c r="M443" i="65"/>
  <c r="M25" i="62"/>
  <c r="K310" i="66"/>
  <c r="L386" i="66"/>
  <c r="L44" i="59"/>
  <c r="L443" i="66"/>
  <c r="L44" i="62"/>
  <c r="O25" i="55"/>
  <c r="T4" i="55"/>
  <c r="G170" i="72"/>
  <c r="G162" i="48"/>
  <c r="G224" i="72"/>
  <c r="G162" i="51"/>
  <c r="R125" i="55"/>
  <c r="D310" i="65"/>
  <c r="S386" i="65"/>
  <c r="S25" i="59"/>
  <c r="S25" i="62"/>
  <c r="S443" i="65"/>
  <c r="B170" i="72"/>
  <c r="B162" i="48"/>
  <c r="B224" i="72"/>
  <c r="B162" i="51"/>
  <c r="N386" i="70"/>
  <c r="N125" i="59"/>
  <c r="N125" i="62"/>
  <c r="N443" i="70"/>
  <c r="E44" i="55"/>
  <c r="J481" i="68"/>
  <c r="J82" i="59"/>
  <c r="J553" i="68"/>
  <c r="J82" i="62"/>
  <c r="K310" i="70"/>
  <c r="B13" i="13"/>
  <c r="B13" i="16" s="1"/>
  <c r="B13" i="10"/>
  <c r="D310" i="67"/>
  <c r="E386" i="67"/>
  <c r="E63" i="59"/>
  <c r="E443" i="67"/>
  <c r="E63" i="62"/>
  <c r="K13" i="13"/>
  <c r="K13" i="16" s="1"/>
  <c r="K13" i="10"/>
  <c r="J25" i="55"/>
  <c r="R386" i="67"/>
  <c r="R63" i="59"/>
  <c r="R443" i="67"/>
  <c r="R63" i="62"/>
  <c r="N25" i="55"/>
  <c r="U386" i="66"/>
  <c r="U44" i="59"/>
  <c r="U443" i="66"/>
  <c r="U44" i="62"/>
  <c r="O310" i="67"/>
  <c r="M310" i="66"/>
  <c r="B130" i="6"/>
  <c r="B154" i="6"/>
  <c r="H386" i="66"/>
  <c r="H44" i="59"/>
  <c r="H443" i="66"/>
  <c r="H44" i="62"/>
  <c r="I310" i="67"/>
  <c r="Q310" i="70"/>
  <c r="P44" i="55"/>
  <c r="S385" i="68"/>
  <c r="P386" i="65"/>
  <c r="P25" i="59"/>
  <c r="P443" i="65"/>
  <c r="P25" i="62"/>
  <c r="B32" i="12"/>
  <c r="B32" i="15" s="1"/>
  <c r="B27" i="8"/>
  <c r="B27" i="12" s="1"/>
  <c r="B27" i="15" s="1"/>
  <c r="M14" i="24"/>
  <c r="M14" i="27" s="1"/>
  <c r="Q386" i="66"/>
  <c r="Q44" i="59"/>
  <c r="Q443" i="66"/>
  <c r="Q44" i="62"/>
  <c r="U4" i="55"/>
  <c r="L344" i="64"/>
  <c r="O361" i="68"/>
  <c r="O82" i="54"/>
  <c r="I152" i="72"/>
  <c r="I162" i="47"/>
  <c r="G291" i="65"/>
  <c r="G290" i="65" s="1"/>
  <c r="G25" i="54"/>
  <c r="G24" i="54" s="1"/>
  <c r="G14" i="23"/>
  <c r="G14" i="26" s="1"/>
  <c r="N361" i="68"/>
  <c r="N82" i="54"/>
  <c r="K12" i="12"/>
  <c r="K12" i="15" s="1"/>
  <c r="K4" i="8"/>
  <c r="O291" i="67"/>
  <c r="O63" i="54"/>
  <c r="V101" i="6"/>
  <c r="M152" i="72"/>
  <c r="M162" i="47"/>
  <c r="C291" i="65"/>
  <c r="C25" i="54"/>
  <c r="C14" i="23"/>
  <c r="C14" i="26" s="1"/>
  <c r="E291" i="66"/>
  <c r="E44" i="54"/>
  <c r="C291" i="70"/>
  <c r="C125" i="54"/>
  <c r="T291" i="65"/>
  <c r="T25" i="54"/>
  <c r="M101" i="6"/>
  <c r="P101" i="6"/>
  <c r="V291" i="65"/>
  <c r="U361" i="68"/>
  <c r="U82" i="54"/>
  <c r="P361" i="68"/>
  <c r="P82" i="54"/>
  <c r="T291" i="70"/>
  <c r="T125" i="54"/>
  <c r="J32" i="12"/>
  <c r="J32" i="15" s="1"/>
  <c r="J27" i="8"/>
  <c r="J27" i="12" s="1"/>
  <c r="J27" i="15" s="1"/>
  <c r="T361" i="68"/>
  <c r="T82" i="54"/>
  <c r="L323" i="64"/>
  <c r="L4" i="54"/>
  <c r="L14" i="23"/>
  <c r="L14" i="26" s="1"/>
  <c r="R32" i="12"/>
  <c r="R32" i="15" s="1"/>
  <c r="R27" i="8"/>
  <c r="R27" i="12" s="1"/>
  <c r="R27" i="15" s="1"/>
  <c r="H101" i="6"/>
  <c r="I32" i="12"/>
  <c r="I32" i="15" s="1"/>
  <c r="I27" i="8"/>
  <c r="I27" i="12" s="1"/>
  <c r="I27" i="15" s="1"/>
  <c r="N291" i="65"/>
  <c r="N25" i="54"/>
  <c r="T291" i="66"/>
  <c r="T44" i="54"/>
  <c r="J323" i="64"/>
  <c r="J4" i="54"/>
  <c r="J14" i="23"/>
  <c r="J14" i="26" s="1"/>
  <c r="D101" i="6"/>
  <c r="R310" i="65"/>
  <c r="F344" i="64"/>
  <c r="S125" i="55"/>
  <c r="Q386" i="65"/>
  <c r="Q385" i="65" s="1"/>
  <c r="Q25" i="59"/>
  <c r="Q24" i="59" s="1"/>
  <c r="Q443" i="65"/>
  <c r="Q442" i="65" s="1"/>
  <c r="Q25" i="62"/>
  <c r="Q24" i="62" s="1"/>
  <c r="V310" i="66"/>
  <c r="N14" i="24"/>
  <c r="N14" i="27" s="1"/>
  <c r="E25" i="55"/>
  <c r="N386" i="67"/>
  <c r="N63" i="59"/>
  <c r="N63" i="62"/>
  <c r="N443" i="67"/>
  <c r="N481" i="68"/>
  <c r="N82" i="59"/>
  <c r="N82" i="62"/>
  <c r="N553" i="68"/>
  <c r="C385" i="68"/>
  <c r="C386" i="65"/>
  <c r="C25" i="59"/>
  <c r="C443" i="65"/>
  <c r="C25" i="62"/>
  <c r="T481" i="68"/>
  <c r="T82" i="59"/>
  <c r="T553" i="68"/>
  <c r="T82" i="62"/>
  <c r="E13" i="13"/>
  <c r="E13" i="16" s="1"/>
  <c r="E13" i="10"/>
  <c r="G386" i="65"/>
  <c r="G385" i="65" s="1"/>
  <c r="G25" i="59"/>
  <c r="G24" i="59" s="1"/>
  <c r="G25" i="62"/>
  <c r="G24" i="62" s="1"/>
  <c r="G443" i="65"/>
  <c r="G442" i="65" s="1"/>
  <c r="L331" i="70"/>
  <c r="L310" i="70"/>
  <c r="F310" i="66"/>
  <c r="E125" i="55"/>
  <c r="R386" i="66"/>
  <c r="R44" i="59"/>
  <c r="R44" i="62"/>
  <c r="R443" i="66"/>
  <c r="K82" i="55"/>
  <c r="K386" i="66"/>
  <c r="K44" i="59"/>
  <c r="K44" i="62"/>
  <c r="K443" i="66"/>
  <c r="C125" i="55"/>
  <c r="O310" i="65"/>
  <c r="V310" i="65"/>
  <c r="G44" i="55"/>
  <c r="G43" i="55" s="1"/>
  <c r="R310" i="70"/>
  <c r="D386" i="65"/>
  <c r="D25" i="59"/>
  <c r="D443" i="65"/>
  <c r="D25" i="62"/>
  <c r="E310" i="66"/>
  <c r="R82" i="55"/>
  <c r="K386" i="70"/>
  <c r="K125" i="59"/>
  <c r="K443" i="70"/>
  <c r="K125" i="62"/>
  <c r="D386" i="67"/>
  <c r="D63" i="59"/>
  <c r="D443" i="67"/>
  <c r="D63" i="62"/>
  <c r="P130" i="6"/>
  <c r="P154" i="6"/>
  <c r="H63" i="55"/>
  <c r="J310" i="65"/>
  <c r="N310" i="65"/>
  <c r="T65" i="56"/>
  <c r="T63" i="55"/>
  <c r="T44" i="55"/>
  <c r="O386" i="67"/>
  <c r="O63" i="59"/>
  <c r="O443" i="67"/>
  <c r="O63" i="62"/>
  <c r="M386" i="66"/>
  <c r="M44" i="59"/>
  <c r="M44" i="62"/>
  <c r="M443" i="66"/>
  <c r="I170" i="72"/>
  <c r="I162" i="48"/>
  <c r="I224" i="72"/>
  <c r="I162" i="51"/>
  <c r="T125" i="55"/>
  <c r="I386" i="67"/>
  <c r="I63" i="59"/>
  <c r="I443" i="67"/>
  <c r="I63" i="62"/>
  <c r="Q386" i="70"/>
  <c r="Q125" i="59"/>
  <c r="Q443" i="70"/>
  <c r="Q125" i="62"/>
  <c r="P310" i="66"/>
  <c r="V125" i="55"/>
  <c r="S481" i="68"/>
  <c r="S82" i="59"/>
  <c r="S82" i="62"/>
  <c r="S553" i="68"/>
  <c r="I88" i="72"/>
  <c r="G12" i="12"/>
  <c r="G12" i="15" s="1"/>
  <c r="G4" i="8"/>
  <c r="M291" i="65"/>
  <c r="M25" i="54"/>
  <c r="M14" i="23"/>
  <c r="M14" i="26" s="1"/>
  <c r="Q101" i="6"/>
  <c r="N13" i="13"/>
  <c r="N13" i="16" s="1"/>
  <c r="N13" i="10"/>
  <c r="U481" i="68"/>
  <c r="U82" i="59"/>
  <c r="U82" i="62"/>
  <c r="U553" i="68"/>
  <c r="J386" i="70"/>
  <c r="J125" i="59"/>
  <c r="J443" i="70"/>
  <c r="J125" i="62"/>
  <c r="G385" i="68"/>
  <c r="F310" i="70"/>
  <c r="J152" i="72"/>
  <c r="J162" i="47"/>
  <c r="D291" i="67"/>
  <c r="D63" i="54"/>
  <c r="L32" i="12"/>
  <c r="L32" i="15" s="1"/>
  <c r="L27" i="8"/>
  <c r="L27" i="12" s="1"/>
  <c r="L27" i="15" s="1"/>
  <c r="E12" i="12"/>
  <c r="E12" i="15" s="1"/>
  <c r="E4" i="8"/>
  <c r="L101" i="6"/>
  <c r="V291" i="66"/>
  <c r="V44" i="54"/>
  <c r="J291" i="65"/>
  <c r="J25" i="54"/>
  <c r="S291" i="67"/>
  <c r="S63" i="54"/>
  <c r="U152" i="72"/>
  <c r="U162" i="47"/>
  <c r="S162" i="45"/>
  <c r="R291" i="70"/>
  <c r="R125" i="54"/>
  <c r="S291" i="65"/>
  <c r="S25" i="54"/>
  <c r="S291" i="70"/>
  <c r="S125" i="54"/>
  <c r="F291" i="67"/>
  <c r="F63" i="54"/>
  <c r="L291" i="67"/>
  <c r="L63" i="54"/>
  <c r="S361" i="68"/>
  <c r="S82" i="54"/>
  <c r="I291" i="67"/>
  <c r="I63" i="54"/>
  <c r="U32" i="12"/>
  <c r="U32" i="15" s="1"/>
  <c r="U27" i="8"/>
  <c r="U27" i="12" s="1"/>
  <c r="U27" i="15" s="1"/>
  <c r="M361" i="68"/>
  <c r="M82" i="54"/>
  <c r="S291" i="66"/>
  <c r="S44" i="54"/>
  <c r="P12" i="12"/>
  <c r="P12" i="15" s="1"/>
  <c r="P4" i="8"/>
  <c r="D361" i="68"/>
  <c r="D82" i="54"/>
  <c r="M291" i="70"/>
  <c r="M125" i="54"/>
  <c r="J101" i="6"/>
  <c r="N12" i="12"/>
  <c r="N12" i="15" s="1"/>
  <c r="N4" i="8"/>
  <c r="B12" i="12"/>
  <c r="B12" i="15" s="1"/>
  <c r="B4" i="8"/>
  <c r="I101" i="6"/>
  <c r="O152" i="72"/>
  <c r="O162" i="47"/>
  <c r="P291" i="67"/>
  <c r="P63" i="54"/>
  <c r="V361" i="68"/>
  <c r="V82" i="54"/>
  <c r="M291" i="66"/>
  <c r="M44" i="54"/>
  <c r="C32" i="12"/>
  <c r="C32" i="15" s="1"/>
  <c r="C27" i="8"/>
  <c r="C27" i="12" s="1"/>
  <c r="C27" i="15" s="1"/>
  <c r="G63" i="55"/>
  <c r="R386" i="65"/>
  <c r="R25" i="59"/>
  <c r="R25" i="62"/>
  <c r="R443" i="65"/>
  <c r="F428" i="64"/>
  <c r="F4" i="59"/>
  <c r="F491" i="64"/>
  <c r="F4" i="62"/>
  <c r="S310" i="70"/>
  <c r="O125" i="55"/>
  <c r="V386" i="66"/>
  <c r="V44" i="59"/>
  <c r="V44" i="62"/>
  <c r="V443" i="66"/>
  <c r="N4" i="55"/>
  <c r="E310" i="65"/>
  <c r="D44" i="55"/>
  <c r="C481" i="68"/>
  <c r="C82" i="59"/>
  <c r="C553" i="68"/>
  <c r="C82" i="62"/>
  <c r="H25" i="55"/>
  <c r="V14" i="24"/>
  <c r="V14" i="27" s="1"/>
  <c r="J14" i="24"/>
  <c r="J14" i="27" s="1"/>
  <c r="S130" i="6"/>
  <c r="S154" i="6"/>
  <c r="L386" i="70"/>
  <c r="L125" i="59"/>
  <c r="L443" i="70"/>
  <c r="L125" i="62"/>
  <c r="F386" i="66"/>
  <c r="F44" i="59"/>
  <c r="F443" i="66"/>
  <c r="F44" i="62"/>
  <c r="L130" i="6"/>
  <c r="L154" i="6"/>
  <c r="E310" i="70"/>
  <c r="L63" i="55"/>
  <c r="K385" i="68"/>
  <c r="F130" i="6"/>
  <c r="F154" i="6"/>
  <c r="H125" i="55"/>
  <c r="C310" i="70"/>
  <c r="O386" i="65"/>
  <c r="O25" i="59"/>
  <c r="O443" i="65"/>
  <c r="O25" i="62"/>
  <c r="T428" i="64"/>
  <c r="T4" i="59"/>
  <c r="T491" i="64"/>
  <c r="T4" i="62"/>
  <c r="V386" i="65"/>
  <c r="V25" i="59"/>
  <c r="V443" i="65"/>
  <c r="V25" i="62"/>
  <c r="G310" i="66"/>
  <c r="R386" i="70"/>
  <c r="R125" i="59"/>
  <c r="R443" i="70"/>
  <c r="R125" i="62"/>
  <c r="I154" i="6"/>
  <c r="I130" i="6"/>
  <c r="E386" i="66"/>
  <c r="E44" i="59"/>
  <c r="E443" i="66"/>
  <c r="E44" i="62"/>
  <c r="R385" i="68"/>
  <c r="G154" i="6"/>
  <c r="G130" i="6"/>
  <c r="H154" i="6"/>
  <c r="H130" i="6"/>
  <c r="D170" i="72"/>
  <c r="D162" i="48"/>
  <c r="D224" i="72"/>
  <c r="D162" i="51"/>
  <c r="M82" i="55"/>
  <c r="P125" i="55"/>
  <c r="H310" i="67"/>
  <c r="P63" i="55"/>
  <c r="J386" i="65"/>
  <c r="J25" i="59"/>
  <c r="J25" i="62"/>
  <c r="J443" i="65"/>
  <c r="H170" i="72"/>
  <c r="H162" i="48"/>
  <c r="H224" i="72"/>
  <c r="H162" i="51"/>
  <c r="N386" i="65"/>
  <c r="N25" i="59"/>
  <c r="N443" i="65"/>
  <c r="N25" i="62"/>
  <c r="T331" i="67"/>
  <c r="T310" i="67"/>
  <c r="T310" i="66"/>
  <c r="Q82" i="55"/>
  <c r="Q130" i="6"/>
  <c r="Q154" i="6"/>
  <c r="T310" i="70"/>
  <c r="J65" i="56"/>
  <c r="J63" i="55"/>
  <c r="P386" i="66"/>
  <c r="P44" i="59"/>
  <c r="P443" i="66"/>
  <c r="P44" i="62"/>
  <c r="V310" i="70"/>
  <c r="C44" i="55"/>
  <c r="C12" i="12"/>
  <c r="C12" i="15" s="1"/>
  <c r="C4" i="8"/>
  <c r="O101" i="6"/>
  <c r="I88" i="71"/>
  <c r="D386" i="70"/>
  <c r="D125" i="59"/>
  <c r="D443" i="70"/>
  <c r="D125" i="62"/>
  <c r="R13" i="10"/>
  <c r="R13" i="13"/>
  <c r="R13" i="16" s="1"/>
  <c r="J428" i="64"/>
  <c r="J4" i="59"/>
  <c r="J491" i="64"/>
  <c r="J4" i="62"/>
  <c r="F386" i="65"/>
  <c r="F25" i="59"/>
  <c r="F443" i="65"/>
  <c r="F25" i="62"/>
  <c r="H385" i="68"/>
  <c r="H4" i="55"/>
  <c r="D385" i="68"/>
  <c r="M386" i="70"/>
  <c r="M125" i="59"/>
  <c r="M443" i="70"/>
  <c r="M125" i="62"/>
  <c r="I12" i="12"/>
  <c r="I12" i="15" s="1"/>
  <c r="I4" i="8"/>
  <c r="D12" i="12"/>
  <c r="D12" i="15" s="1"/>
  <c r="D4" i="8"/>
  <c r="C152" i="72"/>
  <c r="C162" i="47"/>
  <c r="U323" i="64"/>
  <c r="U4" i="54"/>
  <c r="U14" i="23"/>
  <c r="U14" i="26" s="1"/>
  <c r="R361" i="68"/>
  <c r="R82" i="54"/>
  <c r="F291" i="65"/>
  <c r="F25" i="54"/>
  <c r="Q291" i="65"/>
  <c r="Q290" i="65" s="1"/>
  <c r="Q25" i="54"/>
  <c r="Q24" i="54" s="1"/>
  <c r="Q14" i="23"/>
  <c r="Q14" i="26" s="1"/>
  <c r="N291" i="67"/>
  <c r="N63" i="54"/>
  <c r="N291" i="70"/>
  <c r="N125" i="54"/>
  <c r="F152" i="72"/>
  <c r="F162" i="47"/>
  <c r="H291" i="67"/>
  <c r="H63" i="54"/>
  <c r="U101" i="6"/>
  <c r="R152" i="72"/>
  <c r="R162" i="47"/>
  <c r="C291" i="66"/>
  <c r="C44" i="54"/>
  <c r="K361" i="68"/>
  <c r="K82" i="54"/>
  <c r="N32" i="12"/>
  <c r="N32" i="15" s="1"/>
  <c r="N27" i="8"/>
  <c r="N27" i="12" s="1"/>
  <c r="N27" i="15" s="1"/>
  <c r="S27" i="18"/>
  <c r="F291" i="66"/>
  <c r="F44" i="54"/>
  <c r="I104" i="68"/>
  <c r="D291" i="65"/>
  <c r="D25" i="54"/>
  <c r="D14" i="23"/>
  <c r="D14" i="26" s="1"/>
  <c r="H291" i="65"/>
  <c r="H25" i="54"/>
  <c r="C101" i="6"/>
  <c r="G310" i="67"/>
  <c r="U63" i="55"/>
  <c r="S386" i="70"/>
  <c r="S125" i="59"/>
  <c r="S125" i="62"/>
  <c r="S443" i="70"/>
  <c r="O310" i="70"/>
  <c r="D125" i="55"/>
  <c r="P13" i="13"/>
  <c r="P13" i="16" s="1"/>
  <c r="P13" i="10"/>
  <c r="N344" i="64"/>
  <c r="E386" i="65"/>
  <c r="E25" i="59"/>
  <c r="E25" i="62"/>
  <c r="E443" i="65"/>
  <c r="K154" i="6"/>
  <c r="K130" i="6"/>
  <c r="D310" i="66"/>
  <c r="C65" i="56"/>
  <c r="C63" i="55"/>
  <c r="H310" i="65"/>
  <c r="V6" i="56"/>
  <c r="V4" i="55"/>
  <c r="U82" i="55"/>
  <c r="J4" i="55"/>
  <c r="V82" i="55"/>
  <c r="J125" i="55"/>
  <c r="F25" i="55"/>
  <c r="E386" i="70"/>
  <c r="E125" i="59"/>
  <c r="E125" i="62"/>
  <c r="E443" i="70"/>
  <c r="L310" i="67"/>
  <c r="K481" i="68"/>
  <c r="K82" i="59"/>
  <c r="K553" i="68"/>
  <c r="K82" i="62"/>
  <c r="H310" i="70"/>
  <c r="Q44" i="55"/>
  <c r="C386" i="70"/>
  <c r="C125" i="59"/>
  <c r="C443" i="70"/>
  <c r="C125" i="62"/>
  <c r="I14" i="24"/>
  <c r="I14" i="27" s="1"/>
  <c r="T25" i="55"/>
  <c r="S44" i="55"/>
  <c r="G386" i="66"/>
  <c r="G385" i="66" s="1"/>
  <c r="G44" i="59"/>
  <c r="G43" i="59" s="1"/>
  <c r="G44" i="62"/>
  <c r="G43" i="62" s="1"/>
  <c r="G443" i="66"/>
  <c r="G442" i="66" s="1"/>
  <c r="S121" i="56"/>
  <c r="P82" i="55"/>
  <c r="O130" i="6"/>
  <c r="O154" i="6"/>
  <c r="Q170" i="72"/>
  <c r="Q162" i="48"/>
  <c r="Q162" i="51"/>
  <c r="Q224" i="72"/>
  <c r="I127" i="56"/>
  <c r="I125" i="55"/>
  <c r="P170" i="72"/>
  <c r="P162" i="48"/>
  <c r="P224" i="72"/>
  <c r="P162" i="51"/>
  <c r="R481" i="68"/>
  <c r="R82" i="59"/>
  <c r="R553" i="68"/>
  <c r="R82" i="62"/>
  <c r="M125" i="55"/>
  <c r="D13" i="13"/>
  <c r="D13" i="16" s="1"/>
  <c r="D13" i="10"/>
  <c r="M385" i="68"/>
  <c r="P310" i="70"/>
  <c r="H386" i="67"/>
  <c r="H63" i="59"/>
  <c r="H63" i="62"/>
  <c r="H443" i="67"/>
  <c r="P310" i="67"/>
  <c r="G13" i="13"/>
  <c r="G13" i="16" s="1"/>
  <c r="G13" i="10"/>
  <c r="S63" i="55"/>
  <c r="R27" i="14"/>
  <c r="R27" i="17" s="1"/>
  <c r="R3" i="11"/>
  <c r="R162" i="44"/>
  <c r="T386" i="67"/>
  <c r="T63" i="59"/>
  <c r="T443" i="67"/>
  <c r="T63" i="62"/>
  <c r="T386" i="66"/>
  <c r="T44" i="59"/>
  <c r="T44" i="62"/>
  <c r="T443" i="66"/>
  <c r="Q385" i="68"/>
  <c r="J130" i="6"/>
  <c r="J154" i="6"/>
  <c r="T386" i="70"/>
  <c r="T125" i="59"/>
  <c r="T125" i="62"/>
  <c r="T443" i="70"/>
  <c r="J331" i="67"/>
  <c r="J310" i="67"/>
  <c r="L14" i="24"/>
  <c r="L14" i="27" s="1"/>
  <c r="V386" i="70"/>
  <c r="V125" i="59"/>
  <c r="V443" i="70"/>
  <c r="V125" i="62"/>
  <c r="C310" i="66"/>
  <c r="K87" i="71"/>
  <c r="U88" i="69"/>
  <c r="P84" i="71"/>
  <c r="K104" i="68"/>
  <c r="U82" i="67"/>
  <c r="N88" i="66"/>
  <c r="S85" i="66"/>
  <c r="U84" i="70"/>
  <c r="N89" i="66"/>
  <c r="S89" i="70"/>
  <c r="N83" i="72"/>
  <c r="S82" i="69"/>
  <c r="U85" i="67"/>
  <c r="N107" i="68"/>
  <c r="J84" i="72"/>
  <c r="S84" i="66"/>
  <c r="H103" i="68"/>
  <c r="K88" i="72"/>
  <c r="J88" i="65"/>
  <c r="O84" i="67"/>
  <c r="P88" i="67"/>
  <c r="N85" i="65"/>
  <c r="J88" i="71"/>
  <c r="Q89" i="67"/>
  <c r="J87" i="72"/>
  <c r="Q99" i="68"/>
  <c r="U81" i="72"/>
  <c r="N88" i="70"/>
  <c r="O89" i="65"/>
  <c r="P99" i="68"/>
  <c r="P83" i="71"/>
  <c r="M85" i="70"/>
  <c r="V97" i="68"/>
  <c r="M107" i="68"/>
  <c r="Q89" i="69"/>
  <c r="M108" i="68"/>
  <c r="M83" i="72"/>
  <c r="L84" i="65"/>
  <c r="U84" i="69"/>
  <c r="R100" i="68"/>
  <c r="J87" i="71"/>
  <c r="S82" i="70"/>
  <c r="P331" i="70" l="1"/>
  <c r="C411" i="68"/>
  <c r="T6" i="56"/>
  <c r="E331" i="65"/>
  <c r="O27" i="56"/>
  <c r="I14" i="21"/>
  <c r="F367" i="64"/>
  <c r="Q331" i="70"/>
  <c r="M411" i="68"/>
  <c r="L105" i="63"/>
  <c r="L14" i="21"/>
  <c r="O14" i="21"/>
  <c r="E127" i="56"/>
  <c r="M331" i="67"/>
  <c r="N367" i="64"/>
  <c r="O127" i="56"/>
  <c r="R331" i="67"/>
  <c r="S65" i="56"/>
  <c r="E14" i="21"/>
  <c r="I411" i="68"/>
  <c r="K370" i="64"/>
  <c r="Q411" i="68"/>
  <c r="P331" i="66"/>
  <c r="F331" i="70"/>
  <c r="O331" i="70"/>
  <c r="G411" i="68"/>
  <c r="L461" i="69"/>
  <c r="M404" i="69"/>
  <c r="G331" i="67"/>
  <c r="K328" i="69"/>
  <c r="N105" i="63"/>
  <c r="J461" i="69"/>
  <c r="D46" i="56"/>
  <c r="R344" i="65"/>
  <c r="K331" i="70"/>
  <c r="U84" i="56"/>
  <c r="N14" i="21"/>
  <c r="J331" i="70"/>
  <c r="Q334" i="69"/>
  <c r="R102" i="56"/>
  <c r="M105" i="60"/>
  <c r="U331" i="70"/>
  <c r="G124" i="60"/>
  <c r="P84" i="56"/>
  <c r="M127" i="56"/>
  <c r="R429" i="68"/>
  <c r="N404" i="69"/>
  <c r="J404" i="69"/>
  <c r="L127" i="56"/>
  <c r="G46" i="56"/>
  <c r="T27" i="56"/>
  <c r="U65" i="56"/>
  <c r="N461" i="69"/>
  <c r="Q46" i="56"/>
  <c r="L65" i="56"/>
  <c r="G65" i="56"/>
  <c r="L105" i="60"/>
  <c r="H6" i="56"/>
  <c r="D331" i="66"/>
  <c r="P127" i="56"/>
  <c r="F6" i="56"/>
  <c r="Q65" i="56"/>
  <c r="Q111" i="56"/>
  <c r="G331" i="66"/>
  <c r="R40" i="56"/>
  <c r="O331" i="65"/>
  <c r="T331" i="66"/>
  <c r="D331" i="70"/>
  <c r="P320" i="71"/>
  <c r="R163" i="46"/>
  <c r="V127" i="56"/>
  <c r="C84" i="56"/>
  <c r="H46" i="56"/>
  <c r="R65" i="56"/>
  <c r="E27" i="56"/>
  <c r="Q127" i="56"/>
  <c r="R29" i="21"/>
  <c r="J105" i="60"/>
  <c r="P331" i="65"/>
  <c r="H331" i="70"/>
  <c r="J6" i="56"/>
  <c r="T46" i="56"/>
  <c r="G124" i="63"/>
  <c r="E331" i="70"/>
  <c r="O46" i="56"/>
  <c r="M65" i="56"/>
  <c r="D411" i="68"/>
  <c r="V14" i="21"/>
  <c r="H331" i="66"/>
  <c r="V331" i="70"/>
  <c r="N105" i="60"/>
  <c r="N6" i="56"/>
  <c r="J127" i="56"/>
  <c r="D127" i="56"/>
  <c r="Q84" i="56"/>
  <c r="I84" i="56"/>
  <c r="O331" i="66"/>
  <c r="P331" i="67"/>
  <c r="O331" i="67"/>
  <c r="T14" i="21"/>
  <c r="S46" i="56"/>
  <c r="C331" i="70"/>
  <c r="T331" i="70"/>
  <c r="H411" i="68"/>
  <c r="H127" i="56"/>
  <c r="J411" i="68"/>
  <c r="M461" i="69"/>
  <c r="E404" i="69"/>
  <c r="J84" i="56"/>
  <c r="E105" i="63"/>
  <c r="E105" i="60"/>
  <c r="S331" i="70"/>
  <c r="G461" i="70"/>
  <c r="F27" i="56"/>
  <c r="Q105" i="56"/>
  <c r="Q328" i="69"/>
  <c r="Q347" i="69"/>
  <c r="Q105" i="57"/>
  <c r="P315" i="72"/>
  <c r="G404" i="69"/>
  <c r="I461" i="69"/>
  <c r="P161" i="56"/>
  <c r="P143" i="58"/>
  <c r="P143" i="61"/>
  <c r="P405" i="71"/>
  <c r="P351" i="71"/>
  <c r="P166" i="56"/>
  <c r="E461" i="69"/>
  <c r="K385" i="64"/>
  <c r="K3" i="57"/>
  <c r="C331" i="66"/>
  <c r="P148" i="56"/>
  <c r="P351" i="72"/>
  <c r="P161" i="58"/>
  <c r="P405" i="72"/>
  <c r="P161" i="61"/>
  <c r="R334" i="69"/>
  <c r="R111" i="56"/>
  <c r="H404" i="69"/>
  <c r="H105" i="60"/>
  <c r="H105" i="63"/>
  <c r="H461" i="69"/>
  <c r="P105" i="57"/>
  <c r="N461" i="66"/>
  <c r="C46" i="56"/>
  <c r="R331" i="66"/>
  <c r="P27" i="56"/>
  <c r="Q331" i="66"/>
  <c r="P105" i="61"/>
  <c r="R166" i="56"/>
  <c r="R320" i="72"/>
  <c r="P333" i="71"/>
  <c r="P143" i="57"/>
  <c r="G161" i="63"/>
  <c r="P347" i="69"/>
  <c r="K111" i="56"/>
  <c r="N43" i="60"/>
  <c r="E448" i="64"/>
  <c r="E3" i="60"/>
  <c r="E511" i="64"/>
  <c r="E3" i="63"/>
  <c r="P333" i="72"/>
  <c r="P161" i="57"/>
  <c r="P105" i="58"/>
  <c r="G105" i="63"/>
  <c r="Q366" i="69"/>
  <c r="Q105" i="58"/>
  <c r="Q423" i="69"/>
  <c r="Q105" i="61"/>
  <c r="I105" i="60"/>
  <c r="G441" i="72"/>
  <c r="P105" i="63"/>
  <c r="P404" i="69"/>
  <c r="K105" i="56"/>
  <c r="N404" i="66"/>
  <c r="H14" i="21"/>
  <c r="K364" i="64"/>
  <c r="K469" i="64"/>
  <c r="K406" i="64"/>
  <c r="K3" i="58"/>
  <c r="K3" i="61"/>
  <c r="K3" i="56"/>
  <c r="P366" i="69"/>
  <c r="K105" i="57"/>
  <c r="K347" i="69"/>
  <c r="G461" i="69"/>
  <c r="M105" i="63"/>
  <c r="I404" i="69"/>
  <c r="G161" i="60"/>
  <c r="N43" i="63"/>
  <c r="K9" i="56"/>
  <c r="P423" i="69"/>
  <c r="G448" i="64"/>
  <c r="G3" i="60"/>
  <c r="G511" i="64"/>
  <c r="G3" i="63"/>
  <c r="P320" i="72"/>
  <c r="G105" i="60"/>
  <c r="K366" i="69"/>
  <c r="K105" i="58"/>
  <c r="K423" i="69"/>
  <c r="K105" i="61"/>
  <c r="I105" i="63"/>
  <c r="G387" i="72"/>
  <c r="R331" i="65"/>
  <c r="H331" i="65"/>
  <c r="L411" i="68"/>
  <c r="I331" i="70"/>
  <c r="R344" i="69"/>
  <c r="R121" i="56"/>
  <c r="V331" i="65"/>
  <c r="T411" i="68"/>
  <c r="F14" i="21"/>
  <c r="U127" i="56"/>
  <c r="R140" i="56"/>
  <c r="R344" i="70"/>
  <c r="E331" i="67"/>
  <c r="L367" i="64"/>
  <c r="K331" i="66"/>
  <c r="R46" i="56"/>
  <c r="C127" i="56"/>
  <c r="V331" i="66"/>
  <c r="N411" i="68"/>
  <c r="V84" i="56"/>
  <c r="T127" i="56"/>
  <c r="H65" i="56"/>
  <c r="N27" i="56"/>
  <c r="E46" i="56"/>
  <c r="N331" i="67"/>
  <c r="C27" i="56"/>
  <c r="J27" i="56"/>
  <c r="E65" i="56"/>
  <c r="T386" i="64"/>
  <c r="T4" i="57"/>
  <c r="P348" i="66"/>
  <c r="P44" i="57"/>
  <c r="F348" i="67"/>
  <c r="F63" i="57"/>
  <c r="F98" i="71"/>
  <c r="F144" i="44"/>
  <c r="D433" i="68"/>
  <c r="D82" i="57"/>
  <c r="S348" i="65"/>
  <c r="S25" i="57"/>
  <c r="O98" i="71"/>
  <c r="O144" i="44"/>
  <c r="L98" i="71"/>
  <c r="L144" i="44"/>
  <c r="P348" i="65"/>
  <c r="P25" i="57"/>
  <c r="E348" i="65"/>
  <c r="E25" i="57"/>
  <c r="N348" i="65"/>
  <c r="N25" i="57"/>
  <c r="L386" i="64"/>
  <c r="L4" i="57"/>
  <c r="Q348" i="65"/>
  <c r="Q347" i="65" s="1"/>
  <c r="Q25" i="57"/>
  <c r="Q24" i="57" s="1"/>
  <c r="V433" i="68"/>
  <c r="V82" i="57"/>
  <c r="T433" i="68"/>
  <c r="T82" i="57"/>
  <c r="I125" i="56"/>
  <c r="Q44" i="56"/>
  <c r="D329" i="66"/>
  <c r="H367" i="65"/>
  <c r="H25" i="58"/>
  <c r="H424" i="65"/>
  <c r="H25" i="61"/>
  <c r="N367" i="67"/>
  <c r="N63" i="58"/>
  <c r="N424" i="67"/>
  <c r="N63" i="61"/>
  <c r="O131" i="6"/>
  <c r="O155" i="6"/>
  <c r="J63" i="56"/>
  <c r="H27" i="56"/>
  <c r="D457" i="68"/>
  <c r="D82" i="58"/>
  <c r="D529" i="68"/>
  <c r="D82" i="61"/>
  <c r="S367" i="66"/>
  <c r="S44" i="58"/>
  <c r="S44" i="61"/>
  <c r="S424" i="66"/>
  <c r="S367" i="65"/>
  <c r="S25" i="58"/>
  <c r="S424" i="65"/>
  <c r="S25" i="61"/>
  <c r="V367" i="66"/>
  <c r="V44" i="58"/>
  <c r="V424" i="66"/>
  <c r="V44" i="61"/>
  <c r="F329" i="70"/>
  <c r="N331" i="65"/>
  <c r="K82" i="56"/>
  <c r="C409" i="68"/>
  <c r="V329" i="66"/>
  <c r="S127" i="56"/>
  <c r="U457" i="68"/>
  <c r="U82" i="58"/>
  <c r="U82" i="61"/>
  <c r="U529" i="68"/>
  <c r="O367" i="67"/>
  <c r="O63" i="58"/>
  <c r="O424" i="67"/>
  <c r="O63" i="61"/>
  <c r="N457" i="68"/>
  <c r="N82" i="58"/>
  <c r="N82" i="61"/>
  <c r="N529" i="68"/>
  <c r="U6" i="56"/>
  <c r="S409" i="68"/>
  <c r="M329" i="66"/>
  <c r="D331" i="67"/>
  <c r="C331" i="65"/>
  <c r="P367" i="66"/>
  <c r="P44" i="58"/>
  <c r="P44" i="61"/>
  <c r="P424" i="66"/>
  <c r="R344" i="66"/>
  <c r="L367" i="66"/>
  <c r="L44" i="58"/>
  <c r="L424" i="66"/>
  <c r="L44" i="61"/>
  <c r="O63" i="56"/>
  <c r="D65" i="56"/>
  <c r="D25" i="56"/>
  <c r="L409" i="68"/>
  <c r="G27" i="56"/>
  <c r="S367" i="64"/>
  <c r="Q27" i="56"/>
  <c r="S140" i="56"/>
  <c r="U367" i="65"/>
  <c r="U25" i="58"/>
  <c r="U424" i="65"/>
  <c r="U25" i="61"/>
  <c r="G329" i="67"/>
  <c r="T188" i="72"/>
  <c r="T162" i="49"/>
  <c r="T162" i="52"/>
  <c r="T242" i="72"/>
  <c r="P4" i="24"/>
  <c r="P4" i="27" s="1"/>
  <c r="O44" i="56"/>
  <c r="U44" i="56"/>
  <c r="H365" i="64"/>
  <c r="K14" i="21"/>
  <c r="Q329" i="67"/>
  <c r="P14" i="23"/>
  <c r="P14" i="26" s="1"/>
  <c r="P4" i="19"/>
  <c r="E155" i="6"/>
  <c r="E131" i="6"/>
  <c r="Q367" i="67"/>
  <c r="Q63" i="58"/>
  <c r="Q63" i="61"/>
  <c r="Q424" i="67"/>
  <c r="H135" i="72"/>
  <c r="H116" i="72"/>
  <c r="F407" i="64"/>
  <c r="F4" i="58"/>
  <c r="F4" i="61"/>
  <c r="F470" i="64"/>
  <c r="M116" i="72"/>
  <c r="M135" i="72"/>
  <c r="U27" i="56"/>
  <c r="F65" i="56"/>
  <c r="U14" i="21"/>
  <c r="O82" i="56"/>
  <c r="S331" i="66"/>
  <c r="J367" i="64"/>
  <c r="V367" i="64"/>
  <c r="O367" i="66"/>
  <c r="O44" i="58"/>
  <c r="O44" i="61"/>
  <c r="O424" i="66"/>
  <c r="M367" i="67"/>
  <c r="M63" i="58"/>
  <c r="M63" i="61"/>
  <c r="M424" i="67"/>
  <c r="K367" i="70"/>
  <c r="K125" i="58"/>
  <c r="K125" i="61"/>
  <c r="K424" i="70"/>
  <c r="F162" i="45"/>
  <c r="F163" i="46"/>
  <c r="V65" i="56"/>
  <c r="K329" i="67"/>
  <c r="U98" i="71"/>
  <c r="G433" i="68"/>
  <c r="G82" i="57"/>
  <c r="N98" i="71"/>
  <c r="N144" i="44"/>
  <c r="S433" i="68"/>
  <c r="S82" i="57"/>
  <c r="P348" i="70"/>
  <c r="P125" i="57"/>
  <c r="G348" i="65"/>
  <c r="G347" i="65" s="1"/>
  <c r="G25" i="57"/>
  <c r="G24" i="57" s="1"/>
  <c r="V348" i="66"/>
  <c r="V44" i="57"/>
  <c r="N433" i="68"/>
  <c r="N82" i="57"/>
  <c r="I348" i="70"/>
  <c r="I125" i="57"/>
  <c r="J98" i="71"/>
  <c r="J144" i="44"/>
  <c r="L433" i="68"/>
  <c r="L82" i="57"/>
  <c r="H433" i="68"/>
  <c r="H82" i="57"/>
  <c r="H348" i="70"/>
  <c r="H125" i="57"/>
  <c r="E348" i="66"/>
  <c r="E44" i="57"/>
  <c r="Q409" i="68"/>
  <c r="S63" i="56"/>
  <c r="P82" i="56"/>
  <c r="U82" i="56"/>
  <c r="R206" i="72"/>
  <c r="R162" i="50"/>
  <c r="R162" i="53"/>
  <c r="R260" i="72"/>
  <c r="C206" i="72"/>
  <c r="C162" i="50"/>
  <c r="C162" i="53"/>
  <c r="C260" i="72"/>
  <c r="I163" i="46"/>
  <c r="I162" i="45"/>
  <c r="V329" i="70"/>
  <c r="T329" i="66"/>
  <c r="K409" i="68"/>
  <c r="E329" i="65"/>
  <c r="G63" i="56"/>
  <c r="V457" i="68"/>
  <c r="V82" i="58"/>
  <c r="V529" i="68"/>
  <c r="V82" i="61"/>
  <c r="R29" i="24"/>
  <c r="R29" i="27" s="1"/>
  <c r="S457" i="68"/>
  <c r="S82" i="58"/>
  <c r="S529" i="68"/>
  <c r="S82" i="61"/>
  <c r="R367" i="70"/>
  <c r="R125" i="58"/>
  <c r="R424" i="70"/>
  <c r="R125" i="61"/>
  <c r="T125" i="56"/>
  <c r="K84" i="56"/>
  <c r="F329" i="66"/>
  <c r="F365" i="64"/>
  <c r="J407" i="64"/>
  <c r="J4" i="58"/>
  <c r="J470" i="64"/>
  <c r="J4" i="61"/>
  <c r="K163" i="46"/>
  <c r="K162" i="45"/>
  <c r="P155" i="6"/>
  <c r="P131" i="6"/>
  <c r="T367" i="65"/>
  <c r="T25" i="58"/>
  <c r="T25" i="61"/>
  <c r="T424" i="65"/>
  <c r="J163" i="46"/>
  <c r="J162" i="45"/>
  <c r="I206" i="72"/>
  <c r="I162" i="50"/>
  <c r="I162" i="53"/>
  <c r="I260" i="72"/>
  <c r="S411" i="68"/>
  <c r="M331" i="66"/>
  <c r="N25" i="56"/>
  <c r="C82" i="56"/>
  <c r="F4" i="56"/>
  <c r="B206" i="72"/>
  <c r="B162" i="50"/>
  <c r="B260" i="72"/>
  <c r="B162" i="53"/>
  <c r="F4" i="12"/>
  <c r="F4" i="15" s="1"/>
  <c r="F3" i="8"/>
  <c r="R367" i="66"/>
  <c r="R44" i="58"/>
  <c r="R424" i="66"/>
  <c r="R44" i="61"/>
  <c r="O65" i="56"/>
  <c r="R329" i="67"/>
  <c r="D27" i="56"/>
  <c r="M329" i="67"/>
  <c r="S344" i="70"/>
  <c r="L457" i="68"/>
  <c r="L82" i="58"/>
  <c r="L82" i="61"/>
  <c r="L529" i="68"/>
  <c r="G367" i="67"/>
  <c r="G63" i="58"/>
  <c r="G63" i="61"/>
  <c r="G424" i="67"/>
  <c r="G367" i="66"/>
  <c r="G366" i="66" s="1"/>
  <c r="G44" i="58"/>
  <c r="G43" i="58" s="1"/>
  <c r="G424" i="66"/>
  <c r="G423" i="66" s="1"/>
  <c r="G44" i="61"/>
  <c r="G43" i="61" s="1"/>
  <c r="E367" i="67"/>
  <c r="E63" i="58"/>
  <c r="E63" i="61"/>
  <c r="E424" i="67"/>
  <c r="O411" i="68"/>
  <c r="H44" i="56"/>
  <c r="U46" i="56"/>
  <c r="E63" i="56"/>
  <c r="V331" i="67"/>
  <c r="S27" i="56"/>
  <c r="L367" i="70"/>
  <c r="L125" i="58"/>
  <c r="L125" i="61"/>
  <c r="L424" i="70"/>
  <c r="D162" i="45"/>
  <c r="D163" i="46"/>
  <c r="Q367" i="70"/>
  <c r="Q125" i="58"/>
  <c r="Q125" i="61"/>
  <c r="Q424" i="70"/>
  <c r="H188" i="72"/>
  <c r="H162" i="49"/>
  <c r="H162" i="52"/>
  <c r="H242" i="72"/>
  <c r="M188" i="72"/>
  <c r="M162" i="49"/>
  <c r="M242" i="72"/>
  <c r="M162" i="52"/>
  <c r="F125" i="56"/>
  <c r="D82" i="56"/>
  <c r="O84" i="56"/>
  <c r="T329" i="65"/>
  <c r="V411" i="68"/>
  <c r="F116" i="72"/>
  <c r="F135" i="72"/>
  <c r="O367" i="65"/>
  <c r="O25" i="58"/>
  <c r="O424" i="65"/>
  <c r="O25" i="61"/>
  <c r="K331" i="67"/>
  <c r="O348" i="66"/>
  <c r="O44" i="57"/>
  <c r="C348" i="70"/>
  <c r="C125" i="57"/>
  <c r="U348" i="70"/>
  <c r="U125" i="57"/>
  <c r="R348" i="70"/>
  <c r="R125" i="57"/>
  <c r="E348" i="67"/>
  <c r="E63" i="57"/>
  <c r="J348" i="65"/>
  <c r="J25" i="57"/>
  <c r="E433" i="68"/>
  <c r="E82" i="57"/>
  <c r="M98" i="71"/>
  <c r="M144" i="44"/>
  <c r="K348" i="67"/>
  <c r="K63" i="57"/>
  <c r="O348" i="70"/>
  <c r="O125" i="57"/>
  <c r="C348" i="67"/>
  <c r="C63" i="57"/>
  <c r="K433" i="68"/>
  <c r="K82" i="57"/>
  <c r="F348" i="65"/>
  <c r="F25" i="57"/>
  <c r="T348" i="65"/>
  <c r="T25" i="57"/>
  <c r="M125" i="56"/>
  <c r="H329" i="70"/>
  <c r="L329" i="67"/>
  <c r="F25" i="56"/>
  <c r="V4" i="56"/>
  <c r="F206" i="72"/>
  <c r="F162" i="50"/>
  <c r="F162" i="53"/>
  <c r="F260" i="72"/>
  <c r="R457" i="68"/>
  <c r="R82" i="58"/>
  <c r="R529" i="68"/>
  <c r="R82" i="61"/>
  <c r="O163" i="46"/>
  <c r="O162" i="45"/>
  <c r="I116" i="72"/>
  <c r="I135" i="72"/>
  <c r="T329" i="70"/>
  <c r="P125" i="56"/>
  <c r="K411" i="68"/>
  <c r="I131" i="6"/>
  <c r="I155" i="6"/>
  <c r="J131" i="6"/>
  <c r="J155" i="6"/>
  <c r="F367" i="67"/>
  <c r="F63" i="58"/>
  <c r="F424" i="67"/>
  <c r="F63" i="61"/>
  <c r="S162" i="46"/>
  <c r="S367" i="67"/>
  <c r="S63" i="58"/>
  <c r="S424" i="67"/>
  <c r="S63" i="61"/>
  <c r="Q155" i="6"/>
  <c r="Q131" i="6"/>
  <c r="G4" i="12"/>
  <c r="G4" i="15" s="1"/>
  <c r="G3" i="8"/>
  <c r="R82" i="56"/>
  <c r="F331" i="66"/>
  <c r="L407" i="64"/>
  <c r="L4" i="58"/>
  <c r="L4" i="61"/>
  <c r="L470" i="64"/>
  <c r="T367" i="70"/>
  <c r="T125" i="58"/>
  <c r="T424" i="70"/>
  <c r="T125" i="61"/>
  <c r="K135" i="72"/>
  <c r="K116" i="72"/>
  <c r="J116" i="72"/>
  <c r="J135" i="72"/>
  <c r="M206" i="72"/>
  <c r="M162" i="50"/>
  <c r="M162" i="53"/>
  <c r="M260" i="72"/>
  <c r="P44" i="56"/>
  <c r="D329" i="65"/>
  <c r="Q329" i="65"/>
  <c r="Q309" i="65"/>
  <c r="Q328" i="65" s="1"/>
  <c r="F457" i="68"/>
  <c r="F82" i="58"/>
  <c r="F529" i="68"/>
  <c r="F82" i="61"/>
  <c r="C367" i="67"/>
  <c r="C63" i="58"/>
  <c r="C424" i="67"/>
  <c r="C63" i="61"/>
  <c r="E409" i="68"/>
  <c r="Q125" i="56"/>
  <c r="N365" i="64"/>
  <c r="N206" i="72"/>
  <c r="N162" i="50"/>
  <c r="N260" i="72"/>
  <c r="N162" i="53"/>
  <c r="U162" i="45"/>
  <c r="U163" i="46"/>
  <c r="S131" i="6"/>
  <c r="S155" i="6"/>
  <c r="G14" i="21"/>
  <c r="U125" i="56"/>
  <c r="D116" i="72"/>
  <c r="D135" i="72"/>
  <c r="K367" i="67"/>
  <c r="K63" i="58"/>
  <c r="K63" i="61"/>
  <c r="K424" i="67"/>
  <c r="S14" i="21"/>
  <c r="O367" i="70"/>
  <c r="O125" i="58"/>
  <c r="O125" i="61"/>
  <c r="O424" i="70"/>
  <c r="T367" i="67"/>
  <c r="T63" i="58"/>
  <c r="T63" i="61"/>
  <c r="T424" i="67"/>
  <c r="F127" i="56"/>
  <c r="M329" i="70"/>
  <c r="D84" i="56"/>
  <c r="P409" i="68"/>
  <c r="T331" i="65"/>
  <c r="K63" i="56"/>
  <c r="V409" i="68"/>
  <c r="H206" i="72"/>
  <c r="H162" i="50"/>
  <c r="H260" i="72"/>
  <c r="H162" i="53"/>
  <c r="H367" i="66"/>
  <c r="H44" i="58"/>
  <c r="H424" i="66"/>
  <c r="H44" i="61"/>
  <c r="P367" i="70"/>
  <c r="P125" i="58"/>
  <c r="P424" i="70"/>
  <c r="P125" i="61"/>
  <c r="F188" i="72"/>
  <c r="F162" i="49"/>
  <c r="F162" i="52"/>
  <c r="F242" i="72"/>
  <c r="J44" i="56"/>
  <c r="I87" i="72"/>
  <c r="T98" i="71"/>
  <c r="T144" i="44"/>
  <c r="I386" i="64"/>
  <c r="I4" i="57"/>
  <c r="R24" i="55"/>
  <c r="G98" i="71"/>
  <c r="G144" i="44"/>
  <c r="R98" i="71"/>
  <c r="R144" i="44"/>
  <c r="C433" i="68"/>
  <c r="C82" i="57"/>
  <c r="H386" i="64"/>
  <c r="H4" i="57"/>
  <c r="D348" i="66"/>
  <c r="D44" i="57"/>
  <c r="C348" i="66"/>
  <c r="C44" i="57"/>
  <c r="I103" i="68"/>
  <c r="T186" i="68"/>
  <c r="T101" i="46"/>
  <c r="I98" i="71"/>
  <c r="I144" i="44"/>
  <c r="F386" i="64"/>
  <c r="F4" i="57"/>
  <c r="R3" i="14"/>
  <c r="L331" i="67"/>
  <c r="F367" i="66"/>
  <c r="F44" i="58"/>
  <c r="F424" i="66"/>
  <c r="F44" i="61"/>
  <c r="K457" i="68"/>
  <c r="K82" i="58"/>
  <c r="K529" i="68"/>
  <c r="K82" i="61"/>
  <c r="C163" i="46"/>
  <c r="C162" i="45"/>
  <c r="O116" i="72"/>
  <c r="O135" i="72"/>
  <c r="D409" i="68"/>
  <c r="I188" i="72"/>
  <c r="I162" i="49"/>
  <c r="I162" i="52"/>
  <c r="I242" i="72"/>
  <c r="T329" i="67"/>
  <c r="R409" i="68"/>
  <c r="L63" i="56"/>
  <c r="O125" i="56"/>
  <c r="M367" i="66"/>
  <c r="M44" i="58"/>
  <c r="M44" i="61"/>
  <c r="M424" i="66"/>
  <c r="Q163" i="46"/>
  <c r="Q162" i="45"/>
  <c r="M457" i="68"/>
  <c r="M82" i="58"/>
  <c r="M529" i="68"/>
  <c r="M82" i="61"/>
  <c r="S116" i="72"/>
  <c r="S135" i="72"/>
  <c r="L131" i="6"/>
  <c r="L155" i="6"/>
  <c r="D367" i="67"/>
  <c r="D63" i="58"/>
  <c r="D63" i="61"/>
  <c r="D424" i="67"/>
  <c r="V125" i="56"/>
  <c r="T44" i="56"/>
  <c r="J329" i="65"/>
  <c r="R84" i="56"/>
  <c r="R329" i="70"/>
  <c r="O329" i="65"/>
  <c r="L329" i="70"/>
  <c r="R329" i="65"/>
  <c r="K188" i="72"/>
  <c r="K162" i="49"/>
  <c r="K242" i="72"/>
  <c r="K162" i="52"/>
  <c r="J188" i="72"/>
  <c r="J162" i="49"/>
  <c r="J242" i="72"/>
  <c r="J162" i="52"/>
  <c r="O409" i="68"/>
  <c r="P46" i="56"/>
  <c r="K329" i="70"/>
  <c r="D331" i="65"/>
  <c r="L125" i="56"/>
  <c r="N409" i="68"/>
  <c r="V44" i="56"/>
  <c r="Q331" i="65"/>
  <c r="R25" i="56"/>
  <c r="E457" i="68"/>
  <c r="E82" i="58"/>
  <c r="E82" i="61"/>
  <c r="E529" i="68"/>
  <c r="R131" i="6"/>
  <c r="R155" i="6"/>
  <c r="U367" i="66"/>
  <c r="U44" i="58"/>
  <c r="U424" i="66"/>
  <c r="U44" i="61"/>
  <c r="Q4" i="12"/>
  <c r="Q4" i="15" s="1"/>
  <c r="Q3" i="8"/>
  <c r="E411" i="68"/>
  <c r="F131" i="6"/>
  <c r="F155" i="6"/>
  <c r="S329" i="65"/>
  <c r="M329" i="65"/>
  <c r="T82" i="56"/>
  <c r="V329" i="67"/>
  <c r="Q457" i="68"/>
  <c r="Q82" i="58"/>
  <c r="Q529" i="68"/>
  <c r="Q82" i="61"/>
  <c r="N407" i="64"/>
  <c r="N4" i="58"/>
  <c r="N470" i="64"/>
  <c r="N4" i="61"/>
  <c r="E367" i="70"/>
  <c r="E125" i="58"/>
  <c r="E125" i="61"/>
  <c r="E424" i="70"/>
  <c r="U367" i="67"/>
  <c r="U63" i="58"/>
  <c r="U424" i="67"/>
  <c r="U63" i="61"/>
  <c r="U116" i="72"/>
  <c r="U135" i="72"/>
  <c r="R63" i="56"/>
  <c r="J329" i="66"/>
  <c r="M63" i="56"/>
  <c r="P367" i="65"/>
  <c r="P25" i="58"/>
  <c r="P424" i="65"/>
  <c r="P25" i="61"/>
  <c r="D188" i="72"/>
  <c r="D162" i="49"/>
  <c r="D162" i="52"/>
  <c r="D242" i="72"/>
  <c r="J457" i="68"/>
  <c r="J82" i="58"/>
  <c r="J82" i="61"/>
  <c r="J529" i="68"/>
  <c r="B155" i="6"/>
  <c r="B131" i="6"/>
  <c r="E82" i="56"/>
  <c r="F82" i="56"/>
  <c r="M331" i="70"/>
  <c r="P411" i="68"/>
  <c r="I4" i="56"/>
  <c r="H82" i="56"/>
  <c r="K65" i="56"/>
  <c r="S163" i="46"/>
  <c r="D329" i="70"/>
  <c r="K206" i="72"/>
  <c r="K162" i="50"/>
  <c r="K260" i="72"/>
  <c r="K162" i="53"/>
  <c r="I367" i="70"/>
  <c r="I125" i="58"/>
  <c r="I424" i="70"/>
  <c r="I125" i="61"/>
  <c r="J46" i="56"/>
  <c r="H407" i="64"/>
  <c r="H4" i="58"/>
  <c r="H470" i="64"/>
  <c r="H4" i="61"/>
  <c r="Q433" i="68"/>
  <c r="Q82" i="57"/>
  <c r="O348" i="65"/>
  <c r="O25" i="57"/>
  <c r="O433" i="68"/>
  <c r="O82" i="57"/>
  <c r="D348" i="67"/>
  <c r="D63" i="57"/>
  <c r="J348" i="67"/>
  <c r="J63" i="57"/>
  <c r="M433" i="68"/>
  <c r="M82" i="57"/>
  <c r="L348" i="67"/>
  <c r="L63" i="57"/>
  <c r="V386" i="64"/>
  <c r="V4" i="57"/>
  <c r="T348" i="66"/>
  <c r="T44" i="57"/>
  <c r="O348" i="67"/>
  <c r="O63" i="57"/>
  <c r="H348" i="66"/>
  <c r="H44" i="57"/>
  <c r="J433" i="68"/>
  <c r="J82" i="57"/>
  <c r="V348" i="70"/>
  <c r="V125" i="57"/>
  <c r="V348" i="67"/>
  <c r="V63" i="57"/>
  <c r="U348" i="65"/>
  <c r="U25" i="57"/>
  <c r="N386" i="64"/>
  <c r="N4" i="57"/>
  <c r="P433" i="68"/>
  <c r="P82" i="57"/>
  <c r="V348" i="65"/>
  <c r="V25" i="57"/>
  <c r="N348" i="70"/>
  <c r="N125" i="57"/>
  <c r="R433" i="68"/>
  <c r="R82" i="57"/>
  <c r="U348" i="67"/>
  <c r="U63" i="57"/>
  <c r="P348" i="67"/>
  <c r="P63" i="57"/>
  <c r="G348" i="67"/>
  <c r="G63" i="57"/>
  <c r="P329" i="70"/>
  <c r="J125" i="56"/>
  <c r="H329" i="65"/>
  <c r="D367" i="65"/>
  <c r="D25" i="58"/>
  <c r="D424" i="65"/>
  <c r="D25" i="61"/>
  <c r="U131" i="6"/>
  <c r="U155" i="6"/>
  <c r="C116" i="72"/>
  <c r="C135" i="72"/>
  <c r="Q367" i="65"/>
  <c r="Q366" i="65" s="1"/>
  <c r="Q25" i="58"/>
  <c r="Q24" i="58" s="1"/>
  <c r="Q25" i="61"/>
  <c r="Q24" i="61" s="1"/>
  <c r="Q424" i="65"/>
  <c r="Q423" i="65" s="1"/>
  <c r="O188" i="72"/>
  <c r="O162" i="49"/>
  <c r="O242" i="72"/>
  <c r="O162" i="52"/>
  <c r="I3" i="8"/>
  <c r="I4" i="12"/>
  <c r="I4" i="15" s="1"/>
  <c r="P63" i="56"/>
  <c r="M82" i="56"/>
  <c r="R411" i="68"/>
  <c r="G309" i="66"/>
  <c r="G328" i="66" s="1"/>
  <c r="G329" i="66"/>
  <c r="J14" i="21"/>
  <c r="N4" i="56"/>
  <c r="E163" i="46"/>
  <c r="E162" i="45"/>
  <c r="P367" i="67"/>
  <c r="P63" i="58"/>
  <c r="P63" i="61"/>
  <c r="P424" i="67"/>
  <c r="Q116" i="72"/>
  <c r="Q135" i="72"/>
  <c r="P4" i="12"/>
  <c r="P4" i="15" s="1"/>
  <c r="P3" i="8"/>
  <c r="V163" i="46"/>
  <c r="V162" i="45"/>
  <c r="S188" i="72"/>
  <c r="S162" i="49"/>
  <c r="S162" i="52"/>
  <c r="S242" i="72"/>
  <c r="G409" i="68"/>
  <c r="J331" i="65"/>
  <c r="E329" i="66"/>
  <c r="R331" i="70"/>
  <c r="E25" i="56"/>
  <c r="T367" i="66"/>
  <c r="T44" i="58"/>
  <c r="T424" i="66"/>
  <c r="T44" i="61"/>
  <c r="H155" i="6"/>
  <c r="H131" i="6"/>
  <c r="V27" i="56"/>
  <c r="V25" i="54"/>
  <c r="M155" i="6"/>
  <c r="M131" i="6"/>
  <c r="C367" i="70"/>
  <c r="C125" i="58"/>
  <c r="C424" i="70"/>
  <c r="C125" i="61"/>
  <c r="K4" i="12"/>
  <c r="K4" i="15" s="1"/>
  <c r="K3" i="8"/>
  <c r="O457" i="68"/>
  <c r="O82" i="58"/>
  <c r="O529" i="68"/>
  <c r="O82" i="61"/>
  <c r="Q329" i="70"/>
  <c r="R125" i="56"/>
  <c r="F44" i="56"/>
  <c r="V46" i="56"/>
  <c r="R27" i="56"/>
  <c r="T3" i="8"/>
  <c r="T4" i="12"/>
  <c r="T4" i="15" s="1"/>
  <c r="H457" i="68"/>
  <c r="H82" i="58"/>
  <c r="H529" i="68"/>
  <c r="H82" i="61"/>
  <c r="R367" i="65"/>
  <c r="R25" i="58"/>
  <c r="R25" i="61"/>
  <c r="R424" i="65"/>
  <c r="S407" i="64"/>
  <c r="S4" i="58"/>
  <c r="S4" i="61"/>
  <c r="S470" i="64"/>
  <c r="P329" i="65"/>
  <c r="I63" i="56"/>
  <c r="U329" i="66"/>
  <c r="J409" i="68"/>
  <c r="S331" i="65"/>
  <c r="L329" i="66"/>
  <c r="M331" i="65"/>
  <c r="T84" i="56"/>
  <c r="N82" i="56"/>
  <c r="V367" i="67"/>
  <c r="V63" i="58"/>
  <c r="V63" i="61"/>
  <c r="V424" i="67"/>
  <c r="P206" i="72"/>
  <c r="P162" i="50"/>
  <c r="P260" i="72"/>
  <c r="P162" i="53"/>
  <c r="R162" i="46"/>
  <c r="G457" i="68"/>
  <c r="G82" i="58"/>
  <c r="G529" i="68"/>
  <c r="G82" i="61"/>
  <c r="V4" i="12"/>
  <c r="V4" i="15" s="1"/>
  <c r="V3" i="8"/>
  <c r="L4" i="12"/>
  <c r="L4" i="15" s="1"/>
  <c r="L3" i="8"/>
  <c r="P162" i="45"/>
  <c r="P163" i="46"/>
  <c r="U188" i="72"/>
  <c r="U162" i="49"/>
  <c r="U242" i="72"/>
  <c r="U162" i="52"/>
  <c r="U329" i="65"/>
  <c r="I82" i="56"/>
  <c r="J331" i="66"/>
  <c r="F329" i="67"/>
  <c r="Q14" i="21"/>
  <c r="L206" i="72"/>
  <c r="L162" i="50"/>
  <c r="L162" i="53"/>
  <c r="L260" i="72"/>
  <c r="S3" i="8"/>
  <c r="S4" i="12"/>
  <c r="S4" i="15" s="1"/>
  <c r="F367" i="70"/>
  <c r="F125" i="58"/>
  <c r="F424" i="70"/>
  <c r="F125" i="61"/>
  <c r="Q206" i="72"/>
  <c r="Q162" i="50"/>
  <c r="Q162" i="53"/>
  <c r="Q260" i="72"/>
  <c r="L4" i="56"/>
  <c r="E84" i="56"/>
  <c r="F84" i="56"/>
  <c r="I329" i="70"/>
  <c r="I6" i="56"/>
  <c r="H84" i="56"/>
  <c r="U329" i="67"/>
  <c r="E367" i="65"/>
  <c r="E25" i="58"/>
  <c r="E424" i="65"/>
  <c r="E25" i="61"/>
  <c r="V367" i="70"/>
  <c r="V125" i="58"/>
  <c r="V424" i="70"/>
  <c r="V125" i="61"/>
  <c r="R348" i="67"/>
  <c r="R63" i="57"/>
  <c r="C348" i="65"/>
  <c r="C25" i="57"/>
  <c r="K348" i="66"/>
  <c r="K44" i="57"/>
  <c r="L348" i="70"/>
  <c r="L125" i="57"/>
  <c r="G348" i="66"/>
  <c r="G347" i="66" s="1"/>
  <c r="G44" i="57"/>
  <c r="G43" i="57" s="1"/>
  <c r="P98" i="71"/>
  <c r="P144" i="44"/>
  <c r="E348" i="70"/>
  <c r="E125" i="57"/>
  <c r="I433" i="68"/>
  <c r="I82" i="57"/>
  <c r="U348" i="66"/>
  <c r="U44" i="57"/>
  <c r="R348" i="66"/>
  <c r="R44" i="57"/>
  <c r="D348" i="70"/>
  <c r="D125" i="57"/>
  <c r="S348" i="67"/>
  <c r="S63" i="57"/>
  <c r="H348" i="65"/>
  <c r="H25" i="57"/>
  <c r="I87" i="71"/>
  <c r="T348" i="70"/>
  <c r="T125" i="57"/>
  <c r="C329" i="66"/>
  <c r="P329" i="67"/>
  <c r="S44" i="56"/>
  <c r="D125" i="56"/>
  <c r="C155" i="6"/>
  <c r="C131" i="6"/>
  <c r="C188" i="72"/>
  <c r="C162" i="49"/>
  <c r="C162" i="52"/>
  <c r="C242" i="72"/>
  <c r="N367" i="70"/>
  <c r="N125" i="58"/>
  <c r="N424" i="70"/>
  <c r="N125" i="61"/>
  <c r="H4" i="56"/>
  <c r="C3" i="8"/>
  <c r="C4" i="12"/>
  <c r="C4" i="15" s="1"/>
  <c r="P65" i="56"/>
  <c r="M84" i="56"/>
  <c r="C329" i="70"/>
  <c r="E329" i="70"/>
  <c r="S329" i="70"/>
  <c r="E116" i="72"/>
  <c r="E135" i="72"/>
  <c r="Q188" i="72"/>
  <c r="Q162" i="49"/>
  <c r="Q162" i="52"/>
  <c r="Q242" i="72"/>
  <c r="M367" i="70"/>
  <c r="M125" i="58"/>
  <c r="M125" i="61"/>
  <c r="M424" i="70"/>
  <c r="S367" i="70"/>
  <c r="S125" i="58"/>
  <c r="S125" i="61"/>
  <c r="S424" i="70"/>
  <c r="V135" i="72"/>
  <c r="V116" i="72"/>
  <c r="J367" i="65"/>
  <c r="J25" i="58"/>
  <c r="J424" i="65"/>
  <c r="J25" i="61"/>
  <c r="E3" i="8"/>
  <c r="E4" i="12"/>
  <c r="E4" i="15" s="1"/>
  <c r="P329" i="66"/>
  <c r="T63" i="56"/>
  <c r="H63" i="56"/>
  <c r="E331" i="66"/>
  <c r="C125" i="56"/>
  <c r="D131" i="6"/>
  <c r="D155" i="6"/>
  <c r="T457" i="68"/>
  <c r="T82" i="58"/>
  <c r="T529" i="68"/>
  <c r="T82" i="61"/>
  <c r="P457" i="68"/>
  <c r="P82" i="58"/>
  <c r="P529" i="68"/>
  <c r="P82" i="61"/>
  <c r="V155" i="6"/>
  <c r="V131" i="6"/>
  <c r="L365" i="64"/>
  <c r="M14" i="21"/>
  <c r="J25" i="56"/>
  <c r="E44" i="56"/>
  <c r="R127" i="56"/>
  <c r="T4" i="56"/>
  <c r="R329" i="66"/>
  <c r="F46" i="56"/>
  <c r="T409" i="68"/>
  <c r="N329" i="67"/>
  <c r="J4" i="12"/>
  <c r="J4" i="15" s="1"/>
  <c r="J3" i="8"/>
  <c r="G163" i="46"/>
  <c r="G162" i="45"/>
  <c r="H367" i="70"/>
  <c r="H125" i="58"/>
  <c r="H424" i="70"/>
  <c r="H125" i="61"/>
  <c r="Q63" i="56"/>
  <c r="J367" i="67"/>
  <c r="J63" i="58"/>
  <c r="J63" i="61"/>
  <c r="J424" i="67"/>
  <c r="I65" i="56"/>
  <c r="U331" i="66"/>
  <c r="E329" i="67"/>
  <c r="L331" i="66"/>
  <c r="R44" i="56"/>
  <c r="C25" i="56"/>
  <c r="N84" i="56"/>
  <c r="R14" i="21"/>
  <c r="B162" i="45"/>
  <c r="B163" i="46"/>
  <c r="E206" i="72"/>
  <c r="E162" i="50"/>
  <c r="E260" i="72"/>
  <c r="E162" i="53"/>
  <c r="N162" i="45"/>
  <c r="N163" i="46"/>
  <c r="R135" i="72"/>
  <c r="R116" i="72"/>
  <c r="V407" i="64"/>
  <c r="V4" i="58"/>
  <c r="V4" i="61"/>
  <c r="V470" i="64"/>
  <c r="P116" i="72"/>
  <c r="P135" i="72"/>
  <c r="L163" i="46"/>
  <c r="L162" i="45"/>
  <c r="G131" i="6"/>
  <c r="G155" i="6"/>
  <c r="U331" i="65"/>
  <c r="U365" i="64"/>
  <c r="L44" i="56"/>
  <c r="M25" i="56"/>
  <c r="F331" i="67"/>
  <c r="I407" i="64"/>
  <c r="I4" i="58"/>
  <c r="I470" i="64"/>
  <c r="I4" i="61"/>
  <c r="U367" i="70"/>
  <c r="U125" i="58"/>
  <c r="U424" i="70"/>
  <c r="U125" i="61"/>
  <c r="L6" i="56"/>
  <c r="S329" i="67"/>
  <c r="G82" i="56"/>
  <c r="F329" i="65"/>
  <c r="U409" i="68"/>
  <c r="U331" i="67"/>
  <c r="T131" i="6"/>
  <c r="T155" i="6"/>
  <c r="J367" i="70"/>
  <c r="J125" i="58"/>
  <c r="J424" i="70"/>
  <c r="J125" i="61"/>
  <c r="I457" i="68"/>
  <c r="I82" i="58"/>
  <c r="I82" i="61"/>
  <c r="I529" i="68"/>
  <c r="D367" i="70"/>
  <c r="D125" i="58"/>
  <c r="D424" i="70"/>
  <c r="D125" i="61"/>
  <c r="V98" i="71"/>
  <c r="V144" i="44"/>
  <c r="Q98" i="71"/>
  <c r="Q144" i="44"/>
  <c r="D348" i="65"/>
  <c r="D25" i="57"/>
  <c r="M348" i="70"/>
  <c r="M125" i="57"/>
  <c r="S98" i="71"/>
  <c r="S144" i="44"/>
  <c r="U386" i="64"/>
  <c r="U4" i="57"/>
  <c r="R290" i="65"/>
  <c r="R24" i="54"/>
  <c r="Q348" i="66"/>
  <c r="Q44" i="57"/>
  <c r="Q348" i="70"/>
  <c r="Q125" i="57"/>
  <c r="J348" i="66"/>
  <c r="J44" i="57"/>
  <c r="E98" i="71"/>
  <c r="E144" i="44"/>
  <c r="F348" i="66"/>
  <c r="F44" i="57"/>
  <c r="N101" i="6"/>
  <c r="J329" i="67"/>
  <c r="M409" i="68"/>
  <c r="V82" i="56"/>
  <c r="J4" i="56"/>
  <c r="C63" i="56"/>
  <c r="U63" i="56"/>
  <c r="C367" i="66"/>
  <c r="C44" i="58"/>
  <c r="C424" i="66"/>
  <c r="C44" i="61"/>
  <c r="U407" i="64"/>
  <c r="U4" i="58"/>
  <c r="U470" i="64"/>
  <c r="U4" i="61"/>
  <c r="D3" i="8"/>
  <c r="D4" i="12"/>
  <c r="D4" i="15" s="1"/>
  <c r="H329" i="67"/>
  <c r="D44" i="56"/>
  <c r="E188" i="72"/>
  <c r="E162" i="49"/>
  <c r="E162" i="52"/>
  <c r="E242" i="72"/>
  <c r="N3" i="8"/>
  <c r="N4" i="12"/>
  <c r="N4" i="15" s="1"/>
  <c r="I367" i="67"/>
  <c r="I63" i="58"/>
  <c r="I424" i="67"/>
  <c r="I63" i="61"/>
  <c r="S25" i="56"/>
  <c r="V188" i="72"/>
  <c r="V162" i="49"/>
  <c r="V242" i="72"/>
  <c r="V162" i="52"/>
  <c r="J206" i="72"/>
  <c r="J162" i="50"/>
  <c r="J260" i="72"/>
  <c r="J162" i="53"/>
  <c r="M367" i="65"/>
  <c r="M25" i="58"/>
  <c r="M424" i="65"/>
  <c r="M25" i="61"/>
  <c r="V367" i="65"/>
  <c r="V25" i="58"/>
  <c r="V25" i="61"/>
  <c r="V424" i="65"/>
  <c r="G367" i="65"/>
  <c r="G366" i="65" s="1"/>
  <c r="G25" i="58"/>
  <c r="G24" i="58" s="1"/>
  <c r="G424" i="65"/>
  <c r="G423" i="65" s="1"/>
  <c r="G25" i="61"/>
  <c r="G24" i="61" s="1"/>
  <c r="I329" i="67"/>
  <c r="K329" i="66"/>
  <c r="G309" i="65"/>
  <c r="G328" i="65" s="1"/>
  <c r="G329" i="65"/>
  <c r="G116" i="72"/>
  <c r="G135" i="72"/>
  <c r="J367" i="66"/>
  <c r="J44" i="58"/>
  <c r="J424" i="66"/>
  <c r="J44" i="61"/>
  <c r="K367" i="66"/>
  <c r="K44" i="58"/>
  <c r="K44" i="61"/>
  <c r="K424" i="66"/>
  <c r="S82" i="56"/>
  <c r="H329" i="66"/>
  <c r="M44" i="56"/>
  <c r="K125" i="56"/>
  <c r="N329" i="70"/>
  <c r="K44" i="56"/>
  <c r="N63" i="56"/>
  <c r="U329" i="70"/>
  <c r="B116" i="72"/>
  <c r="B135" i="72"/>
  <c r="C457" i="68"/>
  <c r="C82" i="58"/>
  <c r="C529" i="68"/>
  <c r="C82" i="61"/>
  <c r="N116" i="72"/>
  <c r="N135" i="72"/>
  <c r="T206" i="72"/>
  <c r="T162" i="50"/>
  <c r="T162" i="53"/>
  <c r="T260" i="72"/>
  <c r="R188" i="72"/>
  <c r="R162" i="49"/>
  <c r="R242" i="72"/>
  <c r="R162" i="52"/>
  <c r="T163" i="46"/>
  <c r="T162" i="45"/>
  <c r="P188" i="72"/>
  <c r="P162" i="49"/>
  <c r="P242" i="72"/>
  <c r="P162" i="52"/>
  <c r="L135" i="72"/>
  <c r="L116" i="72"/>
  <c r="P25" i="56"/>
  <c r="U367" i="64"/>
  <c r="J82" i="56"/>
  <c r="N125" i="56"/>
  <c r="L46" i="56"/>
  <c r="M27" i="56"/>
  <c r="L82" i="56"/>
  <c r="C14" i="21"/>
  <c r="S4" i="56"/>
  <c r="H4" i="12"/>
  <c r="H4" i="15" s="1"/>
  <c r="H3" i="8"/>
  <c r="G206" i="72"/>
  <c r="G162" i="50"/>
  <c r="G162" i="53"/>
  <c r="G260" i="72"/>
  <c r="F409" i="68"/>
  <c r="S331" i="67"/>
  <c r="G84" i="56"/>
  <c r="F331" i="65"/>
  <c r="U411" i="68"/>
  <c r="C329" i="67"/>
  <c r="I365" i="64"/>
  <c r="T367" i="64"/>
  <c r="T323" i="64"/>
  <c r="V206" i="72"/>
  <c r="V162" i="50"/>
  <c r="V260" i="72"/>
  <c r="V162" i="53"/>
  <c r="R348" i="65"/>
  <c r="R25" i="57"/>
  <c r="T348" i="67"/>
  <c r="T63" i="57"/>
  <c r="H348" i="67"/>
  <c r="H63" i="57"/>
  <c r="F348" i="70"/>
  <c r="F125" i="57"/>
  <c r="M348" i="67"/>
  <c r="M63" i="57"/>
  <c r="F433" i="68"/>
  <c r="F82" i="57"/>
  <c r="S348" i="66"/>
  <c r="S44" i="57"/>
  <c r="S386" i="64"/>
  <c r="S4" i="57"/>
  <c r="S348" i="70"/>
  <c r="S125" i="57"/>
  <c r="C98" i="71"/>
  <c r="C144" i="44"/>
  <c r="H98" i="71"/>
  <c r="H144" i="44"/>
  <c r="M348" i="65"/>
  <c r="M25" i="57"/>
  <c r="Q348" i="67"/>
  <c r="Q63" i="57"/>
  <c r="I348" i="67"/>
  <c r="I63" i="57"/>
  <c r="I107" i="68"/>
  <c r="J348" i="70"/>
  <c r="J125" i="57"/>
  <c r="M348" i="66"/>
  <c r="M44" i="57"/>
  <c r="J386" i="64"/>
  <c r="J4" i="57"/>
  <c r="U433" i="68"/>
  <c r="U82" i="57"/>
  <c r="K348" i="70"/>
  <c r="K125" i="57"/>
  <c r="B98" i="71"/>
  <c r="B144" i="44"/>
  <c r="L348" i="66"/>
  <c r="L44" i="57"/>
  <c r="N348" i="67"/>
  <c r="N63" i="57"/>
  <c r="K98" i="71"/>
  <c r="K144" i="44"/>
  <c r="D98" i="71"/>
  <c r="D144" i="44"/>
  <c r="T25" i="56"/>
  <c r="O329" i="70"/>
  <c r="H367" i="67"/>
  <c r="H63" i="58"/>
  <c r="H63" i="61"/>
  <c r="H424" i="67"/>
  <c r="F367" i="65"/>
  <c r="F25" i="58"/>
  <c r="F25" i="61"/>
  <c r="F424" i="65"/>
  <c r="H409" i="68"/>
  <c r="C44" i="56"/>
  <c r="Q82" i="56"/>
  <c r="H331" i="67"/>
  <c r="H125" i="56"/>
  <c r="H25" i="56"/>
  <c r="O206" i="72"/>
  <c r="O162" i="50"/>
  <c r="O162" i="53"/>
  <c r="O260" i="72"/>
  <c r="B4" i="12"/>
  <c r="B4" i="15" s="1"/>
  <c r="B3" i="8"/>
  <c r="L367" i="67"/>
  <c r="L63" i="58"/>
  <c r="L424" i="67"/>
  <c r="L63" i="61"/>
  <c r="U206" i="72"/>
  <c r="U162" i="50"/>
  <c r="U162" i="53"/>
  <c r="U260" i="72"/>
  <c r="N329" i="65"/>
  <c r="V329" i="65"/>
  <c r="E125" i="56"/>
  <c r="S125" i="56"/>
  <c r="N367" i="65"/>
  <c r="N25" i="58"/>
  <c r="N424" i="65"/>
  <c r="N25" i="61"/>
  <c r="E367" i="66"/>
  <c r="E44" i="58"/>
  <c r="E424" i="66"/>
  <c r="E44" i="61"/>
  <c r="C367" i="65"/>
  <c r="C25" i="58"/>
  <c r="C424" i="65"/>
  <c r="C25" i="61"/>
  <c r="O329" i="67"/>
  <c r="U4" i="56"/>
  <c r="I331" i="67"/>
  <c r="D329" i="67"/>
  <c r="O25" i="56"/>
  <c r="G331" i="65"/>
  <c r="C329" i="65"/>
  <c r="R59" i="56"/>
  <c r="G188" i="72"/>
  <c r="G162" i="49"/>
  <c r="G242" i="72"/>
  <c r="G162" i="52"/>
  <c r="S84" i="56"/>
  <c r="M46" i="56"/>
  <c r="D63" i="56"/>
  <c r="N331" i="70"/>
  <c r="K46" i="56"/>
  <c r="I409" i="68"/>
  <c r="G24" i="55"/>
  <c r="G25" i="56"/>
  <c r="N65" i="56"/>
  <c r="S365" i="64"/>
  <c r="Q25" i="56"/>
  <c r="Q24" i="55"/>
  <c r="B188" i="72"/>
  <c r="B162" i="49"/>
  <c r="B242" i="72"/>
  <c r="B162" i="52"/>
  <c r="N188" i="72"/>
  <c r="N162" i="49"/>
  <c r="N242" i="72"/>
  <c r="N162" i="52"/>
  <c r="U3" i="8"/>
  <c r="U4" i="12"/>
  <c r="U4" i="15" s="1"/>
  <c r="G44" i="56"/>
  <c r="G43" i="54"/>
  <c r="G43" i="56" s="1"/>
  <c r="T135" i="72"/>
  <c r="T116" i="72"/>
  <c r="K131" i="6"/>
  <c r="K155" i="6"/>
  <c r="L188" i="72"/>
  <c r="L162" i="49"/>
  <c r="L242" i="72"/>
  <c r="L162" i="52"/>
  <c r="O329" i="66"/>
  <c r="N127" i="56"/>
  <c r="D14" i="21"/>
  <c r="L84" i="56"/>
  <c r="S6" i="56"/>
  <c r="H162" i="45"/>
  <c r="H163" i="46"/>
  <c r="M162" i="45"/>
  <c r="M163" i="46"/>
  <c r="D367" i="66"/>
  <c r="D44" i="58"/>
  <c r="D44" i="61"/>
  <c r="D424" i="66"/>
  <c r="U25" i="56"/>
  <c r="F411" i="68"/>
  <c r="F63" i="56"/>
  <c r="S206" i="72"/>
  <c r="S162" i="50"/>
  <c r="S260" i="72"/>
  <c r="S162" i="53"/>
  <c r="S329" i="66"/>
  <c r="Q329" i="66"/>
  <c r="J329" i="70"/>
  <c r="J365" i="64"/>
  <c r="V365" i="64"/>
  <c r="C331" i="67"/>
  <c r="D206" i="72"/>
  <c r="D162" i="50"/>
  <c r="D260" i="72"/>
  <c r="D162" i="53"/>
  <c r="O4" i="12"/>
  <c r="O4" i="15" s="1"/>
  <c r="O3" i="8"/>
  <c r="M4" i="12"/>
  <c r="M4" i="15" s="1"/>
  <c r="M3" i="8"/>
  <c r="R367" i="67"/>
  <c r="R63" i="58"/>
  <c r="R424" i="67"/>
  <c r="R63" i="61"/>
  <c r="Q367" i="66"/>
  <c r="Q44" i="58"/>
  <c r="Q424" i="66"/>
  <c r="Q44" i="61"/>
  <c r="V63" i="56"/>
  <c r="I367" i="64"/>
  <c r="R3" i="8"/>
  <c r="R4" i="12"/>
  <c r="R4" i="15" s="1"/>
  <c r="T407" i="64"/>
  <c r="T4" i="58"/>
  <c r="T4" i="61"/>
  <c r="T470" i="64"/>
  <c r="S100" i="68"/>
  <c r="N108" i="68"/>
  <c r="M84" i="65"/>
  <c r="V81" i="72"/>
  <c r="K84" i="72"/>
  <c r="P84" i="67"/>
  <c r="O88" i="66"/>
  <c r="Q84" i="71"/>
  <c r="P89" i="65"/>
  <c r="O85" i="65"/>
  <c r="L88" i="72"/>
  <c r="T82" i="69"/>
  <c r="T89" i="70"/>
  <c r="Q83" i="71"/>
  <c r="O88" i="70"/>
  <c r="K87" i="72"/>
  <c r="Q88" i="67"/>
  <c r="O89" i="66"/>
  <c r="R89" i="67"/>
  <c r="V85" i="67"/>
  <c r="K88" i="65"/>
  <c r="V84" i="70"/>
  <c r="L87" i="71"/>
  <c r="O107" i="68"/>
  <c r="N85" i="70"/>
  <c r="T85" i="66"/>
  <c r="V84" i="69"/>
  <c r="V88" i="69"/>
  <c r="J103" i="68"/>
  <c r="T82" i="70"/>
  <c r="K88" i="71"/>
  <c r="T84" i="66"/>
  <c r="O83" i="72"/>
  <c r="R89" i="69"/>
  <c r="V82" i="67"/>
  <c r="L104" i="68"/>
  <c r="P461" i="69" l="1"/>
  <c r="S429" i="68"/>
  <c r="R29" i="23"/>
  <c r="R29" i="26" s="1"/>
  <c r="R58" i="56"/>
  <c r="R343" i="66"/>
  <c r="P105" i="60"/>
  <c r="K404" i="69"/>
  <c r="K105" i="60"/>
  <c r="K105" i="63"/>
  <c r="K461" i="69"/>
  <c r="K448" i="64"/>
  <c r="K3" i="60"/>
  <c r="K511" i="64"/>
  <c r="K3" i="63"/>
  <c r="Q404" i="69"/>
  <c r="Q105" i="60"/>
  <c r="Q461" i="69"/>
  <c r="Q105" i="63"/>
  <c r="P161" i="63"/>
  <c r="P387" i="72"/>
  <c r="P161" i="60"/>
  <c r="P441" i="72"/>
  <c r="P143" i="63"/>
  <c r="P387" i="71"/>
  <c r="P143" i="60"/>
  <c r="P441" i="71"/>
  <c r="R141" i="56"/>
  <c r="R345" i="70"/>
  <c r="R290" i="69"/>
  <c r="R105" i="54"/>
  <c r="R105" i="55"/>
  <c r="R309" i="69"/>
  <c r="R442" i="69"/>
  <c r="R105" i="59"/>
  <c r="R385" i="69"/>
  <c r="R105" i="62"/>
  <c r="R177" i="56"/>
  <c r="R331" i="72"/>
  <c r="E164" i="64"/>
  <c r="E15" i="46"/>
  <c r="S147" i="66"/>
  <c r="S54" i="46"/>
  <c r="S181" i="68"/>
  <c r="S96" i="46"/>
  <c r="R143" i="71"/>
  <c r="R153" i="46"/>
  <c r="S147" i="67"/>
  <c r="S73" i="46"/>
  <c r="M181" i="68"/>
  <c r="M96" i="46"/>
  <c r="R366" i="65"/>
  <c r="R24" i="58"/>
  <c r="R423" i="65"/>
  <c r="F98" i="6"/>
  <c r="F45" i="6"/>
  <c r="S143" i="71"/>
  <c r="S153" i="46"/>
  <c r="K164" i="64"/>
  <c r="K15" i="46"/>
  <c r="N143" i="72"/>
  <c r="N171" i="46"/>
  <c r="K147" i="67"/>
  <c r="K73" i="46"/>
  <c r="V149" i="67"/>
  <c r="V15" i="46"/>
  <c r="R153" i="66"/>
  <c r="R60" i="46"/>
  <c r="U181" i="68"/>
  <c r="U96" i="46"/>
  <c r="V143" i="72"/>
  <c r="V171" i="46"/>
  <c r="I149" i="71"/>
  <c r="I159" i="46"/>
  <c r="O171" i="64"/>
  <c r="O22" i="46"/>
  <c r="P152" i="71"/>
  <c r="P144" i="47"/>
  <c r="R149" i="72"/>
  <c r="R177" i="46"/>
  <c r="L153" i="70"/>
  <c r="L141" i="46"/>
  <c r="B149" i="66"/>
  <c r="B56" i="46"/>
  <c r="N164" i="64"/>
  <c r="N15" i="46"/>
  <c r="M153" i="66"/>
  <c r="M60" i="46"/>
  <c r="D149" i="71"/>
  <c r="D159" i="46"/>
  <c r="J149" i="66"/>
  <c r="J56" i="46"/>
  <c r="O149" i="71"/>
  <c r="O159" i="46"/>
  <c r="H147" i="65"/>
  <c r="H35" i="46"/>
  <c r="N143" i="71"/>
  <c r="N153" i="46"/>
  <c r="G143" i="72"/>
  <c r="G171" i="46"/>
  <c r="H188" i="68"/>
  <c r="H103" i="46"/>
  <c r="O143" i="71"/>
  <c r="O153" i="46"/>
  <c r="G183" i="68"/>
  <c r="G98" i="46"/>
  <c r="I153" i="65"/>
  <c r="I41" i="46"/>
  <c r="P153" i="70"/>
  <c r="P141" i="46"/>
  <c r="L166" i="64"/>
  <c r="L17" i="46"/>
  <c r="U147" i="66"/>
  <c r="U54" i="46"/>
  <c r="N152" i="71"/>
  <c r="N144" i="47"/>
  <c r="D153" i="65"/>
  <c r="D41" i="46"/>
  <c r="H149" i="71"/>
  <c r="H159" i="46"/>
  <c r="G171" i="64"/>
  <c r="G22" i="46"/>
  <c r="O153" i="70"/>
  <c r="O141" i="46"/>
  <c r="U143" i="71"/>
  <c r="Q149" i="72"/>
  <c r="Q177" i="46"/>
  <c r="D143" i="72"/>
  <c r="D171" i="46"/>
  <c r="C166" i="64"/>
  <c r="C17" i="46"/>
  <c r="E149" i="72"/>
  <c r="E177" i="46"/>
  <c r="Q153" i="70"/>
  <c r="Q141" i="46"/>
  <c r="S183" i="68"/>
  <c r="S98" i="46"/>
  <c r="S149" i="70"/>
  <c r="S137" i="46"/>
  <c r="P143" i="71"/>
  <c r="P153" i="46"/>
  <c r="I153" i="70"/>
  <c r="I141" i="46"/>
  <c r="T181" i="68"/>
  <c r="T96" i="46"/>
  <c r="M147" i="70"/>
  <c r="M135" i="46"/>
  <c r="L147" i="67"/>
  <c r="L73" i="46"/>
  <c r="I143" i="71"/>
  <c r="I153" i="46"/>
  <c r="J145" i="72"/>
  <c r="J173" i="46"/>
  <c r="P149" i="71"/>
  <c r="P159" i="46"/>
  <c r="C153" i="66"/>
  <c r="C60" i="46"/>
  <c r="O143" i="72"/>
  <c r="O171" i="46"/>
  <c r="C153" i="65"/>
  <c r="C41" i="46"/>
  <c r="V152" i="71"/>
  <c r="V144" i="47"/>
  <c r="B153" i="65"/>
  <c r="B41" i="46"/>
  <c r="L149" i="70"/>
  <c r="L137" i="46"/>
  <c r="K153" i="65"/>
  <c r="K41" i="46"/>
  <c r="G143" i="71"/>
  <c r="G153" i="46"/>
  <c r="R181" i="68"/>
  <c r="R96" i="46"/>
  <c r="R3" i="12"/>
  <c r="T134" i="72"/>
  <c r="Q24" i="56"/>
  <c r="C170" i="71"/>
  <c r="C144" i="48"/>
  <c r="C144" i="51"/>
  <c r="C224" i="71"/>
  <c r="S405" i="66"/>
  <c r="S44" i="60"/>
  <c r="S462" i="66"/>
  <c r="S44" i="63"/>
  <c r="T405" i="67"/>
  <c r="T63" i="60"/>
  <c r="T63" i="63"/>
  <c r="T462" i="67"/>
  <c r="N134" i="72"/>
  <c r="B134" i="72"/>
  <c r="R29" i="25"/>
  <c r="R29" i="28" s="1"/>
  <c r="R27" i="22"/>
  <c r="Q405" i="66"/>
  <c r="Q44" i="60"/>
  <c r="Q462" i="66"/>
  <c r="Q44" i="63"/>
  <c r="K98" i="6"/>
  <c r="K45" i="6"/>
  <c r="S405" i="67"/>
  <c r="S63" i="60"/>
  <c r="S63" i="63"/>
  <c r="S462" i="67"/>
  <c r="U405" i="66"/>
  <c r="U44" i="60"/>
  <c r="U44" i="63"/>
  <c r="U462" i="66"/>
  <c r="I505" i="68"/>
  <c r="I82" i="60"/>
  <c r="I82" i="63"/>
  <c r="I577" i="68"/>
  <c r="R505" i="68"/>
  <c r="R82" i="60"/>
  <c r="R577" i="68"/>
  <c r="R82" i="63"/>
  <c r="O405" i="67"/>
  <c r="O63" i="60"/>
  <c r="O462" i="67"/>
  <c r="O63" i="63"/>
  <c r="J405" i="67"/>
  <c r="J63" i="60"/>
  <c r="J462" i="67"/>
  <c r="J63" i="63"/>
  <c r="G170" i="71"/>
  <c r="G144" i="48"/>
  <c r="G224" i="71"/>
  <c r="G144" i="51"/>
  <c r="R12" i="10"/>
  <c r="R12" i="13"/>
  <c r="R12" i="16" s="1"/>
  <c r="R4" i="9"/>
  <c r="C12" i="13"/>
  <c r="C12" i="16" s="1"/>
  <c r="C12" i="10"/>
  <c r="C4" i="9"/>
  <c r="D134" i="72"/>
  <c r="U162" i="46"/>
  <c r="O162" i="46"/>
  <c r="V164" i="64"/>
  <c r="J405" i="65"/>
  <c r="J25" i="60"/>
  <c r="J462" i="65"/>
  <c r="J25" i="63"/>
  <c r="C405" i="70"/>
  <c r="C125" i="60"/>
  <c r="C462" i="70"/>
  <c r="C125" i="63"/>
  <c r="J162" i="46"/>
  <c r="G405" i="65"/>
  <c r="G404" i="65" s="1"/>
  <c r="G25" i="60"/>
  <c r="G24" i="60" s="1"/>
  <c r="G25" i="63"/>
  <c r="G24" i="63" s="1"/>
  <c r="N170" i="71"/>
  <c r="N144" i="48"/>
  <c r="N224" i="71"/>
  <c r="N144" i="51"/>
  <c r="F162" i="46"/>
  <c r="F170" i="71"/>
  <c r="F144" i="48"/>
  <c r="F144" i="51"/>
  <c r="F224" i="71"/>
  <c r="U145" i="72"/>
  <c r="U173" i="46"/>
  <c r="K147" i="66"/>
  <c r="K54" i="46"/>
  <c r="N153" i="65"/>
  <c r="N41" i="46"/>
  <c r="F188" i="68"/>
  <c r="F103" i="46"/>
  <c r="D164" i="64"/>
  <c r="D15" i="46"/>
  <c r="B147" i="70"/>
  <c r="B135" i="46"/>
  <c r="C143" i="71"/>
  <c r="C153" i="46"/>
  <c r="K153" i="70"/>
  <c r="K141" i="46"/>
  <c r="S143" i="72"/>
  <c r="S171" i="46"/>
  <c r="T147" i="70"/>
  <c r="T135" i="46"/>
  <c r="E12" i="13"/>
  <c r="E12" i="16" s="1"/>
  <c r="E12" i="10"/>
  <c r="E4" i="9"/>
  <c r="Q405" i="70"/>
  <c r="Q125" i="60"/>
  <c r="Q462" i="70"/>
  <c r="Q125" i="63"/>
  <c r="R170" i="71"/>
  <c r="R144" i="48"/>
  <c r="R224" i="71"/>
  <c r="R144" i="51"/>
  <c r="L449" i="64"/>
  <c r="L4" i="60"/>
  <c r="L4" i="63"/>
  <c r="L512" i="64"/>
  <c r="C153" i="67"/>
  <c r="C79" i="46"/>
  <c r="B152" i="71"/>
  <c r="B144" i="47"/>
  <c r="J166" i="64"/>
  <c r="J17" i="46"/>
  <c r="D153" i="67"/>
  <c r="D79" i="46"/>
  <c r="J147" i="65"/>
  <c r="J35" i="46"/>
  <c r="J147" i="66"/>
  <c r="J54" i="46"/>
  <c r="U147" i="70"/>
  <c r="U135" i="46"/>
  <c r="J149" i="71"/>
  <c r="J159" i="46"/>
  <c r="G149" i="66"/>
  <c r="G56" i="46"/>
  <c r="G181" i="68"/>
  <c r="G96" i="46"/>
  <c r="D147" i="67"/>
  <c r="D73" i="46"/>
  <c r="L145" i="72"/>
  <c r="L173" i="46"/>
  <c r="K152" i="71"/>
  <c r="K144" i="47"/>
  <c r="O147" i="65"/>
  <c r="O35" i="46"/>
  <c r="P147" i="70"/>
  <c r="P135" i="46"/>
  <c r="G149" i="72"/>
  <c r="G177" i="46"/>
  <c r="Q188" i="68"/>
  <c r="Q103" i="46"/>
  <c r="K143" i="71"/>
  <c r="K153" i="46"/>
  <c r="D153" i="66"/>
  <c r="D60" i="46"/>
  <c r="P145" i="72"/>
  <c r="P173" i="46"/>
  <c r="O152" i="71"/>
  <c r="O144" i="47"/>
  <c r="G149" i="67"/>
  <c r="G75" i="46"/>
  <c r="R152" i="71"/>
  <c r="R144" i="47"/>
  <c r="B147" i="67"/>
  <c r="B73" i="46"/>
  <c r="O166" i="64"/>
  <c r="O17" i="46"/>
  <c r="F164" i="64"/>
  <c r="F15" i="46"/>
  <c r="N147" i="67"/>
  <c r="N73" i="46"/>
  <c r="E152" i="71"/>
  <c r="E144" i="47"/>
  <c r="R147" i="67"/>
  <c r="R73" i="46"/>
  <c r="U147" i="67"/>
  <c r="U73" i="46"/>
  <c r="T152" i="67"/>
  <c r="T78" i="46"/>
  <c r="C183" i="68"/>
  <c r="C98" i="46"/>
  <c r="U149" i="67"/>
  <c r="U75" i="46"/>
  <c r="V149" i="66"/>
  <c r="V56" i="46"/>
  <c r="O181" i="68"/>
  <c r="O96" i="46"/>
  <c r="C164" i="64"/>
  <c r="C15" i="46"/>
  <c r="E171" i="64"/>
  <c r="E22" i="46"/>
  <c r="C145" i="71"/>
  <c r="C155" i="46"/>
  <c r="L147" i="66"/>
  <c r="L54" i="46"/>
  <c r="H143" i="72"/>
  <c r="H171" i="46"/>
  <c r="G166" i="64"/>
  <c r="G17" i="46"/>
  <c r="J153" i="66"/>
  <c r="J60" i="46"/>
  <c r="P149" i="65"/>
  <c r="P37" i="46"/>
  <c r="B145" i="72"/>
  <c r="B173" i="46"/>
  <c r="V143" i="71"/>
  <c r="C145" i="72"/>
  <c r="C173" i="46"/>
  <c r="J143" i="72"/>
  <c r="J171" i="46"/>
  <c r="G153" i="67"/>
  <c r="G79" i="46"/>
  <c r="H171" i="64"/>
  <c r="H22" i="46"/>
  <c r="M171" i="64"/>
  <c r="M22" i="46"/>
  <c r="M3" i="12"/>
  <c r="H162" i="46"/>
  <c r="L405" i="66"/>
  <c r="L44" i="60"/>
  <c r="L462" i="66"/>
  <c r="L44" i="63"/>
  <c r="M405" i="66"/>
  <c r="M44" i="60"/>
  <c r="M462" i="66"/>
  <c r="M44" i="63"/>
  <c r="H170" i="71"/>
  <c r="H144" i="48"/>
  <c r="H144" i="51"/>
  <c r="H224" i="71"/>
  <c r="H405" i="67"/>
  <c r="H63" i="60"/>
  <c r="H63" i="63"/>
  <c r="H462" i="67"/>
  <c r="D405" i="65"/>
  <c r="D25" i="60"/>
  <c r="D462" i="65"/>
  <c r="D25" i="63"/>
  <c r="V134" i="72"/>
  <c r="H405" i="65"/>
  <c r="H25" i="60"/>
  <c r="H25" i="63"/>
  <c r="H462" i="65"/>
  <c r="R405" i="66"/>
  <c r="R44" i="60"/>
  <c r="R462" i="66"/>
  <c r="R44" i="63"/>
  <c r="L405" i="70"/>
  <c r="L125" i="60"/>
  <c r="L125" i="63"/>
  <c r="L462" i="70"/>
  <c r="K405" i="66"/>
  <c r="K44" i="60"/>
  <c r="K462" i="66"/>
  <c r="K44" i="63"/>
  <c r="R405" i="67"/>
  <c r="R63" i="60"/>
  <c r="R63" i="63"/>
  <c r="R462" i="67"/>
  <c r="L3" i="12"/>
  <c r="R24" i="61"/>
  <c r="U405" i="67"/>
  <c r="U63" i="60"/>
  <c r="U462" i="67"/>
  <c r="U63" i="63"/>
  <c r="H405" i="66"/>
  <c r="H44" i="60"/>
  <c r="H44" i="63"/>
  <c r="H462" i="66"/>
  <c r="T405" i="66"/>
  <c r="T44" i="60"/>
  <c r="T44" i="63"/>
  <c r="T462" i="66"/>
  <c r="Q3" i="12"/>
  <c r="S134" i="72"/>
  <c r="Q162" i="46"/>
  <c r="D405" i="66"/>
  <c r="D44" i="60"/>
  <c r="D44" i="63"/>
  <c r="D462" i="66"/>
  <c r="R39" i="56"/>
  <c r="V75" i="46"/>
  <c r="F12" i="13"/>
  <c r="F12" i="16" s="1"/>
  <c r="F12" i="10"/>
  <c r="F4" i="9"/>
  <c r="B98" i="6"/>
  <c r="B45" i="6"/>
  <c r="C405" i="67"/>
  <c r="C63" i="60"/>
  <c r="C462" i="67"/>
  <c r="C63" i="63"/>
  <c r="K405" i="67"/>
  <c r="K63" i="60"/>
  <c r="K462" i="67"/>
  <c r="K63" i="63"/>
  <c r="H505" i="68"/>
  <c r="H82" i="60"/>
  <c r="H82" i="63"/>
  <c r="H577" i="68"/>
  <c r="I98" i="6"/>
  <c r="I45" i="6"/>
  <c r="S505" i="68"/>
  <c r="S82" i="60"/>
  <c r="S577" i="68"/>
  <c r="S82" i="63"/>
  <c r="H134" i="72"/>
  <c r="T505" i="68"/>
  <c r="T82" i="60"/>
  <c r="T82" i="63"/>
  <c r="T577" i="68"/>
  <c r="E405" i="65"/>
  <c r="E25" i="60"/>
  <c r="E462" i="65"/>
  <c r="E25" i="63"/>
  <c r="D505" i="68"/>
  <c r="D82" i="60"/>
  <c r="D577" i="68"/>
  <c r="D82" i="63"/>
  <c r="O147" i="67"/>
  <c r="O73" i="46"/>
  <c r="B143" i="71"/>
  <c r="B153" i="46"/>
  <c r="O149" i="72"/>
  <c r="O177" i="46"/>
  <c r="C149" i="66"/>
  <c r="C56" i="46"/>
  <c r="V147" i="66"/>
  <c r="V54" i="46"/>
  <c r="E147" i="66"/>
  <c r="E54" i="46"/>
  <c r="F3" i="12"/>
  <c r="N12" i="13"/>
  <c r="N12" i="16" s="1"/>
  <c r="N12" i="10"/>
  <c r="N4" i="9"/>
  <c r="U183" i="68"/>
  <c r="U98" i="46"/>
  <c r="H153" i="70"/>
  <c r="H141" i="46"/>
  <c r="T147" i="66"/>
  <c r="T54" i="46"/>
  <c r="O183" i="68"/>
  <c r="O98" i="46"/>
  <c r="N153" i="66"/>
  <c r="N60" i="46"/>
  <c r="S149" i="65"/>
  <c r="S37" i="46"/>
  <c r="B153" i="70"/>
  <c r="B141" i="46"/>
  <c r="P166" i="64"/>
  <c r="P17" i="46"/>
  <c r="B149" i="70"/>
  <c r="B137" i="46"/>
  <c r="O145" i="72"/>
  <c r="O173" i="46"/>
  <c r="G164" i="64"/>
  <c r="G15" i="46"/>
  <c r="S164" i="64"/>
  <c r="S15" i="46"/>
  <c r="Q149" i="71"/>
  <c r="Q159" i="46"/>
  <c r="B153" i="67"/>
  <c r="B79" i="46"/>
  <c r="D171" i="64"/>
  <c r="D22" i="46"/>
  <c r="Q143" i="71"/>
  <c r="Q153" i="46"/>
  <c r="G147" i="66"/>
  <c r="G54" i="46"/>
  <c r="R147" i="66"/>
  <c r="R54" i="46"/>
  <c r="K149" i="72"/>
  <c r="K177" i="46"/>
  <c r="G188" i="68"/>
  <c r="G103" i="46"/>
  <c r="U149" i="70"/>
  <c r="U137" i="46"/>
  <c r="V147" i="65"/>
  <c r="V35" i="46"/>
  <c r="C149" i="72"/>
  <c r="C177" i="46"/>
  <c r="E147" i="65"/>
  <c r="E35" i="46"/>
  <c r="P149" i="66"/>
  <c r="P56" i="46"/>
  <c r="J153" i="70"/>
  <c r="J141" i="46"/>
  <c r="I143" i="72"/>
  <c r="I171" i="46"/>
  <c r="Q153" i="66"/>
  <c r="Q60" i="46"/>
  <c r="E143" i="71"/>
  <c r="E153" i="46"/>
  <c r="S166" i="64"/>
  <c r="J149" i="67"/>
  <c r="J75" i="46"/>
  <c r="C147" i="65"/>
  <c r="C35" i="46"/>
  <c r="J149" i="72"/>
  <c r="J177" i="46"/>
  <c r="F147" i="70"/>
  <c r="F135" i="46"/>
  <c r="N147" i="65"/>
  <c r="N35" i="46"/>
  <c r="U149" i="65"/>
  <c r="U37" i="46"/>
  <c r="M143" i="72"/>
  <c r="M171" i="46"/>
  <c r="N153" i="67"/>
  <c r="N79" i="46"/>
  <c r="L171" i="64"/>
  <c r="L22" i="46"/>
  <c r="G145" i="72"/>
  <c r="G173" i="46"/>
  <c r="V166" i="64"/>
  <c r="V17" i="46"/>
  <c r="E153" i="70"/>
  <c r="E141" i="46"/>
  <c r="F153" i="67"/>
  <c r="F79" i="46"/>
  <c r="I147" i="65"/>
  <c r="I35" i="46"/>
  <c r="H149" i="72"/>
  <c r="H177" i="46"/>
  <c r="G147" i="67"/>
  <c r="G73" i="46"/>
  <c r="Q152" i="71"/>
  <c r="Q144" i="47"/>
  <c r="B98" i="66"/>
  <c r="B43" i="44"/>
  <c r="U3" i="12"/>
  <c r="Q98" i="6"/>
  <c r="Q45" i="6"/>
  <c r="K170" i="71"/>
  <c r="K144" i="48"/>
  <c r="K144" i="51"/>
  <c r="K224" i="71"/>
  <c r="O12" i="13"/>
  <c r="O12" i="16" s="1"/>
  <c r="O12" i="10"/>
  <c r="O4" i="9"/>
  <c r="U153" i="46"/>
  <c r="K405" i="70"/>
  <c r="K125" i="60"/>
  <c r="K125" i="63"/>
  <c r="K462" i="70"/>
  <c r="K12" i="13"/>
  <c r="K12" i="16" s="1"/>
  <c r="K12" i="10"/>
  <c r="K4" i="9"/>
  <c r="R405" i="65"/>
  <c r="R25" i="60"/>
  <c r="R25" i="63"/>
  <c r="R462" i="65"/>
  <c r="L134" i="72"/>
  <c r="T162" i="46"/>
  <c r="N131" i="6"/>
  <c r="N155" i="6"/>
  <c r="E170" i="71"/>
  <c r="E144" i="48"/>
  <c r="E224" i="71"/>
  <c r="E144" i="51"/>
  <c r="R98" i="6"/>
  <c r="R45" i="6"/>
  <c r="Q170" i="71"/>
  <c r="Q144" i="48"/>
  <c r="Q224" i="71"/>
  <c r="Q144" i="51"/>
  <c r="N162" i="46"/>
  <c r="B162" i="46"/>
  <c r="E3" i="12"/>
  <c r="D405" i="70"/>
  <c r="D125" i="60"/>
  <c r="D125" i="63"/>
  <c r="D462" i="70"/>
  <c r="E405" i="70"/>
  <c r="E125" i="60"/>
  <c r="E125" i="63"/>
  <c r="E462" i="70"/>
  <c r="P170" i="71"/>
  <c r="P144" i="48"/>
  <c r="P144" i="51"/>
  <c r="P224" i="71"/>
  <c r="N405" i="70"/>
  <c r="N125" i="60"/>
  <c r="N462" i="70"/>
  <c r="N125" i="63"/>
  <c r="V405" i="70"/>
  <c r="V125" i="60"/>
  <c r="V125" i="63"/>
  <c r="V462" i="70"/>
  <c r="F449" i="64"/>
  <c r="F4" i="60"/>
  <c r="F512" i="64"/>
  <c r="F4" i="63"/>
  <c r="C405" i="66"/>
  <c r="C44" i="60"/>
  <c r="C44" i="63"/>
  <c r="C462" i="66"/>
  <c r="R343" i="65"/>
  <c r="G3" i="12"/>
  <c r="J98" i="6"/>
  <c r="J45" i="6"/>
  <c r="M170" i="71"/>
  <c r="M144" i="48"/>
  <c r="M224" i="71"/>
  <c r="M144" i="51"/>
  <c r="E505" i="68"/>
  <c r="E82" i="60"/>
  <c r="E577" i="68"/>
  <c r="E82" i="63"/>
  <c r="J170" i="71"/>
  <c r="J144" i="48"/>
  <c r="J224" i="71"/>
  <c r="J144" i="51"/>
  <c r="P405" i="70"/>
  <c r="P125" i="60"/>
  <c r="P462" i="70"/>
  <c r="P125" i="63"/>
  <c r="T98" i="6"/>
  <c r="T45" i="6"/>
  <c r="L12" i="13"/>
  <c r="L12" i="16" s="1"/>
  <c r="L12" i="10"/>
  <c r="L4" i="9"/>
  <c r="D98" i="6"/>
  <c r="D45" i="6"/>
  <c r="F405" i="67"/>
  <c r="F63" i="60"/>
  <c r="F462" i="67"/>
  <c r="F63" i="63"/>
  <c r="C153" i="70"/>
  <c r="C141" i="46"/>
  <c r="I62" i="44"/>
  <c r="K153" i="67"/>
  <c r="K79" i="46"/>
  <c r="V145" i="71"/>
  <c r="V155" i="46"/>
  <c r="O153" i="66"/>
  <c r="O60" i="46"/>
  <c r="U505" i="68"/>
  <c r="U82" i="60"/>
  <c r="U82" i="63"/>
  <c r="U577" i="68"/>
  <c r="Q405" i="67"/>
  <c r="Q63" i="60"/>
  <c r="Q63" i="63"/>
  <c r="Q462" i="67"/>
  <c r="U98" i="6"/>
  <c r="U45" i="6"/>
  <c r="F405" i="66"/>
  <c r="F44" i="60"/>
  <c r="F462" i="66"/>
  <c r="F44" i="63"/>
  <c r="P134" i="72"/>
  <c r="M188" i="68"/>
  <c r="M103" i="46"/>
  <c r="E153" i="65"/>
  <c r="E41" i="46"/>
  <c r="B147" i="65"/>
  <c r="B35" i="46"/>
  <c r="G145" i="71"/>
  <c r="G155" i="46"/>
  <c r="N147" i="66"/>
  <c r="N54" i="46"/>
  <c r="J171" i="64"/>
  <c r="J22" i="46"/>
  <c r="M149" i="72"/>
  <c r="M177" i="46"/>
  <c r="E147" i="70"/>
  <c r="E135" i="46"/>
  <c r="P147" i="66"/>
  <c r="P54" i="46"/>
  <c r="J147" i="70"/>
  <c r="J135" i="46"/>
  <c r="L153" i="65"/>
  <c r="L41" i="46"/>
  <c r="O145" i="71"/>
  <c r="O155" i="46"/>
  <c r="S145" i="72"/>
  <c r="S173" i="46"/>
  <c r="S152" i="71"/>
  <c r="S144" i="47"/>
  <c r="L153" i="67"/>
  <c r="L79" i="46"/>
  <c r="L147" i="65"/>
  <c r="L35" i="46"/>
  <c r="I149" i="70"/>
  <c r="I137" i="46"/>
  <c r="P143" i="72"/>
  <c r="P171" i="46"/>
  <c r="Q153" i="65"/>
  <c r="Q41" i="46"/>
  <c r="C149" i="70"/>
  <c r="C137" i="46"/>
  <c r="M143" i="71"/>
  <c r="M153" i="46"/>
  <c r="J183" i="68"/>
  <c r="J98" i="46"/>
  <c r="H143" i="71"/>
  <c r="H153" i="46"/>
  <c r="F181" i="68"/>
  <c r="F96" i="46"/>
  <c r="K181" i="68"/>
  <c r="K96" i="46"/>
  <c r="L149" i="66"/>
  <c r="L56" i="46"/>
  <c r="P153" i="66"/>
  <c r="P60" i="46"/>
  <c r="D147" i="70"/>
  <c r="D135" i="46"/>
  <c r="D143" i="71"/>
  <c r="D153" i="46"/>
  <c r="Q147" i="66"/>
  <c r="Q54" i="46"/>
  <c r="H153" i="67"/>
  <c r="H79" i="46"/>
  <c r="T147" i="65"/>
  <c r="T35" i="46"/>
  <c r="F153" i="65"/>
  <c r="F41" i="46"/>
  <c r="H152" i="71"/>
  <c r="H144" i="47"/>
  <c r="F147" i="65"/>
  <c r="F35" i="46"/>
  <c r="P171" i="64"/>
  <c r="P22" i="46"/>
  <c r="B181" i="68"/>
  <c r="B96" i="46"/>
  <c r="I145" i="71"/>
  <c r="I155" i="46"/>
  <c r="O149" i="70"/>
  <c r="O137" i="46"/>
  <c r="M153" i="67"/>
  <c r="M79" i="46"/>
  <c r="J149" i="65"/>
  <c r="J37" i="46"/>
  <c r="C147" i="67"/>
  <c r="C73" i="46"/>
  <c r="P149" i="70"/>
  <c r="P137" i="46"/>
  <c r="P145" i="71"/>
  <c r="P155" i="46"/>
  <c r="E153" i="67"/>
  <c r="E79" i="46"/>
  <c r="I166" i="64"/>
  <c r="I17" i="46"/>
  <c r="B3" i="12"/>
  <c r="M405" i="67"/>
  <c r="M63" i="60"/>
  <c r="M63" i="63"/>
  <c r="M462" i="67"/>
  <c r="T365" i="64"/>
  <c r="H3" i="12"/>
  <c r="P12" i="13"/>
  <c r="P12" i="16" s="1"/>
  <c r="P12" i="10"/>
  <c r="P4" i="9"/>
  <c r="J405" i="66"/>
  <c r="J44" i="60"/>
  <c r="J44" i="63"/>
  <c r="J462" i="66"/>
  <c r="M405" i="70"/>
  <c r="M125" i="60"/>
  <c r="M462" i="70"/>
  <c r="M125" i="63"/>
  <c r="L162" i="46"/>
  <c r="P98" i="6"/>
  <c r="P45" i="6"/>
  <c r="N98" i="6"/>
  <c r="N45" i="6"/>
  <c r="K3" i="12"/>
  <c r="C134" i="72"/>
  <c r="P405" i="67"/>
  <c r="P63" i="60"/>
  <c r="P462" i="67"/>
  <c r="P63" i="63"/>
  <c r="J505" i="68"/>
  <c r="J82" i="60"/>
  <c r="J577" i="68"/>
  <c r="J82" i="63"/>
  <c r="L405" i="67"/>
  <c r="L63" i="60"/>
  <c r="L462" i="67"/>
  <c r="L63" i="63"/>
  <c r="O505" i="68"/>
  <c r="O82" i="60"/>
  <c r="O82" i="63"/>
  <c r="O577" i="68"/>
  <c r="Q505" i="68"/>
  <c r="Q82" i="60"/>
  <c r="Q577" i="68"/>
  <c r="Q82" i="63"/>
  <c r="R24" i="56"/>
  <c r="O134" i="72"/>
  <c r="V153" i="46"/>
  <c r="C505" i="68"/>
  <c r="C82" i="60"/>
  <c r="C577" i="68"/>
  <c r="C82" i="63"/>
  <c r="R385" i="65"/>
  <c r="R24" i="59"/>
  <c r="R24" i="62"/>
  <c r="R442" i="65"/>
  <c r="O98" i="6"/>
  <c r="O45" i="6"/>
  <c r="H12" i="13"/>
  <c r="H12" i="16" s="1"/>
  <c r="H12" i="10"/>
  <c r="H4" i="9"/>
  <c r="V98" i="6"/>
  <c r="V45" i="6"/>
  <c r="M12" i="13"/>
  <c r="M12" i="16" s="1"/>
  <c r="M12" i="10"/>
  <c r="M4" i="9"/>
  <c r="E405" i="67"/>
  <c r="E63" i="60"/>
  <c r="E63" i="63"/>
  <c r="E462" i="67"/>
  <c r="D162" i="46"/>
  <c r="G505" i="68"/>
  <c r="G82" i="60"/>
  <c r="G82" i="63"/>
  <c r="G577" i="68"/>
  <c r="M134" i="72"/>
  <c r="P4" i="23"/>
  <c r="P4" i="26" s="1"/>
  <c r="P405" i="65"/>
  <c r="P25" i="60"/>
  <c r="P462" i="65"/>
  <c r="P25" i="63"/>
  <c r="V12" i="13"/>
  <c r="V12" i="16" s="1"/>
  <c r="V12" i="10"/>
  <c r="V4" i="9"/>
  <c r="C98" i="6"/>
  <c r="C45" i="6"/>
  <c r="L152" i="71"/>
  <c r="L144" i="47"/>
  <c r="J147" i="67"/>
  <c r="J73" i="46"/>
  <c r="K143" i="72"/>
  <c r="K171" i="46"/>
  <c r="I171" i="64"/>
  <c r="I22" i="46"/>
  <c r="B166" i="64"/>
  <c r="B17" i="46"/>
  <c r="F149" i="72"/>
  <c r="F177" i="46"/>
  <c r="B145" i="71"/>
  <c r="B155" i="46"/>
  <c r="M147" i="67"/>
  <c r="M73" i="46"/>
  <c r="M153" i="65"/>
  <c r="M41" i="46"/>
  <c r="R147" i="70"/>
  <c r="R135" i="46"/>
  <c r="V170" i="71"/>
  <c r="V144" i="48"/>
  <c r="V224" i="71"/>
  <c r="V144" i="51"/>
  <c r="S3" i="12"/>
  <c r="P505" i="68"/>
  <c r="P82" i="60"/>
  <c r="P82" i="63"/>
  <c r="P577" i="68"/>
  <c r="D405" i="67"/>
  <c r="D63" i="60"/>
  <c r="D63" i="63"/>
  <c r="D462" i="67"/>
  <c r="R3" i="17"/>
  <c r="M147" i="65"/>
  <c r="M35" i="46"/>
  <c r="P153" i="67"/>
  <c r="P79" i="46"/>
  <c r="K153" i="66"/>
  <c r="K60" i="46"/>
  <c r="T143" i="72"/>
  <c r="T171" i="46"/>
  <c r="L149" i="65"/>
  <c r="L37" i="46"/>
  <c r="R153" i="70"/>
  <c r="R141" i="46"/>
  <c r="V147" i="67"/>
  <c r="V73" i="46"/>
  <c r="C171" i="64"/>
  <c r="C22" i="46"/>
  <c r="J153" i="67"/>
  <c r="J79" i="46"/>
  <c r="B188" i="68"/>
  <c r="B103" i="46"/>
  <c r="O147" i="66"/>
  <c r="O54" i="46"/>
  <c r="B147" i="66"/>
  <c r="B54" i="46"/>
  <c r="L143" i="72"/>
  <c r="L171" i="46"/>
  <c r="G153" i="65"/>
  <c r="G41" i="46"/>
  <c r="H147" i="70"/>
  <c r="H135" i="46"/>
  <c r="O147" i="70"/>
  <c r="O135" i="46"/>
  <c r="J143" i="71"/>
  <c r="J153" i="46"/>
  <c r="I152" i="71"/>
  <c r="I144" i="47"/>
  <c r="N188" i="68"/>
  <c r="N103" i="46"/>
  <c r="C149" i="65"/>
  <c r="C37" i="46"/>
  <c r="G147" i="65"/>
  <c r="G35" i="46"/>
  <c r="R153" i="67"/>
  <c r="F152" i="71"/>
  <c r="F144" i="47"/>
  <c r="S145" i="71"/>
  <c r="S155" i="46"/>
  <c r="I149" i="65"/>
  <c r="I37" i="46"/>
  <c r="D152" i="71"/>
  <c r="D144" i="47"/>
  <c r="M147" i="66"/>
  <c r="M54" i="46"/>
  <c r="J152" i="71"/>
  <c r="J144" i="47"/>
  <c r="O153" i="65"/>
  <c r="O41" i="46"/>
  <c r="L149" i="67"/>
  <c r="L75" i="46"/>
  <c r="P149" i="67"/>
  <c r="P75" i="46"/>
  <c r="U143" i="72"/>
  <c r="U171" i="46"/>
  <c r="Q143" i="72"/>
  <c r="Q171" i="46"/>
  <c r="O188" i="68"/>
  <c r="O103" i="46"/>
  <c r="N147" i="70"/>
  <c r="N135" i="46"/>
  <c r="B149" i="65"/>
  <c r="B37" i="46"/>
  <c r="U144" i="45"/>
  <c r="P181" i="68"/>
  <c r="P96" i="46"/>
  <c r="U147" i="65"/>
  <c r="U35" i="46"/>
  <c r="L143" i="71"/>
  <c r="L153" i="46"/>
  <c r="I164" i="64"/>
  <c r="I15" i="46"/>
  <c r="M153" i="70"/>
  <c r="M141" i="46"/>
  <c r="L183" i="68"/>
  <c r="L98" i="46"/>
  <c r="L188" i="68"/>
  <c r="L103" i="46"/>
  <c r="E181" i="68"/>
  <c r="E96" i="46"/>
  <c r="I149" i="66"/>
  <c r="I56" i="46"/>
  <c r="O149" i="66"/>
  <c r="O56" i="46"/>
  <c r="P164" i="64"/>
  <c r="P15" i="46"/>
  <c r="C181" i="68"/>
  <c r="C96" i="46"/>
  <c r="R149" i="71"/>
  <c r="R159" i="46"/>
  <c r="E188" i="68"/>
  <c r="E103" i="46"/>
  <c r="I181" i="68"/>
  <c r="I96" i="46"/>
  <c r="Q147" i="67"/>
  <c r="Q73" i="46"/>
  <c r="H164" i="64"/>
  <c r="H15" i="46"/>
  <c r="D188" i="68"/>
  <c r="D103" i="46"/>
  <c r="F153" i="70"/>
  <c r="F141" i="46"/>
  <c r="D147" i="66"/>
  <c r="D54" i="46"/>
  <c r="B98" i="67"/>
  <c r="P98" i="67"/>
  <c r="O3" i="12"/>
  <c r="D170" i="71"/>
  <c r="D144" i="48"/>
  <c r="D144" i="51"/>
  <c r="D224" i="71"/>
  <c r="S405" i="70"/>
  <c r="S125" i="60"/>
  <c r="S125" i="63"/>
  <c r="S462" i="70"/>
  <c r="S449" i="64"/>
  <c r="S4" i="60"/>
  <c r="S512" i="64"/>
  <c r="S4" i="63"/>
  <c r="G134" i="72"/>
  <c r="U449" i="64"/>
  <c r="U4" i="60"/>
  <c r="U4" i="63"/>
  <c r="U512" i="64"/>
  <c r="G162" i="46"/>
  <c r="C405" i="65"/>
  <c r="C25" i="60"/>
  <c r="C462" i="65"/>
  <c r="C25" i="63"/>
  <c r="V3" i="12"/>
  <c r="T3" i="12"/>
  <c r="V25" i="56"/>
  <c r="E162" i="46"/>
  <c r="G405" i="67"/>
  <c r="G63" i="60"/>
  <c r="G462" i="67"/>
  <c r="G63" i="63"/>
  <c r="V405" i="67"/>
  <c r="V63" i="60"/>
  <c r="V63" i="63"/>
  <c r="V462" i="67"/>
  <c r="M505" i="68"/>
  <c r="M82" i="60"/>
  <c r="M577" i="68"/>
  <c r="M82" i="63"/>
  <c r="G12" i="13"/>
  <c r="G12" i="16" s="1"/>
  <c r="G12" i="10"/>
  <c r="G4" i="9"/>
  <c r="R309" i="65"/>
  <c r="R328" i="65" s="1"/>
  <c r="I170" i="71"/>
  <c r="I144" i="48"/>
  <c r="I144" i="51"/>
  <c r="I224" i="71"/>
  <c r="E98" i="6"/>
  <c r="E45" i="6"/>
  <c r="U405" i="70"/>
  <c r="U125" i="60"/>
  <c r="U125" i="63"/>
  <c r="U462" i="70"/>
  <c r="I162" i="46"/>
  <c r="I405" i="70"/>
  <c r="I125" i="60"/>
  <c r="I462" i="70"/>
  <c r="I125" i="63"/>
  <c r="P4" i="21"/>
  <c r="O170" i="71"/>
  <c r="O144" i="48"/>
  <c r="O224" i="71"/>
  <c r="O144" i="51"/>
  <c r="T449" i="64"/>
  <c r="T4" i="60"/>
  <c r="T4" i="63"/>
  <c r="T512" i="64"/>
  <c r="N153" i="70"/>
  <c r="N141" i="46"/>
  <c r="C147" i="66"/>
  <c r="C54" i="46"/>
  <c r="D149" i="72"/>
  <c r="D177" i="46"/>
  <c r="E149" i="71"/>
  <c r="E159" i="46"/>
  <c r="F147" i="67"/>
  <c r="F73" i="46"/>
  <c r="B149" i="71"/>
  <c r="B159" i="46"/>
  <c r="P153" i="65"/>
  <c r="P41" i="46"/>
  <c r="P183" i="68"/>
  <c r="P98" i="46"/>
  <c r="Q147" i="65"/>
  <c r="Q35" i="46"/>
  <c r="G152" i="71"/>
  <c r="G144" i="47"/>
  <c r="T147" i="67"/>
  <c r="T73" i="46"/>
  <c r="C3" i="12"/>
  <c r="G405" i="66"/>
  <c r="G404" i="66" s="1"/>
  <c r="G44" i="60"/>
  <c r="G43" i="60" s="1"/>
  <c r="G462" i="66"/>
  <c r="G461" i="66" s="1"/>
  <c r="G44" i="63"/>
  <c r="G43" i="63" s="1"/>
  <c r="U12" i="10"/>
  <c r="U12" i="13"/>
  <c r="U12" i="16" s="1"/>
  <c r="U4" i="9"/>
  <c r="H449" i="64"/>
  <c r="H4" i="60"/>
  <c r="H512" i="64"/>
  <c r="H4" i="63"/>
  <c r="G98" i="6"/>
  <c r="G45" i="6"/>
  <c r="I134" i="72"/>
  <c r="K162" i="46"/>
  <c r="U170" i="71"/>
  <c r="U144" i="48"/>
  <c r="U224" i="71"/>
  <c r="U144" i="51"/>
  <c r="I147" i="67"/>
  <c r="I73" i="46"/>
  <c r="E147" i="67"/>
  <c r="E73" i="46"/>
  <c r="H153" i="65"/>
  <c r="H41" i="46"/>
  <c r="V147" i="70"/>
  <c r="V135" i="46"/>
  <c r="O118" i="68"/>
  <c r="R164" i="64"/>
  <c r="R15" i="46"/>
  <c r="C188" i="68"/>
  <c r="C103" i="46"/>
  <c r="P147" i="67"/>
  <c r="P73" i="46"/>
  <c r="R147" i="65"/>
  <c r="R35" i="46"/>
  <c r="N181" i="68"/>
  <c r="N96" i="46"/>
  <c r="R347" i="65"/>
  <c r="R24" i="57"/>
  <c r="N149" i="71"/>
  <c r="N159" i="46"/>
  <c r="P147" i="65"/>
  <c r="P35" i="46"/>
  <c r="C143" i="72"/>
  <c r="C171" i="46"/>
  <c r="L147" i="70"/>
  <c r="L135" i="46"/>
  <c r="V149" i="70"/>
  <c r="V137" i="46"/>
  <c r="Q147" i="70"/>
  <c r="Q135" i="46"/>
  <c r="O149" i="65"/>
  <c r="O37" i="46"/>
  <c r="G149" i="71"/>
  <c r="G159" i="46"/>
  <c r="V181" i="68"/>
  <c r="V96" i="46"/>
  <c r="G143" i="44"/>
  <c r="B149" i="67"/>
  <c r="B75" i="46"/>
  <c r="U145" i="71"/>
  <c r="U155" i="46"/>
  <c r="G153" i="70"/>
  <c r="G141" i="46"/>
  <c r="U149" i="66"/>
  <c r="U56" i="46"/>
  <c r="Q153" i="67"/>
  <c r="Q79" i="46"/>
  <c r="B164" i="64"/>
  <c r="B15" i="46"/>
  <c r="E143" i="72"/>
  <c r="E171" i="46"/>
  <c r="B183" i="68"/>
  <c r="B98" i="46"/>
  <c r="Q171" i="64"/>
  <c r="Q22" i="46"/>
  <c r="H153" i="66"/>
  <c r="H60" i="46"/>
  <c r="N171" i="64"/>
  <c r="N22" i="46"/>
  <c r="U166" i="64"/>
  <c r="U17" i="46"/>
  <c r="O164" i="64"/>
  <c r="O15" i="46"/>
  <c r="J188" i="68"/>
  <c r="J103" i="46"/>
  <c r="G149" i="65"/>
  <c r="G37" i="46"/>
  <c r="O149" i="67"/>
  <c r="O75" i="46"/>
  <c r="B171" i="64"/>
  <c r="B22" i="46"/>
  <c r="F153" i="66"/>
  <c r="F60" i="46"/>
  <c r="K188" i="68"/>
  <c r="K103" i="46"/>
  <c r="B149" i="72"/>
  <c r="B177" i="46"/>
  <c r="I147" i="70"/>
  <c r="I135" i="46"/>
  <c r="C149" i="71"/>
  <c r="C159" i="46"/>
  <c r="C147" i="70"/>
  <c r="C135" i="46"/>
  <c r="V149" i="65"/>
  <c r="V37" i="46"/>
  <c r="F171" i="64"/>
  <c r="F22" i="46"/>
  <c r="R143" i="72"/>
  <c r="R171" i="46"/>
  <c r="O153" i="67"/>
  <c r="O79" i="46"/>
  <c r="B153" i="66"/>
  <c r="B60" i="46"/>
  <c r="F143" i="71"/>
  <c r="F153" i="46"/>
  <c r="U164" i="64"/>
  <c r="U15" i="46"/>
  <c r="S149" i="67"/>
  <c r="S75" i="46"/>
  <c r="H147" i="66"/>
  <c r="H54" i="46"/>
  <c r="G147" i="70"/>
  <c r="G135" i="46"/>
  <c r="L164" i="64"/>
  <c r="L15" i="46"/>
  <c r="R171" i="64"/>
  <c r="R22" i="46"/>
  <c r="C152" i="71"/>
  <c r="C144" i="47"/>
  <c r="J181" i="68"/>
  <c r="J96" i="46"/>
  <c r="L98" i="70"/>
  <c r="N405" i="67"/>
  <c r="N63" i="60"/>
  <c r="N462" i="67"/>
  <c r="N63" i="63"/>
  <c r="I405" i="67"/>
  <c r="I63" i="60"/>
  <c r="I63" i="63"/>
  <c r="I462" i="67"/>
  <c r="F505" i="68"/>
  <c r="F82" i="60"/>
  <c r="F577" i="68"/>
  <c r="F82" i="63"/>
  <c r="N3" i="12"/>
  <c r="L98" i="6"/>
  <c r="L45" i="6"/>
  <c r="B12" i="13"/>
  <c r="B12" i="16" s="1"/>
  <c r="B12" i="10"/>
  <c r="B4" i="9"/>
  <c r="S170" i="71"/>
  <c r="S144" i="48"/>
  <c r="S224" i="71"/>
  <c r="S144" i="51"/>
  <c r="S12" i="13"/>
  <c r="S12" i="16" s="1"/>
  <c r="S12" i="10"/>
  <c r="S4" i="9"/>
  <c r="T12" i="13"/>
  <c r="T12" i="16" s="1"/>
  <c r="T12" i="10"/>
  <c r="T4" i="9"/>
  <c r="J12" i="13"/>
  <c r="J12" i="16" s="1"/>
  <c r="J12" i="10"/>
  <c r="J4" i="9"/>
  <c r="I12" i="13"/>
  <c r="I12" i="16" s="1"/>
  <c r="I12" i="10"/>
  <c r="I4" i="9"/>
  <c r="I3" i="12"/>
  <c r="V405" i="65"/>
  <c r="V25" i="60"/>
  <c r="V25" i="63"/>
  <c r="V462" i="65"/>
  <c r="H98" i="6"/>
  <c r="H45" i="6"/>
  <c r="U134" i="72"/>
  <c r="C162" i="46"/>
  <c r="T31" i="13"/>
  <c r="T31" i="16" s="1"/>
  <c r="T31" i="10"/>
  <c r="T170" i="71"/>
  <c r="T144" i="48"/>
  <c r="T144" i="51"/>
  <c r="T224" i="71"/>
  <c r="M98" i="6"/>
  <c r="M45" i="6"/>
  <c r="T405" i="65"/>
  <c r="T25" i="60"/>
  <c r="T25" i="63"/>
  <c r="T462" i="65"/>
  <c r="S102" i="56"/>
  <c r="O405" i="66"/>
  <c r="O44" i="60"/>
  <c r="O462" i="66"/>
  <c r="O44" i="63"/>
  <c r="F134" i="72"/>
  <c r="E405" i="66"/>
  <c r="E44" i="60"/>
  <c r="E462" i="66"/>
  <c r="E44" i="63"/>
  <c r="L505" i="68"/>
  <c r="L82" i="60"/>
  <c r="L577" i="68"/>
  <c r="L82" i="63"/>
  <c r="N505" i="68"/>
  <c r="N82" i="60"/>
  <c r="N82" i="63"/>
  <c r="N577" i="68"/>
  <c r="V405" i="66"/>
  <c r="V44" i="60"/>
  <c r="V44" i="63"/>
  <c r="V462" i="66"/>
  <c r="Q12" i="13"/>
  <c r="Q12" i="16" s="1"/>
  <c r="Q12" i="10"/>
  <c r="Q4" i="9"/>
  <c r="D12" i="13"/>
  <c r="D12" i="16" s="1"/>
  <c r="D12" i="10"/>
  <c r="D4" i="9"/>
  <c r="P405" i="66"/>
  <c r="P44" i="60"/>
  <c r="P44" i="63"/>
  <c r="P462" i="66"/>
  <c r="S149" i="66"/>
  <c r="S56" i="46"/>
  <c r="L149" i="71"/>
  <c r="L159" i="46"/>
  <c r="K147" i="70"/>
  <c r="K135" i="46"/>
  <c r="K149" i="71"/>
  <c r="K159" i="46"/>
  <c r="K171" i="64"/>
  <c r="K22" i="46"/>
  <c r="T15" i="46"/>
  <c r="T164" i="64"/>
  <c r="I153" i="67"/>
  <c r="I79" i="46"/>
  <c r="U152" i="71"/>
  <c r="U144" i="47"/>
  <c r="V183" i="68"/>
  <c r="V98" i="46"/>
  <c r="P162" i="46"/>
  <c r="V449" i="64"/>
  <c r="V4" i="60"/>
  <c r="V4" i="63"/>
  <c r="V512" i="64"/>
  <c r="K134" i="72"/>
  <c r="F405" i="65"/>
  <c r="F25" i="60"/>
  <c r="F462" i="65"/>
  <c r="F25" i="63"/>
  <c r="S405" i="65"/>
  <c r="S25" i="60"/>
  <c r="S25" i="63"/>
  <c r="S462" i="65"/>
  <c r="Q164" i="64"/>
  <c r="Q15" i="46"/>
  <c r="B143" i="72"/>
  <c r="B171" i="46"/>
  <c r="E153" i="66"/>
  <c r="E60" i="46"/>
  <c r="D147" i="65"/>
  <c r="D35" i="46"/>
  <c r="D181" i="68"/>
  <c r="D96" i="46"/>
  <c r="L181" i="68"/>
  <c r="L96" i="46"/>
  <c r="C149" i="67"/>
  <c r="C75" i="46"/>
  <c r="G153" i="66"/>
  <c r="G60" i="46"/>
  <c r="N149" i="72"/>
  <c r="N177" i="46"/>
  <c r="I149" i="67"/>
  <c r="I75" i="46"/>
  <c r="I183" i="68"/>
  <c r="I98" i="46"/>
  <c r="M164" i="64"/>
  <c r="M15" i="46"/>
  <c r="I147" i="66"/>
  <c r="I54" i="46"/>
  <c r="L153" i="66"/>
  <c r="L60" i="46"/>
  <c r="R153" i="65"/>
  <c r="R41" i="46"/>
  <c r="T143" i="71"/>
  <c r="T153" i="46"/>
  <c r="I149" i="72"/>
  <c r="I177" i="46"/>
  <c r="R188" i="68"/>
  <c r="R103" i="46"/>
  <c r="L145" i="71"/>
  <c r="L155" i="46"/>
  <c r="D153" i="70"/>
  <c r="D141" i="46"/>
  <c r="K147" i="65"/>
  <c r="K35" i="46"/>
  <c r="F143" i="72"/>
  <c r="F171" i="46"/>
  <c r="M149" i="71"/>
  <c r="M159" i="46"/>
  <c r="L149" i="72"/>
  <c r="L177" i="46"/>
  <c r="H147" i="67"/>
  <c r="H73" i="46"/>
  <c r="J164" i="64"/>
  <c r="J15" i="46"/>
  <c r="Q181" i="68"/>
  <c r="Q96" i="46"/>
  <c r="I188" i="68"/>
  <c r="I103" i="46"/>
  <c r="P149" i="72"/>
  <c r="P177" i="46"/>
  <c r="V145" i="72"/>
  <c r="V173" i="46"/>
  <c r="J153" i="65"/>
  <c r="J41" i="46"/>
  <c r="I145" i="72"/>
  <c r="I173" i="46"/>
  <c r="G149" i="70"/>
  <c r="G137" i="46"/>
  <c r="S147" i="65"/>
  <c r="S35" i="46"/>
  <c r="F149" i="71"/>
  <c r="F159" i="46"/>
  <c r="F147" i="66"/>
  <c r="F54" i="46"/>
  <c r="H181" i="68"/>
  <c r="H96" i="46"/>
  <c r="M152" i="71"/>
  <c r="M144" i="47"/>
  <c r="J145" i="71"/>
  <c r="J155" i="46"/>
  <c r="P188" i="68"/>
  <c r="P103" i="46"/>
  <c r="T152" i="71"/>
  <c r="T144" i="47"/>
  <c r="J149" i="70"/>
  <c r="J137" i="46"/>
  <c r="I153" i="66"/>
  <c r="I60" i="46"/>
  <c r="S147" i="70"/>
  <c r="S135" i="46"/>
  <c r="M162" i="46"/>
  <c r="G24" i="56"/>
  <c r="B170" i="71"/>
  <c r="B144" i="48"/>
  <c r="B144" i="51"/>
  <c r="B224" i="71"/>
  <c r="J449" i="64"/>
  <c r="J4" i="60"/>
  <c r="J512" i="64"/>
  <c r="J4" i="63"/>
  <c r="J405" i="70"/>
  <c r="J125" i="60"/>
  <c r="J125" i="63"/>
  <c r="J462" i="70"/>
  <c r="M405" i="65"/>
  <c r="M25" i="60"/>
  <c r="M462" i="65"/>
  <c r="M25" i="63"/>
  <c r="S98" i="6"/>
  <c r="S45" i="6"/>
  <c r="F405" i="70"/>
  <c r="F125" i="60"/>
  <c r="F462" i="70"/>
  <c r="F125" i="63"/>
  <c r="D3" i="12"/>
  <c r="R134" i="72"/>
  <c r="J3" i="12"/>
  <c r="E134" i="72"/>
  <c r="T405" i="70"/>
  <c r="T125" i="60"/>
  <c r="T462" i="70"/>
  <c r="T125" i="63"/>
  <c r="V162" i="46"/>
  <c r="P3" i="12"/>
  <c r="Q134" i="72"/>
  <c r="N449" i="64"/>
  <c r="N4" i="60"/>
  <c r="N4" i="63"/>
  <c r="N512" i="64"/>
  <c r="U405" i="65"/>
  <c r="U25" i="60"/>
  <c r="U462" i="65"/>
  <c r="U25" i="63"/>
  <c r="O405" i="65"/>
  <c r="O25" i="60"/>
  <c r="O25" i="63"/>
  <c r="O462" i="65"/>
  <c r="I449" i="64"/>
  <c r="I4" i="60"/>
  <c r="I4" i="63"/>
  <c r="I512" i="64"/>
  <c r="J134" i="72"/>
  <c r="S17" i="46"/>
  <c r="K505" i="68"/>
  <c r="K82" i="60"/>
  <c r="K82" i="63"/>
  <c r="K577" i="68"/>
  <c r="O405" i="70"/>
  <c r="O125" i="60"/>
  <c r="O462" i="70"/>
  <c r="O125" i="63"/>
  <c r="R405" i="70"/>
  <c r="R125" i="60"/>
  <c r="R125" i="63"/>
  <c r="R462" i="70"/>
  <c r="H405" i="70"/>
  <c r="H125" i="60"/>
  <c r="H125" i="63"/>
  <c r="H462" i="70"/>
  <c r="R79" i="46"/>
  <c r="U144" i="44"/>
  <c r="V505" i="68"/>
  <c r="V82" i="60"/>
  <c r="V82" i="63"/>
  <c r="V577" i="68"/>
  <c r="Q405" i="65"/>
  <c r="Q404" i="65" s="1"/>
  <c r="Q25" i="60"/>
  <c r="Q24" i="60" s="1"/>
  <c r="Q462" i="65"/>
  <c r="Q461" i="65" s="1"/>
  <c r="Q25" i="63"/>
  <c r="Q24" i="63" s="1"/>
  <c r="N405" i="65"/>
  <c r="N25" i="60"/>
  <c r="N462" i="65"/>
  <c r="N25" i="63"/>
  <c r="L170" i="71"/>
  <c r="L144" i="48"/>
  <c r="L224" i="71"/>
  <c r="L144" i="51"/>
  <c r="P83" i="72"/>
  <c r="M87" i="71"/>
  <c r="R83" i="71"/>
  <c r="S89" i="69"/>
  <c r="L87" i="72"/>
  <c r="M88" i="72"/>
  <c r="P88" i="66"/>
  <c r="U84" i="66"/>
  <c r="K103" i="68"/>
  <c r="Q89" i="65"/>
  <c r="O108" i="68"/>
  <c r="U85" i="66"/>
  <c r="P107" i="68"/>
  <c r="L84" i="72"/>
  <c r="L88" i="65"/>
  <c r="P85" i="65"/>
  <c r="Q84" i="67"/>
  <c r="P88" i="70"/>
  <c r="U82" i="69"/>
  <c r="T100" i="68"/>
  <c r="S99" i="68"/>
  <c r="U82" i="70"/>
  <c r="O85" i="70"/>
  <c r="U89" i="70"/>
  <c r="P89" i="66"/>
  <c r="M104" i="68"/>
  <c r="R99" i="68"/>
  <c r="N84" i="65"/>
  <c r="L88" i="71"/>
  <c r="S89" i="67"/>
  <c r="R88" i="67"/>
  <c r="R84" i="71"/>
  <c r="B110" i="64" l="1"/>
  <c r="G24" i="44"/>
  <c r="P124" i="44"/>
  <c r="I97" i="71"/>
  <c r="O143" i="44"/>
  <c r="R343" i="69"/>
  <c r="G62" i="44"/>
  <c r="I98" i="66"/>
  <c r="L97" i="72"/>
  <c r="J24" i="44"/>
  <c r="U145" i="46"/>
  <c r="P43" i="44"/>
  <c r="O161" i="44"/>
  <c r="P98" i="70"/>
  <c r="G98" i="67"/>
  <c r="O97" i="72"/>
  <c r="C3" i="44"/>
  <c r="B62" i="44"/>
  <c r="G97" i="71"/>
  <c r="G98" i="65"/>
  <c r="J98" i="65"/>
  <c r="J118" i="68"/>
  <c r="J97" i="71"/>
  <c r="B3" i="44"/>
  <c r="L161" i="44"/>
  <c r="L143" i="44"/>
  <c r="O97" i="71"/>
  <c r="I98" i="67"/>
  <c r="J143" i="44"/>
  <c r="P62" i="44"/>
  <c r="C110" i="64"/>
  <c r="O81" i="44"/>
  <c r="I43" i="44"/>
  <c r="R328" i="69"/>
  <c r="R120" i="56"/>
  <c r="O98" i="67"/>
  <c r="L97" i="71"/>
  <c r="L124" i="44"/>
  <c r="I143" i="44"/>
  <c r="P98" i="66"/>
  <c r="R369" i="72"/>
  <c r="R161" i="59"/>
  <c r="R423" i="72"/>
  <c r="R161" i="62"/>
  <c r="R161" i="55"/>
  <c r="R297" i="72"/>
  <c r="R279" i="72"/>
  <c r="R161" i="54"/>
  <c r="S98" i="69"/>
  <c r="S105" i="44"/>
  <c r="R105" i="56"/>
  <c r="S121" i="46"/>
  <c r="S152" i="69"/>
  <c r="S153" i="69"/>
  <c r="S122" i="46"/>
  <c r="R139" i="56"/>
  <c r="R105" i="61"/>
  <c r="R366" i="69"/>
  <c r="R423" i="69"/>
  <c r="R105" i="58"/>
  <c r="R347" i="69"/>
  <c r="R105" i="57"/>
  <c r="R343" i="70"/>
  <c r="E25" i="10"/>
  <c r="K17" i="9"/>
  <c r="J81" i="44"/>
  <c r="F17" i="9"/>
  <c r="N25" i="13"/>
  <c r="N25" i="16" s="1"/>
  <c r="J151" i="65"/>
  <c r="J39" i="46"/>
  <c r="J148" i="67"/>
  <c r="J74" i="46"/>
  <c r="J151" i="66"/>
  <c r="J58" i="46"/>
  <c r="K151" i="70"/>
  <c r="K139" i="46"/>
  <c r="H166" i="64"/>
  <c r="H17" i="46"/>
  <c r="U144" i="71"/>
  <c r="U154" i="46"/>
  <c r="T145" i="71"/>
  <c r="T155" i="46"/>
  <c r="C144" i="71"/>
  <c r="C154" i="46"/>
  <c r="B148" i="65"/>
  <c r="B36" i="46"/>
  <c r="B168" i="64"/>
  <c r="B19" i="46"/>
  <c r="D151" i="65"/>
  <c r="D39" i="46"/>
  <c r="P151" i="66"/>
  <c r="P58" i="46"/>
  <c r="D145" i="71"/>
  <c r="D155" i="46"/>
  <c r="R166" i="64"/>
  <c r="H145" i="72"/>
  <c r="H173" i="46"/>
  <c r="S148" i="66"/>
  <c r="F151" i="67"/>
  <c r="F77" i="46"/>
  <c r="I151" i="67"/>
  <c r="I77" i="46"/>
  <c r="M147" i="72"/>
  <c r="M175" i="46"/>
  <c r="U148" i="66"/>
  <c r="U55" i="46"/>
  <c r="I110" i="64"/>
  <c r="I3" i="44"/>
  <c r="R149" i="65"/>
  <c r="N145" i="72"/>
  <c r="N173" i="46"/>
  <c r="F151" i="66"/>
  <c r="F58" i="46"/>
  <c r="I182" i="68"/>
  <c r="I97" i="46"/>
  <c r="C148" i="67"/>
  <c r="C74" i="46"/>
  <c r="I165" i="64"/>
  <c r="I16" i="46"/>
  <c r="R149" i="67"/>
  <c r="R75" i="46"/>
  <c r="L144" i="71"/>
  <c r="L154" i="46"/>
  <c r="G147" i="72"/>
  <c r="G175" i="46"/>
  <c r="V130" i="46"/>
  <c r="J165" i="64"/>
  <c r="J16" i="46"/>
  <c r="V144" i="72"/>
  <c r="V172" i="46"/>
  <c r="D149" i="65"/>
  <c r="D37" i="46"/>
  <c r="M151" i="66"/>
  <c r="M58" i="46"/>
  <c r="O144" i="71"/>
  <c r="O154" i="46"/>
  <c r="P97" i="71"/>
  <c r="P143" i="44"/>
  <c r="L148" i="65"/>
  <c r="L36" i="46"/>
  <c r="D149" i="66"/>
  <c r="D56" i="46"/>
  <c r="J3" i="15"/>
  <c r="S128" i="6"/>
  <c r="S152" i="6"/>
  <c r="I188" i="71"/>
  <c r="I144" i="49"/>
  <c r="I144" i="52"/>
  <c r="I242" i="71"/>
  <c r="J145" i="46"/>
  <c r="J144" i="45"/>
  <c r="J25" i="13"/>
  <c r="J25" i="16" s="1"/>
  <c r="J25" i="10"/>
  <c r="J17" i="9"/>
  <c r="N144" i="45"/>
  <c r="N145" i="46"/>
  <c r="E188" i="71"/>
  <c r="E144" i="49"/>
  <c r="E144" i="52"/>
  <c r="E242" i="71"/>
  <c r="M97" i="6"/>
  <c r="M44" i="6"/>
  <c r="M53" i="6" s="1"/>
  <c r="T4" i="13"/>
  <c r="T4" i="16" s="1"/>
  <c r="T4" i="10"/>
  <c r="G116" i="71"/>
  <c r="G135" i="71"/>
  <c r="R24" i="60"/>
  <c r="R24" i="63"/>
  <c r="R461" i="65"/>
  <c r="E97" i="6"/>
  <c r="E44" i="6"/>
  <c r="E53" i="6" s="1"/>
  <c r="R135" i="71"/>
  <c r="R116" i="71"/>
  <c r="S3" i="15"/>
  <c r="S55" i="46"/>
  <c r="T128" i="6"/>
  <c r="T152" i="6"/>
  <c r="Q206" i="71"/>
  <c r="Q144" i="50"/>
  <c r="Q260" i="71"/>
  <c r="Q144" i="53"/>
  <c r="I124" i="44"/>
  <c r="B128" i="6"/>
  <c r="B152" i="6"/>
  <c r="Q3" i="15"/>
  <c r="M3" i="15"/>
  <c r="H32" i="13"/>
  <c r="H32" i="16" s="1"/>
  <c r="H32" i="10"/>
  <c r="H27" i="9"/>
  <c r="D145" i="46"/>
  <c r="D144" i="45"/>
  <c r="L188" i="71"/>
  <c r="L144" i="49"/>
  <c r="L144" i="52"/>
  <c r="L242" i="71"/>
  <c r="K188" i="71"/>
  <c r="K144" i="49"/>
  <c r="K144" i="52"/>
  <c r="K242" i="71"/>
  <c r="P97" i="72"/>
  <c r="O3" i="44"/>
  <c r="S87" i="46"/>
  <c r="I97" i="72"/>
  <c r="I161" i="44"/>
  <c r="R149" i="70"/>
  <c r="R137" i="46"/>
  <c r="K145" i="72"/>
  <c r="K173" i="46"/>
  <c r="U148" i="65"/>
  <c r="U36" i="46"/>
  <c r="K149" i="70"/>
  <c r="K137" i="46"/>
  <c r="I168" i="64"/>
  <c r="I19" i="46"/>
  <c r="J168" i="64"/>
  <c r="J19" i="46"/>
  <c r="G144" i="71"/>
  <c r="G154" i="46"/>
  <c r="S138" i="71"/>
  <c r="L98" i="67"/>
  <c r="L62" i="44"/>
  <c r="P151" i="70"/>
  <c r="P139" i="46"/>
  <c r="G182" i="68"/>
  <c r="G97" i="46"/>
  <c r="C118" i="68"/>
  <c r="C81" i="44"/>
  <c r="V148" i="67"/>
  <c r="F183" i="68"/>
  <c r="F98" i="46"/>
  <c r="I148" i="66"/>
  <c r="I55" i="46"/>
  <c r="N151" i="65"/>
  <c r="N39" i="46"/>
  <c r="E147" i="71"/>
  <c r="E157" i="46"/>
  <c r="N147" i="71"/>
  <c r="N157" i="46"/>
  <c r="H168" i="64"/>
  <c r="H19" i="46"/>
  <c r="C151" i="65"/>
  <c r="C39" i="46"/>
  <c r="P148" i="65"/>
  <c r="P36" i="46"/>
  <c r="Q166" i="64"/>
  <c r="Q17" i="46"/>
  <c r="J98" i="70"/>
  <c r="J124" i="44"/>
  <c r="F149" i="66"/>
  <c r="F56" i="46"/>
  <c r="B147" i="71"/>
  <c r="B157" i="46"/>
  <c r="S148" i="65"/>
  <c r="S36" i="46"/>
  <c r="I151" i="66"/>
  <c r="I58" i="46"/>
  <c r="G148" i="70"/>
  <c r="G136" i="46"/>
  <c r="Q151" i="70"/>
  <c r="Q139" i="46"/>
  <c r="Q147" i="72"/>
  <c r="Q175" i="46"/>
  <c r="O151" i="70"/>
  <c r="O139" i="46"/>
  <c r="R151" i="67"/>
  <c r="R77" i="46"/>
  <c r="N149" i="65"/>
  <c r="N37" i="46"/>
  <c r="D149" i="70"/>
  <c r="D137" i="46"/>
  <c r="G165" i="64"/>
  <c r="G16" i="46"/>
  <c r="F145" i="71"/>
  <c r="F155" i="46"/>
  <c r="I148" i="70"/>
  <c r="I136" i="46"/>
  <c r="B148" i="66"/>
  <c r="B55" i="46"/>
  <c r="I43" i="47"/>
  <c r="D183" i="68"/>
  <c r="D98" i="46"/>
  <c r="U165" i="64"/>
  <c r="U16" i="46"/>
  <c r="G151" i="66"/>
  <c r="G58" i="46"/>
  <c r="H151" i="70"/>
  <c r="H139" i="46"/>
  <c r="D3" i="15"/>
  <c r="M206" i="71"/>
  <c r="M144" i="50"/>
  <c r="M260" i="71"/>
  <c r="M144" i="53"/>
  <c r="J135" i="71"/>
  <c r="J116" i="71"/>
  <c r="N135" i="71"/>
  <c r="N116" i="71"/>
  <c r="U206" i="71"/>
  <c r="U144" i="50"/>
  <c r="U260" i="71"/>
  <c r="U144" i="53"/>
  <c r="D4" i="13"/>
  <c r="D4" i="16" s="1"/>
  <c r="D4" i="10"/>
  <c r="Q4" i="13"/>
  <c r="Q4" i="16" s="1"/>
  <c r="Q4" i="10"/>
  <c r="M128" i="6"/>
  <c r="M152" i="6"/>
  <c r="G188" i="71"/>
  <c r="G144" i="49"/>
  <c r="G242" i="71"/>
  <c r="G144" i="52"/>
  <c r="H144" i="45"/>
  <c r="H145" i="46"/>
  <c r="E152" i="6"/>
  <c r="E128" i="6"/>
  <c r="T3" i="15"/>
  <c r="U144" i="46"/>
  <c r="I206" i="71"/>
  <c r="I144" i="50"/>
  <c r="I144" i="53"/>
  <c r="I260" i="71"/>
  <c r="R188" i="71"/>
  <c r="R144" i="49"/>
  <c r="R144" i="52"/>
  <c r="R242" i="71"/>
  <c r="C97" i="6"/>
  <c r="C44" i="6"/>
  <c r="C53" i="6" s="1"/>
  <c r="V4" i="10"/>
  <c r="V4" i="13"/>
  <c r="V4" i="16" s="1"/>
  <c r="V44" i="6"/>
  <c r="V53" i="6" s="1"/>
  <c r="V97" i="6"/>
  <c r="Q97" i="6"/>
  <c r="Q44" i="6"/>
  <c r="Q53" i="6" s="1"/>
  <c r="I98" i="70"/>
  <c r="S25" i="13"/>
  <c r="S25" i="16" s="1"/>
  <c r="S25" i="10"/>
  <c r="S17" i="9"/>
  <c r="D135" i="71"/>
  <c r="D116" i="71"/>
  <c r="G81" i="44"/>
  <c r="R206" i="71"/>
  <c r="R144" i="50"/>
  <c r="R260" i="71"/>
  <c r="R144" i="53"/>
  <c r="J3" i="44"/>
  <c r="E4" i="10"/>
  <c r="E4" i="13"/>
  <c r="E4" i="16" s="1"/>
  <c r="O110" i="64"/>
  <c r="V206" i="71"/>
  <c r="V144" i="50"/>
  <c r="V260" i="71"/>
  <c r="V144" i="53"/>
  <c r="J147" i="72"/>
  <c r="J175" i="46"/>
  <c r="H147" i="71"/>
  <c r="H157" i="46"/>
  <c r="I118" i="68"/>
  <c r="I81" i="44"/>
  <c r="M183" i="68"/>
  <c r="M98" i="46"/>
  <c r="H145" i="71"/>
  <c r="H155" i="46"/>
  <c r="L168" i="64"/>
  <c r="L19" i="46"/>
  <c r="V148" i="65"/>
  <c r="V36" i="46"/>
  <c r="M151" i="65"/>
  <c r="M39" i="46"/>
  <c r="K151" i="67"/>
  <c r="K77" i="46"/>
  <c r="R149" i="66"/>
  <c r="R56" i="46"/>
  <c r="C144" i="72"/>
  <c r="C172" i="46"/>
  <c r="C98" i="66"/>
  <c r="C43" i="44"/>
  <c r="B97" i="72"/>
  <c r="B161" i="44"/>
  <c r="O147" i="72"/>
  <c r="O175" i="46"/>
  <c r="G151" i="70"/>
  <c r="G139" i="46"/>
  <c r="G147" i="71"/>
  <c r="G157" i="46"/>
  <c r="D147" i="72"/>
  <c r="D175" i="46"/>
  <c r="E151" i="66"/>
  <c r="E58" i="46"/>
  <c r="G151" i="67"/>
  <c r="G77" i="46"/>
  <c r="V182" i="68"/>
  <c r="V97" i="46"/>
  <c r="M145" i="71"/>
  <c r="M155" i="46"/>
  <c r="E151" i="65"/>
  <c r="E39" i="46"/>
  <c r="U148" i="67"/>
  <c r="U74" i="46"/>
  <c r="T149" i="66"/>
  <c r="T56" i="46"/>
  <c r="N149" i="66"/>
  <c r="N56" i="46"/>
  <c r="O147" i="71"/>
  <c r="O157" i="46"/>
  <c r="H149" i="66"/>
  <c r="H56" i="46"/>
  <c r="B165" i="64"/>
  <c r="B16" i="46"/>
  <c r="N147" i="72"/>
  <c r="N175" i="46"/>
  <c r="P185" i="68"/>
  <c r="P100" i="46"/>
  <c r="I144" i="72"/>
  <c r="I172" i="46"/>
  <c r="T166" i="64"/>
  <c r="T17" i="46"/>
  <c r="C182" i="68"/>
  <c r="C97" i="46"/>
  <c r="L165" i="64"/>
  <c r="L16" i="46"/>
  <c r="G148" i="67"/>
  <c r="G74" i="46"/>
  <c r="J98" i="66"/>
  <c r="J43" i="44"/>
  <c r="F149" i="67"/>
  <c r="F75" i="46"/>
  <c r="Q183" i="68"/>
  <c r="Q98" i="46"/>
  <c r="K149" i="67"/>
  <c r="K75" i="46"/>
  <c r="D168" i="64"/>
  <c r="D19" i="46"/>
  <c r="J148" i="65"/>
  <c r="J36" i="46"/>
  <c r="S148" i="67"/>
  <c r="S74" i="46"/>
  <c r="E149" i="70"/>
  <c r="E137" i="46"/>
  <c r="E149" i="65"/>
  <c r="E37" i="46"/>
  <c r="O148" i="67"/>
  <c r="O74" i="46"/>
  <c r="E145" i="71"/>
  <c r="E155" i="46"/>
  <c r="T145" i="72"/>
  <c r="T173" i="46"/>
  <c r="D147" i="71"/>
  <c r="D157" i="46"/>
  <c r="J155" i="65"/>
  <c r="G138" i="71"/>
  <c r="G148" i="46"/>
  <c r="P3" i="15"/>
  <c r="J188" i="71"/>
  <c r="J144" i="49"/>
  <c r="J242" i="71"/>
  <c r="J144" i="52"/>
  <c r="N188" i="71"/>
  <c r="N144" i="49"/>
  <c r="N242" i="71"/>
  <c r="N144" i="52"/>
  <c r="V144" i="45"/>
  <c r="V145" i="46"/>
  <c r="L25" i="13"/>
  <c r="L25" i="16" s="1"/>
  <c r="L25" i="10"/>
  <c r="L17" i="9"/>
  <c r="F32" i="13"/>
  <c r="F32" i="16" s="1"/>
  <c r="F32" i="10"/>
  <c r="F27" i="9"/>
  <c r="H135" i="71"/>
  <c r="H116" i="71"/>
  <c r="Q145" i="46"/>
  <c r="Q144" i="45"/>
  <c r="I25" i="13"/>
  <c r="I25" i="16" s="1"/>
  <c r="I25" i="10"/>
  <c r="I17" i="9"/>
  <c r="U135" i="71"/>
  <c r="U116" i="71"/>
  <c r="C152" i="6"/>
  <c r="C128" i="6"/>
  <c r="V152" i="6"/>
  <c r="V128" i="6"/>
  <c r="H206" i="71"/>
  <c r="H144" i="50"/>
  <c r="H260" i="71"/>
  <c r="H144" i="53"/>
  <c r="L81" i="44"/>
  <c r="J32" i="13"/>
  <c r="J32" i="16" s="1"/>
  <c r="J32" i="10"/>
  <c r="J27" i="9"/>
  <c r="U44" i="6"/>
  <c r="U53" i="6" s="1"/>
  <c r="U97" i="6"/>
  <c r="L4" i="10"/>
  <c r="L4" i="13"/>
  <c r="L4" i="16" s="1"/>
  <c r="G3" i="15"/>
  <c r="Q128" i="6"/>
  <c r="Q152" i="6"/>
  <c r="I44" i="6"/>
  <c r="I97" i="6"/>
  <c r="M32" i="13"/>
  <c r="M32" i="16" s="1"/>
  <c r="M32" i="10"/>
  <c r="M27" i="9"/>
  <c r="D188" i="71"/>
  <c r="D144" i="49"/>
  <c r="D144" i="52"/>
  <c r="D242" i="71"/>
  <c r="G118" i="68"/>
  <c r="J110" i="64"/>
  <c r="I24" i="44"/>
  <c r="Q145" i="72"/>
  <c r="Q173" i="46"/>
  <c r="J185" i="68"/>
  <c r="J100" i="46"/>
  <c r="H183" i="68"/>
  <c r="H98" i="46"/>
  <c r="K151" i="66"/>
  <c r="K58" i="46"/>
  <c r="O98" i="66"/>
  <c r="O43" i="44"/>
  <c r="P144" i="72"/>
  <c r="P172" i="46"/>
  <c r="J151" i="67"/>
  <c r="J77" i="46"/>
  <c r="C168" i="64"/>
  <c r="C19" i="46"/>
  <c r="F166" i="64"/>
  <c r="F17" i="46"/>
  <c r="B151" i="66"/>
  <c r="B58" i="46"/>
  <c r="Q149" i="66"/>
  <c r="Q56" i="46"/>
  <c r="T31" i="23"/>
  <c r="T31" i="26" s="1"/>
  <c r="B182" i="68"/>
  <c r="B97" i="46"/>
  <c r="G98" i="70"/>
  <c r="G124" i="44"/>
  <c r="F145" i="72"/>
  <c r="F173" i="46"/>
  <c r="P165" i="64"/>
  <c r="P16" i="46"/>
  <c r="D166" i="64"/>
  <c r="D17" i="46"/>
  <c r="C185" i="68"/>
  <c r="C100" i="46"/>
  <c r="L147" i="71"/>
  <c r="L157" i="46"/>
  <c r="P148" i="70"/>
  <c r="P136" i="46"/>
  <c r="I185" i="68"/>
  <c r="I100" i="46"/>
  <c r="I147" i="72"/>
  <c r="I175" i="46"/>
  <c r="K149" i="65"/>
  <c r="K37" i="46"/>
  <c r="U30" i="46"/>
  <c r="C97" i="72"/>
  <c r="C161" i="44"/>
  <c r="P148" i="67"/>
  <c r="P74" i="46"/>
  <c r="O144" i="72"/>
  <c r="O172" i="46"/>
  <c r="R147" i="72"/>
  <c r="R175" i="46"/>
  <c r="N166" i="64"/>
  <c r="N17" i="46"/>
  <c r="G98" i="66"/>
  <c r="G43" i="44"/>
  <c r="J138" i="71"/>
  <c r="J148" i="46"/>
  <c r="I190" i="68"/>
  <c r="V165" i="64"/>
  <c r="V16" i="46"/>
  <c r="E183" i="68"/>
  <c r="E98" i="46"/>
  <c r="S182" i="68"/>
  <c r="S97" i="46"/>
  <c r="O98" i="65"/>
  <c r="O24" i="44"/>
  <c r="H151" i="66"/>
  <c r="H58" i="46"/>
  <c r="Q147" i="71"/>
  <c r="Q157" i="46"/>
  <c r="Q145" i="71"/>
  <c r="Q155" i="46"/>
  <c r="V144" i="71"/>
  <c r="V154" i="46"/>
  <c r="M149" i="67"/>
  <c r="M75" i="46"/>
  <c r="M166" i="64"/>
  <c r="M17" i="46"/>
  <c r="G185" i="68"/>
  <c r="G100" i="46"/>
  <c r="I148" i="65"/>
  <c r="I36" i="46"/>
  <c r="L151" i="66"/>
  <c r="L58" i="46"/>
  <c r="C98" i="67"/>
  <c r="C62" i="44"/>
  <c r="L151" i="70"/>
  <c r="L139" i="46"/>
  <c r="O168" i="64"/>
  <c r="O19" i="46"/>
  <c r="V116" i="71"/>
  <c r="V135" i="71"/>
  <c r="I4" i="13"/>
  <c r="I4" i="16" s="1"/>
  <c r="I4" i="10"/>
  <c r="S4" i="13"/>
  <c r="S4" i="16" s="1"/>
  <c r="S4" i="10"/>
  <c r="L97" i="6"/>
  <c r="L44" i="6"/>
  <c r="L53" i="6" s="1"/>
  <c r="T144" i="45"/>
  <c r="T145" i="46"/>
  <c r="O25" i="13"/>
  <c r="O25" i="16" s="1"/>
  <c r="O25" i="10"/>
  <c r="O17" i="9"/>
  <c r="P81" i="44"/>
  <c r="H188" i="71"/>
  <c r="H144" i="49"/>
  <c r="H242" i="71"/>
  <c r="H144" i="52"/>
  <c r="Q116" i="71"/>
  <c r="Q135" i="71"/>
  <c r="G97" i="6"/>
  <c r="G44" i="6"/>
  <c r="G53" i="6" s="1"/>
  <c r="U188" i="71"/>
  <c r="U144" i="49"/>
  <c r="U242" i="71"/>
  <c r="U144" i="52"/>
  <c r="D206" i="71"/>
  <c r="D144" i="50"/>
  <c r="D260" i="71"/>
  <c r="D144" i="53"/>
  <c r="I32" i="13"/>
  <c r="I32" i="16" s="1"/>
  <c r="I32" i="10"/>
  <c r="I27" i="9"/>
  <c r="H4" i="13"/>
  <c r="H4" i="16" s="1"/>
  <c r="H4" i="10"/>
  <c r="K3" i="15"/>
  <c r="P44" i="6"/>
  <c r="P53" i="6" s="1"/>
  <c r="P97" i="6"/>
  <c r="F144" i="45"/>
  <c r="F145" i="46"/>
  <c r="L118" i="68"/>
  <c r="U128" i="6"/>
  <c r="U152" i="6"/>
  <c r="R404" i="65"/>
  <c r="B145" i="46"/>
  <c r="B144" i="45"/>
  <c r="O145" i="46"/>
  <c r="O144" i="45"/>
  <c r="F3" i="15"/>
  <c r="I128" i="6"/>
  <c r="I152" i="6"/>
  <c r="G81" i="48"/>
  <c r="J257" i="64"/>
  <c r="C4" i="13"/>
  <c r="C4" i="16" s="1"/>
  <c r="C4" i="10"/>
  <c r="I98" i="65"/>
  <c r="Q168" i="64"/>
  <c r="Q19" i="46"/>
  <c r="B97" i="71"/>
  <c r="B143" i="44"/>
  <c r="K168" i="64"/>
  <c r="K19" i="46"/>
  <c r="V148" i="70"/>
  <c r="V136" i="46"/>
  <c r="J147" i="71"/>
  <c r="J157" i="46"/>
  <c r="P168" i="64"/>
  <c r="P19" i="46"/>
  <c r="V30" i="46"/>
  <c r="Q151" i="65"/>
  <c r="Q39" i="46"/>
  <c r="J98" i="67"/>
  <c r="J62" i="44"/>
  <c r="B148" i="70"/>
  <c r="B136" i="46"/>
  <c r="N151" i="66"/>
  <c r="N58" i="46"/>
  <c r="T149" i="67"/>
  <c r="T75" i="46"/>
  <c r="T149" i="70"/>
  <c r="T137" i="46"/>
  <c r="E149" i="67"/>
  <c r="E75" i="46"/>
  <c r="D151" i="67"/>
  <c r="D77" i="46"/>
  <c r="U144" i="72"/>
  <c r="U172" i="46"/>
  <c r="M151" i="67"/>
  <c r="M77" i="46"/>
  <c r="S165" i="64"/>
  <c r="S16" i="46"/>
  <c r="O185" i="68"/>
  <c r="O100" i="46"/>
  <c r="O151" i="65"/>
  <c r="O39" i="46"/>
  <c r="R185" i="68"/>
  <c r="R100" i="46"/>
  <c r="R151" i="65"/>
  <c r="R39" i="46"/>
  <c r="E149" i="66"/>
  <c r="E56" i="46"/>
  <c r="P144" i="71"/>
  <c r="P154" i="46"/>
  <c r="E168" i="64"/>
  <c r="E19" i="46"/>
  <c r="S148" i="70"/>
  <c r="S136" i="46"/>
  <c r="C151" i="70"/>
  <c r="C139" i="46"/>
  <c r="R151" i="66"/>
  <c r="R58" i="46"/>
  <c r="D185" i="68"/>
  <c r="D100" i="46"/>
  <c r="S144" i="72"/>
  <c r="S172" i="46"/>
  <c r="E185" i="68"/>
  <c r="E100" i="46"/>
  <c r="C147" i="71"/>
  <c r="C157" i="46"/>
  <c r="K147" i="72"/>
  <c r="K175" i="46"/>
  <c r="K145" i="71"/>
  <c r="K155" i="46"/>
  <c r="H151" i="65"/>
  <c r="H39" i="46"/>
  <c r="E151" i="70"/>
  <c r="E139" i="46"/>
  <c r="O148" i="66"/>
  <c r="O55" i="46"/>
  <c r="I144" i="71"/>
  <c r="I154" i="46"/>
  <c r="L144" i="72"/>
  <c r="L172" i="46"/>
  <c r="T206" i="71"/>
  <c r="T144" i="50"/>
  <c r="T144" i="53"/>
  <c r="T260" i="71"/>
  <c r="O62" i="44"/>
  <c r="P144" i="45"/>
  <c r="P145" i="46"/>
  <c r="V188" i="71"/>
  <c r="V144" i="49"/>
  <c r="V242" i="71"/>
  <c r="V144" i="52"/>
  <c r="H97" i="6"/>
  <c r="H44" i="6"/>
  <c r="L128" i="6"/>
  <c r="L152" i="6"/>
  <c r="T116" i="71"/>
  <c r="T135" i="71"/>
  <c r="P118" i="68"/>
  <c r="B25" i="13"/>
  <c r="B25" i="16" s="1"/>
  <c r="B25" i="10"/>
  <c r="B17" i="9"/>
  <c r="Q188" i="71"/>
  <c r="Q144" i="49"/>
  <c r="Q144" i="52"/>
  <c r="Q242" i="71"/>
  <c r="G152" i="6"/>
  <c r="G128" i="6"/>
  <c r="U4" i="13"/>
  <c r="U4" i="16" s="1"/>
  <c r="U4" i="10"/>
  <c r="V3" i="15"/>
  <c r="P62" i="48"/>
  <c r="P25" i="13"/>
  <c r="P25" i="16" s="1"/>
  <c r="P25" i="10"/>
  <c r="P17" i="9"/>
  <c r="C32" i="13"/>
  <c r="C32" i="16" s="1"/>
  <c r="C32" i="10"/>
  <c r="C27" i="9"/>
  <c r="M4" i="13"/>
  <c r="M4" i="16" s="1"/>
  <c r="M4" i="10"/>
  <c r="P128" i="6"/>
  <c r="P152" i="6"/>
  <c r="B3" i="15"/>
  <c r="F116" i="71"/>
  <c r="F135" i="71"/>
  <c r="J97" i="6"/>
  <c r="J44" i="6"/>
  <c r="K4" i="13"/>
  <c r="K4" i="16" s="1"/>
  <c r="K4" i="10"/>
  <c r="B116" i="71"/>
  <c r="B135" i="71"/>
  <c r="O135" i="71"/>
  <c r="O116" i="71"/>
  <c r="G25" i="13"/>
  <c r="G25" i="16" s="1"/>
  <c r="G25" i="10"/>
  <c r="G17" i="9"/>
  <c r="M144" i="45"/>
  <c r="M145" i="46"/>
  <c r="C25" i="13"/>
  <c r="C25" i="16" s="1"/>
  <c r="C25" i="10"/>
  <c r="C17" i="9"/>
  <c r="O206" i="71"/>
  <c r="O144" i="50"/>
  <c r="O260" i="71"/>
  <c r="O144" i="53"/>
  <c r="K206" i="71"/>
  <c r="K144" i="50"/>
  <c r="K260" i="71"/>
  <c r="K144" i="53"/>
  <c r="C124" i="44"/>
  <c r="J161" i="44"/>
  <c r="R3" i="15"/>
  <c r="S145" i="46"/>
  <c r="S144" i="45"/>
  <c r="P147" i="71"/>
  <c r="P157" i="46"/>
  <c r="F151" i="65"/>
  <c r="F39" i="46"/>
  <c r="I151" i="65"/>
  <c r="I39" i="46"/>
  <c r="N185" i="68"/>
  <c r="N100" i="46"/>
  <c r="I148" i="67"/>
  <c r="I74" i="46"/>
  <c r="T149" i="65"/>
  <c r="T37" i="46"/>
  <c r="O151" i="66"/>
  <c r="O58" i="46"/>
  <c r="D145" i="72"/>
  <c r="D173" i="46"/>
  <c r="J144" i="72"/>
  <c r="J172" i="46"/>
  <c r="F147" i="72"/>
  <c r="F175" i="46"/>
  <c r="F149" i="70"/>
  <c r="F137" i="46"/>
  <c r="O182" i="68"/>
  <c r="O97" i="46"/>
  <c r="M149" i="65"/>
  <c r="M37" i="46"/>
  <c r="C165" i="64"/>
  <c r="C16" i="46"/>
  <c r="C148" i="70"/>
  <c r="C136" i="46"/>
  <c r="N145" i="71"/>
  <c r="N155" i="46"/>
  <c r="L98" i="66"/>
  <c r="L43" i="44"/>
  <c r="L151" i="65"/>
  <c r="L39" i="46"/>
  <c r="M149" i="70"/>
  <c r="M137" i="46"/>
  <c r="R145" i="72"/>
  <c r="R173" i="46"/>
  <c r="F151" i="70"/>
  <c r="F139" i="46"/>
  <c r="Q151" i="66"/>
  <c r="Q58" i="46"/>
  <c r="R183" i="68"/>
  <c r="R98" i="46"/>
  <c r="D151" i="70"/>
  <c r="D139" i="46"/>
  <c r="V9" i="46"/>
  <c r="P190" i="68"/>
  <c r="P81" i="47"/>
  <c r="H147" i="72"/>
  <c r="H175" i="46"/>
  <c r="O151" i="67"/>
  <c r="O77" i="46"/>
  <c r="B147" i="72"/>
  <c r="B175" i="46"/>
  <c r="O165" i="64"/>
  <c r="O16" i="46"/>
  <c r="L148" i="70"/>
  <c r="L136" i="46"/>
  <c r="L151" i="71"/>
  <c r="G168" i="64"/>
  <c r="G19" i="46"/>
  <c r="E166" i="64"/>
  <c r="E17" i="46"/>
  <c r="N149" i="67"/>
  <c r="N75" i="46"/>
  <c r="M147" i="71"/>
  <c r="M157" i="46"/>
  <c r="J151" i="72"/>
  <c r="J161" i="47"/>
  <c r="J143" i="51"/>
  <c r="R17" i="46"/>
  <c r="P135" i="71"/>
  <c r="P116" i="71"/>
  <c r="H152" i="6"/>
  <c r="H128" i="6"/>
  <c r="T188" i="71"/>
  <c r="T144" i="49"/>
  <c r="T144" i="52"/>
  <c r="T242" i="71"/>
  <c r="P81" i="51"/>
  <c r="Q32" i="13"/>
  <c r="Q32" i="16" s="1"/>
  <c r="Q32" i="10"/>
  <c r="Q27" i="9"/>
  <c r="C3" i="15"/>
  <c r="O97" i="6"/>
  <c r="O44" i="6"/>
  <c r="O53" i="6" s="1"/>
  <c r="H3" i="15"/>
  <c r="F188" i="71"/>
  <c r="F144" i="49"/>
  <c r="F242" i="71"/>
  <c r="F144" i="52"/>
  <c r="P32" i="13"/>
  <c r="P32" i="16" s="1"/>
  <c r="P32" i="10"/>
  <c r="P27" i="9"/>
  <c r="C145" i="46"/>
  <c r="C144" i="45"/>
  <c r="L169" i="72"/>
  <c r="J128" i="6"/>
  <c r="J152" i="6"/>
  <c r="E3" i="15"/>
  <c r="R44" i="6"/>
  <c r="R97" i="6"/>
  <c r="O4" i="13"/>
  <c r="O4" i="16" s="1"/>
  <c r="O4" i="10"/>
  <c r="B188" i="71"/>
  <c r="B144" i="49"/>
  <c r="B242" i="71"/>
  <c r="B144" i="52"/>
  <c r="O188" i="71"/>
  <c r="O144" i="49"/>
  <c r="O242" i="71"/>
  <c r="O144" i="52"/>
  <c r="B81" i="44"/>
  <c r="M135" i="71"/>
  <c r="M116" i="71"/>
  <c r="E206" i="71"/>
  <c r="E144" i="50"/>
  <c r="E260" i="71"/>
  <c r="E144" i="53"/>
  <c r="C98" i="70"/>
  <c r="J97" i="72"/>
  <c r="K97" i="6"/>
  <c r="K44" i="6"/>
  <c r="K53" i="6" s="1"/>
  <c r="R27" i="25"/>
  <c r="R27" i="28" s="1"/>
  <c r="R3" i="22"/>
  <c r="I43" i="51"/>
  <c r="G32" i="13"/>
  <c r="G32" i="16" s="1"/>
  <c r="G32" i="10"/>
  <c r="G27" i="9"/>
  <c r="S135" i="71"/>
  <c r="S116" i="71"/>
  <c r="N206" i="71"/>
  <c r="N144" i="50"/>
  <c r="N144" i="53"/>
  <c r="N260" i="71"/>
  <c r="O32" i="13"/>
  <c r="O32" i="16" s="1"/>
  <c r="O32" i="10"/>
  <c r="O27" i="9"/>
  <c r="R168" i="64"/>
  <c r="R19" i="46"/>
  <c r="M168" i="64"/>
  <c r="M19" i="46"/>
  <c r="K151" i="65"/>
  <c r="K39" i="46"/>
  <c r="R147" i="71"/>
  <c r="R157" i="46"/>
  <c r="B144" i="71"/>
  <c r="B154" i="46"/>
  <c r="L148" i="67"/>
  <c r="L74" i="46"/>
  <c r="Q149" i="67"/>
  <c r="Q75" i="46"/>
  <c r="T183" i="68"/>
  <c r="T98" i="46"/>
  <c r="E151" i="67"/>
  <c r="E77" i="46"/>
  <c r="L98" i="65"/>
  <c r="L24" i="44"/>
  <c r="P148" i="66"/>
  <c r="P55" i="46"/>
  <c r="Q151" i="67"/>
  <c r="Q77" i="46"/>
  <c r="F149" i="65"/>
  <c r="F37" i="46"/>
  <c r="M151" i="70"/>
  <c r="M139" i="46"/>
  <c r="V148" i="66"/>
  <c r="V55" i="46"/>
  <c r="N168" i="64"/>
  <c r="N19" i="46"/>
  <c r="D151" i="66"/>
  <c r="D58" i="46"/>
  <c r="Q185" i="68"/>
  <c r="Q100" i="46"/>
  <c r="B151" i="67"/>
  <c r="B77" i="46"/>
  <c r="N151" i="70"/>
  <c r="N139" i="46"/>
  <c r="C151" i="67"/>
  <c r="C77" i="46"/>
  <c r="O148" i="70"/>
  <c r="O136" i="46"/>
  <c r="L185" i="68"/>
  <c r="L100" i="46"/>
  <c r="J151" i="70"/>
  <c r="J139" i="46"/>
  <c r="L148" i="66"/>
  <c r="L55" i="46"/>
  <c r="N183" i="68"/>
  <c r="N98" i="46"/>
  <c r="C97" i="71"/>
  <c r="C143" i="44"/>
  <c r="U182" i="68"/>
  <c r="U97" i="46"/>
  <c r="I138" i="71"/>
  <c r="I148" i="46"/>
  <c r="P147" i="72"/>
  <c r="P175" i="46"/>
  <c r="H151" i="67"/>
  <c r="H77" i="46"/>
  <c r="K185" i="68"/>
  <c r="K100" i="46"/>
  <c r="L151" i="67"/>
  <c r="L77" i="46"/>
  <c r="C147" i="72"/>
  <c r="C175" i="46"/>
  <c r="B151" i="70"/>
  <c r="B139" i="46"/>
  <c r="P98" i="65"/>
  <c r="P24" i="44"/>
  <c r="D149" i="67"/>
  <c r="D75" i="46"/>
  <c r="I151" i="70"/>
  <c r="I139" i="46"/>
  <c r="G97" i="72"/>
  <c r="G161" i="44"/>
  <c r="F185" i="68"/>
  <c r="F100" i="46"/>
  <c r="M145" i="72"/>
  <c r="M173" i="46"/>
  <c r="H185" i="68"/>
  <c r="H100" i="46"/>
  <c r="Q149" i="70"/>
  <c r="Q137" i="46"/>
  <c r="C3" i="47"/>
  <c r="I145" i="46"/>
  <c r="I144" i="45"/>
  <c r="O62" i="48"/>
  <c r="O231" i="67"/>
  <c r="E144" i="45"/>
  <c r="E145" i="46"/>
  <c r="P188" i="71"/>
  <c r="P144" i="49"/>
  <c r="P242" i="71"/>
  <c r="P144" i="52"/>
  <c r="I3" i="15"/>
  <c r="J4" i="13"/>
  <c r="J4" i="16" s="1"/>
  <c r="J4" i="10"/>
  <c r="B4" i="13"/>
  <c r="B4" i="16" s="1"/>
  <c r="B4" i="10"/>
  <c r="N3" i="15"/>
  <c r="C206" i="71"/>
  <c r="C144" i="50"/>
  <c r="C144" i="53"/>
  <c r="C260" i="71"/>
  <c r="U25" i="10"/>
  <c r="U25" i="13"/>
  <c r="U25" i="16" s="1"/>
  <c r="U17" i="9"/>
  <c r="B32" i="13"/>
  <c r="B32" i="16" s="1"/>
  <c r="B32" i="10"/>
  <c r="B27" i="9"/>
  <c r="R37" i="46"/>
  <c r="G4" i="13"/>
  <c r="G4" i="16" s="1"/>
  <c r="G4" i="10"/>
  <c r="O3" i="15"/>
  <c r="J206" i="71"/>
  <c r="J144" i="50"/>
  <c r="J260" i="71"/>
  <c r="J144" i="53"/>
  <c r="L206" i="71"/>
  <c r="L144" i="50"/>
  <c r="L144" i="53"/>
  <c r="L260" i="71"/>
  <c r="O128" i="6"/>
  <c r="O152" i="6"/>
  <c r="N97" i="6"/>
  <c r="N44" i="6"/>
  <c r="P4" i="13"/>
  <c r="P4" i="16" s="1"/>
  <c r="P4" i="10"/>
  <c r="C135" i="71"/>
  <c r="C116" i="71"/>
  <c r="D97" i="6"/>
  <c r="D44" i="6"/>
  <c r="D53" i="6" s="1"/>
  <c r="R128" i="6"/>
  <c r="R152" i="6"/>
  <c r="L32" i="13"/>
  <c r="L32" i="16" s="1"/>
  <c r="L32" i="10"/>
  <c r="L27" i="9"/>
  <c r="C24" i="44"/>
  <c r="N4" i="10"/>
  <c r="N4" i="13"/>
  <c r="N4" i="16" s="1"/>
  <c r="B118" i="68"/>
  <c r="F4" i="13"/>
  <c r="F4" i="16" s="1"/>
  <c r="F4" i="10"/>
  <c r="L3" i="15"/>
  <c r="O124" i="44"/>
  <c r="M188" i="71"/>
  <c r="M144" i="49"/>
  <c r="M144" i="52"/>
  <c r="M242" i="71"/>
  <c r="L145" i="46"/>
  <c r="L144" i="45"/>
  <c r="E32" i="13"/>
  <c r="E32" i="16" s="1"/>
  <c r="E32" i="10"/>
  <c r="E27" i="9"/>
  <c r="K145" i="46"/>
  <c r="K144" i="45"/>
  <c r="P3" i="44"/>
  <c r="T30" i="10"/>
  <c r="T30" i="13"/>
  <c r="T30" i="16" s="1"/>
  <c r="C124" i="51"/>
  <c r="B206" i="71"/>
  <c r="B144" i="50"/>
  <c r="B260" i="71"/>
  <c r="B144" i="53"/>
  <c r="R4" i="13"/>
  <c r="R4" i="16" s="1"/>
  <c r="R4" i="10"/>
  <c r="K152" i="6"/>
  <c r="K128" i="6"/>
  <c r="V74" i="46"/>
  <c r="S188" i="71"/>
  <c r="S144" i="49"/>
  <c r="S242" i="71"/>
  <c r="S144" i="52"/>
  <c r="P206" i="71"/>
  <c r="P144" i="50"/>
  <c r="P144" i="53"/>
  <c r="P260" i="71"/>
  <c r="V25" i="13"/>
  <c r="V25" i="16" s="1"/>
  <c r="V25" i="10"/>
  <c r="V17" i="9"/>
  <c r="B124" i="44"/>
  <c r="F97" i="6"/>
  <c r="F44" i="6"/>
  <c r="F53" i="6" s="1"/>
  <c r="F168" i="64"/>
  <c r="F19" i="46"/>
  <c r="H149" i="67"/>
  <c r="H75" i="46"/>
  <c r="N149" i="70"/>
  <c r="N137" i="46"/>
  <c r="P182" i="68"/>
  <c r="P97" i="46"/>
  <c r="G148" i="65"/>
  <c r="G36" i="46"/>
  <c r="K183" i="68"/>
  <c r="K98" i="46"/>
  <c r="O148" i="65"/>
  <c r="O36" i="46"/>
  <c r="Q149" i="65"/>
  <c r="Q37" i="46"/>
  <c r="B151" i="65"/>
  <c r="B39" i="46"/>
  <c r="F147" i="71"/>
  <c r="F157" i="46"/>
  <c r="B148" i="67"/>
  <c r="B74" i="46"/>
  <c r="J148" i="70"/>
  <c r="J136" i="46"/>
  <c r="H149" i="70"/>
  <c r="H137" i="46"/>
  <c r="P151" i="65"/>
  <c r="P39" i="46"/>
  <c r="J148" i="66"/>
  <c r="J55" i="46"/>
  <c r="G148" i="66"/>
  <c r="G55" i="46"/>
  <c r="M185" i="68"/>
  <c r="M100" i="46"/>
  <c r="K166" i="64"/>
  <c r="K17" i="46"/>
  <c r="L182" i="68"/>
  <c r="L97" i="46"/>
  <c r="K149" i="66"/>
  <c r="K56" i="46"/>
  <c r="K147" i="71"/>
  <c r="K157" i="46"/>
  <c r="L110" i="64"/>
  <c r="L3" i="44"/>
  <c r="M149" i="66"/>
  <c r="M56" i="46"/>
  <c r="G144" i="72"/>
  <c r="G172" i="46"/>
  <c r="G110" i="64"/>
  <c r="G3" i="44"/>
  <c r="S144" i="71"/>
  <c r="S154" i="46"/>
  <c r="C148" i="65"/>
  <c r="C36" i="46"/>
  <c r="R151" i="70"/>
  <c r="R139" i="46"/>
  <c r="E145" i="72"/>
  <c r="E173" i="46"/>
  <c r="H149" i="65"/>
  <c r="H37" i="46"/>
  <c r="E147" i="72"/>
  <c r="E175" i="46"/>
  <c r="B98" i="65"/>
  <c r="B24" i="44"/>
  <c r="C148" i="66"/>
  <c r="C55" i="46"/>
  <c r="U148" i="70"/>
  <c r="U136" i="46"/>
  <c r="B185" i="68"/>
  <c r="B100" i="46"/>
  <c r="G62" i="47"/>
  <c r="R145" i="71"/>
  <c r="R155" i="46"/>
  <c r="B144" i="72"/>
  <c r="B172" i="46"/>
  <c r="C151" i="66"/>
  <c r="C58" i="46"/>
  <c r="J182" i="68"/>
  <c r="J97" i="46"/>
  <c r="G151" i="65"/>
  <c r="G39" i="46"/>
  <c r="P151" i="67"/>
  <c r="P77" i="46"/>
  <c r="B151" i="71"/>
  <c r="N151" i="67"/>
  <c r="N77" i="46"/>
  <c r="J144" i="71"/>
  <c r="J154" i="46"/>
  <c r="L147" i="72"/>
  <c r="L175" i="46"/>
  <c r="I147" i="71"/>
  <c r="I157" i="46"/>
  <c r="S49" i="46"/>
  <c r="S44" i="6"/>
  <c r="S53" i="6" s="1"/>
  <c r="S97" i="6"/>
  <c r="I116" i="71"/>
  <c r="I135" i="71"/>
  <c r="P174" i="70"/>
  <c r="E116" i="71"/>
  <c r="E135" i="71"/>
  <c r="K32" i="13"/>
  <c r="K32" i="16" s="1"/>
  <c r="K32" i="10"/>
  <c r="K27" i="9"/>
  <c r="R32" i="10"/>
  <c r="R32" i="13"/>
  <c r="R32" i="16" s="1"/>
  <c r="R27" i="9"/>
  <c r="G145" i="46"/>
  <c r="G144" i="45"/>
  <c r="N32" i="13"/>
  <c r="N32" i="16" s="1"/>
  <c r="N32" i="10"/>
  <c r="N27" i="9"/>
  <c r="G206" i="71"/>
  <c r="G144" i="50"/>
  <c r="G260" i="71"/>
  <c r="G144" i="53"/>
  <c r="J174" i="65"/>
  <c r="J231" i="65"/>
  <c r="G174" i="67"/>
  <c r="F206" i="71"/>
  <c r="F144" i="50"/>
  <c r="F144" i="53"/>
  <c r="F260" i="71"/>
  <c r="R145" i="46"/>
  <c r="R144" i="45"/>
  <c r="N128" i="6"/>
  <c r="N152" i="6"/>
  <c r="C188" i="71"/>
  <c r="C144" i="49"/>
  <c r="C144" i="52"/>
  <c r="C242" i="71"/>
  <c r="S206" i="71"/>
  <c r="S144" i="50"/>
  <c r="S144" i="53"/>
  <c r="S260" i="71"/>
  <c r="U130" i="46"/>
  <c r="D152" i="6"/>
  <c r="D128" i="6"/>
  <c r="T44" i="6"/>
  <c r="T53" i="6" s="1"/>
  <c r="T97" i="6"/>
  <c r="U3" i="15"/>
  <c r="D32" i="13"/>
  <c r="D32" i="16" s="1"/>
  <c r="D32" i="10"/>
  <c r="D27" i="9"/>
  <c r="C98" i="65"/>
  <c r="B97" i="6"/>
  <c r="B44" i="6"/>
  <c r="B53" i="6" s="1"/>
  <c r="O98" i="70"/>
  <c r="L135" i="71"/>
  <c r="L116" i="71"/>
  <c r="K116" i="71"/>
  <c r="K135" i="71"/>
  <c r="P110" i="64"/>
  <c r="P161" i="44"/>
  <c r="G462" i="65"/>
  <c r="G461" i="65" s="1"/>
  <c r="B98" i="70"/>
  <c r="F152" i="6"/>
  <c r="F128" i="6"/>
  <c r="V82" i="70"/>
  <c r="O84" i="65"/>
  <c r="Q85" i="65"/>
  <c r="M88" i="71"/>
  <c r="Q88" i="70"/>
  <c r="P85" i="70"/>
  <c r="T89" i="67"/>
  <c r="N104" i="68"/>
  <c r="R84" i="67"/>
  <c r="Q89" i="66"/>
  <c r="S84" i="71"/>
  <c r="V85" i="66"/>
  <c r="P108" i="68"/>
  <c r="L103" i="68"/>
  <c r="S88" i="67"/>
  <c r="U100" i="68"/>
  <c r="M88" i="65"/>
  <c r="R89" i="65"/>
  <c r="Q88" i="66"/>
  <c r="N88" i="72"/>
  <c r="N84" i="72"/>
  <c r="S83" i="71"/>
  <c r="V89" i="70"/>
  <c r="Q107" i="68"/>
  <c r="M84" i="72"/>
  <c r="M87" i="72"/>
  <c r="N87" i="71"/>
  <c r="T89" i="69"/>
  <c r="O257" i="64" l="1"/>
  <c r="P81" i="48"/>
  <c r="O169" i="71"/>
  <c r="P231" i="67"/>
  <c r="B161" i="47"/>
  <c r="L161" i="48"/>
  <c r="P148" i="46"/>
  <c r="L81" i="47"/>
  <c r="P155" i="66"/>
  <c r="C174" i="70"/>
  <c r="L169" i="71"/>
  <c r="P43" i="48"/>
  <c r="J151" i="71"/>
  <c r="L81" i="51"/>
  <c r="I231" i="66"/>
  <c r="O3" i="9"/>
  <c r="O3" i="10" s="1"/>
  <c r="L143" i="48"/>
  <c r="P286" i="68"/>
  <c r="I161" i="47"/>
  <c r="L161" i="51"/>
  <c r="L124" i="47"/>
  <c r="P161" i="47"/>
  <c r="C151" i="71"/>
  <c r="G155" i="66"/>
  <c r="G81" i="51"/>
  <c r="O143" i="47"/>
  <c r="U148" i="46"/>
  <c r="C124" i="48"/>
  <c r="B148" i="46"/>
  <c r="L3" i="9"/>
  <c r="J24" i="48"/>
  <c r="I231" i="67"/>
  <c r="G155" i="67"/>
  <c r="G214" i="68"/>
  <c r="B138" i="71"/>
  <c r="I231" i="65"/>
  <c r="I81" i="47"/>
  <c r="P3" i="9"/>
  <c r="P3" i="10" s="1"/>
  <c r="L223" i="71"/>
  <c r="L143" i="47"/>
  <c r="B231" i="67"/>
  <c r="C173" i="64"/>
  <c r="J3" i="9"/>
  <c r="J3" i="13" s="1"/>
  <c r="O174" i="67"/>
  <c r="P62" i="47"/>
  <c r="I174" i="67"/>
  <c r="L214" i="68"/>
  <c r="L24" i="47"/>
  <c r="I169" i="71"/>
  <c r="S148" i="46"/>
  <c r="B81" i="51"/>
  <c r="L231" i="70"/>
  <c r="L124" i="48"/>
  <c r="L174" i="70"/>
  <c r="P124" i="48"/>
  <c r="O143" i="48"/>
  <c r="P43" i="47"/>
  <c r="G151" i="71"/>
  <c r="G62" i="51"/>
  <c r="J169" i="71"/>
  <c r="P151" i="72"/>
  <c r="O3" i="51"/>
  <c r="C24" i="47"/>
  <c r="C143" i="47"/>
  <c r="J24" i="51"/>
  <c r="I24" i="48"/>
  <c r="J3" i="48"/>
  <c r="I43" i="48"/>
  <c r="L223" i="72"/>
  <c r="G155" i="70"/>
  <c r="R315" i="72"/>
  <c r="O151" i="71"/>
  <c r="P174" i="66"/>
  <c r="P174" i="67"/>
  <c r="B62" i="51"/>
  <c r="L286" i="68"/>
  <c r="P231" i="70"/>
  <c r="B155" i="66"/>
  <c r="I155" i="66"/>
  <c r="L155" i="70"/>
  <c r="G124" i="47"/>
  <c r="B143" i="47"/>
  <c r="G143" i="47"/>
  <c r="B151" i="72"/>
  <c r="L190" i="68"/>
  <c r="I62" i="48"/>
  <c r="I174" i="66"/>
  <c r="B81" i="47"/>
  <c r="G231" i="67"/>
  <c r="J143" i="48"/>
  <c r="B62" i="48"/>
  <c r="P124" i="51"/>
  <c r="G286" i="68"/>
  <c r="R161" i="56"/>
  <c r="B286" i="68"/>
  <c r="O62" i="51"/>
  <c r="L143" i="51"/>
  <c r="G62" i="48"/>
  <c r="P43" i="51"/>
  <c r="I174" i="65"/>
  <c r="I143" i="48"/>
  <c r="B214" i="68"/>
  <c r="L173" i="64"/>
  <c r="J24" i="47"/>
  <c r="J3" i="51"/>
  <c r="I3" i="9"/>
  <c r="I3" i="13" s="1"/>
  <c r="G43" i="47"/>
  <c r="G161" i="47"/>
  <c r="O3" i="48"/>
  <c r="I24" i="51"/>
  <c r="F25" i="13"/>
  <c r="F25" i="16" s="1"/>
  <c r="J143" i="47"/>
  <c r="K25" i="10"/>
  <c r="R329" i="72"/>
  <c r="J223" i="71"/>
  <c r="L155" i="65"/>
  <c r="K25" i="13"/>
  <c r="K25" i="16" s="1"/>
  <c r="E17" i="9"/>
  <c r="E3" i="9" s="1"/>
  <c r="G3" i="9"/>
  <c r="G3" i="13" s="1"/>
  <c r="F25" i="10"/>
  <c r="E25" i="13"/>
  <c r="E25" i="16" s="1"/>
  <c r="B174" i="67"/>
  <c r="S174" i="69"/>
  <c r="S231" i="69"/>
  <c r="S105" i="48"/>
  <c r="S105" i="51"/>
  <c r="I62" i="51"/>
  <c r="L81" i="48"/>
  <c r="F3" i="9"/>
  <c r="B81" i="48"/>
  <c r="J194" i="64"/>
  <c r="R161" i="57"/>
  <c r="R333" i="72"/>
  <c r="P62" i="51"/>
  <c r="B190" i="68"/>
  <c r="I151" i="72"/>
  <c r="L124" i="51"/>
  <c r="P231" i="66"/>
  <c r="G151" i="72"/>
  <c r="R404" i="69"/>
  <c r="R105" i="60"/>
  <c r="R105" i="63"/>
  <c r="R461" i="69"/>
  <c r="P214" i="68"/>
  <c r="B43" i="47"/>
  <c r="C231" i="70"/>
  <c r="P138" i="71"/>
  <c r="C3" i="9"/>
  <c r="S155" i="69"/>
  <c r="S105" i="47"/>
  <c r="R351" i="72"/>
  <c r="R161" i="58"/>
  <c r="R405" i="72"/>
  <c r="R161" i="61"/>
  <c r="R175" i="56"/>
  <c r="G223" i="71"/>
  <c r="G143" i="51"/>
  <c r="N17" i="9"/>
  <c r="N3" i="9" s="1"/>
  <c r="G143" i="48"/>
  <c r="O194" i="64"/>
  <c r="O223" i="71"/>
  <c r="N25" i="10"/>
  <c r="G169" i="71"/>
  <c r="G3" i="47"/>
  <c r="I143" i="51"/>
  <c r="O143" i="51"/>
  <c r="L3" i="47"/>
  <c r="G173" i="64"/>
  <c r="I223" i="71"/>
  <c r="L3" i="13"/>
  <c r="T165" i="64"/>
  <c r="T148" i="67"/>
  <c r="T74" i="46"/>
  <c r="M280" i="72"/>
  <c r="M162" i="54"/>
  <c r="M13" i="23"/>
  <c r="M13" i="26" s="1"/>
  <c r="C155" i="66"/>
  <c r="C43" i="47"/>
  <c r="Q98" i="70"/>
  <c r="Q124" i="44"/>
  <c r="E144" i="71"/>
  <c r="E154" i="46"/>
  <c r="H118" i="68"/>
  <c r="H81" i="44"/>
  <c r="H148" i="65"/>
  <c r="H36" i="46"/>
  <c r="E97" i="72"/>
  <c r="E161" i="44"/>
  <c r="F165" i="64"/>
  <c r="F16" i="46"/>
  <c r="F370" i="72"/>
  <c r="F162" i="59"/>
  <c r="F424" i="72"/>
  <c r="F162" i="62"/>
  <c r="Q144" i="71"/>
  <c r="Q154" i="46"/>
  <c r="E182" i="68"/>
  <c r="E97" i="46"/>
  <c r="E97" i="71"/>
  <c r="E143" i="44"/>
  <c r="T182" i="68"/>
  <c r="T97" i="46"/>
  <c r="Q138" i="6"/>
  <c r="Q122" i="6"/>
  <c r="Q162" i="6"/>
  <c r="R182" i="68"/>
  <c r="R97" i="46"/>
  <c r="E148" i="66"/>
  <c r="E55" i="46"/>
  <c r="M118" i="68"/>
  <c r="M81" i="44"/>
  <c r="T144" i="71"/>
  <c r="T154" i="46"/>
  <c r="T27" i="18"/>
  <c r="O370" i="72"/>
  <c r="O162" i="59"/>
  <c r="O162" i="62"/>
  <c r="O424" i="72"/>
  <c r="K148" i="65"/>
  <c r="K36" i="46"/>
  <c r="K144" i="72"/>
  <c r="K172" i="46"/>
  <c r="I370" i="72"/>
  <c r="I162" i="59"/>
  <c r="I424" i="72"/>
  <c r="I162" i="62"/>
  <c r="D118" i="68"/>
  <c r="D81" i="44"/>
  <c r="D27" i="10"/>
  <c r="D27" i="13"/>
  <c r="D27" i="16" s="1"/>
  <c r="I134" i="71"/>
  <c r="I115" i="71"/>
  <c r="I133" i="71" s="1"/>
  <c r="O142" i="65"/>
  <c r="O117" i="65"/>
  <c r="O136" i="65" s="1"/>
  <c r="S68" i="46"/>
  <c r="L162" i="55"/>
  <c r="F127" i="6"/>
  <c r="F151" i="6"/>
  <c r="L144" i="46"/>
  <c r="N96" i="6"/>
  <c r="N52" i="6"/>
  <c r="N58" i="6"/>
  <c r="N55" i="6"/>
  <c r="N56" i="6"/>
  <c r="N57" i="6"/>
  <c r="N54" i="6"/>
  <c r="I143" i="45"/>
  <c r="I143" i="46" s="1"/>
  <c r="I144" i="46"/>
  <c r="S9" i="46"/>
  <c r="P130" i="46"/>
  <c r="P124" i="45"/>
  <c r="P124" i="46" s="1"/>
  <c r="O27" i="10"/>
  <c r="O27" i="13"/>
  <c r="O27" i="16" s="1"/>
  <c r="K127" i="6"/>
  <c r="K151" i="6"/>
  <c r="R127" i="6"/>
  <c r="R151" i="6"/>
  <c r="O161" i="48"/>
  <c r="C87" i="46"/>
  <c r="C81" i="45"/>
  <c r="C81" i="46" s="1"/>
  <c r="P142" i="65"/>
  <c r="P117" i="65"/>
  <c r="P136" i="65" s="1"/>
  <c r="V158" i="64"/>
  <c r="V142" i="66"/>
  <c r="N13" i="24"/>
  <c r="N13" i="27" s="1"/>
  <c r="B138" i="72"/>
  <c r="B115" i="72"/>
  <c r="B133" i="72" s="1"/>
  <c r="B169" i="71"/>
  <c r="B143" i="48"/>
  <c r="B143" i="51"/>
  <c r="B223" i="71"/>
  <c r="O17" i="13"/>
  <c r="O17" i="16" s="1"/>
  <c r="O17" i="10"/>
  <c r="T144" i="46"/>
  <c r="V134" i="71"/>
  <c r="I130" i="46"/>
  <c r="I124" i="45"/>
  <c r="I124" i="46" s="1"/>
  <c r="O174" i="65"/>
  <c r="O24" i="48"/>
  <c r="O24" i="51"/>
  <c r="O231" i="65"/>
  <c r="C162" i="55"/>
  <c r="I166" i="46"/>
  <c r="I161" i="45"/>
  <c r="I161" i="46" s="1"/>
  <c r="U142" i="65"/>
  <c r="I68" i="46"/>
  <c r="I62" i="45"/>
  <c r="I62" i="46" s="1"/>
  <c r="J49" i="46"/>
  <c r="J43" i="45"/>
  <c r="J43" i="46" s="1"/>
  <c r="S162" i="55"/>
  <c r="C151" i="72"/>
  <c r="I127" i="6"/>
  <c r="I151" i="6"/>
  <c r="I124" i="48"/>
  <c r="I17" i="13"/>
  <c r="I17" i="16" s="1"/>
  <c r="I17" i="10"/>
  <c r="E298" i="72"/>
  <c r="Q127" i="6"/>
  <c r="Q151" i="6"/>
  <c r="O81" i="48"/>
  <c r="B87" i="46"/>
  <c r="B81" i="45"/>
  <c r="B81" i="46" s="1"/>
  <c r="G172" i="68"/>
  <c r="G142" i="68"/>
  <c r="G166" i="68" s="1"/>
  <c r="L174" i="67"/>
  <c r="L62" i="48"/>
  <c r="L231" i="67"/>
  <c r="L62" i="51"/>
  <c r="P3" i="51"/>
  <c r="R134" i="71"/>
  <c r="G231" i="65"/>
  <c r="O81" i="47"/>
  <c r="S172" i="68"/>
  <c r="F17" i="13"/>
  <c r="F17" i="16" s="1"/>
  <c r="F17" i="10"/>
  <c r="C331" i="72"/>
  <c r="N97" i="72"/>
  <c r="N161" i="44"/>
  <c r="M98" i="65"/>
  <c r="M24" i="44"/>
  <c r="D182" i="68"/>
  <c r="D97" i="46"/>
  <c r="E345" i="67"/>
  <c r="S370" i="72"/>
  <c r="S162" i="59"/>
  <c r="S162" i="62"/>
  <c r="S424" i="72"/>
  <c r="H144" i="71"/>
  <c r="H154" i="46"/>
  <c r="R144" i="71"/>
  <c r="R154" i="46"/>
  <c r="R98" i="70"/>
  <c r="R124" i="44"/>
  <c r="D148" i="70"/>
  <c r="D136" i="46"/>
  <c r="S280" i="72"/>
  <c r="S162" i="54"/>
  <c r="S13" i="23"/>
  <c r="S13" i="26" s="1"/>
  <c r="H148" i="66"/>
  <c r="H55" i="46"/>
  <c r="F118" i="68"/>
  <c r="F81" i="44"/>
  <c r="K370" i="72"/>
  <c r="K162" i="59"/>
  <c r="K424" i="72"/>
  <c r="K162" i="62"/>
  <c r="E148" i="70"/>
  <c r="E136" i="46"/>
  <c r="N97" i="71"/>
  <c r="N143" i="44"/>
  <c r="K110" i="64"/>
  <c r="K3" i="44"/>
  <c r="H280" i="72"/>
  <c r="H162" i="54"/>
  <c r="H13" i="23"/>
  <c r="H13" i="26" s="1"/>
  <c r="K148" i="67"/>
  <c r="K74" i="46"/>
  <c r="V138" i="71"/>
  <c r="V148" i="46"/>
  <c r="I151" i="71"/>
  <c r="I143" i="47"/>
  <c r="J190" i="68"/>
  <c r="J81" i="47"/>
  <c r="H98" i="67"/>
  <c r="H62" i="44"/>
  <c r="Q370" i="72"/>
  <c r="Q162" i="59"/>
  <c r="Q162" i="62"/>
  <c r="Q424" i="72"/>
  <c r="H144" i="72"/>
  <c r="H172" i="46"/>
  <c r="N148" i="70"/>
  <c r="N136" i="46"/>
  <c r="S98" i="70"/>
  <c r="S124" i="44"/>
  <c r="R27" i="13"/>
  <c r="R27" i="16" s="1"/>
  <c r="R27" i="10"/>
  <c r="K27" i="13"/>
  <c r="K27" i="16" s="1"/>
  <c r="K27" i="10"/>
  <c r="E134" i="71"/>
  <c r="L68" i="46"/>
  <c r="L62" i="45"/>
  <c r="L62" i="46" s="1"/>
  <c r="L194" i="64"/>
  <c r="L3" i="48"/>
  <c r="L257" i="64"/>
  <c r="L3" i="51"/>
  <c r="T13" i="24"/>
  <c r="T13" i="27" s="1"/>
  <c r="O68" i="46"/>
  <c r="O62" i="45"/>
  <c r="O62" i="46" s="1"/>
  <c r="S142" i="67"/>
  <c r="L298" i="72"/>
  <c r="D25" i="13"/>
  <c r="D25" i="16" s="1"/>
  <c r="D25" i="10"/>
  <c r="D17" i="9"/>
  <c r="N151" i="6"/>
  <c r="N127" i="6"/>
  <c r="P142" i="70"/>
  <c r="P117" i="70"/>
  <c r="P136" i="70" s="1"/>
  <c r="S134" i="71"/>
  <c r="J81" i="51"/>
  <c r="R52" i="6"/>
  <c r="R96" i="6"/>
  <c r="R58" i="6"/>
  <c r="R55" i="6"/>
  <c r="R56" i="6"/>
  <c r="R57" i="6"/>
  <c r="R54" i="6"/>
  <c r="O169" i="72"/>
  <c r="C172" i="68"/>
  <c r="C142" i="68"/>
  <c r="C166" i="68" s="1"/>
  <c r="C49" i="46"/>
  <c r="C43" i="45"/>
  <c r="C43" i="46" s="1"/>
  <c r="I13" i="24"/>
  <c r="I13" i="27" s="1"/>
  <c r="M144" i="46"/>
  <c r="K3" i="9"/>
  <c r="J52" i="6"/>
  <c r="J96" i="6"/>
  <c r="J58" i="6"/>
  <c r="J55" i="6"/>
  <c r="J56" i="6"/>
  <c r="J57" i="6"/>
  <c r="J54" i="6"/>
  <c r="F134" i="71"/>
  <c r="H96" i="6"/>
  <c r="H52" i="6"/>
  <c r="H58" i="6"/>
  <c r="H55" i="6"/>
  <c r="H56" i="6"/>
  <c r="H57" i="6"/>
  <c r="H54" i="6"/>
  <c r="Q25" i="13"/>
  <c r="Q25" i="16" s="1"/>
  <c r="Q25" i="10"/>
  <c r="Q17" i="9"/>
  <c r="P124" i="47"/>
  <c r="D13" i="24"/>
  <c r="D13" i="27" s="1"/>
  <c r="N162" i="55"/>
  <c r="B3" i="47"/>
  <c r="Q134" i="71"/>
  <c r="B3" i="51"/>
  <c r="I142" i="70"/>
  <c r="I117" i="70"/>
  <c r="I136" i="70" s="1"/>
  <c r="C298" i="72"/>
  <c r="I138" i="72"/>
  <c r="I115" i="72"/>
  <c r="I133" i="72" s="1"/>
  <c r="I142" i="67"/>
  <c r="I117" i="67"/>
  <c r="I136" i="67" s="1"/>
  <c r="J142" i="66"/>
  <c r="J117" i="66"/>
  <c r="J136" i="66" s="1"/>
  <c r="S298" i="72"/>
  <c r="G174" i="70"/>
  <c r="G124" i="48"/>
  <c r="G231" i="70"/>
  <c r="G124" i="51"/>
  <c r="M13" i="24"/>
  <c r="M13" i="27" s="1"/>
  <c r="I55" i="6"/>
  <c r="I96" i="6"/>
  <c r="I52" i="6"/>
  <c r="I58" i="6"/>
  <c r="I56" i="6"/>
  <c r="I57" i="6"/>
  <c r="I54" i="6"/>
  <c r="I174" i="70"/>
  <c r="R25" i="13"/>
  <c r="R25" i="16" s="1"/>
  <c r="R25" i="10"/>
  <c r="R17" i="9"/>
  <c r="B68" i="46"/>
  <c r="B62" i="45"/>
  <c r="B62" i="46" s="1"/>
  <c r="I49" i="46"/>
  <c r="I43" i="45"/>
  <c r="I43" i="46" s="1"/>
  <c r="S17" i="13"/>
  <c r="S17" i="16" s="1"/>
  <c r="S17" i="10"/>
  <c r="O214" i="68"/>
  <c r="N134" i="71"/>
  <c r="B172" i="68"/>
  <c r="B142" i="68"/>
  <c r="B166" i="68" s="1"/>
  <c r="J174" i="70"/>
  <c r="J124" i="48"/>
  <c r="J231" i="70"/>
  <c r="J124" i="51"/>
  <c r="P257" i="64"/>
  <c r="H27" i="13"/>
  <c r="H27" i="16" s="1"/>
  <c r="H27" i="10"/>
  <c r="C24" i="51"/>
  <c r="G24" i="48"/>
  <c r="O190" i="68"/>
  <c r="J166" i="46"/>
  <c r="J161" i="45"/>
  <c r="J161" i="46" s="1"/>
  <c r="O138" i="71"/>
  <c r="O148" i="46"/>
  <c r="K144" i="71"/>
  <c r="K154" i="46"/>
  <c r="N165" i="64"/>
  <c r="N16" i="46"/>
  <c r="N98" i="65"/>
  <c r="N24" i="44"/>
  <c r="D339" i="67"/>
  <c r="K118" i="68"/>
  <c r="K81" i="44"/>
  <c r="D98" i="67"/>
  <c r="D62" i="44"/>
  <c r="R98" i="66"/>
  <c r="R43" i="44"/>
  <c r="R144" i="72"/>
  <c r="F345" i="66"/>
  <c r="M370" i="72"/>
  <c r="M162" i="59"/>
  <c r="M162" i="62"/>
  <c r="M424" i="72"/>
  <c r="J280" i="72"/>
  <c r="J162" i="54"/>
  <c r="J13" i="23"/>
  <c r="J13" i="26" s="1"/>
  <c r="M97" i="71"/>
  <c r="M143" i="44"/>
  <c r="G155" i="65"/>
  <c r="G24" i="47"/>
  <c r="T148" i="65"/>
  <c r="T36" i="46"/>
  <c r="M144" i="72"/>
  <c r="M172" i="46"/>
  <c r="K97" i="72"/>
  <c r="K161" i="44"/>
  <c r="D97" i="72"/>
  <c r="D161" i="44"/>
  <c r="F138" i="6"/>
  <c r="F122" i="6"/>
  <c r="F162" i="6"/>
  <c r="S152" i="70"/>
  <c r="S140" i="46"/>
  <c r="Q280" i="72"/>
  <c r="Q162" i="54"/>
  <c r="Q13" i="23"/>
  <c r="Q13" i="26" s="1"/>
  <c r="T280" i="72"/>
  <c r="T162" i="54"/>
  <c r="T13" i="23"/>
  <c r="T13" i="26" s="1"/>
  <c r="F148" i="67"/>
  <c r="F74" i="46"/>
  <c r="T30" i="23"/>
  <c r="T30" i="26" s="1"/>
  <c r="Q148" i="70"/>
  <c r="Q136" i="46"/>
  <c r="V35" i="56"/>
  <c r="Q165" i="64"/>
  <c r="Q16" i="46"/>
  <c r="C122" i="6"/>
  <c r="C138" i="6"/>
  <c r="C162" i="6"/>
  <c r="F98" i="66"/>
  <c r="F43" i="44"/>
  <c r="Q148" i="67"/>
  <c r="Q74" i="46"/>
  <c r="D280" i="72"/>
  <c r="D162" i="54"/>
  <c r="D13" i="23"/>
  <c r="D13" i="26" s="1"/>
  <c r="N148" i="67"/>
  <c r="N74" i="46"/>
  <c r="M97" i="72"/>
  <c r="M161" i="44"/>
  <c r="E144" i="72"/>
  <c r="E172" i="46"/>
  <c r="M144" i="71"/>
  <c r="M154" i="46"/>
  <c r="J173" i="64"/>
  <c r="J3" i="47"/>
  <c r="E98" i="66"/>
  <c r="E43" i="44"/>
  <c r="K98" i="67"/>
  <c r="K62" i="44"/>
  <c r="K138" i="6"/>
  <c r="K122" i="6"/>
  <c r="K162" i="6"/>
  <c r="E110" i="64"/>
  <c r="E3" i="44"/>
  <c r="T148" i="70"/>
  <c r="T136" i="46"/>
  <c r="D144" i="72"/>
  <c r="D172" i="46"/>
  <c r="K148" i="70"/>
  <c r="K136" i="46"/>
  <c r="P121" i="6"/>
  <c r="P161" i="6"/>
  <c r="P137" i="6"/>
  <c r="L134" i="71"/>
  <c r="T127" i="6"/>
  <c r="T151" i="6"/>
  <c r="L142" i="67"/>
  <c r="L117" i="67"/>
  <c r="L136" i="67" s="1"/>
  <c r="T162" i="55"/>
  <c r="O142" i="67"/>
  <c r="O117" i="67"/>
  <c r="O136" i="67" s="1"/>
  <c r="U17" i="10"/>
  <c r="U17" i="13"/>
  <c r="U17" i="16" s="1"/>
  <c r="H13" i="24"/>
  <c r="H13" i="27" s="1"/>
  <c r="J286" i="68"/>
  <c r="M134" i="71"/>
  <c r="P9" i="46"/>
  <c r="P3" i="45"/>
  <c r="C142" i="66"/>
  <c r="C117" i="66"/>
  <c r="C136" i="66" s="1"/>
  <c r="P166" i="46"/>
  <c r="P161" i="45"/>
  <c r="P161" i="46" s="1"/>
  <c r="I162" i="55"/>
  <c r="J151" i="6"/>
  <c r="J127" i="6"/>
  <c r="H127" i="6"/>
  <c r="H151" i="6"/>
  <c r="P155" i="70"/>
  <c r="D162" i="55"/>
  <c r="D163" i="56"/>
  <c r="N298" i="72"/>
  <c r="O62" i="47"/>
  <c r="B173" i="64"/>
  <c r="B144" i="46"/>
  <c r="B143" i="45"/>
  <c r="B143" i="46" s="1"/>
  <c r="P127" i="6"/>
  <c r="P151" i="6"/>
  <c r="G96" i="6"/>
  <c r="G52" i="6"/>
  <c r="G58" i="6"/>
  <c r="G55" i="6"/>
  <c r="G56" i="6"/>
  <c r="G57" i="6"/>
  <c r="G54" i="6"/>
  <c r="B257" i="64"/>
  <c r="G174" i="66"/>
  <c r="G43" i="48"/>
  <c r="G231" i="66"/>
  <c r="G43" i="51"/>
  <c r="C169" i="72"/>
  <c r="C161" i="48"/>
  <c r="C161" i="51"/>
  <c r="C223" i="72"/>
  <c r="O13" i="24"/>
  <c r="O13" i="27" s="1"/>
  <c r="M162" i="55"/>
  <c r="M163" i="56"/>
  <c r="B43" i="51"/>
  <c r="B142" i="67"/>
  <c r="B117" i="67"/>
  <c r="B136" i="67" s="1"/>
  <c r="L161" i="47"/>
  <c r="I142" i="66"/>
  <c r="I117" i="66"/>
  <c r="I136" i="66" s="1"/>
  <c r="C174" i="66"/>
  <c r="C43" i="48"/>
  <c r="C43" i="51"/>
  <c r="C231" i="66"/>
  <c r="O9" i="46"/>
  <c r="O3" i="45"/>
  <c r="P3" i="48"/>
  <c r="C231" i="65"/>
  <c r="G174" i="65"/>
  <c r="O262" i="68"/>
  <c r="O81" i="50"/>
  <c r="O81" i="53"/>
  <c r="J138" i="72"/>
  <c r="J115" i="72"/>
  <c r="J133" i="72" s="1"/>
  <c r="P3" i="47"/>
  <c r="C280" i="72"/>
  <c r="C162" i="54"/>
  <c r="C13" i="23"/>
  <c r="C13" i="26" s="1"/>
  <c r="Q110" i="64"/>
  <c r="Q3" i="44"/>
  <c r="N110" i="64"/>
  <c r="N3" i="44"/>
  <c r="F98" i="67"/>
  <c r="F62" i="44"/>
  <c r="Q97" i="71"/>
  <c r="Q143" i="44"/>
  <c r="H98" i="70"/>
  <c r="H124" i="44"/>
  <c r="R165" i="64"/>
  <c r="R16" i="46"/>
  <c r="L370" i="72"/>
  <c r="L162" i="59"/>
  <c r="L162" i="62"/>
  <c r="L424" i="72"/>
  <c r="R148" i="65"/>
  <c r="R36" i="46"/>
  <c r="K165" i="64"/>
  <c r="K16" i="46"/>
  <c r="D110" i="64"/>
  <c r="D3" i="44"/>
  <c r="M182" i="68"/>
  <c r="M97" i="46"/>
  <c r="E165" i="64"/>
  <c r="E16" i="46"/>
  <c r="E98" i="65"/>
  <c r="E24" i="44"/>
  <c r="T148" i="66"/>
  <c r="T55" i="46"/>
  <c r="U370" i="72"/>
  <c r="U162" i="59"/>
  <c r="U162" i="62"/>
  <c r="U424" i="72"/>
  <c r="C423" i="68"/>
  <c r="Q98" i="67"/>
  <c r="Q62" i="44"/>
  <c r="N370" i="72"/>
  <c r="N162" i="59"/>
  <c r="N162" i="62"/>
  <c r="N424" i="72"/>
  <c r="N182" i="68"/>
  <c r="N97" i="46"/>
  <c r="D144" i="71"/>
  <c r="D154" i="46"/>
  <c r="R98" i="67"/>
  <c r="L138" i="71"/>
  <c r="L148" i="46"/>
  <c r="M110" i="64"/>
  <c r="M3" i="44"/>
  <c r="D165" i="64"/>
  <c r="D16" i="46"/>
  <c r="F148" i="65"/>
  <c r="F36" i="46"/>
  <c r="L122" i="6"/>
  <c r="L138" i="6"/>
  <c r="L162" i="6"/>
  <c r="D98" i="65"/>
  <c r="D24" i="44"/>
  <c r="Q98" i="66"/>
  <c r="Q43" i="44"/>
  <c r="B96" i="6"/>
  <c r="B52" i="6"/>
  <c r="B58" i="6"/>
  <c r="B55" i="6"/>
  <c r="B56" i="6"/>
  <c r="B57" i="6"/>
  <c r="B54" i="6"/>
  <c r="T52" i="6"/>
  <c r="T96" i="6"/>
  <c r="T58" i="6"/>
  <c r="T55" i="6"/>
  <c r="T56" i="6"/>
  <c r="T57" i="6"/>
  <c r="T54" i="6"/>
  <c r="G144" i="46"/>
  <c r="G143" i="45"/>
  <c r="G143" i="46" s="1"/>
  <c r="S151" i="6"/>
  <c r="S127" i="6"/>
  <c r="P155" i="67"/>
  <c r="T298" i="72"/>
  <c r="T317" i="72"/>
  <c r="U68" i="46"/>
  <c r="F3" i="13"/>
  <c r="F3" i="10"/>
  <c r="B27" i="13"/>
  <c r="B27" i="16" s="1"/>
  <c r="B27" i="10"/>
  <c r="L130" i="46"/>
  <c r="L124" i="45"/>
  <c r="L124" i="46" s="1"/>
  <c r="H162" i="55"/>
  <c r="G27" i="13"/>
  <c r="G27" i="16" s="1"/>
  <c r="G27" i="10"/>
  <c r="R3" i="25"/>
  <c r="J81" i="48"/>
  <c r="P115" i="71"/>
  <c r="P133" i="71" s="1"/>
  <c r="P134" i="71"/>
  <c r="P158" i="64"/>
  <c r="P131" i="64"/>
  <c r="P152" i="64" s="1"/>
  <c r="S130" i="46"/>
  <c r="P138" i="72"/>
  <c r="P115" i="72"/>
  <c r="P133" i="72" s="1"/>
  <c r="I298" i="72"/>
  <c r="B134" i="71"/>
  <c r="B115" i="71"/>
  <c r="B133" i="71" s="1"/>
  <c r="H25" i="13"/>
  <c r="H25" i="16" s="1"/>
  <c r="H25" i="10"/>
  <c r="H17" i="9"/>
  <c r="D298" i="72"/>
  <c r="O155" i="67"/>
  <c r="P96" i="6"/>
  <c r="P52" i="6"/>
  <c r="P58" i="6"/>
  <c r="P55" i="6"/>
  <c r="P56" i="6"/>
  <c r="P57" i="6"/>
  <c r="P54" i="6"/>
  <c r="G151" i="6"/>
  <c r="G127" i="6"/>
  <c r="B3" i="48"/>
  <c r="F13" i="24"/>
  <c r="F13" i="27" s="1"/>
  <c r="O43" i="47"/>
  <c r="O162" i="55"/>
  <c r="P68" i="46"/>
  <c r="P62" i="45"/>
  <c r="P62" i="46" s="1"/>
  <c r="M298" i="72"/>
  <c r="O174" i="66"/>
  <c r="O43" i="48"/>
  <c r="O231" i="66"/>
  <c r="O43" i="51"/>
  <c r="B231" i="66"/>
  <c r="O87" i="46"/>
  <c r="O81" i="45"/>
  <c r="O81" i="46" s="1"/>
  <c r="L151" i="72"/>
  <c r="G166" i="46"/>
  <c r="G161" i="45"/>
  <c r="G161" i="46" s="1"/>
  <c r="C124" i="47"/>
  <c r="C166" i="46"/>
  <c r="C161" i="45"/>
  <c r="C161" i="46" s="1"/>
  <c r="J43" i="47"/>
  <c r="H144" i="46"/>
  <c r="J115" i="71"/>
  <c r="J133" i="71" s="1"/>
  <c r="J134" i="71"/>
  <c r="C130" i="46"/>
  <c r="C124" i="45"/>
  <c r="C124" i="46" s="1"/>
  <c r="S158" i="64"/>
  <c r="O158" i="64"/>
  <c r="O131" i="64"/>
  <c r="O152" i="64" s="1"/>
  <c r="I169" i="72"/>
  <c r="I161" i="48"/>
  <c r="I161" i="51"/>
  <c r="I223" i="72"/>
  <c r="P194" i="64"/>
  <c r="C24" i="48"/>
  <c r="J144" i="46"/>
  <c r="J143" i="45"/>
  <c r="J143" i="46" s="1"/>
  <c r="U138" i="71"/>
  <c r="I87" i="46"/>
  <c r="I81" i="45"/>
  <c r="I81" i="46" s="1"/>
  <c r="P173" i="64"/>
  <c r="J13" i="24"/>
  <c r="J13" i="27" s="1"/>
  <c r="L87" i="46"/>
  <c r="L81" i="45"/>
  <c r="L81" i="46" s="1"/>
  <c r="E17" i="13"/>
  <c r="E17" i="16" s="1"/>
  <c r="E17" i="10"/>
  <c r="N148" i="66"/>
  <c r="N55" i="46"/>
  <c r="M98" i="70"/>
  <c r="M124" i="44"/>
  <c r="V339" i="67"/>
  <c r="V73" i="56"/>
  <c r="V370" i="72"/>
  <c r="V162" i="59"/>
  <c r="V424" i="72"/>
  <c r="V162" i="62"/>
  <c r="D97" i="71"/>
  <c r="D143" i="44"/>
  <c r="P122" i="6"/>
  <c r="P162" i="6"/>
  <c r="P138" i="6"/>
  <c r="H148" i="67"/>
  <c r="H74" i="46"/>
  <c r="C79" i="56"/>
  <c r="I173" i="64"/>
  <c r="I3" i="47"/>
  <c r="F177" i="56"/>
  <c r="T31" i="25"/>
  <c r="T31" i="28" s="1"/>
  <c r="D148" i="67"/>
  <c r="D74" i="46"/>
  <c r="K97" i="71"/>
  <c r="K143" i="44"/>
  <c r="K148" i="66"/>
  <c r="K55" i="46"/>
  <c r="F110" i="64"/>
  <c r="F3" i="44"/>
  <c r="D148" i="66"/>
  <c r="D55" i="46"/>
  <c r="E280" i="72"/>
  <c r="E162" i="54"/>
  <c r="E13" i="23"/>
  <c r="E13" i="26" s="1"/>
  <c r="I280" i="72"/>
  <c r="I162" i="54"/>
  <c r="I13" i="23"/>
  <c r="I13" i="26" s="1"/>
  <c r="N98" i="66"/>
  <c r="N43" i="44"/>
  <c r="U345" i="67"/>
  <c r="U79" i="56"/>
  <c r="L339" i="66"/>
  <c r="M148" i="66"/>
  <c r="M55" i="46"/>
  <c r="M148" i="65"/>
  <c r="M36" i="46"/>
  <c r="K98" i="66"/>
  <c r="K43" i="44"/>
  <c r="R148" i="70"/>
  <c r="R136" i="46"/>
  <c r="G121" i="6"/>
  <c r="G137" i="6"/>
  <c r="G161" i="6"/>
  <c r="B127" i="6"/>
  <c r="B151" i="6"/>
  <c r="N27" i="13"/>
  <c r="N27" i="16" s="1"/>
  <c r="N27" i="10"/>
  <c r="Q13" i="24"/>
  <c r="Q13" i="27" s="1"/>
  <c r="J30" i="46"/>
  <c r="J24" i="45"/>
  <c r="J24" i="46" s="1"/>
  <c r="J223" i="72"/>
  <c r="B3" i="9"/>
  <c r="L142" i="70"/>
  <c r="L117" i="70"/>
  <c r="L136" i="70" s="1"/>
  <c r="H298" i="72"/>
  <c r="J214" i="68"/>
  <c r="C144" i="46"/>
  <c r="C143" i="45"/>
  <c r="C143" i="46" s="1"/>
  <c r="O52" i="6"/>
  <c r="O96" i="6"/>
  <c r="O58" i="6"/>
  <c r="O55" i="6"/>
  <c r="O56" i="6"/>
  <c r="O57" i="6"/>
  <c r="O54" i="6"/>
  <c r="P3" i="52"/>
  <c r="S142" i="70"/>
  <c r="S144" i="46"/>
  <c r="O134" i="71"/>
  <c r="O115" i="71"/>
  <c r="O133" i="71" s="1"/>
  <c r="P17" i="13"/>
  <c r="P17" i="16" s="1"/>
  <c r="P17" i="10"/>
  <c r="T134" i="71"/>
  <c r="C155" i="65"/>
  <c r="O212" i="67"/>
  <c r="I9" i="46"/>
  <c r="I3" i="45"/>
  <c r="O144" i="46"/>
  <c r="B194" i="64"/>
  <c r="C174" i="67"/>
  <c r="C62" i="48"/>
  <c r="C231" i="67"/>
  <c r="C62" i="51"/>
  <c r="F162" i="55"/>
  <c r="O24" i="47"/>
  <c r="O155" i="66"/>
  <c r="O298" i="72"/>
  <c r="P142" i="67"/>
  <c r="P117" i="67"/>
  <c r="P136" i="67" s="1"/>
  <c r="L166" i="46"/>
  <c r="L161" i="45"/>
  <c r="L161" i="46" s="1"/>
  <c r="M27" i="10"/>
  <c r="M27" i="13"/>
  <c r="M27" i="16" s="1"/>
  <c r="B43" i="48"/>
  <c r="U127" i="6"/>
  <c r="U151" i="6"/>
  <c r="L17" i="13"/>
  <c r="L17" i="16" s="1"/>
  <c r="L17" i="10"/>
  <c r="O172" i="68"/>
  <c r="O142" i="68"/>
  <c r="O166" i="68" s="1"/>
  <c r="G138" i="72"/>
  <c r="G115" i="72"/>
  <c r="G133" i="72" s="1"/>
  <c r="C155" i="70"/>
  <c r="C138" i="72"/>
  <c r="C115" i="72"/>
  <c r="C133" i="72" s="1"/>
  <c r="J155" i="66"/>
  <c r="P161" i="51"/>
  <c r="V138" i="72"/>
  <c r="C142" i="70"/>
  <c r="C117" i="70"/>
  <c r="C136" i="70" s="1"/>
  <c r="I62" i="47"/>
  <c r="B30" i="46"/>
  <c r="B24" i="45"/>
  <c r="B24" i="46" s="1"/>
  <c r="B124" i="51"/>
  <c r="O124" i="51"/>
  <c r="C174" i="65"/>
  <c r="E52" i="6"/>
  <c r="E96" i="6"/>
  <c r="E58" i="6"/>
  <c r="E55" i="6"/>
  <c r="E56" i="6"/>
  <c r="E57" i="6"/>
  <c r="E54" i="6"/>
  <c r="C3" i="51"/>
  <c r="J17" i="10"/>
  <c r="J17" i="13"/>
  <c r="J17" i="16" s="1"/>
  <c r="I172" i="68"/>
  <c r="I142" i="68"/>
  <c r="I166" i="68" s="1"/>
  <c r="J162" i="55"/>
  <c r="C62" i="47"/>
  <c r="L43" i="47"/>
  <c r="L172" i="68"/>
  <c r="L142" i="68"/>
  <c r="L166" i="68" s="1"/>
  <c r="N118" i="68"/>
  <c r="N81" i="44"/>
  <c r="F98" i="65"/>
  <c r="F24" i="44"/>
  <c r="E370" i="72"/>
  <c r="E162" i="59"/>
  <c r="E424" i="72"/>
  <c r="E162" i="62"/>
  <c r="R97" i="71"/>
  <c r="R143" i="44"/>
  <c r="K98" i="65"/>
  <c r="K24" i="44"/>
  <c r="I162" i="6"/>
  <c r="I122" i="6"/>
  <c r="I138" i="6"/>
  <c r="M98" i="67"/>
  <c r="M62" i="44"/>
  <c r="H98" i="66"/>
  <c r="H43" i="44"/>
  <c r="P339" i="66"/>
  <c r="F144" i="71"/>
  <c r="F154" i="46"/>
  <c r="E122" i="6"/>
  <c r="E162" i="6"/>
  <c r="E138" i="6"/>
  <c r="O122" i="6"/>
  <c r="O162" i="6"/>
  <c r="O138" i="6"/>
  <c r="Q79" i="56"/>
  <c r="H97" i="72"/>
  <c r="H161" i="44"/>
  <c r="Q97" i="72"/>
  <c r="Q161" i="44"/>
  <c r="V280" i="72"/>
  <c r="V162" i="54"/>
  <c r="V13" i="23"/>
  <c r="V13" i="26" s="1"/>
  <c r="I161" i="6"/>
  <c r="I121" i="6"/>
  <c r="I137" i="6"/>
  <c r="R148" i="66"/>
  <c r="R55" i="46"/>
  <c r="N383" i="64"/>
  <c r="D122" i="6"/>
  <c r="D138" i="6"/>
  <c r="D162" i="6"/>
  <c r="H97" i="71"/>
  <c r="H143" i="44"/>
  <c r="Q144" i="72"/>
  <c r="Q172" i="46"/>
  <c r="J162" i="6"/>
  <c r="J122" i="6"/>
  <c r="J138" i="6"/>
  <c r="F280" i="72"/>
  <c r="F162" i="54"/>
  <c r="F13" i="23"/>
  <c r="F13" i="26" s="1"/>
  <c r="B155" i="67"/>
  <c r="B62" i="47"/>
  <c r="T144" i="72"/>
  <c r="T172" i="46"/>
  <c r="J370" i="72"/>
  <c r="J162" i="59"/>
  <c r="J162" i="62"/>
  <c r="J424" i="72"/>
  <c r="N79" i="56"/>
  <c r="F144" i="72"/>
  <c r="F172" i="46"/>
  <c r="H165" i="64"/>
  <c r="H16" i="46"/>
  <c r="E98" i="70"/>
  <c r="E124" i="44"/>
  <c r="R122" i="6"/>
  <c r="R138" i="6"/>
  <c r="R162" i="6"/>
  <c r="K134" i="71"/>
  <c r="S96" i="6"/>
  <c r="S52" i="6"/>
  <c r="S58" i="6"/>
  <c r="S55" i="6"/>
  <c r="S56" i="6"/>
  <c r="S57" i="6"/>
  <c r="S54" i="6"/>
  <c r="V13" i="24"/>
  <c r="V13" i="27" s="1"/>
  <c r="K13" i="24"/>
  <c r="K13" i="27" s="1"/>
  <c r="Q162" i="55"/>
  <c r="J142" i="65"/>
  <c r="J117" i="65"/>
  <c r="J136" i="65" s="1"/>
  <c r="J161" i="51"/>
  <c r="E27" i="10"/>
  <c r="E27" i="13"/>
  <c r="E27" i="16" s="1"/>
  <c r="D96" i="6"/>
  <c r="D52" i="6"/>
  <c r="D58" i="6"/>
  <c r="D55" i="6"/>
  <c r="D56" i="6"/>
  <c r="D57" i="6"/>
  <c r="D54" i="6"/>
  <c r="T25" i="13"/>
  <c r="T25" i="16" s="1"/>
  <c r="T25" i="10"/>
  <c r="T17" i="9"/>
  <c r="U166" i="46"/>
  <c r="C299" i="64"/>
  <c r="L124" i="49"/>
  <c r="L174" i="65"/>
  <c r="L24" i="48"/>
  <c r="L231" i="65"/>
  <c r="L24" i="51"/>
  <c r="O127" i="6"/>
  <c r="O151" i="6"/>
  <c r="Q27" i="10"/>
  <c r="Q27" i="13"/>
  <c r="Q27" i="16" s="1"/>
  <c r="G30" i="46"/>
  <c r="G24" i="45"/>
  <c r="G24" i="46" s="1"/>
  <c r="V87" i="46"/>
  <c r="C17" i="13"/>
  <c r="C17" i="16" s="1"/>
  <c r="C17" i="10"/>
  <c r="G17" i="13"/>
  <c r="G17" i="16" s="1"/>
  <c r="G17" i="10"/>
  <c r="U13" i="24"/>
  <c r="U13" i="27" s="1"/>
  <c r="O130" i="46"/>
  <c r="O124" i="45"/>
  <c r="O124" i="46" s="1"/>
  <c r="T16" i="46"/>
  <c r="I158" i="64"/>
  <c r="I131" i="64"/>
  <c r="I152" i="64" s="1"/>
  <c r="J174" i="67"/>
  <c r="J62" i="48"/>
  <c r="J62" i="51"/>
  <c r="J231" i="67"/>
  <c r="V142" i="65"/>
  <c r="L96" i="6"/>
  <c r="L52" i="6"/>
  <c r="L58" i="6"/>
  <c r="L55" i="6"/>
  <c r="L56" i="6"/>
  <c r="L57" i="6"/>
  <c r="L54" i="6"/>
  <c r="I24" i="47"/>
  <c r="F298" i="72"/>
  <c r="O155" i="65"/>
  <c r="L138" i="72"/>
  <c r="L115" i="72"/>
  <c r="L133" i="72" s="1"/>
  <c r="B24" i="47"/>
  <c r="B174" i="66"/>
  <c r="U52" i="6"/>
  <c r="U96" i="6"/>
  <c r="U58" i="6"/>
  <c r="U55" i="6"/>
  <c r="U56" i="6"/>
  <c r="U57" i="6"/>
  <c r="U54" i="6"/>
  <c r="F27" i="13"/>
  <c r="F27" i="16" s="1"/>
  <c r="F27" i="10"/>
  <c r="V144" i="46"/>
  <c r="B49" i="46"/>
  <c r="B43" i="45"/>
  <c r="B43" i="46" s="1"/>
  <c r="C161" i="49"/>
  <c r="I214" i="68"/>
  <c r="I81" i="48"/>
  <c r="I286" i="68"/>
  <c r="I81" i="51"/>
  <c r="P223" i="72"/>
  <c r="V151" i="6"/>
  <c r="V127" i="6"/>
  <c r="B130" i="46"/>
  <c r="B124" i="45"/>
  <c r="B124" i="46" s="1"/>
  <c r="I155" i="67"/>
  <c r="O124" i="47"/>
  <c r="B142" i="65"/>
  <c r="B117" i="65"/>
  <c r="B136" i="65" s="1"/>
  <c r="J130" i="46"/>
  <c r="J124" i="45"/>
  <c r="J124" i="46" s="1"/>
  <c r="T31" i="24"/>
  <c r="T31" i="27" s="1"/>
  <c r="T31" i="21"/>
  <c r="B231" i="70"/>
  <c r="O231" i="70"/>
  <c r="E127" i="6"/>
  <c r="E151" i="6"/>
  <c r="C257" i="64"/>
  <c r="I124" i="47"/>
  <c r="I238" i="68"/>
  <c r="J298" i="72"/>
  <c r="C155" i="67"/>
  <c r="L155" i="66"/>
  <c r="C148" i="46"/>
  <c r="G81" i="47"/>
  <c r="R148" i="67"/>
  <c r="R74" i="46"/>
  <c r="C370" i="72"/>
  <c r="C162" i="59"/>
  <c r="C162" i="62"/>
  <c r="C424" i="72"/>
  <c r="G159" i="56"/>
  <c r="H98" i="65"/>
  <c r="H24" i="44"/>
  <c r="H182" i="68"/>
  <c r="H97" i="46"/>
  <c r="E98" i="67"/>
  <c r="E62" i="44"/>
  <c r="M148" i="67"/>
  <c r="M74" i="46"/>
  <c r="E118" i="68"/>
  <c r="E81" i="44"/>
  <c r="F97" i="71"/>
  <c r="F143" i="44"/>
  <c r="D98" i="70"/>
  <c r="D124" i="44"/>
  <c r="B155" i="70"/>
  <c r="B124" i="47"/>
  <c r="R98" i="65"/>
  <c r="R24" i="44"/>
  <c r="K98" i="70"/>
  <c r="K124" i="44"/>
  <c r="N98" i="67"/>
  <c r="N62" i="44"/>
  <c r="M148" i="70"/>
  <c r="M136" i="46"/>
  <c r="Q98" i="65"/>
  <c r="Q24" i="44"/>
  <c r="H110" i="64"/>
  <c r="H3" i="44"/>
  <c r="N280" i="72"/>
  <c r="N162" i="54"/>
  <c r="N13" i="23"/>
  <c r="N13" i="26" s="1"/>
  <c r="O280" i="72"/>
  <c r="O162" i="54"/>
  <c r="O13" i="23"/>
  <c r="O13" i="26" s="1"/>
  <c r="N144" i="71"/>
  <c r="N154" i="46"/>
  <c r="L280" i="72"/>
  <c r="L162" i="54"/>
  <c r="L13" i="23"/>
  <c r="L13" i="26" s="1"/>
  <c r="F148" i="66"/>
  <c r="F55" i="46"/>
  <c r="H138" i="6"/>
  <c r="H122" i="6"/>
  <c r="H162" i="6"/>
  <c r="R97" i="72"/>
  <c r="N98" i="70"/>
  <c r="N124" i="44"/>
  <c r="Q148" i="66"/>
  <c r="Q55" i="46"/>
  <c r="I339" i="67"/>
  <c r="D148" i="65"/>
  <c r="D36" i="46"/>
  <c r="R110" i="64"/>
  <c r="Q118" i="68"/>
  <c r="Q81" i="44"/>
  <c r="R144" i="46"/>
  <c r="I143" i="49"/>
  <c r="V162" i="55"/>
  <c r="B174" i="65"/>
  <c r="B24" i="48"/>
  <c r="B24" i="51"/>
  <c r="B231" i="65"/>
  <c r="K162" i="55"/>
  <c r="Q298" i="72"/>
  <c r="J68" i="46"/>
  <c r="J62" i="45"/>
  <c r="J62" i="46" s="1"/>
  <c r="V17" i="13"/>
  <c r="V17" i="16" s="1"/>
  <c r="V17" i="10"/>
  <c r="J161" i="48"/>
  <c r="D127" i="6"/>
  <c r="D151" i="6"/>
  <c r="U138" i="72"/>
  <c r="G169" i="72"/>
  <c r="G161" i="48"/>
  <c r="G223" i="72"/>
  <c r="G161" i="51"/>
  <c r="P174" i="65"/>
  <c r="P24" i="48"/>
  <c r="P231" i="65"/>
  <c r="P24" i="51"/>
  <c r="C169" i="71"/>
  <c r="C143" i="48"/>
  <c r="C223" i="71"/>
  <c r="C143" i="51"/>
  <c r="O161" i="51"/>
  <c r="P27" i="13"/>
  <c r="P27" i="16" s="1"/>
  <c r="P27" i="10"/>
  <c r="L62" i="47"/>
  <c r="L174" i="66"/>
  <c r="L43" i="48"/>
  <c r="L43" i="51"/>
  <c r="L231" i="66"/>
  <c r="G142" i="65"/>
  <c r="G117" i="65"/>
  <c r="G136" i="65" s="1"/>
  <c r="V172" i="68"/>
  <c r="P144" i="46"/>
  <c r="P143" i="45"/>
  <c r="P143" i="46" s="1"/>
  <c r="M25" i="13"/>
  <c r="M25" i="16" s="1"/>
  <c r="M25" i="10"/>
  <c r="M17" i="9"/>
  <c r="U162" i="55"/>
  <c r="O49" i="46"/>
  <c r="O43" i="45"/>
  <c r="O43" i="46" s="1"/>
  <c r="O142" i="70"/>
  <c r="O117" i="70"/>
  <c r="O136" i="70" s="1"/>
  <c r="I215" i="64"/>
  <c r="L151" i="6"/>
  <c r="L127" i="6"/>
  <c r="I155" i="65"/>
  <c r="P24" i="47"/>
  <c r="O24" i="50"/>
  <c r="L161" i="49"/>
  <c r="B155" i="65"/>
  <c r="I124" i="51"/>
  <c r="U134" i="71"/>
  <c r="O161" i="47"/>
  <c r="G187" i="71"/>
  <c r="G9" i="46"/>
  <c r="G3" i="45"/>
  <c r="J174" i="66"/>
  <c r="J43" i="48"/>
  <c r="J43" i="51"/>
  <c r="J231" i="66"/>
  <c r="B142" i="66"/>
  <c r="B117" i="66"/>
  <c r="B136" i="66" s="1"/>
  <c r="J124" i="47"/>
  <c r="E13" i="24"/>
  <c r="E13" i="27" s="1"/>
  <c r="P161" i="48"/>
  <c r="V96" i="6"/>
  <c r="V52" i="6"/>
  <c r="V58" i="6"/>
  <c r="V55" i="6"/>
  <c r="V56" i="6"/>
  <c r="V57" i="6"/>
  <c r="V54" i="6"/>
  <c r="C52" i="6"/>
  <c r="C96" i="6"/>
  <c r="C58" i="6"/>
  <c r="C55" i="6"/>
  <c r="C56" i="6"/>
  <c r="C57" i="6"/>
  <c r="C54" i="6"/>
  <c r="O81" i="51"/>
  <c r="B142" i="70"/>
  <c r="B117" i="70"/>
  <c r="B136" i="70" s="1"/>
  <c r="V68" i="46"/>
  <c r="O155" i="70"/>
  <c r="J142" i="70"/>
  <c r="J117" i="70"/>
  <c r="J136" i="70" s="1"/>
  <c r="C214" i="68"/>
  <c r="C81" i="48"/>
  <c r="C286" i="68"/>
  <c r="C81" i="51"/>
  <c r="T101" i="56"/>
  <c r="B124" i="48"/>
  <c r="O124" i="48"/>
  <c r="G115" i="71"/>
  <c r="G133" i="71" s="1"/>
  <c r="G134" i="71"/>
  <c r="M96" i="6"/>
  <c r="M52" i="6"/>
  <c r="M58" i="6"/>
  <c r="M55" i="6"/>
  <c r="M56" i="6"/>
  <c r="M57" i="6"/>
  <c r="M54" i="6"/>
  <c r="C3" i="48"/>
  <c r="I155" i="70"/>
  <c r="P169" i="71"/>
  <c r="P143" i="48"/>
  <c r="P223" i="71"/>
  <c r="P143" i="51"/>
  <c r="O3" i="47"/>
  <c r="U142" i="67"/>
  <c r="C138" i="71"/>
  <c r="G190" i="68"/>
  <c r="P49" i="46"/>
  <c r="P43" i="45"/>
  <c r="P43" i="46" s="1"/>
  <c r="K17" i="13"/>
  <c r="K17" i="16" s="1"/>
  <c r="K17" i="10"/>
  <c r="G122" i="6"/>
  <c r="G138" i="6"/>
  <c r="G162" i="6"/>
  <c r="F98" i="70"/>
  <c r="F124" i="44"/>
  <c r="U280" i="72"/>
  <c r="U162" i="54"/>
  <c r="U13" i="23"/>
  <c r="U13" i="26" s="1"/>
  <c r="Q182" i="68"/>
  <c r="Q97" i="46"/>
  <c r="N162" i="6"/>
  <c r="N122" i="6"/>
  <c r="N138" i="6"/>
  <c r="H148" i="70"/>
  <c r="H136" i="46"/>
  <c r="N144" i="72"/>
  <c r="N172" i="46"/>
  <c r="M122" i="6"/>
  <c r="M138" i="6"/>
  <c r="M162" i="6"/>
  <c r="D370" i="72"/>
  <c r="D162" i="59"/>
  <c r="D424" i="72"/>
  <c r="D162" i="62"/>
  <c r="M98" i="66"/>
  <c r="M43" i="44"/>
  <c r="T78" i="56"/>
  <c r="T370" i="72"/>
  <c r="T162" i="59"/>
  <c r="T424" i="72"/>
  <c r="T162" i="62"/>
  <c r="E148" i="67"/>
  <c r="E74" i="46"/>
  <c r="C190" i="68"/>
  <c r="C81" i="47"/>
  <c r="F159" i="56"/>
  <c r="F97" i="72"/>
  <c r="F161" i="44"/>
  <c r="K280" i="72"/>
  <c r="K162" i="54"/>
  <c r="K13" i="23"/>
  <c r="K13" i="26" s="1"/>
  <c r="D98" i="66"/>
  <c r="D43" i="44"/>
  <c r="P151" i="71"/>
  <c r="P143" i="47"/>
  <c r="E148" i="65"/>
  <c r="E36" i="46"/>
  <c r="I339" i="70"/>
  <c r="I135" i="56"/>
  <c r="J155" i="67"/>
  <c r="J62" i="47"/>
  <c r="R73" i="56"/>
  <c r="F148" i="70"/>
  <c r="F136" i="46"/>
  <c r="R118" i="68"/>
  <c r="H370" i="72"/>
  <c r="H162" i="59"/>
  <c r="H162" i="62"/>
  <c r="H424" i="72"/>
  <c r="J331" i="71"/>
  <c r="N148" i="65"/>
  <c r="N36" i="46"/>
  <c r="B122" i="6"/>
  <c r="B162" i="6"/>
  <c r="B138" i="6"/>
  <c r="M177" i="56"/>
  <c r="Q148" i="65"/>
  <c r="Q36" i="46"/>
  <c r="M165" i="64"/>
  <c r="M16" i="46"/>
  <c r="N73" i="56"/>
  <c r="F182" i="68"/>
  <c r="F97" i="46"/>
  <c r="K182" i="68"/>
  <c r="K97" i="46"/>
  <c r="S142" i="66"/>
  <c r="V298" i="72"/>
  <c r="V317" i="72"/>
  <c r="O30" i="46"/>
  <c r="O24" i="45"/>
  <c r="O24" i="46" s="1"/>
  <c r="K298" i="72"/>
  <c r="G194" i="64"/>
  <c r="G3" i="48"/>
  <c r="G257" i="64"/>
  <c r="G3" i="51"/>
  <c r="J142" i="67"/>
  <c r="J117" i="67"/>
  <c r="J136" i="67" s="1"/>
  <c r="L13" i="24"/>
  <c r="L13" i="27" s="1"/>
  <c r="F96" i="6"/>
  <c r="F52" i="6"/>
  <c r="F58" i="6"/>
  <c r="F55" i="6"/>
  <c r="F56" i="6"/>
  <c r="F57" i="6"/>
  <c r="F54" i="6"/>
  <c r="J169" i="72"/>
  <c r="K144" i="46"/>
  <c r="L27" i="13"/>
  <c r="L27" i="16" s="1"/>
  <c r="L27" i="10"/>
  <c r="C115" i="71"/>
  <c r="C133" i="71" s="1"/>
  <c r="C134" i="71"/>
  <c r="N53" i="6"/>
  <c r="J3" i="10"/>
  <c r="E144" i="46"/>
  <c r="G259" i="72"/>
  <c r="K52" i="6"/>
  <c r="K96" i="6"/>
  <c r="K58" i="6"/>
  <c r="K55" i="6"/>
  <c r="K56" i="6"/>
  <c r="K57" i="6"/>
  <c r="K54" i="6"/>
  <c r="R53" i="6"/>
  <c r="O223" i="72"/>
  <c r="J205" i="72"/>
  <c r="L155" i="67"/>
  <c r="P30" i="46"/>
  <c r="P24" i="45"/>
  <c r="P24" i="46" s="1"/>
  <c r="V49" i="46"/>
  <c r="V166" i="46"/>
  <c r="J53" i="6"/>
  <c r="C27" i="10"/>
  <c r="C27" i="13"/>
  <c r="C27" i="16" s="1"/>
  <c r="B17" i="13"/>
  <c r="B17" i="16" s="1"/>
  <c r="B17" i="10"/>
  <c r="H53" i="6"/>
  <c r="R172" i="46"/>
  <c r="U298" i="72"/>
  <c r="O142" i="66"/>
  <c r="O117" i="66"/>
  <c r="O136" i="66" s="1"/>
  <c r="B166" i="46"/>
  <c r="B161" i="45"/>
  <c r="B161" i="46" s="1"/>
  <c r="F144" i="46"/>
  <c r="I27" i="13"/>
  <c r="I27" i="16" s="1"/>
  <c r="I27" i="10"/>
  <c r="P155" i="65"/>
  <c r="C13" i="24"/>
  <c r="C13" i="27" s="1"/>
  <c r="U142" i="70"/>
  <c r="S13" i="24"/>
  <c r="S13" i="27" s="1"/>
  <c r="C161" i="47"/>
  <c r="I53" i="6"/>
  <c r="I231" i="70"/>
  <c r="J27" i="13"/>
  <c r="J27" i="16" s="1"/>
  <c r="J27" i="10"/>
  <c r="Q144" i="46"/>
  <c r="H134" i="71"/>
  <c r="O151" i="72"/>
  <c r="G158" i="64"/>
  <c r="G131" i="64"/>
  <c r="G152" i="64" s="1"/>
  <c r="B169" i="72"/>
  <c r="B161" i="48"/>
  <c r="B223" i="72"/>
  <c r="B161" i="51"/>
  <c r="J155" i="70"/>
  <c r="E162" i="55"/>
  <c r="P169" i="72"/>
  <c r="D134" i="71"/>
  <c r="Q96" i="6"/>
  <c r="Q52" i="6"/>
  <c r="Q58" i="6"/>
  <c r="Q55" i="6"/>
  <c r="Q56" i="6"/>
  <c r="Q57" i="6"/>
  <c r="Q54" i="6"/>
  <c r="C127" i="6"/>
  <c r="C151" i="6"/>
  <c r="O286" i="68"/>
  <c r="V142" i="67"/>
  <c r="G87" i="46"/>
  <c r="G81" i="45"/>
  <c r="G81" i="46" s="1"/>
  <c r="O124" i="53"/>
  <c r="J250" i="70"/>
  <c r="T428" i="68"/>
  <c r="B174" i="70"/>
  <c r="D144" i="46"/>
  <c r="O174" i="70"/>
  <c r="G24" i="51"/>
  <c r="M151" i="6"/>
  <c r="M127" i="6"/>
  <c r="C194" i="64"/>
  <c r="N144" i="46"/>
  <c r="V142" i="70"/>
  <c r="O173" i="64"/>
  <c r="I194" i="64"/>
  <c r="I3" i="48"/>
  <c r="I257" i="64"/>
  <c r="I3" i="51"/>
  <c r="C143" i="52"/>
  <c r="G81" i="50"/>
  <c r="P142" i="66"/>
  <c r="P117" i="66"/>
  <c r="P136" i="66" s="1"/>
  <c r="O84" i="72"/>
  <c r="T88" i="67"/>
  <c r="T99" i="68"/>
  <c r="V84" i="66"/>
  <c r="V100" i="68"/>
  <c r="R89" i="66"/>
  <c r="O88" i="72"/>
  <c r="S89" i="65"/>
  <c r="U89" i="67"/>
  <c r="S89" i="66"/>
  <c r="R88" i="66"/>
  <c r="N88" i="65"/>
  <c r="T84" i="71"/>
  <c r="R107" i="68"/>
  <c r="P84" i="65"/>
  <c r="Q83" i="72"/>
  <c r="R85" i="70"/>
  <c r="O87" i="71"/>
  <c r="U89" i="69"/>
  <c r="Q108" i="68"/>
  <c r="M103" i="68"/>
  <c r="S84" i="67"/>
  <c r="Q85" i="70"/>
  <c r="U99" i="68"/>
  <c r="O104" i="68"/>
  <c r="R85" i="65"/>
  <c r="N88" i="71"/>
  <c r="L3" i="10" l="1"/>
  <c r="P3" i="13"/>
  <c r="O3" i="13"/>
  <c r="B241" i="71"/>
  <c r="P430" i="68"/>
  <c r="O62" i="53"/>
  <c r="F73" i="56"/>
  <c r="O143" i="45"/>
  <c r="O143" i="46" s="1"/>
  <c r="C212" i="65"/>
  <c r="Q13" i="21"/>
  <c r="I81" i="52"/>
  <c r="L250" i="70"/>
  <c r="N96" i="56"/>
  <c r="P345" i="66"/>
  <c r="C241" i="72"/>
  <c r="C143" i="50"/>
  <c r="C430" i="68"/>
  <c r="I187" i="72"/>
  <c r="M339" i="66"/>
  <c r="D331" i="71"/>
  <c r="B193" i="67"/>
  <c r="L345" i="66"/>
  <c r="D325" i="71"/>
  <c r="U339" i="65"/>
  <c r="M339" i="67"/>
  <c r="D345" i="66"/>
  <c r="B238" i="68"/>
  <c r="I161" i="49"/>
  <c r="B143" i="50"/>
  <c r="F22" i="56"/>
  <c r="I212" i="70"/>
  <c r="B205" i="71"/>
  <c r="P193" i="67"/>
  <c r="D159" i="56"/>
  <c r="B62" i="49"/>
  <c r="L60" i="56"/>
  <c r="Q331" i="71"/>
  <c r="D153" i="56"/>
  <c r="H13" i="21"/>
  <c r="D345" i="67"/>
  <c r="M345" i="65"/>
  <c r="M73" i="56"/>
  <c r="L43" i="50"/>
  <c r="T376" i="64"/>
  <c r="B193" i="66"/>
  <c r="L212" i="70"/>
  <c r="N22" i="56"/>
  <c r="G143" i="50"/>
  <c r="V423" i="68"/>
  <c r="D60" i="56"/>
  <c r="I124" i="53"/>
  <c r="N345" i="70"/>
  <c r="T423" i="68"/>
  <c r="B310" i="68"/>
  <c r="O259" i="71"/>
  <c r="V325" i="72"/>
  <c r="B259" i="71"/>
  <c r="P250" i="67"/>
  <c r="O41" i="56"/>
  <c r="L423" i="68"/>
  <c r="D331" i="72"/>
  <c r="B193" i="70"/>
  <c r="J259" i="72"/>
  <c r="G81" i="52"/>
  <c r="C143" i="49"/>
  <c r="B43" i="52"/>
  <c r="L54" i="56"/>
  <c r="N331" i="71"/>
  <c r="O124" i="50"/>
  <c r="J159" i="56"/>
  <c r="L124" i="53"/>
  <c r="J325" i="71"/>
  <c r="C124" i="49"/>
  <c r="P187" i="71"/>
  <c r="E163" i="56"/>
  <c r="J143" i="52"/>
  <c r="G161" i="50"/>
  <c r="N331" i="72"/>
  <c r="O143" i="50"/>
  <c r="E345" i="66"/>
  <c r="P62" i="50"/>
  <c r="L96" i="56"/>
  <c r="H103" i="56"/>
  <c r="J193" i="70"/>
  <c r="L187" i="72"/>
  <c r="P215" i="64"/>
  <c r="B212" i="65"/>
  <c r="J161" i="50"/>
  <c r="J153" i="56"/>
  <c r="N159" i="56"/>
  <c r="C187" i="71"/>
  <c r="O60" i="56"/>
  <c r="M317" i="72"/>
  <c r="V339" i="65"/>
  <c r="C3" i="50"/>
  <c r="H41" i="56"/>
  <c r="I376" i="64"/>
  <c r="O62" i="52"/>
  <c r="C193" i="70"/>
  <c r="V96" i="56"/>
  <c r="I161" i="52"/>
  <c r="P103" i="56"/>
  <c r="P193" i="70"/>
  <c r="J345" i="65"/>
  <c r="K345" i="67"/>
  <c r="S15" i="56"/>
  <c r="G3" i="10"/>
  <c r="D141" i="56"/>
  <c r="D339" i="66"/>
  <c r="O269" i="70"/>
  <c r="B259" i="72"/>
  <c r="C24" i="53"/>
  <c r="C241" i="71"/>
  <c r="B250" i="66"/>
  <c r="I269" i="70"/>
  <c r="I269" i="65"/>
  <c r="L334" i="68"/>
  <c r="L269" i="70"/>
  <c r="I310" i="68"/>
  <c r="C3" i="53"/>
  <c r="G62" i="53"/>
  <c r="B143" i="53"/>
  <c r="O43" i="53"/>
  <c r="P124" i="52"/>
  <c r="C62" i="50"/>
  <c r="I3" i="49"/>
  <c r="C269" i="65"/>
  <c r="P241" i="71"/>
  <c r="C177" i="56"/>
  <c r="B43" i="49"/>
  <c r="C3" i="13"/>
  <c r="I124" i="50"/>
  <c r="I24" i="50"/>
  <c r="L43" i="53"/>
  <c r="G269" i="67"/>
  <c r="G345" i="67"/>
  <c r="L124" i="50"/>
  <c r="V135" i="56"/>
  <c r="J161" i="53"/>
  <c r="L161" i="52"/>
  <c r="S153" i="56"/>
  <c r="Q103" i="56"/>
  <c r="D177" i="56"/>
  <c r="O143" i="53"/>
  <c r="O269" i="66"/>
  <c r="L193" i="70"/>
  <c r="P269" i="67"/>
  <c r="O345" i="66"/>
  <c r="Q339" i="70"/>
  <c r="Q60" i="56"/>
  <c r="J24" i="49"/>
  <c r="C124" i="53"/>
  <c r="V153" i="56"/>
  <c r="V325" i="71"/>
  <c r="G24" i="49"/>
  <c r="D73" i="56"/>
  <c r="G193" i="65"/>
  <c r="S317" i="72"/>
  <c r="E13" i="21"/>
  <c r="P299" i="64"/>
  <c r="I177" i="56"/>
  <c r="U339" i="66"/>
  <c r="S171" i="56"/>
  <c r="B250" i="65"/>
  <c r="S73" i="56"/>
  <c r="I3" i="10"/>
  <c r="E339" i="67"/>
  <c r="S339" i="67"/>
  <c r="P43" i="49"/>
  <c r="B24" i="49"/>
  <c r="B269" i="65"/>
  <c r="I278" i="64"/>
  <c r="K79" i="56"/>
  <c r="C236" i="64"/>
  <c r="R103" i="56"/>
  <c r="D345" i="65"/>
  <c r="B124" i="49"/>
  <c r="J193" i="65"/>
  <c r="J163" i="56"/>
  <c r="E54" i="56"/>
  <c r="G262" i="68"/>
  <c r="S13" i="21"/>
  <c r="P3" i="49"/>
  <c r="T339" i="70"/>
  <c r="J143" i="49"/>
  <c r="C124" i="52"/>
  <c r="F317" i="72"/>
  <c r="O193" i="67"/>
  <c r="C339" i="66"/>
  <c r="C259" i="71"/>
  <c r="F141" i="56"/>
  <c r="O159" i="56"/>
  <c r="N141" i="56"/>
  <c r="P3" i="50"/>
  <c r="F345" i="70"/>
  <c r="J41" i="56"/>
  <c r="B24" i="52"/>
  <c r="E96" i="56"/>
  <c r="V339" i="70"/>
  <c r="H345" i="70"/>
  <c r="G310" i="68"/>
  <c r="B187" i="71"/>
  <c r="S325" i="72"/>
  <c r="V163" i="56"/>
  <c r="P143" i="49"/>
  <c r="C269" i="70"/>
  <c r="F339" i="67"/>
  <c r="L13" i="21"/>
  <c r="J24" i="52"/>
  <c r="E60" i="56"/>
  <c r="E79" i="56"/>
  <c r="U35" i="56"/>
  <c r="B143" i="49"/>
  <c r="Q317" i="72"/>
  <c r="T15" i="56"/>
  <c r="T163" i="56"/>
  <c r="H177" i="56"/>
  <c r="C161" i="52"/>
  <c r="O62" i="49"/>
  <c r="D41" i="56"/>
  <c r="J345" i="70"/>
  <c r="O62" i="50"/>
  <c r="I241" i="72"/>
  <c r="F60" i="56"/>
  <c r="F325" i="72"/>
  <c r="O212" i="70"/>
  <c r="E177" i="56"/>
  <c r="D339" i="70"/>
  <c r="H317" i="72"/>
  <c r="T96" i="56"/>
  <c r="N339" i="70"/>
  <c r="P345" i="67"/>
  <c r="M13" i="21"/>
  <c r="B124" i="52"/>
  <c r="M41" i="56"/>
  <c r="N17" i="10"/>
  <c r="C103" i="56"/>
  <c r="P278" i="64"/>
  <c r="J423" i="68"/>
  <c r="D79" i="56"/>
  <c r="L331" i="72"/>
  <c r="Q331" i="72"/>
  <c r="N17" i="13"/>
  <c r="N17" i="16" s="1"/>
  <c r="C325" i="72"/>
  <c r="B143" i="52"/>
  <c r="N103" i="56"/>
  <c r="U15" i="56"/>
  <c r="I331" i="72"/>
  <c r="H159" i="56"/>
  <c r="L81" i="53"/>
  <c r="J96" i="56"/>
  <c r="C13" i="21"/>
  <c r="B161" i="53"/>
  <c r="G331" i="71"/>
  <c r="Q163" i="56"/>
  <c r="N345" i="67"/>
  <c r="C171" i="56"/>
  <c r="E423" i="68"/>
  <c r="B250" i="70"/>
  <c r="J317" i="72"/>
  <c r="M331" i="72"/>
  <c r="O212" i="65"/>
  <c r="R430" i="68"/>
  <c r="N15" i="56"/>
  <c r="O250" i="67"/>
  <c r="E339" i="66"/>
  <c r="P250" i="70"/>
  <c r="N339" i="67"/>
  <c r="F376" i="64"/>
  <c r="D135" i="56"/>
  <c r="C60" i="56"/>
  <c r="P212" i="67"/>
  <c r="R159" i="56"/>
  <c r="B81" i="52"/>
  <c r="J141" i="56"/>
  <c r="G238" i="68"/>
  <c r="T344" i="67"/>
  <c r="C62" i="53"/>
  <c r="G143" i="52"/>
  <c r="P62" i="52"/>
  <c r="O269" i="67"/>
  <c r="F171" i="56"/>
  <c r="B24" i="50"/>
  <c r="L177" i="56"/>
  <c r="C41" i="56"/>
  <c r="Q177" i="56"/>
  <c r="I187" i="71"/>
  <c r="F383" i="64"/>
  <c r="N135" i="56"/>
  <c r="P79" i="56"/>
  <c r="E3" i="13"/>
  <c r="E3" i="10"/>
  <c r="C3" i="10"/>
  <c r="E339" i="70"/>
  <c r="T339" i="66"/>
  <c r="K141" i="56"/>
  <c r="J331" i="72"/>
  <c r="O259" i="72"/>
  <c r="K430" i="68"/>
  <c r="J205" i="71"/>
  <c r="P339" i="70"/>
  <c r="S325" i="71"/>
  <c r="U135" i="56"/>
  <c r="G161" i="49"/>
  <c r="C259" i="72"/>
  <c r="N3" i="13"/>
  <c r="J241" i="71"/>
  <c r="E331" i="72"/>
  <c r="R339" i="67"/>
  <c r="O269" i="65"/>
  <c r="O43" i="50"/>
  <c r="U54" i="56"/>
  <c r="N376" i="64"/>
  <c r="T135" i="56"/>
  <c r="J43" i="52"/>
  <c r="O161" i="53"/>
  <c r="E135" i="56"/>
  <c r="C345" i="65"/>
  <c r="C212" i="67"/>
  <c r="C54" i="56"/>
  <c r="R331" i="71"/>
  <c r="L81" i="50"/>
  <c r="O161" i="50"/>
  <c r="N177" i="56"/>
  <c r="N430" i="68"/>
  <c r="G79" i="56"/>
  <c r="R345" i="67"/>
  <c r="I81" i="49"/>
  <c r="G143" i="49"/>
  <c r="J187" i="71"/>
  <c r="M171" i="56"/>
  <c r="G25" i="23"/>
  <c r="G25" i="26" s="1"/>
  <c r="T25" i="24"/>
  <c r="T25" i="27" s="1"/>
  <c r="G81" i="53"/>
  <c r="I24" i="53"/>
  <c r="J250" i="65"/>
  <c r="C124" i="50"/>
  <c r="H345" i="65"/>
  <c r="M325" i="72"/>
  <c r="S212" i="69"/>
  <c r="S105" i="50"/>
  <c r="S269" i="69"/>
  <c r="S105" i="53"/>
  <c r="S105" i="45"/>
  <c r="S105" i="46" s="1"/>
  <c r="S120" i="46"/>
  <c r="B24" i="53"/>
  <c r="U317" i="72"/>
  <c r="B193" i="65"/>
  <c r="B161" i="50"/>
  <c r="H331" i="71"/>
  <c r="G259" i="71"/>
  <c r="S151" i="69"/>
  <c r="S117" i="69"/>
  <c r="S136" i="69" s="1"/>
  <c r="J124" i="52"/>
  <c r="G24" i="52"/>
  <c r="H141" i="56"/>
  <c r="L241" i="72"/>
  <c r="G212" i="67"/>
  <c r="T13" i="21"/>
  <c r="J177" i="56"/>
  <c r="K345" i="70"/>
  <c r="S105" i="52"/>
  <c r="S193" i="69"/>
  <c r="S105" i="49"/>
  <c r="S250" i="69"/>
  <c r="M141" i="56"/>
  <c r="L143" i="53"/>
  <c r="E73" i="56"/>
  <c r="P3" i="53"/>
  <c r="R387" i="72"/>
  <c r="R161" i="60"/>
  <c r="R161" i="63"/>
  <c r="R441" i="72"/>
  <c r="P25" i="23"/>
  <c r="P25" i="26" s="1"/>
  <c r="B43" i="50"/>
  <c r="G205" i="72"/>
  <c r="K73" i="56"/>
  <c r="Q135" i="56"/>
  <c r="O24" i="53"/>
  <c r="I3" i="52"/>
  <c r="O205" i="71"/>
  <c r="C187" i="72"/>
  <c r="L262" i="68"/>
  <c r="P161" i="53"/>
  <c r="I143" i="52"/>
  <c r="O339" i="67"/>
  <c r="U171" i="56"/>
  <c r="K339" i="67"/>
  <c r="L269" i="66"/>
  <c r="L22" i="56"/>
  <c r="M54" i="56"/>
  <c r="I241" i="71"/>
  <c r="P24" i="50"/>
  <c r="G205" i="71"/>
  <c r="H25" i="24"/>
  <c r="H25" i="27" s="1"/>
  <c r="Q25" i="24"/>
  <c r="Q25" i="27" s="1"/>
  <c r="G250" i="65"/>
  <c r="Q159" i="56"/>
  <c r="T35" i="56"/>
  <c r="K331" i="72"/>
  <c r="L250" i="67"/>
  <c r="O345" i="65"/>
  <c r="F423" i="68"/>
  <c r="H15" i="56"/>
  <c r="P339" i="67"/>
  <c r="I62" i="50"/>
  <c r="J143" i="53"/>
  <c r="C250" i="70"/>
  <c r="L259" i="71"/>
  <c r="M430" i="68"/>
  <c r="J103" i="56"/>
  <c r="L159" i="56"/>
  <c r="E345" i="65"/>
  <c r="I317" i="72"/>
  <c r="N3" i="10"/>
  <c r="N25" i="24"/>
  <c r="N25" i="27" s="1"/>
  <c r="C25" i="23"/>
  <c r="C25" i="26" s="1"/>
  <c r="J259" i="71"/>
  <c r="L143" i="50"/>
  <c r="L124" i="52"/>
  <c r="J430" i="68"/>
  <c r="P161" i="49"/>
  <c r="J24" i="50"/>
  <c r="P43" i="52"/>
  <c r="O205" i="72"/>
  <c r="G334" i="68"/>
  <c r="K317" i="72"/>
  <c r="F331" i="71"/>
  <c r="J143" i="50"/>
  <c r="O212" i="66"/>
  <c r="L205" i="71"/>
  <c r="C143" i="53"/>
  <c r="I43" i="49"/>
  <c r="B62" i="52"/>
  <c r="I124" i="49"/>
  <c r="G3" i="52"/>
  <c r="G212" i="66"/>
  <c r="H60" i="56"/>
  <c r="R17" i="20"/>
  <c r="O331" i="71"/>
  <c r="P60" i="56"/>
  <c r="P143" i="52"/>
  <c r="L310" i="68"/>
  <c r="C205" i="71"/>
  <c r="P54" i="56"/>
  <c r="P236" i="64"/>
  <c r="G241" i="71"/>
  <c r="L259" i="72"/>
  <c r="P124" i="53"/>
  <c r="I15" i="56"/>
  <c r="O236" i="64"/>
  <c r="G143" i="53"/>
  <c r="F151" i="72"/>
  <c r="F161" i="47"/>
  <c r="O327" i="71"/>
  <c r="J137" i="6"/>
  <c r="J121" i="6"/>
  <c r="J161" i="6"/>
  <c r="H334" i="72"/>
  <c r="H162" i="57"/>
  <c r="S118" i="68"/>
  <c r="S81" i="44"/>
  <c r="F32" i="24"/>
  <c r="F32" i="27" s="1"/>
  <c r="F32" i="21"/>
  <c r="F27" i="20"/>
  <c r="D174" i="65"/>
  <c r="D24" i="48"/>
  <c r="D231" i="65"/>
  <c r="D24" i="51"/>
  <c r="V112" i="6"/>
  <c r="F32" i="23"/>
  <c r="F32" i="26" s="1"/>
  <c r="F27" i="19"/>
  <c r="F27" i="23" s="1"/>
  <c r="F27" i="26" s="1"/>
  <c r="N174" i="65"/>
  <c r="N24" i="48"/>
  <c r="N24" i="51"/>
  <c r="N231" i="65"/>
  <c r="S352" i="72"/>
  <c r="S162" i="58"/>
  <c r="S406" i="72"/>
  <c r="S162" i="61"/>
  <c r="M32" i="23"/>
  <c r="M32" i="26" s="1"/>
  <c r="M27" i="19"/>
  <c r="M27" i="23" s="1"/>
  <c r="M27" i="26" s="1"/>
  <c r="V173" i="56"/>
  <c r="Q173" i="64"/>
  <c r="Q3" i="47"/>
  <c r="N151" i="72"/>
  <c r="N161" i="47"/>
  <c r="C327" i="71"/>
  <c r="L341" i="70"/>
  <c r="H173" i="64"/>
  <c r="H3" i="47"/>
  <c r="Q151" i="72"/>
  <c r="Q161" i="47"/>
  <c r="R155" i="66"/>
  <c r="R43" i="47"/>
  <c r="E155" i="65"/>
  <c r="E24" i="47"/>
  <c r="Q151" i="71"/>
  <c r="Q143" i="47"/>
  <c r="U161" i="6"/>
  <c r="U137" i="6"/>
  <c r="U121" i="6"/>
  <c r="R155" i="70"/>
  <c r="R124" i="47"/>
  <c r="H151" i="71"/>
  <c r="H143" i="47"/>
  <c r="S170" i="64"/>
  <c r="H155" i="67"/>
  <c r="H62" i="47"/>
  <c r="K190" i="68"/>
  <c r="K81" i="47"/>
  <c r="C327" i="72"/>
  <c r="C173" i="56"/>
  <c r="V425" i="68"/>
  <c r="V98" i="56"/>
  <c r="E334" i="72"/>
  <c r="E162" i="57"/>
  <c r="D155" i="70"/>
  <c r="D124" i="47"/>
  <c r="Q155" i="65"/>
  <c r="Q24" i="47"/>
  <c r="I378" i="64"/>
  <c r="I17" i="56"/>
  <c r="V334" i="72"/>
  <c r="V162" i="57"/>
  <c r="J137" i="56"/>
  <c r="O193" i="70"/>
  <c r="B215" i="64"/>
  <c r="B3" i="49"/>
  <c r="B278" i="64"/>
  <c r="B3" i="52"/>
  <c r="J112" i="6"/>
  <c r="I269" i="67"/>
  <c r="B43" i="53"/>
  <c r="G62" i="50"/>
  <c r="Q214" i="68"/>
  <c r="Q81" i="48"/>
  <c r="Q81" i="51"/>
  <c r="Q286" i="68"/>
  <c r="L32" i="24"/>
  <c r="L32" i="27" s="1"/>
  <c r="L32" i="21"/>
  <c r="L27" i="20"/>
  <c r="L352" i="72"/>
  <c r="L162" i="58"/>
  <c r="L162" i="61"/>
  <c r="L406" i="72"/>
  <c r="L81" i="52"/>
  <c r="G161" i="52"/>
  <c r="O238" i="68"/>
  <c r="U126" i="6"/>
  <c r="U150" i="6"/>
  <c r="K13" i="21"/>
  <c r="S138" i="72"/>
  <c r="U87" i="46"/>
  <c r="B212" i="67"/>
  <c r="B62" i="50"/>
  <c r="B269" i="67"/>
  <c r="B62" i="53"/>
  <c r="E32" i="23"/>
  <c r="E32" i="26" s="1"/>
  <c r="E27" i="19"/>
  <c r="E27" i="23" s="1"/>
  <c r="E27" i="26" s="1"/>
  <c r="R169" i="71"/>
  <c r="R143" i="48"/>
  <c r="R223" i="71"/>
  <c r="R143" i="51"/>
  <c r="M103" i="56"/>
  <c r="P423" i="68"/>
  <c r="L161" i="53"/>
  <c r="I3" i="46"/>
  <c r="P161" i="52"/>
  <c r="O126" i="6"/>
  <c r="O150" i="6"/>
  <c r="F194" i="64"/>
  <c r="F3" i="48"/>
  <c r="F3" i="51"/>
  <c r="F257" i="64"/>
  <c r="E41" i="56"/>
  <c r="H112" i="6"/>
  <c r="B119" i="6"/>
  <c r="B135" i="6"/>
  <c r="B159" i="6"/>
  <c r="B104" i="6"/>
  <c r="D169" i="71"/>
  <c r="D143" i="48"/>
  <c r="D223" i="71"/>
  <c r="D143" i="51"/>
  <c r="K177" i="56"/>
  <c r="I43" i="52"/>
  <c r="B250" i="67"/>
  <c r="F13" i="21"/>
  <c r="P126" i="6"/>
  <c r="P150" i="6"/>
  <c r="R3" i="28"/>
  <c r="H163" i="56"/>
  <c r="F3" i="16"/>
  <c r="Q174" i="67"/>
  <c r="Q62" i="48"/>
  <c r="Q62" i="51"/>
  <c r="Q231" i="67"/>
  <c r="R32" i="23"/>
  <c r="R32" i="26" s="1"/>
  <c r="R27" i="19"/>
  <c r="R27" i="23" s="1"/>
  <c r="R27" i="26" s="1"/>
  <c r="J339" i="67"/>
  <c r="F96" i="56"/>
  <c r="Q159" i="6"/>
  <c r="Q135" i="6"/>
  <c r="Q119" i="6"/>
  <c r="S135" i="6"/>
  <c r="S119" i="6"/>
  <c r="S159" i="6"/>
  <c r="H383" i="64"/>
  <c r="Q194" i="64"/>
  <c r="Q3" i="48"/>
  <c r="Q3" i="51"/>
  <c r="Q257" i="64"/>
  <c r="C352" i="72"/>
  <c r="C162" i="58"/>
  <c r="C406" i="72"/>
  <c r="C162" i="61"/>
  <c r="J250" i="66"/>
  <c r="O13" i="21"/>
  <c r="I250" i="70"/>
  <c r="N316" i="72"/>
  <c r="P259" i="72"/>
  <c r="K174" i="67"/>
  <c r="K62" i="48"/>
  <c r="K62" i="51"/>
  <c r="K231" i="67"/>
  <c r="J236" i="64"/>
  <c r="J3" i="50"/>
  <c r="J299" i="64"/>
  <c r="J3" i="53"/>
  <c r="E325" i="72"/>
  <c r="P135" i="56"/>
  <c r="M169" i="72"/>
  <c r="M161" i="48"/>
  <c r="M161" i="51"/>
  <c r="M223" i="72"/>
  <c r="D119" i="6"/>
  <c r="D135" i="6"/>
  <c r="D159" i="6"/>
  <c r="G212" i="65"/>
  <c r="G24" i="50"/>
  <c r="G24" i="53"/>
  <c r="G269" i="65"/>
  <c r="I30" i="46"/>
  <c r="I24" i="45"/>
  <c r="I24" i="46" s="1"/>
  <c r="M169" i="71"/>
  <c r="M143" i="48"/>
  <c r="M143" i="51"/>
  <c r="M223" i="71"/>
  <c r="L142" i="65"/>
  <c r="L117" i="65"/>
  <c r="L136" i="65" s="1"/>
  <c r="C339" i="65"/>
  <c r="L112" i="6"/>
  <c r="L79" i="6"/>
  <c r="J24" i="53"/>
  <c r="R17" i="13"/>
  <c r="R17" i="16" s="1"/>
  <c r="R17" i="10"/>
  <c r="R3" i="9"/>
  <c r="C161" i="53"/>
  <c r="J150" i="6"/>
  <c r="J126" i="6"/>
  <c r="P193" i="65"/>
  <c r="P3" i="16"/>
  <c r="L339" i="67"/>
  <c r="L114" i="6"/>
  <c r="J135" i="56"/>
  <c r="C339" i="67"/>
  <c r="P345" i="70"/>
  <c r="O73" i="56"/>
  <c r="N169" i="72"/>
  <c r="N161" i="48"/>
  <c r="N223" i="72"/>
  <c r="N161" i="51"/>
  <c r="P193" i="66"/>
  <c r="O3" i="50"/>
  <c r="E317" i="72"/>
  <c r="S163" i="56"/>
  <c r="I161" i="50"/>
  <c r="P269" i="65"/>
  <c r="N13" i="21"/>
  <c r="G43" i="50"/>
  <c r="F345" i="67"/>
  <c r="P73" i="56"/>
  <c r="S376" i="64"/>
  <c r="D423" i="68"/>
  <c r="K60" i="56"/>
  <c r="M151" i="72"/>
  <c r="M161" i="47"/>
  <c r="B121" i="6"/>
  <c r="B161" i="6"/>
  <c r="B137" i="6"/>
  <c r="F290" i="65"/>
  <c r="F24" i="54"/>
  <c r="R155" i="65"/>
  <c r="R24" i="47"/>
  <c r="U334" i="72"/>
  <c r="U162" i="57"/>
  <c r="Q334" i="72"/>
  <c r="Q162" i="57"/>
  <c r="F150" i="6"/>
  <c r="F126" i="6"/>
  <c r="C150" i="6"/>
  <c r="C126" i="6"/>
  <c r="S25" i="23"/>
  <c r="S25" i="26" s="1"/>
  <c r="S17" i="19"/>
  <c r="S17" i="23" s="1"/>
  <c r="S17" i="26" s="1"/>
  <c r="F174" i="65"/>
  <c r="F24" i="48"/>
  <c r="F24" i="51"/>
  <c r="F231" i="65"/>
  <c r="N169" i="71"/>
  <c r="N143" i="48"/>
  <c r="N143" i="51"/>
  <c r="N223" i="71"/>
  <c r="J339" i="70"/>
  <c r="L25" i="24"/>
  <c r="L25" i="27" s="1"/>
  <c r="L17" i="20"/>
  <c r="C121" i="6"/>
  <c r="C161" i="6"/>
  <c r="C137" i="6"/>
  <c r="L121" i="6"/>
  <c r="L161" i="6"/>
  <c r="L137" i="6"/>
  <c r="N155" i="70"/>
  <c r="N124" i="47"/>
  <c r="S327" i="71"/>
  <c r="R81" i="45"/>
  <c r="E155" i="67"/>
  <c r="E62" i="47"/>
  <c r="H155" i="65"/>
  <c r="H24" i="47"/>
  <c r="N151" i="71"/>
  <c r="N143" i="47"/>
  <c r="M155" i="67"/>
  <c r="M62" i="47"/>
  <c r="F155" i="70"/>
  <c r="F124" i="47"/>
  <c r="D155" i="66"/>
  <c r="D43" i="47"/>
  <c r="S148" i="71"/>
  <c r="S158" i="46"/>
  <c r="R173" i="64"/>
  <c r="R3" i="47"/>
  <c r="U137" i="56"/>
  <c r="T334" i="72"/>
  <c r="T162" i="57"/>
  <c r="H155" i="70"/>
  <c r="H124" i="47"/>
  <c r="K290" i="66"/>
  <c r="K43" i="54"/>
  <c r="U173" i="56"/>
  <c r="K334" i="72"/>
  <c r="K162" i="57"/>
  <c r="Q155" i="70"/>
  <c r="Q124" i="47"/>
  <c r="S110" i="64"/>
  <c r="M155" i="65"/>
  <c r="M24" i="47"/>
  <c r="I425" i="68"/>
  <c r="I98" i="56"/>
  <c r="E162" i="56"/>
  <c r="I212" i="65"/>
  <c r="D174" i="66"/>
  <c r="D43" i="48"/>
  <c r="D231" i="66"/>
  <c r="D43" i="51"/>
  <c r="M345" i="70"/>
  <c r="C32" i="24"/>
  <c r="C32" i="27" s="1"/>
  <c r="C32" i="21"/>
  <c r="C27" i="20"/>
  <c r="M174" i="66"/>
  <c r="M43" i="48"/>
  <c r="M231" i="66"/>
  <c r="M43" i="51"/>
  <c r="T54" i="56"/>
  <c r="L212" i="66"/>
  <c r="I212" i="67"/>
  <c r="V126" i="6"/>
  <c r="V150" i="6"/>
  <c r="B212" i="66"/>
  <c r="R3" i="44"/>
  <c r="L383" i="64"/>
  <c r="O166" i="46"/>
  <c r="O161" i="45"/>
  <c r="O161" i="46" s="1"/>
  <c r="D112" i="6"/>
  <c r="G25" i="24"/>
  <c r="G25" i="27" s="1"/>
  <c r="G17" i="20"/>
  <c r="C32" i="23"/>
  <c r="C32" i="26" s="1"/>
  <c r="C27" i="19"/>
  <c r="C27" i="23" s="1"/>
  <c r="C27" i="26" s="1"/>
  <c r="N423" i="68"/>
  <c r="B212" i="70"/>
  <c r="B124" i="50"/>
  <c r="B269" i="70"/>
  <c r="B124" i="53"/>
  <c r="E174" i="67"/>
  <c r="E62" i="48"/>
  <c r="E62" i="51"/>
  <c r="E231" i="67"/>
  <c r="P425" i="68"/>
  <c r="H174" i="65"/>
  <c r="H24" i="48"/>
  <c r="H231" i="65"/>
  <c r="H24" i="51"/>
  <c r="L81" i="49"/>
  <c r="G187" i="72"/>
  <c r="L126" i="6"/>
  <c r="L150" i="6"/>
  <c r="V13" i="21"/>
  <c r="P114" i="6"/>
  <c r="E115" i="6"/>
  <c r="S30" i="46"/>
  <c r="H169" i="72"/>
  <c r="H161" i="48"/>
  <c r="H161" i="51"/>
  <c r="H223" i="72"/>
  <c r="E119" i="6"/>
  <c r="E135" i="6"/>
  <c r="E159" i="6"/>
  <c r="L161" i="50"/>
  <c r="O317" i="72"/>
  <c r="F163" i="56"/>
  <c r="P187" i="72"/>
  <c r="K174" i="66"/>
  <c r="K43" i="48"/>
  <c r="K43" i="51"/>
  <c r="K231" i="66"/>
  <c r="O112" i="6"/>
  <c r="O79" i="6"/>
  <c r="V171" i="56"/>
  <c r="K112" i="6"/>
  <c r="M60" i="56"/>
  <c r="P115" i="6"/>
  <c r="L331" i="71"/>
  <c r="F331" i="72"/>
  <c r="R153" i="56"/>
  <c r="M174" i="70"/>
  <c r="M124" i="48"/>
  <c r="M231" i="70"/>
  <c r="M124" i="51"/>
  <c r="J241" i="72"/>
  <c r="I193" i="66"/>
  <c r="B3" i="53"/>
  <c r="P269" i="70"/>
  <c r="I316" i="72"/>
  <c r="C250" i="66"/>
  <c r="L62" i="52"/>
  <c r="L187" i="71"/>
  <c r="L143" i="49"/>
  <c r="L143" i="52"/>
  <c r="L241" i="71"/>
  <c r="R54" i="56"/>
  <c r="C96" i="56"/>
  <c r="C331" i="71"/>
  <c r="S112" i="6"/>
  <c r="B112" i="6"/>
  <c r="Q169" i="71"/>
  <c r="Q143" i="48"/>
  <c r="Q143" i="51"/>
  <c r="Q223" i="71"/>
  <c r="I325" i="72"/>
  <c r="J43" i="49"/>
  <c r="I193" i="70"/>
  <c r="D162" i="56"/>
  <c r="P161" i="50"/>
  <c r="C310" i="68"/>
  <c r="I135" i="6"/>
  <c r="I159" i="6"/>
  <c r="I119" i="6"/>
  <c r="I104" i="6"/>
  <c r="G98" i="56"/>
  <c r="D352" i="72"/>
  <c r="D162" i="58"/>
  <c r="D406" i="72"/>
  <c r="D162" i="61"/>
  <c r="E103" i="56"/>
  <c r="L141" i="56"/>
  <c r="U339" i="70"/>
  <c r="M159" i="56"/>
  <c r="I193" i="65"/>
  <c r="I24" i="49"/>
  <c r="I250" i="65"/>
  <c r="I24" i="52"/>
  <c r="J212" i="65"/>
  <c r="C161" i="50"/>
  <c r="B161" i="52"/>
  <c r="Q17" i="10"/>
  <c r="Q17" i="13"/>
  <c r="Q17" i="16" s="1"/>
  <c r="Q3" i="9"/>
  <c r="K3" i="13"/>
  <c r="K3" i="10"/>
  <c r="I13" i="21"/>
  <c r="D17" i="13"/>
  <c r="D17" i="16" s="1"/>
  <c r="D17" i="10"/>
  <c r="D3" i="9"/>
  <c r="L317" i="72"/>
  <c r="O32" i="23"/>
  <c r="O32" i="26" s="1"/>
  <c r="O27" i="19"/>
  <c r="O27" i="23" s="1"/>
  <c r="O27" i="26" s="1"/>
  <c r="V15" i="56"/>
  <c r="I115" i="6"/>
  <c r="Q112" i="6"/>
  <c r="S21" i="46"/>
  <c r="T153" i="56"/>
  <c r="H376" i="64"/>
  <c r="T135" i="6"/>
  <c r="T119" i="6"/>
  <c r="T159" i="6"/>
  <c r="N112" i="6"/>
  <c r="U325" i="72"/>
  <c r="L79" i="56"/>
  <c r="J124" i="53"/>
  <c r="G278" i="64"/>
  <c r="G3" i="53"/>
  <c r="P212" i="65"/>
  <c r="B334" i="68"/>
  <c r="L269" i="67"/>
  <c r="L163" i="56"/>
  <c r="B115" i="6"/>
  <c r="H345" i="66"/>
  <c r="H214" i="68"/>
  <c r="H81" i="48"/>
  <c r="H286" i="68"/>
  <c r="H81" i="51"/>
  <c r="Q174" i="70"/>
  <c r="Q124" i="48"/>
  <c r="Q124" i="51"/>
  <c r="Q231" i="70"/>
  <c r="L15" i="56"/>
  <c r="I3" i="16"/>
  <c r="M151" i="71"/>
  <c r="M143" i="47"/>
  <c r="R62" i="45"/>
  <c r="V137" i="56"/>
  <c r="K126" i="6"/>
  <c r="K150" i="6"/>
  <c r="H32" i="23"/>
  <c r="H32" i="26" s="1"/>
  <c r="H27" i="19"/>
  <c r="H27" i="23" s="1"/>
  <c r="H27" i="26" s="1"/>
  <c r="R214" i="68"/>
  <c r="R81" i="48"/>
  <c r="R286" i="68"/>
  <c r="R81" i="51"/>
  <c r="S155" i="56"/>
  <c r="R169" i="72"/>
  <c r="R161" i="48"/>
  <c r="R161" i="51"/>
  <c r="R223" i="72"/>
  <c r="O352" i="72"/>
  <c r="O162" i="58"/>
  <c r="O406" i="72"/>
  <c r="O162" i="61"/>
  <c r="C112" i="6"/>
  <c r="R126" i="6"/>
  <c r="R150" i="6"/>
  <c r="I205" i="72"/>
  <c r="K345" i="66"/>
  <c r="U341" i="66"/>
  <c r="U56" i="56"/>
  <c r="S152" i="66"/>
  <c r="S59" i="46"/>
  <c r="E173" i="64"/>
  <c r="E3" i="47"/>
  <c r="J334" i="72"/>
  <c r="J162" i="57"/>
  <c r="S378" i="64"/>
  <c r="S17" i="56"/>
  <c r="S98" i="65"/>
  <c r="F155" i="66"/>
  <c r="F43" i="47"/>
  <c r="S153" i="70"/>
  <c r="S141" i="46"/>
  <c r="R190" i="68"/>
  <c r="R81" i="47"/>
  <c r="S98" i="66"/>
  <c r="M334" i="72"/>
  <c r="M162" i="57"/>
  <c r="T158" i="64"/>
  <c r="T9" i="46"/>
  <c r="K155" i="67"/>
  <c r="K62" i="47"/>
  <c r="L343" i="66"/>
  <c r="I341" i="70"/>
  <c r="I137" i="56"/>
  <c r="R3" i="45"/>
  <c r="V82" i="69"/>
  <c r="N155" i="67"/>
  <c r="N62" i="47"/>
  <c r="O137" i="6"/>
  <c r="O121" i="6"/>
  <c r="O161" i="6"/>
  <c r="E190" i="68"/>
  <c r="E81" i="47"/>
  <c r="V327" i="71"/>
  <c r="V155" i="56"/>
  <c r="J341" i="66"/>
  <c r="J56" i="56"/>
  <c r="C425" i="68"/>
  <c r="C98" i="56"/>
  <c r="F151" i="71"/>
  <c r="F143" i="47"/>
  <c r="R155" i="67"/>
  <c r="R62" i="47"/>
  <c r="F334" i="72"/>
  <c r="F162" i="57"/>
  <c r="J425" i="68"/>
  <c r="I327" i="72"/>
  <c r="I173" i="56"/>
  <c r="S155" i="70"/>
  <c r="S124" i="47"/>
  <c r="V316" i="72"/>
  <c r="D54" i="56"/>
  <c r="D115" i="6"/>
  <c r="K316" i="72"/>
  <c r="C30" i="46"/>
  <c r="C24" i="45"/>
  <c r="C24" i="46" s="1"/>
  <c r="R112" i="6"/>
  <c r="F174" i="70"/>
  <c r="F124" i="48"/>
  <c r="F124" i="51"/>
  <c r="F231" i="70"/>
  <c r="C269" i="67"/>
  <c r="G3" i="46"/>
  <c r="U163" i="56"/>
  <c r="Q316" i="72"/>
  <c r="O141" i="56"/>
  <c r="O138" i="72"/>
  <c r="O115" i="72"/>
  <c r="O133" i="72" s="1"/>
  <c r="G73" i="56"/>
  <c r="Q174" i="65"/>
  <c r="Q24" i="48"/>
  <c r="Q24" i="51"/>
  <c r="Q231" i="65"/>
  <c r="N174" i="67"/>
  <c r="N62" i="48"/>
  <c r="N231" i="67"/>
  <c r="N62" i="51"/>
  <c r="J87" i="46"/>
  <c r="J81" i="45"/>
  <c r="J81" i="46" s="1"/>
  <c r="L238" i="68"/>
  <c r="J43" i="53"/>
  <c r="S142" i="65"/>
  <c r="F352" i="72"/>
  <c r="F162" i="58"/>
  <c r="F406" i="72"/>
  <c r="F162" i="61"/>
  <c r="H169" i="71"/>
  <c r="H143" i="48"/>
  <c r="H223" i="71"/>
  <c r="H143" i="51"/>
  <c r="E112" i="6"/>
  <c r="U159" i="6"/>
  <c r="U119" i="6"/>
  <c r="U135" i="6"/>
  <c r="P25" i="24"/>
  <c r="P25" i="27" s="1"/>
  <c r="P17" i="20"/>
  <c r="C345" i="66"/>
  <c r="P87" i="46"/>
  <c r="P81" i="45"/>
  <c r="P81" i="46" s="1"/>
  <c r="G49" i="46"/>
  <c r="G43" i="45"/>
  <c r="G43" i="46" s="1"/>
  <c r="O278" i="64"/>
  <c r="L205" i="72"/>
  <c r="O316" i="72"/>
  <c r="F162" i="56"/>
  <c r="P62" i="53"/>
  <c r="G96" i="56"/>
  <c r="J9" i="46"/>
  <c r="J3" i="45"/>
  <c r="M345" i="66"/>
  <c r="I112" i="6"/>
  <c r="I236" i="64"/>
  <c r="I3" i="50"/>
  <c r="I299" i="64"/>
  <c r="I3" i="53"/>
  <c r="R325" i="71"/>
  <c r="J13" i="21"/>
  <c r="J161" i="52"/>
  <c r="G124" i="53"/>
  <c r="B299" i="64"/>
  <c r="D317" i="72"/>
  <c r="P124" i="50"/>
  <c r="P81" i="53"/>
  <c r="C43" i="52"/>
  <c r="L62" i="49"/>
  <c r="R62" i="44"/>
  <c r="R339" i="66"/>
  <c r="O32" i="24"/>
  <c r="O32" i="27" s="1"/>
  <c r="O32" i="21"/>
  <c r="O27" i="20"/>
  <c r="D194" i="64"/>
  <c r="D3" i="48"/>
  <c r="D257" i="64"/>
  <c r="D3" i="51"/>
  <c r="H174" i="70"/>
  <c r="H124" i="48"/>
  <c r="H124" i="51"/>
  <c r="H231" i="70"/>
  <c r="C9" i="46"/>
  <c r="C3" i="45"/>
  <c r="V327" i="72"/>
  <c r="J193" i="66"/>
  <c r="P205" i="72"/>
  <c r="C81" i="52"/>
  <c r="G425" i="68"/>
  <c r="E174" i="66"/>
  <c r="E43" i="48"/>
  <c r="E43" i="51"/>
  <c r="E231" i="66"/>
  <c r="L135" i="56"/>
  <c r="E430" i="68"/>
  <c r="G103" i="56"/>
  <c r="L56" i="56"/>
  <c r="L345" i="70"/>
  <c r="M331" i="71"/>
  <c r="F54" i="56"/>
  <c r="R174" i="66"/>
  <c r="R43" i="48"/>
  <c r="R231" i="66"/>
  <c r="R43" i="51"/>
  <c r="J25" i="24"/>
  <c r="J25" i="27" s="1"/>
  <c r="J17" i="20"/>
  <c r="T171" i="56"/>
  <c r="G81" i="49"/>
  <c r="C205" i="72"/>
  <c r="B241" i="72"/>
  <c r="N163" i="56"/>
  <c r="L3" i="53"/>
  <c r="L316" i="72"/>
  <c r="O250" i="65"/>
  <c r="S174" i="70"/>
  <c r="S124" i="48"/>
  <c r="S124" i="51"/>
  <c r="S231" i="70"/>
  <c r="J262" i="68"/>
  <c r="J81" i="50"/>
  <c r="J81" i="53"/>
  <c r="J334" i="68"/>
  <c r="H352" i="72"/>
  <c r="H162" i="58"/>
  <c r="H162" i="61"/>
  <c r="H406" i="72"/>
  <c r="V376" i="64"/>
  <c r="M96" i="56"/>
  <c r="T325" i="71"/>
  <c r="L345" i="67"/>
  <c r="J171" i="56"/>
  <c r="L269" i="65"/>
  <c r="J124" i="50"/>
  <c r="G3" i="49"/>
  <c r="G299" i="64"/>
  <c r="B81" i="53"/>
  <c r="L62" i="53"/>
  <c r="N150" i="6"/>
  <c r="N126" i="6"/>
  <c r="L162" i="56"/>
  <c r="J62" i="52"/>
  <c r="I32" i="24"/>
  <c r="I32" i="27" s="1"/>
  <c r="I32" i="21"/>
  <c r="I27" i="20"/>
  <c r="Q54" i="56"/>
  <c r="L49" i="46"/>
  <c r="L43" i="45"/>
  <c r="L43" i="46" s="1"/>
  <c r="E159" i="56"/>
  <c r="L376" i="64"/>
  <c r="F119" i="6"/>
  <c r="F135" i="6"/>
  <c r="F159" i="6"/>
  <c r="Q141" i="56"/>
  <c r="P341" i="70"/>
  <c r="P137" i="56"/>
  <c r="S97" i="71"/>
  <c r="J327" i="71"/>
  <c r="J155" i="56"/>
  <c r="I341" i="67"/>
  <c r="I75" i="56"/>
  <c r="V341" i="70"/>
  <c r="G115" i="6"/>
  <c r="N352" i="72"/>
  <c r="N162" i="58"/>
  <c r="N162" i="61"/>
  <c r="N406" i="72"/>
  <c r="P98" i="56"/>
  <c r="D126" i="6"/>
  <c r="D150" i="6"/>
  <c r="U172" i="68"/>
  <c r="M316" i="72"/>
  <c r="H162" i="56"/>
  <c r="T150" i="6"/>
  <c r="T126" i="6"/>
  <c r="I171" i="56"/>
  <c r="L193" i="65"/>
  <c r="L24" i="49"/>
  <c r="L250" i="65"/>
  <c r="L24" i="52"/>
  <c r="V159" i="6"/>
  <c r="V119" i="6"/>
  <c r="V135" i="6"/>
  <c r="S327" i="72"/>
  <c r="S173" i="56"/>
  <c r="D190" i="68"/>
  <c r="D81" i="47"/>
  <c r="D290" i="65"/>
  <c r="D24" i="54"/>
  <c r="N334" i="72"/>
  <c r="N162" i="57"/>
  <c r="D173" i="64"/>
  <c r="D3" i="47"/>
  <c r="J378" i="64"/>
  <c r="J17" i="56"/>
  <c r="F190" i="68"/>
  <c r="F81" i="47"/>
  <c r="D334" i="72"/>
  <c r="D162" i="57"/>
  <c r="U155" i="56"/>
  <c r="O334" i="72"/>
  <c r="O162" i="57"/>
  <c r="V378" i="64"/>
  <c r="V17" i="56"/>
  <c r="M155" i="66"/>
  <c r="M43" i="47"/>
  <c r="K329" i="71"/>
  <c r="K157" i="56"/>
  <c r="S425" i="68"/>
  <c r="S98" i="56"/>
  <c r="J343" i="67"/>
  <c r="J77" i="56"/>
  <c r="O290" i="70"/>
  <c r="O124" i="54"/>
  <c r="O341" i="66"/>
  <c r="O56" i="56"/>
  <c r="I343" i="70"/>
  <c r="C341" i="70"/>
  <c r="C137" i="56"/>
  <c r="R161" i="45"/>
  <c r="O327" i="72"/>
  <c r="O173" i="56"/>
  <c r="C341" i="67"/>
  <c r="C75" i="56"/>
  <c r="E151" i="71"/>
  <c r="E143" i="47"/>
  <c r="E155" i="66"/>
  <c r="E43" i="47"/>
  <c r="U316" i="72"/>
  <c r="G161" i="53"/>
  <c r="R115" i="6"/>
  <c r="K352" i="72"/>
  <c r="K162" i="58"/>
  <c r="K406" i="72"/>
  <c r="K162" i="61"/>
  <c r="C142" i="65"/>
  <c r="C117" i="65"/>
  <c r="C136" i="65" s="1"/>
  <c r="U25" i="24"/>
  <c r="U25" i="27" s="1"/>
  <c r="U17" i="20"/>
  <c r="E153" i="56"/>
  <c r="U162" i="56"/>
  <c r="B205" i="72"/>
  <c r="K163" i="56"/>
  <c r="G32" i="24"/>
  <c r="G32" i="27" s="1"/>
  <c r="G32" i="21"/>
  <c r="G27" i="20"/>
  <c r="O345" i="70"/>
  <c r="R194" i="64"/>
  <c r="R3" i="48"/>
  <c r="R257" i="64"/>
  <c r="R3" i="51"/>
  <c r="O187" i="72"/>
  <c r="O161" i="49"/>
  <c r="O241" i="72"/>
  <c r="O161" i="52"/>
  <c r="H331" i="72"/>
  <c r="U112" i="6"/>
  <c r="G339" i="67"/>
  <c r="J341" i="70"/>
  <c r="C119" i="6"/>
  <c r="C159" i="6"/>
  <c r="C135" i="6"/>
  <c r="C104" i="6"/>
  <c r="R174" i="65"/>
  <c r="R24" i="48"/>
  <c r="R231" i="65"/>
  <c r="R24" i="51"/>
  <c r="D174" i="70"/>
  <c r="D124" i="48"/>
  <c r="D124" i="51"/>
  <c r="D231" i="70"/>
  <c r="J172" i="68"/>
  <c r="J142" i="68"/>
  <c r="J166" i="68" s="1"/>
  <c r="J269" i="66"/>
  <c r="F316" i="72"/>
  <c r="T17" i="13"/>
  <c r="T17" i="16" s="1"/>
  <c r="T17" i="10"/>
  <c r="E174" i="70"/>
  <c r="E124" i="48"/>
  <c r="E124" i="51"/>
  <c r="E231" i="70"/>
  <c r="V352" i="72"/>
  <c r="V162" i="58"/>
  <c r="V406" i="72"/>
  <c r="V162" i="61"/>
  <c r="C135" i="56"/>
  <c r="M174" i="67"/>
  <c r="M62" i="48"/>
  <c r="M62" i="51"/>
  <c r="M231" i="67"/>
  <c r="P172" i="68"/>
  <c r="P142" i="68"/>
  <c r="P166" i="68" s="1"/>
  <c r="G142" i="66"/>
  <c r="G117" i="66"/>
  <c r="G136" i="66" s="1"/>
  <c r="O3" i="52"/>
  <c r="G423" i="68"/>
  <c r="J158" i="64"/>
  <c r="J131" i="64"/>
  <c r="J152" i="64" s="1"/>
  <c r="O103" i="56"/>
  <c r="J60" i="56"/>
  <c r="C345" i="67"/>
  <c r="J54" i="56"/>
  <c r="I159" i="56"/>
  <c r="J161" i="49"/>
  <c r="G269" i="70"/>
  <c r="I81" i="53"/>
  <c r="B3" i="50"/>
  <c r="D316" i="72"/>
  <c r="P212" i="70"/>
  <c r="P334" i="68"/>
  <c r="C43" i="49"/>
  <c r="L193" i="67"/>
  <c r="B126" i="6"/>
  <c r="B150" i="6"/>
  <c r="M194" i="64"/>
  <c r="M3" i="48"/>
  <c r="M3" i="51"/>
  <c r="M257" i="64"/>
  <c r="I32" i="23"/>
  <c r="I32" i="26" s="1"/>
  <c r="I27" i="19"/>
  <c r="I27" i="23" s="1"/>
  <c r="I27" i="26" s="1"/>
  <c r="M135" i="56"/>
  <c r="E174" i="65"/>
  <c r="E24" i="48"/>
  <c r="E24" i="51"/>
  <c r="E231" i="65"/>
  <c r="V25" i="21"/>
  <c r="P32" i="23"/>
  <c r="P32" i="26" s="1"/>
  <c r="P27" i="19"/>
  <c r="P27" i="23" s="1"/>
  <c r="P27" i="26" s="1"/>
  <c r="G119" i="6"/>
  <c r="G135" i="6"/>
  <c r="G159" i="6"/>
  <c r="G104" i="6"/>
  <c r="C158" i="64"/>
  <c r="C131" i="64"/>
  <c r="C152" i="64" s="1"/>
  <c r="F174" i="67"/>
  <c r="F62" i="48"/>
  <c r="F231" i="67"/>
  <c r="F62" i="51"/>
  <c r="C153" i="56"/>
  <c r="O3" i="46"/>
  <c r="I62" i="52"/>
  <c r="I162" i="56"/>
  <c r="C81" i="49"/>
  <c r="P43" i="53"/>
  <c r="T112" i="6"/>
  <c r="I96" i="56"/>
  <c r="L339" i="70"/>
  <c r="G430" i="68"/>
  <c r="L341" i="66"/>
  <c r="K169" i="72"/>
  <c r="K161" i="48"/>
  <c r="K161" i="51"/>
  <c r="K223" i="72"/>
  <c r="P32" i="24"/>
  <c r="P32" i="27" s="1"/>
  <c r="P32" i="21"/>
  <c r="P27" i="20"/>
  <c r="J352" i="72"/>
  <c r="J162" i="58"/>
  <c r="J406" i="72"/>
  <c r="J162" i="61"/>
  <c r="F339" i="66"/>
  <c r="J15" i="56"/>
  <c r="T325" i="72"/>
  <c r="I43" i="53"/>
  <c r="I150" i="6"/>
  <c r="I126" i="6"/>
  <c r="B161" i="49"/>
  <c r="N162" i="56"/>
  <c r="L299" i="64"/>
  <c r="O24" i="52"/>
  <c r="G32" i="23"/>
  <c r="G32" i="26" s="1"/>
  <c r="G27" i="19"/>
  <c r="G27" i="23" s="1"/>
  <c r="G27" i="26" s="1"/>
  <c r="K159" i="56"/>
  <c r="I205" i="71"/>
  <c r="I143" i="50"/>
  <c r="I259" i="71"/>
  <c r="I143" i="53"/>
  <c r="H135" i="6"/>
  <c r="H119" i="6"/>
  <c r="H159" i="6"/>
  <c r="M423" i="68"/>
  <c r="E141" i="56"/>
  <c r="R135" i="6"/>
  <c r="R159" i="6"/>
  <c r="R119" i="6"/>
  <c r="O177" i="56"/>
  <c r="K115" i="6"/>
  <c r="M153" i="56"/>
  <c r="J79" i="56"/>
  <c r="H430" i="68"/>
  <c r="J325" i="72"/>
  <c r="L24" i="53"/>
  <c r="J212" i="70"/>
  <c r="G215" i="64"/>
  <c r="C163" i="56"/>
  <c r="G3" i="50"/>
  <c r="O43" i="52"/>
  <c r="B81" i="50"/>
  <c r="L62" i="50"/>
  <c r="L143" i="45"/>
  <c r="L143" i="46" s="1"/>
  <c r="J250" i="67"/>
  <c r="I103" i="56"/>
  <c r="M214" i="68"/>
  <c r="M81" i="48"/>
  <c r="M286" i="68"/>
  <c r="M81" i="51"/>
  <c r="N115" i="6"/>
  <c r="F112" i="6"/>
  <c r="Q339" i="66"/>
  <c r="N32" i="23"/>
  <c r="N32" i="26" s="1"/>
  <c r="N27" i="19"/>
  <c r="N27" i="23" s="1"/>
  <c r="N27" i="26" s="1"/>
  <c r="L142" i="66"/>
  <c r="L117" i="66"/>
  <c r="L136" i="66" s="1"/>
  <c r="E331" i="71"/>
  <c r="E169" i="72"/>
  <c r="E161" i="48"/>
  <c r="E223" i="72"/>
  <c r="E161" i="51"/>
  <c r="Q345" i="70"/>
  <c r="V161" i="6"/>
  <c r="V121" i="6"/>
  <c r="V137" i="6"/>
  <c r="O290" i="65"/>
  <c r="O24" i="54"/>
  <c r="K155" i="70"/>
  <c r="K124" i="47"/>
  <c r="I142" i="65"/>
  <c r="I117" i="65"/>
  <c r="I136" i="65" s="1"/>
  <c r="O187" i="71"/>
  <c r="O143" i="49"/>
  <c r="O143" i="52"/>
  <c r="O241" i="71"/>
  <c r="F214" i="68"/>
  <c r="F81" i="48"/>
  <c r="F286" i="68"/>
  <c r="F81" i="51"/>
  <c r="D155" i="67"/>
  <c r="D62" i="47"/>
  <c r="L425" i="68"/>
  <c r="L98" i="56"/>
  <c r="C175" i="56"/>
  <c r="I327" i="71"/>
  <c r="I155" i="56"/>
  <c r="L327" i="71"/>
  <c r="L155" i="56"/>
  <c r="U341" i="65"/>
  <c r="U37" i="56"/>
  <c r="S40" i="46"/>
  <c r="S152" i="65"/>
  <c r="S97" i="72"/>
  <c r="U341" i="67"/>
  <c r="U75" i="56"/>
  <c r="H100" i="56"/>
  <c r="V341" i="65"/>
  <c r="V37" i="56"/>
  <c r="N155" i="66"/>
  <c r="N43" i="47"/>
  <c r="S341" i="70"/>
  <c r="S137" i="56"/>
  <c r="H190" i="68"/>
  <c r="H81" i="47"/>
  <c r="O341" i="67"/>
  <c r="O75" i="56"/>
  <c r="N173" i="64"/>
  <c r="N3" i="47"/>
  <c r="K155" i="66"/>
  <c r="K43" i="47"/>
  <c r="L334" i="72"/>
  <c r="L162" i="57"/>
  <c r="K173" i="64"/>
  <c r="K3" i="47"/>
  <c r="U152" i="67"/>
  <c r="U78" i="46"/>
  <c r="H151" i="72"/>
  <c r="H161" i="47"/>
  <c r="N290" i="65"/>
  <c r="N24" i="54"/>
  <c r="Q126" i="6"/>
  <c r="Q150" i="6"/>
  <c r="O124" i="52"/>
  <c r="J3" i="16"/>
  <c r="L103" i="56"/>
  <c r="J212" i="67"/>
  <c r="J62" i="50"/>
  <c r="J62" i="53"/>
  <c r="J269" i="67"/>
  <c r="C193" i="65"/>
  <c r="C24" i="49"/>
  <c r="C24" i="52"/>
  <c r="C250" i="65"/>
  <c r="M112" i="6"/>
  <c r="E325" i="71"/>
  <c r="M126" i="6"/>
  <c r="M150" i="6"/>
  <c r="K162" i="56"/>
  <c r="O119" i="6"/>
  <c r="O135" i="6"/>
  <c r="O159" i="6"/>
  <c r="O104" i="6"/>
  <c r="F15" i="56"/>
  <c r="R32" i="24"/>
  <c r="R32" i="27" s="1"/>
  <c r="R32" i="21"/>
  <c r="R27" i="20"/>
  <c r="G130" i="46"/>
  <c r="G124" i="45"/>
  <c r="G124" i="46" s="1"/>
  <c r="E214" i="68"/>
  <c r="E81" i="48"/>
  <c r="E286" i="68"/>
  <c r="E81" i="51"/>
  <c r="J238" i="68"/>
  <c r="J81" i="49"/>
  <c r="J81" i="52"/>
  <c r="J310" i="68"/>
  <c r="J43" i="50"/>
  <c r="O310" i="68"/>
  <c r="U49" i="46"/>
  <c r="D345" i="70"/>
  <c r="C141" i="56"/>
  <c r="O25" i="21"/>
  <c r="C339" i="70"/>
  <c r="P238" i="68"/>
  <c r="P81" i="49"/>
  <c r="P81" i="52"/>
  <c r="P310" i="68"/>
  <c r="G193" i="66"/>
  <c r="G43" i="49"/>
  <c r="G43" i="52"/>
  <c r="G250" i="66"/>
  <c r="P119" i="6"/>
  <c r="P159" i="6"/>
  <c r="P135" i="6"/>
  <c r="P104" i="6"/>
  <c r="O3" i="49"/>
  <c r="J215" i="64"/>
  <c r="J3" i="49"/>
  <c r="J3" i="52"/>
  <c r="J278" i="64"/>
  <c r="N174" i="66"/>
  <c r="N43" i="48"/>
  <c r="N231" i="66"/>
  <c r="N43" i="51"/>
  <c r="E352" i="72"/>
  <c r="E162" i="58"/>
  <c r="E162" i="61"/>
  <c r="E406" i="72"/>
  <c r="O430" i="68"/>
  <c r="Q32" i="24"/>
  <c r="Q32" i="27" s="1"/>
  <c r="Q32" i="21"/>
  <c r="Q27" i="20"/>
  <c r="J345" i="66"/>
  <c r="J339" i="66"/>
  <c r="G68" i="46"/>
  <c r="G62" i="45"/>
  <c r="G62" i="46" s="1"/>
  <c r="I331" i="71"/>
  <c r="J187" i="72"/>
  <c r="G124" i="50"/>
  <c r="O162" i="56"/>
  <c r="I334" i="68"/>
  <c r="B236" i="64"/>
  <c r="P81" i="50"/>
  <c r="C193" i="66"/>
  <c r="L9" i="46"/>
  <c r="L3" i="45"/>
  <c r="R174" i="67"/>
  <c r="R62" i="48"/>
  <c r="R231" i="67"/>
  <c r="R62" i="51"/>
  <c r="J32" i="23"/>
  <c r="J32" i="26" s="1"/>
  <c r="J27" i="19"/>
  <c r="J27" i="23" s="1"/>
  <c r="J27" i="26" s="1"/>
  <c r="M119" i="6"/>
  <c r="M135" i="6"/>
  <c r="M159" i="6"/>
  <c r="M339" i="70"/>
  <c r="C215" i="64"/>
  <c r="C3" i="49"/>
  <c r="C278" i="64"/>
  <c r="C3" i="52"/>
  <c r="Q73" i="56"/>
  <c r="N194" i="64"/>
  <c r="N3" i="48"/>
  <c r="N3" i="51"/>
  <c r="N257" i="64"/>
  <c r="C325" i="71"/>
  <c r="I250" i="67"/>
  <c r="G126" i="6"/>
  <c r="G150" i="6"/>
  <c r="I163" i="56"/>
  <c r="C238" i="68"/>
  <c r="P269" i="66"/>
  <c r="G3" i="16"/>
  <c r="L115" i="71"/>
  <c r="L133" i="71" s="1"/>
  <c r="F103" i="56"/>
  <c r="E194" i="64"/>
  <c r="E3" i="48"/>
  <c r="E3" i="51"/>
  <c r="E257" i="64"/>
  <c r="I423" i="68"/>
  <c r="K135" i="56"/>
  <c r="Q352" i="72"/>
  <c r="Q162" i="58"/>
  <c r="Q406" i="72"/>
  <c r="Q162" i="61"/>
  <c r="D169" i="72"/>
  <c r="D161" i="48"/>
  <c r="D161" i="51"/>
  <c r="D223" i="72"/>
  <c r="P41" i="56"/>
  <c r="J376" i="64"/>
  <c r="F153" i="56"/>
  <c r="K119" i="6"/>
  <c r="K135" i="6"/>
  <c r="K159" i="6"/>
  <c r="I269" i="66"/>
  <c r="S316" i="72"/>
  <c r="C317" i="72"/>
  <c r="B187" i="72"/>
  <c r="D13" i="21"/>
  <c r="L3" i="50"/>
  <c r="P24" i="52"/>
  <c r="O24" i="49"/>
  <c r="H174" i="67"/>
  <c r="H62" i="48"/>
  <c r="H231" i="67"/>
  <c r="H62" i="51"/>
  <c r="K331" i="71"/>
  <c r="O25" i="24"/>
  <c r="O25" i="27" s="1"/>
  <c r="O17" i="20"/>
  <c r="J32" i="24"/>
  <c r="J32" i="27" s="1"/>
  <c r="J32" i="21"/>
  <c r="J27" i="20"/>
  <c r="E345" i="70"/>
  <c r="O331" i="72"/>
  <c r="M325" i="71"/>
  <c r="R174" i="70"/>
  <c r="R124" i="48"/>
  <c r="R124" i="51"/>
  <c r="R231" i="70"/>
  <c r="J345" i="67"/>
  <c r="N119" i="6"/>
  <c r="N135" i="6"/>
  <c r="N159" i="6"/>
  <c r="N41" i="56"/>
  <c r="M174" i="65"/>
  <c r="M24" i="48"/>
  <c r="M24" i="51"/>
  <c r="M231" i="65"/>
  <c r="C68" i="46"/>
  <c r="C62" i="45"/>
  <c r="C62" i="46" s="1"/>
  <c r="P250" i="66"/>
  <c r="L24" i="50"/>
  <c r="C162" i="56"/>
  <c r="G236" i="64"/>
  <c r="O250" i="66"/>
  <c r="B262" i="68"/>
  <c r="L212" i="67"/>
  <c r="J62" i="49"/>
  <c r="V114" i="6"/>
  <c r="I430" i="68"/>
  <c r="K103" i="56"/>
  <c r="L193" i="66"/>
  <c r="L43" i="49"/>
  <c r="L250" i="66"/>
  <c r="L43" i="52"/>
  <c r="D171" i="56"/>
  <c r="F135" i="56"/>
  <c r="C212" i="66"/>
  <c r="C43" i="50"/>
  <c r="C269" i="66"/>
  <c r="C43" i="53"/>
  <c r="L378" i="64"/>
  <c r="L17" i="56"/>
  <c r="N155" i="65"/>
  <c r="N24" i="47"/>
  <c r="N190" i="68"/>
  <c r="N81" i="47"/>
  <c r="K151" i="71"/>
  <c r="K143" i="47"/>
  <c r="U327" i="71"/>
  <c r="J162" i="56"/>
  <c r="E126" i="6"/>
  <c r="E150" i="6"/>
  <c r="H316" i="72"/>
  <c r="O114" i="6"/>
  <c r="C159" i="56"/>
  <c r="L119" i="6"/>
  <c r="L159" i="6"/>
  <c r="L135" i="6"/>
  <c r="L104" i="6"/>
  <c r="D32" i="23"/>
  <c r="D32" i="26" s="1"/>
  <c r="D27" i="19"/>
  <c r="D27" i="23" s="1"/>
  <c r="D27" i="26" s="1"/>
  <c r="M352" i="72"/>
  <c r="M162" i="58"/>
  <c r="M406" i="72"/>
  <c r="M162" i="61"/>
  <c r="F155" i="67"/>
  <c r="F62" i="47"/>
  <c r="S341" i="67"/>
  <c r="S75" i="56"/>
  <c r="C341" i="66"/>
  <c r="C56" i="56"/>
  <c r="L341" i="67"/>
  <c r="L75" i="56"/>
  <c r="H290" i="65"/>
  <c r="H24" i="54"/>
  <c r="E151" i="72"/>
  <c r="E161" i="47"/>
  <c r="D151" i="72"/>
  <c r="D161" i="47"/>
  <c r="M173" i="64"/>
  <c r="M3" i="47"/>
  <c r="S334" i="72"/>
  <c r="S162" i="57"/>
  <c r="Q155" i="67"/>
  <c r="Q62" i="47"/>
  <c r="Q155" i="66"/>
  <c r="Q43" i="47"/>
  <c r="N329" i="72"/>
  <c r="D155" i="65"/>
  <c r="D24" i="47"/>
  <c r="J327" i="72"/>
  <c r="J173" i="56"/>
  <c r="M290" i="65"/>
  <c r="M24" i="54"/>
  <c r="M190" i="68"/>
  <c r="M81" i="47"/>
  <c r="G155" i="56"/>
  <c r="E155" i="70"/>
  <c r="E124" i="47"/>
  <c r="P341" i="67"/>
  <c r="P75" i="56"/>
  <c r="S148" i="72"/>
  <c r="S176" i="46"/>
  <c r="R151" i="71"/>
  <c r="R143" i="47"/>
  <c r="K155" i="65"/>
  <c r="K24" i="47"/>
  <c r="O250" i="70"/>
  <c r="L430" i="68"/>
  <c r="L32" i="23"/>
  <c r="L32" i="26" s="1"/>
  <c r="L27" i="19"/>
  <c r="L27" i="23" s="1"/>
  <c r="L27" i="26" s="1"/>
  <c r="J115" i="6"/>
  <c r="G327" i="71"/>
  <c r="B9" i="46"/>
  <c r="B3" i="45"/>
  <c r="U376" i="64"/>
  <c r="L137" i="56"/>
  <c r="M17" i="13"/>
  <c r="M17" i="16" s="1"/>
  <c r="M17" i="10"/>
  <c r="M3" i="9"/>
  <c r="I73" i="56"/>
  <c r="M32" i="24"/>
  <c r="M32" i="27" s="1"/>
  <c r="M32" i="21"/>
  <c r="M27" i="20"/>
  <c r="R79" i="56"/>
  <c r="G75" i="56"/>
  <c r="K174" i="70"/>
  <c r="K124" i="48"/>
  <c r="K231" i="70"/>
  <c r="K124" i="51"/>
  <c r="G142" i="70"/>
  <c r="G117" i="70"/>
  <c r="G136" i="70" s="1"/>
  <c r="M115" i="6"/>
  <c r="J316" i="72"/>
  <c r="J212" i="66"/>
  <c r="C212" i="70"/>
  <c r="O81" i="52"/>
  <c r="U13" i="21"/>
  <c r="C24" i="50"/>
  <c r="S126" i="6"/>
  <c r="S150" i="6"/>
  <c r="U142" i="66"/>
  <c r="C345" i="70"/>
  <c r="N32" i="24"/>
  <c r="N32" i="27" s="1"/>
  <c r="N32" i="21"/>
  <c r="N27" i="20"/>
  <c r="Q345" i="67"/>
  <c r="T339" i="65"/>
  <c r="C115" i="6"/>
  <c r="K174" i="65"/>
  <c r="K24" i="48"/>
  <c r="K231" i="65"/>
  <c r="K24" i="51"/>
  <c r="N214" i="68"/>
  <c r="N81" i="48"/>
  <c r="N81" i="51"/>
  <c r="N286" i="68"/>
  <c r="O215" i="64"/>
  <c r="B3" i="13"/>
  <c r="B3" i="10"/>
  <c r="K169" i="71"/>
  <c r="K143" i="48"/>
  <c r="K223" i="71"/>
  <c r="K143" i="51"/>
  <c r="L115" i="6"/>
  <c r="G142" i="67"/>
  <c r="G117" i="67"/>
  <c r="G136" i="67" s="1"/>
  <c r="G212" i="70"/>
  <c r="O163" i="56"/>
  <c r="I81" i="50"/>
  <c r="P262" i="68"/>
  <c r="L158" i="64"/>
  <c r="L131" i="64"/>
  <c r="L152" i="64" s="1"/>
  <c r="Q174" i="66"/>
  <c r="Q43" i="48"/>
  <c r="Q231" i="66"/>
  <c r="Q43" i="51"/>
  <c r="H32" i="24"/>
  <c r="H32" i="27" s="1"/>
  <c r="H32" i="21"/>
  <c r="H27" i="20"/>
  <c r="Q339" i="67"/>
  <c r="O334" i="68"/>
  <c r="I62" i="49"/>
  <c r="P3" i="46"/>
  <c r="O3" i="16"/>
  <c r="P124" i="49"/>
  <c r="P43" i="50"/>
  <c r="F430" i="68"/>
  <c r="F174" i="66"/>
  <c r="F43" i="48"/>
  <c r="F231" i="66"/>
  <c r="F43" i="51"/>
  <c r="K339" i="70"/>
  <c r="T352" i="72"/>
  <c r="T162" i="58"/>
  <c r="T162" i="61"/>
  <c r="T406" i="72"/>
  <c r="D32" i="24"/>
  <c r="D32" i="27" s="1"/>
  <c r="D32" i="21"/>
  <c r="D27" i="20"/>
  <c r="P345" i="65"/>
  <c r="D174" i="67"/>
  <c r="D62" i="48"/>
  <c r="D231" i="67"/>
  <c r="D62" i="51"/>
  <c r="F325" i="71"/>
  <c r="Q115" i="6"/>
  <c r="C25" i="24"/>
  <c r="C25" i="27" s="1"/>
  <c r="C25" i="21"/>
  <c r="C17" i="20"/>
  <c r="I43" i="50"/>
  <c r="L236" i="64"/>
  <c r="H126" i="6"/>
  <c r="H150" i="6"/>
  <c r="P250" i="65"/>
  <c r="O193" i="65"/>
  <c r="D103" i="56"/>
  <c r="O54" i="56"/>
  <c r="K194" i="64"/>
  <c r="K3" i="48"/>
  <c r="K257" i="64"/>
  <c r="K3" i="51"/>
  <c r="J22" i="56"/>
  <c r="I141" i="56"/>
  <c r="N345" i="65"/>
  <c r="C142" i="67"/>
  <c r="C117" i="67"/>
  <c r="C136" i="67" s="1"/>
  <c r="O299" i="64"/>
  <c r="L212" i="65"/>
  <c r="I161" i="53"/>
  <c r="O43" i="49"/>
  <c r="G269" i="66"/>
  <c r="J193" i="67"/>
  <c r="D214" i="68"/>
  <c r="D81" i="48"/>
  <c r="D81" i="51"/>
  <c r="D286" i="68"/>
  <c r="S25" i="24"/>
  <c r="S25" i="27" s="1"/>
  <c r="S25" i="21"/>
  <c r="S17" i="20"/>
  <c r="J135" i="6"/>
  <c r="J119" i="6"/>
  <c r="J159" i="6"/>
  <c r="J104" i="6"/>
  <c r="E169" i="71"/>
  <c r="E143" i="48"/>
  <c r="E143" i="51"/>
  <c r="E223" i="71"/>
  <c r="U17" i="56"/>
  <c r="S135" i="56"/>
  <c r="D325" i="72"/>
  <c r="F41" i="56"/>
  <c r="F339" i="70"/>
  <c r="N171" i="56"/>
  <c r="C3" i="16"/>
  <c r="S161" i="6"/>
  <c r="S121" i="6"/>
  <c r="S137" i="6"/>
  <c r="M155" i="70"/>
  <c r="M124" i="47"/>
  <c r="T130" i="46"/>
  <c r="T30" i="24"/>
  <c r="T30" i="27" s="1"/>
  <c r="T30" i="21"/>
  <c r="I352" i="72"/>
  <c r="I162" i="58"/>
  <c r="I406" i="72"/>
  <c r="I162" i="61"/>
  <c r="K214" i="68"/>
  <c r="K81" i="48"/>
  <c r="K81" i="51"/>
  <c r="K286" i="68"/>
  <c r="V25" i="24"/>
  <c r="V25" i="27" s="1"/>
  <c r="V17" i="20"/>
  <c r="J269" i="70"/>
  <c r="U327" i="72"/>
  <c r="J98" i="56"/>
  <c r="U425" i="68"/>
  <c r="U98" i="56"/>
  <c r="L327" i="72"/>
  <c r="L173" i="56"/>
  <c r="V341" i="67"/>
  <c r="V75" i="56"/>
  <c r="I334" i="72"/>
  <c r="I162" i="57"/>
  <c r="H155" i="66"/>
  <c r="H43" i="47"/>
  <c r="E290" i="65"/>
  <c r="E24" i="54"/>
  <c r="I79" i="6"/>
  <c r="J341" i="67"/>
  <c r="J75" i="56"/>
  <c r="C334" i="72"/>
  <c r="C162" i="57"/>
  <c r="S187" i="68"/>
  <c r="S102" i="46"/>
  <c r="T30" i="25"/>
  <c r="T30" i="28" s="1"/>
  <c r="R151" i="72"/>
  <c r="R161" i="47"/>
  <c r="F155" i="65"/>
  <c r="F24" i="47"/>
  <c r="R100" i="56"/>
  <c r="E139" i="56"/>
  <c r="Q139" i="56"/>
  <c r="D151" i="71"/>
  <c r="D143" i="47"/>
  <c r="J290" i="65"/>
  <c r="J24" i="54"/>
  <c r="P290" i="65"/>
  <c r="P24" i="54"/>
  <c r="Q190" i="68"/>
  <c r="Q81" i="47"/>
  <c r="K151" i="72"/>
  <c r="K161" i="47"/>
  <c r="O360" i="68"/>
  <c r="O81" i="54"/>
  <c r="L139" i="56"/>
  <c r="F173" i="64"/>
  <c r="F3" i="47"/>
  <c r="C341" i="65"/>
  <c r="C37" i="56"/>
  <c r="L329" i="71"/>
  <c r="L157" i="56"/>
  <c r="P341" i="66"/>
  <c r="P56" i="56"/>
  <c r="J124" i="49"/>
  <c r="O124" i="49"/>
  <c r="G114" i="6"/>
  <c r="O155" i="56"/>
  <c r="R81" i="44"/>
  <c r="B158" i="64"/>
  <c r="B131" i="64"/>
  <c r="B152" i="64" s="1"/>
  <c r="P205" i="71"/>
  <c r="P143" i="50"/>
  <c r="P259" i="71"/>
  <c r="P143" i="53"/>
  <c r="F169" i="72"/>
  <c r="F161" i="48"/>
  <c r="F161" i="51"/>
  <c r="F223" i="72"/>
  <c r="C262" i="68"/>
  <c r="C81" i="50"/>
  <c r="C334" i="68"/>
  <c r="C81" i="53"/>
  <c r="U352" i="72"/>
  <c r="U162" i="58"/>
  <c r="U162" i="61"/>
  <c r="U406" i="72"/>
  <c r="F115" i="6"/>
  <c r="I62" i="53"/>
  <c r="B269" i="66"/>
  <c r="V162" i="56"/>
  <c r="N174" i="70"/>
  <c r="N124" i="48"/>
  <c r="N231" i="70"/>
  <c r="N124" i="51"/>
  <c r="R161" i="44"/>
  <c r="U341" i="70"/>
  <c r="H194" i="64"/>
  <c r="H3" i="48"/>
  <c r="H257" i="64"/>
  <c r="H3" i="51"/>
  <c r="G341" i="67"/>
  <c r="G193" i="70"/>
  <c r="G124" i="49"/>
  <c r="G124" i="52"/>
  <c r="G250" i="70"/>
  <c r="F169" i="71"/>
  <c r="F143" i="48"/>
  <c r="F143" i="51"/>
  <c r="F223" i="71"/>
  <c r="G241" i="72"/>
  <c r="O81" i="49"/>
  <c r="P62" i="49"/>
  <c r="Q162" i="56"/>
  <c r="S166" i="46"/>
  <c r="Q169" i="72"/>
  <c r="Q161" i="48"/>
  <c r="Q223" i="72"/>
  <c r="Q161" i="51"/>
  <c r="C155" i="56"/>
  <c r="H174" i="66"/>
  <c r="H43" i="48"/>
  <c r="H43" i="51"/>
  <c r="H231" i="66"/>
  <c r="P96" i="56"/>
  <c r="P241" i="72"/>
  <c r="G112" i="6"/>
  <c r="G79" i="6"/>
  <c r="Q345" i="66"/>
  <c r="U158" i="64"/>
  <c r="E32" i="24"/>
  <c r="E32" i="27" s="1"/>
  <c r="E32" i="21"/>
  <c r="E27" i="20"/>
  <c r="G193" i="67"/>
  <c r="G62" i="49"/>
  <c r="G62" i="52"/>
  <c r="G250" i="67"/>
  <c r="I250" i="66"/>
  <c r="I262" i="68"/>
  <c r="H17" i="13"/>
  <c r="H17" i="16" s="1"/>
  <c r="H17" i="10"/>
  <c r="H3" i="9"/>
  <c r="T316" i="72"/>
  <c r="L215" i="64"/>
  <c r="L3" i="49"/>
  <c r="L278" i="64"/>
  <c r="L3" i="52"/>
  <c r="J73" i="56"/>
  <c r="K32" i="23"/>
  <c r="K32" i="26" s="1"/>
  <c r="K27" i="19"/>
  <c r="K27" i="23" s="1"/>
  <c r="K27" i="26" s="1"/>
  <c r="H22" i="56"/>
  <c r="C316" i="72"/>
  <c r="B81" i="49"/>
  <c r="M162" i="56"/>
  <c r="I193" i="67"/>
  <c r="I124" i="52"/>
  <c r="N317" i="72"/>
  <c r="P212" i="66"/>
  <c r="T162" i="56"/>
  <c r="E171" i="56"/>
  <c r="Q32" i="23"/>
  <c r="Q32" i="26" s="1"/>
  <c r="Q27" i="19"/>
  <c r="Q27" i="23" s="1"/>
  <c r="Q27" i="26" s="1"/>
  <c r="L30" i="46"/>
  <c r="L24" i="45"/>
  <c r="L24" i="46" s="1"/>
  <c r="I25" i="24"/>
  <c r="I25" i="27" s="1"/>
  <c r="I17" i="20"/>
  <c r="C35" i="56"/>
  <c r="U9" i="46"/>
  <c r="I212" i="66"/>
  <c r="J269" i="65"/>
  <c r="P24" i="49"/>
  <c r="D430" i="68"/>
  <c r="L73" i="56"/>
  <c r="O339" i="66"/>
  <c r="J383" i="64"/>
  <c r="I345" i="70"/>
  <c r="C73" i="56"/>
  <c r="H115" i="6"/>
  <c r="S162" i="56"/>
  <c r="P141" i="56"/>
  <c r="O115" i="6"/>
  <c r="I25" i="21"/>
  <c r="C193" i="67"/>
  <c r="C62" i="49"/>
  <c r="C250" i="67"/>
  <c r="C62" i="52"/>
  <c r="O3" i="53"/>
  <c r="E316" i="72"/>
  <c r="I259" i="72"/>
  <c r="P24" i="53"/>
  <c r="O193" i="66"/>
  <c r="G43" i="53"/>
  <c r="F79" i="56"/>
  <c r="P112" i="6"/>
  <c r="P79" i="6"/>
  <c r="Q430" i="68"/>
  <c r="D96" i="56"/>
  <c r="K32" i="24"/>
  <c r="K32" i="27" s="1"/>
  <c r="K32" i="21"/>
  <c r="K27" i="20"/>
  <c r="U378" i="64"/>
  <c r="S339" i="70"/>
  <c r="F345" i="65"/>
  <c r="N325" i="72"/>
  <c r="L3" i="16"/>
  <c r="R88" i="70"/>
  <c r="P87" i="71"/>
  <c r="V89" i="69"/>
  <c r="S107" i="68"/>
  <c r="R104" i="6"/>
  <c r="T89" i="66"/>
  <c r="U88" i="67"/>
  <c r="M104" i="6"/>
  <c r="R83" i="72"/>
  <c r="Q84" i="65"/>
  <c r="T89" i="65"/>
  <c r="T83" i="71"/>
  <c r="U84" i="71"/>
  <c r="P88" i="72"/>
  <c r="N103" i="68"/>
  <c r="P84" i="72"/>
  <c r="S88" i="70"/>
  <c r="S85" i="65"/>
  <c r="Q104" i="6"/>
  <c r="V99" i="68"/>
  <c r="N104" i="6"/>
  <c r="R108" i="68"/>
  <c r="T84" i="67"/>
  <c r="P104" i="68"/>
  <c r="O88" i="71"/>
  <c r="O88" i="65"/>
  <c r="V89" i="67"/>
  <c r="D104" i="6"/>
  <c r="N87" i="72"/>
  <c r="R3" i="46" l="1"/>
  <c r="P25" i="21"/>
  <c r="N100" i="56"/>
  <c r="Q77" i="56"/>
  <c r="L343" i="70"/>
  <c r="P343" i="66"/>
  <c r="E3" i="16"/>
  <c r="O343" i="66"/>
  <c r="F58" i="56"/>
  <c r="L427" i="68"/>
  <c r="P343" i="67"/>
  <c r="D157" i="56"/>
  <c r="E343" i="66"/>
  <c r="O58" i="56"/>
  <c r="J157" i="56"/>
  <c r="P77" i="56"/>
  <c r="G77" i="56"/>
  <c r="D77" i="56"/>
  <c r="N3" i="16"/>
  <c r="G100" i="56"/>
  <c r="L19" i="56"/>
  <c r="J161" i="55"/>
  <c r="T17" i="20"/>
  <c r="T17" i="24" s="1"/>
  <c r="T17" i="27" s="1"/>
  <c r="Q157" i="56"/>
  <c r="R427" i="68"/>
  <c r="N175" i="56"/>
  <c r="G17" i="19"/>
  <c r="G17" i="23" s="1"/>
  <c r="G17" i="26" s="1"/>
  <c r="C343" i="70"/>
  <c r="Q343" i="70"/>
  <c r="L343" i="67"/>
  <c r="M157" i="56"/>
  <c r="C297" i="72"/>
  <c r="D427" i="68"/>
  <c r="F100" i="56"/>
  <c r="D139" i="56"/>
  <c r="E175" i="56"/>
  <c r="F427" i="68"/>
  <c r="R62" i="46"/>
  <c r="R68" i="46"/>
  <c r="C329" i="72"/>
  <c r="Q329" i="72"/>
  <c r="L77" i="56"/>
  <c r="R87" i="46"/>
  <c r="I329" i="71"/>
  <c r="J329" i="72"/>
  <c r="J58" i="56"/>
  <c r="G25" i="21"/>
  <c r="J329" i="71"/>
  <c r="F343" i="66"/>
  <c r="P58" i="56"/>
  <c r="E329" i="72"/>
  <c r="N343" i="67"/>
  <c r="Q329" i="71"/>
  <c r="D343" i="70"/>
  <c r="M329" i="71"/>
  <c r="G343" i="67"/>
  <c r="I139" i="56"/>
  <c r="Q175" i="56"/>
  <c r="N17" i="20"/>
  <c r="N17" i="24" s="1"/>
  <c r="N17" i="27" s="1"/>
  <c r="H17" i="20"/>
  <c r="H17" i="24" s="1"/>
  <c r="H17" i="27" s="1"/>
  <c r="D100" i="56"/>
  <c r="N427" i="68"/>
  <c r="G329" i="71"/>
  <c r="G427" i="68"/>
  <c r="Q343" i="67"/>
  <c r="I157" i="56"/>
  <c r="P17" i="19"/>
  <c r="P17" i="21" s="1"/>
  <c r="C139" i="56"/>
  <c r="D343" i="67"/>
  <c r="I329" i="72"/>
  <c r="J175" i="56"/>
  <c r="R25" i="24"/>
  <c r="R25" i="27" s="1"/>
  <c r="N77" i="56"/>
  <c r="C17" i="19"/>
  <c r="C17" i="23" s="1"/>
  <c r="C17" i="26" s="1"/>
  <c r="Q17" i="20"/>
  <c r="Q17" i="24" s="1"/>
  <c r="Q17" i="27" s="1"/>
  <c r="L58" i="56"/>
  <c r="J297" i="72"/>
  <c r="M175" i="56"/>
  <c r="E343" i="70"/>
  <c r="L380" i="64"/>
  <c r="D329" i="71"/>
  <c r="G157" i="56"/>
  <c r="H427" i="68"/>
  <c r="L100" i="56"/>
  <c r="M343" i="66"/>
  <c r="E58" i="56"/>
  <c r="I175" i="56"/>
  <c r="R166" i="46"/>
  <c r="I111" i="6"/>
  <c r="I78" i="6"/>
  <c r="I90" i="6" s="1"/>
  <c r="R134" i="6"/>
  <c r="R158" i="6"/>
  <c r="R118" i="6"/>
  <c r="N134" i="6"/>
  <c r="N158" i="6"/>
  <c r="N118" i="6"/>
  <c r="Q158" i="6"/>
  <c r="Q118" i="6"/>
  <c r="Q134" i="6"/>
  <c r="D158" i="6"/>
  <c r="D134" i="6"/>
  <c r="D118" i="6"/>
  <c r="M134" i="6"/>
  <c r="M118" i="6"/>
  <c r="M158" i="6"/>
  <c r="U370" i="71"/>
  <c r="U144" i="59"/>
  <c r="U424" i="71"/>
  <c r="U144" i="62"/>
  <c r="O55" i="56"/>
  <c r="S3" i="45"/>
  <c r="O280" i="71"/>
  <c r="O144" i="54"/>
  <c r="O12" i="21"/>
  <c r="R370" i="71"/>
  <c r="R144" i="59"/>
  <c r="R424" i="71"/>
  <c r="R144" i="62"/>
  <c r="K370" i="71"/>
  <c r="K144" i="59"/>
  <c r="K424" i="71"/>
  <c r="K144" i="62"/>
  <c r="C326" i="71"/>
  <c r="C154" i="56"/>
  <c r="S370" i="71"/>
  <c r="S144" i="59"/>
  <c r="S424" i="71"/>
  <c r="S144" i="62"/>
  <c r="U340" i="70"/>
  <c r="U136" i="56"/>
  <c r="T341" i="70"/>
  <c r="T137" i="56"/>
  <c r="M370" i="71"/>
  <c r="M144" i="59"/>
  <c r="M424" i="71"/>
  <c r="M144" i="62"/>
  <c r="T56" i="56"/>
  <c r="L370" i="71"/>
  <c r="L144" i="59"/>
  <c r="L424" i="71"/>
  <c r="L144" i="62"/>
  <c r="I172" i="56"/>
  <c r="D75" i="56"/>
  <c r="T137" i="6"/>
  <c r="T121" i="6"/>
  <c r="T161" i="6"/>
  <c r="U186" i="68"/>
  <c r="U101" i="46"/>
  <c r="V326" i="72"/>
  <c r="V172" i="56"/>
  <c r="J340" i="70"/>
  <c r="H68" i="46"/>
  <c r="H62" i="45"/>
  <c r="H62" i="46" s="1"/>
  <c r="K142" i="70"/>
  <c r="K117" i="70"/>
  <c r="K136" i="70" s="1"/>
  <c r="N142" i="67"/>
  <c r="N117" i="67"/>
  <c r="N136" i="67" s="1"/>
  <c r="M39" i="56"/>
  <c r="M24" i="55"/>
  <c r="N172" i="68"/>
  <c r="N142" i="68"/>
  <c r="N166" i="68" s="1"/>
  <c r="C81" i="55"/>
  <c r="D27" i="24"/>
  <c r="D27" i="27" s="1"/>
  <c r="D27" i="21"/>
  <c r="F175" i="56"/>
  <c r="R205" i="71"/>
  <c r="R143" i="50"/>
  <c r="R259" i="71"/>
  <c r="R143" i="53"/>
  <c r="F193" i="67"/>
  <c r="F62" i="49"/>
  <c r="F62" i="52"/>
  <c r="F250" i="67"/>
  <c r="Q212" i="66"/>
  <c r="Q43" i="50"/>
  <c r="Q43" i="53"/>
  <c r="Q269" i="66"/>
  <c r="T12" i="24"/>
  <c r="T12" i="27" s="1"/>
  <c r="T4" i="20"/>
  <c r="D193" i="67"/>
  <c r="D62" i="49"/>
  <c r="D250" i="67"/>
  <c r="D62" i="52"/>
  <c r="R130" i="46"/>
  <c r="R124" i="45"/>
  <c r="R124" i="46" s="1"/>
  <c r="H12" i="24"/>
  <c r="H12" i="27" s="1"/>
  <c r="H4" i="20"/>
  <c r="E9" i="46"/>
  <c r="E3" i="45"/>
  <c r="K236" i="64"/>
  <c r="K3" i="50"/>
  <c r="K3" i="53"/>
  <c r="K238" i="68"/>
  <c r="K81" i="49"/>
  <c r="K310" i="68"/>
  <c r="K81" i="52"/>
  <c r="N142" i="66"/>
  <c r="N117" i="66"/>
  <c r="N136" i="66" s="1"/>
  <c r="J39" i="56"/>
  <c r="J24" i="55"/>
  <c r="J24" i="56" s="1"/>
  <c r="F187" i="72"/>
  <c r="F161" i="49"/>
  <c r="F161" i="52"/>
  <c r="F241" i="72"/>
  <c r="L12" i="24"/>
  <c r="L12" i="27" s="1"/>
  <c r="L4" i="20"/>
  <c r="H385" i="65"/>
  <c r="H24" i="59"/>
  <c r="H442" i="65"/>
  <c r="H24" i="62"/>
  <c r="G27" i="21"/>
  <c r="G27" i="24"/>
  <c r="G27" i="27" s="1"/>
  <c r="D12" i="24"/>
  <c r="D12" i="27" s="1"/>
  <c r="D4" i="20"/>
  <c r="R193" i="66"/>
  <c r="R43" i="49"/>
  <c r="R250" i="66"/>
  <c r="R43" i="52"/>
  <c r="Q142" i="65"/>
  <c r="Q117" i="65"/>
  <c r="Q136" i="65" s="1"/>
  <c r="N298" i="71"/>
  <c r="H187" i="72"/>
  <c r="H161" i="49"/>
  <c r="H161" i="52"/>
  <c r="H241" i="72"/>
  <c r="N343" i="65"/>
  <c r="N309" i="65"/>
  <c r="N328" i="65" s="1"/>
  <c r="N138" i="72"/>
  <c r="N115" i="72"/>
  <c r="N133" i="72" s="1"/>
  <c r="Q148" i="46"/>
  <c r="Q143" i="45"/>
  <c r="Q143" i="46" s="1"/>
  <c r="M9" i="46"/>
  <c r="M3" i="45"/>
  <c r="M3" i="46" s="1"/>
  <c r="D236" i="64"/>
  <c r="D3" i="50"/>
  <c r="D3" i="53"/>
  <c r="D299" i="64"/>
  <c r="P139" i="56"/>
  <c r="N388" i="72"/>
  <c r="N162" i="60"/>
  <c r="N162" i="63"/>
  <c r="N442" i="72"/>
  <c r="J12" i="24"/>
  <c r="J12" i="27" s="1"/>
  <c r="J4" i="20"/>
  <c r="E343" i="65"/>
  <c r="E309" i="65"/>
  <c r="E328" i="65" s="1"/>
  <c r="C3" i="46"/>
  <c r="B114" i="6"/>
  <c r="F298" i="71"/>
  <c r="Q138" i="72"/>
  <c r="Q115" i="72"/>
  <c r="Q133" i="72" s="1"/>
  <c r="O309" i="67"/>
  <c r="H139" i="56"/>
  <c r="S174" i="66"/>
  <c r="S43" i="48"/>
  <c r="S43" i="51"/>
  <c r="S231" i="66"/>
  <c r="P427" i="68"/>
  <c r="F157" i="56"/>
  <c r="R144" i="55"/>
  <c r="J19" i="56"/>
  <c r="K49" i="46"/>
  <c r="K43" i="45"/>
  <c r="K43" i="46" s="1"/>
  <c r="M205" i="71"/>
  <c r="M143" i="50"/>
  <c r="M259" i="71"/>
  <c r="M143" i="53"/>
  <c r="B79" i="6"/>
  <c r="P144" i="6"/>
  <c r="P168" i="6"/>
  <c r="D25" i="24"/>
  <c r="D25" i="27" s="1"/>
  <c r="D17" i="20"/>
  <c r="I309" i="70"/>
  <c r="M193" i="70"/>
  <c r="M124" i="49"/>
  <c r="M250" i="70"/>
  <c r="M124" i="52"/>
  <c r="D142" i="66"/>
  <c r="D117" i="66"/>
  <c r="D136" i="66" s="1"/>
  <c r="S194" i="64"/>
  <c r="S3" i="48"/>
  <c r="S257" i="64"/>
  <c r="S3" i="51"/>
  <c r="E172" i="68"/>
  <c r="E142" i="68"/>
  <c r="E166" i="68" s="1"/>
  <c r="D138" i="71"/>
  <c r="D115" i="71"/>
  <c r="D133" i="71" s="1"/>
  <c r="J343" i="70"/>
  <c r="K343" i="66"/>
  <c r="K309" i="66"/>
  <c r="K328" i="66" s="1"/>
  <c r="R30" i="46"/>
  <c r="R24" i="45"/>
  <c r="R81" i="46"/>
  <c r="E138" i="72"/>
  <c r="E115" i="72"/>
  <c r="E133" i="72" s="1"/>
  <c r="G309" i="67"/>
  <c r="Q388" i="72"/>
  <c r="Q162" i="60"/>
  <c r="Q442" i="72"/>
  <c r="Q162" i="63"/>
  <c r="R3" i="10"/>
  <c r="R3" i="13"/>
  <c r="C309" i="70"/>
  <c r="S12" i="24"/>
  <c r="S12" i="27" s="1"/>
  <c r="S4" i="20"/>
  <c r="M139" i="56"/>
  <c r="E388" i="72"/>
  <c r="E162" i="60"/>
  <c r="E162" i="63"/>
  <c r="E442" i="72"/>
  <c r="J43" i="55"/>
  <c r="K262" i="68"/>
  <c r="K81" i="50"/>
  <c r="K81" i="53"/>
  <c r="K334" i="68"/>
  <c r="D166" i="46"/>
  <c r="D161" i="45"/>
  <c r="D161" i="46" s="1"/>
  <c r="O157" i="56"/>
  <c r="K142" i="65"/>
  <c r="K117" i="65"/>
  <c r="K136" i="65" s="1"/>
  <c r="R212" i="70"/>
  <c r="R124" i="50"/>
  <c r="R269" i="70"/>
  <c r="R124" i="53"/>
  <c r="K142" i="67"/>
  <c r="K117" i="67"/>
  <c r="K136" i="67" s="1"/>
  <c r="V12" i="24"/>
  <c r="V12" i="27" s="1"/>
  <c r="V4" i="20"/>
  <c r="F19" i="56"/>
  <c r="H172" i="68"/>
  <c r="H142" i="68"/>
  <c r="H166" i="68" s="1"/>
  <c r="Q215" i="64"/>
  <c r="Q3" i="49"/>
  <c r="Q278" i="64"/>
  <c r="Q3" i="52"/>
  <c r="D30" i="46"/>
  <c r="D24" i="45"/>
  <c r="D24" i="46" s="1"/>
  <c r="V166" i="6"/>
  <c r="V142" i="6"/>
  <c r="M87" i="46"/>
  <c r="M81" i="45"/>
  <c r="M81" i="46" s="1"/>
  <c r="E142" i="70"/>
  <c r="E117" i="70"/>
  <c r="E136" i="70" s="1"/>
  <c r="F205" i="72"/>
  <c r="F161" i="50"/>
  <c r="F161" i="53"/>
  <c r="F259" i="72"/>
  <c r="T327" i="72"/>
  <c r="T173" i="56"/>
  <c r="P340" i="66"/>
  <c r="P55" i="56"/>
  <c r="S149" i="71"/>
  <c r="S159" i="46"/>
  <c r="U340" i="66"/>
  <c r="U55" i="56"/>
  <c r="F327" i="71"/>
  <c r="F155" i="56"/>
  <c r="C370" i="71"/>
  <c r="C144" i="59"/>
  <c r="C424" i="71"/>
  <c r="C144" i="62"/>
  <c r="K327" i="72"/>
  <c r="K173" i="56"/>
  <c r="D341" i="70"/>
  <c r="I280" i="71"/>
  <c r="I144" i="54"/>
  <c r="I12" i="21"/>
  <c r="J340" i="67"/>
  <c r="J74" i="56"/>
  <c r="D341" i="66"/>
  <c r="D56" i="56"/>
  <c r="I340" i="67"/>
  <c r="I74" i="56"/>
  <c r="N370" i="71"/>
  <c r="N144" i="59"/>
  <c r="N144" i="62"/>
  <c r="N424" i="71"/>
  <c r="F425" i="68"/>
  <c r="F98" i="56"/>
  <c r="N378" i="64"/>
  <c r="V280" i="71"/>
  <c r="V144" i="54"/>
  <c r="O347" i="70"/>
  <c r="O124" i="57"/>
  <c r="S24" i="45"/>
  <c r="S151" i="72"/>
  <c r="S161" i="47"/>
  <c r="C340" i="70"/>
  <c r="C136" i="56"/>
  <c r="V154" i="56"/>
  <c r="H341" i="67"/>
  <c r="U97" i="56"/>
  <c r="I424" i="68"/>
  <c r="F173" i="56"/>
  <c r="M56" i="56"/>
  <c r="M25" i="21"/>
  <c r="K75" i="56"/>
  <c r="K25" i="21"/>
  <c r="T370" i="71"/>
  <c r="T144" i="59"/>
  <c r="T424" i="71"/>
  <c r="T144" i="62"/>
  <c r="J347" i="65"/>
  <c r="J24" i="57"/>
  <c r="D280" i="71"/>
  <c r="D144" i="54"/>
  <c r="M121" i="6"/>
  <c r="M161" i="6"/>
  <c r="M137" i="6"/>
  <c r="P97" i="56"/>
  <c r="S151" i="71"/>
  <c r="S143" i="47"/>
  <c r="E173" i="56"/>
  <c r="H425" i="68"/>
  <c r="C340" i="67"/>
  <c r="C74" i="56"/>
  <c r="K425" i="68"/>
  <c r="K98" i="56"/>
  <c r="S153" i="65"/>
  <c r="S41" i="46"/>
  <c r="H3" i="13"/>
  <c r="H3" i="10"/>
  <c r="L25" i="23"/>
  <c r="L25" i="26" s="1"/>
  <c r="L17" i="19"/>
  <c r="L17" i="23" s="1"/>
  <c r="L17" i="26" s="1"/>
  <c r="H142" i="67"/>
  <c r="H117" i="67"/>
  <c r="H136" i="67" s="1"/>
  <c r="F236" i="64"/>
  <c r="F3" i="50"/>
  <c r="F299" i="64"/>
  <c r="F3" i="53"/>
  <c r="K193" i="70"/>
  <c r="K124" i="49"/>
  <c r="K250" i="70"/>
  <c r="K124" i="52"/>
  <c r="N193" i="67"/>
  <c r="N62" i="49"/>
  <c r="N250" i="67"/>
  <c r="N62" i="52"/>
  <c r="H58" i="56"/>
  <c r="M343" i="65"/>
  <c r="M309" i="65"/>
  <c r="M328" i="65" s="1"/>
  <c r="N238" i="68"/>
  <c r="N81" i="49"/>
  <c r="N310" i="68"/>
  <c r="N81" i="52"/>
  <c r="R148" i="46"/>
  <c r="R143" i="45"/>
  <c r="R143" i="46" s="1"/>
  <c r="M212" i="70"/>
  <c r="M124" i="50"/>
  <c r="M269" i="70"/>
  <c r="M124" i="53"/>
  <c r="C384" i="68"/>
  <c r="M169" i="6"/>
  <c r="M145" i="6"/>
  <c r="B3" i="46"/>
  <c r="F329" i="72"/>
  <c r="N30" i="46"/>
  <c r="N24" i="45"/>
  <c r="N24" i="46" s="1"/>
  <c r="E212" i="70"/>
  <c r="E124" i="50"/>
  <c r="E124" i="53"/>
  <c r="E269" i="70"/>
  <c r="M366" i="65"/>
  <c r="M24" i="58"/>
  <c r="M423" i="65"/>
  <c r="M24" i="61"/>
  <c r="M12" i="24"/>
  <c r="M12" i="27" s="1"/>
  <c r="M4" i="20"/>
  <c r="S388" i="72"/>
  <c r="S162" i="60"/>
  <c r="S442" i="72"/>
  <c r="S162" i="63"/>
  <c r="T144" i="55"/>
  <c r="M49" i="46"/>
  <c r="M43" i="45"/>
  <c r="R142" i="70"/>
  <c r="R117" i="70"/>
  <c r="R136" i="70" s="1"/>
  <c r="P158" i="6"/>
  <c r="P134" i="6"/>
  <c r="P118" i="6"/>
  <c r="N366" i="65"/>
  <c r="N24" i="58"/>
  <c r="N423" i="65"/>
  <c r="N24" i="61"/>
  <c r="H144" i="55"/>
  <c r="D87" i="46"/>
  <c r="D81" i="45"/>
  <c r="D81" i="46" s="1"/>
  <c r="E158" i="64"/>
  <c r="E131" i="64"/>
  <c r="E152" i="64" s="1"/>
  <c r="L388" i="72"/>
  <c r="L162" i="60"/>
  <c r="L442" i="72"/>
  <c r="L162" i="63"/>
  <c r="H262" i="68"/>
  <c r="H81" i="50"/>
  <c r="H81" i="53"/>
  <c r="H334" i="68"/>
  <c r="N193" i="66"/>
  <c r="N43" i="49"/>
  <c r="N250" i="66"/>
  <c r="N43" i="52"/>
  <c r="N212" i="66"/>
  <c r="N43" i="50"/>
  <c r="N43" i="53"/>
  <c r="N269" i="66"/>
  <c r="Q58" i="56"/>
  <c r="J343" i="65"/>
  <c r="J309" i="65"/>
  <c r="J328" i="65" s="1"/>
  <c r="L144" i="55"/>
  <c r="D58" i="56"/>
  <c r="K169" i="6"/>
  <c r="K145" i="6"/>
  <c r="I161" i="55"/>
  <c r="D144" i="55"/>
  <c r="E212" i="66"/>
  <c r="E43" i="50"/>
  <c r="E43" i="53"/>
  <c r="E269" i="66"/>
  <c r="Q193" i="65"/>
  <c r="Q24" i="49"/>
  <c r="Q24" i="52"/>
  <c r="Q250" i="65"/>
  <c r="N385" i="65"/>
  <c r="N24" i="59"/>
  <c r="N442" i="65"/>
  <c r="N24" i="62"/>
  <c r="N187" i="72"/>
  <c r="N161" i="49"/>
  <c r="N161" i="52"/>
  <c r="N241" i="72"/>
  <c r="Q138" i="71"/>
  <c r="Q115" i="71"/>
  <c r="Q133" i="71" s="1"/>
  <c r="D388" i="72"/>
  <c r="D162" i="60"/>
  <c r="D162" i="63"/>
  <c r="D442" i="72"/>
  <c r="M158" i="64"/>
  <c r="M131" i="64"/>
  <c r="M152" i="64" s="1"/>
  <c r="P343" i="70"/>
  <c r="J144" i="55"/>
  <c r="E385" i="65"/>
  <c r="E24" i="59"/>
  <c r="E442" i="65"/>
  <c r="E24" i="62"/>
  <c r="I166" i="6"/>
  <c r="I142" i="6"/>
  <c r="Q187" i="72"/>
  <c r="Q161" i="49"/>
  <c r="Q161" i="52"/>
  <c r="Q241" i="72"/>
  <c r="E262" i="68"/>
  <c r="E81" i="50"/>
  <c r="E334" i="68"/>
  <c r="E81" i="53"/>
  <c r="F87" i="46"/>
  <c r="F81" i="45"/>
  <c r="F81" i="46" s="1"/>
  <c r="M58" i="56"/>
  <c r="O385" i="67"/>
  <c r="O62" i="59"/>
  <c r="O442" i="67"/>
  <c r="O62" i="62"/>
  <c r="H343" i="70"/>
  <c r="Q87" i="46"/>
  <c r="Q81" i="45"/>
  <c r="Q81" i="46" s="1"/>
  <c r="J388" i="72"/>
  <c r="J162" i="60"/>
  <c r="J442" i="72"/>
  <c r="J162" i="63"/>
  <c r="K139" i="56"/>
  <c r="F329" i="71"/>
  <c r="R157" i="56"/>
  <c r="R298" i="71"/>
  <c r="J380" i="64"/>
  <c r="C43" i="55"/>
  <c r="K142" i="66"/>
  <c r="K117" i="66"/>
  <c r="K136" i="66" s="1"/>
  <c r="B169" i="6"/>
  <c r="B145" i="6"/>
  <c r="D3" i="13"/>
  <c r="D3" i="10"/>
  <c r="B142" i="6"/>
  <c r="B166" i="6"/>
  <c r="S142" i="6"/>
  <c r="S166" i="6"/>
  <c r="R9" i="46"/>
  <c r="D193" i="66"/>
  <c r="D43" i="49"/>
  <c r="D43" i="52"/>
  <c r="D250" i="66"/>
  <c r="J100" i="56"/>
  <c r="E238" i="68"/>
  <c r="E81" i="49"/>
  <c r="E81" i="52"/>
  <c r="E310" i="68"/>
  <c r="K341" i="67"/>
  <c r="D187" i="71"/>
  <c r="D143" i="49"/>
  <c r="D241" i="71"/>
  <c r="D143" i="52"/>
  <c r="D175" i="56"/>
  <c r="K385" i="66"/>
  <c r="K43" i="59"/>
  <c r="K43" i="62"/>
  <c r="K442" i="66"/>
  <c r="N205" i="71"/>
  <c r="N143" i="50"/>
  <c r="N259" i="71"/>
  <c r="N143" i="53"/>
  <c r="R142" i="65"/>
  <c r="R117" i="65"/>
  <c r="R136" i="65" s="1"/>
  <c r="E212" i="67"/>
  <c r="E62" i="50"/>
  <c r="E269" i="67"/>
  <c r="E62" i="53"/>
  <c r="R172" i="68"/>
  <c r="R142" i="68"/>
  <c r="R166" i="68" s="1"/>
  <c r="E187" i="72"/>
  <c r="E161" i="49"/>
  <c r="E161" i="52"/>
  <c r="E241" i="72"/>
  <c r="S144" i="55"/>
  <c r="V388" i="72"/>
  <c r="V162" i="60"/>
  <c r="V442" i="72"/>
  <c r="V162" i="63"/>
  <c r="M30" i="46"/>
  <c r="M24" i="45"/>
  <c r="M24" i="46" s="1"/>
  <c r="M343" i="70"/>
  <c r="K100" i="56"/>
  <c r="J309" i="66"/>
  <c r="D138" i="72"/>
  <c r="D115" i="72"/>
  <c r="D133" i="72" s="1"/>
  <c r="E148" i="46"/>
  <c r="E143" i="45"/>
  <c r="E143" i="46" s="1"/>
  <c r="O329" i="71"/>
  <c r="K193" i="65"/>
  <c r="K24" i="49"/>
  <c r="K24" i="52"/>
  <c r="K250" i="65"/>
  <c r="C77" i="56"/>
  <c r="E30" i="46"/>
  <c r="E24" i="45"/>
  <c r="E24" i="46" s="1"/>
  <c r="K193" i="67"/>
  <c r="K62" i="49"/>
  <c r="K250" i="67"/>
  <c r="K62" i="52"/>
  <c r="V144" i="55"/>
  <c r="E212" i="65"/>
  <c r="E24" i="50"/>
  <c r="E269" i="65"/>
  <c r="E24" i="53"/>
  <c r="F380" i="64"/>
  <c r="H238" i="68"/>
  <c r="H81" i="49"/>
  <c r="H81" i="52"/>
  <c r="H310" i="68"/>
  <c r="H148" i="46"/>
  <c r="H143" i="45"/>
  <c r="H143" i="46" s="1"/>
  <c r="D142" i="65"/>
  <c r="D117" i="65"/>
  <c r="D136" i="65" s="1"/>
  <c r="S214" i="68"/>
  <c r="S81" i="48"/>
  <c r="S286" i="68"/>
  <c r="S81" i="51"/>
  <c r="M172" i="68"/>
  <c r="M142" i="68"/>
  <c r="M166" i="68" s="1"/>
  <c r="E193" i="70"/>
  <c r="E124" i="49"/>
  <c r="E250" i="70"/>
  <c r="E124" i="52"/>
  <c r="L280" i="71"/>
  <c r="L144" i="54"/>
  <c r="M173" i="56"/>
  <c r="O432" i="68"/>
  <c r="O81" i="57"/>
  <c r="P347" i="65"/>
  <c r="P24" i="57"/>
  <c r="R341" i="67"/>
  <c r="R75" i="56"/>
  <c r="F347" i="65"/>
  <c r="F24" i="57"/>
  <c r="O326" i="72"/>
  <c r="O172" i="56"/>
  <c r="T378" i="64"/>
  <c r="T17" i="56"/>
  <c r="S173" i="64"/>
  <c r="S3" i="47"/>
  <c r="U169" i="64"/>
  <c r="U20" i="46"/>
  <c r="S153" i="66"/>
  <c r="S60" i="46"/>
  <c r="S171" i="64"/>
  <c r="S22" i="46"/>
  <c r="N280" i="71"/>
  <c r="N144" i="54"/>
  <c r="N12" i="21"/>
  <c r="F121" i="6"/>
  <c r="F161" i="6"/>
  <c r="F137" i="6"/>
  <c r="L377" i="64"/>
  <c r="L16" i="56"/>
  <c r="S188" i="68"/>
  <c r="E425" i="68"/>
  <c r="E98" i="56"/>
  <c r="Q370" i="71"/>
  <c r="Q144" i="59"/>
  <c r="Q424" i="71"/>
  <c r="Q144" i="62"/>
  <c r="E121" i="6"/>
  <c r="E161" i="6"/>
  <c r="E137" i="6"/>
  <c r="V340" i="70"/>
  <c r="V136" i="56"/>
  <c r="V340" i="65"/>
  <c r="V36" i="56"/>
  <c r="F370" i="71"/>
  <c r="F144" i="59"/>
  <c r="F424" i="71"/>
  <c r="F144" i="62"/>
  <c r="U340" i="67"/>
  <c r="Q155" i="56"/>
  <c r="S190" i="68"/>
  <c r="S81" i="47"/>
  <c r="K27" i="24"/>
  <c r="K27" i="27" s="1"/>
  <c r="K27" i="21"/>
  <c r="O145" i="6"/>
  <c r="O169" i="6"/>
  <c r="U25" i="23"/>
  <c r="U25" i="26" s="1"/>
  <c r="U17" i="19"/>
  <c r="U17" i="23" s="1"/>
  <c r="U17" i="26" s="1"/>
  <c r="G78" i="6"/>
  <c r="G87" i="6" s="1"/>
  <c r="G111" i="6"/>
  <c r="H193" i="67"/>
  <c r="H62" i="49"/>
  <c r="H250" i="67"/>
  <c r="H62" i="52"/>
  <c r="Q262" i="68"/>
  <c r="Q81" i="50"/>
  <c r="Q334" i="68"/>
  <c r="Q81" i="53"/>
  <c r="M148" i="46"/>
  <c r="M143" i="45"/>
  <c r="M143" i="46" s="1"/>
  <c r="F148" i="46"/>
  <c r="F143" i="45"/>
  <c r="F143" i="46" s="1"/>
  <c r="I3" i="55"/>
  <c r="F212" i="65"/>
  <c r="F24" i="50"/>
  <c r="F269" i="65"/>
  <c r="F24" i="53"/>
  <c r="H343" i="66"/>
  <c r="C114" i="6"/>
  <c r="M385" i="65"/>
  <c r="M24" i="59"/>
  <c r="M24" i="62"/>
  <c r="M442" i="65"/>
  <c r="R138" i="71"/>
  <c r="R115" i="71"/>
  <c r="R133" i="71" s="1"/>
  <c r="C81" i="62"/>
  <c r="H27" i="24"/>
  <c r="H27" i="27" s="1"/>
  <c r="H27" i="21"/>
  <c r="C145" i="6"/>
  <c r="C169" i="6"/>
  <c r="M27" i="24"/>
  <c r="M27" i="27" s="1"/>
  <c r="M27" i="21"/>
  <c r="K212" i="65"/>
  <c r="K24" i="50"/>
  <c r="K24" i="53"/>
  <c r="K269" i="65"/>
  <c r="N142" i="65"/>
  <c r="N117" i="65"/>
  <c r="N136" i="65" s="1"/>
  <c r="C24" i="55"/>
  <c r="M144" i="55"/>
  <c r="T298" i="71"/>
  <c r="M142" i="66"/>
  <c r="M117" i="66"/>
  <c r="M136" i="66" s="1"/>
  <c r="L158" i="6"/>
  <c r="L134" i="6"/>
  <c r="L118" i="6"/>
  <c r="R193" i="70"/>
  <c r="R124" i="49"/>
  <c r="R250" i="70"/>
  <c r="R124" i="52"/>
  <c r="O17" i="24"/>
  <c r="O17" i="27" s="1"/>
  <c r="R27" i="24"/>
  <c r="R27" i="27" s="1"/>
  <c r="R27" i="21"/>
  <c r="F327" i="72"/>
  <c r="U12" i="24"/>
  <c r="U12" i="27" s="1"/>
  <c r="U4" i="20"/>
  <c r="H298" i="71"/>
  <c r="D172" i="68"/>
  <c r="D142" i="68"/>
  <c r="D166" i="68" s="1"/>
  <c r="H30" i="46"/>
  <c r="H24" i="45"/>
  <c r="H24" i="46" s="1"/>
  <c r="E215" i="64"/>
  <c r="E3" i="49"/>
  <c r="E3" i="52"/>
  <c r="E278" i="64"/>
  <c r="Q343" i="66"/>
  <c r="J385" i="65"/>
  <c r="J24" i="59"/>
  <c r="J24" i="62"/>
  <c r="J442" i="65"/>
  <c r="L298" i="71"/>
  <c r="L317" i="71"/>
  <c r="D343" i="66"/>
  <c r="F142" i="6"/>
  <c r="F166" i="6"/>
  <c r="G134" i="6"/>
  <c r="G118" i="6"/>
  <c r="G158" i="6"/>
  <c r="D298" i="71"/>
  <c r="D317" i="71"/>
  <c r="M327" i="72"/>
  <c r="O366" i="70"/>
  <c r="O124" i="58"/>
  <c r="O124" i="61"/>
  <c r="O423" i="70"/>
  <c r="H49" i="46"/>
  <c r="H43" i="45"/>
  <c r="H43" i="46" s="1"/>
  <c r="M212" i="66"/>
  <c r="M43" i="50"/>
  <c r="M269" i="66"/>
  <c r="M43" i="53"/>
  <c r="C58" i="56"/>
  <c r="Q187" i="71"/>
  <c r="Q143" i="49"/>
  <c r="Q241" i="71"/>
  <c r="Q143" i="52"/>
  <c r="M215" i="64"/>
  <c r="M3" i="49"/>
  <c r="M278" i="64"/>
  <c r="M3" i="52"/>
  <c r="N139" i="56"/>
  <c r="J298" i="71"/>
  <c r="T142" i="67"/>
  <c r="S212" i="70"/>
  <c r="S124" i="50"/>
  <c r="S124" i="53"/>
  <c r="S269" i="70"/>
  <c r="F172" i="68"/>
  <c r="F142" i="68"/>
  <c r="F166" i="68" s="1"/>
  <c r="M388" i="72"/>
  <c r="M162" i="60"/>
  <c r="M442" i="72"/>
  <c r="M162" i="63"/>
  <c r="Q172" i="68"/>
  <c r="Q142" i="68"/>
  <c r="Q166" i="68" s="1"/>
  <c r="K343" i="70"/>
  <c r="K12" i="24"/>
  <c r="K12" i="27" s="1"/>
  <c r="K4" i="20"/>
  <c r="R329" i="71"/>
  <c r="E25" i="24"/>
  <c r="E25" i="27" s="1"/>
  <c r="E17" i="20"/>
  <c r="C309" i="66"/>
  <c r="K193" i="66"/>
  <c r="K43" i="49"/>
  <c r="K43" i="52"/>
  <c r="K250" i="66"/>
  <c r="Q142" i="6"/>
  <c r="Q166" i="6"/>
  <c r="C27" i="21"/>
  <c r="C27" i="24"/>
  <c r="C27" i="27" s="1"/>
  <c r="F139" i="56"/>
  <c r="J427" i="68"/>
  <c r="M212" i="65"/>
  <c r="M24" i="50"/>
  <c r="M269" i="65"/>
  <c r="M24" i="53"/>
  <c r="D329" i="72"/>
  <c r="R193" i="65"/>
  <c r="R24" i="49"/>
  <c r="R250" i="65"/>
  <c r="R24" i="52"/>
  <c r="R238" i="68"/>
  <c r="R81" i="49"/>
  <c r="R310" i="68"/>
  <c r="R81" i="52"/>
  <c r="N212" i="70"/>
  <c r="N124" i="50"/>
  <c r="N124" i="53"/>
  <c r="N269" i="70"/>
  <c r="L17" i="24"/>
  <c r="L17" i="27" s="1"/>
  <c r="L175" i="56"/>
  <c r="F366" i="65"/>
  <c r="F24" i="58"/>
  <c r="F423" i="65"/>
  <c r="F24" i="61"/>
  <c r="S298" i="71"/>
  <c r="Q100" i="56"/>
  <c r="M142" i="65"/>
  <c r="M117" i="65"/>
  <c r="M136" i="65" s="1"/>
  <c r="H19" i="56"/>
  <c r="K427" i="68"/>
  <c r="D187" i="72"/>
  <c r="D161" i="49"/>
  <c r="D241" i="72"/>
  <c r="D161" i="52"/>
  <c r="E138" i="71"/>
  <c r="E115" i="71"/>
  <c r="E133" i="71" s="1"/>
  <c r="T341" i="66"/>
  <c r="H205" i="71"/>
  <c r="H143" i="50"/>
  <c r="H259" i="71"/>
  <c r="H143" i="53"/>
  <c r="C343" i="67"/>
  <c r="E142" i="65"/>
  <c r="E117" i="65"/>
  <c r="E136" i="65" s="1"/>
  <c r="V298" i="71"/>
  <c r="H138" i="71"/>
  <c r="H115" i="71"/>
  <c r="H133" i="71" s="1"/>
  <c r="D193" i="65"/>
  <c r="D24" i="49"/>
  <c r="D250" i="65"/>
  <c r="D24" i="52"/>
  <c r="M238" i="68"/>
  <c r="M81" i="49"/>
  <c r="M81" i="52"/>
  <c r="M310" i="68"/>
  <c r="D347" i="65"/>
  <c r="D24" i="57"/>
  <c r="J370" i="71"/>
  <c r="J144" i="59"/>
  <c r="J424" i="71"/>
  <c r="J144" i="62"/>
  <c r="M347" i="65"/>
  <c r="M24" i="57"/>
  <c r="S340" i="70"/>
  <c r="S136" i="56"/>
  <c r="K121" i="6"/>
  <c r="K161" i="6"/>
  <c r="K137" i="6"/>
  <c r="D370" i="71"/>
  <c r="D144" i="59"/>
  <c r="D424" i="71"/>
  <c r="D144" i="62"/>
  <c r="M327" i="71"/>
  <c r="M155" i="56"/>
  <c r="H327" i="72"/>
  <c r="H173" i="56"/>
  <c r="E370" i="71"/>
  <c r="E144" i="59"/>
  <c r="E424" i="71"/>
  <c r="E144" i="62"/>
  <c r="S340" i="67"/>
  <c r="S74" i="56"/>
  <c r="S98" i="67"/>
  <c r="S62" i="44"/>
  <c r="V424" i="68"/>
  <c r="V97" i="56"/>
  <c r="L340" i="70"/>
  <c r="R341" i="66"/>
  <c r="R56" i="56"/>
  <c r="I340" i="70"/>
  <c r="I136" i="56"/>
  <c r="E341" i="67"/>
  <c r="U326" i="71"/>
  <c r="U154" i="56"/>
  <c r="T341" i="65"/>
  <c r="T37" i="56"/>
  <c r="I370" i="71"/>
  <c r="I144" i="59"/>
  <c r="I144" i="62"/>
  <c r="I424" i="71"/>
  <c r="G424" i="68"/>
  <c r="G97" i="56"/>
  <c r="S326" i="72"/>
  <c r="S172" i="56"/>
  <c r="T330" i="72"/>
  <c r="T176" i="56"/>
  <c r="H169" i="6"/>
  <c r="H145" i="6"/>
  <c r="G142" i="6"/>
  <c r="G166" i="6"/>
  <c r="J366" i="65"/>
  <c r="J24" i="58"/>
  <c r="J423" i="65"/>
  <c r="J24" i="61"/>
  <c r="M138" i="71"/>
  <c r="M115" i="71"/>
  <c r="M133" i="71" s="1"/>
  <c r="F138" i="71"/>
  <c r="F115" i="71"/>
  <c r="F133" i="71" s="1"/>
  <c r="I343" i="64"/>
  <c r="J3" i="55"/>
  <c r="H212" i="66"/>
  <c r="H43" i="50"/>
  <c r="H269" i="66"/>
  <c r="H43" i="53"/>
  <c r="R187" i="71"/>
  <c r="R143" i="49"/>
  <c r="R143" i="52"/>
  <c r="R241" i="71"/>
  <c r="V17" i="24"/>
  <c r="V17" i="27" s="1"/>
  <c r="S29" i="14"/>
  <c r="S29" i="17" s="1"/>
  <c r="S27" i="11"/>
  <c r="J134" i="6"/>
  <c r="J158" i="6"/>
  <c r="J118" i="6"/>
  <c r="S17" i="24"/>
  <c r="S17" i="27" s="1"/>
  <c r="S17" i="21"/>
  <c r="C17" i="24"/>
  <c r="C17" i="27" s="1"/>
  <c r="N193" i="65"/>
  <c r="N24" i="49"/>
  <c r="N24" i="52"/>
  <c r="N250" i="65"/>
  <c r="C309" i="65"/>
  <c r="M298" i="71"/>
  <c r="H366" i="65"/>
  <c r="H24" i="58"/>
  <c r="H24" i="61"/>
  <c r="H423" i="65"/>
  <c r="G154" i="56"/>
  <c r="M68" i="46"/>
  <c r="M62" i="45"/>
  <c r="M62" i="46" s="1"/>
  <c r="M193" i="66"/>
  <c r="M43" i="49"/>
  <c r="M43" i="52"/>
  <c r="M250" i="66"/>
  <c r="E12" i="24"/>
  <c r="E12" i="27" s="1"/>
  <c r="E4" i="20"/>
  <c r="Q27" i="21"/>
  <c r="Q27" i="24"/>
  <c r="Q27" i="27" s="1"/>
  <c r="P43" i="55"/>
  <c r="U144" i="55"/>
  <c r="M341" i="66"/>
  <c r="D238" i="68"/>
  <c r="D81" i="49"/>
  <c r="D81" i="52"/>
  <c r="D310" i="68"/>
  <c r="H142" i="65"/>
  <c r="H117" i="65"/>
  <c r="H136" i="65" s="1"/>
  <c r="O100" i="56"/>
  <c r="O81" i="55"/>
  <c r="O81" i="56" s="1"/>
  <c r="I100" i="56"/>
  <c r="O12" i="24"/>
  <c r="O12" i="27" s="1"/>
  <c r="O4" i="20"/>
  <c r="O366" i="65"/>
  <c r="O24" i="58"/>
  <c r="O423" i="65"/>
  <c r="O24" i="61"/>
  <c r="P39" i="56"/>
  <c r="P24" i="55"/>
  <c r="P24" i="56" s="1"/>
  <c r="P27" i="24"/>
  <c r="P27" i="27" s="1"/>
  <c r="P27" i="21"/>
  <c r="C134" i="6"/>
  <c r="C118" i="6"/>
  <c r="C158" i="6"/>
  <c r="E205" i="71"/>
  <c r="E143" i="50"/>
  <c r="E143" i="53"/>
  <c r="E259" i="71"/>
  <c r="R161" i="46"/>
  <c r="D39" i="56"/>
  <c r="D24" i="55"/>
  <c r="H142" i="66"/>
  <c r="H117" i="66"/>
  <c r="H136" i="66" s="1"/>
  <c r="C343" i="66"/>
  <c r="I12" i="24"/>
  <c r="I12" i="27" s="1"/>
  <c r="I4" i="20"/>
  <c r="Q49" i="46"/>
  <c r="Q43" i="45"/>
  <c r="Q43" i="46" s="1"/>
  <c r="N343" i="70"/>
  <c r="D366" i="65"/>
  <c r="D24" i="58"/>
  <c r="D423" i="65"/>
  <c r="D24" i="61"/>
  <c r="O175" i="56"/>
  <c r="E142" i="6"/>
  <c r="E166" i="6"/>
  <c r="C12" i="24"/>
  <c r="C12" i="27" s="1"/>
  <c r="C4" i="20"/>
  <c r="R212" i="67"/>
  <c r="R62" i="50"/>
  <c r="R269" i="67"/>
  <c r="R62" i="53"/>
  <c r="F238" i="68"/>
  <c r="F81" i="49"/>
  <c r="F81" i="52"/>
  <c r="F310" i="68"/>
  <c r="R262" i="68"/>
  <c r="R81" i="50"/>
  <c r="R334" i="68"/>
  <c r="R81" i="53"/>
  <c r="Q238" i="68"/>
  <c r="Q81" i="49"/>
  <c r="Q81" i="52"/>
  <c r="Q310" i="68"/>
  <c r="K144" i="55"/>
  <c r="K3" i="16"/>
  <c r="I297" i="72"/>
  <c r="E104" i="6"/>
  <c r="F343" i="70"/>
  <c r="Q212" i="70"/>
  <c r="Q124" i="50"/>
  <c r="Q269" i="70"/>
  <c r="Q124" i="53"/>
  <c r="H175" i="56"/>
  <c r="K9" i="46"/>
  <c r="K3" i="45"/>
  <c r="L25" i="21"/>
  <c r="L329" i="72"/>
  <c r="J136" i="56"/>
  <c r="Q427" i="68"/>
  <c r="M193" i="65"/>
  <c r="M24" i="49"/>
  <c r="M250" i="65"/>
  <c r="M24" i="52"/>
  <c r="H380" i="64"/>
  <c r="E157" i="56"/>
  <c r="E187" i="71"/>
  <c r="E143" i="49"/>
  <c r="E143" i="52"/>
  <c r="E241" i="71"/>
  <c r="E193" i="65"/>
  <c r="E24" i="49"/>
  <c r="E24" i="52"/>
  <c r="E250" i="65"/>
  <c r="U424" i="68"/>
  <c r="H187" i="71"/>
  <c r="H143" i="49"/>
  <c r="H143" i="52"/>
  <c r="H241" i="71"/>
  <c r="N19" i="56"/>
  <c r="F27" i="21"/>
  <c r="F27" i="24"/>
  <c r="F27" i="27" s="1"/>
  <c r="N75" i="56"/>
  <c r="J280" i="71"/>
  <c r="J144" i="54"/>
  <c r="E347" i="65"/>
  <c r="E24" i="57"/>
  <c r="E341" i="66"/>
  <c r="E56" i="56"/>
  <c r="E25" i="21"/>
  <c r="J326" i="71"/>
  <c r="J154" i="56"/>
  <c r="E280" i="71"/>
  <c r="E144" i="54"/>
  <c r="E12" i="21"/>
  <c r="Q425" i="68"/>
  <c r="Q98" i="56"/>
  <c r="K341" i="70"/>
  <c r="K137" i="56"/>
  <c r="M425" i="68"/>
  <c r="M98" i="56"/>
  <c r="I377" i="64"/>
  <c r="I16" i="56"/>
  <c r="F378" i="64"/>
  <c r="F17" i="56"/>
  <c r="F25" i="21"/>
  <c r="N341" i="70"/>
  <c r="N137" i="56"/>
  <c r="R425" i="68"/>
  <c r="R98" i="56"/>
  <c r="P340" i="70"/>
  <c r="P136" i="56"/>
  <c r="S280" i="71"/>
  <c r="S144" i="54"/>
  <c r="L326" i="72"/>
  <c r="L172" i="56"/>
  <c r="L340" i="67"/>
  <c r="L74" i="56"/>
  <c r="S149" i="72"/>
  <c r="S177" i="46"/>
  <c r="C424" i="68"/>
  <c r="C97" i="56"/>
  <c r="M341" i="70"/>
  <c r="M137" i="56"/>
  <c r="S143" i="45"/>
  <c r="K280" i="71"/>
  <c r="K144" i="54"/>
  <c r="Q341" i="67"/>
  <c r="Q75" i="56"/>
  <c r="R121" i="6"/>
  <c r="R137" i="6"/>
  <c r="R161" i="6"/>
  <c r="P78" i="6"/>
  <c r="P111" i="6"/>
  <c r="I25" i="23"/>
  <c r="I25" i="26" s="1"/>
  <c r="I17" i="19"/>
  <c r="I17" i="23" s="1"/>
  <c r="I17" i="26" s="1"/>
  <c r="K205" i="72"/>
  <c r="K161" i="50"/>
  <c r="K259" i="72"/>
  <c r="K161" i="53"/>
  <c r="M187" i="71"/>
  <c r="M143" i="49"/>
  <c r="M241" i="71"/>
  <c r="M143" i="52"/>
  <c r="H130" i="46"/>
  <c r="H124" i="45"/>
  <c r="H124" i="46" s="1"/>
  <c r="F187" i="71"/>
  <c r="F143" i="49"/>
  <c r="F143" i="52"/>
  <c r="F241" i="71"/>
  <c r="J114" i="6"/>
  <c r="I427" i="64"/>
  <c r="I3" i="59"/>
  <c r="I490" i="64"/>
  <c r="I3" i="62"/>
  <c r="T142" i="65"/>
  <c r="T142" i="66"/>
  <c r="F49" i="46"/>
  <c r="F43" i="45"/>
  <c r="F43" i="46" s="1"/>
  <c r="C388" i="72"/>
  <c r="C162" i="60"/>
  <c r="C162" i="63"/>
  <c r="C442" i="72"/>
  <c r="J343" i="64"/>
  <c r="I114" i="6"/>
  <c r="M3" i="13"/>
  <c r="M3" i="10"/>
  <c r="D137" i="56"/>
  <c r="E205" i="72"/>
  <c r="E161" i="50"/>
  <c r="E259" i="72"/>
  <c r="E161" i="53"/>
  <c r="G326" i="71"/>
  <c r="M142" i="67"/>
  <c r="M117" i="67"/>
  <c r="M136" i="67" s="1"/>
  <c r="M166" i="46"/>
  <c r="M161" i="45"/>
  <c r="M161" i="46" s="1"/>
  <c r="E144" i="55"/>
  <c r="N212" i="65"/>
  <c r="N24" i="50"/>
  <c r="N269" i="65"/>
  <c r="N24" i="53"/>
  <c r="K104" i="6"/>
  <c r="P309" i="66"/>
  <c r="U298" i="71"/>
  <c r="H193" i="65"/>
  <c r="H24" i="49"/>
  <c r="H24" i="52"/>
  <c r="H250" i="65"/>
  <c r="O427" i="68"/>
  <c r="O384" i="68"/>
  <c r="O408" i="68" s="1"/>
  <c r="K212" i="66"/>
  <c r="K43" i="50"/>
  <c r="K269" i="66"/>
  <c r="K43" i="53"/>
  <c r="I427" i="68"/>
  <c r="G12" i="24"/>
  <c r="G12" i="27" s="1"/>
  <c r="G4" i="20"/>
  <c r="O144" i="55"/>
  <c r="O145" i="56"/>
  <c r="S161" i="44"/>
  <c r="N9" i="46"/>
  <c r="N3" i="45"/>
  <c r="P343" i="65"/>
  <c r="P309" i="65"/>
  <c r="P328" i="65" s="1"/>
  <c r="N169" i="6"/>
  <c r="N145" i="6"/>
  <c r="U142" i="6"/>
  <c r="U166" i="6"/>
  <c r="K166" i="46"/>
  <c r="K161" i="45"/>
  <c r="K161" i="46" s="1"/>
  <c r="R138" i="72"/>
  <c r="R115" i="72"/>
  <c r="R133" i="72" s="1"/>
  <c r="O39" i="56"/>
  <c r="O24" i="55"/>
  <c r="D343" i="65"/>
  <c r="D309" i="65"/>
  <c r="D328" i="65" s="1"/>
  <c r="E75" i="56"/>
  <c r="H193" i="66"/>
  <c r="H43" i="49"/>
  <c r="H250" i="66"/>
  <c r="H43" i="52"/>
  <c r="F77" i="56"/>
  <c r="F262" i="68"/>
  <c r="F81" i="50"/>
  <c r="F334" i="68"/>
  <c r="F81" i="53"/>
  <c r="I144" i="55"/>
  <c r="Q142" i="66"/>
  <c r="Q117" i="66"/>
  <c r="Q136" i="66" s="1"/>
  <c r="O329" i="72"/>
  <c r="S143" i="44"/>
  <c r="R77" i="56"/>
  <c r="F388" i="72"/>
  <c r="F162" i="60"/>
  <c r="F442" i="72"/>
  <c r="F162" i="63"/>
  <c r="C144" i="55"/>
  <c r="O340" i="66"/>
  <c r="N157" i="56"/>
  <c r="F30" i="46"/>
  <c r="F24" i="45"/>
  <c r="F24" i="46" s="1"/>
  <c r="K212" i="67"/>
  <c r="K62" i="50"/>
  <c r="K62" i="53"/>
  <c r="K269" i="67"/>
  <c r="D130" i="46"/>
  <c r="D124" i="45"/>
  <c r="D124" i="46" s="1"/>
  <c r="K298" i="71"/>
  <c r="I145" i="6"/>
  <c r="I169" i="6"/>
  <c r="Q3" i="13"/>
  <c r="Q3" i="10"/>
  <c r="D166" i="6"/>
  <c r="D142" i="6"/>
  <c r="U74" i="56"/>
  <c r="K388" i="72"/>
  <c r="K162" i="60"/>
  <c r="K442" i="72"/>
  <c r="K162" i="63"/>
  <c r="H329" i="72"/>
  <c r="K366" i="66"/>
  <c r="K43" i="58"/>
  <c r="K423" i="66"/>
  <c r="K43" i="61"/>
  <c r="E49" i="46"/>
  <c r="E43" i="45"/>
  <c r="E43" i="46" s="1"/>
  <c r="R236" i="64"/>
  <c r="R3" i="50"/>
  <c r="R299" i="64"/>
  <c r="R3" i="53"/>
  <c r="D341" i="67"/>
  <c r="F9" i="46"/>
  <c r="F3" i="45"/>
  <c r="D212" i="66"/>
  <c r="D43" i="50"/>
  <c r="D269" i="66"/>
  <c r="D43" i="53"/>
  <c r="K148" i="46"/>
  <c r="K143" i="45"/>
  <c r="K143" i="46" s="1"/>
  <c r="H212" i="65"/>
  <c r="H24" i="50"/>
  <c r="H24" i="53"/>
  <c r="H269" i="65"/>
  <c r="K158" i="64"/>
  <c r="K131" i="64"/>
  <c r="K152" i="64" s="1"/>
  <c r="T122" i="56"/>
  <c r="T148" i="46"/>
  <c r="R212" i="65"/>
  <c r="R24" i="50"/>
  <c r="R24" i="53"/>
  <c r="R269" i="65"/>
  <c r="M205" i="72"/>
  <c r="M161" i="50"/>
  <c r="M259" i="72"/>
  <c r="M161" i="53"/>
  <c r="T68" i="46"/>
  <c r="B134" i="6"/>
  <c r="B158" i="6"/>
  <c r="B118" i="6"/>
  <c r="J79" i="6"/>
  <c r="L124" i="55"/>
  <c r="E329" i="71"/>
  <c r="H157" i="56"/>
  <c r="P424" i="68"/>
  <c r="N380" i="64"/>
  <c r="Q236" i="64"/>
  <c r="Q3" i="50"/>
  <c r="Q3" i="53"/>
  <c r="Q299" i="64"/>
  <c r="K175" i="56"/>
  <c r="N341" i="67"/>
  <c r="H121" i="6"/>
  <c r="H137" i="6"/>
  <c r="H161" i="6"/>
  <c r="P340" i="67"/>
  <c r="P74" i="56"/>
  <c r="M280" i="71"/>
  <c r="M144" i="54"/>
  <c r="M12" i="21"/>
  <c r="C326" i="72"/>
  <c r="C172" i="56"/>
  <c r="H341" i="66"/>
  <c r="H56" i="56"/>
  <c r="S424" i="68"/>
  <c r="S97" i="56"/>
  <c r="E341" i="70"/>
  <c r="E137" i="56"/>
  <c r="D327" i="72"/>
  <c r="D173" i="56"/>
  <c r="S377" i="64"/>
  <c r="S16" i="56"/>
  <c r="M341" i="67"/>
  <c r="M75" i="56"/>
  <c r="N425" i="68"/>
  <c r="N98" i="56"/>
  <c r="S153" i="67"/>
  <c r="S155" i="65"/>
  <c r="S24" i="47"/>
  <c r="L340" i="66"/>
  <c r="L55" i="56"/>
  <c r="D425" i="68"/>
  <c r="D98" i="56"/>
  <c r="U377" i="64"/>
  <c r="V377" i="64"/>
  <c r="V16" i="56"/>
  <c r="N327" i="72"/>
  <c r="N173" i="56"/>
  <c r="I326" i="71"/>
  <c r="I154" i="56"/>
  <c r="J424" i="68"/>
  <c r="J326" i="72"/>
  <c r="J172" i="56"/>
  <c r="G340" i="67"/>
  <c r="G74" i="56"/>
  <c r="O370" i="71"/>
  <c r="O144" i="59"/>
  <c r="O424" i="71"/>
  <c r="O144" i="62"/>
  <c r="Q280" i="71"/>
  <c r="Q144" i="54"/>
  <c r="Q12" i="21"/>
  <c r="N347" i="65"/>
  <c r="N24" i="57"/>
  <c r="S326" i="71"/>
  <c r="S154" i="56"/>
  <c r="C340" i="66"/>
  <c r="C55" i="56"/>
  <c r="S155" i="66"/>
  <c r="S43" i="47"/>
  <c r="T330" i="71"/>
  <c r="T158" i="56"/>
  <c r="P142" i="6"/>
  <c r="P166" i="6"/>
  <c r="I17" i="24"/>
  <c r="I17" i="27" s="1"/>
  <c r="P62" i="55"/>
  <c r="N148" i="46"/>
  <c r="N143" i="45"/>
  <c r="N143" i="46" s="1"/>
  <c r="O456" i="68"/>
  <c r="O81" i="58"/>
  <c r="O81" i="61"/>
  <c r="O528" i="68"/>
  <c r="P366" i="65"/>
  <c r="P24" i="58"/>
  <c r="P24" i="61"/>
  <c r="P423" i="65"/>
  <c r="H142" i="70"/>
  <c r="H117" i="70"/>
  <c r="H136" i="70" s="1"/>
  <c r="F142" i="66"/>
  <c r="F117" i="66"/>
  <c r="F136" i="66" s="1"/>
  <c r="S103" i="46"/>
  <c r="N130" i="46"/>
  <c r="N124" i="45"/>
  <c r="N124" i="46" s="1"/>
  <c r="J3" i="59"/>
  <c r="J3" i="62"/>
  <c r="Q12" i="24"/>
  <c r="Q12" i="27" s="1"/>
  <c r="Q4" i="20"/>
  <c r="T142" i="70"/>
  <c r="L169" i="6"/>
  <c r="L145" i="6"/>
  <c r="M25" i="24"/>
  <c r="M25" i="27" s="1"/>
  <c r="M17" i="20"/>
  <c r="J169" i="6"/>
  <c r="J145" i="6"/>
  <c r="P81" i="55"/>
  <c r="Q68" i="46"/>
  <c r="Q62" i="45"/>
  <c r="Q62" i="46" s="1"/>
  <c r="M193" i="67"/>
  <c r="M62" i="49"/>
  <c r="M250" i="67"/>
  <c r="M62" i="52"/>
  <c r="M138" i="72"/>
  <c r="M115" i="72"/>
  <c r="M133" i="72" s="1"/>
  <c r="C39" i="56"/>
  <c r="E298" i="71"/>
  <c r="C161" i="55"/>
  <c r="O25" i="23"/>
  <c r="O25" i="26" s="1"/>
  <c r="O17" i="19"/>
  <c r="O17" i="23" s="1"/>
  <c r="O17" i="26" s="1"/>
  <c r="I97" i="56"/>
  <c r="H205" i="72"/>
  <c r="H161" i="50"/>
  <c r="H161" i="53"/>
  <c r="H259" i="72"/>
  <c r="F39" i="56"/>
  <c r="F24" i="55"/>
  <c r="F24" i="56" s="1"/>
  <c r="O480" i="68"/>
  <c r="O81" i="59"/>
  <c r="O552" i="68"/>
  <c r="O81" i="62"/>
  <c r="G144" i="55"/>
  <c r="O298" i="71"/>
  <c r="N158" i="64"/>
  <c r="N131" i="64"/>
  <c r="N152" i="64" s="1"/>
  <c r="D212" i="67"/>
  <c r="D62" i="50"/>
  <c r="D269" i="67"/>
  <c r="D62" i="53"/>
  <c r="O139" i="56"/>
  <c r="O124" i="55"/>
  <c r="O124" i="56" s="1"/>
  <c r="P385" i="65"/>
  <c r="P24" i="59"/>
  <c r="P24" i="62"/>
  <c r="P442" i="65"/>
  <c r="F25" i="24"/>
  <c r="F25" i="27" s="1"/>
  <c r="F17" i="20"/>
  <c r="U17" i="24"/>
  <c r="U17" i="27" s="1"/>
  <c r="R145" i="6"/>
  <c r="R169" i="6"/>
  <c r="K138" i="72"/>
  <c r="K115" i="72"/>
  <c r="K133" i="72" s="1"/>
  <c r="R187" i="72"/>
  <c r="R161" i="49"/>
  <c r="R241" i="72"/>
  <c r="R161" i="52"/>
  <c r="O343" i="65"/>
  <c r="O309" i="65"/>
  <c r="O328" i="65" s="1"/>
  <c r="D385" i="65"/>
  <c r="D24" i="59"/>
  <c r="D24" i="62"/>
  <c r="D442" i="65"/>
  <c r="K77" i="56"/>
  <c r="E68" i="46"/>
  <c r="E62" i="45"/>
  <c r="E62" i="46" s="1"/>
  <c r="F343" i="67"/>
  <c r="O388" i="72"/>
  <c r="O162" i="60"/>
  <c r="O162" i="63"/>
  <c r="O442" i="72"/>
  <c r="I298" i="71"/>
  <c r="I317" i="71"/>
  <c r="Q193" i="66"/>
  <c r="Q43" i="49"/>
  <c r="Q43" i="52"/>
  <c r="Q250" i="66"/>
  <c r="U114" i="6"/>
  <c r="O27" i="21"/>
  <c r="O27" i="24"/>
  <c r="O27" i="27" s="1"/>
  <c r="P17" i="24"/>
  <c r="P17" i="27" s="1"/>
  <c r="P3" i="20"/>
  <c r="L62" i="55"/>
  <c r="R343" i="67"/>
  <c r="Q130" i="46"/>
  <c r="Q124" i="45"/>
  <c r="Q124" i="46" s="1"/>
  <c r="D9" i="46"/>
  <c r="D3" i="45"/>
  <c r="C298" i="71"/>
  <c r="N329" i="71"/>
  <c r="F142" i="65"/>
  <c r="F117" i="65"/>
  <c r="F136" i="65" s="1"/>
  <c r="D142" i="70"/>
  <c r="D117" i="70"/>
  <c r="D136" i="70" s="1"/>
  <c r="S24" i="44"/>
  <c r="C157" i="56"/>
  <c r="E77" i="56"/>
  <c r="E100" i="56"/>
  <c r="T388" i="72"/>
  <c r="T162" i="60"/>
  <c r="T442" i="72"/>
  <c r="T162" i="63"/>
  <c r="E142" i="66"/>
  <c r="E117" i="66"/>
  <c r="E136" i="66" s="1"/>
  <c r="F158" i="64"/>
  <c r="F131" i="64"/>
  <c r="F152" i="64" s="1"/>
  <c r="M212" i="67"/>
  <c r="M62" i="50"/>
  <c r="M62" i="53"/>
  <c r="M269" i="67"/>
  <c r="K138" i="71"/>
  <c r="K115" i="71"/>
  <c r="K133" i="71" s="1"/>
  <c r="K215" i="64"/>
  <c r="K3" i="49"/>
  <c r="K3" i="52"/>
  <c r="K278" i="64"/>
  <c r="T345" i="69"/>
  <c r="T138" i="71"/>
  <c r="M100" i="56"/>
  <c r="L27" i="24"/>
  <c r="L27" i="27" s="1"/>
  <c r="L27" i="21"/>
  <c r="J166" i="6"/>
  <c r="J142" i="6"/>
  <c r="L309" i="70"/>
  <c r="F130" i="46"/>
  <c r="F124" i="45"/>
  <c r="F124" i="46" s="1"/>
  <c r="D212" i="70"/>
  <c r="D124" i="50"/>
  <c r="D269" i="70"/>
  <c r="D124" i="53"/>
  <c r="S29" i="10"/>
  <c r="S29" i="13"/>
  <c r="S29" i="16" s="1"/>
  <c r="S27" i="9"/>
  <c r="H329" i="71"/>
  <c r="H9" i="46"/>
  <c r="H3" i="45"/>
  <c r="Q205" i="72"/>
  <c r="Q161" i="50"/>
  <c r="Q161" i="53"/>
  <c r="Q259" i="72"/>
  <c r="I326" i="72"/>
  <c r="K329" i="72"/>
  <c r="R17" i="24"/>
  <c r="R17" i="27" s="1"/>
  <c r="U280" i="71"/>
  <c r="U144" i="54"/>
  <c r="U12" i="21"/>
  <c r="C280" i="71"/>
  <c r="C144" i="54"/>
  <c r="U330" i="71"/>
  <c r="U158" i="56"/>
  <c r="D327" i="71"/>
  <c r="D155" i="56"/>
  <c r="N121" i="6"/>
  <c r="N161" i="6"/>
  <c r="N137" i="6"/>
  <c r="Q341" i="66"/>
  <c r="Q56" i="56"/>
  <c r="O347" i="65"/>
  <c r="O24" i="57"/>
  <c r="O326" i="71"/>
  <c r="O154" i="56"/>
  <c r="G370" i="71"/>
  <c r="G144" i="59"/>
  <c r="G424" i="71"/>
  <c r="G144" i="62"/>
  <c r="R341" i="70"/>
  <c r="R137" i="56"/>
  <c r="R280" i="71"/>
  <c r="R144" i="54"/>
  <c r="J340" i="66"/>
  <c r="J55" i="56"/>
  <c r="F341" i="67"/>
  <c r="F75" i="56"/>
  <c r="V370" i="71"/>
  <c r="V144" i="59"/>
  <c r="V424" i="71"/>
  <c r="V144" i="62"/>
  <c r="H378" i="64"/>
  <c r="H17" i="56"/>
  <c r="L326" i="71"/>
  <c r="L154" i="56"/>
  <c r="H341" i="70"/>
  <c r="H137" i="56"/>
  <c r="Q341" i="70"/>
  <c r="Q137" i="56"/>
  <c r="K327" i="71"/>
  <c r="G168" i="6"/>
  <c r="G144" i="6"/>
  <c r="P309" i="67"/>
  <c r="N138" i="71"/>
  <c r="N115" i="71"/>
  <c r="N133" i="71" s="1"/>
  <c r="D205" i="71"/>
  <c r="D143" i="50"/>
  <c r="D143" i="53"/>
  <c r="D259" i="71"/>
  <c r="H193" i="70"/>
  <c r="H124" i="49"/>
  <c r="H250" i="70"/>
  <c r="H124" i="52"/>
  <c r="R205" i="72"/>
  <c r="R161" i="50"/>
  <c r="R161" i="53"/>
  <c r="R259" i="72"/>
  <c r="F193" i="66"/>
  <c r="F43" i="49"/>
  <c r="F250" i="66"/>
  <c r="F43" i="52"/>
  <c r="N142" i="70"/>
  <c r="N117" i="70"/>
  <c r="N136" i="70" s="1"/>
  <c r="E366" i="65"/>
  <c r="E24" i="58"/>
  <c r="E423" i="65"/>
  <c r="E24" i="61"/>
  <c r="I388" i="72"/>
  <c r="I162" i="60"/>
  <c r="I162" i="63"/>
  <c r="I442" i="72"/>
  <c r="Q144" i="55"/>
  <c r="T166" i="46"/>
  <c r="N27" i="24"/>
  <c r="N27" i="27" s="1"/>
  <c r="N27" i="21"/>
  <c r="P384" i="68"/>
  <c r="F68" i="46"/>
  <c r="F62" i="45"/>
  <c r="F62" i="46" s="1"/>
  <c r="M262" i="68"/>
  <c r="M81" i="50"/>
  <c r="M81" i="53"/>
  <c r="M334" i="68"/>
  <c r="Q212" i="67"/>
  <c r="Q62" i="50"/>
  <c r="Q62" i="53"/>
  <c r="Q269" i="67"/>
  <c r="D68" i="46"/>
  <c r="D62" i="45"/>
  <c r="D62" i="46" s="1"/>
  <c r="D205" i="72"/>
  <c r="D161" i="50"/>
  <c r="D161" i="53"/>
  <c r="D259" i="72"/>
  <c r="Q142" i="67"/>
  <c r="Q117" i="67"/>
  <c r="Q136" i="67" s="1"/>
  <c r="E327" i="72"/>
  <c r="H98" i="56"/>
  <c r="M187" i="72"/>
  <c r="M161" i="49"/>
  <c r="M241" i="72"/>
  <c r="M161" i="52"/>
  <c r="C343" i="65"/>
  <c r="F212" i="67"/>
  <c r="F62" i="50"/>
  <c r="F269" i="67"/>
  <c r="F62" i="53"/>
  <c r="N262" i="68"/>
  <c r="N81" i="50"/>
  <c r="N334" i="68"/>
  <c r="N81" i="53"/>
  <c r="V168" i="6"/>
  <c r="V144" i="6"/>
  <c r="O134" i="6"/>
  <c r="O118" i="6"/>
  <c r="O158" i="6"/>
  <c r="M166" i="6"/>
  <c r="M142" i="6"/>
  <c r="U30" i="13"/>
  <c r="U30" i="16" s="1"/>
  <c r="U30" i="10"/>
  <c r="F343" i="65"/>
  <c r="F309" i="65"/>
  <c r="F328" i="65" s="1"/>
  <c r="K87" i="46"/>
  <c r="K81" i="45"/>
  <c r="K81" i="46" s="1"/>
  <c r="G298" i="71"/>
  <c r="S79" i="46"/>
  <c r="L136" i="56"/>
  <c r="S169" i="72"/>
  <c r="S161" i="48"/>
  <c r="S223" i="72"/>
  <c r="S161" i="51"/>
  <c r="F166" i="46"/>
  <c r="F161" i="45"/>
  <c r="F161" i="46" s="1"/>
  <c r="N215" i="64"/>
  <c r="N3" i="49"/>
  <c r="N3" i="52"/>
  <c r="N278" i="64"/>
  <c r="K212" i="70"/>
  <c r="K124" i="50"/>
  <c r="K269" i="70"/>
  <c r="K124" i="53"/>
  <c r="H39" i="56"/>
  <c r="H24" i="55"/>
  <c r="H24" i="56" s="1"/>
  <c r="O343" i="70"/>
  <c r="O309" i="70"/>
  <c r="O328" i="70" s="1"/>
  <c r="T142" i="6"/>
  <c r="T166" i="6"/>
  <c r="V25" i="23"/>
  <c r="V25" i="26" s="1"/>
  <c r="V17" i="19"/>
  <c r="V17" i="23" s="1"/>
  <c r="V17" i="26" s="1"/>
  <c r="U25" i="21"/>
  <c r="T30" i="46"/>
  <c r="J343" i="66"/>
  <c r="K187" i="72"/>
  <c r="K161" i="49"/>
  <c r="K161" i="52"/>
  <c r="K241" i="72"/>
  <c r="R49" i="46"/>
  <c r="R43" i="45"/>
  <c r="R43" i="46" s="1"/>
  <c r="O385" i="65"/>
  <c r="O24" i="59"/>
  <c r="O442" i="65"/>
  <c r="O24" i="62"/>
  <c r="N12" i="24"/>
  <c r="N12" i="27" s="1"/>
  <c r="N4" i="20"/>
  <c r="K343" i="67"/>
  <c r="H166" i="46"/>
  <c r="H161" i="45"/>
  <c r="H161" i="46" s="1"/>
  <c r="S114" i="6"/>
  <c r="E142" i="67"/>
  <c r="E117" i="67"/>
  <c r="E136" i="67" s="1"/>
  <c r="M329" i="72"/>
  <c r="D262" i="68"/>
  <c r="D81" i="50"/>
  <c r="D81" i="53"/>
  <c r="D334" i="68"/>
  <c r="S169" i="71"/>
  <c r="S143" i="48"/>
  <c r="S143" i="51"/>
  <c r="S223" i="71"/>
  <c r="J17" i="24"/>
  <c r="J17" i="27" s="1"/>
  <c r="J3" i="46"/>
  <c r="D169" i="6"/>
  <c r="D145" i="6"/>
  <c r="L309" i="67"/>
  <c r="Q142" i="70"/>
  <c r="Q117" i="70"/>
  <c r="Q136" i="70" s="1"/>
  <c r="D158" i="64"/>
  <c r="D131" i="64"/>
  <c r="D152" i="64" s="1"/>
  <c r="F12" i="24"/>
  <c r="F12" i="27" s="1"/>
  <c r="F4" i="20"/>
  <c r="F205" i="71"/>
  <c r="F143" i="50"/>
  <c r="F259" i="71"/>
  <c r="F143" i="53"/>
  <c r="K155" i="56"/>
  <c r="N212" i="67"/>
  <c r="N62" i="50"/>
  <c r="N62" i="53"/>
  <c r="N269" i="67"/>
  <c r="H75" i="56"/>
  <c r="R158" i="64"/>
  <c r="R131" i="64"/>
  <c r="R152" i="64" s="1"/>
  <c r="C100" i="56"/>
  <c r="F193" i="65"/>
  <c r="F24" i="49"/>
  <c r="F250" i="65"/>
  <c r="F24" i="52"/>
  <c r="S43" i="44"/>
  <c r="D193" i="70"/>
  <c r="D124" i="49"/>
  <c r="D250" i="70"/>
  <c r="D124" i="52"/>
  <c r="F212" i="66"/>
  <c r="F43" i="50"/>
  <c r="F43" i="53"/>
  <c r="F269" i="66"/>
  <c r="C329" i="71"/>
  <c r="E236" i="64"/>
  <c r="E3" i="50"/>
  <c r="E299" i="64"/>
  <c r="E3" i="53"/>
  <c r="C79" i="6"/>
  <c r="R142" i="67"/>
  <c r="R117" i="67"/>
  <c r="R136" i="67" s="1"/>
  <c r="P145" i="6"/>
  <c r="P169" i="6"/>
  <c r="O111" i="6"/>
  <c r="O78" i="6"/>
  <c r="E145" i="6"/>
  <c r="E169" i="6"/>
  <c r="E343" i="67"/>
  <c r="M130" i="46"/>
  <c r="M124" i="45"/>
  <c r="M124" i="46" s="1"/>
  <c r="S3" i="44"/>
  <c r="E427" i="68"/>
  <c r="E193" i="66"/>
  <c r="E43" i="49"/>
  <c r="E250" i="66"/>
  <c r="E43" i="52"/>
  <c r="T87" i="46"/>
  <c r="F215" i="64"/>
  <c r="F3" i="49"/>
  <c r="F3" i="52"/>
  <c r="F278" i="64"/>
  <c r="K187" i="71"/>
  <c r="K143" i="49"/>
  <c r="K143" i="52"/>
  <c r="K241" i="71"/>
  <c r="G81" i="55"/>
  <c r="U388" i="72"/>
  <c r="U162" i="60"/>
  <c r="U442" i="72"/>
  <c r="U162" i="63"/>
  <c r="M427" i="68"/>
  <c r="L111" i="6"/>
  <c r="L78" i="6"/>
  <c r="H166" i="6"/>
  <c r="H142" i="6"/>
  <c r="L124" i="62"/>
  <c r="U16" i="56"/>
  <c r="F142" i="70"/>
  <c r="F117" i="70"/>
  <c r="F136" i="70" s="1"/>
  <c r="J97" i="56"/>
  <c r="H158" i="64"/>
  <c r="H131" i="64"/>
  <c r="H152" i="64" s="1"/>
  <c r="Q205" i="71"/>
  <c r="Q143" i="50"/>
  <c r="Q143" i="53"/>
  <c r="Q259" i="71"/>
  <c r="V326" i="71"/>
  <c r="R212" i="66"/>
  <c r="R43" i="50"/>
  <c r="R269" i="66"/>
  <c r="R43" i="53"/>
  <c r="H236" i="64"/>
  <c r="H3" i="50"/>
  <c r="H299" i="64"/>
  <c r="H3" i="53"/>
  <c r="Q9" i="46"/>
  <c r="Q3" i="45"/>
  <c r="D121" i="6"/>
  <c r="D161" i="6"/>
  <c r="D137" i="6"/>
  <c r="T425" i="68"/>
  <c r="T98" i="56"/>
  <c r="R327" i="71"/>
  <c r="R155" i="56"/>
  <c r="N327" i="71"/>
  <c r="N155" i="56"/>
  <c r="T327" i="71"/>
  <c r="T155" i="56"/>
  <c r="V340" i="67"/>
  <c r="V74" i="56"/>
  <c r="H347" i="65"/>
  <c r="H24" i="57"/>
  <c r="G280" i="71"/>
  <c r="G144" i="54"/>
  <c r="G12" i="21"/>
  <c r="U326" i="72"/>
  <c r="U172" i="56"/>
  <c r="F341" i="70"/>
  <c r="F137" i="56"/>
  <c r="Q161" i="6"/>
  <c r="Q137" i="6"/>
  <c r="Q121" i="6"/>
  <c r="H280" i="71"/>
  <c r="H144" i="54"/>
  <c r="O340" i="67"/>
  <c r="O74" i="56"/>
  <c r="H327" i="71"/>
  <c r="H155" i="56"/>
  <c r="K347" i="66"/>
  <c r="K43" i="57"/>
  <c r="C340" i="65"/>
  <c r="C36" i="56"/>
  <c r="H370" i="71"/>
  <c r="H144" i="59"/>
  <c r="H424" i="71"/>
  <c r="H144" i="62"/>
  <c r="T280" i="71"/>
  <c r="T144" i="54"/>
  <c r="L424" i="68"/>
  <c r="L97" i="56"/>
  <c r="F280" i="71"/>
  <c r="F144" i="54"/>
  <c r="F12" i="21"/>
  <c r="E327" i="71"/>
  <c r="E155" i="56"/>
  <c r="U340" i="65"/>
  <c r="U36" i="56"/>
  <c r="J377" i="64"/>
  <c r="J16" i="56"/>
  <c r="Q327" i="72"/>
  <c r="Q173" i="56"/>
  <c r="F341" i="66"/>
  <c r="F56" i="56"/>
  <c r="E27" i="21"/>
  <c r="E27" i="24"/>
  <c r="E27" i="27" s="1"/>
  <c r="F169" i="6"/>
  <c r="F145" i="6"/>
  <c r="K25" i="24"/>
  <c r="K25" i="27" s="1"/>
  <c r="K17" i="20"/>
  <c r="N187" i="71"/>
  <c r="N143" i="49"/>
  <c r="N143" i="52"/>
  <c r="N241" i="71"/>
  <c r="K130" i="46"/>
  <c r="K124" i="45"/>
  <c r="K124" i="46" s="1"/>
  <c r="N68" i="46"/>
  <c r="N62" i="45"/>
  <c r="N62" i="46" s="1"/>
  <c r="T138" i="72"/>
  <c r="N193" i="70"/>
  <c r="N124" i="49"/>
  <c r="N250" i="70"/>
  <c r="N124" i="52"/>
  <c r="N87" i="46"/>
  <c r="N81" i="45"/>
  <c r="N81" i="46" s="1"/>
  <c r="Q298" i="71"/>
  <c r="Q169" i="6"/>
  <c r="Q145" i="6"/>
  <c r="B3" i="16"/>
  <c r="J25" i="23"/>
  <c r="J25" i="26" s="1"/>
  <c r="J17" i="19"/>
  <c r="J17" i="23" s="1"/>
  <c r="J17" i="26" s="1"/>
  <c r="P81" i="59"/>
  <c r="P81" i="62"/>
  <c r="F142" i="67"/>
  <c r="F117" i="67"/>
  <c r="F136" i="67" s="1"/>
  <c r="D212" i="65"/>
  <c r="D24" i="50"/>
  <c r="D24" i="53"/>
  <c r="D269" i="65"/>
  <c r="M236" i="64"/>
  <c r="M3" i="50"/>
  <c r="M3" i="53"/>
  <c r="M299" i="64"/>
  <c r="D142" i="67"/>
  <c r="D117" i="67"/>
  <c r="D136" i="67" s="1"/>
  <c r="Q193" i="67"/>
  <c r="Q62" i="49"/>
  <c r="Q250" i="67"/>
  <c r="Q62" i="52"/>
  <c r="J369" i="72"/>
  <c r="O144" i="6"/>
  <c r="O168" i="6"/>
  <c r="K205" i="71"/>
  <c r="K143" i="50"/>
  <c r="K259" i="71"/>
  <c r="K143" i="53"/>
  <c r="J27" i="24"/>
  <c r="J27" i="27" s="1"/>
  <c r="J27" i="21"/>
  <c r="L3" i="46"/>
  <c r="F385" i="65"/>
  <c r="F24" i="59"/>
  <c r="F442" i="65"/>
  <c r="F24" i="62"/>
  <c r="N236" i="64"/>
  <c r="N3" i="50"/>
  <c r="N299" i="64"/>
  <c r="N3" i="53"/>
  <c r="K172" i="68"/>
  <c r="K142" i="68"/>
  <c r="K166" i="68" s="1"/>
  <c r="N49" i="46"/>
  <c r="N43" i="45"/>
  <c r="N43" i="46" s="1"/>
  <c r="N17" i="56"/>
  <c r="F138" i="72"/>
  <c r="F115" i="72"/>
  <c r="F133" i="72" s="1"/>
  <c r="H343" i="65"/>
  <c r="H309" i="65"/>
  <c r="H328" i="65" s="1"/>
  <c r="O385" i="70"/>
  <c r="O124" i="59"/>
  <c r="O442" i="70"/>
  <c r="O124" i="62"/>
  <c r="H104" i="6"/>
  <c r="R142" i="66"/>
  <c r="R117" i="66"/>
  <c r="R136" i="66" s="1"/>
  <c r="Q30" i="46"/>
  <c r="Q24" i="45"/>
  <c r="Q24" i="46" s="1"/>
  <c r="N145" i="56"/>
  <c r="N144" i="55"/>
  <c r="H138" i="72"/>
  <c r="H115" i="72"/>
  <c r="H133" i="72" s="1"/>
  <c r="N39" i="56"/>
  <c r="N24" i="55"/>
  <c r="N24" i="56" s="1"/>
  <c r="E193" i="67"/>
  <c r="E62" i="49"/>
  <c r="E62" i="52"/>
  <c r="E250" i="67"/>
  <c r="N166" i="46"/>
  <c r="N161" i="45"/>
  <c r="N161" i="46" s="1"/>
  <c r="G169" i="6"/>
  <c r="G145" i="6"/>
  <c r="E39" i="56"/>
  <c r="E24" i="55"/>
  <c r="F104" i="6"/>
  <c r="I27" i="21"/>
  <c r="I27" i="24"/>
  <c r="I27" i="27" s="1"/>
  <c r="J25" i="21"/>
  <c r="T49" i="46"/>
  <c r="R166" i="6"/>
  <c r="R142" i="6"/>
  <c r="L442" i="67"/>
  <c r="Q193" i="70"/>
  <c r="Q124" i="49"/>
  <c r="Q250" i="70"/>
  <c r="Q124" i="52"/>
  <c r="D215" i="64"/>
  <c r="D3" i="49"/>
  <c r="D278" i="64"/>
  <c r="D3" i="52"/>
  <c r="F144" i="55"/>
  <c r="Q166" i="46"/>
  <c r="Q161" i="45"/>
  <c r="Q161" i="46" s="1"/>
  <c r="O62" i="55"/>
  <c r="R215" i="64"/>
  <c r="R3" i="49"/>
  <c r="R3" i="52"/>
  <c r="R278" i="64"/>
  <c r="C427" i="68"/>
  <c r="S174" i="65"/>
  <c r="S24" i="48"/>
  <c r="S231" i="65"/>
  <c r="S24" i="51"/>
  <c r="P100" i="56"/>
  <c r="R12" i="24"/>
  <c r="R12" i="27" s="1"/>
  <c r="R12" i="21"/>
  <c r="R4" i="20"/>
  <c r="C142" i="6"/>
  <c r="C166" i="6"/>
  <c r="R193" i="67"/>
  <c r="R62" i="49"/>
  <c r="R62" i="52"/>
  <c r="R250" i="67"/>
  <c r="N142" i="6"/>
  <c r="N166" i="6"/>
  <c r="I134" i="6"/>
  <c r="I158" i="6"/>
  <c r="I118" i="6"/>
  <c r="K142" i="6"/>
  <c r="K166" i="6"/>
  <c r="O142" i="6"/>
  <c r="O166" i="6"/>
  <c r="G17" i="24"/>
  <c r="G17" i="27" s="1"/>
  <c r="I124" i="55"/>
  <c r="M142" i="70"/>
  <c r="M117" i="70"/>
  <c r="M136" i="70" s="1"/>
  <c r="D49" i="46"/>
  <c r="D43" i="45"/>
  <c r="D43" i="46" s="1"/>
  <c r="E87" i="46"/>
  <c r="E81" i="45"/>
  <c r="E81" i="46" s="1"/>
  <c r="H212" i="70"/>
  <c r="H124" i="50"/>
  <c r="H124" i="53"/>
  <c r="H269" i="70"/>
  <c r="D148" i="46"/>
  <c r="D143" i="45"/>
  <c r="D143" i="46" s="1"/>
  <c r="T172" i="68"/>
  <c r="J139" i="56"/>
  <c r="K58" i="56"/>
  <c r="K43" i="55"/>
  <c r="F212" i="70"/>
  <c r="F124" i="50"/>
  <c r="F269" i="70"/>
  <c r="F124" i="53"/>
  <c r="Q327" i="71"/>
  <c r="E166" i="46"/>
  <c r="E161" i="45"/>
  <c r="E161" i="46" s="1"/>
  <c r="G384" i="68"/>
  <c r="G62" i="55"/>
  <c r="L168" i="6"/>
  <c r="L144" i="6"/>
  <c r="L166" i="6"/>
  <c r="L142" i="6"/>
  <c r="C124" i="55"/>
  <c r="F193" i="70"/>
  <c r="F124" i="49"/>
  <c r="F250" i="70"/>
  <c r="F124" i="52"/>
  <c r="Q212" i="65"/>
  <c r="Q24" i="50"/>
  <c r="Q24" i="53"/>
  <c r="Q269" i="65"/>
  <c r="H212" i="67"/>
  <c r="H62" i="50"/>
  <c r="H269" i="67"/>
  <c r="H62" i="53"/>
  <c r="K30" i="46"/>
  <c r="K24" i="45"/>
  <c r="K24" i="46" s="1"/>
  <c r="K68" i="46"/>
  <c r="K62" i="45"/>
  <c r="K62" i="46" s="1"/>
  <c r="H215" i="64"/>
  <c r="H3" i="49"/>
  <c r="H278" i="64"/>
  <c r="H3" i="52"/>
  <c r="H87" i="46"/>
  <c r="H81" i="45"/>
  <c r="H81" i="46" s="1"/>
  <c r="N205" i="72"/>
  <c r="N161" i="50"/>
  <c r="N161" i="53"/>
  <c r="N259" i="72"/>
  <c r="Q158" i="64"/>
  <c r="Q131" i="64"/>
  <c r="Q152" i="64" s="1"/>
  <c r="H388" i="72"/>
  <c r="H162" i="60"/>
  <c r="H442" i="72"/>
  <c r="H162" i="63"/>
  <c r="E130" i="46"/>
  <c r="E124" i="45"/>
  <c r="E124" i="46" s="1"/>
  <c r="S108" i="68"/>
  <c r="T88" i="70"/>
  <c r="U89" i="65"/>
  <c r="Q104" i="68"/>
  <c r="P88" i="65"/>
  <c r="P88" i="71"/>
  <c r="O103" i="68"/>
  <c r="V88" i="67"/>
  <c r="O87" i="72"/>
  <c r="S85" i="70"/>
  <c r="V84" i="71"/>
  <c r="U83" i="71"/>
  <c r="R84" i="65"/>
  <c r="T85" i="65"/>
  <c r="U89" i="66"/>
  <c r="T107" i="68"/>
  <c r="Q87" i="71"/>
  <c r="S88" i="66"/>
  <c r="Q88" i="72"/>
  <c r="U84" i="67"/>
  <c r="S83" i="72"/>
  <c r="L385" i="67" l="1"/>
  <c r="C81" i="59"/>
  <c r="L62" i="62"/>
  <c r="P480" i="68"/>
  <c r="L442" i="70"/>
  <c r="P62" i="59"/>
  <c r="G17" i="21"/>
  <c r="G62" i="62"/>
  <c r="O317" i="71"/>
  <c r="C552" i="68"/>
  <c r="C17" i="21"/>
  <c r="P552" i="68"/>
  <c r="P385" i="67"/>
  <c r="C161" i="62"/>
  <c r="G62" i="59"/>
  <c r="P3" i="19"/>
  <c r="P3" i="23" s="1"/>
  <c r="S19" i="46"/>
  <c r="K317" i="71"/>
  <c r="S39" i="46"/>
  <c r="U17" i="21"/>
  <c r="C480" i="68"/>
  <c r="J490" i="64"/>
  <c r="F145" i="56"/>
  <c r="J161" i="59"/>
  <c r="D145" i="56"/>
  <c r="Q145" i="56"/>
  <c r="J423" i="72"/>
  <c r="L385" i="70"/>
  <c r="P17" i="23"/>
  <c r="P17" i="26" s="1"/>
  <c r="C369" i="72"/>
  <c r="L17" i="21"/>
  <c r="E145" i="56"/>
  <c r="E317" i="71"/>
  <c r="P62" i="62"/>
  <c r="L124" i="59"/>
  <c r="I17" i="21"/>
  <c r="I145" i="56"/>
  <c r="V317" i="71"/>
  <c r="G442" i="67"/>
  <c r="C161" i="59"/>
  <c r="L62" i="59"/>
  <c r="P442" i="67"/>
  <c r="J161" i="62"/>
  <c r="Q317" i="71"/>
  <c r="J427" i="64"/>
  <c r="S157" i="46"/>
  <c r="S345" i="69"/>
  <c r="S122" i="56"/>
  <c r="V145" i="56"/>
  <c r="C423" i="72"/>
  <c r="S383" i="64"/>
  <c r="S22" i="56"/>
  <c r="S345" i="65"/>
  <c r="S41" i="56"/>
  <c r="G385" i="67"/>
  <c r="H340" i="67"/>
  <c r="H74" i="56"/>
  <c r="S414" i="68"/>
  <c r="S87" i="56"/>
  <c r="V320" i="71"/>
  <c r="V148" i="56"/>
  <c r="Q326" i="72"/>
  <c r="Q172" i="56"/>
  <c r="E326" i="71"/>
  <c r="E154" i="56"/>
  <c r="I320" i="71"/>
  <c r="I143" i="54"/>
  <c r="T340" i="66"/>
  <c r="N334" i="71"/>
  <c r="N144" i="57"/>
  <c r="K297" i="71"/>
  <c r="K143" i="55"/>
  <c r="T424" i="68"/>
  <c r="T97" i="56"/>
  <c r="Q340" i="70"/>
  <c r="Q136" i="56"/>
  <c r="Q334" i="71"/>
  <c r="Q144" i="57"/>
  <c r="K43" i="56"/>
  <c r="N144" i="56"/>
  <c r="G297" i="71"/>
  <c r="G316" i="71"/>
  <c r="C12" i="23"/>
  <c r="C12" i="26" s="1"/>
  <c r="C4" i="19"/>
  <c r="C4" i="21" s="1"/>
  <c r="U144" i="6"/>
  <c r="U168" i="6"/>
  <c r="E316" i="71"/>
  <c r="Q352" i="71"/>
  <c r="Q144" i="58"/>
  <c r="Q144" i="61"/>
  <c r="Q406" i="71"/>
  <c r="N114" i="6"/>
  <c r="N79" i="6"/>
  <c r="C24" i="59"/>
  <c r="K352" i="71"/>
  <c r="K144" i="58"/>
  <c r="K406" i="71"/>
  <c r="K144" i="61"/>
  <c r="O143" i="59"/>
  <c r="O143" i="62"/>
  <c r="O423" i="71"/>
  <c r="J309" i="70"/>
  <c r="I62" i="55"/>
  <c r="E134" i="6"/>
  <c r="E158" i="6"/>
  <c r="E118" i="6"/>
  <c r="C43" i="62"/>
  <c r="C12" i="21"/>
  <c r="I480" i="68"/>
  <c r="I81" i="59"/>
  <c r="I552" i="68"/>
  <c r="I81" i="62"/>
  <c r="D404" i="65"/>
  <c r="D24" i="60"/>
  <c r="D24" i="63"/>
  <c r="D461" i="65"/>
  <c r="J442" i="66"/>
  <c r="D316" i="71"/>
  <c r="O17" i="21"/>
  <c r="T317" i="71"/>
  <c r="O504" i="68"/>
  <c r="O81" i="60"/>
  <c r="O81" i="63"/>
  <c r="O576" i="68"/>
  <c r="I124" i="62"/>
  <c r="T144" i="56"/>
  <c r="V352" i="71"/>
  <c r="V144" i="58"/>
  <c r="V144" i="61"/>
  <c r="V406" i="71"/>
  <c r="C143" i="62"/>
  <c r="R145" i="56"/>
  <c r="F317" i="71"/>
  <c r="K299" i="64"/>
  <c r="S215" i="64"/>
  <c r="S3" i="49"/>
  <c r="S278" i="64"/>
  <c r="S3" i="52"/>
  <c r="Q326" i="71"/>
  <c r="Q154" i="56"/>
  <c r="S148" i="56"/>
  <c r="Q340" i="66"/>
  <c r="Q55" i="56"/>
  <c r="Q74" i="56"/>
  <c r="D326" i="71"/>
  <c r="D154" i="56"/>
  <c r="R326" i="71"/>
  <c r="R154" i="56"/>
  <c r="R62" i="55"/>
  <c r="J360" i="68"/>
  <c r="J81" i="54"/>
  <c r="R55" i="56"/>
  <c r="I290" i="67"/>
  <c r="I62" i="54"/>
  <c r="Q424" i="68"/>
  <c r="Q97" i="56"/>
  <c r="F334" i="71"/>
  <c r="F144" i="57"/>
  <c r="T136" i="56"/>
  <c r="T334" i="71"/>
  <c r="T144" i="57"/>
  <c r="F326" i="72"/>
  <c r="F172" i="56"/>
  <c r="K326" i="72"/>
  <c r="K172" i="56"/>
  <c r="R4" i="24"/>
  <c r="R4" i="27" s="1"/>
  <c r="R3" i="20"/>
  <c r="Q316" i="71"/>
  <c r="T12" i="23"/>
  <c r="T12" i="26" s="1"/>
  <c r="T4" i="19"/>
  <c r="T4" i="21" s="1"/>
  <c r="G352" i="71"/>
  <c r="G144" i="58"/>
  <c r="G144" i="61"/>
  <c r="G406" i="71"/>
  <c r="N4" i="24"/>
  <c r="N4" i="27" s="1"/>
  <c r="N3" i="20"/>
  <c r="P124" i="55"/>
  <c r="O43" i="55"/>
  <c r="D3" i="46"/>
  <c r="P442" i="66"/>
  <c r="S212" i="66"/>
  <c r="S43" i="50"/>
  <c r="S269" i="66"/>
  <c r="S43" i="53"/>
  <c r="H114" i="6"/>
  <c r="H79" i="6"/>
  <c r="L369" i="71"/>
  <c r="L143" i="59"/>
  <c r="L423" i="71"/>
  <c r="L143" i="62"/>
  <c r="F3" i="46"/>
  <c r="G4" i="24"/>
  <c r="G4" i="27" s="1"/>
  <c r="G3" i="20"/>
  <c r="C385" i="65"/>
  <c r="M3" i="16"/>
  <c r="S352" i="71"/>
  <c r="S144" i="58"/>
  <c r="S406" i="71"/>
  <c r="S144" i="61"/>
  <c r="J385" i="70"/>
  <c r="J124" i="59"/>
  <c r="J442" i="70"/>
  <c r="J124" i="62"/>
  <c r="I309" i="67"/>
  <c r="E352" i="71"/>
  <c r="E144" i="58"/>
  <c r="E406" i="71"/>
  <c r="E144" i="61"/>
  <c r="C442" i="66"/>
  <c r="K145" i="56"/>
  <c r="R25" i="23"/>
  <c r="R25" i="26" s="1"/>
  <c r="R17" i="19"/>
  <c r="R25" i="21"/>
  <c r="J143" i="62"/>
  <c r="J43" i="59"/>
  <c r="S236" i="64"/>
  <c r="S3" i="50"/>
  <c r="S299" i="64"/>
  <c r="S3" i="53"/>
  <c r="L352" i="71"/>
  <c r="L144" i="58"/>
  <c r="L144" i="61"/>
  <c r="L406" i="71"/>
  <c r="F114" i="6"/>
  <c r="F79" i="6"/>
  <c r="I442" i="70"/>
  <c r="R316" i="71"/>
  <c r="H145" i="56"/>
  <c r="M43" i="46"/>
  <c r="T145" i="56"/>
  <c r="M4" i="24"/>
  <c r="M4" i="27" s="1"/>
  <c r="M3" i="20"/>
  <c r="H3" i="16"/>
  <c r="S205" i="71"/>
  <c r="S143" i="50"/>
  <c r="S143" i="53"/>
  <c r="S259" i="71"/>
  <c r="J404" i="65"/>
  <c r="J24" i="60"/>
  <c r="J461" i="65"/>
  <c r="J24" i="63"/>
  <c r="O404" i="70"/>
  <c r="O124" i="60"/>
  <c r="O124" i="63"/>
  <c r="O461" i="70"/>
  <c r="N25" i="23"/>
  <c r="N25" i="26" s="1"/>
  <c r="N17" i="19"/>
  <c r="N25" i="21"/>
  <c r="I352" i="71"/>
  <c r="I144" i="58"/>
  <c r="I406" i="71"/>
  <c r="I144" i="61"/>
  <c r="C423" i="71"/>
  <c r="R144" i="56"/>
  <c r="F316" i="71"/>
  <c r="G369" i="71"/>
  <c r="G143" i="59"/>
  <c r="G143" i="62"/>
  <c r="G423" i="71"/>
  <c r="U31" i="13"/>
  <c r="U31" i="16" s="1"/>
  <c r="U31" i="10"/>
  <c r="C62" i="55"/>
  <c r="L360" i="68"/>
  <c r="L81" i="54"/>
  <c r="O279" i="72"/>
  <c r="O161" i="54"/>
  <c r="U148" i="56"/>
  <c r="D326" i="72"/>
  <c r="D172" i="56"/>
  <c r="C290" i="67"/>
  <c r="C62" i="54"/>
  <c r="J290" i="70"/>
  <c r="J124" i="54"/>
  <c r="H326" i="71"/>
  <c r="S155" i="67"/>
  <c r="S62" i="47"/>
  <c r="F340" i="67"/>
  <c r="F74" i="56"/>
  <c r="N326" i="71"/>
  <c r="N154" i="56"/>
  <c r="D340" i="66"/>
  <c r="D55" i="56"/>
  <c r="Q297" i="71"/>
  <c r="Q143" i="55"/>
  <c r="F377" i="64"/>
  <c r="E24" i="56"/>
  <c r="H134" i="6"/>
  <c r="H158" i="6"/>
  <c r="H118" i="6"/>
  <c r="F352" i="71"/>
  <c r="F144" i="58"/>
  <c r="F144" i="61"/>
  <c r="F406" i="71"/>
  <c r="H25" i="23"/>
  <c r="H25" i="26" s="1"/>
  <c r="H17" i="19"/>
  <c r="H25" i="21"/>
  <c r="P309" i="70"/>
  <c r="O404" i="65"/>
  <c r="O24" i="60"/>
  <c r="O24" i="63"/>
  <c r="O461" i="65"/>
  <c r="O309" i="66"/>
  <c r="U352" i="71"/>
  <c r="U144" i="58"/>
  <c r="U406" i="71"/>
  <c r="U144" i="61"/>
  <c r="C317" i="71"/>
  <c r="G145" i="56"/>
  <c r="P43" i="62"/>
  <c r="L81" i="55"/>
  <c r="M352" i="71"/>
  <c r="M144" i="58"/>
  <c r="M406" i="71"/>
  <c r="M144" i="61"/>
  <c r="J111" i="6"/>
  <c r="J78" i="6"/>
  <c r="I144" i="56"/>
  <c r="I143" i="55"/>
  <c r="S143" i="46"/>
  <c r="T114" i="6"/>
  <c r="I385" i="67"/>
  <c r="I62" i="59"/>
  <c r="I62" i="62"/>
  <c r="I442" i="67"/>
  <c r="C43" i="59"/>
  <c r="K144" i="56"/>
  <c r="I4" i="24"/>
  <c r="I4" i="27" s="1"/>
  <c r="I3" i="20"/>
  <c r="E3" i="20"/>
  <c r="E4" i="24"/>
  <c r="E4" i="27" s="1"/>
  <c r="R340" i="66"/>
  <c r="J423" i="71"/>
  <c r="J385" i="66"/>
  <c r="M145" i="56"/>
  <c r="N352" i="71"/>
  <c r="N144" i="58"/>
  <c r="N406" i="71"/>
  <c r="N144" i="61"/>
  <c r="T25" i="23"/>
  <c r="T25" i="26" s="1"/>
  <c r="T17" i="19"/>
  <c r="T25" i="21"/>
  <c r="P404" i="65"/>
  <c r="P24" i="60"/>
  <c r="P461" i="65"/>
  <c r="P24" i="63"/>
  <c r="S145" i="56"/>
  <c r="I124" i="59"/>
  <c r="R317" i="71"/>
  <c r="H144" i="56"/>
  <c r="C143" i="59"/>
  <c r="N316" i="71"/>
  <c r="C309" i="67"/>
  <c r="M340" i="67"/>
  <c r="M74" i="56"/>
  <c r="O334" i="71"/>
  <c r="O144" i="57"/>
  <c r="F340" i="66"/>
  <c r="F55" i="56"/>
  <c r="M340" i="70"/>
  <c r="M136" i="56"/>
  <c r="H334" i="71"/>
  <c r="H144" i="57"/>
  <c r="I360" i="68"/>
  <c r="I81" i="54"/>
  <c r="K326" i="71"/>
  <c r="K154" i="56"/>
  <c r="H377" i="64"/>
  <c r="H16" i="56"/>
  <c r="O290" i="66"/>
  <c r="O43" i="54"/>
  <c r="T340" i="65"/>
  <c r="T36" i="56"/>
  <c r="N424" i="68"/>
  <c r="N97" i="56"/>
  <c r="P290" i="70"/>
  <c r="P124" i="54"/>
  <c r="J320" i="71"/>
  <c r="J148" i="56"/>
  <c r="U334" i="67"/>
  <c r="U68" i="56"/>
  <c r="J290" i="67"/>
  <c r="J62" i="54"/>
  <c r="G334" i="71"/>
  <c r="G144" i="57"/>
  <c r="C334" i="71"/>
  <c r="C144" i="57"/>
  <c r="F144" i="56"/>
  <c r="S139" i="46"/>
  <c r="S124" i="45"/>
  <c r="S124" i="46" s="1"/>
  <c r="K404" i="66"/>
  <c r="K43" i="60"/>
  <c r="K461" i="66"/>
  <c r="K43" i="63"/>
  <c r="H12" i="23"/>
  <c r="H12" i="26" s="1"/>
  <c r="H4" i="19"/>
  <c r="H4" i="21" s="1"/>
  <c r="O87" i="6"/>
  <c r="O110" i="6"/>
  <c r="O86" i="6"/>
  <c r="O90" i="6"/>
  <c r="O88" i="6"/>
  <c r="O91" i="6"/>
  <c r="C78" i="6"/>
  <c r="C87" i="6" s="1"/>
  <c r="C111" i="6"/>
  <c r="R12" i="23"/>
  <c r="R12" i="26" s="1"/>
  <c r="R4" i="19"/>
  <c r="R4" i="21" s="1"/>
  <c r="P385" i="70"/>
  <c r="P124" i="59"/>
  <c r="P442" i="70"/>
  <c r="P124" i="62"/>
  <c r="O385" i="66"/>
  <c r="O43" i="59"/>
  <c r="O43" i="62"/>
  <c r="O442" i="66"/>
  <c r="C352" i="71"/>
  <c r="C144" i="58"/>
  <c r="C406" i="71"/>
  <c r="C144" i="61"/>
  <c r="H3" i="46"/>
  <c r="C297" i="71"/>
  <c r="C316" i="71"/>
  <c r="G143" i="55"/>
  <c r="G144" i="56"/>
  <c r="P43" i="59"/>
  <c r="L384" i="68"/>
  <c r="Q3" i="16"/>
  <c r="I144" i="6"/>
  <c r="I168" i="6"/>
  <c r="S147" i="71"/>
  <c r="S115" i="71"/>
  <c r="S133" i="71" s="1"/>
  <c r="E404" i="65"/>
  <c r="E24" i="60"/>
  <c r="E24" i="63"/>
  <c r="E461" i="65"/>
  <c r="C385" i="66"/>
  <c r="I161" i="62"/>
  <c r="M317" i="71"/>
  <c r="S9" i="56"/>
  <c r="J143" i="59"/>
  <c r="E17" i="24"/>
  <c r="E17" i="27" s="1"/>
  <c r="L316" i="71"/>
  <c r="L297" i="71"/>
  <c r="U4" i="24"/>
  <c r="U4" i="27" s="1"/>
  <c r="M144" i="56"/>
  <c r="G141" i="6"/>
  <c r="G165" i="6"/>
  <c r="D114" i="6"/>
  <c r="D79" i="6"/>
  <c r="O166" i="56"/>
  <c r="O161" i="55"/>
  <c r="S144" i="56"/>
  <c r="I385" i="70"/>
  <c r="D12" i="23"/>
  <c r="D12" i="26" s="1"/>
  <c r="D4" i="19"/>
  <c r="M25" i="23"/>
  <c r="M25" i="26" s="1"/>
  <c r="M17" i="19"/>
  <c r="M17" i="23" s="1"/>
  <c r="M17" i="26" s="1"/>
  <c r="C369" i="71"/>
  <c r="G552" i="68"/>
  <c r="R24" i="46"/>
  <c r="B168" i="6"/>
  <c r="B144" i="6"/>
  <c r="N317" i="71"/>
  <c r="D4" i="24"/>
  <c r="D4" i="27" s="1"/>
  <c r="D3" i="20"/>
  <c r="H4" i="24"/>
  <c r="H4" i="27" s="1"/>
  <c r="H3" i="20"/>
  <c r="L3" i="55"/>
  <c r="Q340" i="67"/>
  <c r="C385" i="67"/>
  <c r="C62" i="59"/>
  <c r="C442" i="67"/>
  <c r="C62" i="62"/>
  <c r="E340" i="70"/>
  <c r="E136" i="56"/>
  <c r="F326" i="71"/>
  <c r="F154" i="56"/>
  <c r="D340" i="70"/>
  <c r="D136" i="56"/>
  <c r="M326" i="72"/>
  <c r="M172" i="56"/>
  <c r="U414" i="68"/>
  <c r="M297" i="71"/>
  <c r="K334" i="71"/>
  <c r="K144" i="57"/>
  <c r="E340" i="66"/>
  <c r="E55" i="56"/>
  <c r="K340" i="67"/>
  <c r="K74" i="56"/>
  <c r="E424" i="68"/>
  <c r="E97" i="56"/>
  <c r="C320" i="71"/>
  <c r="C148" i="56"/>
  <c r="R340" i="67"/>
  <c r="R74" i="56"/>
  <c r="S151" i="70"/>
  <c r="S117" i="70"/>
  <c r="S136" i="70" s="1"/>
  <c r="T352" i="71"/>
  <c r="T144" i="58"/>
  <c r="T406" i="71"/>
  <c r="T144" i="61"/>
  <c r="H404" i="65"/>
  <c r="H24" i="60"/>
  <c r="H461" i="65"/>
  <c r="H24" i="63"/>
  <c r="L110" i="6"/>
  <c r="L86" i="6"/>
  <c r="L90" i="6"/>
  <c r="L88" i="6"/>
  <c r="L91" i="6"/>
  <c r="O165" i="6"/>
  <c r="O141" i="6"/>
  <c r="F4" i="24"/>
  <c r="F4" i="27" s="1"/>
  <c r="F3" i="20"/>
  <c r="J81" i="55"/>
  <c r="S27" i="13"/>
  <c r="S27" i="16" s="1"/>
  <c r="S27" i="10"/>
  <c r="S3" i="9"/>
  <c r="I316" i="71"/>
  <c r="I297" i="71"/>
  <c r="F17" i="24"/>
  <c r="F17" i="27" s="1"/>
  <c r="P385" i="66"/>
  <c r="M17" i="24"/>
  <c r="M17" i="27" s="1"/>
  <c r="L480" i="68"/>
  <c r="L81" i="59"/>
  <c r="L81" i="62"/>
  <c r="L552" i="68"/>
  <c r="S212" i="65"/>
  <c r="S24" i="50"/>
  <c r="S269" i="65"/>
  <c r="S24" i="53"/>
  <c r="C145" i="56"/>
  <c r="O143" i="55"/>
  <c r="O144" i="56"/>
  <c r="S187" i="71"/>
  <c r="S143" i="49"/>
  <c r="S241" i="71"/>
  <c r="S143" i="52"/>
  <c r="L161" i="55"/>
  <c r="J12" i="23"/>
  <c r="J12" i="26" s="1"/>
  <c r="J4" i="19"/>
  <c r="J4" i="21" s="1"/>
  <c r="O3" i="20"/>
  <c r="O4" i="24"/>
  <c r="O4" i="27" s="1"/>
  <c r="U145" i="56"/>
  <c r="I423" i="72"/>
  <c r="M316" i="71"/>
  <c r="V17" i="21"/>
  <c r="S370" i="64"/>
  <c r="J369" i="71"/>
  <c r="S317" i="71"/>
  <c r="K4" i="24"/>
  <c r="K4" i="27" s="1"/>
  <c r="K3" i="20"/>
  <c r="J317" i="71"/>
  <c r="H316" i="71"/>
  <c r="S262" i="68"/>
  <c r="S81" i="50"/>
  <c r="S334" i="68"/>
  <c r="S81" i="53"/>
  <c r="F404" i="65"/>
  <c r="F24" i="60"/>
  <c r="F461" i="65"/>
  <c r="F24" i="63"/>
  <c r="O297" i="72"/>
  <c r="V144" i="56"/>
  <c r="C124" i="62"/>
  <c r="L145" i="56"/>
  <c r="S24" i="46"/>
  <c r="G81" i="62"/>
  <c r="D12" i="21"/>
  <c r="E3" i="46"/>
  <c r="H12" i="21"/>
  <c r="L343" i="64"/>
  <c r="O12" i="23"/>
  <c r="O12" i="26" s="1"/>
  <c r="O4" i="19"/>
  <c r="O4" i="21" s="1"/>
  <c r="R334" i="71"/>
  <c r="R144" i="57"/>
  <c r="K340" i="70"/>
  <c r="K136" i="56"/>
  <c r="E334" i="71"/>
  <c r="E144" i="57"/>
  <c r="E326" i="72"/>
  <c r="E172" i="56"/>
  <c r="I334" i="71"/>
  <c r="I144" i="57"/>
  <c r="N340" i="67"/>
  <c r="N74" i="56"/>
  <c r="L279" i="72"/>
  <c r="L161" i="54"/>
  <c r="H326" i="72"/>
  <c r="H172" i="56"/>
  <c r="U334" i="71"/>
  <c r="U144" i="57"/>
  <c r="H424" i="68"/>
  <c r="H97" i="56"/>
  <c r="M340" i="66"/>
  <c r="M55" i="56"/>
  <c r="T326" i="71"/>
  <c r="T154" i="56"/>
  <c r="L322" i="64"/>
  <c r="L3" i="54"/>
  <c r="D143" i="55"/>
  <c r="H143" i="55"/>
  <c r="O279" i="71"/>
  <c r="O143" i="54"/>
  <c r="F158" i="6"/>
  <c r="F134" i="6"/>
  <c r="F118" i="6"/>
  <c r="K17" i="24"/>
  <c r="K17" i="27" s="1"/>
  <c r="S193" i="70"/>
  <c r="S124" i="49"/>
  <c r="S124" i="52"/>
  <c r="S250" i="70"/>
  <c r="L87" i="6"/>
  <c r="S168" i="6"/>
  <c r="S144" i="6"/>
  <c r="J384" i="68"/>
  <c r="P3" i="24"/>
  <c r="O297" i="71"/>
  <c r="O316" i="71"/>
  <c r="N136" i="56"/>
  <c r="Q12" i="23"/>
  <c r="Q12" i="26" s="1"/>
  <c r="Q4" i="19"/>
  <c r="Q4" i="21" s="1"/>
  <c r="C143" i="55"/>
  <c r="C144" i="56"/>
  <c r="K134" i="6"/>
  <c r="K118" i="6"/>
  <c r="K158" i="6"/>
  <c r="P141" i="6"/>
  <c r="P165" i="6"/>
  <c r="K12" i="23"/>
  <c r="K12" i="26" s="1"/>
  <c r="K4" i="19"/>
  <c r="K4" i="21" s="1"/>
  <c r="M114" i="6"/>
  <c r="M79" i="6"/>
  <c r="L297" i="72"/>
  <c r="J68" i="56"/>
  <c r="J62" i="55"/>
  <c r="E25" i="23"/>
  <c r="E25" i="26" s="1"/>
  <c r="E17" i="19"/>
  <c r="E17" i="23" s="1"/>
  <c r="E17" i="26" s="1"/>
  <c r="K3" i="46"/>
  <c r="U144" i="56"/>
  <c r="I161" i="59"/>
  <c r="E114" i="6"/>
  <c r="E79" i="6"/>
  <c r="S174" i="67"/>
  <c r="S62" i="48"/>
  <c r="S62" i="51"/>
  <c r="S231" i="67"/>
  <c r="M404" i="65"/>
  <c r="M24" i="60"/>
  <c r="M24" i="63"/>
  <c r="M461" i="65"/>
  <c r="S316" i="71"/>
  <c r="K12" i="21"/>
  <c r="J316" i="71"/>
  <c r="J297" i="71"/>
  <c r="H317" i="71"/>
  <c r="C144" i="6"/>
  <c r="C168" i="6"/>
  <c r="G86" i="6"/>
  <c r="G110" i="6"/>
  <c r="G91" i="6"/>
  <c r="G90" i="6"/>
  <c r="G88" i="6"/>
  <c r="H154" i="56"/>
  <c r="L43" i="55"/>
  <c r="O369" i="72"/>
  <c r="O161" i="59"/>
  <c r="O423" i="72"/>
  <c r="O161" i="62"/>
  <c r="C442" i="70"/>
  <c r="J145" i="56"/>
  <c r="D144" i="56"/>
  <c r="L144" i="56"/>
  <c r="L143" i="55"/>
  <c r="S151" i="65"/>
  <c r="S117" i="65"/>
  <c r="S136" i="65" s="1"/>
  <c r="V12" i="23"/>
  <c r="V12" i="26" s="1"/>
  <c r="V4" i="19"/>
  <c r="V4" i="24"/>
  <c r="V4" i="27" s="1"/>
  <c r="G81" i="59"/>
  <c r="L427" i="64"/>
  <c r="L3" i="59"/>
  <c r="L490" i="64"/>
  <c r="L3" i="62"/>
  <c r="I87" i="6"/>
  <c r="I86" i="6"/>
  <c r="I110" i="6"/>
  <c r="I88" i="6"/>
  <c r="I91" i="6"/>
  <c r="D340" i="67"/>
  <c r="D74" i="56"/>
  <c r="T377" i="64"/>
  <c r="T16" i="56"/>
  <c r="S334" i="71"/>
  <c r="S144" i="57"/>
  <c r="V334" i="71"/>
  <c r="V144" i="57"/>
  <c r="M326" i="71"/>
  <c r="M154" i="56"/>
  <c r="G279" i="71"/>
  <c r="G148" i="56"/>
  <c r="K424" i="68"/>
  <c r="K97" i="56"/>
  <c r="R340" i="70"/>
  <c r="R136" i="56"/>
  <c r="N326" i="72"/>
  <c r="N172" i="56"/>
  <c r="F424" i="68"/>
  <c r="F97" i="56"/>
  <c r="D334" i="71"/>
  <c r="D144" i="57"/>
  <c r="H340" i="70"/>
  <c r="H136" i="56"/>
  <c r="F340" i="70"/>
  <c r="F136" i="56"/>
  <c r="L334" i="71"/>
  <c r="L144" i="57"/>
  <c r="T326" i="72"/>
  <c r="T172" i="56"/>
  <c r="H352" i="71"/>
  <c r="H144" i="58"/>
  <c r="H406" i="71"/>
  <c r="H144" i="61"/>
  <c r="G12" i="23"/>
  <c r="G12" i="26" s="1"/>
  <c r="G4" i="19"/>
  <c r="Q3" i="46"/>
  <c r="L141" i="6"/>
  <c r="L165" i="6"/>
  <c r="J480" i="68"/>
  <c r="J81" i="59"/>
  <c r="J552" i="68"/>
  <c r="J81" i="62"/>
  <c r="R352" i="71"/>
  <c r="R144" i="58"/>
  <c r="R406" i="71"/>
  <c r="R144" i="61"/>
  <c r="T340" i="70"/>
  <c r="Q25" i="23"/>
  <c r="Q25" i="26" s="1"/>
  <c r="Q17" i="19"/>
  <c r="Q25" i="21"/>
  <c r="Q4" i="24"/>
  <c r="Q4" i="27" s="1"/>
  <c r="Q3" i="20"/>
  <c r="N340" i="70"/>
  <c r="N404" i="65"/>
  <c r="N24" i="60"/>
  <c r="N461" i="65"/>
  <c r="N24" i="63"/>
  <c r="O369" i="71"/>
  <c r="R114" i="6"/>
  <c r="R79" i="6"/>
  <c r="K316" i="71"/>
  <c r="O24" i="56"/>
  <c r="U317" i="71"/>
  <c r="C442" i="65"/>
  <c r="P87" i="6"/>
  <c r="P86" i="6"/>
  <c r="P110" i="6"/>
  <c r="P90" i="6"/>
  <c r="P91" i="6"/>
  <c r="P88" i="6"/>
  <c r="S12" i="23"/>
  <c r="S12" i="26" s="1"/>
  <c r="S4" i="19"/>
  <c r="S4" i="21" s="1"/>
  <c r="L369" i="72"/>
  <c r="L161" i="59"/>
  <c r="L161" i="62"/>
  <c r="L423" i="72"/>
  <c r="J309" i="67"/>
  <c r="F25" i="23"/>
  <c r="F25" i="26" s="1"/>
  <c r="F17" i="19"/>
  <c r="F17" i="23" s="1"/>
  <c r="F17" i="26" s="1"/>
  <c r="E12" i="23"/>
  <c r="E12" i="26" s="1"/>
  <c r="E4" i="19"/>
  <c r="D24" i="56"/>
  <c r="I369" i="72"/>
  <c r="S27" i="14"/>
  <c r="S27" i="17" s="1"/>
  <c r="S3" i="11"/>
  <c r="I81" i="55"/>
  <c r="T55" i="56"/>
  <c r="V316" i="71"/>
  <c r="L309" i="66"/>
  <c r="L12" i="23"/>
  <c r="L12" i="26" s="1"/>
  <c r="L4" i="19"/>
  <c r="L4" i="21" s="1"/>
  <c r="C124" i="59"/>
  <c r="D3" i="16"/>
  <c r="J144" i="56"/>
  <c r="J143" i="55"/>
  <c r="D352" i="71"/>
  <c r="D144" i="58"/>
  <c r="D406" i="71"/>
  <c r="D144" i="61"/>
  <c r="S193" i="65"/>
  <c r="S24" i="49"/>
  <c r="S24" i="52"/>
  <c r="S250" i="65"/>
  <c r="D25" i="23"/>
  <c r="D25" i="26" s="1"/>
  <c r="D17" i="19"/>
  <c r="D17" i="23" s="1"/>
  <c r="D17" i="26" s="1"/>
  <c r="I12" i="23"/>
  <c r="I12" i="26" s="1"/>
  <c r="I4" i="19"/>
  <c r="I4" i="21" s="1"/>
  <c r="V12" i="21"/>
  <c r="S4" i="24"/>
  <c r="S4" i="27" s="1"/>
  <c r="G480" i="68"/>
  <c r="D17" i="24"/>
  <c r="D17" i="27" s="1"/>
  <c r="B111" i="6"/>
  <c r="B78" i="6"/>
  <c r="J4" i="24"/>
  <c r="J4" i="27" s="1"/>
  <c r="J3" i="20"/>
  <c r="L4" i="24"/>
  <c r="L4" i="27" s="1"/>
  <c r="L3" i="20"/>
  <c r="T4" i="24"/>
  <c r="T4" i="27" s="1"/>
  <c r="M24" i="56"/>
  <c r="S3" i="46"/>
  <c r="I141" i="6"/>
  <c r="I165" i="6"/>
  <c r="E340" i="67"/>
  <c r="E74" i="56"/>
  <c r="L320" i="71"/>
  <c r="L148" i="56"/>
  <c r="J334" i="71"/>
  <c r="J144" i="57"/>
  <c r="D424" i="68"/>
  <c r="D97" i="56"/>
  <c r="L290" i="66"/>
  <c r="L43" i="54"/>
  <c r="M334" i="71"/>
  <c r="M144" i="57"/>
  <c r="N377" i="64"/>
  <c r="N16" i="56"/>
  <c r="R424" i="68"/>
  <c r="R97" i="56"/>
  <c r="M424" i="68"/>
  <c r="M97" i="56"/>
  <c r="H340" i="66"/>
  <c r="H55" i="56"/>
  <c r="S138" i="6"/>
  <c r="S162" i="6"/>
  <c r="S122" i="6"/>
  <c r="S104" i="6"/>
  <c r="F12" i="23"/>
  <c r="F12" i="26" s="1"/>
  <c r="F4" i="19"/>
  <c r="S320" i="71"/>
  <c r="J17" i="21"/>
  <c r="G317" i="71"/>
  <c r="Q144" i="56"/>
  <c r="U12" i="23"/>
  <c r="U12" i="26" s="1"/>
  <c r="U4" i="19"/>
  <c r="F16" i="56"/>
  <c r="M12" i="23"/>
  <c r="M12" i="26" s="1"/>
  <c r="M4" i="19"/>
  <c r="N3" i="46"/>
  <c r="U316" i="71"/>
  <c r="C24" i="62"/>
  <c r="J168" i="6"/>
  <c r="J144" i="6"/>
  <c r="Q114" i="6"/>
  <c r="Q79" i="6"/>
  <c r="K114" i="6"/>
  <c r="K79" i="6"/>
  <c r="I369" i="71"/>
  <c r="I143" i="59"/>
  <c r="I423" i="71"/>
  <c r="I143" i="62"/>
  <c r="J124" i="55"/>
  <c r="J385" i="67"/>
  <c r="J62" i="59"/>
  <c r="J442" i="67"/>
  <c r="J62" i="62"/>
  <c r="E144" i="56"/>
  <c r="J352" i="71"/>
  <c r="J144" i="58"/>
  <c r="J144" i="61"/>
  <c r="J406" i="71"/>
  <c r="C3" i="20"/>
  <c r="C4" i="24"/>
  <c r="C4" i="27" s="1"/>
  <c r="I384" i="68"/>
  <c r="J43" i="62"/>
  <c r="T316" i="71"/>
  <c r="N12" i="23"/>
  <c r="N12" i="26" s="1"/>
  <c r="N4" i="19"/>
  <c r="N4" i="21" s="1"/>
  <c r="S32" i="10"/>
  <c r="S32" i="13"/>
  <c r="S32" i="16" s="1"/>
  <c r="U28" i="13"/>
  <c r="U28" i="16" s="1"/>
  <c r="U28" i="10"/>
  <c r="L385" i="66"/>
  <c r="L43" i="59"/>
  <c r="L43" i="62"/>
  <c r="L442" i="66"/>
  <c r="C385" i="70"/>
  <c r="K25" i="23"/>
  <c r="K25" i="26" s="1"/>
  <c r="K17" i="19"/>
  <c r="K17" i="23" s="1"/>
  <c r="K17" i="26" s="1"/>
  <c r="S205" i="72"/>
  <c r="S161" i="50"/>
  <c r="S161" i="53"/>
  <c r="S259" i="72"/>
  <c r="S12" i="21"/>
  <c r="R3" i="16"/>
  <c r="D25" i="21"/>
  <c r="J12" i="21"/>
  <c r="L12" i="21"/>
  <c r="T12" i="21"/>
  <c r="O352" i="71"/>
  <c r="O144" i="58"/>
  <c r="O406" i="71"/>
  <c r="O144" i="61"/>
  <c r="S168" i="64"/>
  <c r="S131" i="64"/>
  <c r="S152" i="64" s="1"/>
  <c r="U107" i="68"/>
  <c r="V89" i="66"/>
  <c r="U88" i="70"/>
  <c r="Q87" i="72"/>
  <c r="V89" i="65"/>
  <c r="R104" i="68"/>
  <c r="Q88" i="65"/>
  <c r="P103" i="68"/>
  <c r="T108" i="68"/>
  <c r="R88" i="72"/>
  <c r="T88" i="66"/>
  <c r="Q84" i="72"/>
  <c r="T83" i="72"/>
  <c r="V84" i="67"/>
  <c r="R87" i="71"/>
  <c r="T85" i="70"/>
  <c r="Q88" i="71"/>
  <c r="U85" i="65"/>
  <c r="S84" i="65"/>
  <c r="V83" i="71"/>
  <c r="P87" i="72"/>
  <c r="J62" i="56" l="1"/>
  <c r="P3" i="21"/>
  <c r="O315" i="72"/>
  <c r="J81" i="56"/>
  <c r="J87" i="56"/>
  <c r="O320" i="72"/>
  <c r="I148" i="56"/>
  <c r="J328" i="67"/>
  <c r="J334" i="67"/>
  <c r="U330" i="72"/>
  <c r="L408" i="68"/>
  <c r="L414" i="68"/>
  <c r="I81" i="56"/>
  <c r="I87" i="56"/>
  <c r="I328" i="67"/>
  <c r="I334" i="67"/>
  <c r="J279" i="71"/>
  <c r="J315" i="71" s="1"/>
  <c r="O148" i="56"/>
  <c r="G143" i="54"/>
  <c r="G143" i="56" s="1"/>
  <c r="J143" i="54"/>
  <c r="J143" i="56" s="1"/>
  <c r="O161" i="56"/>
  <c r="L81" i="56"/>
  <c r="L143" i="54"/>
  <c r="L143" i="56" s="1"/>
  <c r="J124" i="56"/>
  <c r="L315" i="72"/>
  <c r="J130" i="56"/>
  <c r="L320" i="72"/>
  <c r="I408" i="68"/>
  <c r="M17" i="21"/>
  <c r="I414" i="68"/>
  <c r="C328" i="67"/>
  <c r="C334" i="67"/>
  <c r="U176" i="56"/>
  <c r="J408" i="68"/>
  <c r="I279" i="71"/>
  <c r="I315" i="71" s="1"/>
  <c r="J414" i="68"/>
  <c r="S105" i="55"/>
  <c r="O320" i="71"/>
  <c r="S309" i="69"/>
  <c r="S105" i="59"/>
  <c r="S442" i="69"/>
  <c r="S105" i="62"/>
  <c r="S385" i="69"/>
  <c r="L87" i="56"/>
  <c r="T152" i="69"/>
  <c r="T121" i="46"/>
  <c r="S141" i="56"/>
  <c r="S105" i="54"/>
  <c r="S290" i="69"/>
  <c r="T153" i="69"/>
  <c r="T122" i="46"/>
  <c r="T98" i="69"/>
  <c r="T105" i="44"/>
  <c r="L370" i="64"/>
  <c r="L328" i="66"/>
  <c r="D279" i="71"/>
  <c r="D143" i="54"/>
  <c r="D143" i="56" s="1"/>
  <c r="K279" i="71"/>
  <c r="K315" i="71" s="1"/>
  <c r="K143" i="54"/>
  <c r="K143" i="56" s="1"/>
  <c r="C347" i="66"/>
  <c r="C43" i="57"/>
  <c r="I347" i="67"/>
  <c r="I62" i="57"/>
  <c r="F290" i="67"/>
  <c r="F62" i="54"/>
  <c r="N279" i="71"/>
  <c r="N143" i="54"/>
  <c r="S290" i="66"/>
  <c r="S43" i="54"/>
  <c r="L347" i="66"/>
  <c r="L43" i="57"/>
  <c r="L347" i="70"/>
  <c r="L124" i="57"/>
  <c r="J333" i="72"/>
  <c r="J161" i="57"/>
  <c r="J432" i="68"/>
  <c r="J81" i="57"/>
  <c r="K290" i="70"/>
  <c r="K124" i="54"/>
  <c r="S334" i="67"/>
  <c r="M388" i="71"/>
  <c r="M144" i="60"/>
  <c r="M442" i="71"/>
  <c r="M144" i="63"/>
  <c r="M385" i="70"/>
  <c r="M124" i="59"/>
  <c r="M124" i="62"/>
  <c r="M442" i="70"/>
  <c r="R81" i="55"/>
  <c r="J388" i="71"/>
  <c r="J144" i="60"/>
  <c r="J144" i="63"/>
  <c r="J442" i="71"/>
  <c r="B86" i="6"/>
  <c r="B110" i="6"/>
  <c r="B88" i="6"/>
  <c r="B91" i="6"/>
  <c r="B90" i="6"/>
  <c r="L3" i="19"/>
  <c r="L3" i="21" s="1"/>
  <c r="L4" i="23"/>
  <c r="L4" i="26" s="1"/>
  <c r="P164" i="6"/>
  <c r="P140" i="6"/>
  <c r="R168" i="6"/>
  <c r="R144" i="6"/>
  <c r="Q3" i="24"/>
  <c r="Q17" i="23"/>
  <c r="Q17" i="26" s="1"/>
  <c r="Q17" i="21"/>
  <c r="O290" i="67"/>
  <c r="O328" i="67" s="1"/>
  <c r="O334" i="67"/>
  <c r="F309" i="66"/>
  <c r="D388" i="71"/>
  <c r="D144" i="60"/>
  <c r="D442" i="71"/>
  <c r="D144" i="63"/>
  <c r="H81" i="55"/>
  <c r="V4" i="23"/>
  <c r="V4" i="26" s="1"/>
  <c r="E168" i="6"/>
  <c r="E144" i="6"/>
  <c r="U388" i="71"/>
  <c r="U144" i="60"/>
  <c r="U442" i="71"/>
  <c r="U144" i="63"/>
  <c r="V334" i="65"/>
  <c r="Q124" i="55"/>
  <c r="F17" i="21"/>
  <c r="F3" i="24"/>
  <c r="J366" i="66"/>
  <c r="J43" i="58"/>
  <c r="J43" i="61"/>
  <c r="J423" i="66"/>
  <c r="S100" i="46"/>
  <c r="S81" i="45"/>
  <c r="S81" i="46" s="1"/>
  <c r="Q480" i="68"/>
  <c r="Q81" i="59"/>
  <c r="Q81" i="62"/>
  <c r="Q552" i="68"/>
  <c r="Q309" i="66"/>
  <c r="E161" i="55"/>
  <c r="R385" i="70"/>
  <c r="R124" i="59"/>
  <c r="R124" i="62"/>
  <c r="R442" i="70"/>
  <c r="I279" i="72"/>
  <c r="I315" i="72" s="1"/>
  <c r="I320" i="72"/>
  <c r="R385" i="66"/>
  <c r="R43" i="59"/>
  <c r="R43" i="62"/>
  <c r="R442" i="66"/>
  <c r="O334" i="66"/>
  <c r="L290" i="67"/>
  <c r="L328" i="67" s="1"/>
  <c r="L334" i="67"/>
  <c r="Q385" i="67"/>
  <c r="Q62" i="59"/>
  <c r="Q62" i="62"/>
  <c r="Q442" i="67"/>
  <c r="C366" i="70"/>
  <c r="C124" i="58"/>
  <c r="C423" i="70"/>
  <c r="C124" i="61"/>
  <c r="C366" i="67"/>
  <c r="C62" i="58"/>
  <c r="C423" i="67"/>
  <c r="C62" i="61"/>
  <c r="L124" i="54"/>
  <c r="L124" i="56" s="1"/>
  <c r="L130" i="56"/>
  <c r="V130" i="56"/>
  <c r="U320" i="71"/>
  <c r="H168" i="6"/>
  <c r="H144" i="6"/>
  <c r="P130" i="56"/>
  <c r="H427" i="64"/>
  <c r="H3" i="59"/>
  <c r="H490" i="64"/>
  <c r="H3" i="62"/>
  <c r="F369" i="72"/>
  <c r="F161" i="59"/>
  <c r="F423" i="72"/>
  <c r="F161" i="62"/>
  <c r="P81" i="54"/>
  <c r="P81" i="56" s="1"/>
  <c r="P87" i="56"/>
  <c r="P366" i="66"/>
  <c r="P43" i="58"/>
  <c r="P423" i="66"/>
  <c r="P43" i="61"/>
  <c r="E81" i="55"/>
  <c r="M161" i="55"/>
  <c r="G320" i="71"/>
  <c r="I62" i="56"/>
  <c r="K384" i="68"/>
  <c r="C81" i="54"/>
  <c r="C81" i="56" s="1"/>
  <c r="C87" i="56"/>
  <c r="H62" i="55"/>
  <c r="F343" i="64"/>
  <c r="K385" i="67"/>
  <c r="K62" i="59"/>
  <c r="K62" i="62"/>
  <c r="K442" i="67"/>
  <c r="K290" i="67"/>
  <c r="K62" i="54"/>
  <c r="J143" i="57"/>
  <c r="Q360" i="68"/>
  <c r="Q81" i="54"/>
  <c r="I333" i="71"/>
  <c r="I143" i="57"/>
  <c r="R279" i="71"/>
  <c r="R143" i="54"/>
  <c r="C333" i="71"/>
  <c r="C143" i="57"/>
  <c r="L333" i="71"/>
  <c r="L143" i="57"/>
  <c r="C3" i="24"/>
  <c r="K161" i="55"/>
  <c r="R384" i="68"/>
  <c r="L3" i="24"/>
  <c r="B87" i="6"/>
  <c r="H124" i="55"/>
  <c r="O366" i="67"/>
  <c r="O62" i="58"/>
  <c r="O62" i="61"/>
  <c r="O423" i="67"/>
  <c r="F385" i="66"/>
  <c r="F43" i="59"/>
  <c r="F442" i="66"/>
  <c r="F43" i="62"/>
  <c r="H384" i="68"/>
  <c r="V4" i="21"/>
  <c r="Q3" i="19"/>
  <c r="Q4" i="23"/>
  <c r="Q4" i="26" s="1"/>
  <c r="P3" i="27"/>
  <c r="M62" i="55"/>
  <c r="Q309" i="70"/>
  <c r="K3" i="24"/>
  <c r="O143" i="56"/>
  <c r="I124" i="54"/>
  <c r="I124" i="56" s="1"/>
  <c r="I130" i="56"/>
  <c r="V87" i="56"/>
  <c r="K388" i="71"/>
  <c r="K144" i="60"/>
  <c r="K144" i="63"/>
  <c r="K442" i="71"/>
  <c r="S185" i="68"/>
  <c r="S142" i="68"/>
  <c r="S166" i="68" s="1"/>
  <c r="Q385" i="66"/>
  <c r="Q43" i="59"/>
  <c r="Q442" i="66"/>
  <c r="Q43" i="62"/>
  <c r="E297" i="72"/>
  <c r="L3" i="56"/>
  <c r="D168" i="6"/>
  <c r="D144" i="6"/>
  <c r="O164" i="6"/>
  <c r="O140" i="6"/>
  <c r="H4" i="23"/>
  <c r="H4" i="26" s="1"/>
  <c r="H3" i="19"/>
  <c r="S77" i="46"/>
  <c r="S62" i="45"/>
  <c r="S62" i="46" s="1"/>
  <c r="I351" i="72"/>
  <c r="I161" i="58"/>
  <c r="I405" i="72"/>
  <c r="I161" i="61"/>
  <c r="S161" i="45"/>
  <c r="S161" i="46" s="1"/>
  <c r="S175" i="46"/>
  <c r="H388" i="71"/>
  <c r="H144" i="60"/>
  <c r="H442" i="71"/>
  <c r="H144" i="63"/>
  <c r="L366" i="67"/>
  <c r="L62" i="58"/>
  <c r="L423" i="67"/>
  <c r="L62" i="61"/>
  <c r="S29" i="24"/>
  <c r="S29" i="27" s="1"/>
  <c r="S29" i="21"/>
  <c r="L290" i="70"/>
  <c r="L328" i="70" s="1"/>
  <c r="L334" i="70"/>
  <c r="V334" i="70"/>
  <c r="F78" i="6"/>
  <c r="F111" i="6"/>
  <c r="J3" i="54"/>
  <c r="J9" i="56"/>
  <c r="T388" i="71"/>
  <c r="T144" i="60"/>
  <c r="T442" i="71"/>
  <c r="T144" i="63"/>
  <c r="P360" i="68"/>
  <c r="P408" i="68" s="1"/>
  <c r="P414" i="68"/>
  <c r="I366" i="67"/>
  <c r="I62" i="58"/>
  <c r="I62" i="61"/>
  <c r="I423" i="67"/>
  <c r="E384" i="68"/>
  <c r="M297" i="72"/>
  <c r="V166" i="56"/>
  <c r="I68" i="56"/>
  <c r="C3" i="19"/>
  <c r="C4" i="23"/>
  <c r="C4" i="26" s="1"/>
  <c r="K480" i="68"/>
  <c r="K81" i="59"/>
  <c r="K81" i="62"/>
  <c r="K552" i="68"/>
  <c r="N388" i="71"/>
  <c r="N144" i="60"/>
  <c r="N144" i="63"/>
  <c r="N442" i="71"/>
  <c r="C360" i="68"/>
  <c r="C408" i="68" s="1"/>
  <c r="C414" i="68"/>
  <c r="H309" i="67"/>
  <c r="K124" i="55"/>
  <c r="F427" i="64"/>
  <c r="F3" i="59"/>
  <c r="F490" i="64"/>
  <c r="F3" i="62"/>
  <c r="I351" i="71"/>
  <c r="I143" i="58"/>
  <c r="I405" i="71"/>
  <c r="I143" i="61"/>
  <c r="F322" i="64"/>
  <c r="F3" i="54"/>
  <c r="T320" i="71"/>
  <c r="D279" i="72"/>
  <c r="D161" i="54"/>
  <c r="U31" i="23"/>
  <c r="U31" i="26" s="1"/>
  <c r="H290" i="67"/>
  <c r="H62" i="54"/>
  <c r="O333" i="72"/>
  <c r="O161" i="57"/>
  <c r="Q290" i="67"/>
  <c r="Q62" i="54"/>
  <c r="P432" i="68"/>
  <c r="P81" i="57"/>
  <c r="H279" i="72"/>
  <c r="H161" i="54"/>
  <c r="N290" i="67"/>
  <c r="N62" i="54"/>
  <c r="P347" i="70"/>
  <c r="P124" i="57"/>
  <c r="G333" i="71"/>
  <c r="G143" i="57"/>
  <c r="J385" i="64"/>
  <c r="J3" i="57"/>
  <c r="K78" i="6"/>
  <c r="K111" i="6"/>
  <c r="F4" i="23"/>
  <c r="F4" i="26" s="1"/>
  <c r="F3" i="19"/>
  <c r="F3" i="21" s="1"/>
  <c r="K297" i="72"/>
  <c r="U9" i="56"/>
  <c r="N124" i="55"/>
  <c r="R480" i="68"/>
  <c r="R81" i="59"/>
  <c r="R552" i="68"/>
  <c r="R81" i="62"/>
  <c r="H309" i="70"/>
  <c r="H480" i="68"/>
  <c r="H81" i="59"/>
  <c r="H81" i="62"/>
  <c r="H552" i="68"/>
  <c r="M309" i="67"/>
  <c r="G81" i="54"/>
  <c r="G81" i="56" s="1"/>
  <c r="G87" i="56"/>
  <c r="Q385" i="70"/>
  <c r="Q124" i="59"/>
  <c r="Q442" i="70"/>
  <c r="Q124" i="62"/>
  <c r="I290" i="70"/>
  <c r="I328" i="70" s="1"/>
  <c r="I334" i="70"/>
  <c r="S130" i="56"/>
  <c r="V414" i="68"/>
  <c r="S238" i="68"/>
  <c r="S81" i="49"/>
  <c r="S81" i="52"/>
  <c r="S310" i="68"/>
  <c r="S43" i="45"/>
  <c r="S58" i="46"/>
  <c r="E369" i="72"/>
  <c r="E161" i="59"/>
  <c r="E161" i="62"/>
  <c r="E423" i="72"/>
  <c r="U130" i="56"/>
  <c r="L9" i="56"/>
  <c r="H3" i="24"/>
  <c r="C141" i="6"/>
  <c r="C165" i="6"/>
  <c r="F143" i="55"/>
  <c r="G388" i="71"/>
  <c r="G144" i="60"/>
  <c r="G442" i="71"/>
  <c r="G144" i="63"/>
  <c r="N3" i="55"/>
  <c r="S151" i="67"/>
  <c r="S117" i="67"/>
  <c r="S136" i="67" s="1"/>
  <c r="S147" i="72"/>
  <c r="S115" i="72"/>
  <c r="S133" i="72" s="1"/>
  <c r="P62" i="54"/>
  <c r="P62" i="56" s="1"/>
  <c r="P68" i="56"/>
  <c r="T17" i="23"/>
  <c r="T17" i="26" s="1"/>
  <c r="T17" i="21"/>
  <c r="D124" i="55"/>
  <c r="S212" i="67"/>
  <c r="S62" i="50"/>
  <c r="S269" i="67"/>
  <c r="S62" i="53"/>
  <c r="S21" i="56"/>
  <c r="L366" i="70"/>
  <c r="L124" i="58"/>
  <c r="L124" i="61"/>
  <c r="L423" i="70"/>
  <c r="F297" i="71"/>
  <c r="N3" i="24"/>
  <c r="R3" i="24"/>
  <c r="J322" i="64"/>
  <c r="J364" i="64" s="1"/>
  <c r="J370" i="64"/>
  <c r="V68" i="56"/>
  <c r="P456" i="68"/>
  <c r="P81" i="58"/>
  <c r="P81" i="61"/>
  <c r="P528" i="68"/>
  <c r="J456" i="68"/>
  <c r="J81" i="58"/>
  <c r="J81" i="61"/>
  <c r="J528" i="68"/>
  <c r="D81" i="55"/>
  <c r="E480" i="68"/>
  <c r="E81" i="59"/>
  <c r="E552" i="68"/>
  <c r="E81" i="62"/>
  <c r="M369" i="72"/>
  <c r="M161" i="59"/>
  <c r="M161" i="62"/>
  <c r="M423" i="72"/>
  <c r="J328" i="70"/>
  <c r="N143" i="55"/>
  <c r="C456" i="68"/>
  <c r="C81" i="58"/>
  <c r="C528" i="68"/>
  <c r="C81" i="61"/>
  <c r="H385" i="67"/>
  <c r="H62" i="59"/>
  <c r="H442" i="67"/>
  <c r="H62" i="62"/>
  <c r="K309" i="70"/>
  <c r="E360" i="68"/>
  <c r="E81" i="54"/>
  <c r="S290" i="65"/>
  <c r="S24" i="54"/>
  <c r="H279" i="71"/>
  <c r="H143" i="54"/>
  <c r="H143" i="56" s="1"/>
  <c r="S322" i="64"/>
  <c r="S3" i="54"/>
  <c r="O347" i="66"/>
  <c r="O43" i="57"/>
  <c r="D290" i="67"/>
  <c r="D62" i="54"/>
  <c r="G432" i="68"/>
  <c r="G81" i="57"/>
  <c r="M290" i="66"/>
  <c r="M43" i="54"/>
  <c r="H290" i="70"/>
  <c r="H124" i="54"/>
  <c r="D290" i="66"/>
  <c r="D43" i="54"/>
  <c r="P347" i="66"/>
  <c r="P43" i="57"/>
  <c r="K360" i="68"/>
  <c r="K81" i="54"/>
  <c r="T334" i="70"/>
  <c r="T130" i="56"/>
  <c r="J347" i="70"/>
  <c r="J124" i="57"/>
  <c r="O333" i="71"/>
  <c r="O143" i="57"/>
  <c r="O347" i="67"/>
  <c r="O62" i="57"/>
  <c r="I432" i="68"/>
  <c r="I81" i="57"/>
  <c r="M4" i="23"/>
  <c r="M4" i="26" s="1"/>
  <c r="M3" i="19"/>
  <c r="M3" i="21" s="1"/>
  <c r="K369" i="72"/>
  <c r="K161" i="59"/>
  <c r="K423" i="72"/>
  <c r="K161" i="62"/>
  <c r="U370" i="64"/>
  <c r="N81" i="55"/>
  <c r="L366" i="66"/>
  <c r="L43" i="58"/>
  <c r="L423" i="66"/>
  <c r="L43" i="61"/>
  <c r="N309" i="70"/>
  <c r="F62" i="55"/>
  <c r="B165" i="6"/>
  <c r="B141" i="6"/>
  <c r="I3" i="19"/>
  <c r="I3" i="21" s="1"/>
  <c r="I4" i="23"/>
  <c r="I4" i="26" s="1"/>
  <c r="S4" i="23"/>
  <c r="S4" i="26" s="1"/>
  <c r="E43" i="55"/>
  <c r="H385" i="70"/>
  <c r="H124" i="59"/>
  <c r="H124" i="62"/>
  <c r="H442" i="70"/>
  <c r="H43" i="55"/>
  <c r="D43" i="55"/>
  <c r="E124" i="55"/>
  <c r="F369" i="71"/>
  <c r="F143" i="59"/>
  <c r="F423" i="71"/>
  <c r="F143" i="62"/>
  <c r="K17" i="21"/>
  <c r="C161" i="54"/>
  <c r="C161" i="56" s="1"/>
  <c r="C166" i="56"/>
  <c r="D369" i="71"/>
  <c r="D143" i="59"/>
  <c r="D423" i="71"/>
  <c r="D143" i="62"/>
  <c r="M385" i="67"/>
  <c r="M62" i="59"/>
  <c r="M442" i="67"/>
  <c r="M62" i="62"/>
  <c r="G360" i="68"/>
  <c r="G408" i="68" s="1"/>
  <c r="G414" i="68"/>
  <c r="N161" i="55"/>
  <c r="O3" i="19"/>
  <c r="O3" i="21" s="1"/>
  <c r="O4" i="23"/>
  <c r="O4" i="26" s="1"/>
  <c r="I366" i="70"/>
  <c r="I124" i="58"/>
  <c r="I423" i="70"/>
  <c r="I124" i="61"/>
  <c r="C351" i="71"/>
  <c r="C143" i="58"/>
  <c r="C405" i="71"/>
  <c r="S334" i="70"/>
  <c r="S151" i="66"/>
  <c r="S117" i="66"/>
  <c r="S136" i="66" s="1"/>
  <c r="U334" i="70"/>
  <c r="E17" i="21"/>
  <c r="N343" i="64"/>
  <c r="S193" i="67"/>
  <c r="S62" i="49"/>
  <c r="S250" i="67"/>
  <c r="S62" i="52"/>
  <c r="S187" i="72"/>
  <c r="S161" i="49"/>
  <c r="S161" i="52"/>
  <c r="S241" i="72"/>
  <c r="N320" i="71"/>
  <c r="H161" i="55"/>
  <c r="P290" i="67"/>
  <c r="P328" i="67" s="1"/>
  <c r="P334" i="67"/>
  <c r="J87" i="6"/>
  <c r="J86" i="6"/>
  <c r="J110" i="6"/>
  <c r="J91" i="6"/>
  <c r="J88" i="6"/>
  <c r="J90" i="6"/>
  <c r="D309" i="70"/>
  <c r="S382" i="64"/>
  <c r="F144" i="6"/>
  <c r="F168" i="6"/>
  <c r="O43" i="56"/>
  <c r="J406" i="64"/>
  <c r="J3" i="58"/>
  <c r="J469" i="64"/>
  <c r="J3" i="61"/>
  <c r="M43" i="55"/>
  <c r="V334" i="67"/>
  <c r="E62" i="55"/>
  <c r="U30" i="56"/>
  <c r="D384" i="68"/>
  <c r="F81" i="55"/>
  <c r="L279" i="71"/>
  <c r="L315" i="71" s="1"/>
  <c r="J334" i="70"/>
  <c r="K369" i="71"/>
  <c r="K143" i="59"/>
  <c r="K423" i="71"/>
  <c r="K143" i="62"/>
  <c r="D62" i="55"/>
  <c r="K385" i="70"/>
  <c r="K124" i="59"/>
  <c r="K442" i="70"/>
  <c r="K124" i="62"/>
  <c r="S345" i="70"/>
  <c r="Q290" i="70"/>
  <c r="Q124" i="54"/>
  <c r="C333" i="72"/>
  <c r="C161" i="57"/>
  <c r="M290" i="67"/>
  <c r="M62" i="54"/>
  <c r="R290" i="67"/>
  <c r="J347" i="66"/>
  <c r="J43" i="57"/>
  <c r="E279" i="72"/>
  <c r="E161" i="54"/>
  <c r="F360" i="68"/>
  <c r="F81" i="54"/>
  <c r="M279" i="72"/>
  <c r="M161" i="54"/>
  <c r="F290" i="70"/>
  <c r="F124" i="54"/>
  <c r="L385" i="64"/>
  <c r="L3" i="57"/>
  <c r="S32" i="23"/>
  <c r="S32" i="26" s="1"/>
  <c r="E290" i="66"/>
  <c r="E43" i="54"/>
  <c r="H360" i="68"/>
  <c r="H81" i="54"/>
  <c r="F290" i="66"/>
  <c r="F43" i="54"/>
  <c r="G347" i="67"/>
  <c r="G62" i="57"/>
  <c r="M360" i="68"/>
  <c r="M81" i="54"/>
  <c r="Q279" i="72"/>
  <c r="Q161" i="54"/>
  <c r="C347" i="67"/>
  <c r="C62" i="57"/>
  <c r="L333" i="72"/>
  <c r="L161" i="57"/>
  <c r="K144" i="6"/>
  <c r="K168" i="6"/>
  <c r="N62" i="55"/>
  <c r="M81" i="55"/>
  <c r="N384" i="68"/>
  <c r="N385" i="70"/>
  <c r="N124" i="59"/>
  <c r="N442" i="70"/>
  <c r="N124" i="62"/>
  <c r="F309" i="67"/>
  <c r="L351" i="71"/>
  <c r="L143" i="61"/>
  <c r="L405" i="71"/>
  <c r="C43" i="54"/>
  <c r="C43" i="56" s="1"/>
  <c r="C49" i="56"/>
  <c r="D17" i="21"/>
  <c r="L388" i="71"/>
  <c r="L144" i="60"/>
  <c r="L442" i="71"/>
  <c r="L144" i="63"/>
  <c r="E309" i="66"/>
  <c r="H309" i="66"/>
  <c r="V388" i="71"/>
  <c r="V144" i="60"/>
  <c r="V442" i="71"/>
  <c r="V144" i="63"/>
  <c r="D309" i="66"/>
  <c r="E309" i="70"/>
  <c r="O315" i="71"/>
  <c r="O351" i="71"/>
  <c r="O143" i="61"/>
  <c r="O405" i="71"/>
  <c r="C279" i="72"/>
  <c r="C315" i="72" s="1"/>
  <c r="C320" i="72"/>
  <c r="G456" i="68"/>
  <c r="G81" i="58"/>
  <c r="G81" i="61"/>
  <c r="G528" i="68"/>
  <c r="E388" i="71"/>
  <c r="E144" i="60"/>
  <c r="E144" i="63"/>
  <c r="E442" i="71"/>
  <c r="N297" i="72"/>
  <c r="O3" i="24"/>
  <c r="L164" i="6"/>
  <c r="L140" i="6"/>
  <c r="S193" i="66"/>
  <c r="S43" i="49"/>
  <c r="S250" i="66"/>
  <c r="S43" i="52"/>
  <c r="D3" i="24"/>
  <c r="D3" i="19"/>
  <c r="D4" i="23"/>
  <c r="D4" i="26" s="1"/>
  <c r="R4" i="23"/>
  <c r="R4" i="26" s="1"/>
  <c r="R3" i="19"/>
  <c r="C110" i="6"/>
  <c r="C86" i="6"/>
  <c r="C88" i="6"/>
  <c r="C91" i="6"/>
  <c r="C90" i="6"/>
  <c r="C388" i="71"/>
  <c r="C144" i="60"/>
  <c r="C442" i="71"/>
  <c r="C144" i="63"/>
  <c r="N427" i="64"/>
  <c r="N3" i="59"/>
  <c r="N490" i="64"/>
  <c r="N3" i="62"/>
  <c r="O366" i="66"/>
  <c r="O43" i="58"/>
  <c r="O43" i="61"/>
  <c r="O423" i="66"/>
  <c r="N369" i="71"/>
  <c r="N143" i="59"/>
  <c r="N423" i="71"/>
  <c r="N143" i="62"/>
  <c r="H297" i="72"/>
  <c r="I3" i="54"/>
  <c r="I9" i="56"/>
  <c r="P366" i="67"/>
  <c r="P62" i="58"/>
  <c r="P423" i="67"/>
  <c r="P62" i="61"/>
  <c r="E3" i="24"/>
  <c r="J165" i="6"/>
  <c r="J141" i="6"/>
  <c r="P328" i="70"/>
  <c r="H17" i="23"/>
  <c r="H17" i="26" s="1"/>
  <c r="H17" i="21"/>
  <c r="Q369" i="71"/>
  <c r="Q143" i="59"/>
  <c r="Q143" i="62"/>
  <c r="Q423" i="71"/>
  <c r="D385" i="70"/>
  <c r="D124" i="59"/>
  <c r="D442" i="70"/>
  <c r="D124" i="62"/>
  <c r="O351" i="72"/>
  <c r="O161" i="58"/>
  <c r="O161" i="61"/>
  <c r="O405" i="72"/>
  <c r="C62" i="56"/>
  <c r="R143" i="55"/>
  <c r="R17" i="23"/>
  <c r="R17" i="26" s="1"/>
  <c r="R17" i="21"/>
  <c r="O49" i="56"/>
  <c r="M309" i="66"/>
  <c r="F388" i="71"/>
  <c r="F144" i="60"/>
  <c r="F144" i="63"/>
  <c r="F442" i="71"/>
  <c r="E309" i="67"/>
  <c r="U334" i="65"/>
  <c r="D480" i="68"/>
  <c r="D81" i="59"/>
  <c r="D81" i="62"/>
  <c r="D552" i="68"/>
  <c r="F384" i="68"/>
  <c r="D297" i="71"/>
  <c r="Q388" i="71"/>
  <c r="Q144" i="60"/>
  <c r="Q144" i="63"/>
  <c r="Q442" i="71"/>
  <c r="S40" i="56"/>
  <c r="D309" i="67"/>
  <c r="F124" i="55"/>
  <c r="T334" i="65"/>
  <c r="T30" i="56"/>
  <c r="T49" i="56"/>
  <c r="R290" i="66"/>
  <c r="R43" i="54"/>
  <c r="C347" i="70"/>
  <c r="C124" i="57"/>
  <c r="C432" i="68"/>
  <c r="C81" i="57"/>
  <c r="N290" i="70"/>
  <c r="N124" i="54"/>
  <c r="Q290" i="66"/>
  <c r="Q43" i="54"/>
  <c r="R360" i="68"/>
  <c r="R81" i="54"/>
  <c r="M279" i="71"/>
  <c r="M315" i="71" s="1"/>
  <c r="M143" i="54"/>
  <c r="S290" i="70"/>
  <c r="S124" i="54"/>
  <c r="T320" i="72"/>
  <c r="U62" i="55"/>
  <c r="M290" i="70"/>
  <c r="M124" i="54"/>
  <c r="E290" i="67"/>
  <c r="E62" i="54"/>
  <c r="C347" i="65"/>
  <c r="C24" i="57"/>
  <c r="T370" i="64"/>
  <c r="T9" i="56"/>
  <c r="Q78" i="6"/>
  <c r="Q111" i="6"/>
  <c r="U4" i="23"/>
  <c r="U4" i="26" s="1"/>
  <c r="S134" i="6"/>
  <c r="S158" i="6"/>
  <c r="S118" i="6"/>
  <c r="N309" i="67"/>
  <c r="M384" i="68"/>
  <c r="N480" i="68"/>
  <c r="N81" i="59"/>
  <c r="N81" i="62"/>
  <c r="N552" i="68"/>
  <c r="F385" i="67"/>
  <c r="F62" i="59"/>
  <c r="F442" i="67"/>
  <c r="F62" i="62"/>
  <c r="C290" i="66"/>
  <c r="C328" i="66" s="1"/>
  <c r="C334" i="66"/>
  <c r="S3" i="14"/>
  <c r="E3" i="19"/>
  <c r="E3" i="21" s="1"/>
  <c r="E4" i="23"/>
  <c r="E4" i="26" s="1"/>
  <c r="E385" i="66"/>
  <c r="E43" i="59"/>
  <c r="E442" i="66"/>
  <c r="E43" i="62"/>
  <c r="H385" i="66"/>
  <c r="H43" i="59"/>
  <c r="H43" i="62"/>
  <c r="H442" i="66"/>
  <c r="C24" i="54"/>
  <c r="C30" i="56"/>
  <c r="D385" i="66"/>
  <c r="D43" i="59"/>
  <c r="D43" i="62"/>
  <c r="D442" i="66"/>
  <c r="E385" i="70"/>
  <c r="E124" i="59"/>
  <c r="E124" i="62"/>
  <c r="E442" i="70"/>
  <c r="L43" i="56"/>
  <c r="M78" i="6"/>
  <c r="M111" i="6"/>
  <c r="K4" i="23"/>
  <c r="K4" i="26" s="1"/>
  <c r="K3" i="19"/>
  <c r="C351" i="72"/>
  <c r="C161" i="58"/>
  <c r="C161" i="61"/>
  <c r="C405" i="72"/>
  <c r="H369" i="71"/>
  <c r="H143" i="59"/>
  <c r="H423" i="71"/>
  <c r="H143" i="62"/>
  <c r="I388" i="71"/>
  <c r="I144" i="60"/>
  <c r="I144" i="63"/>
  <c r="I442" i="71"/>
  <c r="D161" i="55"/>
  <c r="R388" i="71"/>
  <c r="R144" i="60"/>
  <c r="R442" i="71"/>
  <c r="R144" i="63"/>
  <c r="J161" i="54"/>
  <c r="J161" i="56" s="1"/>
  <c r="J166" i="56"/>
  <c r="N369" i="72"/>
  <c r="N161" i="59"/>
  <c r="N161" i="62"/>
  <c r="N423" i="72"/>
  <c r="S3" i="13"/>
  <c r="S3" i="10"/>
  <c r="U166" i="56"/>
  <c r="M369" i="71"/>
  <c r="M143" i="59"/>
  <c r="M423" i="71"/>
  <c r="M143" i="62"/>
  <c r="D4" i="21"/>
  <c r="M143" i="55"/>
  <c r="C143" i="61"/>
  <c r="J366" i="67"/>
  <c r="J62" i="58"/>
  <c r="J423" i="67"/>
  <c r="J62" i="61"/>
  <c r="S166" i="56"/>
  <c r="J351" i="71"/>
  <c r="J143" i="58"/>
  <c r="J405" i="71"/>
  <c r="J143" i="61"/>
  <c r="P366" i="70"/>
  <c r="P124" i="58"/>
  <c r="P124" i="61"/>
  <c r="P423" i="70"/>
  <c r="H369" i="72"/>
  <c r="H161" i="59"/>
  <c r="H423" i="72"/>
  <c r="H161" i="62"/>
  <c r="I322" i="64"/>
  <c r="I364" i="64" s="1"/>
  <c r="I370" i="64"/>
  <c r="N297" i="71"/>
  <c r="E4" i="21"/>
  <c r="T144" i="6"/>
  <c r="T168" i="6"/>
  <c r="P334" i="70"/>
  <c r="C68" i="56"/>
  <c r="M4" i="21"/>
  <c r="M385" i="66"/>
  <c r="M43" i="59"/>
  <c r="M442" i="66"/>
  <c r="M43" i="62"/>
  <c r="S115" i="6"/>
  <c r="S79" i="6"/>
  <c r="G62" i="54"/>
  <c r="G68" i="56"/>
  <c r="E385" i="67"/>
  <c r="E62" i="59"/>
  <c r="E62" i="62"/>
  <c r="E442" i="67"/>
  <c r="R309" i="67"/>
  <c r="F480" i="68"/>
  <c r="F81" i="59"/>
  <c r="F552" i="68"/>
  <c r="F81" i="62"/>
  <c r="N78" i="6"/>
  <c r="N111" i="6"/>
  <c r="G315" i="71"/>
  <c r="Q161" i="55"/>
  <c r="S344" i="65"/>
  <c r="D385" i="67"/>
  <c r="D62" i="59"/>
  <c r="D442" i="67"/>
  <c r="D62" i="62"/>
  <c r="F309" i="70"/>
  <c r="N360" i="68"/>
  <c r="N81" i="54"/>
  <c r="F279" i="72"/>
  <c r="F161" i="54"/>
  <c r="E279" i="71"/>
  <c r="E143" i="54"/>
  <c r="P347" i="67"/>
  <c r="P62" i="57"/>
  <c r="R290" i="70"/>
  <c r="R124" i="54"/>
  <c r="J347" i="67"/>
  <c r="J62" i="57"/>
  <c r="N322" i="64"/>
  <c r="N3" i="54"/>
  <c r="D360" i="68"/>
  <c r="D81" i="54"/>
  <c r="U383" i="64"/>
  <c r="U22" i="56"/>
  <c r="H290" i="66"/>
  <c r="H43" i="54"/>
  <c r="H322" i="64"/>
  <c r="H3" i="54"/>
  <c r="I385" i="64"/>
  <c r="I3" i="57"/>
  <c r="N385" i="67"/>
  <c r="N62" i="59"/>
  <c r="N62" i="62"/>
  <c r="N442" i="67"/>
  <c r="M480" i="68"/>
  <c r="M81" i="59"/>
  <c r="M81" i="62"/>
  <c r="M552" i="68"/>
  <c r="M124" i="55"/>
  <c r="E369" i="71"/>
  <c r="E143" i="59"/>
  <c r="E423" i="71"/>
  <c r="E143" i="62"/>
  <c r="C366" i="66"/>
  <c r="C43" i="58"/>
  <c r="C423" i="66"/>
  <c r="C43" i="61"/>
  <c r="J3" i="24"/>
  <c r="R78" i="6"/>
  <c r="R111" i="6"/>
  <c r="C290" i="65"/>
  <c r="C328" i="65" s="1"/>
  <c r="C334" i="65"/>
  <c r="G351" i="71"/>
  <c r="G143" i="58"/>
  <c r="G405" i="71"/>
  <c r="G143" i="61"/>
  <c r="L49" i="56"/>
  <c r="E78" i="6"/>
  <c r="E111" i="6"/>
  <c r="U49" i="56"/>
  <c r="L406" i="64"/>
  <c r="L3" i="58"/>
  <c r="L3" i="61"/>
  <c r="L469" i="64"/>
  <c r="L351" i="72"/>
  <c r="L161" i="58"/>
  <c r="L405" i="72"/>
  <c r="L161" i="61"/>
  <c r="D297" i="72"/>
  <c r="J279" i="72"/>
  <c r="J315" i="72" s="1"/>
  <c r="J320" i="72"/>
  <c r="H297" i="71"/>
  <c r="J4" i="23"/>
  <c r="J4" i="26" s="1"/>
  <c r="J3" i="19"/>
  <c r="J3" i="21" s="1"/>
  <c r="L161" i="56"/>
  <c r="J43" i="54"/>
  <c r="J43" i="56" s="1"/>
  <c r="J49" i="56"/>
  <c r="U320" i="72"/>
  <c r="Q81" i="55"/>
  <c r="R124" i="55"/>
  <c r="P3" i="26"/>
  <c r="U30" i="24"/>
  <c r="U30" i="27" s="1"/>
  <c r="S320" i="72"/>
  <c r="R369" i="71"/>
  <c r="R143" i="59"/>
  <c r="R423" i="71"/>
  <c r="R143" i="62"/>
  <c r="V9" i="56"/>
  <c r="I406" i="64"/>
  <c r="I3" i="58"/>
  <c r="I469" i="64"/>
  <c r="I3" i="61"/>
  <c r="R43" i="55"/>
  <c r="C279" i="71"/>
  <c r="C315" i="71" s="1"/>
  <c r="Q62" i="55"/>
  <c r="C124" i="54"/>
  <c r="C124" i="56" s="1"/>
  <c r="C130" i="56"/>
  <c r="J366" i="70"/>
  <c r="J124" i="58"/>
  <c r="J124" i="61"/>
  <c r="J423" i="70"/>
  <c r="V320" i="72"/>
  <c r="M3" i="24"/>
  <c r="R297" i="71"/>
  <c r="L143" i="58"/>
  <c r="G3" i="24"/>
  <c r="H78" i="6"/>
  <c r="H111" i="6"/>
  <c r="C143" i="54"/>
  <c r="C143" i="56" s="1"/>
  <c r="H3" i="55"/>
  <c r="F161" i="55"/>
  <c r="G290" i="67"/>
  <c r="G328" i="67" s="1"/>
  <c r="G334" i="67"/>
  <c r="P43" i="54"/>
  <c r="P49" i="56"/>
  <c r="R385" i="67"/>
  <c r="R62" i="59"/>
  <c r="R442" i="67"/>
  <c r="R62" i="62"/>
  <c r="Q297" i="72"/>
  <c r="S59" i="56"/>
  <c r="F385" i="70"/>
  <c r="F124" i="59"/>
  <c r="F442" i="70"/>
  <c r="F124" i="62"/>
  <c r="K62" i="55"/>
  <c r="L432" i="68"/>
  <c r="L81" i="57"/>
  <c r="F279" i="71"/>
  <c r="F143" i="54"/>
  <c r="I333" i="72"/>
  <c r="I161" i="57"/>
  <c r="I347" i="70"/>
  <c r="I124" i="57"/>
  <c r="L347" i="67"/>
  <c r="L62" i="57"/>
  <c r="K279" i="72"/>
  <c r="K161" i="54"/>
  <c r="N279" i="72"/>
  <c r="N161" i="54"/>
  <c r="D290" i="70"/>
  <c r="D124" i="54"/>
  <c r="E290" i="70"/>
  <c r="E124" i="54"/>
  <c r="Q279" i="71"/>
  <c r="Q315" i="71" s="1"/>
  <c r="Q143" i="54"/>
  <c r="Q143" i="56" s="1"/>
  <c r="T414" i="68"/>
  <c r="T87" i="56"/>
  <c r="O143" i="58"/>
  <c r="N4" i="23"/>
  <c r="N4" i="26" s="1"/>
  <c r="N3" i="19"/>
  <c r="N3" i="21" s="1"/>
  <c r="Q144" i="6"/>
  <c r="Q168" i="6"/>
  <c r="S68" i="56"/>
  <c r="M309" i="70"/>
  <c r="J333" i="71"/>
  <c r="L334" i="66"/>
  <c r="G4" i="23"/>
  <c r="G4" i="26" s="1"/>
  <c r="G3" i="19"/>
  <c r="O62" i="54"/>
  <c r="O62" i="56" s="1"/>
  <c r="O68" i="56"/>
  <c r="F43" i="55"/>
  <c r="C366" i="65"/>
  <c r="C24" i="58"/>
  <c r="C423" i="65"/>
  <c r="C24" i="61"/>
  <c r="S388" i="71"/>
  <c r="S144" i="60"/>
  <c r="S144" i="63"/>
  <c r="S442" i="71"/>
  <c r="I140" i="6"/>
  <c r="I164" i="6"/>
  <c r="G140" i="6"/>
  <c r="G164" i="6"/>
  <c r="M168" i="6"/>
  <c r="M144" i="6"/>
  <c r="U334" i="66"/>
  <c r="V30" i="56"/>
  <c r="D369" i="72"/>
  <c r="D161" i="59"/>
  <c r="D423" i="72"/>
  <c r="D161" i="62"/>
  <c r="J351" i="72"/>
  <c r="J161" i="58"/>
  <c r="J405" i="72"/>
  <c r="J161" i="61"/>
  <c r="L364" i="64"/>
  <c r="L166" i="56"/>
  <c r="E143" i="55"/>
  <c r="F4" i="21"/>
  <c r="J290" i="66"/>
  <c r="J328" i="66" s="1"/>
  <c r="J334" i="66"/>
  <c r="Q384" i="68"/>
  <c r="Q408" i="68" s="1"/>
  <c r="Q43" i="55"/>
  <c r="R309" i="70"/>
  <c r="D78" i="6"/>
  <c r="D111" i="6"/>
  <c r="U4" i="21"/>
  <c r="U87" i="56"/>
  <c r="I161" i="54"/>
  <c r="I161" i="56" s="1"/>
  <c r="I166" i="56"/>
  <c r="V370" i="64"/>
  <c r="I456" i="68"/>
  <c r="I81" i="58"/>
  <c r="I528" i="68"/>
  <c r="I81" i="61"/>
  <c r="R309" i="66"/>
  <c r="O388" i="71"/>
  <c r="O144" i="60"/>
  <c r="O144" i="63"/>
  <c r="O442" i="71"/>
  <c r="I3" i="24"/>
  <c r="I143" i="56"/>
  <c r="O328" i="66"/>
  <c r="L62" i="54"/>
  <c r="L62" i="56" s="1"/>
  <c r="L68" i="56"/>
  <c r="Q309" i="67"/>
  <c r="C290" i="70"/>
  <c r="C328" i="70" s="1"/>
  <c r="C334" i="70"/>
  <c r="S29" i="23"/>
  <c r="S29" i="26" s="1"/>
  <c r="L456" i="68"/>
  <c r="L81" i="58"/>
  <c r="L528" i="68"/>
  <c r="L81" i="61"/>
  <c r="N17" i="23"/>
  <c r="N17" i="26" s="1"/>
  <c r="N17" i="21"/>
  <c r="G4" i="21"/>
  <c r="P124" i="56"/>
  <c r="T4" i="23"/>
  <c r="T4" i="26" s="1"/>
  <c r="H343" i="64"/>
  <c r="F297" i="72"/>
  <c r="G366" i="67"/>
  <c r="G62" i="58"/>
  <c r="G423" i="67"/>
  <c r="G62" i="61"/>
  <c r="P290" i="66"/>
  <c r="P328" i="66" s="1"/>
  <c r="P334" i="66"/>
  <c r="N168" i="6"/>
  <c r="N144" i="6"/>
  <c r="E297" i="71"/>
  <c r="K81" i="55"/>
  <c r="Q369" i="72"/>
  <c r="Q161" i="59"/>
  <c r="Q423" i="72"/>
  <c r="Q161" i="62"/>
  <c r="S344" i="66"/>
  <c r="F3" i="55"/>
  <c r="K309" i="67"/>
  <c r="R88" i="65"/>
  <c r="V107" i="68"/>
  <c r="S87" i="71"/>
  <c r="R84" i="72"/>
  <c r="S88" i="72"/>
  <c r="Q103" i="68"/>
  <c r="V85" i="65"/>
  <c r="T84" i="65"/>
  <c r="U85" i="70"/>
  <c r="U88" i="66"/>
  <c r="U83" i="72"/>
  <c r="B112" i="68"/>
  <c r="U108" i="68"/>
  <c r="S104" i="68"/>
  <c r="R88" i="71"/>
  <c r="R87" i="72"/>
  <c r="V88" i="70"/>
  <c r="Q81" i="56" l="1"/>
  <c r="N315" i="71"/>
  <c r="N328" i="67"/>
  <c r="F328" i="70"/>
  <c r="Q87" i="56"/>
  <c r="D334" i="67"/>
  <c r="H364" i="64"/>
  <c r="R328" i="70"/>
  <c r="R334" i="70"/>
  <c r="F334" i="70"/>
  <c r="R315" i="71"/>
  <c r="N148" i="56"/>
  <c r="H370" i="64"/>
  <c r="Q328" i="67"/>
  <c r="D166" i="56"/>
  <c r="F62" i="56"/>
  <c r="S27" i="19"/>
  <c r="S27" i="23" s="1"/>
  <c r="S27" i="26" s="1"/>
  <c r="N143" i="56"/>
  <c r="D148" i="56"/>
  <c r="R49" i="56"/>
  <c r="K328" i="67"/>
  <c r="R143" i="56"/>
  <c r="K334" i="67"/>
  <c r="R148" i="56"/>
  <c r="Q328" i="70"/>
  <c r="Q161" i="56"/>
  <c r="D328" i="66"/>
  <c r="Q166" i="56"/>
  <c r="D334" i="66"/>
  <c r="D328" i="67"/>
  <c r="H161" i="56"/>
  <c r="H166" i="56"/>
  <c r="H315" i="71"/>
  <c r="F124" i="56"/>
  <c r="F166" i="56"/>
  <c r="M328" i="66"/>
  <c r="M334" i="66"/>
  <c r="M408" i="68"/>
  <c r="F9" i="56"/>
  <c r="R328" i="66"/>
  <c r="D62" i="56"/>
  <c r="R334" i="66"/>
  <c r="F49" i="56"/>
  <c r="F408" i="68"/>
  <c r="Q62" i="56"/>
  <c r="Q68" i="56"/>
  <c r="Q49" i="56"/>
  <c r="N62" i="56"/>
  <c r="N68" i="56"/>
  <c r="D161" i="56"/>
  <c r="Q334" i="67"/>
  <c r="D68" i="56"/>
  <c r="Q414" i="68"/>
  <c r="N334" i="67"/>
  <c r="K68" i="56"/>
  <c r="R124" i="56"/>
  <c r="R130" i="56"/>
  <c r="D315" i="72"/>
  <c r="M130" i="56"/>
  <c r="K320" i="71"/>
  <c r="D320" i="72"/>
  <c r="R320" i="71"/>
  <c r="S79" i="56"/>
  <c r="K148" i="56"/>
  <c r="Q320" i="72"/>
  <c r="F68" i="56"/>
  <c r="M328" i="70"/>
  <c r="M334" i="70"/>
  <c r="D320" i="71"/>
  <c r="Q315" i="72"/>
  <c r="H9" i="56"/>
  <c r="D315" i="71"/>
  <c r="H148" i="56"/>
  <c r="F43" i="56"/>
  <c r="M81" i="56"/>
  <c r="M49" i="56"/>
  <c r="F315" i="72"/>
  <c r="H320" i="71"/>
  <c r="F320" i="72"/>
  <c r="U20" i="56"/>
  <c r="M320" i="71"/>
  <c r="K334" i="70"/>
  <c r="R328" i="67"/>
  <c r="S328" i="69"/>
  <c r="R334" i="67"/>
  <c r="S343" i="69"/>
  <c r="S105" i="56"/>
  <c r="U344" i="67"/>
  <c r="U78" i="56"/>
  <c r="S347" i="69"/>
  <c r="S105" i="57"/>
  <c r="S120" i="56"/>
  <c r="T105" i="47"/>
  <c r="T155" i="69"/>
  <c r="F130" i="56"/>
  <c r="S105" i="58"/>
  <c r="S366" i="69"/>
  <c r="S423" i="69"/>
  <c r="S105" i="61"/>
  <c r="T105" i="48"/>
  <c r="T105" i="51"/>
  <c r="T231" i="69"/>
  <c r="T174" i="69"/>
  <c r="U428" i="68"/>
  <c r="K328" i="70"/>
  <c r="F161" i="56"/>
  <c r="M124" i="56"/>
  <c r="F414" i="68"/>
  <c r="U121" i="56"/>
  <c r="K161" i="56"/>
  <c r="Q320" i="71"/>
  <c r="E320" i="72"/>
  <c r="E328" i="67"/>
  <c r="D49" i="56"/>
  <c r="N81" i="56"/>
  <c r="H328" i="70"/>
  <c r="E414" i="68"/>
  <c r="H62" i="56"/>
  <c r="N320" i="72"/>
  <c r="E334" i="66"/>
  <c r="M414" i="68"/>
  <c r="D414" i="68"/>
  <c r="N166" i="56"/>
  <c r="Q333" i="72"/>
  <c r="Q161" i="57"/>
  <c r="S347" i="66"/>
  <c r="S43" i="57"/>
  <c r="J404" i="67"/>
  <c r="J62" i="60"/>
  <c r="J461" i="67"/>
  <c r="J62" i="63"/>
  <c r="Q141" i="6"/>
  <c r="Q165" i="6"/>
  <c r="N328" i="70"/>
  <c r="U429" i="68"/>
  <c r="U102" i="56"/>
  <c r="N333" i="72"/>
  <c r="N161" i="57"/>
  <c r="T152" i="65"/>
  <c r="T40" i="46"/>
  <c r="T110" i="64"/>
  <c r="T152" i="66"/>
  <c r="T59" i="46"/>
  <c r="D347" i="67"/>
  <c r="D62" i="57"/>
  <c r="E347" i="66"/>
  <c r="E43" i="57"/>
  <c r="T170" i="64"/>
  <c r="T21" i="46"/>
  <c r="E432" i="68"/>
  <c r="E81" i="57"/>
  <c r="D347" i="70"/>
  <c r="D124" i="57"/>
  <c r="M333" i="71"/>
  <c r="M143" i="57"/>
  <c r="R432" i="68"/>
  <c r="R81" i="57"/>
  <c r="K87" i="56"/>
  <c r="D86" i="6"/>
  <c r="D110" i="6"/>
  <c r="D91" i="6"/>
  <c r="D88" i="6"/>
  <c r="D90" i="6"/>
  <c r="Q351" i="71"/>
  <c r="Q143" i="58"/>
  <c r="Q405" i="71"/>
  <c r="Q143" i="61"/>
  <c r="F351" i="71"/>
  <c r="F143" i="58"/>
  <c r="F405" i="71"/>
  <c r="F143" i="61"/>
  <c r="G3" i="27"/>
  <c r="E87" i="6"/>
  <c r="E110" i="6"/>
  <c r="E86" i="6"/>
  <c r="E91" i="6"/>
  <c r="E88" i="6"/>
  <c r="E90" i="6"/>
  <c r="R141" i="6"/>
  <c r="R165" i="6"/>
  <c r="P404" i="67"/>
  <c r="P62" i="60"/>
  <c r="P461" i="67"/>
  <c r="P62" i="63"/>
  <c r="R366" i="66"/>
  <c r="R43" i="58"/>
  <c r="R43" i="61"/>
  <c r="R423" i="66"/>
  <c r="C140" i="6"/>
  <c r="C164" i="6"/>
  <c r="N315" i="72"/>
  <c r="S19" i="56"/>
  <c r="S3" i="55"/>
  <c r="L387" i="72"/>
  <c r="L161" i="60"/>
  <c r="L161" i="63"/>
  <c r="L441" i="72"/>
  <c r="S385" i="66"/>
  <c r="S43" i="59"/>
  <c r="S43" i="62"/>
  <c r="S442" i="66"/>
  <c r="F366" i="70"/>
  <c r="F124" i="58"/>
  <c r="F423" i="70"/>
  <c r="F124" i="61"/>
  <c r="S343" i="70"/>
  <c r="S309" i="70"/>
  <c r="S328" i="70" s="1"/>
  <c r="D408" i="68"/>
  <c r="N161" i="56"/>
  <c r="U27" i="18"/>
  <c r="M366" i="66"/>
  <c r="M43" i="58"/>
  <c r="M423" i="66"/>
  <c r="M43" i="61"/>
  <c r="D81" i="56"/>
  <c r="R3" i="27"/>
  <c r="K320" i="72"/>
  <c r="S345" i="67"/>
  <c r="S385" i="65"/>
  <c r="S24" i="59"/>
  <c r="S442" i="65"/>
  <c r="S24" i="62"/>
  <c r="U344" i="70"/>
  <c r="E408" i="68"/>
  <c r="E315" i="72"/>
  <c r="Q3" i="23"/>
  <c r="H414" i="68"/>
  <c r="H130" i="56"/>
  <c r="C387" i="71"/>
  <c r="C143" i="63"/>
  <c r="C441" i="71"/>
  <c r="K366" i="67"/>
  <c r="K62" i="58"/>
  <c r="K62" i="61"/>
  <c r="K423" i="67"/>
  <c r="M166" i="56"/>
  <c r="R87" i="56"/>
  <c r="L404" i="66"/>
  <c r="L43" i="60"/>
  <c r="L461" i="66"/>
  <c r="L43" i="63"/>
  <c r="C404" i="66"/>
  <c r="C43" i="60"/>
  <c r="C43" i="63"/>
  <c r="C461" i="66"/>
  <c r="D351" i="71"/>
  <c r="D143" i="58"/>
  <c r="D143" i="61"/>
  <c r="D405" i="71"/>
  <c r="E347" i="67"/>
  <c r="E62" i="57"/>
  <c r="U31" i="25"/>
  <c r="U31" i="28" s="1"/>
  <c r="K432" i="68"/>
  <c r="K81" i="57"/>
  <c r="D366" i="70"/>
  <c r="D124" i="58"/>
  <c r="D423" i="70"/>
  <c r="D124" i="61"/>
  <c r="H406" i="64"/>
  <c r="H3" i="58"/>
  <c r="H3" i="61"/>
  <c r="H469" i="64"/>
  <c r="N456" i="68"/>
  <c r="N81" i="58"/>
  <c r="N81" i="61"/>
  <c r="N528" i="68"/>
  <c r="J404" i="66"/>
  <c r="J43" i="60"/>
  <c r="J461" i="66"/>
  <c r="J43" i="63"/>
  <c r="D366" i="66"/>
  <c r="D43" i="58"/>
  <c r="D423" i="66"/>
  <c r="D43" i="61"/>
  <c r="J387" i="71"/>
  <c r="J143" i="60"/>
  <c r="J143" i="63"/>
  <c r="J441" i="71"/>
  <c r="T152" i="70"/>
  <c r="T140" i="46"/>
  <c r="N432" i="68"/>
  <c r="N81" i="57"/>
  <c r="S290" i="67"/>
  <c r="S62" i="54"/>
  <c r="F347" i="66"/>
  <c r="F43" i="57"/>
  <c r="S347" i="70"/>
  <c r="S124" i="57"/>
  <c r="S347" i="65"/>
  <c r="S24" i="57"/>
  <c r="F385" i="64"/>
  <c r="F3" i="57"/>
  <c r="T148" i="71"/>
  <c r="T158" i="46"/>
  <c r="I404" i="70"/>
  <c r="I124" i="60"/>
  <c r="I124" i="63"/>
  <c r="I461" i="70"/>
  <c r="K62" i="56"/>
  <c r="P43" i="56"/>
  <c r="J3" i="23"/>
  <c r="J3" i="27"/>
  <c r="E315" i="71"/>
  <c r="G62" i="56"/>
  <c r="S3" i="16"/>
  <c r="Q87" i="6"/>
  <c r="Q110" i="6"/>
  <c r="Q86" i="6"/>
  <c r="Q91" i="6"/>
  <c r="Q88" i="6"/>
  <c r="Q90" i="6"/>
  <c r="U309" i="67"/>
  <c r="R456" i="68"/>
  <c r="R81" i="58"/>
  <c r="R528" i="68"/>
  <c r="R81" i="61"/>
  <c r="N366" i="70"/>
  <c r="N124" i="58"/>
  <c r="N423" i="70"/>
  <c r="N124" i="61"/>
  <c r="C404" i="70"/>
  <c r="C124" i="60"/>
  <c r="C461" i="70"/>
  <c r="C124" i="63"/>
  <c r="E334" i="67"/>
  <c r="E328" i="70"/>
  <c r="S427" i="64"/>
  <c r="S3" i="59"/>
  <c r="S3" i="62"/>
  <c r="S490" i="64"/>
  <c r="F366" i="66"/>
  <c r="F43" i="58"/>
  <c r="F423" i="66"/>
  <c r="F43" i="61"/>
  <c r="L448" i="64"/>
  <c r="L3" i="60"/>
  <c r="L3" i="63"/>
  <c r="L511" i="64"/>
  <c r="M366" i="67"/>
  <c r="M62" i="58"/>
  <c r="M62" i="61"/>
  <c r="M423" i="67"/>
  <c r="N334" i="70"/>
  <c r="N87" i="56"/>
  <c r="N3" i="56"/>
  <c r="F320" i="71"/>
  <c r="H351" i="72"/>
  <c r="H161" i="58"/>
  <c r="H161" i="61"/>
  <c r="H405" i="72"/>
  <c r="U344" i="69"/>
  <c r="H3" i="23"/>
  <c r="K3" i="27"/>
  <c r="M62" i="56"/>
  <c r="K166" i="56"/>
  <c r="L387" i="71"/>
  <c r="L143" i="60"/>
  <c r="L143" i="63"/>
  <c r="L441" i="71"/>
  <c r="S32" i="24"/>
  <c r="S32" i="27" s="1"/>
  <c r="S32" i="21"/>
  <c r="H68" i="56"/>
  <c r="K408" i="68"/>
  <c r="E161" i="56"/>
  <c r="H81" i="56"/>
  <c r="F334" i="66"/>
  <c r="L404" i="70"/>
  <c r="L124" i="60"/>
  <c r="L461" i="70"/>
  <c r="L124" i="63"/>
  <c r="F366" i="67"/>
  <c r="F62" i="58"/>
  <c r="F423" i="67"/>
  <c r="F62" i="61"/>
  <c r="F432" i="68"/>
  <c r="F81" i="57"/>
  <c r="T187" i="68"/>
  <c r="T102" i="46"/>
  <c r="F328" i="66"/>
  <c r="R347" i="66"/>
  <c r="R43" i="57"/>
  <c r="H333" i="72"/>
  <c r="H161" i="57"/>
  <c r="R347" i="67"/>
  <c r="R62" i="57"/>
  <c r="S385" i="64"/>
  <c r="T98" i="66"/>
  <c r="F347" i="67"/>
  <c r="F62" i="57"/>
  <c r="E333" i="71"/>
  <c r="E143" i="57"/>
  <c r="Q347" i="67"/>
  <c r="Q62" i="57"/>
  <c r="M333" i="72"/>
  <c r="M161" i="57"/>
  <c r="K333" i="71"/>
  <c r="K143" i="57"/>
  <c r="F3" i="56"/>
  <c r="Q43" i="56"/>
  <c r="E143" i="56"/>
  <c r="N3" i="23"/>
  <c r="E366" i="70"/>
  <c r="E124" i="58"/>
  <c r="E124" i="61"/>
  <c r="E423" i="70"/>
  <c r="H3" i="56"/>
  <c r="I448" i="64"/>
  <c r="I3" i="60"/>
  <c r="I511" i="64"/>
  <c r="I3" i="63"/>
  <c r="D456" i="68"/>
  <c r="D81" i="58"/>
  <c r="D81" i="61"/>
  <c r="D528" i="68"/>
  <c r="E351" i="71"/>
  <c r="E143" i="58"/>
  <c r="E405" i="71"/>
  <c r="E143" i="61"/>
  <c r="S111" i="6"/>
  <c r="S78" i="6"/>
  <c r="S87" i="6" s="1"/>
  <c r="C404" i="65"/>
  <c r="C24" i="60"/>
  <c r="C24" i="63"/>
  <c r="C461" i="65"/>
  <c r="U385" i="67"/>
  <c r="U62" i="59"/>
  <c r="U62" i="62"/>
  <c r="U442" i="67"/>
  <c r="E334" i="70"/>
  <c r="E328" i="66"/>
  <c r="C404" i="67"/>
  <c r="C62" i="60"/>
  <c r="C461" i="67"/>
  <c r="C62" i="63"/>
  <c r="D328" i="70"/>
  <c r="N364" i="64"/>
  <c r="K456" i="68"/>
  <c r="K81" i="58"/>
  <c r="K528" i="68"/>
  <c r="K81" i="61"/>
  <c r="G504" i="68"/>
  <c r="G81" i="60"/>
  <c r="G576" i="68"/>
  <c r="G81" i="63"/>
  <c r="Q148" i="56"/>
  <c r="N9" i="56"/>
  <c r="F143" i="56"/>
  <c r="H334" i="70"/>
  <c r="N124" i="56"/>
  <c r="T148" i="56"/>
  <c r="F141" i="6"/>
  <c r="F165" i="6"/>
  <c r="M68" i="56"/>
  <c r="R408" i="68"/>
  <c r="S60" i="56"/>
  <c r="F364" i="64"/>
  <c r="K414" i="68"/>
  <c r="E166" i="56"/>
  <c r="H87" i="56"/>
  <c r="K366" i="70"/>
  <c r="K124" i="58"/>
  <c r="K124" i="61"/>
  <c r="K423" i="70"/>
  <c r="S177" i="56"/>
  <c r="F347" i="70"/>
  <c r="F124" i="57"/>
  <c r="T148" i="72"/>
  <c r="T176" i="46"/>
  <c r="N333" i="71"/>
  <c r="N143" i="57"/>
  <c r="C504" i="68"/>
  <c r="C81" i="60"/>
  <c r="C576" i="68"/>
  <c r="C81" i="63"/>
  <c r="R3" i="23"/>
  <c r="M351" i="72"/>
  <c r="M161" i="58"/>
  <c r="M161" i="61"/>
  <c r="M405" i="72"/>
  <c r="S385" i="70"/>
  <c r="S124" i="59"/>
  <c r="S124" i="62"/>
  <c r="S442" i="70"/>
  <c r="D366" i="67"/>
  <c r="D62" i="58"/>
  <c r="D62" i="61"/>
  <c r="D423" i="67"/>
  <c r="D87" i="56"/>
  <c r="R3" i="21"/>
  <c r="C3" i="23"/>
  <c r="N347" i="67"/>
  <c r="N62" i="57"/>
  <c r="M347" i="67"/>
  <c r="M62" i="57"/>
  <c r="Q333" i="71"/>
  <c r="Q143" i="57"/>
  <c r="H347" i="66"/>
  <c r="H43" i="57"/>
  <c r="D432" i="68"/>
  <c r="D81" i="57"/>
  <c r="Q347" i="66"/>
  <c r="Q43" i="57"/>
  <c r="F333" i="71"/>
  <c r="F143" i="57"/>
  <c r="T98" i="65"/>
  <c r="T24" i="44"/>
  <c r="R333" i="71"/>
  <c r="R143" i="57"/>
  <c r="K333" i="72"/>
  <c r="K161" i="57"/>
  <c r="I3" i="27"/>
  <c r="N351" i="72"/>
  <c r="N161" i="58"/>
  <c r="N405" i="72"/>
  <c r="N161" i="61"/>
  <c r="H165" i="6"/>
  <c r="H141" i="6"/>
  <c r="M141" i="6"/>
  <c r="M165" i="6"/>
  <c r="M366" i="70"/>
  <c r="M124" i="58"/>
  <c r="M124" i="61"/>
  <c r="M423" i="70"/>
  <c r="S366" i="70"/>
  <c r="S124" i="61"/>
  <c r="S423" i="70"/>
  <c r="M351" i="71"/>
  <c r="M143" i="58"/>
  <c r="M143" i="61"/>
  <c r="M405" i="71"/>
  <c r="I3" i="56"/>
  <c r="D3" i="23"/>
  <c r="M456" i="68"/>
  <c r="M81" i="58"/>
  <c r="M528" i="68"/>
  <c r="M81" i="61"/>
  <c r="F456" i="68"/>
  <c r="F81" i="58"/>
  <c r="F528" i="68"/>
  <c r="F81" i="61"/>
  <c r="S159" i="56"/>
  <c r="Q366" i="70"/>
  <c r="Q124" i="58"/>
  <c r="Q423" i="70"/>
  <c r="Q124" i="61"/>
  <c r="E62" i="56"/>
  <c r="D334" i="70"/>
  <c r="N370" i="64"/>
  <c r="E43" i="56"/>
  <c r="I504" i="68"/>
  <c r="I81" i="60"/>
  <c r="I576" i="68"/>
  <c r="I81" i="63"/>
  <c r="O404" i="67"/>
  <c r="O62" i="60"/>
  <c r="O62" i="63"/>
  <c r="O461" i="67"/>
  <c r="H366" i="70"/>
  <c r="H124" i="58"/>
  <c r="H124" i="61"/>
  <c r="H423" i="70"/>
  <c r="S406" i="64"/>
  <c r="S3" i="58"/>
  <c r="S3" i="61"/>
  <c r="S469" i="64"/>
  <c r="S366" i="65"/>
  <c r="S24" i="58"/>
  <c r="S24" i="61"/>
  <c r="S423" i="65"/>
  <c r="N3" i="27"/>
  <c r="N130" i="56"/>
  <c r="K165" i="6"/>
  <c r="K141" i="6"/>
  <c r="G387" i="71"/>
  <c r="G143" i="60"/>
  <c r="G441" i="71"/>
  <c r="G143" i="63"/>
  <c r="P404" i="70"/>
  <c r="P124" i="60"/>
  <c r="P461" i="70"/>
  <c r="P124" i="63"/>
  <c r="O387" i="72"/>
  <c r="O161" i="60"/>
  <c r="O441" i="72"/>
  <c r="O161" i="63"/>
  <c r="K124" i="56"/>
  <c r="F87" i="6"/>
  <c r="F86" i="6"/>
  <c r="F110" i="6"/>
  <c r="F91" i="6"/>
  <c r="F88" i="6"/>
  <c r="F90" i="6"/>
  <c r="R414" i="68"/>
  <c r="C3" i="21"/>
  <c r="S345" i="66"/>
  <c r="U28" i="24"/>
  <c r="U28" i="27" s="1"/>
  <c r="U28" i="21"/>
  <c r="F370" i="64"/>
  <c r="Q328" i="66"/>
  <c r="Q124" i="56"/>
  <c r="Q3" i="21"/>
  <c r="B140" i="6"/>
  <c r="B164" i="6"/>
  <c r="J387" i="72"/>
  <c r="J161" i="60"/>
  <c r="J441" i="72"/>
  <c r="J161" i="63"/>
  <c r="S331" i="72"/>
  <c r="E347" i="70"/>
  <c r="E124" i="57"/>
  <c r="O404" i="66"/>
  <c r="O43" i="60"/>
  <c r="O43" i="63"/>
  <c r="O461" i="66"/>
  <c r="H3" i="27"/>
  <c r="I387" i="71"/>
  <c r="I143" i="60"/>
  <c r="I441" i="71"/>
  <c r="I143" i="63"/>
  <c r="Q432" i="68"/>
  <c r="Q81" i="57"/>
  <c r="M347" i="70"/>
  <c r="M124" i="57"/>
  <c r="T97" i="71"/>
  <c r="T143" i="44"/>
  <c r="H432" i="68"/>
  <c r="H81" i="57"/>
  <c r="R347" i="70"/>
  <c r="R124" i="57"/>
  <c r="K347" i="67"/>
  <c r="K62" i="57"/>
  <c r="Q347" i="70"/>
  <c r="Q124" i="57"/>
  <c r="H347" i="67"/>
  <c r="H62" i="57"/>
  <c r="K347" i="70"/>
  <c r="K124" i="57"/>
  <c r="I387" i="72"/>
  <c r="I161" i="60"/>
  <c r="I441" i="72"/>
  <c r="I161" i="63"/>
  <c r="H87" i="6"/>
  <c r="H86" i="6"/>
  <c r="H110" i="6"/>
  <c r="H88" i="6"/>
  <c r="H91" i="6"/>
  <c r="H90" i="6"/>
  <c r="M3" i="27"/>
  <c r="R366" i="70"/>
  <c r="R124" i="58"/>
  <c r="R124" i="61"/>
  <c r="R423" i="70"/>
  <c r="S169" i="6"/>
  <c r="S145" i="6"/>
  <c r="M87" i="6"/>
  <c r="M86" i="6"/>
  <c r="M110" i="6"/>
  <c r="M88" i="6"/>
  <c r="M91" i="6"/>
  <c r="M90" i="6"/>
  <c r="E3" i="23"/>
  <c r="H315" i="72"/>
  <c r="D3" i="21"/>
  <c r="H328" i="66"/>
  <c r="E148" i="56"/>
  <c r="H456" i="68"/>
  <c r="H81" i="58"/>
  <c r="H81" i="61"/>
  <c r="H528" i="68"/>
  <c r="E351" i="72"/>
  <c r="E161" i="58"/>
  <c r="E405" i="72"/>
  <c r="E161" i="61"/>
  <c r="S331" i="71"/>
  <c r="R68" i="56"/>
  <c r="R62" i="54"/>
  <c r="R62" i="56" s="1"/>
  <c r="E68" i="56"/>
  <c r="J140" i="6"/>
  <c r="J164" i="6"/>
  <c r="M148" i="56"/>
  <c r="E124" i="56"/>
  <c r="E49" i="56"/>
  <c r="J404" i="70"/>
  <c r="J124" i="60"/>
  <c r="J124" i="63"/>
  <c r="J461" i="70"/>
  <c r="D124" i="56"/>
  <c r="M328" i="67"/>
  <c r="T334" i="66"/>
  <c r="K87" i="6"/>
  <c r="K110" i="6"/>
  <c r="K86" i="6"/>
  <c r="K88" i="6"/>
  <c r="K91" i="6"/>
  <c r="K90" i="6"/>
  <c r="P504" i="68"/>
  <c r="P81" i="60"/>
  <c r="P81" i="63"/>
  <c r="P576" i="68"/>
  <c r="K130" i="56"/>
  <c r="S27" i="20"/>
  <c r="Q334" i="70"/>
  <c r="C3" i="27"/>
  <c r="E81" i="56"/>
  <c r="Q334" i="66"/>
  <c r="Q130" i="56"/>
  <c r="Q3" i="27"/>
  <c r="I404" i="67"/>
  <c r="I62" i="60"/>
  <c r="I62" i="63"/>
  <c r="I461" i="67"/>
  <c r="K351" i="71"/>
  <c r="K143" i="58"/>
  <c r="K405" i="71"/>
  <c r="K143" i="61"/>
  <c r="H333" i="71"/>
  <c r="H143" i="57"/>
  <c r="K3" i="23"/>
  <c r="S380" i="64"/>
  <c r="S343" i="64"/>
  <c r="S364" i="64" s="1"/>
  <c r="C387" i="72"/>
  <c r="C161" i="60"/>
  <c r="C441" i="72"/>
  <c r="C161" i="63"/>
  <c r="F3" i="23"/>
  <c r="H347" i="70"/>
  <c r="H124" i="57"/>
  <c r="H385" i="64"/>
  <c r="H3" i="57"/>
  <c r="E333" i="72"/>
  <c r="E161" i="57"/>
  <c r="N385" i="64"/>
  <c r="N3" i="57"/>
  <c r="S360" i="68"/>
  <c r="S81" i="54"/>
  <c r="D347" i="66"/>
  <c r="D43" i="57"/>
  <c r="M432" i="68"/>
  <c r="M81" i="57"/>
  <c r="S279" i="71"/>
  <c r="S143" i="54"/>
  <c r="N347" i="70"/>
  <c r="N124" i="57"/>
  <c r="T98" i="70"/>
  <c r="T124" i="44"/>
  <c r="D87" i="6"/>
  <c r="L504" i="68"/>
  <c r="L81" i="60"/>
  <c r="L81" i="63"/>
  <c r="L576" i="68"/>
  <c r="R43" i="56"/>
  <c r="E141" i="6"/>
  <c r="E165" i="6"/>
  <c r="F351" i="72"/>
  <c r="F161" i="58"/>
  <c r="F161" i="61"/>
  <c r="F405" i="72"/>
  <c r="N141" i="6"/>
  <c r="N165" i="6"/>
  <c r="C24" i="56"/>
  <c r="S3" i="17"/>
  <c r="E366" i="67"/>
  <c r="E62" i="58"/>
  <c r="E423" i="67"/>
  <c r="E62" i="61"/>
  <c r="U31" i="24"/>
  <c r="U31" i="27" s="1"/>
  <c r="U31" i="21"/>
  <c r="E3" i="27"/>
  <c r="H320" i="72"/>
  <c r="C143" i="60"/>
  <c r="T166" i="56"/>
  <c r="H334" i="66"/>
  <c r="F328" i="67"/>
  <c r="N408" i="68"/>
  <c r="Q351" i="72"/>
  <c r="Q161" i="58"/>
  <c r="Q161" i="61"/>
  <c r="Q405" i="72"/>
  <c r="S58" i="56"/>
  <c r="S43" i="55"/>
  <c r="S43" i="56" s="1"/>
  <c r="E366" i="66"/>
  <c r="E43" i="58"/>
  <c r="E43" i="61"/>
  <c r="E423" i="66"/>
  <c r="F81" i="56"/>
  <c r="E130" i="56"/>
  <c r="H43" i="56"/>
  <c r="I3" i="23"/>
  <c r="M3" i="23"/>
  <c r="P404" i="66"/>
  <c r="P43" i="60"/>
  <c r="P43" i="63"/>
  <c r="P461" i="66"/>
  <c r="S29" i="25"/>
  <c r="S29" i="28" s="1"/>
  <c r="S27" i="22"/>
  <c r="D130" i="56"/>
  <c r="S43" i="46"/>
  <c r="M334" i="67"/>
  <c r="J448" i="64"/>
  <c r="J3" i="60"/>
  <c r="J511" i="64"/>
  <c r="J3" i="63"/>
  <c r="S39" i="56"/>
  <c r="S24" i="55"/>
  <c r="S24" i="56" s="1"/>
  <c r="Q366" i="67"/>
  <c r="Q62" i="58"/>
  <c r="Q62" i="61"/>
  <c r="Q423" i="67"/>
  <c r="S103" i="56"/>
  <c r="F406" i="64"/>
  <c r="F3" i="58"/>
  <c r="F469" i="64"/>
  <c r="F3" i="61"/>
  <c r="H328" i="67"/>
  <c r="M315" i="72"/>
  <c r="J3" i="56"/>
  <c r="F148" i="56"/>
  <c r="L3" i="27"/>
  <c r="R351" i="71"/>
  <c r="R143" i="58"/>
  <c r="R405" i="71"/>
  <c r="R143" i="61"/>
  <c r="Q456" i="68"/>
  <c r="Q81" i="58"/>
  <c r="Q81" i="61"/>
  <c r="Q528" i="68"/>
  <c r="U381" i="64"/>
  <c r="U28" i="23"/>
  <c r="U28" i="26" s="1"/>
  <c r="E87" i="56"/>
  <c r="F3" i="27"/>
  <c r="L3" i="23"/>
  <c r="J504" i="68"/>
  <c r="J81" i="60"/>
  <c r="J576" i="68"/>
  <c r="J81" i="63"/>
  <c r="S366" i="66"/>
  <c r="S43" i="58"/>
  <c r="S423" i="66"/>
  <c r="S43" i="61"/>
  <c r="D333" i="71"/>
  <c r="D143" i="57"/>
  <c r="D333" i="72"/>
  <c r="D161" i="57"/>
  <c r="K351" i="72"/>
  <c r="K161" i="58"/>
  <c r="K161" i="61"/>
  <c r="K405" i="72"/>
  <c r="R87" i="6"/>
  <c r="R86" i="6"/>
  <c r="R110" i="6"/>
  <c r="R88" i="6"/>
  <c r="R91" i="6"/>
  <c r="R90" i="6"/>
  <c r="M43" i="56"/>
  <c r="K3" i="21"/>
  <c r="M347" i="66"/>
  <c r="M43" i="57"/>
  <c r="T118" i="68"/>
  <c r="T81" i="44"/>
  <c r="S279" i="72"/>
  <c r="S161" i="54"/>
  <c r="F333" i="72"/>
  <c r="F161" i="57"/>
  <c r="K81" i="56"/>
  <c r="D165" i="6"/>
  <c r="D141" i="6"/>
  <c r="G3" i="23"/>
  <c r="L404" i="67"/>
  <c r="L62" i="60"/>
  <c r="L461" i="67"/>
  <c r="L62" i="63"/>
  <c r="G3" i="21"/>
  <c r="H366" i="66"/>
  <c r="H43" i="58"/>
  <c r="H43" i="61"/>
  <c r="H423" i="66"/>
  <c r="N406" i="64"/>
  <c r="N3" i="58"/>
  <c r="N3" i="61"/>
  <c r="N469" i="64"/>
  <c r="N87" i="6"/>
  <c r="N86" i="6"/>
  <c r="N110" i="6"/>
  <c r="N88" i="6"/>
  <c r="N91" i="6"/>
  <c r="N90" i="6"/>
  <c r="M143" i="56"/>
  <c r="E320" i="71"/>
  <c r="S3" i="57"/>
  <c r="U101" i="56"/>
  <c r="Q366" i="66"/>
  <c r="Q43" i="58"/>
  <c r="Q43" i="61"/>
  <c r="Q423" i="66"/>
  <c r="D3" i="27"/>
  <c r="S124" i="58"/>
  <c r="O3" i="27"/>
  <c r="F334" i="67"/>
  <c r="N414" i="68"/>
  <c r="M87" i="56"/>
  <c r="G404" i="67"/>
  <c r="G62" i="60"/>
  <c r="G62" i="63"/>
  <c r="G461" i="67"/>
  <c r="S343" i="66"/>
  <c r="S309" i="66"/>
  <c r="S328" i="66" s="1"/>
  <c r="R366" i="67"/>
  <c r="R62" i="58"/>
  <c r="R423" i="67"/>
  <c r="R62" i="61"/>
  <c r="S139" i="56"/>
  <c r="S124" i="55"/>
  <c r="S124" i="56" s="1"/>
  <c r="F87" i="56"/>
  <c r="O3" i="23"/>
  <c r="D43" i="56"/>
  <c r="H49" i="56"/>
  <c r="O387" i="71"/>
  <c r="O143" i="60"/>
  <c r="O441" i="71"/>
  <c r="O143" i="63"/>
  <c r="H351" i="71"/>
  <c r="H143" i="58"/>
  <c r="H143" i="61"/>
  <c r="H405" i="71"/>
  <c r="E456" i="68"/>
  <c r="E81" i="58"/>
  <c r="E81" i="61"/>
  <c r="E528" i="68"/>
  <c r="F315" i="71"/>
  <c r="H3" i="21"/>
  <c r="K315" i="72"/>
  <c r="N366" i="67"/>
  <c r="N62" i="58"/>
  <c r="N62" i="61"/>
  <c r="N423" i="67"/>
  <c r="S343" i="65"/>
  <c r="S309" i="65"/>
  <c r="S328" i="65" s="1"/>
  <c r="H366" i="67"/>
  <c r="H62" i="58"/>
  <c r="H62" i="61"/>
  <c r="H423" i="67"/>
  <c r="U140" i="56"/>
  <c r="D351" i="72"/>
  <c r="D161" i="58"/>
  <c r="D405" i="72"/>
  <c r="D161" i="61"/>
  <c r="S430" i="68"/>
  <c r="H334" i="67"/>
  <c r="M320" i="72"/>
  <c r="H408" i="68"/>
  <c r="H124" i="56"/>
  <c r="M161" i="56"/>
  <c r="R81" i="56"/>
  <c r="N351" i="71"/>
  <c r="N143" i="58"/>
  <c r="N143" i="61"/>
  <c r="N405" i="71"/>
  <c r="S88" i="65"/>
  <c r="S87" i="72"/>
  <c r="D94" i="65"/>
  <c r="C112" i="68"/>
  <c r="C94" i="65"/>
  <c r="S84" i="72"/>
  <c r="B94" i="65"/>
  <c r="T104" i="68"/>
  <c r="S88" i="71"/>
  <c r="V83" i="72"/>
  <c r="B93" i="65"/>
  <c r="V108" i="68"/>
  <c r="B93" i="67"/>
  <c r="T88" i="71"/>
  <c r="B93" i="71"/>
  <c r="V85" i="70"/>
  <c r="C94" i="67"/>
  <c r="T88" i="72"/>
  <c r="B94" i="67"/>
  <c r="R103" i="68"/>
  <c r="V88" i="66"/>
  <c r="U84" i="65"/>
  <c r="S3" i="19" l="1"/>
  <c r="S461" i="69"/>
  <c r="S105" i="63"/>
  <c r="S105" i="60"/>
  <c r="S404" i="69"/>
  <c r="U30" i="25"/>
  <c r="U30" i="28" s="1"/>
  <c r="U30" i="23"/>
  <c r="U30" i="26" s="1"/>
  <c r="U30" i="21"/>
  <c r="T120" i="46"/>
  <c r="T105" i="45"/>
  <c r="T105" i="46" s="1"/>
  <c r="T151" i="69"/>
  <c r="T117" i="69"/>
  <c r="T136" i="69" s="1"/>
  <c r="T193" i="69"/>
  <c r="T105" i="52"/>
  <c r="T250" i="69"/>
  <c r="T105" i="49"/>
  <c r="T269" i="69"/>
  <c r="T105" i="53"/>
  <c r="T212" i="69"/>
  <c r="T105" i="50"/>
  <c r="T149" i="71"/>
  <c r="T159" i="46"/>
  <c r="T149" i="72"/>
  <c r="T177" i="46"/>
  <c r="T153" i="65"/>
  <c r="T41" i="46"/>
  <c r="F387" i="72"/>
  <c r="F161" i="60"/>
  <c r="F441" i="72"/>
  <c r="F161" i="63"/>
  <c r="N404" i="70"/>
  <c r="N124" i="60"/>
  <c r="N461" i="70"/>
  <c r="N124" i="63"/>
  <c r="S351" i="71"/>
  <c r="S143" i="58"/>
  <c r="S405" i="71"/>
  <c r="S143" i="61"/>
  <c r="S385" i="67"/>
  <c r="S62" i="59"/>
  <c r="S62" i="62"/>
  <c r="S442" i="67"/>
  <c r="H164" i="6"/>
  <c r="H140" i="6"/>
  <c r="D3" i="26"/>
  <c r="Q387" i="71"/>
  <c r="Q143" i="60"/>
  <c r="Q441" i="71"/>
  <c r="Q143" i="63"/>
  <c r="T174" i="66"/>
  <c r="T43" i="48"/>
  <c r="T231" i="66"/>
  <c r="T43" i="51"/>
  <c r="S366" i="67"/>
  <c r="S62" i="58"/>
  <c r="S423" i="67"/>
  <c r="S62" i="61"/>
  <c r="S3" i="56"/>
  <c r="T3" i="44"/>
  <c r="D404" i="66"/>
  <c r="D43" i="60"/>
  <c r="D461" i="66"/>
  <c r="D43" i="63"/>
  <c r="E3" i="26"/>
  <c r="S100" i="56"/>
  <c r="S81" i="55"/>
  <c r="S81" i="56" s="1"/>
  <c r="M387" i="71"/>
  <c r="M143" i="60"/>
  <c r="M143" i="63"/>
  <c r="M441" i="71"/>
  <c r="T151" i="72"/>
  <c r="T161" i="47"/>
  <c r="S333" i="71"/>
  <c r="S143" i="57"/>
  <c r="U152" i="69"/>
  <c r="T29" i="14"/>
  <c r="T29" i="17" s="1"/>
  <c r="T27" i="11"/>
  <c r="R140" i="6"/>
  <c r="R164" i="6"/>
  <c r="D387" i="71"/>
  <c r="D143" i="60"/>
  <c r="D143" i="63"/>
  <c r="D441" i="71"/>
  <c r="E387" i="72"/>
  <c r="E161" i="60"/>
  <c r="E441" i="72"/>
  <c r="E161" i="63"/>
  <c r="K140" i="6"/>
  <c r="K164" i="6"/>
  <c r="H404" i="67"/>
  <c r="H62" i="60"/>
  <c r="H461" i="67"/>
  <c r="H62" i="63"/>
  <c r="S427" i="68"/>
  <c r="S384" i="68"/>
  <c r="S408" i="68" s="1"/>
  <c r="T169" i="71"/>
  <c r="T143" i="48"/>
  <c r="T223" i="71"/>
  <c r="T143" i="51"/>
  <c r="K387" i="72"/>
  <c r="K161" i="60"/>
  <c r="K441" i="72"/>
  <c r="K161" i="63"/>
  <c r="T174" i="65"/>
  <c r="T24" i="48"/>
  <c r="T231" i="65"/>
  <c r="T24" i="51"/>
  <c r="Q404" i="66"/>
  <c r="Q43" i="60"/>
  <c r="Q43" i="63"/>
  <c r="Q461" i="66"/>
  <c r="D504" i="68"/>
  <c r="D81" i="60"/>
  <c r="D576" i="68"/>
  <c r="D81" i="63"/>
  <c r="N387" i="71"/>
  <c r="N143" i="60"/>
  <c r="N441" i="71"/>
  <c r="N143" i="63"/>
  <c r="E387" i="71"/>
  <c r="E143" i="60"/>
  <c r="E143" i="63"/>
  <c r="E441" i="71"/>
  <c r="S329" i="71"/>
  <c r="S297" i="71"/>
  <c r="S315" i="71" s="1"/>
  <c r="R404" i="66"/>
  <c r="R43" i="60"/>
  <c r="R43" i="63"/>
  <c r="R461" i="66"/>
  <c r="S404" i="65"/>
  <c r="S24" i="60"/>
  <c r="S24" i="63"/>
  <c r="S461" i="65"/>
  <c r="E404" i="67"/>
  <c r="E62" i="60"/>
  <c r="E62" i="63"/>
  <c r="E461" i="67"/>
  <c r="D140" i="6"/>
  <c r="D164" i="6"/>
  <c r="T29" i="13"/>
  <c r="T29" i="16" s="1"/>
  <c r="T29" i="10"/>
  <c r="D404" i="67"/>
  <c r="D62" i="60"/>
  <c r="D461" i="67"/>
  <c r="D62" i="63"/>
  <c r="T194" i="64"/>
  <c r="T3" i="48"/>
  <c r="T3" i="51"/>
  <c r="T257" i="64"/>
  <c r="S175" i="56"/>
  <c r="S161" i="55"/>
  <c r="S161" i="56" s="1"/>
  <c r="S333" i="72"/>
  <c r="S161" i="57"/>
  <c r="S351" i="72"/>
  <c r="S161" i="58"/>
  <c r="S405" i="72"/>
  <c r="S161" i="61"/>
  <c r="M504" i="68"/>
  <c r="M81" i="60"/>
  <c r="M576" i="68"/>
  <c r="M81" i="63"/>
  <c r="F3" i="26"/>
  <c r="K404" i="67"/>
  <c r="K62" i="60"/>
  <c r="K461" i="67"/>
  <c r="K62" i="63"/>
  <c r="S480" i="68"/>
  <c r="S81" i="59"/>
  <c r="S81" i="62"/>
  <c r="S552" i="68"/>
  <c r="R387" i="71"/>
  <c r="R143" i="60"/>
  <c r="R143" i="63"/>
  <c r="R441" i="71"/>
  <c r="N3" i="26"/>
  <c r="K387" i="71"/>
  <c r="K143" i="60"/>
  <c r="K441" i="71"/>
  <c r="K143" i="63"/>
  <c r="S369" i="71"/>
  <c r="S143" i="59"/>
  <c r="S423" i="71"/>
  <c r="S143" i="62"/>
  <c r="R404" i="67"/>
  <c r="R62" i="60"/>
  <c r="R461" i="67"/>
  <c r="R62" i="63"/>
  <c r="N504" i="68"/>
  <c r="N81" i="60"/>
  <c r="N576" i="68"/>
  <c r="N81" i="63"/>
  <c r="K504" i="68"/>
  <c r="K81" i="60"/>
  <c r="K81" i="63"/>
  <c r="K576" i="68"/>
  <c r="R504" i="68"/>
  <c r="R81" i="60"/>
  <c r="R576" i="68"/>
  <c r="R81" i="63"/>
  <c r="S404" i="66"/>
  <c r="S43" i="60"/>
  <c r="S43" i="63"/>
  <c r="S461" i="66"/>
  <c r="S329" i="72"/>
  <c r="S297" i="72"/>
  <c r="S315" i="72" s="1"/>
  <c r="S347" i="67"/>
  <c r="S62" i="57"/>
  <c r="T3" i="45"/>
  <c r="T188" i="68"/>
  <c r="T103" i="46"/>
  <c r="T190" i="68"/>
  <c r="T81" i="47"/>
  <c r="M3" i="26"/>
  <c r="T174" i="70"/>
  <c r="T124" i="48"/>
  <c r="T231" i="70"/>
  <c r="T124" i="51"/>
  <c r="S456" i="68"/>
  <c r="S81" i="58"/>
  <c r="S81" i="61"/>
  <c r="S528" i="68"/>
  <c r="H404" i="70"/>
  <c r="H124" i="60"/>
  <c r="H124" i="63"/>
  <c r="H461" i="70"/>
  <c r="H387" i="71"/>
  <c r="H143" i="60"/>
  <c r="H143" i="63"/>
  <c r="H441" i="71"/>
  <c r="V28" i="24"/>
  <c r="V28" i="27" s="1"/>
  <c r="V28" i="21"/>
  <c r="U28" i="25"/>
  <c r="U28" i="28" s="1"/>
  <c r="C3" i="26"/>
  <c r="M387" i="72"/>
  <c r="M161" i="60"/>
  <c r="M441" i="72"/>
  <c r="M161" i="63"/>
  <c r="S448" i="64"/>
  <c r="S3" i="60"/>
  <c r="S511" i="64"/>
  <c r="S3" i="63"/>
  <c r="S369" i="72"/>
  <c r="S161" i="59"/>
  <c r="S423" i="72"/>
  <c r="S161" i="62"/>
  <c r="G3" i="26"/>
  <c r="M404" i="66"/>
  <c r="M43" i="60"/>
  <c r="M461" i="66"/>
  <c r="M43" i="63"/>
  <c r="S3" i="23"/>
  <c r="T153" i="66"/>
  <c r="T60" i="46"/>
  <c r="T161" i="45"/>
  <c r="T43" i="45"/>
  <c r="L3" i="26"/>
  <c r="H448" i="64"/>
  <c r="H3" i="60"/>
  <c r="H511" i="64"/>
  <c r="H3" i="63"/>
  <c r="S27" i="21"/>
  <c r="S27" i="24"/>
  <c r="S27" i="27" s="1"/>
  <c r="S3" i="20"/>
  <c r="Q404" i="70"/>
  <c r="Q124" i="60"/>
  <c r="Q124" i="63"/>
  <c r="Q461" i="70"/>
  <c r="V20" i="56"/>
  <c r="M404" i="70"/>
  <c r="M124" i="60"/>
  <c r="M124" i="63"/>
  <c r="M461" i="70"/>
  <c r="Q504" i="68"/>
  <c r="Q81" i="60"/>
  <c r="Q81" i="63"/>
  <c r="Q576" i="68"/>
  <c r="E404" i="70"/>
  <c r="E124" i="60"/>
  <c r="E461" i="70"/>
  <c r="E124" i="63"/>
  <c r="F387" i="71"/>
  <c r="F143" i="60"/>
  <c r="F441" i="71"/>
  <c r="F143" i="63"/>
  <c r="H404" i="66"/>
  <c r="H43" i="60"/>
  <c r="H461" i="66"/>
  <c r="H43" i="63"/>
  <c r="F404" i="67"/>
  <c r="F62" i="60"/>
  <c r="F461" i="67"/>
  <c r="F62" i="63"/>
  <c r="J3" i="26"/>
  <c r="S404" i="70"/>
  <c r="S124" i="60"/>
  <c r="S124" i="63"/>
  <c r="S461" i="70"/>
  <c r="F404" i="66"/>
  <c r="F43" i="60"/>
  <c r="F43" i="63"/>
  <c r="F461" i="66"/>
  <c r="E140" i="6"/>
  <c r="E164" i="6"/>
  <c r="N404" i="67"/>
  <c r="N62" i="60"/>
  <c r="N461" i="67"/>
  <c r="N62" i="63"/>
  <c r="S157" i="56"/>
  <c r="S143" i="55"/>
  <c r="S143" i="56" s="1"/>
  <c r="E504" i="68"/>
  <c r="E81" i="60"/>
  <c r="E576" i="68"/>
  <c r="E81" i="63"/>
  <c r="T153" i="70"/>
  <c r="T141" i="46"/>
  <c r="T153" i="67"/>
  <c r="T79" i="46"/>
  <c r="S432" i="68"/>
  <c r="S81" i="57"/>
  <c r="T155" i="70"/>
  <c r="T124" i="47"/>
  <c r="O3" i="26"/>
  <c r="T214" i="68"/>
  <c r="T81" i="48"/>
  <c r="T81" i="51"/>
  <c r="T286" i="68"/>
  <c r="I3" i="26"/>
  <c r="S77" i="56"/>
  <c r="S62" i="55"/>
  <c r="S62" i="56" s="1"/>
  <c r="K3" i="26"/>
  <c r="R404" i="70"/>
  <c r="R124" i="60"/>
  <c r="R124" i="63"/>
  <c r="R461" i="70"/>
  <c r="H504" i="68"/>
  <c r="H81" i="60"/>
  <c r="H576" i="68"/>
  <c r="H81" i="63"/>
  <c r="V381" i="64"/>
  <c r="F140" i="6"/>
  <c r="F164" i="6"/>
  <c r="M404" i="67"/>
  <c r="M62" i="60"/>
  <c r="M461" i="67"/>
  <c r="M62" i="63"/>
  <c r="T43" i="44"/>
  <c r="H3" i="26"/>
  <c r="D404" i="70"/>
  <c r="D124" i="60"/>
  <c r="D461" i="70"/>
  <c r="D124" i="63"/>
  <c r="Q387" i="72"/>
  <c r="Q161" i="60"/>
  <c r="Q441" i="72"/>
  <c r="Q161" i="63"/>
  <c r="N140" i="6"/>
  <c r="N164" i="6"/>
  <c r="S141" i="6"/>
  <c r="S165" i="6"/>
  <c r="T98" i="67"/>
  <c r="T171" i="64"/>
  <c r="T22" i="46"/>
  <c r="T97" i="72"/>
  <c r="V28" i="23"/>
  <c r="V28" i="26" s="1"/>
  <c r="D387" i="72"/>
  <c r="D161" i="60"/>
  <c r="D441" i="72"/>
  <c r="D161" i="63"/>
  <c r="S3" i="22"/>
  <c r="S27" i="25"/>
  <c r="S27" i="28" s="1"/>
  <c r="U121" i="46"/>
  <c r="N448" i="64"/>
  <c r="N3" i="60"/>
  <c r="N511" i="64"/>
  <c r="N3" i="63"/>
  <c r="S343" i="67"/>
  <c r="S309" i="67"/>
  <c r="S328" i="67" s="1"/>
  <c r="M140" i="6"/>
  <c r="M164" i="6"/>
  <c r="K404" i="70"/>
  <c r="K124" i="60"/>
  <c r="K124" i="63"/>
  <c r="K461" i="70"/>
  <c r="R3" i="26"/>
  <c r="F404" i="70"/>
  <c r="F124" i="60"/>
  <c r="F461" i="70"/>
  <c r="F124" i="63"/>
  <c r="S86" i="6"/>
  <c r="S110" i="6"/>
  <c r="S88" i="6"/>
  <c r="S90" i="6"/>
  <c r="S91" i="6"/>
  <c r="Q404" i="67"/>
  <c r="Q62" i="60"/>
  <c r="Q461" i="67"/>
  <c r="Q62" i="63"/>
  <c r="H387" i="72"/>
  <c r="H161" i="60"/>
  <c r="H161" i="63"/>
  <c r="H441" i="72"/>
  <c r="F504" i="68"/>
  <c r="F81" i="60"/>
  <c r="F576" i="68"/>
  <c r="F81" i="63"/>
  <c r="Q140" i="6"/>
  <c r="Q164" i="6"/>
  <c r="F448" i="64"/>
  <c r="F3" i="60"/>
  <c r="F511" i="64"/>
  <c r="F3" i="63"/>
  <c r="Q3" i="26"/>
  <c r="E404" i="66"/>
  <c r="E43" i="60"/>
  <c r="E461" i="66"/>
  <c r="E43" i="63"/>
  <c r="N387" i="72"/>
  <c r="N161" i="60"/>
  <c r="N441" i="72"/>
  <c r="N161" i="63"/>
  <c r="T87" i="72"/>
  <c r="E94" i="65"/>
  <c r="V84" i="65"/>
  <c r="C93" i="67"/>
  <c r="B93" i="72"/>
  <c r="S103" i="68"/>
  <c r="U88" i="72"/>
  <c r="C93" i="71"/>
  <c r="E93" i="71"/>
  <c r="D94" i="67"/>
  <c r="T84" i="72"/>
  <c r="D93" i="67"/>
  <c r="U88" i="71"/>
  <c r="D112" i="68"/>
  <c r="D93" i="71"/>
  <c r="T87" i="71"/>
  <c r="T88" i="65"/>
  <c r="C93" i="65"/>
  <c r="T3" i="46" l="1"/>
  <c r="U347" i="67"/>
  <c r="U62" i="57"/>
  <c r="U62" i="54"/>
  <c r="U62" i="56" s="1"/>
  <c r="U77" i="56"/>
  <c r="U290" i="67"/>
  <c r="U328" i="67" s="1"/>
  <c r="U343" i="67"/>
  <c r="U62" i="58"/>
  <c r="U423" i="67"/>
  <c r="U62" i="61"/>
  <c r="U366" i="67"/>
  <c r="T43" i="46"/>
  <c r="T58" i="46"/>
  <c r="T173" i="64"/>
  <c r="T3" i="47"/>
  <c r="V152" i="67"/>
  <c r="V78" i="46"/>
  <c r="T62" i="45"/>
  <c r="T193" i="66"/>
  <c r="T43" i="49"/>
  <c r="T250" i="66"/>
  <c r="T43" i="52"/>
  <c r="S404" i="67"/>
  <c r="S62" i="60"/>
  <c r="S62" i="63"/>
  <c r="S461" i="67"/>
  <c r="T185" i="68"/>
  <c r="T142" i="68"/>
  <c r="T166" i="68" s="1"/>
  <c r="V169" i="64"/>
  <c r="V20" i="46"/>
  <c r="T175" i="46"/>
  <c r="T161" i="44"/>
  <c r="T161" i="46" s="1"/>
  <c r="T174" i="67"/>
  <c r="T62" i="48"/>
  <c r="T231" i="67"/>
  <c r="T62" i="51"/>
  <c r="T19" i="46"/>
  <c r="T238" i="68"/>
  <c r="T81" i="49"/>
  <c r="T310" i="68"/>
  <c r="T81" i="52"/>
  <c r="V186" i="68"/>
  <c r="V101" i="46"/>
  <c r="T139" i="46"/>
  <c r="T124" i="45"/>
  <c r="T124" i="46" s="1"/>
  <c r="S504" i="68"/>
  <c r="S81" i="60"/>
  <c r="S81" i="63"/>
  <c r="S576" i="68"/>
  <c r="S3" i="21"/>
  <c r="S3" i="24"/>
  <c r="T147" i="72"/>
  <c r="T115" i="72"/>
  <c r="T133" i="72" s="1"/>
  <c r="S387" i="72"/>
  <c r="S161" i="60"/>
  <c r="S161" i="63"/>
  <c r="S441" i="72"/>
  <c r="T155" i="65"/>
  <c r="T24" i="47"/>
  <c r="T155" i="66"/>
  <c r="T43" i="47"/>
  <c r="S3" i="25"/>
  <c r="T169" i="72"/>
  <c r="T161" i="48"/>
  <c r="T223" i="72"/>
  <c r="T161" i="51"/>
  <c r="T151" i="70"/>
  <c r="T117" i="70"/>
  <c r="T136" i="70" s="1"/>
  <c r="T187" i="72"/>
  <c r="T161" i="49"/>
  <c r="T161" i="52"/>
  <c r="T241" i="72"/>
  <c r="T262" i="68"/>
  <c r="T81" i="50"/>
  <c r="T334" i="68"/>
  <c r="T81" i="53"/>
  <c r="T155" i="67"/>
  <c r="T62" i="47"/>
  <c r="T151" i="71"/>
  <c r="T143" i="47"/>
  <c r="T32" i="10"/>
  <c r="T32" i="13"/>
  <c r="T32" i="16" s="1"/>
  <c r="T193" i="70"/>
  <c r="T124" i="49"/>
  <c r="T250" i="70"/>
  <c r="T124" i="52"/>
  <c r="S3" i="26"/>
  <c r="T168" i="64"/>
  <c r="T131" i="64"/>
  <c r="T152" i="64" s="1"/>
  <c r="T205" i="72"/>
  <c r="T161" i="50"/>
  <c r="T161" i="53"/>
  <c r="T259" i="72"/>
  <c r="T215" i="64"/>
  <c r="T3" i="49"/>
  <c r="T3" i="52"/>
  <c r="T278" i="64"/>
  <c r="T27" i="9"/>
  <c r="S387" i="71"/>
  <c r="S143" i="60"/>
  <c r="S143" i="63"/>
  <c r="S441" i="71"/>
  <c r="V28" i="25"/>
  <c r="V28" i="28" s="1"/>
  <c r="T212" i="70"/>
  <c r="T124" i="50"/>
  <c r="T124" i="53"/>
  <c r="T269" i="70"/>
  <c r="T122" i="6"/>
  <c r="T138" i="6"/>
  <c r="T162" i="6"/>
  <c r="T104" i="6"/>
  <c r="S164" i="6"/>
  <c r="S140" i="6"/>
  <c r="T62" i="44"/>
  <c r="T151" i="66"/>
  <c r="T117" i="66"/>
  <c r="T136" i="66" s="1"/>
  <c r="T27" i="14"/>
  <c r="T27" i="17" s="1"/>
  <c r="T3" i="11"/>
  <c r="T100" i="46"/>
  <c r="T81" i="45"/>
  <c r="T81" i="46" s="1"/>
  <c r="H93" i="67"/>
  <c r="V88" i="71"/>
  <c r="D93" i="65"/>
  <c r="C93" i="72"/>
  <c r="F94" i="65"/>
  <c r="U84" i="72"/>
  <c r="U88" i="65"/>
  <c r="U103" i="68"/>
  <c r="U104" i="68"/>
  <c r="B92" i="71"/>
  <c r="T103" i="68"/>
  <c r="E112" i="68"/>
  <c r="U87" i="71"/>
  <c r="E93" i="67"/>
  <c r="U87" i="72"/>
  <c r="V88" i="72"/>
  <c r="F93" i="67"/>
  <c r="T77" i="46" l="1"/>
  <c r="T59" i="56"/>
  <c r="V330" i="71"/>
  <c r="U153" i="69"/>
  <c r="U122" i="46"/>
  <c r="T102" i="56"/>
  <c r="T429" i="68"/>
  <c r="T382" i="64"/>
  <c r="T344" i="66"/>
  <c r="T344" i="70"/>
  <c r="T140" i="56"/>
  <c r="U98" i="69"/>
  <c r="U105" i="44"/>
  <c r="T344" i="69"/>
  <c r="T121" i="56"/>
  <c r="U404" i="67"/>
  <c r="U62" i="60"/>
  <c r="U461" i="67"/>
  <c r="U62" i="63"/>
  <c r="T79" i="56"/>
  <c r="T345" i="67"/>
  <c r="T290" i="65"/>
  <c r="T24" i="54"/>
  <c r="T158" i="6"/>
  <c r="T134" i="6"/>
  <c r="T118" i="6"/>
  <c r="T205" i="71"/>
  <c r="T143" i="50"/>
  <c r="T259" i="71"/>
  <c r="T143" i="53"/>
  <c r="V30" i="13"/>
  <c r="V30" i="16" s="1"/>
  <c r="V30" i="10"/>
  <c r="T212" i="65"/>
  <c r="T24" i="50"/>
  <c r="T269" i="65"/>
  <c r="T24" i="53"/>
  <c r="T290" i="66"/>
  <c r="T43" i="54"/>
  <c r="T27" i="13"/>
  <c r="T27" i="16" s="1"/>
  <c r="T27" i="10"/>
  <c r="T3" i="9"/>
  <c r="T40" i="56"/>
  <c r="V158" i="56"/>
  <c r="T344" i="65"/>
  <c r="T29" i="24"/>
  <c r="T29" i="27" s="1"/>
  <c r="T29" i="21"/>
  <c r="T236" i="64"/>
  <c r="T3" i="50"/>
  <c r="T299" i="64"/>
  <c r="T3" i="53"/>
  <c r="U148" i="71"/>
  <c r="U158" i="46"/>
  <c r="T39" i="46"/>
  <c r="T24" i="45"/>
  <c r="T24" i="46" s="1"/>
  <c r="T21" i="56"/>
  <c r="U152" i="70"/>
  <c r="U140" i="46"/>
  <c r="T32" i="23"/>
  <c r="T32" i="26" s="1"/>
  <c r="T151" i="65"/>
  <c r="T117" i="65"/>
  <c r="T136" i="65" s="1"/>
  <c r="T157" i="46"/>
  <c r="T143" i="45"/>
  <c r="T143" i="46" s="1"/>
  <c r="S3" i="27"/>
  <c r="V31" i="13"/>
  <c r="V31" i="16" s="1"/>
  <c r="V31" i="10"/>
  <c r="V28" i="10"/>
  <c r="V28" i="13"/>
  <c r="V28" i="16" s="1"/>
  <c r="T62" i="46"/>
  <c r="T3" i="14"/>
  <c r="T193" i="65"/>
  <c r="T24" i="49"/>
  <c r="T24" i="52"/>
  <c r="T250" i="65"/>
  <c r="T147" i="71"/>
  <c r="T115" i="71"/>
  <c r="T133" i="71" s="1"/>
  <c r="S3" i="28"/>
  <c r="T212" i="66"/>
  <c r="T43" i="50"/>
  <c r="T269" i="66"/>
  <c r="T43" i="53"/>
  <c r="T151" i="67"/>
  <c r="T117" i="67"/>
  <c r="T136" i="67" s="1"/>
  <c r="T322" i="64"/>
  <c r="T3" i="54"/>
  <c r="T29" i="23"/>
  <c r="T29" i="26" s="1"/>
  <c r="T187" i="71"/>
  <c r="T143" i="49"/>
  <c r="T241" i="71"/>
  <c r="T143" i="52"/>
  <c r="T212" i="67"/>
  <c r="T62" i="50"/>
  <c r="T269" i="67"/>
  <c r="T62" i="53"/>
  <c r="T193" i="67"/>
  <c r="T62" i="49"/>
  <c r="T62" i="52"/>
  <c r="T250" i="67"/>
  <c r="E94" i="67"/>
  <c r="V88" i="65"/>
  <c r="V104" i="68"/>
  <c r="F112" i="68"/>
  <c r="V87" i="72"/>
  <c r="H94" i="67"/>
  <c r="B92" i="72"/>
  <c r="V87" i="71"/>
  <c r="G112" i="68"/>
  <c r="G94" i="67"/>
  <c r="G93" i="67"/>
  <c r="C92" i="71"/>
  <c r="V103" i="68"/>
  <c r="V84" i="72"/>
  <c r="E93" i="65"/>
  <c r="V176" i="56" l="1"/>
  <c r="T331" i="72"/>
  <c r="T345" i="66"/>
  <c r="T27" i="19"/>
  <c r="T27" i="23" s="1"/>
  <c r="T27" i="26" s="1"/>
  <c r="T22" i="56"/>
  <c r="T177" i="56"/>
  <c r="T62" i="55"/>
  <c r="T105" i="59"/>
  <c r="T385" i="69"/>
  <c r="T442" i="69"/>
  <c r="T105" i="62"/>
  <c r="T41" i="56"/>
  <c r="T309" i="69"/>
  <c r="T105" i="54"/>
  <c r="T290" i="69"/>
  <c r="T62" i="59"/>
  <c r="T62" i="62"/>
  <c r="T442" i="67"/>
  <c r="T385" i="67"/>
  <c r="U105" i="47"/>
  <c r="U155" i="69"/>
  <c r="T309" i="67"/>
  <c r="T290" i="67"/>
  <c r="T62" i="54"/>
  <c r="U231" i="69"/>
  <c r="U174" i="69"/>
  <c r="U105" i="48"/>
  <c r="U105" i="51"/>
  <c r="T103" i="56"/>
  <c r="T105" i="55"/>
  <c r="V330" i="72"/>
  <c r="T141" i="56"/>
  <c r="T279" i="72"/>
  <c r="T161" i="54"/>
  <c r="T347" i="65"/>
  <c r="T24" i="57"/>
  <c r="U187" i="68"/>
  <c r="U102" i="46"/>
  <c r="T29" i="25"/>
  <c r="T29" i="28" s="1"/>
  <c r="T27" i="22"/>
  <c r="T159" i="56"/>
  <c r="T385" i="65"/>
  <c r="T24" i="59"/>
  <c r="T442" i="65"/>
  <c r="T24" i="62"/>
  <c r="T3" i="13"/>
  <c r="T3" i="10"/>
  <c r="U153" i="66"/>
  <c r="U60" i="46"/>
  <c r="U98" i="66"/>
  <c r="U43" i="44"/>
  <c r="U152" i="66"/>
  <c r="U59" i="46"/>
  <c r="T32" i="21"/>
  <c r="T32" i="24"/>
  <c r="T32" i="27" s="1"/>
  <c r="T331" i="71"/>
  <c r="T27" i="20"/>
  <c r="T345" i="65"/>
  <c r="T58" i="56"/>
  <c r="T43" i="55"/>
  <c r="T43" i="56" s="1"/>
  <c r="U148" i="72"/>
  <c r="U176" i="46"/>
  <c r="U170" i="64"/>
  <c r="U21" i="46"/>
  <c r="T343" i="66"/>
  <c r="T309" i="66"/>
  <c r="T328" i="66" s="1"/>
  <c r="T366" i="65"/>
  <c r="T24" i="58"/>
  <c r="T423" i="65"/>
  <c r="T24" i="61"/>
  <c r="U152" i="65"/>
  <c r="U40" i="46"/>
  <c r="T406" i="64"/>
  <c r="T3" i="58"/>
  <c r="T3" i="61"/>
  <c r="T469" i="64"/>
  <c r="T383" i="64"/>
  <c r="T19" i="56"/>
  <c r="T3" i="55"/>
  <c r="T385" i="66"/>
  <c r="T43" i="59"/>
  <c r="T442" i="66"/>
  <c r="T43" i="62"/>
  <c r="T360" i="68"/>
  <c r="T81" i="54"/>
  <c r="T279" i="71"/>
  <c r="T143" i="54"/>
  <c r="V31" i="23"/>
  <c r="V31" i="26" s="1"/>
  <c r="U110" i="64"/>
  <c r="T115" i="6"/>
  <c r="T79" i="6"/>
  <c r="T380" i="64"/>
  <c r="T343" i="64"/>
  <c r="T364" i="64" s="1"/>
  <c r="T385" i="64"/>
  <c r="T3" i="57"/>
  <c r="U97" i="72"/>
  <c r="T427" i="64"/>
  <c r="T3" i="59"/>
  <c r="T3" i="62"/>
  <c r="T490" i="64"/>
  <c r="T60" i="56"/>
  <c r="T39" i="56"/>
  <c r="T24" i="55"/>
  <c r="T24" i="56" s="1"/>
  <c r="T366" i="66"/>
  <c r="T43" i="58"/>
  <c r="T43" i="61"/>
  <c r="T423" i="66"/>
  <c r="V30" i="23"/>
  <c r="V30" i="26" s="1"/>
  <c r="T290" i="70"/>
  <c r="T124" i="54"/>
  <c r="U98" i="65"/>
  <c r="U24" i="44"/>
  <c r="T3" i="17"/>
  <c r="T430" i="68"/>
  <c r="T345" i="70"/>
  <c r="T343" i="65"/>
  <c r="T309" i="65"/>
  <c r="T328" i="65" s="1"/>
  <c r="F93" i="65"/>
  <c r="B93" i="69"/>
  <c r="C93" i="69"/>
  <c r="B93" i="66"/>
  <c r="C92" i="72"/>
  <c r="I93" i="67"/>
  <c r="F93" i="71"/>
  <c r="G94" i="65"/>
  <c r="G93" i="71"/>
  <c r="F94" i="67"/>
  <c r="H94" i="65"/>
  <c r="B94" i="69"/>
  <c r="B94" i="66"/>
  <c r="G93" i="65"/>
  <c r="H93" i="71"/>
  <c r="D92" i="71"/>
  <c r="T3" i="19" l="1"/>
  <c r="T120" i="56"/>
  <c r="T105" i="56"/>
  <c r="C94" i="66"/>
  <c r="T328" i="69"/>
  <c r="T347" i="69"/>
  <c r="T105" i="57"/>
  <c r="T328" i="67"/>
  <c r="T343" i="69"/>
  <c r="U120" i="46"/>
  <c r="U105" i="45"/>
  <c r="U105" i="46" s="1"/>
  <c r="T62" i="56"/>
  <c r="U117" i="69"/>
  <c r="U136" i="69" s="1"/>
  <c r="U151" i="69"/>
  <c r="T77" i="56"/>
  <c r="U193" i="69"/>
  <c r="U105" i="49"/>
  <c r="U250" i="69"/>
  <c r="U105" i="52"/>
  <c r="U212" i="69"/>
  <c r="U105" i="50"/>
  <c r="U269" i="69"/>
  <c r="U105" i="53"/>
  <c r="T366" i="67"/>
  <c r="T62" i="58"/>
  <c r="T62" i="61"/>
  <c r="T423" i="67"/>
  <c r="T366" i="69"/>
  <c r="T105" i="58"/>
  <c r="T105" i="61"/>
  <c r="T423" i="69"/>
  <c r="T347" i="67"/>
  <c r="T62" i="57"/>
  <c r="T343" i="67"/>
  <c r="J94" i="65"/>
  <c r="T347" i="70"/>
  <c r="T124" i="57"/>
  <c r="U174" i="65"/>
  <c r="U24" i="48"/>
  <c r="U24" i="51"/>
  <c r="U231" i="65"/>
  <c r="T111" i="6"/>
  <c r="T78" i="6"/>
  <c r="T3" i="56"/>
  <c r="T27" i="24"/>
  <c r="T27" i="27" s="1"/>
  <c r="T27" i="21"/>
  <c r="T3" i="20"/>
  <c r="T427" i="68"/>
  <c r="T384" i="68"/>
  <c r="T408" i="68" s="1"/>
  <c r="V101" i="56"/>
  <c r="T404" i="65"/>
  <c r="T24" i="60"/>
  <c r="T24" i="63"/>
  <c r="T461" i="65"/>
  <c r="U153" i="67"/>
  <c r="U79" i="46"/>
  <c r="U173" i="64"/>
  <c r="U3" i="47"/>
  <c r="T448" i="64"/>
  <c r="T3" i="60"/>
  <c r="T3" i="63"/>
  <c r="T511" i="64"/>
  <c r="T480" i="68"/>
  <c r="T81" i="59"/>
  <c r="T552" i="68"/>
  <c r="T81" i="62"/>
  <c r="T3" i="22"/>
  <c r="T27" i="25"/>
  <c r="T27" i="28" s="1"/>
  <c r="V428" i="68"/>
  <c r="U98" i="67"/>
  <c r="T333" i="71"/>
  <c r="T143" i="57"/>
  <c r="U153" i="70"/>
  <c r="U141" i="46"/>
  <c r="F93" i="72"/>
  <c r="T175" i="56"/>
  <c r="T161" i="55"/>
  <c r="T161" i="56" s="1"/>
  <c r="T145" i="6"/>
  <c r="T169" i="6"/>
  <c r="U188" i="68"/>
  <c r="U103" i="46"/>
  <c r="T432" i="68"/>
  <c r="T81" i="57"/>
  <c r="U149" i="71"/>
  <c r="U159" i="46"/>
  <c r="T333" i="72"/>
  <c r="T161" i="57"/>
  <c r="U97" i="71"/>
  <c r="U143" i="44"/>
  <c r="D93" i="72"/>
  <c r="U29" i="14"/>
  <c r="U29" i="17" s="1"/>
  <c r="U27" i="11"/>
  <c r="T329" i="72"/>
  <c r="T297" i="72"/>
  <c r="T315" i="72" s="1"/>
  <c r="U3" i="44"/>
  <c r="T456" i="68"/>
  <c r="T81" i="58"/>
  <c r="T81" i="61"/>
  <c r="T528" i="68"/>
  <c r="U29" i="13"/>
  <c r="U29" i="16" s="1"/>
  <c r="U29" i="10"/>
  <c r="T139" i="56"/>
  <c r="T124" i="55"/>
  <c r="T124" i="56" s="1"/>
  <c r="T157" i="56"/>
  <c r="T143" i="55"/>
  <c r="T143" i="56" s="1"/>
  <c r="T3" i="16"/>
  <c r="T351" i="72"/>
  <c r="T161" i="58"/>
  <c r="T405" i="72"/>
  <c r="T161" i="61"/>
  <c r="U161" i="44"/>
  <c r="T369" i="72"/>
  <c r="T161" i="59"/>
  <c r="T423" i="72"/>
  <c r="T161" i="62"/>
  <c r="T343" i="70"/>
  <c r="T309" i="70"/>
  <c r="T328" i="70" s="1"/>
  <c r="T3" i="23"/>
  <c r="V30" i="24"/>
  <c r="V30" i="27" s="1"/>
  <c r="V30" i="21"/>
  <c r="T329" i="71"/>
  <c r="T297" i="71"/>
  <c r="T315" i="71" s="1"/>
  <c r="U153" i="65"/>
  <c r="U41" i="46"/>
  <c r="U151" i="72"/>
  <c r="U161" i="47"/>
  <c r="V30" i="25"/>
  <c r="V30" i="28" s="1"/>
  <c r="V31" i="25"/>
  <c r="V31" i="28" s="1"/>
  <c r="U124" i="44"/>
  <c r="U149" i="72"/>
  <c r="U177" i="46"/>
  <c r="U194" i="64"/>
  <c r="U3" i="48"/>
  <c r="U257" i="64"/>
  <c r="U3" i="51"/>
  <c r="T351" i="71"/>
  <c r="T143" i="58"/>
  <c r="T143" i="61"/>
  <c r="T405" i="71"/>
  <c r="T385" i="70"/>
  <c r="T124" i="59"/>
  <c r="T124" i="62"/>
  <c r="T442" i="70"/>
  <c r="V78" i="56"/>
  <c r="T369" i="71"/>
  <c r="T143" i="59"/>
  <c r="T423" i="71"/>
  <c r="T143" i="62"/>
  <c r="U118" i="68"/>
  <c r="U81" i="44"/>
  <c r="T347" i="66"/>
  <c r="T43" i="57"/>
  <c r="T366" i="70"/>
  <c r="T124" i="58"/>
  <c r="T423" i="70"/>
  <c r="T124" i="61"/>
  <c r="U169" i="72"/>
  <c r="U161" i="48"/>
  <c r="U223" i="72"/>
  <c r="U161" i="51"/>
  <c r="V344" i="67"/>
  <c r="U155" i="66"/>
  <c r="U43" i="47"/>
  <c r="U171" i="64"/>
  <c r="U22" i="46"/>
  <c r="U190" i="68"/>
  <c r="U81" i="47"/>
  <c r="T100" i="56"/>
  <c r="T81" i="55"/>
  <c r="T81" i="56" s="1"/>
  <c r="U174" i="66"/>
  <c r="U43" i="48"/>
  <c r="U43" i="51"/>
  <c r="U231" i="66"/>
  <c r="V31" i="24"/>
  <c r="V31" i="27" s="1"/>
  <c r="V31" i="21"/>
  <c r="D92" i="72"/>
  <c r="D93" i="66"/>
  <c r="B94" i="70"/>
  <c r="I94" i="65"/>
  <c r="H112" i="68"/>
  <c r="E92" i="71"/>
  <c r="I93" i="71"/>
  <c r="J93" i="67"/>
  <c r="I94" i="67"/>
  <c r="C93" i="66"/>
  <c r="I112" i="68"/>
  <c r="E93" i="66"/>
  <c r="B93" i="70"/>
  <c r="T404" i="67" l="1"/>
  <c r="T62" i="60"/>
  <c r="T461" i="67"/>
  <c r="T62" i="63"/>
  <c r="G93" i="69"/>
  <c r="D94" i="69"/>
  <c r="T461" i="69"/>
  <c r="T404" i="69"/>
  <c r="T105" i="60"/>
  <c r="T105" i="63"/>
  <c r="V345" i="69"/>
  <c r="U27" i="14"/>
  <c r="U27" i="17" s="1"/>
  <c r="U3" i="11"/>
  <c r="U151" i="65"/>
  <c r="U117" i="65"/>
  <c r="U136" i="65" s="1"/>
  <c r="T504" i="68"/>
  <c r="T81" i="60"/>
  <c r="T81" i="63"/>
  <c r="T576" i="68"/>
  <c r="V122" i="56"/>
  <c r="U62" i="44"/>
  <c r="T3" i="21"/>
  <c r="T3" i="24"/>
  <c r="T86" i="6"/>
  <c r="T110" i="6"/>
  <c r="T88" i="6"/>
  <c r="T90" i="6"/>
  <c r="T91" i="6"/>
  <c r="T404" i="70"/>
  <c r="T124" i="60"/>
  <c r="T124" i="63"/>
  <c r="T461" i="70"/>
  <c r="U32" i="13"/>
  <c r="U32" i="16" s="1"/>
  <c r="U32" i="10"/>
  <c r="T3" i="26"/>
  <c r="U27" i="9"/>
  <c r="U174" i="67"/>
  <c r="U62" i="48"/>
  <c r="U62" i="51"/>
  <c r="U231" i="67"/>
  <c r="T141" i="6"/>
  <c r="T165" i="6"/>
  <c r="U205" i="72"/>
  <c r="U161" i="50"/>
  <c r="U161" i="53"/>
  <c r="U259" i="72"/>
  <c r="U193" i="65"/>
  <c r="U24" i="49"/>
  <c r="U250" i="65"/>
  <c r="U24" i="52"/>
  <c r="U155" i="70"/>
  <c r="U124" i="47"/>
  <c r="U262" i="68"/>
  <c r="U81" i="50"/>
  <c r="U334" i="68"/>
  <c r="U81" i="53"/>
  <c r="U236" i="64"/>
  <c r="U3" i="50"/>
  <c r="U299" i="64"/>
  <c r="U3" i="53"/>
  <c r="U151" i="71"/>
  <c r="U143" i="47"/>
  <c r="U58" i="46"/>
  <c r="U43" i="45"/>
  <c r="T404" i="66"/>
  <c r="T43" i="60"/>
  <c r="T461" i="66"/>
  <c r="T43" i="63"/>
  <c r="U169" i="71"/>
  <c r="U143" i="48"/>
  <c r="U223" i="71"/>
  <c r="U143" i="51"/>
  <c r="U155" i="65"/>
  <c r="U24" i="47"/>
  <c r="U151" i="66"/>
  <c r="U117" i="66"/>
  <c r="U136" i="66" s="1"/>
  <c r="U98" i="70"/>
  <c r="T3" i="25"/>
  <c r="U117" i="70"/>
  <c r="U193" i="66"/>
  <c r="U43" i="49"/>
  <c r="U250" i="66"/>
  <c r="U43" i="52"/>
  <c r="U212" i="66"/>
  <c r="U43" i="50"/>
  <c r="U43" i="53"/>
  <c r="U269" i="66"/>
  <c r="U214" i="68"/>
  <c r="U81" i="48"/>
  <c r="U81" i="51"/>
  <c r="U286" i="68"/>
  <c r="U174" i="70"/>
  <c r="U124" i="48"/>
  <c r="U124" i="51"/>
  <c r="U231" i="70"/>
  <c r="G93" i="72"/>
  <c r="U62" i="45"/>
  <c r="U155" i="67"/>
  <c r="U62" i="47"/>
  <c r="E93" i="72"/>
  <c r="V27" i="18"/>
  <c r="U39" i="46"/>
  <c r="U24" i="45"/>
  <c r="U24" i="46" s="1"/>
  <c r="T387" i="72"/>
  <c r="T161" i="60"/>
  <c r="T161" i="63"/>
  <c r="T441" i="72"/>
  <c r="T387" i="71"/>
  <c r="T143" i="60"/>
  <c r="T441" i="71"/>
  <c r="T143" i="63"/>
  <c r="T87" i="6"/>
  <c r="E113" i="68"/>
  <c r="J112" i="68"/>
  <c r="K93" i="67"/>
  <c r="B114" i="68"/>
  <c r="J94" i="67"/>
  <c r="J93" i="71"/>
  <c r="C93" i="70"/>
  <c r="C113" i="68"/>
  <c r="D93" i="69"/>
  <c r="F93" i="69"/>
  <c r="F92" i="72"/>
  <c r="F92" i="71"/>
  <c r="C94" i="69"/>
  <c r="E93" i="69"/>
  <c r="E92" i="72"/>
  <c r="D113" i="68"/>
  <c r="H93" i="65"/>
  <c r="D93" i="70"/>
  <c r="D114" i="68"/>
  <c r="C94" i="70"/>
  <c r="U382" i="64" l="1"/>
  <c r="U62" i="46"/>
  <c r="U40" i="56"/>
  <c r="U344" i="65"/>
  <c r="U136" i="70"/>
  <c r="U345" i="66"/>
  <c r="K93" i="71"/>
  <c r="U345" i="69"/>
  <c r="U122" i="56"/>
  <c r="V102" i="56"/>
  <c r="B113" i="68"/>
  <c r="U139" i="46"/>
  <c r="U124" i="45"/>
  <c r="U124" i="46" s="1"/>
  <c r="U205" i="71"/>
  <c r="U143" i="50"/>
  <c r="U143" i="53"/>
  <c r="U259" i="71"/>
  <c r="U344" i="66"/>
  <c r="U185" i="68"/>
  <c r="U142" i="68"/>
  <c r="U166" i="68" s="1"/>
  <c r="U157" i="46"/>
  <c r="U143" i="45"/>
  <c r="U143" i="46" s="1"/>
  <c r="U322" i="64"/>
  <c r="U3" i="54"/>
  <c r="U238" i="68"/>
  <c r="U81" i="49"/>
  <c r="U310" i="68"/>
  <c r="U81" i="52"/>
  <c r="T3" i="27"/>
  <c r="U147" i="71"/>
  <c r="U115" i="71"/>
  <c r="U133" i="71" s="1"/>
  <c r="U151" i="67"/>
  <c r="U117" i="67"/>
  <c r="U136" i="67" s="1"/>
  <c r="U193" i="70"/>
  <c r="U124" i="49"/>
  <c r="U250" i="70"/>
  <c r="U124" i="52"/>
  <c r="U161" i="45"/>
  <c r="U161" i="46" s="1"/>
  <c r="U175" i="46"/>
  <c r="U29" i="23"/>
  <c r="U29" i="26" s="1"/>
  <c r="U3" i="14"/>
  <c r="U187" i="71"/>
  <c r="U143" i="49"/>
  <c r="U143" i="52"/>
  <c r="U241" i="71"/>
  <c r="U122" i="6"/>
  <c r="U138" i="6"/>
  <c r="U162" i="6"/>
  <c r="U104" i="6"/>
  <c r="U151" i="70"/>
  <c r="U147" i="72"/>
  <c r="U115" i="72"/>
  <c r="U133" i="72" s="1"/>
  <c r="U43" i="46"/>
  <c r="U21" i="56"/>
  <c r="U212" i="70"/>
  <c r="U124" i="50"/>
  <c r="U124" i="53"/>
  <c r="U269" i="70"/>
  <c r="U193" i="67"/>
  <c r="U62" i="49"/>
  <c r="U62" i="52"/>
  <c r="U250" i="67"/>
  <c r="U27" i="20"/>
  <c r="U32" i="23"/>
  <c r="U32" i="26" s="1"/>
  <c r="U29" i="24"/>
  <c r="U29" i="27" s="1"/>
  <c r="U29" i="21"/>
  <c r="T3" i="28"/>
  <c r="U187" i="72"/>
  <c r="U161" i="49"/>
  <c r="U161" i="52"/>
  <c r="U241" i="72"/>
  <c r="V429" i="68"/>
  <c r="U77" i="46"/>
  <c r="U212" i="67"/>
  <c r="U62" i="50"/>
  <c r="U62" i="53"/>
  <c r="U269" i="67"/>
  <c r="U27" i="13"/>
  <c r="U27" i="16" s="1"/>
  <c r="U27" i="10"/>
  <c r="U3" i="9"/>
  <c r="U168" i="64"/>
  <c r="U131" i="64"/>
  <c r="U152" i="64" s="1"/>
  <c r="U290" i="66"/>
  <c r="U43" i="54"/>
  <c r="U212" i="65"/>
  <c r="U24" i="50"/>
  <c r="U24" i="53"/>
  <c r="U269" i="65"/>
  <c r="U3" i="45"/>
  <c r="U3" i="46" s="1"/>
  <c r="U19" i="46"/>
  <c r="U60" i="56"/>
  <c r="U59" i="56"/>
  <c r="U100" i="46"/>
  <c r="U81" i="45"/>
  <c r="U81" i="46" s="1"/>
  <c r="T164" i="6"/>
  <c r="T140" i="6"/>
  <c r="U215" i="64"/>
  <c r="U3" i="49"/>
  <c r="U3" i="52"/>
  <c r="U278" i="64"/>
  <c r="I93" i="65"/>
  <c r="L93" i="67"/>
  <c r="F114" i="68"/>
  <c r="G92" i="71"/>
  <c r="F94" i="66"/>
  <c r="K94" i="67"/>
  <c r="G92" i="72"/>
  <c r="K112" i="68"/>
  <c r="F93" i="70"/>
  <c r="E93" i="70"/>
  <c r="D94" i="66"/>
  <c r="F93" i="66"/>
  <c r="K94" i="65"/>
  <c r="U105" i="55" l="1"/>
  <c r="U309" i="69"/>
  <c r="E94" i="66"/>
  <c r="U442" i="69"/>
  <c r="U385" i="69"/>
  <c r="U105" i="59"/>
  <c r="U105" i="62"/>
  <c r="V153" i="69"/>
  <c r="V122" i="46"/>
  <c r="U290" i="69"/>
  <c r="U105" i="54"/>
  <c r="U103" i="56"/>
  <c r="U41" i="56"/>
  <c r="U345" i="65"/>
  <c r="U290" i="65"/>
  <c r="U24" i="54"/>
  <c r="H93" i="72"/>
  <c r="U279" i="72"/>
  <c r="U161" i="54"/>
  <c r="U279" i="71"/>
  <c r="U143" i="54"/>
  <c r="U331" i="71"/>
  <c r="U343" i="66"/>
  <c r="U309" i="66"/>
  <c r="U328" i="66" s="1"/>
  <c r="U158" i="6"/>
  <c r="U134" i="6"/>
  <c r="U118" i="6"/>
  <c r="U427" i="64"/>
  <c r="U3" i="59"/>
  <c r="U490" i="64"/>
  <c r="U3" i="62"/>
  <c r="U159" i="56"/>
  <c r="U24" i="55"/>
  <c r="U366" i="66"/>
  <c r="U43" i="58"/>
  <c r="U423" i="66"/>
  <c r="U43" i="61"/>
  <c r="U29" i="25"/>
  <c r="U29" i="28" s="1"/>
  <c r="U27" i="22"/>
  <c r="U385" i="66"/>
  <c r="U43" i="59"/>
  <c r="U43" i="62"/>
  <c r="U442" i="66"/>
  <c r="U3" i="17"/>
  <c r="U115" i="6"/>
  <c r="U79" i="6"/>
  <c r="U290" i="70"/>
  <c r="U124" i="54"/>
  <c r="U309" i="65"/>
  <c r="U385" i="64"/>
  <c r="U3" i="57"/>
  <c r="U81" i="55"/>
  <c r="U385" i="65"/>
  <c r="U24" i="59"/>
  <c r="U442" i="65"/>
  <c r="U24" i="62"/>
  <c r="U406" i="64"/>
  <c r="U3" i="58"/>
  <c r="U469" i="64"/>
  <c r="U3" i="61"/>
  <c r="U347" i="66"/>
  <c r="U43" i="57"/>
  <c r="U3" i="10"/>
  <c r="U3" i="13"/>
  <c r="U430" i="68"/>
  <c r="U27" i="19"/>
  <c r="U27" i="21" s="1"/>
  <c r="U32" i="24"/>
  <c r="U32" i="27" s="1"/>
  <c r="U32" i="21"/>
  <c r="U141" i="56"/>
  <c r="U177" i="56"/>
  <c r="U347" i="65"/>
  <c r="U24" i="57"/>
  <c r="I93" i="72"/>
  <c r="U360" i="68"/>
  <c r="U345" i="70"/>
  <c r="U19" i="56"/>
  <c r="U3" i="55"/>
  <c r="U331" i="72"/>
  <c r="U27" i="24"/>
  <c r="U27" i="27" s="1"/>
  <c r="U3" i="20"/>
  <c r="U58" i="56"/>
  <c r="U43" i="55"/>
  <c r="U43" i="56" s="1"/>
  <c r="U380" i="64"/>
  <c r="U343" i="64"/>
  <c r="U364" i="64" s="1"/>
  <c r="E94" i="70"/>
  <c r="E94" i="69"/>
  <c r="H93" i="69"/>
  <c r="J93" i="72"/>
  <c r="G93" i="66"/>
  <c r="L112" i="68"/>
  <c r="H92" i="72"/>
  <c r="L94" i="65"/>
  <c r="H93" i="70"/>
  <c r="L94" i="67"/>
  <c r="H92" i="71"/>
  <c r="G94" i="66"/>
  <c r="D94" i="70"/>
  <c r="F113" i="68"/>
  <c r="J93" i="65"/>
  <c r="M93" i="67"/>
  <c r="U39" i="56" l="1"/>
  <c r="U347" i="69"/>
  <c r="U105" i="57"/>
  <c r="U366" i="69"/>
  <c r="U105" i="58"/>
  <c r="U423" i="69"/>
  <c r="U105" i="61"/>
  <c r="V105" i="44"/>
  <c r="V98" i="69"/>
  <c r="H94" i="66"/>
  <c r="U120" i="56"/>
  <c r="V152" i="69"/>
  <c r="V121" i="46"/>
  <c r="U343" i="69"/>
  <c r="U105" i="56"/>
  <c r="U24" i="56"/>
  <c r="U328" i="69"/>
  <c r="U328" i="65"/>
  <c r="U343" i="65"/>
  <c r="U347" i="70"/>
  <c r="U124" i="57"/>
  <c r="U3" i="16"/>
  <c r="U343" i="70"/>
  <c r="U309" i="70"/>
  <c r="U328" i="70" s="1"/>
  <c r="U100" i="56"/>
  <c r="U81" i="54"/>
  <c r="U404" i="65"/>
  <c r="U24" i="60"/>
  <c r="U461" i="65"/>
  <c r="U24" i="63"/>
  <c r="U404" i="66"/>
  <c r="U43" i="60"/>
  <c r="U43" i="63"/>
  <c r="U461" i="66"/>
  <c r="U385" i="70"/>
  <c r="U124" i="59"/>
  <c r="U124" i="62"/>
  <c r="U442" i="70"/>
  <c r="U27" i="25"/>
  <c r="U27" i="28" s="1"/>
  <c r="U3" i="22"/>
  <c r="U448" i="64"/>
  <c r="U3" i="60"/>
  <c r="U511" i="64"/>
  <c r="U3" i="63"/>
  <c r="U175" i="56"/>
  <c r="U161" i="55"/>
  <c r="U161" i="56" s="1"/>
  <c r="U366" i="70"/>
  <c r="U124" i="58"/>
  <c r="U423" i="70"/>
  <c r="U124" i="61"/>
  <c r="U351" i="72"/>
  <c r="U161" i="58"/>
  <c r="U405" i="72"/>
  <c r="U161" i="61"/>
  <c r="U456" i="68"/>
  <c r="U81" i="58"/>
  <c r="U528" i="68"/>
  <c r="U81" i="61"/>
  <c r="U27" i="23"/>
  <c r="U27" i="26" s="1"/>
  <c r="U3" i="19"/>
  <c r="U3" i="21" s="1"/>
  <c r="U329" i="72"/>
  <c r="U297" i="72"/>
  <c r="U315" i="72" s="1"/>
  <c r="U78" i="6"/>
  <c r="U87" i="6" s="1"/>
  <c r="U111" i="6"/>
  <c r="U157" i="56"/>
  <c r="U143" i="55"/>
  <c r="U143" i="56" s="1"/>
  <c r="U369" i="72"/>
  <c r="U161" i="59"/>
  <c r="U161" i="62"/>
  <c r="U423" i="72"/>
  <c r="U351" i="71"/>
  <c r="U143" i="58"/>
  <c r="U405" i="71"/>
  <c r="U143" i="61"/>
  <c r="U329" i="71"/>
  <c r="U297" i="71"/>
  <c r="U315" i="71" s="1"/>
  <c r="U333" i="72"/>
  <c r="U161" i="57"/>
  <c r="U333" i="71"/>
  <c r="U143" i="57"/>
  <c r="E114" i="68"/>
  <c r="U3" i="56"/>
  <c r="U145" i="6"/>
  <c r="U169" i="6"/>
  <c r="U369" i="71"/>
  <c r="U143" i="59"/>
  <c r="U423" i="71"/>
  <c r="U143" i="62"/>
  <c r="V152" i="70"/>
  <c r="V140" i="46"/>
  <c r="U432" i="68"/>
  <c r="U81" i="57"/>
  <c r="V98" i="70"/>
  <c r="V153" i="70"/>
  <c r="V141" i="46"/>
  <c r="C114" i="68"/>
  <c r="U427" i="68"/>
  <c r="U384" i="68"/>
  <c r="U408" i="68" s="1"/>
  <c r="U366" i="65"/>
  <c r="U24" i="58"/>
  <c r="U423" i="65"/>
  <c r="U24" i="61"/>
  <c r="U3" i="24"/>
  <c r="U480" i="68"/>
  <c r="U81" i="59"/>
  <c r="U81" i="62"/>
  <c r="U552" i="68"/>
  <c r="U139" i="56"/>
  <c r="U124" i="55"/>
  <c r="U124" i="56" s="1"/>
  <c r="I93" i="69"/>
  <c r="K93" i="65"/>
  <c r="F94" i="70"/>
  <c r="H93" i="66"/>
  <c r="I92" i="71"/>
  <c r="M112" i="68"/>
  <c r="G94" i="70"/>
  <c r="I92" i="72"/>
  <c r="F94" i="69"/>
  <c r="G114" i="68"/>
  <c r="L93" i="71"/>
  <c r="I94" i="70"/>
  <c r="M94" i="67"/>
  <c r="N94" i="65"/>
  <c r="G113" i="68"/>
  <c r="N93" i="67"/>
  <c r="M94" i="65"/>
  <c r="H114" i="68"/>
  <c r="G93" i="70"/>
  <c r="U105" i="63" l="1"/>
  <c r="U404" i="69"/>
  <c r="U105" i="60"/>
  <c r="U461" i="69"/>
  <c r="I94" i="66"/>
  <c r="V155" i="69"/>
  <c r="V105" i="47"/>
  <c r="V105" i="51"/>
  <c r="V174" i="69"/>
  <c r="V105" i="48"/>
  <c r="V231" i="69"/>
  <c r="U3" i="25"/>
  <c r="V110" i="64"/>
  <c r="V3" i="44"/>
  <c r="V149" i="72"/>
  <c r="V177" i="46"/>
  <c r="V21" i="46"/>
  <c r="V170" i="64"/>
  <c r="V124" i="44"/>
  <c r="V153" i="66"/>
  <c r="V60" i="46"/>
  <c r="V124" i="45"/>
  <c r="U387" i="72"/>
  <c r="U161" i="60"/>
  <c r="U441" i="72"/>
  <c r="U161" i="63"/>
  <c r="U141" i="6"/>
  <c r="U165" i="6"/>
  <c r="V171" i="64"/>
  <c r="V22" i="46"/>
  <c r="V148" i="71"/>
  <c r="V158" i="46"/>
  <c r="V188" i="68"/>
  <c r="V103" i="46"/>
  <c r="V98" i="65"/>
  <c r="V24" i="44"/>
  <c r="V98" i="67"/>
  <c r="V62" i="44"/>
  <c r="V98" i="66"/>
  <c r="V118" i="68"/>
  <c r="V148" i="72"/>
  <c r="V176" i="46"/>
  <c r="U3" i="27"/>
  <c r="V174" i="70"/>
  <c r="V124" i="48"/>
  <c r="V231" i="70"/>
  <c r="V124" i="51"/>
  <c r="U81" i="56"/>
  <c r="U86" i="6"/>
  <c r="U110" i="6"/>
  <c r="U88" i="6"/>
  <c r="U90" i="6"/>
  <c r="U91" i="6"/>
  <c r="U3" i="23"/>
  <c r="V187" i="68"/>
  <c r="V102" i="46"/>
  <c r="V149" i="71"/>
  <c r="V159" i="46"/>
  <c r="U387" i="71"/>
  <c r="U143" i="60"/>
  <c r="U441" i="71"/>
  <c r="U143" i="63"/>
  <c r="U404" i="70"/>
  <c r="U124" i="60"/>
  <c r="U461" i="70"/>
  <c r="U124" i="63"/>
  <c r="V153" i="65"/>
  <c r="V41" i="46"/>
  <c r="V152" i="65"/>
  <c r="V40" i="46"/>
  <c r="V97" i="72"/>
  <c r="V161" i="44"/>
  <c r="V152" i="66"/>
  <c r="V59" i="46"/>
  <c r="V155" i="70"/>
  <c r="V124" i="47"/>
  <c r="V153" i="67"/>
  <c r="V79" i="46"/>
  <c r="V97" i="71"/>
  <c r="V143" i="44"/>
  <c r="U504" i="68"/>
  <c r="U81" i="60"/>
  <c r="U81" i="63"/>
  <c r="U576" i="68"/>
  <c r="G94" i="69"/>
  <c r="J92" i="71"/>
  <c r="N112" i="68"/>
  <c r="J93" i="69"/>
  <c r="O93" i="67"/>
  <c r="K93" i="69"/>
  <c r="I93" i="66"/>
  <c r="L93" i="65"/>
  <c r="I93" i="70"/>
  <c r="L93" i="72"/>
  <c r="H94" i="70"/>
  <c r="N94" i="67"/>
  <c r="M93" i="71"/>
  <c r="H113" i="68"/>
  <c r="V124" i="46" l="1"/>
  <c r="V105" i="50"/>
  <c r="V105" i="53"/>
  <c r="V269" i="69"/>
  <c r="V212" i="69"/>
  <c r="V151" i="69"/>
  <c r="V117" i="69"/>
  <c r="V136" i="69" s="1"/>
  <c r="V193" i="69"/>
  <c r="V105" i="49"/>
  <c r="V105" i="52"/>
  <c r="V250" i="69"/>
  <c r="I113" i="68"/>
  <c r="V120" i="46"/>
  <c r="V105" i="45"/>
  <c r="V105" i="46" s="1"/>
  <c r="V139" i="46"/>
  <c r="V155" i="65"/>
  <c r="V24" i="47"/>
  <c r="V43" i="44"/>
  <c r="V174" i="65"/>
  <c r="V24" i="48"/>
  <c r="V231" i="65"/>
  <c r="V24" i="51"/>
  <c r="V155" i="66"/>
  <c r="V43" i="47"/>
  <c r="K93" i="72"/>
  <c r="V174" i="66"/>
  <c r="V43" i="48"/>
  <c r="V43" i="51"/>
  <c r="V231" i="66"/>
  <c r="V43" i="45"/>
  <c r="V81" i="45"/>
  <c r="V169" i="72"/>
  <c r="V161" i="48"/>
  <c r="V223" i="72"/>
  <c r="V161" i="51"/>
  <c r="V151" i="70"/>
  <c r="V117" i="70"/>
  <c r="V136" i="70" s="1"/>
  <c r="V32" i="13"/>
  <c r="V32" i="16" s="1"/>
  <c r="V32" i="10"/>
  <c r="V151" i="72"/>
  <c r="V161" i="47"/>
  <c r="J92" i="72"/>
  <c r="U140" i="6"/>
  <c r="U164" i="6"/>
  <c r="V193" i="70"/>
  <c r="V124" i="49"/>
  <c r="V124" i="52"/>
  <c r="V250" i="70"/>
  <c r="V194" i="64"/>
  <c r="V3" i="48"/>
  <c r="V3" i="51"/>
  <c r="V257" i="64"/>
  <c r="V29" i="14"/>
  <c r="V29" i="17" s="1"/>
  <c r="V27" i="11"/>
  <c r="V155" i="67"/>
  <c r="V62" i="47"/>
  <c r="V81" i="44"/>
  <c r="V174" i="67"/>
  <c r="V62" i="48"/>
  <c r="V231" i="67"/>
  <c r="V62" i="51"/>
  <c r="V29" i="13"/>
  <c r="V29" i="16" s="1"/>
  <c r="V29" i="10"/>
  <c r="V27" i="9"/>
  <c r="V190" i="68"/>
  <c r="V81" i="47"/>
  <c r="V173" i="64"/>
  <c r="V3" i="47"/>
  <c r="V169" i="71"/>
  <c r="V143" i="48"/>
  <c r="V223" i="71"/>
  <c r="V143" i="51"/>
  <c r="V212" i="70"/>
  <c r="V124" i="50"/>
  <c r="V269" i="70"/>
  <c r="V124" i="53"/>
  <c r="U3" i="28"/>
  <c r="V151" i="71"/>
  <c r="V143" i="47"/>
  <c r="U3" i="26"/>
  <c r="V214" i="68"/>
  <c r="V81" i="48"/>
  <c r="V81" i="51"/>
  <c r="V286" i="68"/>
  <c r="J94" i="70"/>
  <c r="O94" i="67"/>
  <c r="I114" i="68"/>
  <c r="O112" i="68"/>
  <c r="O94" i="65"/>
  <c r="K92" i="72"/>
  <c r="J93" i="70"/>
  <c r="J94" i="66"/>
  <c r="K92" i="71"/>
  <c r="H94" i="69"/>
  <c r="P93" i="67"/>
  <c r="J93" i="66"/>
  <c r="N93" i="71"/>
  <c r="M93" i="65"/>
  <c r="L93" i="69"/>
  <c r="V32" i="23" l="1"/>
  <c r="V32" i="26" s="1"/>
  <c r="V100" i="46"/>
  <c r="J113" i="68"/>
  <c r="V43" i="46"/>
  <c r="V193" i="67"/>
  <c r="V62" i="49"/>
  <c r="V62" i="52"/>
  <c r="V250" i="67"/>
  <c r="V262" i="68"/>
  <c r="V81" i="50"/>
  <c r="V334" i="68"/>
  <c r="V81" i="53"/>
  <c r="V151" i="65"/>
  <c r="V117" i="65"/>
  <c r="V136" i="65" s="1"/>
  <c r="V19" i="46"/>
  <c r="V3" i="45"/>
  <c r="V81" i="46"/>
  <c r="V147" i="71"/>
  <c r="V115" i="71"/>
  <c r="V133" i="71" s="1"/>
  <c r="V212" i="67"/>
  <c r="V62" i="50"/>
  <c r="V269" i="67"/>
  <c r="V62" i="53"/>
  <c r="V193" i="65"/>
  <c r="V24" i="49"/>
  <c r="V24" i="52"/>
  <c r="V250" i="65"/>
  <c r="V168" i="64"/>
  <c r="V131" i="64"/>
  <c r="V152" i="64" s="1"/>
  <c r="V185" i="68"/>
  <c r="V142" i="68"/>
  <c r="V166" i="68" s="1"/>
  <c r="V187" i="71"/>
  <c r="V143" i="49"/>
  <c r="V143" i="52"/>
  <c r="V241" i="71"/>
  <c r="V58" i="46"/>
  <c r="V205" i="71"/>
  <c r="V143" i="50"/>
  <c r="V259" i="71"/>
  <c r="V143" i="53"/>
  <c r="V215" i="64"/>
  <c r="V3" i="49"/>
  <c r="V3" i="52"/>
  <c r="V278" i="64"/>
  <c r="V238" i="68"/>
  <c r="V81" i="49"/>
  <c r="V310" i="68"/>
  <c r="V81" i="52"/>
  <c r="V175" i="46"/>
  <c r="V161" i="45"/>
  <c r="V161" i="46" s="1"/>
  <c r="V27" i="10"/>
  <c r="V27" i="13"/>
  <c r="V27" i="16" s="1"/>
  <c r="V3" i="9"/>
  <c r="V147" i="72"/>
  <c r="V115" i="72"/>
  <c r="V133" i="72" s="1"/>
  <c r="V162" i="6"/>
  <c r="V122" i="6"/>
  <c r="V138" i="6"/>
  <c r="V104" i="6"/>
  <c r="V236" i="64"/>
  <c r="V3" i="50"/>
  <c r="V299" i="64"/>
  <c r="V3" i="53"/>
  <c r="V205" i="72"/>
  <c r="V161" i="50"/>
  <c r="V259" i="72"/>
  <c r="V161" i="53"/>
  <c r="V151" i="66"/>
  <c r="V117" i="66"/>
  <c r="V136" i="66" s="1"/>
  <c r="V187" i="72"/>
  <c r="V161" i="49"/>
  <c r="V161" i="52"/>
  <c r="V241" i="72"/>
  <c r="V77" i="46"/>
  <c r="V62" i="45"/>
  <c r="V62" i="46" s="1"/>
  <c r="V193" i="66"/>
  <c r="V43" i="49"/>
  <c r="V250" i="66"/>
  <c r="V43" i="52"/>
  <c r="V212" i="66"/>
  <c r="V43" i="50"/>
  <c r="V269" i="66"/>
  <c r="V43" i="53"/>
  <c r="V151" i="67"/>
  <c r="V117" i="67"/>
  <c r="V136" i="67" s="1"/>
  <c r="V27" i="14"/>
  <c r="V27" i="17" s="1"/>
  <c r="V3" i="11"/>
  <c r="V39" i="46"/>
  <c r="V24" i="45"/>
  <c r="V24" i="46" s="1"/>
  <c r="V157" i="46"/>
  <c r="V143" i="45"/>
  <c r="V143" i="46" s="1"/>
  <c r="V212" i="65"/>
  <c r="V24" i="50"/>
  <c r="V24" i="53"/>
  <c r="V269" i="65"/>
  <c r="M93" i="69"/>
  <c r="K93" i="66"/>
  <c r="J114" i="68"/>
  <c r="N93" i="65"/>
  <c r="O93" i="71"/>
  <c r="P94" i="65"/>
  <c r="K93" i="70"/>
  <c r="P112" i="68"/>
  <c r="P94" i="67"/>
  <c r="I94" i="69"/>
  <c r="K94" i="70"/>
  <c r="Q93" i="67"/>
  <c r="N93" i="72"/>
  <c r="K94" i="66"/>
  <c r="L92" i="71"/>
  <c r="L92" i="72"/>
  <c r="V331" i="72" l="1"/>
  <c r="V29" i="21"/>
  <c r="V382" i="64"/>
  <c r="V40" i="56"/>
  <c r="V344" i="70"/>
  <c r="V140" i="56"/>
  <c r="K113" i="68"/>
  <c r="V345" i="70"/>
  <c r="V141" i="56"/>
  <c r="M93" i="70"/>
  <c r="V430" i="68"/>
  <c r="V79" i="56"/>
  <c r="V121" i="56"/>
  <c r="V344" i="69"/>
  <c r="V345" i="67"/>
  <c r="V345" i="66"/>
  <c r="V177" i="56"/>
  <c r="L94" i="66"/>
  <c r="V344" i="65"/>
  <c r="V345" i="65"/>
  <c r="V60" i="56"/>
  <c r="V343" i="64"/>
  <c r="M93" i="72"/>
  <c r="V21" i="56"/>
  <c r="V383" i="64"/>
  <c r="V3" i="54"/>
  <c r="V124" i="55"/>
  <c r="V297" i="72"/>
  <c r="V27" i="19"/>
  <c r="V290" i="65"/>
  <c r="V24" i="54"/>
  <c r="V360" i="68"/>
  <c r="V81" i="54"/>
  <c r="V159" i="56"/>
  <c r="V309" i="70"/>
  <c r="V59" i="56"/>
  <c r="V161" i="54"/>
  <c r="V331" i="71"/>
  <c r="V385" i="70"/>
  <c r="V124" i="59"/>
  <c r="V124" i="62"/>
  <c r="V442" i="70"/>
  <c r="V3" i="13"/>
  <c r="V3" i="10"/>
  <c r="V344" i="66"/>
  <c r="V41" i="56"/>
  <c r="V290" i="67"/>
  <c r="V62" i="54"/>
  <c r="V115" i="6"/>
  <c r="V79" i="6"/>
  <c r="V279" i="71"/>
  <c r="V143" i="54"/>
  <c r="V3" i="14"/>
  <c r="V134" i="6"/>
  <c r="V158" i="6"/>
  <c r="V118" i="6"/>
  <c r="V32" i="24"/>
  <c r="V32" i="27" s="1"/>
  <c r="V32" i="21"/>
  <c r="V290" i="66"/>
  <c r="V43" i="54"/>
  <c r="V103" i="56"/>
  <c r="V29" i="24"/>
  <c r="V29" i="27" s="1"/>
  <c r="V27" i="20"/>
  <c r="V22" i="56"/>
  <c r="V3" i="46"/>
  <c r="N93" i="69"/>
  <c r="M92" i="72"/>
  <c r="Q94" i="67"/>
  <c r="R93" i="67"/>
  <c r="M92" i="71"/>
  <c r="J94" i="69"/>
  <c r="L93" i="66"/>
  <c r="L94" i="70"/>
  <c r="O93" i="72"/>
  <c r="K114" i="68"/>
  <c r="Q94" i="65"/>
  <c r="O93" i="65"/>
  <c r="Q112" i="68"/>
  <c r="L93" i="70"/>
  <c r="P93" i="71"/>
  <c r="V29" i="23" l="1"/>
  <c r="V29" i="26" s="1"/>
  <c r="V290" i="69"/>
  <c r="V105" i="54"/>
  <c r="L113" i="68"/>
  <c r="V105" i="55"/>
  <c r="V309" i="69"/>
  <c r="V105" i="62"/>
  <c r="V105" i="59"/>
  <c r="V385" i="69"/>
  <c r="V442" i="69"/>
  <c r="V29" i="25"/>
  <c r="V29" i="28" s="1"/>
  <c r="V351" i="71"/>
  <c r="V143" i="58"/>
  <c r="V405" i="71"/>
  <c r="V143" i="61"/>
  <c r="V145" i="6"/>
  <c r="V169" i="6"/>
  <c r="V3" i="16"/>
  <c r="V58" i="56"/>
  <c r="V43" i="55"/>
  <c r="V43" i="56" s="1"/>
  <c r="V456" i="68"/>
  <c r="V81" i="58"/>
  <c r="V81" i="61"/>
  <c r="V528" i="68"/>
  <c r="V406" i="64"/>
  <c r="V3" i="58"/>
  <c r="V469" i="64"/>
  <c r="V3" i="61"/>
  <c r="V333" i="72"/>
  <c r="V161" i="57"/>
  <c r="V3" i="17"/>
  <c r="V333" i="71"/>
  <c r="V143" i="57"/>
  <c r="V366" i="66"/>
  <c r="V43" i="58"/>
  <c r="V423" i="66"/>
  <c r="V43" i="61"/>
  <c r="V385" i="66"/>
  <c r="V43" i="59"/>
  <c r="V442" i="66"/>
  <c r="V43" i="62"/>
  <c r="V39" i="56"/>
  <c r="V24" i="55"/>
  <c r="V24" i="56" s="1"/>
  <c r="V329" i="71"/>
  <c r="V297" i="71"/>
  <c r="V315" i="71" s="1"/>
  <c r="V369" i="72"/>
  <c r="V161" i="59"/>
  <c r="V161" i="62"/>
  <c r="V423" i="72"/>
  <c r="V343" i="65"/>
  <c r="V309" i="65"/>
  <c r="V328" i="65" s="1"/>
  <c r="V77" i="56"/>
  <c r="V62" i="55"/>
  <c r="V62" i="56" s="1"/>
  <c r="V366" i="65"/>
  <c r="V24" i="58"/>
  <c r="V24" i="61"/>
  <c r="V423" i="65"/>
  <c r="V369" i="71"/>
  <c r="V143" i="59"/>
  <c r="V423" i="71"/>
  <c r="V143" i="62"/>
  <c r="V19" i="56"/>
  <c r="V3" i="55"/>
  <c r="V432" i="68"/>
  <c r="V81" i="57"/>
  <c r="V347" i="66"/>
  <c r="V43" i="57"/>
  <c r="V27" i="24"/>
  <c r="V27" i="27" s="1"/>
  <c r="V27" i="21"/>
  <c r="V3" i="20"/>
  <c r="V329" i="72"/>
  <c r="V279" i="72"/>
  <c r="V315" i="72" s="1"/>
  <c r="V385" i="65"/>
  <c r="V24" i="59"/>
  <c r="V24" i="62"/>
  <c r="V442" i="65"/>
  <c r="V343" i="67"/>
  <c r="V309" i="67"/>
  <c r="V328" i="67" s="1"/>
  <c r="V27" i="23"/>
  <c r="V27" i="26" s="1"/>
  <c r="V3" i="19"/>
  <c r="V100" i="56"/>
  <c r="V81" i="55"/>
  <c r="V81" i="56" s="1"/>
  <c r="V343" i="66"/>
  <c r="V309" i="66"/>
  <c r="V328" i="66" s="1"/>
  <c r="V157" i="56"/>
  <c r="V143" i="55"/>
  <c r="V143" i="56" s="1"/>
  <c r="V385" i="64"/>
  <c r="V3" i="57"/>
  <c r="V351" i="72"/>
  <c r="V161" i="58"/>
  <c r="V161" i="61"/>
  <c r="V405" i="72"/>
  <c r="V385" i="67"/>
  <c r="V62" i="59"/>
  <c r="V442" i="67"/>
  <c r="V62" i="62"/>
  <c r="V427" i="64"/>
  <c r="V3" i="59"/>
  <c r="V490" i="64"/>
  <c r="V3" i="62"/>
  <c r="V427" i="68"/>
  <c r="V384" i="68"/>
  <c r="V408" i="68" s="1"/>
  <c r="V480" i="68"/>
  <c r="V81" i="59"/>
  <c r="V552" i="68"/>
  <c r="V81" i="62"/>
  <c r="V347" i="65"/>
  <c r="V24" i="57"/>
  <c r="V347" i="67"/>
  <c r="V62" i="57"/>
  <c r="V111" i="6"/>
  <c r="V78" i="6"/>
  <c r="V87" i="6" s="1"/>
  <c r="V366" i="67"/>
  <c r="V62" i="58"/>
  <c r="V423" i="67"/>
  <c r="V62" i="61"/>
  <c r="V175" i="56"/>
  <c r="V161" i="55"/>
  <c r="V161" i="56" s="1"/>
  <c r="V380" i="64"/>
  <c r="V322" i="64"/>
  <c r="V364" i="64" s="1"/>
  <c r="K94" i="69"/>
  <c r="R112" i="68"/>
  <c r="R93" i="71"/>
  <c r="Q93" i="71"/>
  <c r="M94" i="66"/>
  <c r="P93" i="65"/>
  <c r="R94" i="65"/>
  <c r="N92" i="72"/>
  <c r="N92" i="71"/>
  <c r="M93" i="66"/>
  <c r="L114" i="68"/>
  <c r="O93" i="69"/>
  <c r="S93" i="67"/>
  <c r="P93" i="72"/>
  <c r="R94" i="67"/>
  <c r="V120" i="56" l="1"/>
  <c r="V343" i="69"/>
  <c r="V27" i="22"/>
  <c r="V27" i="25" s="1"/>
  <c r="V27" i="28" s="1"/>
  <c r="V347" i="69"/>
  <c r="V105" i="57"/>
  <c r="V124" i="61"/>
  <c r="V366" i="70"/>
  <c r="V124" i="58"/>
  <c r="V423" i="70"/>
  <c r="V347" i="70"/>
  <c r="V124" i="57"/>
  <c r="V105" i="56"/>
  <c r="V328" i="69"/>
  <c r="V105" i="61"/>
  <c r="V423" i="69"/>
  <c r="V366" i="69"/>
  <c r="V105" i="58"/>
  <c r="V124" i="54"/>
  <c r="V139" i="56"/>
  <c r="V290" i="70"/>
  <c r="V328" i="70" s="1"/>
  <c r="V343" i="70"/>
  <c r="M113" i="68"/>
  <c r="V3" i="23"/>
  <c r="V3" i="56"/>
  <c r="V387" i="72"/>
  <c r="V161" i="60"/>
  <c r="V161" i="63"/>
  <c r="V441" i="72"/>
  <c r="V448" i="64"/>
  <c r="V3" i="60"/>
  <c r="V511" i="64"/>
  <c r="V3" i="63"/>
  <c r="V504" i="68"/>
  <c r="V81" i="60"/>
  <c r="V81" i="63"/>
  <c r="V576" i="68"/>
  <c r="V91" i="6"/>
  <c r="V110" i="6"/>
  <c r="V86" i="6"/>
  <c r="V88" i="6"/>
  <c r="V90" i="6"/>
  <c r="V404" i="65"/>
  <c r="V24" i="60"/>
  <c r="V24" i="63"/>
  <c r="V461" i="65"/>
  <c r="V3" i="24"/>
  <c r="V3" i="21"/>
  <c r="V165" i="6"/>
  <c r="V141" i="6"/>
  <c r="V404" i="66"/>
  <c r="V43" i="60"/>
  <c r="V43" i="63"/>
  <c r="V461" i="66"/>
  <c r="V387" i="71"/>
  <c r="V143" i="60"/>
  <c r="V441" i="71"/>
  <c r="V143" i="63"/>
  <c r="V404" i="67"/>
  <c r="V62" i="60"/>
  <c r="V461" i="67"/>
  <c r="V62" i="63"/>
  <c r="T93" i="67"/>
  <c r="P93" i="69"/>
  <c r="S93" i="71"/>
  <c r="Q93" i="65"/>
  <c r="S94" i="67"/>
  <c r="N94" i="70"/>
  <c r="N93" i="70"/>
  <c r="N93" i="66"/>
  <c r="S94" i="65"/>
  <c r="O92" i="71"/>
  <c r="S112" i="68"/>
  <c r="M114" i="68"/>
  <c r="Q93" i="72"/>
  <c r="M94" i="70"/>
  <c r="L94" i="69"/>
  <c r="N94" i="66"/>
  <c r="V3" i="22" l="1"/>
  <c r="V124" i="63"/>
  <c r="V404" i="70"/>
  <c r="V124" i="60"/>
  <c r="V461" i="70"/>
  <c r="V404" i="69"/>
  <c r="V105" i="63"/>
  <c r="V105" i="60"/>
  <c r="V461" i="69"/>
  <c r="N113" i="68"/>
  <c r="V124" i="56"/>
  <c r="V3" i="25"/>
  <c r="V3" i="26"/>
  <c r="O92" i="72"/>
  <c r="V3" i="27"/>
  <c r="V140" i="6"/>
  <c r="V164" i="6"/>
  <c r="T94" i="67"/>
  <c r="R93" i="72"/>
  <c r="R93" i="65"/>
  <c r="Q93" i="69"/>
  <c r="O93" i="70"/>
  <c r="T93" i="71"/>
  <c r="M94" i="69"/>
  <c r="O94" i="66"/>
  <c r="T94" i="65"/>
  <c r="P92" i="72"/>
  <c r="N114" i="68"/>
  <c r="P92" i="71"/>
  <c r="T112" i="68"/>
  <c r="U94" i="67"/>
  <c r="O93" i="66"/>
  <c r="O94" i="70"/>
  <c r="O113" i="68" l="1"/>
  <c r="V3" i="28"/>
  <c r="P93" i="70"/>
  <c r="S93" i="65"/>
  <c r="V94" i="67"/>
  <c r="U93" i="71"/>
  <c r="P94" i="70"/>
  <c r="U112" i="68"/>
  <c r="P93" i="66"/>
  <c r="O114" i="68"/>
  <c r="P94" i="66"/>
  <c r="S93" i="72"/>
  <c r="R93" i="69"/>
  <c r="Q92" i="72"/>
  <c r="U94" i="65"/>
  <c r="Q92" i="71"/>
  <c r="N94" i="69"/>
  <c r="U93" i="67"/>
  <c r="P113" i="68" l="1"/>
  <c r="P114" i="68"/>
  <c r="S93" i="69"/>
  <c r="R92" i="71"/>
  <c r="Q93" i="70"/>
  <c r="T93" i="65"/>
  <c r="Q94" i="70"/>
  <c r="R92" i="72"/>
  <c r="T93" i="72"/>
  <c r="O94" i="69"/>
  <c r="Q94" i="66"/>
  <c r="V94" i="65"/>
  <c r="Q93" i="66"/>
  <c r="V93" i="67"/>
  <c r="V112" i="68"/>
  <c r="Q113" i="68" l="1"/>
  <c r="V93" i="71"/>
  <c r="Q114" i="68"/>
  <c r="S92" i="71"/>
  <c r="R94" i="66"/>
  <c r="S92" i="72"/>
  <c r="U93" i="72"/>
  <c r="R93" i="70"/>
  <c r="R94" i="70"/>
  <c r="T93" i="69"/>
  <c r="P94" i="69"/>
  <c r="R93" i="66"/>
  <c r="U93" i="65"/>
  <c r="R113" i="68" l="1"/>
  <c r="U93" i="69"/>
  <c r="S93" i="70"/>
  <c r="Q94" i="69"/>
  <c r="T92" i="72"/>
  <c r="S93" i="66"/>
  <c r="V93" i="65"/>
  <c r="S94" i="66"/>
  <c r="T92" i="71"/>
  <c r="R114" i="68"/>
  <c r="S94" i="70"/>
  <c r="S113" i="68" l="1"/>
  <c r="V93" i="72"/>
  <c r="T93" i="66"/>
  <c r="T94" i="66"/>
  <c r="V93" i="69"/>
  <c r="T94" i="70"/>
  <c r="U92" i="72"/>
  <c r="U92" i="71"/>
  <c r="S114" i="68"/>
  <c r="R94" i="69"/>
  <c r="T93" i="70"/>
  <c r="T113" i="68" l="1"/>
  <c r="V92" i="71"/>
  <c r="U94" i="70"/>
  <c r="T114" i="68"/>
  <c r="V92" i="72"/>
  <c r="U94" i="66"/>
  <c r="U93" i="70"/>
  <c r="U93" i="66"/>
  <c r="U113" i="68" l="1"/>
  <c r="S94" i="69"/>
  <c r="V94" i="66"/>
  <c r="U114" i="68"/>
  <c r="V93" i="66"/>
  <c r="V94" i="70"/>
  <c r="T94" i="69"/>
  <c r="V93" i="70"/>
  <c r="V113" i="68" l="1"/>
  <c r="U94" i="69"/>
  <c r="V114" i="68"/>
  <c r="V94" i="69" l="1"/>
</calcChain>
</file>

<file path=xl/sharedStrings.xml><?xml version="1.0" encoding="utf-8"?>
<sst xmlns="http://schemas.openxmlformats.org/spreadsheetml/2006/main" count="18216" uniqueCount="4947">
  <si>
    <t>Conventional electric heating households</t>
  </si>
  <si>
    <t>Advanced electric heating households</t>
  </si>
  <si>
    <t>Geothermal households</t>
  </si>
  <si>
    <t>Biomass households</t>
  </si>
  <si>
    <t>Gas households</t>
  </si>
  <si>
    <t>Diesel oil households</t>
  </si>
  <si>
    <t>LPG  households</t>
  </si>
  <si>
    <t>Solid households</t>
  </si>
  <si>
    <t>Detailed information by household type</t>
  </si>
  <si>
    <t>Final energy consumption per surface area</t>
  </si>
  <si>
    <t>CO2 emissions per household</t>
  </si>
  <si>
    <t>Thermal energy service per household</t>
  </si>
  <si>
    <t>Final energy consumption per household</t>
  </si>
  <si>
    <t>CO2 emissions</t>
  </si>
  <si>
    <t>System efficiency indicator</t>
  </si>
  <si>
    <t>Thermal energy service</t>
  </si>
  <si>
    <t>Final energy consumption</t>
  </si>
  <si>
    <t>Thermal uses in new and renovated households - detailed structure</t>
  </si>
  <si>
    <t>Thermal uses - detailed structure</t>
  </si>
  <si>
    <t>Equipment installations in 2015 - vintage structure</t>
  </si>
  <si>
    <t>New equipment installations in new and renovated households</t>
  </si>
  <si>
    <t>New equipment installations</t>
  </si>
  <si>
    <t>Retired equipment</t>
  </si>
  <si>
    <t>Number of households</t>
  </si>
  <si>
    <t>Number of households - detailed structure</t>
  </si>
  <si>
    <t>Other appliances (vacuum cleaners, irons etc.)</t>
  </si>
  <si>
    <t>Lighting</t>
  </si>
  <si>
    <t>ICT equipment</t>
  </si>
  <si>
    <t>TV and multimedia</t>
  </si>
  <si>
    <t>Dishwashers</t>
  </si>
  <si>
    <t>Clothes dryers</t>
  </si>
  <si>
    <t>Washing machines</t>
  </si>
  <si>
    <t>Refrigerators and freezers</t>
  </si>
  <si>
    <t>Residential / specific electric uses</t>
  </si>
  <si>
    <t>Specific electric uses</t>
  </si>
  <si>
    <t>Thermal energy service per surface area</t>
  </si>
  <si>
    <t>System efficiency indicator of total stock</t>
  </si>
  <si>
    <t>Number of new and renovated households</t>
  </si>
  <si>
    <t>Thermal uses in new and renovated households</t>
  </si>
  <si>
    <t>Thermal uses</t>
  </si>
  <si>
    <t>Residential sector summary</t>
  </si>
  <si>
    <t>Click on the link to jump to the sheet</t>
  </si>
  <si>
    <t>Specific electric appliances consumption per household (in kWh)</t>
  </si>
  <si>
    <t>W per representative household</t>
  </si>
  <si>
    <t xml:space="preserve">Lighting </t>
  </si>
  <si>
    <t>Dishwasher</t>
  </si>
  <si>
    <t>Clothes dryer</t>
  </si>
  <si>
    <t>Washing machine</t>
  </si>
  <si>
    <t>Ratio of energy service to energy consumption (system efficiency indicator)</t>
  </si>
  <si>
    <t>Gases</t>
  </si>
  <si>
    <t>LPG</t>
  </si>
  <si>
    <t>Solids</t>
  </si>
  <si>
    <t>Solar</t>
  </si>
  <si>
    <t>Electricity</t>
  </si>
  <si>
    <t>Cooking</t>
  </si>
  <si>
    <t>Water heating</t>
  </si>
  <si>
    <t>Cooling</t>
  </si>
  <si>
    <t>Space heating</t>
  </si>
  <si>
    <t>Specific electricity uses (appliances and lighting)</t>
  </si>
  <si>
    <t>Emissions per capita (kg CO2 / capita)</t>
  </si>
  <si>
    <t>Thermal energy service per capita (kWh useful / capita)</t>
  </si>
  <si>
    <t>Energy consumption per capita (kWh / capita)</t>
  </si>
  <si>
    <t>Emissions per surface area (kg CO2 / sqm)</t>
  </si>
  <si>
    <t>Thermal energy service per surface area (kWh useful / sqm)</t>
  </si>
  <si>
    <t>Energy consumption per surface area (kWh / sqm)</t>
  </si>
  <si>
    <t>Emissions per household (kg CO2 / household)</t>
  </si>
  <si>
    <t>Thermal energy service per household (kWh useful / household)</t>
  </si>
  <si>
    <t>Energy consumption per household (kWh / household)</t>
  </si>
  <si>
    <t>Additional household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</si>
  <si>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</si>
  <si>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</si>
  <si>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</si>
  <si>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</si>
  <si>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</si>
  <si>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</si>
  <si>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Liquids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</si>
  <si>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</si>
  <si>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</si>
  <si>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</si>
  <si>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</si>
  <si>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</si>
  <si>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</si>
  <si>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households useful surface area (in sqm/household)</t>
  </si>
  <si>
    <t>New and renovated households useful surface area (in sqm/capita)</t>
  </si>
  <si>
    <t>Households useful surface area (in sqm/household)</t>
  </si>
  <si>
    <t>Households useful surface area (in sqm/capita)</t>
  </si>
  <si>
    <t>Households size (inhabitants/household)</t>
  </si>
  <si>
    <t>Indicators</t>
  </si>
  <si>
    <t>Relative heating degree-days</t>
  </si>
  <si>
    <t>Actual heating degree-days</t>
  </si>
  <si>
    <t>Population (inhabitants)</t>
  </si>
  <si>
    <t>Air conditioning</t>
  </si>
  <si>
    <t>Space cooling</t>
  </si>
  <si>
    <t>Circulation</t>
  </si>
  <si>
    <t>Conventional electric heating</t>
  </si>
  <si>
    <t>Advanced electric heating</t>
  </si>
  <si>
    <t>Stock of households</t>
  </si>
  <si>
    <t>Electricity in circulation</t>
  </si>
  <si>
    <t>Final energy consumption (ktoe)</t>
  </si>
  <si>
    <t>Thermal energy service (ktoe useful)</t>
  </si>
  <si>
    <t>Ratio of energy service to energy consumption</t>
  </si>
  <si>
    <t>CO2 emissions (kt CO2)</t>
  </si>
  <si>
    <t>Final energy consumption (kWh / household)</t>
  </si>
  <si>
    <t>Thermal energy service (kWh useful / household)</t>
  </si>
  <si>
    <t>CO2 emissions (kg CO2 / household)</t>
  </si>
  <si>
    <t>Final energy consumption (kWh / sqm)</t>
  </si>
  <si>
    <t>Thermal energy service (kWh useful / sqm)</t>
  </si>
  <si>
    <t>CO2 emissions (kg CO2 / sqm)</t>
  </si>
  <si>
    <t>Lighting and other electricity uses</t>
  </si>
  <si>
    <t>Brown appliances</t>
  </si>
  <si>
    <t>White appliances</t>
  </si>
  <si>
    <t>Penetration factor (appliances per household)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</si>
  <si>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</si>
  <si>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</si>
  <si>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</si>
  <si>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</si>
  <si>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</si>
  <si>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Total number of appliances</t>
  </si>
  <si>
    <t>Total MW installed (in average operating mode)</t>
  </si>
  <si>
    <t>Lumens per useful surface area (lumen per sqm)</t>
  </si>
  <si>
    <t>Electric</t>
  </si>
  <si>
    <t>Water heating: Electric + solar</t>
  </si>
  <si>
    <t>Water heating: Electric</t>
  </si>
  <si>
    <t>Water heating: LPG + solar</t>
  </si>
  <si>
    <t>Water heating: LPG</t>
  </si>
  <si>
    <t>Household type: Conventional electric heating</t>
  </si>
  <si>
    <t>Household type: Advanced electric heating</t>
  </si>
  <si>
    <t>Water heating: DHE shd + solar</t>
  </si>
  <si>
    <t>Water heating: DHE shd</t>
  </si>
  <si>
    <t>Water heating: GEO shd + solar</t>
  </si>
  <si>
    <t>Water heating: GEO shd</t>
  </si>
  <si>
    <t>Water heating: BMS shd + solar</t>
  </si>
  <si>
    <t>Water heating: BMS shd</t>
  </si>
  <si>
    <t>Water heating: NGS shd + solar</t>
  </si>
  <si>
    <t>Water heating: NGS shd</t>
  </si>
  <si>
    <t>Household type: Gas</t>
  </si>
  <si>
    <t>GDO</t>
  </si>
  <si>
    <t>Water heating: GDO shd + solar</t>
  </si>
  <si>
    <t>Water heating: GDO shd</t>
  </si>
  <si>
    <t>Household type: Diesel oil</t>
  </si>
  <si>
    <t>Water heating: LPG shd + solar</t>
  </si>
  <si>
    <t>Water heating: LPG shd</t>
  </si>
  <si>
    <t>Household type: LPG</t>
  </si>
  <si>
    <t>Water heating: Solids</t>
  </si>
  <si>
    <t>Household type: Solids</t>
  </si>
  <si>
    <t>&lt;=2000</t>
  </si>
  <si>
    <t>Year of installation:</t>
  </si>
  <si>
    <t>[ktoe]</t>
  </si>
  <si>
    <t>[ratio of energy service to energy consumption]</t>
  </si>
  <si>
    <t>[kt CO2]</t>
  </si>
  <si>
    <t>[kWh / household]</t>
  </si>
  <si>
    <t>[kWh useful / household]</t>
  </si>
  <si>
    <t>[kg CO2 / household]</t>
  </si>
  <si>
    <t>[kWh / sqm]</t>
  </si>
  <si>
    <t>[kWh useful / sqm]</t>
  </si>
  <si>
    <t>[kg CO2 / sqm]</t>
  </si>
  <si>
    <t>CO2 emissions per surface area in new and renovated households (kg CO2 / sqm)</t>
  </si>
  <si>
    <t>Thermal energy service per surface area in new and renovated households (kWh useful / sqm)</t>
  </si>
  <si>
    <t>Final energy consumption per surface area in new and renovated households (kWh / sqm)</t>
  </si>
  <si>
    <t>CO2 emissions per household in new and renovated households (kg CO2 / household)</t>
  </si>
  <si>
    <t>Thermal energy service per household in new and renovated households (kWh useful / household)</t>
  </si>
  <si>
    <t>Final energy consumption per household in new and renovated households (kWh / household)</t>
  </si>
  <si>
    <t>CO2 emissions in new and renovated households (kt CO2)</t>
  </si>
  <si>
    <t>System efficiency indicator of new and renovated households (ratio of energy service to energy consumption)</t>
  </si>
  <si>
    <t>Thermal energy service in new and renovated households (ktoe useful)</t>
  </si>
  <si>
    <t>Final energy consumption in new and renovated households (ktoe)</t>
  </si>
  <si>
    <t>Thermal uses of new and renovated households</t>
  </si>
  <si>
    <t>CO2 emissions per surface area (kg CO2 / sqm)</t>
  </si>
  <si>
    <t>Final energy consumption per surface area (kWh / sqm)</t>
  </si>
  <si>
    <t>CO2 emissions per household (kg CO2 / household)</t>
  </si>
  <si>
    <t>Final energy consumption per household (kWh / household)</t>
  </si>
  <si>
    <t>System efficiency indicator (ratio of energy service to energy consumption)</t>
  </si>
  <si>
    <t>Thermal uses of total stock</t>
  </si>
  <si>
    <t>Year:</t>
  </si>
  <si>
    <t>New equipment installations via replacement</t>
  </si>
  <si>
    <t>Gases (incl biogas)</t>
  </si>
  <si>
    <t>Residential sector</t>
  </si>
  <si>
    <t>Legal Notice</t>
  </si>
  <si>
    <t>Neither the European Commission nor any person acting on behalf of the Commission is responsible for the use which might be made of this information.</t>
  </si>
  <si>
    <t>CO2 emissions per surface area</t>
  </si>
  <si>
    <t>The information made available is property of the Joint Research Centre of the European Commission.</t>
  </si>
  <si>
    <t>Prepared by JRC C.6</t>
  </si>
  <si>
    <t>Use conditions</t>
  </si>
  <si>
    <t>This work is licensed under</t>
  </si>
  <si>
    <t>CC BY 4.0</t>
  </si>
  <si>
    <t>Mean heating degree-days over period 2000 - 2020</t>
  </si>
  <si>
    <t>Household consumption expenditure (M€ at 2015 prices)</t>
  </si>
  <si>
    <t>Total households useful surface area (in thousand sqm)</t>
  </si>
  <si>
    <t>New and renovated households useful surface area (in thousand sqm)</t>
  </si>
  <si>
    <t>Household consumption expenditure per capita (€ at 2015 prices)</t>
  </si>
  <si>
    <t>Household consumption expenditure per household (€ at 2015 prices)</t>
  </si>
  <si>
    <t>Consumption expenditure per household relative to the EU average</t>
  </si>
  <si>
    <t>Natural gas</t>
  </si>
  <si>
    <t>Code</t>
  </si>
  <si>
    <t>v2021-1.00</t>
  </si>
  <si>
    <t>Ambient heat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</si>
  <si>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</si>
  <si>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</si>
  <si>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household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</si>
  <si>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surface area</t>
    </r>
  </si>
  <si>
    <t>Equipment installations in 2021 - vintage structure</t>
  </si>
  <si>
    <t>Diesel oil and other liquids (without biofuels)</t>
  </si>
  <si>
    <t>Geothermal</t>
  </si>
  <si>
    <t>Distributed heat</t>
  </si>
  <si>
    <t>Biomass and waste</t>
  </si>
  <si>
    <t>Diesel oil</t>
  </si>
  <si>
    <t>Natural gas (NGS)</t>
  </si>
  <si>
    <t>Biomass</t>
  </si>
  <si>
    <t>Household type: Biomass</t>
  </si>
  <si>
    <t>Biomass (BMS)</t>
  </si>
  <si>
    <t>Geothermal (GEO)</t>
  </si>
  <si>
    <t>Household type: Geothermal</t>
  </si>
  <si>
    <t>Distributed heat households</t>
  </si>
  <si>
    <t>Household type: Distributed heat</t>
  </si>
  <si>
    <t>Distributed heat (DHE)</t>
  </si>
  <si>
    <t>Diesel oil (GDO)</t>
  </si>
  <si>
    <t>Diesel oil and liquid biofuels</t>
  </si>
  <si>
    <t>Natural gas and biogas</t>
  </si>
  <si>
    <t>LU</t>
  </si>
  <si>
    <t>Luxembourg</t>
  </si>
  <si>
    <t>LU - Residential sector summary</t>
  </si>
  <si>
    <t>Macro.Meuro2015.LU.ConsumptionExpenditure</t>
  </si>
  <si>
    <t>Macro.number.LU.Population</t>
  </si>
  <si>
    <t>NUM.number.LU.Res.HH</t>
  </si>
  <si>
    <t>SurfaceArea.ksqm.LU.Res.HH</t>
  </si>
  <si>
    <t>NUM.number.LU.Res.HHnew</t>
  </si>
  <si>
    <t>SurfaceArea.ksqm.LU.Res.HHnew</t>
  </si>
  <si>
    <t>HDD.Celsius.LU.Actual</t>
  </si>
  <si>
    <t>HDD.Celsius.LU.Mean</t>
  </si>
  <si>
    <t>HDD.ratio.LU.Relative</t>
  </si>
  <si>
    <t>FEC.ktoe.LU.ES.Res</t>
  </si>
  <si>
    <t>FEC.ktoe.LU.ES.Res.Solids</t>
  </si>
  <si>
    <t>FEC.ktoe.LU.ES.Res.LPG</t>
  </si>
  <si>
    <t>FEC.ktoe.LU.ES.Res.Oil</t>
  </si>
  <si>
    <t>FEC.ktoe.LU.ES.Res.NG</t>
  </si>
  <si>
    <t>FEC.ktoe.LU.ES.Res.Biomass_Waste</t>
  </si>
  <si>
    <t>FEC.ktoe.LU.ES.Res.Biogas</t>
  </si>
  <si>
    <t>FEC.ktoe.LU.ES.Res.LiqBio</t>
  </si>
  <si>
    <t>FEC.ktoe.LU.ES.Res.Solar</t>
  </si>
  <si>
    <t>FEC.ktoe.LU.ES.Res.Geo</t>
  </si>
  <si>
    <t>FEC.ktoe.LU.ES.Res.Ambient</t>
  </si>
  <si>
    <t>FEC.ktoe.LU.ES.Res.Steam_Distr</t>
  </si>
  <si>
    <t>FEC.ktoe.LU.ES.Res.Elec</t>
  </si>
  <si>
    <t>FEC.ktoe.LU.Res.HH</t>
  </si>
  <si>
    <t>FEC.ktoe.LU.Res.HH.Thermal</t>
  </si>
  <si>
    <t>FEC.ktoe.LU.Res.HH.Thermal.SH</t>
  </si>
  <si>
    <t>FEC.ktoe.LU.Res.HH.Thermal.SC</t>
  </si>
  <si>
    <t>FEC.ktoe.LU.Res.HH.Thermal.WH</t>
  </si>
  <si>
    <t>FEC.ktoe.LU.Res.HH.Thermal.CO</t>
  </si>
  <si>
    <t>FEC.ktoe.LU.Res.HH.Appl</t>
  </si>
  <si>
    <t>EMI.ktCO2.LU.ES.Res</t>
  </si>
  <si>
    <t>EMI.ktCO2.LU.ES.Res.Solids</t>
  </si>
  <si>
    <t>EMI.ktCO2.LU.ES.Res.LPG</t>
  </si>
  <si>
    <t>EMI.ktCO2.LU.ES.Res.Oil</t>
  </si>
  <si>
    <t>EMI.ktCO2.LU.ES.Res.NG</t>
  </si>
  <si>
    <t>EMI.ktCO2.LU.ES.Res.Biomass_Waste</t>
  </si>
  <si>
    <t>EMI.ktCO2.LU.ES.Res.Biogas</t>
  </si>
  <si>
    <t>EMI.ktCO2.LU.ES.Res.LiqBio</t>
  </si>
  <si>
    <t>EMI.ktCO2.LU.ES.Res.Solar</t>
  </si>
  <si>
    <t>EMI.ktCO2.LU.ES.Res.Geo</t>
  </si>
  <si>
    <t>EMI.ktCO2.LU.ES.Res.Ambient</t>
  </si>
  <si>
    <t>EMI.ktCO2.LU.ES.Res.Steam_Distr</t>
  </si>
  <si>
    <t>EMI.ktCO2.LU.ES.Res.Elec</t>
  </si>
  <si>
    <t>EMI.ktCO2.LU.Res.HH</t>
  </si>
  <si>
    <t>EMI.ktCO2.LU.Res.HH.Thermal</t>
  </si>
  <si>
    <t>EMI.ktCO2.LU.Res.HH.Thermal.SH</t>
  </si>
  <si>
    <t>EMI.ktCO2.LU.Res.HH.Thermal.SC</t>
  </si>
  <si>
    <t>EMI.ktCO2.LU.Res.HH.Thermal.WH</t>
  </si>
  <si>
    <t>EMI.ktCO2.LU.Res.HH.Thermal.CO</t>
  </si>
  <si>
    <t>EMI.ktCO2.LU.Res.HH.Appl</t>
  </si>
  <si>
    <t>FEC_per_household.kWh.LU.Res.HH</t>
  </si>
  <si>
    <t>FEC_per_household.kWh.LU.Res.HH.Thermal</t>
  </si>
  <si>
    <t>FEC_per_household.kWh.LU.Res.HH.Thermal.SH</t>
  </si>
  <si>
    <t>FEC_per_household.kWh.LU.Res.HH.Thermal.SC</t>
  </si>
  <si>
    <t>FEC_per_household.kWh.LU.Res.HH.Thermal.WH</t>
  </si>
  <si>
    <t>FEC_per_household.kWh.LU.Res.HH.Thermal.CO</t>
  </si>
  <si>
    <t>FEC_per_household.kWh.LU.Res.HH.Appl</t>
  </si>
  <si>
    <t>TES_per_household.kWh.LU.Res.HH.Thermal</t>
  </si>
  <si>
    <t>TES_per_household.kWh.LU.Res.HH.Thermal.SH</t>
  </si>
  <si>
    <t>TES_per_household.kWh.LU.Res.HH.Thermal.SC</t>
  </si>
  <si>
    <t>TES_per_household.kWh.LU.Res.HH.Thermal.WH</t>
  </si>
  <si>
    <t>TES_per_household.kWh.LU.Res.HH.Thermal.CO</t>
  </si>
  <si>
    <t>EMI_per_household.kgCO2.LU.Res.HH</t>
  </si>
  <si>
    <t>EMI_per_household.kgCO2.LU.Res.HH.Thermal</t>
  </si>
  <si>
    <t>EMI_per_household.kgCO2.LU.Res.HH.Thermal.SH</t>
  </si>
  <si>
    <t>EMI_per_household.kgCO2.LU.Res.HH.Thermal.SC</t>
  </si>
  <si>
    <t>EMI_per_household.kgCO2.LU.Res.HH.Thermal.WH</t>
  </si>
  <si>
    <t>EMI_per_household.kgCO2.LU.Res.HH.Thermal.CO</t>
  </si>
  <si>
    <t>EMI_per_household.kgCO2.LU.Res.HH.Appl</t>
  </si>
  <si>
    <t>Eff.ratio.LU.Res.HH.Thermal</t>
  </si>
  <si>
    <t>Eff.ratio.LU.Res.HH.Thermal.SH</t>
  </si>
  <si>
    <t>Eff.ratio.LU.Res.HH.Thermal.SC</t>
  </si>
  <si>
    <t>Eff.ratio.LU.Res.HH.Thermal.WH</t>
  </si>
  <si>
    <t>Eff.ratio.LU.Res.HH.Thermal.CO</t>
  </si>
  <si>
    <t>FEC_per_sqm.kWh.LU.Res.HH</t>
  </si>
  <si>
    <t>FEC_per_sqm.kWh.LU.Res.HH.Thermal</t>
  </si>
  <si>
    <t>FEC_per_sqm.kWh.LU.Res.HH.Thermal.SH</t>
  </si>
  <si>
    <t>FEC_per_sqm.kWh.LU.Res.HH.Thermal.SC</t>
  </si>
  <si>
    <t>FEC_per_sqm.kWh.LU.Res.HH.Thermal.WH</t>
  </si>
  <si>
    <t>FEC_per_sqm.kWh.LU.Res.HH.Thermal.CO</t>
  </si>
  <si>
    <t>FEC_per_sqm.kWh.LU.Res.HH.Appl</t>
  </si>
  <si>
    <t>TES_per_sqm.kWh.LU.Res.HH.Thermal</t>
  </si>
  <si>
    <t>TES_per_sqm.kWh.LU.Res.HH.Thermal.SH</t>
  </si>
  <si>
    <t>TES_per_sqm.kWh.LU.Res.HH.Thermal.SC</t>
  </si>
  <si>
    <t>TES_per_sqm.kWh.LU.Res.HH.Thermal.WH</t>
  </si>
  <si>
    <t>TES_per_sqm.kWh.LU.Res.HH.Thermal.CO</t>
  </si>
  <si>
    <t>EMI_per_sqm.kgCO2.LU.Res.HH</t>
  </si>
  <si>
    <t>EMI_per_sqm.kgCO2.LU.Res.HH.Thermal</t>
  </si>
  <si>
    <t>EMI_per_sqm.kgCO2.LU.Res.HH.Thermal.SH</t>
  </si>
  <si>
    <t>EMI_per_sqm.kgCO2.LU.Res.HH.Thermal.SC</t>
  </si>
  <si>
    <t>EMI_per_sqm.kgCO2.LU.Res.HH.Thermal.WH</t>
  </si>
  <si>
    <t>EMI_per_sqm.kgCO2.LU.Res.HH.Thermal.CO</t>
  </si>
  <si>
    <t>EMI_per_sqm.kgCO2.LU.Res.HH.Appl</t>
  </si>
  <si>
    <t>FEC_per_capita.kWh.LU.Res.HH</t>
  </si>
  <si>
    <t>FEC_per_capita.kWh.LU.Res.HH.Thermal</t>
  </si>
  <si>
    <t>FEC_per_capita.kWh.LU.Res.HH.Thermal.SH</t>
  </si>
  <si>
    <t>FEC_per_capita.kWh.LU.Res.HH.Thermal.SC</t>
  </si>
  <si>
    <t>FEC_per_capita.kWh.LU.Res.HH.Thermal.WH</t>
  </si>
  <si>
    <t>FEC_per_capita.kWh.LU.Res.HH.Thermal.CO</t>
  </si>
  <si>
    <t>FEC_per_capita.kWh.LU.Res.HH.Appl</t>
  </si>
  <si>
    <t>TES_per_capita.kWh.LU.Res.HH.Thermal</t>
  </si>
  <si>
    <t>TES_per_capita.kWh.LU.Res.HH.Thermal.SH</t>
  </si>
  <si>
    <t>TES_per_capita.kWh.LU.Res.HH.Thermal.SC</t>
  </si>
  <si>
    <t>TES_per_capita.kWh.LU.Res.HH.Thermal.WH</t>
  </si>
  <si>
    <t>TES_per_capita.kWh.LU.Res.HH.Thermal.CO</t>
  </si>
  <si>
    <t>EMI_per_capita.kgCO2.LU.Res.HH</t>
  </si>
  <si>
    <t>EMI_per_capita.kgCO2.LU.Res.HH.Thermal</t>
  </si>
  <si>
    <t>EMI_per_capita.kgCO2.LU.Res.HH.Thermal.SH</t>
  </si>
  <si>
    <t>EMI_per_capita.kgCO2.LU.Res.HH.Thermal.SC</t>
  </si>
  <si>
    <t>EMI_per_capita.kgCO2.LU.Res.HH.Thermal.WH</t>
  </si>
  <si>
    <t>EMI_per_capita.kgCO2.LU.Res.HH.Thermal.CO</t>
  </si>
  <si>
    <t>EMI_per_capita.kgCO2.LU.Res.HH.Appl</t>
  </si>
  <si>
    <t>LU - Number of households</t>
  </si>
  <si>
    <t>NUM.number.LU.Res.HH.Thermal</t>
  </si>
  <si>
    <t>NUM.number.LU.Res.HH.Thermal.SH</t>
  </si>
  <si>
    <t>NUM.number.LU.Res.HH.Thermal.SH.Solids</t>
  </si>
  <si>
    <t>NUM.number.LU.Res.HH.Thermal.SH.LPG</t>
  </si>
  <si>
    <t>NUM.number.LU.Res.HH.Thermal.SH.Oil</t>
  </si>
  <si>
    <t>NUM.number.LU.Res.HH.Thermal.SH.Gas</t>
  </si>
  <si>
    <t>NUM.number.LU.Res.HH.Thermal.SH.Biomass</t>
  </si>
  <si>
    <t>NUM.number.LU.Res.HH.Thermal.SH.Geo</t>
  </si>
  <si>
    <t>NUM.number.LU.Res.HH.Thermal.SH.DistrHeat</t>
  </si>
  <si>
    <t>NUM.number.LU.Res.HH.Thermal.SH.AdvElc</t>
  </si>
  <si>
    <t>NUM.number.LU.Res.HH.Thermal.SH.ConvElc</t>
  </si>
  <si>
    <t>NUM.number.LU.Res.HH.Thermal.SC</t>
  </si>
  <si>
    <t>NUM.number.LU.Res.HH.Thermal.SC.AC</t>
  </si>
  <si>
    <t>NUM.number.LU.Res.HH.Thermal.WH</t>
  </si>
  <si>
    <t>NUM.number.LU.Res.HH.Thermal.WH.Solids</t>
  </si>
  <si>
    <t>NUM.number.LU.Res.HH.Thermal.WH.LPG</t>
  </si>
  <si>
    <t>NUM.number.LU.Res.HH.Thermal.WH.Oil</t>
  </si>
  <si>
    <t>NUM.number.LU.Res.HH.Thermal.WH.Gas</t>
  </si>
  <si>
    <t>NUM.number.LU.Res.HH.Thermal.WH.Biomass</t>
  </si>
  <si>
    <t>NUM.number.LU.Res.HH.Thermal.WH.Geo</t>
  </si>
  <si>
    <t>NUM.number.LU.Res.HH.Thermal.WH.DistrHeat</t>
  </si>
  <si>
    <t>NUM.number.LU.Res.HH.Thermal.WH.Elc</t>
  </si>
  <si>
    <t>NUM.number.LU.Res.HH.Thermal.WH.Solar</t>
  </si>
  <si>
    <t>NUM.number.LU.Res.HH.Thermal.CO</t>
  </si>
  <si>
    <t>NUM.number.LU.Res.HH.Thermal.CO.Solids</t>
  </si>
  <si>
    <t>NUM.number.LU.Res.HH.Thermal.CO.LPG</t>
  </si>
  <si>
    <t>NUM.number.LU.Res.HH.Thermal.CO.Gas</t>
  </si>
  <si>
    <t>NUM.number.LU.Res.HH.Thermal.CO.Biomass</t>
  </si>
  <si>
    <t>NUM.number.LU.Res.HH.Thermal.CO.Elc</t>
  </si>
  <si>
    <t>LU - Final energy consumption</t>
  </si>
  <si>
    <t>FEC.ktoe.LU.Res.HH.Thermal.SH.Solids.Solids</t>
  </si>
  <si>
    <t>FEC.ktoe.LU.Res.HH.Thermal.SH.LPG.LPG</t>
  </si>
  <si>
    <t>FEC.ktoe.LU.Res.HH.Thermal.SH.Oil.Oil_LiqBio</t>
  </si>
  <si>
    <t>FEC.ktoe.LU.Res.HH.Thermal.SH.Gas.NG_Biogas</t>
  </si>
  <si>
    <t>FEC.ktoe.LU.Res.HH.Thermal.SH.Biomass.Biomass_Waste</t>
  </si>
  <si>
    <t>FEC.ktoe.LU.Res.HH.Thermal.SH.Geo.Geo</t>
  </si>
  <si>
    <t>FEC.ktoe.LU.Res.HH.Thermal.SH.DistrHeat.Steam_Distr</t>
  </si>
  <si>
    <t>FEC.ktoe.LU.Res.HH.Thermal.SH.AdvElc.Elec</t>
  </si>
  <si>
    <t>FEC.ktoe.LU.Res.HH.Thermal.SH.ConvElc.Elec</t>
  </si>
  <si>
    <t>FEC.ktoe.LU.Res.HH.Thermal.SH.TotalCirculation.Elec</t>
  </si>
  <si>
    <t>FEC.ktoe.LU.Res.HH.Thermal.SC.AC.Elec</t>
  </si>
  <si>
    <t>FEC.ktoe.LU.Res.HH.Thermal.WH.Solids.Solids</t>
  </si>
  <si>
    <t>FEC.ktoe.LU.Res.HH.Thermal.WH.LPG.LPG</t>
  </si>
  <si>
    <t>FEC.ktoe.LU.Res.HH.Thermal.WH.Oil.Oil_LiqBio</t>
  </si>
  <si>
    <t>FEC.ktoe.LU.Res.HH.Thermal.WH.Gas.NG_Biogas</t>
  </si>
  <si>
    <t>FEC.ktoe.LU.Res.HH.Thermal.WH.Biomass.Biomass_Waste</t>
  </si>
  <si>
    <t>FEC.ktoe.LU.Res.HH.Thermal.WH.Geo.Geo</t>
  </si>
  <si>
    <t>FEC.ktoe.LU.Res.HH.Thermal.WH.DistrHeat.Steam_Distr</t>
  </si>
  <si>
    <t>FEC.ktoe.LU.Res.HH.Thermal.WH.Elc.Elec</t>
  </si>
  <si>
    <t>FEC.ktoe.LU.Res.HH.Thermal.WH.TotalSolar.Solar</t>
  </si>
  <si>
    <t>FEC.ktoe.LU.Res.HH.Thermal.CO.Solids.Solids</t>
  </si>
  <si>
    <t>FEC.ktoe.LU.Res.HH.Thermal.CO.LPG.LPG</t>
  </si>
  <si>
    <t>FEC.ktoe.LU.Res.HH.Thermal.CO.Gas.NG_Biogas</t>
  </si>
  <si>
    <t>FEC.ktoe.LU.Res.HH.Thermal.CO.Biomass.Biomass_Waste</t>
  </si>
  <si>
    <t>FEC.ktoe.LU.Res.HH.Thermal.CO.Elc.Elec</t>
  </si>
  <si>
    <t>LU - Thermal energy service</t>
  </si>
  <si>
    <t>TES.ktoe.LU.Res.HH.Thermal</t>
  </si>
  <si>
    <t>TES.ktoe.LU.Res.HH.Thermal.SH</t>
  </si>
  <si>
    <t>TES.ktoe.LU.Res.HH.Thermal.SH.Solids.Solids</t>
  </si>
  <si>
    <t>TES.ktoe.LU.Res.HH.Thermal.SH.LPG.LPG</t>
  </si>
  <si>
    <t>TES.ktoe.LU.Res.HH.Thermal.SH.Oil.Oil_LiqBio</t>
  </si>
  <si>
    <t>TES.ktoe.LU.Res.HH.Thermal.SH.Gas.NG_Biogas</t>
  </si>
  <si>
    <t>TES.ktoe.LU.Res.HH.Thermal.SH.Biomass.Biomass_Waste</t>
  </si>
  <si>
    <t>TES.ktoe.LU.Res.HH.Thermal.SH.Geo.Geo</t>
  </si>
  <si>
    <t>TES.ktoe.LU.Res.HH.Thermal.SH.DistrHeat.Steam_Distr</t>
  </si>
  <si>
    <t>TES.ktoe.LU.Res.HH.Thermal.SH.AdvElc.Elec</t>
  </si>
  <si>
    <t>TES.ktoe.LU.Res.HH.Thermal.SH.ConvElc.Elec</t>
  </si>
  <si>
    <t>TES.ktoe.LU.Res.HH.Thermal.SH.TotalCirculation.Elec</t>
  </si>
  <si>
    <t>TES.ktoe.LU.Res.HH.Thermal.SC</t>
  </si>
  <si>
    <t>TES.ktoe.LU.Res.HH.Thermal.SC.AC.Elec</t>
  </si>
  <si>
    <t>TES.ktoe.LU.Res.HH.Thermal.WH</t>
  </si>
  <si>
    <t>TES.ktoe.LU.Res.HH.Thermal.WH.Solids.Solids</t>
  </si>
  <si>
    <t>TES.ktoe.LU.Res.HH.Thermal.WH.LPG.LPG</t>
  </si>
  <si>
    <t>TES.ktoe.LU.Res.HH.Thermal.WH.Oil.Oil_LiqBio</t>
  </si>
  <si>
    <t>TES.ktoe.LU.Res.HH.Thermal.WH.Gas.NG_Biogas</t>
  </si>
  <si>
    <t>TES.ktoe.LU.Res.HH.Thermal.WH.Biomass.Biomass_Waste</t>
  </si>
  <si>
    <t>TES.ktoe.LU.Res.HH.Thermal.WH.Geo.Geo</t>
  </si>
  <si>
    <t>TES.ktoe.LU.Res.HH.Thermal.WH.DistrHeat.Steam_Distr</t>
  </si>
  <si>
    <t>TES.ktoe.LU.Res.HH.Thermal.WH.Elc.Elec</t>
  </si>
  <si>
    <t>TES.ktoe.LU.Res.HH.Thermal.WH.TotalSolar.Solar</t>
  </si>
  <si>
    <t>TES.ktoe.LU.Res.HH.Thermal.CO</t>
  </si>
  <si>
    <t>TES.ktoe.LU.Res.HH.Thermal.CO.Solids.Solids</t>
  </si>
  <si>
    <t>TES.ktoe.LU.Res.HH.Thermal.CO.LPG.LPG</t>
  </si>
  <si>
    <t>TES.ktoe.LU.Res.HH.Thermal.CO.Gas.NG_Biogas</t>
  </si>
  <si>
    <t>TES.ktoe.LU.Res.HH.Thermal.CO.Biomass.Biomass_Waste</t>
  </si>
  <si>
    <t>TES.ktoe.LU.Res.HH.Thermal.CO.Elc.Elec</t>
  </si>
  <si>
    <t>LU - System efficiency indicator of total stock</t>
  </si>
  <si>
    <t>Eff.ratio.LU.Res.HH.Thermal.SH.Solids.Solids</t>
  </si>
  <si>
    <t>Eff.ratio.LU.Res.HH.Thermal.SH.LPG.LPG</t>
  </si>
  <si>
    <t>Eff.ratio.LU.Res.HH.Thermal.SH.Oil.Oil_LiqBio</t>
  </si>
  <si>
    <t>Eff.ratio.LU.Res.HH.Thermal.SH.Gas.NG_Biogas</t>
  </si>
  <si>
    <t>Eff.ratio.LU.Res.HH.Thermal.SH.Biomass.Biomass_Waste</t>
  </si>
  <si>
    <t>Eff.ratio.LU.Res.HH.Thermal.SH.Geo.Geo</t>
  </si>
  <si>
    <t>Eff.ratio.LU.Res.HH.Thermal.SH.DistrHeat.Steam_Distr</t>
  </si>
  <si>
    <t>Eff.ratio.LU.Res.HH.Thermal.SH.AdvElc.Elec</t>
  </si>
  <si>
    <t>Eff.ratio.LU.Res.HH.Thermal.SH.ConvElc.Elec</t>
  </si>
  <si>
    <t>Eff.ratio.LU.Res.HH.Thermal.SH.TotalCirculation.Elec</t>
  </si>
  <si>
    <t>Eff.ratio.LU.Res.HH.Thermal.SC.AC.Elec</t>
  </si>
  <si>
    <t>Eff.ratio.LU.Res.HH.Thermal.WH.Solids.Solids</t>
  </si>
  <si>
    <t>Eff.ratio.LU.Res.HH.Thermal.WH.LPG.LPG</t>
  </si>
  <si>
    <t>Eff.ratio.LU.Res.HH.Thermal.WH.Oil.Oil_LiqBio</t>
  </si>
  <si>
    <t>Eff.ratio.LU.Res.HH.Thermal.WH.Gas.NG_Biogas</t>
  </si>
  <si>
    <t>Eff.ratio.LU.Res.HH.Thermal.WH.Biomass.Biomass_Waste</t>
  </si>
  <si>
    <t>Eff.ratio.LU.Res.HH.Thermal.WH.Geo.Geo</t>
  </si>
  <si>
    <t>Eff.ratio.LU.Res.HH.Thermal.WH.DistrHeat.Steam_Distr</t>
  </si>
  <si>
    <t>Eff.ratio.LU.Res.HH.Thermal.WH.Elc.Elec</t>
  </si>
  <si>
    <t>Eff.ratio.LU.Res.HH.Thermal.WH.TotalSolar.Solar</t>
  </si>
  <si>
    <t>Eff.ratio.LU.Res.HH.Thermal.CO.Solids.Solids</t>
  </si>
  <si>
    <t>Eff.ratio.LU.Res.HH.Thermal.CO.LPG.LPG</t>
  </si>
  <si>
    <t>Eff.ratio.LU.Res.HH.Thermal.CO.Gas.NG_Biogas</t>
  </si>
  <si>
    <t>Eff.ratio.LU.Res.HH.Thermal.CO.Biomass.Biomass_Waste</t>
  </si>
  <si>
    <t>Eff.ratio.LU.Res.HH.Thermal.CO.Elc.Elec</t>
  </si>
  <si>
    <t>LU - CO2 emissions</t>
  </si>
  <si>
    <t>EMI.ktCO2.LU.Res.HH.Thermal.SH.Solids.Solids</t>
  </si>
  <si>
    <t>EMI.ktCO2.LU.Res.HH.Thermal.SH.LPG.LPG</t>
  </si>
  <si>
    <t>EMI.ktCO2.LU.Res.HH.Thermal.SH.Oil.Oil_LiqBio</t>
  </si>
  <si>
    <t>EMI.ktCO2.LU.Res.HH.Thermal.SH.Gas.NG_Biogas</t>
  </si>
  <si>
    <t>EMI.ktCO2.LU.Res.HH.Thermal.SH.Biomass.Biomass_Waste</t>
  </si>
  <si>
    <t>EMI.ktCO2.LU.Res.HH.Thermal.SH.Geo.Geo</t>
  </si>
  <si>
    <t>EMI.ktCO2.LU.Res.HH.Thermal.SH.DistrHeat.Steam_Distr</t>
  </si>
  <si>
    <t>EMI.ktCO2.LU.Res.HH.Thermal.SH.AdvElc.Elec</t>
  </si>
  <si>
    <t>EMI.ktCO2.LU.Res.HH.Thermal.SH.ConvElc.Elec</t>
  </si>
  <si>
    <t>EMI.ktCO2.LU.Res.HH.Thermal.SH.TotalCirculation.Elec</t>
  </si>
  <si>
    <t>EMI.ktCO2.LU.Res.HH.Thermal.SC.AC.Elec</t>
  </si>
  <si>
    <t>EMI.ktCO2.LU.Res.HH.Thermal.WH.Solids.Solids</t>
  </si>
  <si>
    <t>EMI.ktCO2.LU.Res.HH.Thermal.WH.LPG.LPG</t>
  </si>
  <si>
    <t>EMI.ktCO2.LU.Res.HH.Thermal.WH.Oil.Oil_LiqBio</t>
  </si>
  <si>
    <t>EMI.ktCO2.LU.Res.HH.Thermal.WH.Gas.NG_Biogas</t>
  </si>
  <si>
    <t>EMI.ktCO2.LU.Res.HH.Thermal.WH.Biomass.Biomass_Waste</t>
  </si>
  <si>
    <t>EMI.ktCO2.LU.Res.HH.Thermal.WH.Geo.Geo</t>
  </si>
  <si>
    <t>EMI.ktCO2.LU.Res.HH.Thermal.WH.DistrHeat.Steam_Distr</t>
  </si>
  <si>
    <t>EMI.ktCO2.LU.Res.HH.Thermal.WH.Elc.Elec</t>
  </si>
  <si>
    <t>EMI.ktCO2.LU.Res.HH.Thermal.WH.TotalSolar.Solar</t>
  </si>
  <si>
    <t>EMI.ktCO2.LU.Res.HH.Thermal.CO.Solids.Solids</t>
  </si>
  <si>
    <t>EMI.ktCO2.LU.Res.HH.Thermal.CO.LPG.LPG</t>
  </si>
  <si>
    <t>EMI.ktCO2.LU.Res.HH.Thermal.CO.Gas.NG_Biogas</t>
  </si>
  <si>
    <t>EMI.ktCO2.LU.Res.HH.Thermal.CO.Biomass.Biomass_Waste</t>
  </si>
  <si>
    <t>EMI.ktCO2.LU.Res.HH.Thermal.CO.Elc.Elec</t>
  </si>
  <si>
    <t>LU - Final energy consumption per household</t>
  </si>
  <si>
    <t>FEC_per_household.kWh.LU.Res.HH.Thermal.SH.Solids.Solids</t>
  </si>
  <si>
    <t>FEC_per_household.kWh.LU.Res.HH.Thermal.SH.LPG.LPG</t>
  </si>
  <si>
    <t>FEC_per_household.kWh.LU.Res.HH.Thermal.SH.Oil.Oil_LiqBio</t>
  </si>
  <si>
    <t>FEC_per_household.kWh.LU.Res.HH.Thermal.SH.Gas.NG_Biogas</t>
  </si>
  <si>
    <t>FEC_per_household.kWh.LU.Res.HH.Thermal.SH.Biomass.Biomass_Waste</t>
  </si>
  <si>
    <t>FEC_per_household.kWh.LU.Res.HH.Thermal.SH.Geo.Geo</t>
  </si>
  <si>
    <t>FEC_per_household.kWh.LU.Res.HH.Thermal.SH.DistrHeat.Steam_Distr</t>
  </si>
  <si>
    <t>FEC_per_household.kWh.LU.Res.HH.Thermal.SH.AdvElc.Elec</t>
  </si>
  <si>
    <t>FEC_per_household.kWh.LU.Res.HH.Thermal.SH.ConvElc.Elec</t>
  </si>
  <si>
    <t>FEC_per_household.kWh.LU.Res.HH.Thermal.SH.TotalCirculation.Elec</t>
  </si>
  <si>
    <t>FEC_per_household.kWh.LU.Res.HH.Thermal.SC.AC.Elec</t>
  </si>
  <si>
    <t>FEC_per_household.kWh.LU.Res.HH.Thermal.WH.Solids.Solids</t>
  </si>
  <si>
    <t>FEC_per_household.kWh.LU.Res.HH.Thermal.WH.LPG.LPG</t>
  </si>
  <si>
    <t>FEC_per_household.kWh.LU.Res.HH.Thermal.WH.Oil.Oil_LiqBio</t>
  </si>
  <si>
    <t>FEC_per_household.kWh.LU.Res.HH.Thermal.WH.Gas.NG_Biogas</t>
  </si>
  <si>
    <t>FEC_per_household.kWh.LU.Res.HH.Thermal.WH.Biomass.Biomass_Waste</t>
  </si>
  <si>
    <t>FEC_per_household.kWh.LU.Res.HH.Thermal.WH.Geo.Geo</t>
  </si>
  <si>
    <t>FEC_per_household.kWh.LU.Res.HH.Thermal.WH.DistrHeat.Steam_Distr</t>
  </si>
  <si>
    <t>FEC_per_household.kWh.LU.Res.HH.Thermal.WH.Elc.Elec</t>
  </si>
  <si>
    <t>FEC_per_household.kWh.LU.Res.HH.Thermal.WH.TotalSolar.Solar</t>
  </si>
  <si>
    <t>FEC_per_household.kWh.LU.Res.HH.Thermal.CO.Solids.Solids</t>
  </si>
  <si>
    <t>FEC_per_household.kWh.LU.Res.HH.Thermal.CO.LPG.LPG</t>
  </si>
  <si>
    <t>FEC_per_household.kWh.LU.Res.HH.Thermal.CO.Gas.NG_Biogas</t>
  </si>
  <si>
    <t>FEC_per_household.kWh.LU.Res.HH.Thermal.CO.Biomass.Biomass_Waste</t>
  </si>
  <si>
    <t>FEC_per_household.kWh.LU.Res.HH.Thermal.CO.Elc.Elec</t>
  </si>
  <si>
    <t>LU - Thermal energy service per household</t>
  </si>
  <si>
    <t>TES_per_household.kWh.LU.Res.HH.Thermal.SH.Solids.Solids</t>
  </si>
  <si>
    <t>TES_per_household.kWh.LU.Res.HH.Thermal.SH.LPG.LPG</t>
  </si>
  <si>
    <t>TES_per_household.kWh.LU.Res.HH.Thermal.SH.Oil.Oil_LiqBio</t>
  </si>
  <si>
    <t>TES_per_household.kWh.LU.Res.HH.Thermal.SH.Gas.NG_Biogas</t>
  </si>
  <si>
    <t>TES_per_household.kWh.LU.Res.HH.Thermal.SH.Biomass.Biomass_Waste</t>
  </si>
  <si>
    <t>TES_per_household.kWh.LU.Res.HH.Thermal.SH.Geo.Geo</t>
  </si>
  <si>
    <t>TES_per_household.kWh.LU.Res.HH.Thermal.SH.DistrHeat.Steam_Distr</t>
  </si>
  <si>
    <t>TES_per_household.kWh.LU.Res.HH.Thermal.SH.AdvElc.Elec</t>
  </si>
  <si>
    <t>TES_per_household.kWh.LU.Res.HH.Thermal.SH.ConvElc.Elec</t>
  </si>
  <si>
    <t>TES_per_household.kWh.LU.Res.HH.Thermal.SH.TotalCirculation.Elec</t>
  </si>
  <si>
    <t>TES_per_household.kWh.LU.Res.HH.Thermal.SC.AC.Elec</t>
  </si>
  <si>
    <t>TES_per_household.kWh.LU.Res.HH.Thermal.WH.Solids.Solids</t>
  </si>
  <si>
    <t>TES_per_household.kWh.LU.Res.HH.Thermal.WH.LPG.LPG</t>
  </si>
  <si>
    <t>TES_per_household.kWh.LU.Res.HH.Thermal.WH.Oil.Oil_LiqBio</t>
  </si>
  <si>
    <t>TES_per_household.kWh.LU.Res.HH.Thermal.WH.Gas.NG_Biogas</t>
  </si>
  <si>
    <t>TES_per_household.kWh.LU.Res.HH.Thermal.WH.Biomass.Biomass_Waste</t>
  </si>
  <si>
    <t>TES_per_household.kWh.LU.Res.HH.Thermal.WH.Geo.Geo</t>
  </si>
  <si>
    <t>TES_per_household.kWh.LU.Res.HH.Thermal.WH.DistrHeat.Steam_Distr</t>
  </si>
  <si>
    <t>TES_per_household.kWh.LU.Res.HH.Thermal.WH.Elc.Elec</t>
  </si>
  <si>
    <t>TES_per_household.kWh.LU.Res.HH.Thermal.WH.TotalSolar.Solar</t>
  </si>
  <si>
    <t>TES_per_household.kWh.LU.Res.HH.Thermal.CO.Solids.Solids</t>
  </si>
  <si>
    <t>TES_per_household.kWh.LU.Res.HH.Thermal.CO.LPG.LPG</t>
  </si>
  <si>
    <t>TES_per_household.kWh.LU.Res.HH.Thermal.CO.Gas.NG_Biogas</t>
  </si>
  <si>
    <t>TES_per_household.kWh.LU.Res.HH.Thermal.CO.Biomass.Biomass_Waste</t>
  </si>
  <si>
    <t>TES_per_household.kWh.LU.Res.HH.Thermal.CO.Elc.Elec</t>
  </si>
  <si>
    <t>LU - CO2 emissions per household</t>
  </si>
  <si>
    <t>EMI_per_household.kgCO2.LU.Res.HH.Thermal.SH.Solids.Solids</t>
  </si>
  <si>
    <t>EMI_per_household.kgCO2.LU.Res.HH.Thermal.SH.LPG.LPG</t>
  </si>
  <si>
    <t>EMI_per_household.kgCO2.LU.Res.HH.Thermal.SH.Oil.Oil_LiqBio</t>
  </si>
  <si>
    <t>EMI_per_household.kgCO2.LU.Res.HH.Thermal.SH.Gas.NG_Biogas</t>
  </si>
  <si>
    <t>EMI_per_household.kgCO2.LU.Res.HH.Thermal.SH.Biomass.Biomass_Waste</t>
  </si>
  <si>
    <t>EMI_per_household.kgCO2.LU.Res.HH.Thermal.SH.Geo.Geo</t>
  </si>
  <si>
    <t>EMI_per_household.kgCO2.LU.Res.HH.Thermal.SH.DistrHeat.Steam_Distr</t>
  </si>
  <si>
    <t>EMI_per_household.kgCO2.LU.Res.HH.Thermal.SH.AdvElc.Elec</t>
  </si>
  <si>
    <t>EMI_per_household.kgCO2.LU.Res.HH.Thermal.SH.ConvElc.Elec</t>
  </si>
  <si>
    <t>EMI_per_household.kgCO2.LU.Res.HH.Thermal.SH.TotalCirculation.Elec</t>
  </si>
  <si>
    <t>EMI_per_household.kgCO2.LU.Res.HH.Thermal.SC.AC.Elec</t>
  </si>
  <si>
    <t>EMI_per_household.kgCO2.LU.Res.HH.Thermal.WH.Solids.Solids</t>
  </si>
  <si>
    <t>EMI_per_household.kgCO2.LU.Res.HH.Thermal.WH.LPG.LPG</t>
  </si>
  <si>
    <t>EMI_per_household.kgCO2.LU.Res.HH.Thermal.WH.Oil.Oil_LiqBio</t>
  </si>
  <si>
    <t>EMI_per_household.kgCO2.LU.Res.HH.Thermal.WH.Gas.NG_Biogas</t>
  </si>
  <si>
    <t>EMI_per_household.kgCO2.LU.Res.HH.Thermal.WH.Biomass.Biomass_Waste</t>
  </si>
  <si>
    <t>EMI_per_household.kgCO2.LU.Res.HH.Thermal.WH.Geo.Geo</t>
  </si>
  <si>
    <t>EMI_per_household.kgCO2.LU.Res.HH.Thermal.WH.DistrHeat.Steam_Distr</t>
  </si>
  <si>
    <t>EMI_per_household.kgCO2.LU.Res.HH.Thermal.WH.Elc.Elec</t>
  </si>
  <si>
    <t>EMI_per_household.kgCO2.LU.Res.HH.Thermal.WH.TotalSolar.Solar</t>
  </si>
  <si>
    <t>EMI_per_household.kgCO2.LU.Res.HH.Thermal.CO.Solids.Solids</t>
  </si>
  <si>
    <t>EMI_per_household.kgCO2.LU.Res.HH.Thermal.CO.LPG.LPG</t>
  </si>
  <si>
    <t>EMI_per_household.kgCO2.LU.Res.HH.Thermal.CO.Gas.NG_Biogas</t>
  </si>
  <si>
    <t>EMI_per_household.kgCO2.LU.Res.HH.Thermal.CO.Biomass.Biomass_Waste</t>
  </si>
  <si>
    <t>EMI_per_household.kgCO2.LU.Res.HH.Thermal.CO.Elc.Elec</t>
  </si>
  <si>
    <t>LU - Final energy consumption per surface area</t>
  </si>
  <si>
    <t>FEC_per_sqm.kWh.LU.Res.HH.Thermal.SH.Solids.Solids</t>
  </si>
  <si>
    <t>FEC_per_sqm.kWh.LU.Res.HH.Thermal.SH.LPG.LPG</t>
  </si>
  <si>
    <t>FEC_per_sqm.kWh.LU.Res.HH.Thermal.SH.Oil.Oil_LiqBio</t>
  </si>
  <si>
    <t>FEC_per_sqm.kWh.LU.Res.HH.Thermal.SH.Gas.NG_Biogas</t>
  </si>
  <si>
    <t>FEC_per_sqm.kWh.LU.Res.HH.Thermal.SH.Biomass.Biomass_Waste</t>
  </si>
  <si>
    <t>FEC_per_sqm.kWh.LU.Res.HH.Thermal.SH.Geo.Geo</t>
  </si>
  <si>
    <t>FEC_per_sqm.kWh.LU.Res.HH.Thermal.SH.DistrHeat.Steam_Distr</t>
  </si>
  <si>
    <t>FEC_per_sqm.kWh.LU.Res.HH.Thermal.SH.AdvElc.Elec</t>
  </si>
  <si>
    <t>FEC_per_sqm.kWh.LU.Res.HH.Thermal.SH.ConvElc.Elec</t>
  </si>
  <si>
    <t>FEC_per_sqm.kWh.LU.Res.HH.Thermal.SH.TotalCirculation.Elec</t>
  </si>
  <si>
    <t>FEC_per_sqm.kWh.LU.Res.HH.Thermal.SC.AC.Elec</t>
  </si>
  <si>
    <t>FEC_per_sqm.kWh.LU.Res.HH.Thermal.WH.Solids.Solids</t>
  </si>
  <si>
    <t>FEC_per_sqm.kWh.LU.Res.HH.Thermal.WH.LPG.LPG</t>
  </si>
  <si>
    <t>FEC_per_sqm.kWh.LU.Res.HH.Thermal.WH.Oil.Oil_LiqBio</t>
  </si>
  <si>
    <t>FEC_per_sqm.kWh.LU.Res.HH.Thermal.WH.Gas.NG_Biogas</t>
  </si>
  <si>
    <t>FEC_per_sqm.kWh.LU.Res.HH.Thermal.WH.Biomass.Biomass_Waste</t>
  </si>
  <si>
    <t>FEC_per_sqm.kWh.LU.Res.HH.Thermal.WH.Geo.Geo</t>
  </si>
  <si>
    <t>FEC_per_sqm.kWh.LU.Res.HH.Thermal.WH.DistrHeat.Steam_Distr</t>
  </si>
  <si>
    <t>FEC_per_sqm.kWh.LU.Res.HH.Thermal.WH.Elc.Elec</t>
  </si>
  <si>
    <t>FEC_per_sqm.kWh.LU.Res.HH.Thermal.WH.TotalSolar.Solar</t>
  </si>
  <si>
    <t>FEC_per_sqm.kWh.LU.Res.HH.Thermal.CO.Solids.Solids</t>
  </si>
  <si>
    <t>FEC_per_sqm.kWh.LU.Res.HH.Thermal.CO.LPG.LPG</t>
  </si>
  <si>
    <t>FEC_per_sqm.kWh.LU.Res.HH.Thermal.CO.Gas.NG_Biogas</t>
  </si>
  <si>
    <t>FEC_per_sqm.kWh.LU.Res.HH.Thermal.CO.Biomass.Biomass_Waste</t>
  </si>
  <si>
    <t>FEC_per_sqm.kWh.LU.Res.HH.Thermal.CO.Elc.Elec</t>
  </si>
  <si>
    <t>LU - Thermal energy service per surface area</t>
  </si>
  <si>
    <t>TES_per_sqm.kWh.LU.Res.HH.Thermal.SH.Solids.Solids</t>
  </si>
  <si>
    <t>TES_per_sqm.kWh.LU.Res.HH.Thermal.SH.LPG.LPG</t>
  </si>
  <si>
    <t>TES_per_sqm.kWh.LU.Res.HH.Thermal.SH.Oil.Oil_LiqBio</t>
  </si>
  <si>
    <t>TES_per_sqm.kWh.LU.Res.HH.Thermal.SH.Gas.NG_Biogas</t>
  </si>
  <si>
    <t>TES_per_sqm.kWh.LU.Res.HH.Thermal.SH.Biomass.Biomass_Waste</t>
  </si>
  <si>
    <t>TES_per_sqm.kWh.LU.Res.HH.Thermal.SH.Geo.Geo</t>
  </si>
  <si>
    <t>TES_per_sqm.kWh.LU.Res.HH.Thermal.SH.DistrHeat.Steam_Distr</t>
  </si>
  <si>
    <t>TES_per_sqm.kWh.LU.Res.HH.Thermal.SH.AdvElc.Elec</t>
  </si>
  <si>
    <t>TES_per_sqm.kWh.LU.Res.HH.Thermal.SH.ConvElc.Elec</t>
  </si>
  <si>
    <t>TES_per_sqm.kWh.LU.Res.HH.Thermal.SH.TotalCirculation.Elec</t>
  </si>
  <si>
    <t>TES_per_sqm.kWh.LU.Res.HH.Thermal.SC.AC.Elec</t>
  </si>
  <si>
    <t>TES_per_sqm.kWh.LU.Res.HH.Thermal.WH.Solids.Solids</t>
  </si>
  <si>
    <t>TES_per_sqm.kWh.LU.Res.HH.Thermal.WH.LPG.LPG</t>
  </si>
  <si>
    <t>TES_per_sqm.kWh.LU.Res.HH.Thermal.WH.Oil.Oil_LiqBio</t>
  </si>
  <si>
    <t>TES_per_sqm.kWh.LU.Res.HH.Thermal.WH.Gas.NG_Biogas</t>
  </si>
  <si>
    <t>TES_per_sqm.kWh.LU.Res.HH.Thermal.WH.Biomass.Biomass_Waste</t>
  </si>
  <si>
    <t>TES_per_sqm.kWh.LU.Res.HH.Thermal.WH.Geo.Geo</t>
  </si>
  <si>
    <t>TES_per_sqm.kWh.LU.Res.HH.Thermal.WH.DistrHeat.Steam_Distr</t>
  </si>
  <si>
    <t>TES_per_sqm.kWh.LU.Res.HH.Thermal.WH.Elc.Elec</t>
  </si>
  <si>
    <t>TES_per_sqm.kWh.LU.Res.HH.Thermal.WH.TotalSolar.Solar</t>
  </si>
  <si>
    <t>TES_per_sqm.kWh.LU.Res.HH.Thermal.CO.Solids.Solids</t>
  </si>
  <si>
    <t>TES_per_sqm.kWh.LU.Res.HH.Thermal.CO.LPG.LPG</t>
  </si>
  <si>
    <t>TES_per_sqm.kWh.LU.Res.HH.Thermal.CO.Gas.NG_Biogas</t>
  </si>
  <si>
    <t>TES_per_sqm.kWh.LU.Res.HH.Thermal.CO.Biomass.Biomass_Waste</t>
  </si>
  <si>
    <t>TES_per_sqm.kWh.LU.Res.HH.Thermal.CO.Elc.Elec</t>
  </si>
  <si>
    <t>LU - CO2 emissions per surface area</t>
  </si>
  <si>
    <t>EMI_per_sqm.kgCO2.LU.Res.HH.Thermal.SH.Solids.Solids</t>
  </si>
  <si>
    <t>EMI_per_sqm.kgCO2.LU.Res.HH.Thermal.SH.LPG.LPG</t>
  </si>
  <si>
    <t>EMI_per_sqm.kgCO2.LU.Res.HH.Thermal.SH.Oil.Oil_LiqBio</t>
  </si>
  <si>
    <t>EMI_per_sqm.kgCO2.LU.Res.HH.Thermal.SH.Gas.NG_Biogas</t>
  </si>
  <si>
    <t>EMI_per_sqm.kgCO2.LU.Res.HH.Thermal.SH.Biomass.Biomass_Waste</t>
  </si>
  <si>
    <t>EMI_per_sqm.kgCO2.LU.Res.HH.Thermal.SH.Geo.Geo</t>
  </si>
  <si>
    <t>EMI_per_sqm.kgCO2.LU.Res.HH.Thermal.SH.DistrHeat.Steam_Distr</t>
  </si>
  <si>
    <t>EMI_per_sqm.kgCO2.LU.Res.HH.Thermal.SH.AdvElc.Elec</t>
  </si>
  <si>
    <t>EMI_per_sqm.kgCO2.LU.Res.HH.Thermal.SH.ConvElc.Elec</t>
  </si>
  <si>
    <t>EMI_per_sqm.kgCO2.LU.Res.HH.Thermal.SH.TotalCirculation.Elec</t>
  </si>
  <si>
    <t>EMI_per_sqm.kgCO2.LU.Res.HH.Thermal.SC.AC.Elec</t>
  </si>
  <si>
    <t>EMI_per_sqm.kgCO2.LU.Res.HH.Thermal.WH.Solids.Solids</t>
  </si>
  <si>
    <t>EMI_per_sqm.kgCO2.LU.Res.HH.Thermal.WH.LPG.LPG</t>
  </si>
  <si>
    <t>EMI_per_sqm.kgCO2.LU.Res.HH.Thermal.WH.Oil.Oil_LiqBio</t>
  </si>
  <si>
    <t>EMI_per_sqm.kgCO2.LU.Res.HH.Thermal.WH.Gas.NG_Biogas</t>
  </si>
  <si>
    <t>EMI_per_sqm.kgCO2.LU.Res.HH.Thermal.WH.Biomass.Biomass_Waste</t>
  </si>
  <si>
    <t>EMI_per_sqm.kgCO2.LU.Res.HH.Thermal.WH.Geo.Geo</t>
  </si>
  <si>
    <t>EMI_per_sqm.kgCO2.LU.Res.HH.Thermal.WH.DistrHeat.Steam_Distr</t>
  </si>
  <si>
    <t>EMI_per_sqm.kgCO2.LU.Res.HH.Thermal.WH.Elc.Elec</t>
  </si>
  <si>
    <t>EMI_per_sqm.kgCO2.LU.Res.HH.Thermal.WH.TotalSolar.Solar</t>
  </si>
  <si>
    <t>EMI_per_sqm.kgCO2.LU.Res.HH.Thermal.CO.Solids.Solids</t>
  </si>
  <si>
    <t>EMI_per_sqm.kgCO2.LU.Res.HH.Thermal.CO.LPG.LPG</t>
  </si>
  <si>
    <t>EMI_per_sqm.kgCO2.LU.Res.HH.Thermal.CO.Gas.NG_Biogas</t>
  </si>
  <si>
    <t>EMI_per_sqm.kgCO2.LU.Res.HH.Thermal.CO.Biomass.Biomass_Waste</t>
  </si>
  <si>
    <t>EMI_per_sqm.kgCO2.LU.Res.HH.Thermal.CO.Elc.Elec</t>
  </si>
  <si>
    <t>LU - Number of new and renovated households</t>
  </si>
  <si>
    <t>NUM.number.LU.Res.HHnew.Thermal</t>
  </si>
  <si>
    <t>NUM.number.LU.Res.HHnew.Thermal.SH</t>
  </si>
  <si>
    <t>NUM.number.LU.Res.HHnew.Thermal.SH.Solids</t>
  </si>
  <si>
    <t>NUM.number.LU.Res.HHnew.Thermal.SH.LPG</t>
  </si>
  <si>
    <t>NUM.number.LU.Res.HHnew.Thermal.SH.Oil</t>
  </si>
  <si>
    <t>NUM.number.LU.Res.HHnew.Thermal.SH.Gas</t>
  </si>
  <si>
    <t>NUM.number.LU.Res.HHnew.Thermal.SH.Biomass</t>
  </si>
  <si>
    <t>NUM.number.LU.Res.HHnew.Thermal.SH.Geo</t>
  </si>
  <si>
    <t>NUM.number.LU.Res.HHnew.Thermal.SH.DistrHeat</t>
  </si>
  <si>
    <t>NUM.number.LU.Res.HHnew.Thermal.SH.AdvElc</t>
  </si>
  <si>
    <t>NUM.number.LU.Res.HHnew.Thermal.SH.ConvElc</t>
  </si>
  <si>
    <t>NUM.number.LU.Res.HHnew.Thermal.SC</t>
  </si>
  <si>
    <t>NUM.number.LU.Res.HHnew.Thermal.SC.AC</t>
  </si>
  <si>
    <t>NUM.number.LU.Res.HHnew.Thermal.WH</t>
  </si>
  <si>
    <t>NUM.number.LU.Res.HHnew.Thermal.WH.Solids</t>
  </si>
  <si>
    <t>NUM.number.LU.Res.HHnew.Thermal.WH.LPG</t>
  </si>
  <si>
    <t>NUM.number.LU.Res.HHnew.Thermal.WH.Oil</t>
  </si>
  <si>
    <t>NUM.number.LU.Res.HHnew.Thermal.WH.Gas</t>
  </si>
  <si>
    <t>NUM.number.LU.Res.HHnew.Thermal.WH.Biomass</t>
  </si>
  <si>
    <t>NUM.number.LU.Res.HHnew.Thermal.WH.Geo</t>
  </si>
  <si>
    <t>NUM.number.LU.Res.HHnew.Thermal.WH.DistrHeat</t>
  </si>
  <si>
    <t>NUM.number.LU.Res.HHnew.Thermal.WH.Elc</t>
  </si>
  <si>
    <t>NUM.number.LU.Res.HHnew.Thermal.WH.Solar</t>
  </si>
  <si>
    <t>NUM.number.LU.Res.HHnew.Thermal.CO</t>
  </si>
  <si>
    <t>NUM.number.LU.Res.HHnew.Thermal.CO.Solids</t>
  </si>
  <si>
    <t>NUM.number.LU.Res.HHnew.Thermal.CO.LPG</t>
  </si>
  <si>
    <t>NUM.number.LU.Res.HHnew.Thermal.CO.Gas</t>
  </si>
  <si>
    <t>NUM.number.LU.Res.HHnew.Thermal.CO.Biomass</t>
  </si>
  <si>
    <t>NUM.number.LU.Res.HHnew.Thermal.CO.Elc</t>
  </si>
  <si>
    <t>LU - Final energy consumption in new and renovated households</t>
  </si>
  <si>
    <t>FEC.ktoe.LU.Res.HHnew.Thermal</t>
  </si>
  <si>
    <t>FEC.ktoe.LU.Res.HHnew.Thermal.SH</t>
  </si>
  <si>
    <t>FEC.ktoe.LU.Res.HHnew.Thermal.SH.Solids.Solids</t>
  </si>
  <si>
    <t>FEC.ktoe.LU.Res.HHnew.Thermal.SH.LPG.LPG</t>
  </si>
  <si>
    <t>FEC.ktoe.LU.Res.HHnew.Thermal.SH.Oil.Oil_LiqBio</t>
  </si>
  <si>
    <t>FEC.ktoe.LU.Res.HHnew.Thermal.SH.Gas.NG_Biogas</t>
  </si>
  <si>
    <t>FEC.ktoe.LU.Res.HHnew.Thermal.SH.Biomass.Biomass_Waste</t>
  </si>
  <si>
    <t>FEC.ktoe.LU.Res.HHnew.Thermal.SH.Geo.Geo</t>
  </si>
  <si>
    <t>FEC.ktoe.LU.Res.HHnew.Thermal.SH.DistrHeat.Steam_Distr</t>
  </si>
  <si>
    <t>FEC.ktoe.LU.Res.HHnew.Thermal.SH.AdvElc.Elec</t>
  </si>
  <si>
    <t>FEC.ktoe.LU.Res.HHnew.Thermal.SH.ConvElc.Elec</t>
  </si>
  <si>
    <t>FEC.ktoe.LU.Res.HHnew.Thermal.SH.TotalCirculation.Elec</t>
  </si>
  <si>
    <t>FEC.ktoe.LU.Res.HHnew.Thermal.SC</t>
  </si>
  <si>
    <t>FEC.ktoe.LU.Res.HHnew.Thermal.SC.AC.Elec</t>
  </si>
  <si>
    <t>FEC.ktoe.LU.Res.HHnew.Thermal.WH</t>
  </si>
  <si>
    <t>FEC.ktoe.LU.Res.HHnew.Thermal.WH.Solids.Solids</t>
  </si>
  <si>
    <t>FEC.ktoe.LU.Res.HHnew.Thermal.WH.LPG.LPG</t>
  </si>
  <si>
    <t>FEC.ktoe.LU.Res.HHnew.Thermal.WH.Oil.Oil_LiqBio</t>
  </si>
  <si>
    <t>FEC.ktoe.LU.Res.HHnew.Thermal.WH.Gas.NG_Biogas</t>
  </si>
  <si>
    <t>FEC.ktoe.LU.Res.HHnew.Thermal.WH.Biomass.Biomass_Waste</t>
  </si>
  <si>
    <t>FEC.ktoe.LU.Res.HHnew.Thermal.WH.Geo.Geo</t>
  </si>
  <si>
    <t>FEC.ktoe.LU.Res.HHnew.Thermal.WH.DistrHeat.Steam_Distr</t>
  </si>
  <si>
    <t>FEC.ktoe.LU.Res.HHnew.Thermal.WH.Elc.Elec</t>
  </si>
  <si>
    <t>FEC.ktoe.LU.Res.HHnew.Thermal.WH.TotalSolar.Solar</t>
  </si>
  <si>
    <t>FEC.ktoe.LU.Res.HHnew.Thermal.CO</t>
  </si>
  <si>
    <t>FEC.ktoe.LU.Res.HHnew.Thermal.CO.Solids.Solids</t>
  </si>
  <si>
    <t>FEC.ktoe.LU.Res.HHnew.Thermal.CO.LPG.LPG</t>
  </si>
  <si>
    <t>FEC.ktoe.LU.Res.HHnew.Thermal.CO.Gas.NG_Biogas</t>
  </si>
  <si>
    <t>FEC.ktoe.LU.Res.HHnew.Thermal.CO.Biomass.Biomass_Waste</t>
  </si>
  <si>
    <t>FEC.ktoe.LU.Res.HHnew.Thermal.CO.Elc.Elec</t>
  </si>
  <si>
    <t>LU - Thermal energy service in new and renovated households</t>
  </si>
  <si>
    <t>TES.ktoe.LU.Res.HHnew.Thermal</t>
  </si>
  <si>
    <t>TES.ktoe.LU.Res.HHnew.Thermal.SH</t>
  </si>
  <si>
    <t>TES.ktoe.LU.Res.HHnew.Thermal.SH.Solids.Solids</t>
  </si>
  <si>
    <t>TES.ktoe.LU.Res.HHnew.Thermal.SH.LPG.LPG</t>
  </si>
  <si>
    <t>TES.ktoe.LU.Res.HHnew.Thermal.SH.Oil.Oil_LiqBio</t>
  </si>
  <si>
    <t>TES.ktoe.LU.Res.HHnew.Thermal.SH.Gas.NG_Biogas</t>
  </si>
  <si>
    <t>TES.ktoe.LU.Res.HHnew.Thermal.SH.Biomass.Biomass_Waste</t>
  </si>
  <si>
    <t>TES.ktoe.LU.Res.HHnew.Thermal.SH.Geo.Geo</t>
  </si>
  <si>
    <t>TES.ktoe.LU.Res.HHnew.Thermal.SH.DistrHeat.Steam_Distr</t>
  </si>
  <si>
    <t>TES.ktoe.LU.Res.HHnew.Thermal.SH.AdvElc.Elec</t>
  </si>
  <si>
    <t>TES.ktoe.LU.Res.HHnew.Thermal.SH.ConvElc.Elec</t>
  </si>
  <si>
    <t>TES.ktoe.LU.Res.HHnew.Thermal.SH.TotalCirculation.Elec</t>
  </si>
  <si>
    <t>TES.ktoe.LU.Res.HHnew.Thermal.SC</t>
  </si>
  <si>
    <t>TES.ktoe.LU.Res.HHnew.Thermal.SC.AC.Elec</t>
  </si>
  <si>
    <t>TES.ktoe.LU.Res.HHnew.Thermal.WH</t>
  </si>
  <si>
    <t>TES.ktoe.LU.Res.HHnew.Thermal.WH.Solids.Solids</t>
  </si>
  <si>
    <t>TES.ktoe.LU.Res.HHnew.Thermal.WH.LPG.LPG</t>
  </si>
  <si>
    <t>TES.ktoe.LU.Res.HHnew.Thermal.WH.Oil.Oil_LiqBio</t>
  </si>
  <si>
    <t>TES.ktoe.LU.Res.HHnew.Thermal.WH.Gas.NG_Biogas</t>
  </si>
  <si>
    <t>TES.ktoe.LU.Res.HHnew.Thermal.WH.Biomass.Biomass_Waste</t>
  </si>
  <si>
    <t>TES.ktoe.LU.Res.HHnew.Thermal.WH.Geo.Geo</t>
  </si>
  <si>
    <t>TES.ktoe.LU.Res.HHnew.Thermal.WH.DistrHeat.Steam_Distr</t>
  </si>
  <si>
    <t>TES.ktoe.LU.Res.HHnew.Thermal.WH.Elc.Elec</t>
  </si>
  <si>
    <t>TES.ktoe.LU.Res.HHnew.Thermal.WH.TotalSolar.Solar</t>
  </si>
  <si>
    <t>TES.ktoe.LU.Res.HHnew.Thermal.CO</t>
  </si>
  <si>
    <t>TES.ktoe.LU.Res.HHnew.Thermal.CO.Solids.Solids</t>
  </si>
  <si>
    <t>TES.ktoe.LU.Res.HHnew.Thermal.CO.LPG.LPG</t>
  </si>
  <si>
    <t>TES.ktoe.LU.Res.HHnew.Thermal.CO.Gas.NG_Biogas</t>
  </si>
  <si>
    <t>TES.ktoe.LU.Res.HHnew.Thermal.CO.Biomass.Biomass_Waste</t>
  </si>
  <si>
    <t>TES.ktoe.LU.Res.HHnew.Thermal.CO.Elc.Elec</t>
  </si>
  <si>
    <t>LU - System efficiency indicator of new and renovated households</t>
  </si>
  <si>
    <t>Eff.ratio.LU.Res.HHnew.Thermal</t>
  </si>
  <si>
    <t>Eff.ratio.LU.Res.HHnew.Thermal.SH</t>
  </si>
  <si>
    <t>Eff.ratio.LU.Res.HHnew.Thermal.SH.Solids.Solids</t>
  </si>
  <si>
    <t>Eff.ratio.LU.Res.HHnew.Thermal.SH.LPG.LPG</t>
  </si>
  <si>
    <t>Eff.ratio.LU.Res.HHnew.Thermal.SH.Oil.Oil_LiqBio</t>
  </si>
  <si>
    <t>Eff.ratio.LU.Res.HHnew.Thermal.SH.Gas.NG_Biogas</t>
  </si>
  <si>
    <t>Eff.ratio.LU.Res.HHnew.Thermal.SH.Biomass.Biomass_Waste</t>
  </si>
  <si>
    <t>Eff.ratio.LU.Res.HHnew.Thermal.SH.Geo.Geo</t>
  </si>
  <si>
    <t>Eff.ratio.LU.Res.HHnew.Thermal.SH.DistrHeat.Steam_Distr</t>
  </si>
  <si>
    <t>Eff.ratio.LU.Res.HHnew.Thermal.SH.AdvElc.Elec</t>
  </si>
  <si>
    <t>Eff.ratio.LU.Res.HHnew.Thermal.SH.ConvElc.Elec</t>
  </si>
  <si>
    <t>Eff.ratio.LU.Res.HHnew.Thermal.SH.TotalCirculation.Elec</t>
  </si>
  <si>
    <t>Eff.ratio.LU.Res.HHnew.Thermal.SC</t>
  </si>
  <si>
    <t>Eff.ratio.LU.Res.HHnew.Thermal.SC.AC.Elec</t>
  </si>
  <si>
    <t>Eff.ratio.LU.Res.HHnew.Thermal.WH</t>
  </si>
  <si>
    <t>Eff.ratio.LU.Res.HHnew.Thermal.WH.Solids.Solids</t>
  </si>
  <si>
    <t>Eff.ratio.LU.Res.HHnew.Thermal.WH.LPG.LPG</t>
  </si>
  <si>
    <t>Eff.ratio.LU.Res.HHnew.Thermal.WH.Oil.Oil_LiqBio</t>
  </si>
  <si>
    <t>Eff.ratio.LU.Res.HHnew.Thermal.WH.Gas.NG_Biogas</t>
  </si>
  <si>
    <t>Eff.ratio.LU.Res.HHnew.Thermal.WH.Biomass.Biomass_Waste</t>
  </si>
  <si>
    <t>Eff.ratio.LU.Res.HHnew.Thermal.WH.Geo.Geo</t>
  </si>
  <si>
    <t>Eff.ratio.LU.Res.HHnew.Thermal.WH.DistrHeat.Steam_Distr</t>
  </si>
  <si>
    <t>Eff.ratio.LU.Res.HHnew.Thermal.WH.Elc.Elec</t>
  </si>
  <si>
    <t>Eff.ratio.LU.Res.HHnew.Thermal.WH.TotalSolar.Solar</t>
  </si>
  <si>
    <t>Eff.ratio.LU.Res.HHnew.Thermal.CO</t>
  </si>
  <si>
    <t>Eff.ratio.LU.Res.HHnew.Thermal.CO.Solids.Solids</t>
  </si>
  <si>
    <t>Eff.ratio.LU.Res.HHnew.Thermal.CO.LPG.LPG</t>
  </si>
  <si>
    <t>Eff.ratio.LU.Res.HHnew.Thermal.CO.Gas.NG_Biogas</t>
  </si>
  <si>
    <t>Eff.ratio.LU.Res.HHnew.Thermal.CO.Biomass.Biomass_Waste</t>
  </si>
  <si>
    <t>Eff.ratio.LU.Res.HHnew.Thermal.CO.Elc.Elec</t>
  </si>
  <si>
    <t>LU - CO2 emissions in new and renovated households</t>
  </si>
  <si>
    <t>EMI.ktCO2.LU.Res.HHnew.Thermal</t>
  </si>
  <si>
    <t>EMI.ktCO2.LU.Res.HHnew.Thermal.SH</t>
  </si>
  <si>
    <t>EMI.ktCO2.LU.Res.HHnew.Thermal.SH.Solids.Solids</t>
  </si>
  <si>
    <t>EMI.ktCO2.LU.Res.HHnew.Thermal.SH.LPG.LPG</t>
  </si>
  <si>
    <t>EMI.ktCO2.LU.Res.HHnew.Thermal.SH.Oil.Oil_LiqBio</t>
  </si>
  <si>
    <t>EMI.ktCO2.LU.Res.HHnew.Thermal.SH.Gas.NG_Biogas</t>
  </si>
  <si>
    <t>EMI.ktCO2.LU.Res.HHnew.Thermal.SH.Biomass.Biomass_Waste</t>
  </si>
  <si>
    <t>EMI.ktCO2.LU.Res.HHnew.Thermal.SH.Geo.Geo</t>
  </si>
  <si>
    <t>EMI.ktCO2.LU.Res.HHnew.Thermal.SH.DistrHeat.Steam_Distr</t>
  </si>
  <si>
    <t>EMI.ktCO2.LU.Res.HHnew.Thermal.SH.AdvElc.Elec</t>
  </si>
  <si>
    <t>EMI.ktCO2.LU.Res.HHnew.Thermal.SH.ConvElc.Elec</t>
  </si>
  <si>
    <t>EMI.ktCO2.LU.Res.HHnew.Thermal.SH.TotalCirculation.Elec</t>
  </si>
  <si>
    <t>EMI.ktCO2.LU.Res.HHnew.Thermal.SC</t>
  </si>
  <si>
    <t>EMI.ktCO2.LU.Res.HHnew.Thermal.SC.AC.Elec</t>
  </si>
  <si>
    <t>EMI.ktCO2.LU.Res.HHnew.Thermal.WH</t>
  </si>
  <si>
    <t>EMI.ktCO2.LU.Res.HHnew.Thermal.WH.Solids.Solids</t>
  </si>
  <si>
    <t>EMI.ktCO2.LU.Res.HHnew.Thermal.WH.LPG.LPG</t>
  </si>
  <si>
    <t>EMI.ktCO2.LU.Res.HHnew.Thermal.WH.Oil.Oil_LiqBio</t>
  </si>
  <si>
    <t>EMI.ktCO2.LU.Res.HHnew.Thermal.WH.Gas.NG_Biogas</t>
  </si>
  <si>
    <t>EMI.ktCO2.LU.Res.HHnew.Thermal.WH.Biomass.Biomass_Waste</t>
  </si>
  <si>
    <t>EMI.ktCO2.LU.Res.HHnew.Thermal.WH.Geo.Geo</t>
  </si>
  <si>
    <t>EMI.ktCO2.LU.Res.HHnew.Thermal.WH.DistrHeat.Steam_Distr</t>
  </si>
  <si>
    <t>EMI.ktCO2.LU.Res.HHnew.Thermal.WH.Elc.Elec</t>
  </si>
  <si>
    <t>EMI.ktCO2.LU.Res.HHnew.Thermal.WH.TotalSolar.Solar</t>
  </si>
  <si>
    <t>EMI.ktCO2.LU.Res.HHnew.Thermal.CO</t>
  </si>
  <si>
    <t>EMI.ktCO2.LU.Res.HHnew.Thermal.CO.Solids.Solids</t>
  </si>
  <si>
    <t>EMI.ktCO2.LU.Res.HHnew.Thermal.CO.LPG.LPG</t>
  </si>
  <si>
    <t>EMI.ktCO2.LU.Res.HHnew.Thermal.CO.Gas.NG_Biogas</t>
  </si>
  <si>
    <t>EMI.ktCO2.LU.Res.HHnew.Thermal.CO.Biomass.Biomass_Waste</t>
  </si>
  <si>
    <t>EMI.ktCO2.LU.Res.HHnew.Thermal.CO.Elc.Elec</t>
  </si>
  <si>
    <t>LU - Final energy consumption of new and renovated households (per household)</t>
  </si>
  <si>
    <t>FEC_per_household.kWh.LU.Res.HHnew.Thermal</t>
  </si>
  <si>
    <t>FEC_per_household.kWh.LU.Res.HHnew.Thermal.SH</t>
  </si>
  <si>
    <t>FEC_per_household.kWh.LU.Res.HHnew.Thermal.SH.Solids.Solids</t>
  </si>
  <si>
    <t>FEC_per_household.kWh.LU.Res.HHnew.Thermal.SH.LPG.LPG</t>
  </si>
  <si>
    <t>FEC_per_household.kWh.LU.Res.HHnew.Thermal.SH.Oil.Oil_LiqBio</t>
  </si>
  <si>
    <t>FEC_per_household.kWh.LU.Res.HHnew.Thermal.SH.Gas.NG_Biogas</t>
  </si>
  <si>
    <t>FEC_per_household.kWh.LU.Res.HHnew.Thermal.SH.Biomass.Biomass_Waste</t>
  </si>
  <si>
    <t>FEC_per_household.kWh.LU.Res.HHnew.Thermal.SH.Geo.Geo</t>
  </si>
  <si>
    <t>FEC_per_household.kWh.LU.Res.HHnew.Thermal.SH.DistrHeat.Steam_Distr</t>
  </si>
  <si>
    <t>FEC_per_household.kWh.LU.Res.HHnew.Thermal.SH.AdvElc.Elec</t>
  </si>
  <si>
    <t>FEC_per_household.kWh.LU.Res.HHnew.Thermal.SH.ConvElc.Elec</t>
  </si>
  <si>
    <t>FEC_per_household.kWh.LU.Res.HHnew.Thermal.SH.TotalCirculation.Elec</t>
  </si>
  <si>
    <t>FEC_per_household.kWh.LU.Res.HHnew.Thermal.SC</t>
  </si>
  <si>
    <t>FEC_per_household.kWh.LU.Res.HHnew.Thermal.SC.AC.Elec</t>
  </si>
  <si>
    <t>FEC_per_household.kWh.LU.Res.HHnew.Thermal.WH</t>
  </si>
  <si>
    <t>FEC_per_household.kWh.LU.Res.HHnew.Thermal.WH.Solids.Solids</t>
  </si>
  <si>
    <t>FEC_per_household.kWh.LU.Res.HHnew.Thermal.WH.LPG.LPG</t>
  </si>
  <si>
    <t>FEC_per_household.kWh.LU.Res.HHnew.Thermal.WH.Oil.Oil_LiqBio</t>
  </si>
  <si>
    <t>FEC_per_household.kWh.LU.Res.HHnew.Thermal.WH.Gas.NG_Biogas</t>
  </si>
  <si>
    <t>FEC_per_household.kWh.LU.Res.HHnew.Thermal.WH.Biomass.Biomass_Waste</t>
  </si>
  <si>
    <t>FEC_per_household.kWh.LU.Res.HHnew.Thermal.WH.Geo.Geo</t>
  </si>
  <si>
    <t>FEC_per_household.kWh.LU.Res.HHnew.Thermal.WH.DistrHeat.Steam_Distr</t>
  </si>
  <si>
    <t>FEC_per_household.kWh.LU.Res.HHnew.Thermal.WH.Elc.Elec</t>
  </si>
  <si>
    <t>FEC_per_household.kWh.LU.Res.HHnew.Thermal.WH.TotalSolar.Solar</t>
  </si>
  <si>
    <t>FEC_per_household.kWh.LU.Res.HHnew.Thermal.CO</t>
  </si>
  <si>
    <t>FEC_per_household.kWh.LU.Res.HHnew.Thermal.CO.Solids.Solids</t>
  </si>
  <si>
    <t>FEC_per_household.kWh.LU.Res.HHnew.Thermal.CO.LPG.LPG</t>
  </si>
  <si>
    <t>FEC_per_household.kWh.LU.Res.HHnew.Thermal.CO.Gas.NG_Biogas</t>
  </si>
  <si>
    <t>FEC_per_household.kWh.LU.Res.HHnew.Thermal.CO.Biomass.Biomass_Waste</t>
  </si>
  <si>
    <t>FEC_per_household.kWh.LU.Res.HHnew.Thermal.CO.Elc.Elec</t>
  </si>
  <si>
    <t>LU - Thermal energy service of new and renovated households (per household)</t>
  </si>
  <si>
    <t>TES_per_household.kWh.LU.Res.HHnew.Thermal</t>
  </si>
  <si>
    <t>TES_per_household.kWh.LU.Res.HHnew.Thermal.SH</t>
  </si>
  <si>
    <t>TES_per_household.kWh.LU.Res.HHnew.Thermal.SH.Solids.Solids</t>
  </si>
  <si>
    <t>TES_per_household.kWh.LU.Res.HHnew.Thermal.SH.LPG.LPG</t>
  </si>
  <si>
    <t>TES_per_household.kWh.LU.Res.HHnew.Thermal.SH.Oil.Oil_LiqBio</t>
  </si>
  <si>
    <t>TES_per_household.kWh.LU.Res.HHnew.Thermal.SH.Gas.NG_Biogas</t>
  </si>
  <si>
    <t>TES_per_household.kWh.LU.Res.HHnew.Thermal.SH.Biomass.Biomass_Waste</t>
  </si>
  <si>
    <t>TES_per_household.kWh.LU.Res.HHnew.Thermal.SH.Geo.Geo</t>
  </si>
  <si>
    <t>TES_per_household.kWh.LU.Res.HHnew.Thermal.SH.DistrHeat.Steam_Distr</t>
  </si>
  <si>
    <t>TES_per_household.kWh.LU.Res.HHnew.Thermal.SH.AdvElc.Elec</t>
  </si>
  <si>
    <t>TES_per_household.kWh.LU.Res.HHnew.Thermal.SH.ConvElc.Elec</t>
  </si>
  <si>
    <t>TES_per_household.kWh.LU.Res.HHnew.Thermal.SH.TotalCirculation.Elec</t>
  </si>
  <si>
    <t>TES_per_household.kWh.LU.Res.HHnew.Thermal.SC</t>
  </si>
  <si>
    <t>TES_per_household.kWh.LU.Res.HHnew.Thermal.SC.AC.Elec</t>
  </si>
  <si>
    <t>TES_per_household.kWh.LU.Res.HHnew.Thermal.WH</t>
  </si>
  <si>
    <t>TES_per_household.kWh.LU.Res.HHnew.Thermal.WH.Solids.Solids</t>
  </si>
  <si>
    <t>TES_per_household.kWh.LU.Res.HHnew.Thermal.WH.LPG.LPG</t>
  </si>
  <si>
    <t>TES_per_household.kWh.LU.Res.HHnew.Thermal.WH.Oil.Oil_LiqBio</t>
  </si>
  <si>
    <t>TES_per_household.kWh.LU.Res.HHnew.Thermal.WH.Gas.NG_Biogas</t>
  </si>
  <si>
    <t>TES_per_household.kWh.LU.Res.HHnew.Thermal.WH.Biomass.Biomass_Waste</t>
  </si>
  <si>
    <t>TES_per_household.kWh.LU.Res.HHnew.Thermal.WH.Geo.Geo</t>
  </si>
  <si>
    <t>TES_per_household.kWh.LU.Res.HHnew.Thermal.WH.DistrHeat.Steam_Distr</t>
  </si>
  <si>
    <t>TES_per_household.kWh.LU.Res.HHnew.Thermal.WH.Elc.Elec</t>
  </si>
  <si>
    <t>TES_per_household.kWh.LU.Res.HHnew.Thermal.WH.TotalSolar.Solar</t>
  </si>
  <si>
    <t>TES_per_household.kWh.LU.Res.HHnew.Thermal.CO</t>
  </si>
  <si>
    <t>TES_per_household.kWh.LU.Res.HHnew.Thermal.CO.Solids.Solids</t>
  </si>
  <si>
    <t>TES_per_household.kWh.LU.Res.HHnew.Thermal.CO.LPG.LPG</t>
  </si>
  <si>
    <t>TES_per_household.kWh.LU.Res.HHnew.Thermal.CO.Gas.NG_Biogas</t>
  </si>
  <si>
    <t>TES_per_household.kWh.LU.Res.HHnew.Thermal.CO.Biomass.Biomass_Waste</t>
  </si>
  <si>
    <t>TES_per_household.kWh.LU.Res.HHnew.Thermal.CO.Elc.Elec</t>
  </si>
  <si>
    <t>LU - CO2 emissions in new and renovated households (per household)</t>
  </si>
  <si>
    <t>EMI_per_household.kgCO2.LU.Res.HHnew.Thermal</t>
  </si>
  <si>
    <t>EMI_per_household.kgCO2.LU.Res.HHnew.Thermal.SH</t>
  </si>
  <si>
    <t>EMI_per_household.kgCO2.LU.Res.HHnew.Thermal.SH.Solids.Solids</t>
  </si>
  <si>
    <t>EMI_per_household.kgCO2.LU.Res.HHnew.Thermal.SH.LPG.LPG</t>
  </si>
  <si>
    <t>EMI_per_household.kgCO2.LU.Res.HHnew.Thermal.SH.Oil.Oil_LiqBio</t>
  </si>
  <si>
    <t>EMI_per_household.kgCO2.LU.Res.HHnew.Thermal.SH.Gas.NG_Biogas</t>
  </si>
  <si>
    <t>EMI_per_household.kgCO2.LU.Res.HHnew.Thermal.SH.Biomass.Biomass_Waste</t>
  </si>
  <si>
    <t>EMI_per_household.kgCO2.LU.Res.HHnew.Thermal.SH.Geo.Geo</t>
  </si>
  <si>
    <t>EMI_per_household.kgCO2.LU.Res.HHnew.Thermal.SH.DistrHeat.Steam_Distr</t>
  </si>
  <si>
    <t>EMI_per_household.kgCO2.LU.Res.HHnew.Thermal.SH.AdvElc.Elec</t>
  </si>
  <si>
    <t>EMI_per_household.kgCO2.LU.Res.HHnew.Thermal.SH.ConvElc.Elec</t>
  </si>
  <si>
    <t>EMI_per_household.kgCO2.LU.Res.HHnew.Thermal.SH.TotalCirculation.Elec</t>
  </si>
  <si>
    <t>EMI_per_household.kgCO2.LU.Res.HHnew.Thermal.SC</t>
  </si>
  <si>
    <t>EMI_per_household.kgCO2.LU.Res.HHnew.Thermal.SC.AC.Elec</t>
  </si>
  <si>
    <t>EMI_per_household.kgCO2.LU.Res.HHnew.Thermal.WH</t>
  </si>
  <si>
    <t>EMI_per_household.kgCO2.LU.Res.HHnew.Thermal.WH.Solids.Solids</t>
  </si>
  <si>
    <t>EMI_per_household.kgCO2.LU.Res.HHnew.Thermal.WH.LPG.LPG</t>
  </si>
  <si>
    <t>EMI_per_household.kgCO2.LU.Res.HHnew.Thermal.WH.Oil.Oil_LiqBio</t>
  </si>
  <si>
    <t>EMI_per_household.kgCO2.LU.Res.HHnew.Thermal.WH.Gas.NG_Biogas</t>
  </si>
  <si>
    <t>EMI_per_household.kgCO2.LU.Res.HHnew.Thermal.WH.Biomass.Biomass_Waste</t>
  </si>
  <si>
    <t>EMI_per_household.kgCO2.LU.Res.HHnew.Thermal.WH.Geo.Geo</t>
  </si>
  <si>
    <t>EMI_per_household.kgCO2.LU.Res.HHnew.Thermal.WH.DistrHeat.Steam_Distr</t>
  </si>
  <si>
    <t>EMI_per_household.kgCO2.LU.Res.HHnew.Thermal.WH.Elc.Elec</t>
  </si>
  <si>
    <t>EMI_per_household.kgCO2.LU.Res.HHnew.Thermal.WH.TotalSolar.Solar</t>
  </si>
  <si>
    <t>EMI_per_household.kgCO2.LU.Res.HHnew.Thermal.CO</t>
  </si>
  <si>
    <t>EMI_per_household.kgCO2.LU.Res.HHnew.Thermal.CO.Solids.Solids</t>
  </si>
  <si>
    <t>EMI_per_household.kgCO2.LU.Res.HHnew.Thermal.CO.LPG.LPG</t>
  </si>
  <si>
    <t>EMI_per_household.kgCO2.LU.Res.HHnew.Thermal.CO.Gas.NG_Biogas</t>
  </si>
  <si>
    <t>EMI_per_household.kgCO2.LU.Res.HHnew.Thermal.CO.Biomass.Biomass_Waste</t>
  </si>
  <si>
    <t>EMI_per_household.kgCO2.LU.Res.HHnew.Thermal.CO.Elc.Elec</t>
  </si>
  <si>
    <t>LU - Final energy consumption in new and renovated households per surface area</t>
  </si>
  <si>
    <t>FEC_per_sqm.kWh.LU.Res.HHnew.Thermal</t>
  </si>
  <si>
    <t>FEC_per_sqm.kWh.LU.Res.HHnew.Thermal.SH</t>
  </si>
  <si>
    <t>FEC_per_sqm.kWh.LU.Res.HHnew.Thermal.SH.Solids.Solids</t>
  </si>
  <si>
    <t>FEC_per_sqm.kWh.LU.Res.HHnew.Thermal.SH.LPG.LPG</t>
  </si>
  <si>
    <t>FEC_per_sqm.kWh.LU.Res.HHnew.Thermal.SH.Oil.Oil_LiqBio</t>
  </si>
  <si>
    <t>FEC_per_sqm.kWh.LU.Res.HHnew.Thermal.SH.Gas.NG_Biogas</t>
  </si>
  <si>
    <t>FEC_per_sqm.kWh.LU.Res.HHnew.Thermal.SH.Biomass.Biomass_Waste</t>
  </si>
  <si>
    <t>FEC_per_sqm.kWh.LU.Res.HHnew.Thermal.SH.Geo.Geo</t>
  </si>
  <si>
    <t>FEC_per_sqm.kWh.LU.Res.HHnew.Thermal.SH.DistrHeat.Steam_Distr</t>
  </si>
  <si>
    <t>FEC_per_sqm.kWh.LU.Res.HHnew.Thermal.SH.AdvElc.Elec</t>
  </si>
  <si>
    <t>FEC_per_sqm.kWh.LU.Res.HHnew.Thermal.SH.ConvElc.Elec</t>
  </si>
  <si>
    <t>FEC_per_sqm.kWh.LU.Res.HHnew.Thermal.SH.TotalCirculation.Elec</t>
  </si>
  <si>
    <t>FEC_per_sqm.kWh.LU.Res.HHnew.Thermal.SC</t>
  </si>
  <si>
    <t>FEC_per_sqm.kWh.LU.Res.HHnew.Thermal.SC.AC.Elec</t>
  </si>
  <si>
    <t>FEC_per_sqm.kWh.LU.Res.HHnew.Thermal.WH</t>
  </si>
  <si>
    <t>FEC_per_sqm.kWh.LU.Res.HHnew.Thermal.WH.Solids.Solids</t>
  </si>
  <si>
    <t>FEC_per_sqm.kWh.LU.Res.HHnew.Thermal.WH.LPG.LPG</t>
  </si>
  <si>
    <t>FEC_per_sqm.kWh.LU.Res.HHnew.Thermal.WH.Oil.Oil_LiqBio</t>
  </si>
  <si>
    <t>FEC_per_sqm.kWh.LU.Res.HHnew.Thermal.WH.Gas.NG_Biogas</t>
  </si>
  <si>
    <t>FEC_per_sqm.kWh.LU.Res.HHnew.Thermal.WH.Biomass.Biomass_Waste</t>
  </si>
  <si>
    <t>FEC_per_sqm.kWh.LU.Res.HHnew.Thermal.WH.Geo.Geo</t>
  </si>
  <si>
    <t>FEC_per_sqm.kWh.LU.Res.HHnew.Thermal.WH.DistrHeat.Steam_Distr</t>
  </si>
  <si>
    <t>FEC_per_sqm.kWh.LU.Res.HHnew.Thermal.WH.Elc.Elec</t>
  </si>
  <si>
    <t>FEC_per_sqm.kWh.LU.Res.HHnew.Thermal.WH.TotalSolar.Solar</t>
  </si>
  <si>
    <t>FEC_per_sqm.kWh.LU.Res.HHnew.Thermal.CO</t>
  </si>
  <si>
    <t>FEC_per_sqm.kWh.LU.Res.HHnew.Thermal.CO.Solids.Solids</t>
  </si>
  <si>
    <t>FEC_per_sqm.kWh.LU.Res.HHnew.Thermal.CO.LPG.LPG</t>
  </si>
  <si>
    <t>FEC_per_sqm.kWh.LU.Res.HHnew.Thermal.CO.Gas.NG_Biogas</t>
  </si>
  <si>
    <t>FEC_per_sqm.kWh.LU.Res.HHnew.Thermal.CO.Biomass.Biomass_Waste</t>
  </si>
  <si>
    <t>FEC_per_sqm.kWh.LU.Res.HHnew.Thermal.CO.Elc.Elec</t>
  </si>
  <si>
    <t>LU - Thermal energy service in new and renovated households per surface area</t>
  </si>
  <si>
    <t>TES_per_sqm.kWh.LU.Res.HHnew.Thermal</t>
  </si>
  <si>
    <t>TES_per_sqm.kWh.LU.Res.HHnew.Thermal.SH</t>
  </si>
  <si>
    <t>TES_per_sqm.kWh.LU.Res.HHnew.Thermal.SH.Solids.Solids</t>
  </si>
  <si>
    <t>TES_per_sqm.kWh.LU.Res.HHnew.Thermal.SH.LPG.LPG</t>
  </si>
  <si>
    <t>TES_per_sqm.kWh.LU.Res.HHnew.Thermal.SH.Oil.Oil_LiqBio</t>
  </si>
  <si>
    <t>TES_per_sqm.kWh.LU.Res.HHnew.Thermal.SH.Gas.NG_Biogas</t>
  </si>
  <si>
    <t>TES_per_sqm.kWh.LU.Res.HHnew.Thermal.SH.Biomass.Biomass_Waste</t>
  </si>
  <si>
    <t>TES_per_sqm.kWh.LU.Res.HHnew.Thermal.SH.Geo.Geo</t>
  </si>
  <si>
    <t>TES_per_sqm.kWh.LU.Res.HHnew.Thermal.SH.DistrHeat.Steam_Distr</t>
  </si>
  <si>
    <t>TES_per_sqm.kWh.LU.Res.HHnew.Thermal.SH.AdvElc.Elec</t>
  </si>
  <si>
    <t>TES_per_sqm.kWh.LU.Res.HHnew.Thermal.SH.ConvElc.Elec</t>
  </si>
  <si>
    <t>TES_per_sqm.kWh.LU.Res.HHnew.Thermal.SH.TotalCirculation.Elec</t>
  </si>
  <si>
    <t>TES_per_sqm.kWh.LU.Res.HHnew.Thermal.SC</t>
  </si>
  <si>
    <t>TES_per_sqm.kWh.LU.Res.HHnew.Thermal.SC.AC.Elec</t>
  </si>
  <si>
    <t>TES_per_sqm.kWh.LU.Res.HHnew.Thermal.WH</t>
  </si>
  <si>
    <t>TES_per_sqm.kWh.LU.Res.HHnew.Thermal.WH.Solids.Solids</t>
  </si>
  <si>
    <t>TES_per_sqm.kWh.LU.Res.HHnew.Thermal.WH.LPG.LPG</t>
  </si>
  <si>
    <t>TES_per_sqm.kWh.LU.Res.HHnew.Thermal.WH.Oil.Oil_LiqBio</t>
  </si>
  <si>
    <t>TES_per_sqm.kWh.LU.Res.HHnew.Thermal.WH.Gas.NG_Biogas</t>
  </si>
  <si>
    <t>TES_per_sqm.kWh.LU.Res.HHnew.Thermal.WH.Biomass.Biomass_Waste</t>
  </si>
  <si>
    <t>TES_per_sqm.kWh.LU.Res.HHnew.Thermal.WH.Geo.Geo</t>
  </si>
  <si>
    <t>TES_per_sqm.kWh.LU.Res.HHnew.Thermal.WH.DistrHeat.Steam_Distr</t>
  </si>
  <si>
    <t>TES_per_sqm.kWh.LU.Res.HHnew.Thermal.WH.Elc.Elec</t>
  </si>
  <si>
    <t>TES_per_sqm.kWh.LU.Res.HHnew.Thermal.WH.TotalSolar.Solar</t>
  </si>
  <si>
    <t>TES_per_sqm.kWh.LU.Res.HHnew.Thermal.CO</t>
  </si>
  <si>
    <t>TES_per_sqm.kWh.LU.Res.HHnew.Thermal.CO.Solids.Solids</t>
  </si>
  <si>
    <t>TES_per_sqm.kWh.LU.Res.HHnew.Thermal.CO.LPG.LPG</t>
  </si>
  <si>
    <t>TES_per_sqm.kWh.LU.Res.HHnew.Thermal.CO.Gas.NG_Biogas</t>
  </si>
  <si>
    <t>TES_per_sqm.kWh.LU.Res.HHnew.Thermal.CO.Biomass.Biomass_Waste</t>
  </si>
  <si>
    <t>TES_per_sqm.kWh.LU.Res.HHnew.Thermal.CO.Elc.Elec</t>
  </si>
  <si>
    <t>LU - CO2 emissions in new and renovated households per surface area</t>
  </si>
  <si>
    <t>EMI_per_sqm.kgCO2.LU.Res.HHnew.Thermal</t>
  </si>
  <si>
    <t>EMI_per_sqm.kgCO2.LU.Res.HHnew.Thermal.SH</t>
  </si>
  <si>
    <t>EMI_per_sqm.kgCO2.LU.Res.HHnew.Thermal.SH.Solids.Solids</t>
  </si>
  <si>
    <t>EMI_per_sqm.kgCO2.LU.Res.HHnew.Thermal.SH.LPG.LPG</t>
  </si>
  <si>
    <t>EMI_per_sqm.kgCO2.LU.Res.HHnew.Thermal.SH.Oil.Oil_LiqBio</t>
  </si>
  <si>
    <t>EMI_per_sqm.kgCO2.LU.Res.HHnew.Thermal.SH.Gas.NG_Biogas</t>
  </si>
  <si>
    <t>EMI_per_sqm.kgCO2.LU.Res.HHnew.Thermal.SH.Biomass.Biomass_Waste</t>
  </si>
  <si>
    <t>EMI_per_sqm.kgCO2.LU.Res.HHnew.Thermal.SH.Geo.Geo</t>
  </si>
  <si>
    <t>EMI_per_sqm.kgCO2.LU.Res.HHnew.Thermal.SH.DistrHeat.Steam_Distr</t>
  </si>
  <si>
    <t>EMI_per_sqm.kgCO2.LU.Res.HHnew.Thermal.SH.AdvElc.Elec</t>
  </si>
  <si>
    <t>EMI_per_sqm.kgCO2.LU.Res.HHnew.Thermal.SH.ConvElc.Elec</t>
  </si>
  <si>
    <t>EMI_per_sqm.kgCO2.LU.Res.HHnew.Thermal.SH.TotalCirculation.Elec</t>
  </si>
  <si>
    <t>EMI_per_sqm.kgCO2.LU.Res.HHnew.Thermal.SC</t>
  </si>
  <si>
    <t>EMI_per_sqm.kgCO2.LU.Res.HHnew.Thermal.SC.AC.Elec</t>
  </si>
  <si>
    <t>EMI_per_sqm.kgCO2.LU.Res.HHnew.Thermal.WH</t>
  </si>
  <si>
    <t>EMI_per_sqm.kgCO2.LU.Res.HHnew.Thermal.WH.Solids.Solids</t>
  </si>
  <si>
    <t>EMI_per_sqm.kgCO2.LU.Res.HHnew.Thermal.WH.LPG.LPG</t>
  </si>
  <si>
    <t>EMI_per_sqm.kgCO2.LU.Res.HHnew.Thermal.WH.Oil.Oil_LiqBio</t>
  </si>
  <si>
    <t>EMI_per_sqm.kgCO2.LU.Res.HHnew.Thermal.WH.Gas.NG_Biogas</t>
  </si>
  <si>
    <t>EMI_per_sqm.kgCO2.LU.Res.HHnew.Thermal.WH.Biomass.Biomass_Waste</t>
  </si>
  <si>
    <t>EMI_per_sqm.kgCO2.LU.Res.HHnew.Thermal.WH.Geo.Geo</t>
  </si>
  <si>
    <t>EMI_per_sqm.kgCO2.LU.Res.HHnew.Thermal.WH.DistrHeat.Steam_Distr</t>
  </si>
  <si>
    <t>EMI_per_sqm.kgCO2.LU.Res.HHnew.Thermal.WH.Elc.Elec</t>
  </si>
  <si>
    <t>EMI_per_sqm.kgCO2.LU.Res.HHnew.Thermal.WH.TotalSolar.Solar</t>
  </si>
  <si>
    <t>EMI_per_sqm.kgCO2.LU.Res.HHnew.Thermal.CO</t>
  </si>
  <si>
    <t>EMI_per_sqm.kgCO2.LU.Res.HHnew.Thermal.CO.Solids.Solids</t>
  </si>
  <si>
    <t>EMI_per_sqm.kgCO2.LU.Res.HHnew.Thermal.CO.LPG.LPG</t>
  </si>
  <si>
    <t>EMI_per_sqm.kgCO2.LU.Res.HHnew.Thermal.CO.Gas.NG_Biogas</t>
  </si>
  <si>
    <t>EMI_per_sqm.kgCO2.LU.Res.HHnew.Thermal.CO.Biomass.Biomass_Waste</t>
  </si>
  <si>
    <t>EMI_per_sqm.kgCO2.LU.Res.HHnew.Thermal.CO.Elc.Elec</t>
  </si>
  <si>
    <t>FEC.ktoe.LU.Res.HH.Appl.RF</t>
  </si>
  <si>
    <t>FEC.ktoe.LU.Res.HH.Appl.WM</t>
  </si>
  <si>
    <t>FEC.ktoe.LU.Res.HH.Appl.DR</t>
  </si>
  <si>
    <t>FEC.ktoe.LU.Res.HH.Appl.DW</t>
  </si>
  <si>
    <t>FEC.ktoe.LU.Res.HH.Appl.TV</t>
  </si>
  <si>
    <t>FEC.ktoe.LU.Res.HH.Appl.IT</t>
  </si>
  <si>
    <t>FEC.ktoe.LU.Res.HH.Appl.LI</t>
  </si>
  <si>
    <t>FEC.ktoe.LU.Res.HH.Appl.OA</t>
  </si>
  <si>
    <t>Size.MW.LU.Res.HH.Appl</t>
  </si>
  <si>
    <t>Size.MW.LU.Res.HH.Appl.RF</t>
  </si>
  <si>
    <t>Size.MW.LU.Res.HH.Appl.WM</t>
  </si>
  <si>
    <t>Size.MW.LU.Res.HH.Appl.DR</t>
  </si>
  <si>
    <t>Size.MW.LU.Res.HH.Appl.DW</t>
  </si>
  <si>
    <t>Size.MW.LU.Res.HH.Appl.TV</t>
  </si>
  <si>
    <t>Size.MW.LU.Res.HH.Appl.IT</t>
  </si>
  <si>
    <t>Size.MW.LU.Res.HH.Appl.LI</t>
  </si>
  <si>
    <t>Size.MW.LU.Res.HH.Appl.OA</t>
  </si>
  <si>
    <t>NUM.number.LU.Res.HH.Appl.RF</t>
  </si>
  <si>
    <t>NUM.number.LU.Res.HH.Appl.WM</t>
  </si>
  <si>
    <t>NUM.number.LU.Res.HH.Appl.DR</t>
  </si>
  <si>
    <t>NUM.number.LU.Res.HH.Appl.DW</t>
  </si>
  <si>
    <t>NUM.number.LU.Res.HH.Appl.TV</t>
  </si>
  <si>
    <t>NUM.number.LU.Res.HH.Appl.IT</t>
  </si>
  <si>
    <t>NUM.number.LU.Res.HH.Appl.LI</t>
  </si>
  <si>
    <t>NUM.number.LU.Res.HH.Appl.OA</t>
  </si>
  <si>
    <t>NUM.number.LU.Res.HH.Applnew.RF</t>
  </si>
  <si>
    <t>NUM.number.LU.Res.HH.Applnew.WM</t>
  </si>
  <si>
    <t>NUM.number.LU.Res.HH.Applnew.DR</t>
  </si>
  <si>
    <t>NUM.number.LU.Res.HH.Applnew.DW</t>
  </si>
  <si>
    <t>NUM.number.LU.Res.HH.Applnew.TV</t>
  </si>
  <si>
    <t>NUM.number.LU.Res.HH.Applnew.IT</t>
  </si>
  <si>
    <t>NUM.number.LU.Res.HH.Applnew.LI</t>
  </si>
  <si>
    <t>NUM.number.LU.Res.HH.Applnew.OA</t>
  </si>
  <si>
    <t>NUM.number.LU.Res.HH.Applrepl.RF</t>
  </si>
  <si>
    <t>NUM.number.LU.Res.HH.Applrepl.WM</t>
  </si>
  <si>
    <t>NUM.number.LU.Res.HH.Applrepl.DR</t>
  </si>
  <si>
    <t>NUM.number.LU.Res.HH.Applrepl.DW</t>
  </si>
  <si>
    <t>NUM.number.LU.Res.HH.Applrepl.TV</t>
  </si>
  <si>
    <t>NUM.number.LU.Res.HH.Applrepl.IT</t>
  </si>
  <si>
    <t>NUM.number.LU.Res.HH.Applrepl.LI</t>
  </si>
  <si>
    <t>NUM.number.LU.Res.HH.Applrepl.OA</t>
  </si>
  <si>
    <t>Op.hours.LU.Res.HH.Appl.RF</t>
  </si>
  <si>
    <t>Op.hours.LU.Res.HH.Appl.WM</t>
  </si>
  <si>
    <t>Op.hours.LU.Res.HH.Appl.DR</t>
  </si>
  <si>
    <t>Op.hours.LU.Res.HH.Appl.DW</t>
  </si>
  <si>
    <t>Op.hours.LU.Res.HH.Appl.TV</t>
  </si>
  <si>
    <t>Op.hours.LU.Res.HH.Appl.IT</t>
  </si>
  <si>
    <t>Op.hours.LU.Res.HH.Appl.LI</t>
  </si>
  <si>
    <t>Op.hours.LU.Res.HH.Appl.OA</t>
  </si>
  <si>
    <t>Size_per_appl.W.LU.Res.HH.Appl.RF</t>
  </si>
  <si>
    <t>Size_per_appl.W.LU.Res.HH.Appl.WM</t>
  </si>
  <si>
    <t>Size_per_appl.W.LU.Res.HH.Appl.DR</t>
  </si>
  <si>
    <t>Size_per_appl.W.LU.Res.HH.Appl.DW</t>
  </si>
  <si>
    <t>Size_per_appl.W.LU.Res.HH.Appl.TV</t>
  </si>
  <si>
    <t>Size_per_appl.W.LU.Res.HH.Appl.IT</t>
  </si>
  <si>
    <t>Size_per_appl.W.LU.Res.HH.Appl.LI</t>
  </si>
  <si>
    <t>Size_per_appl.W.LU.Res.HH.Appl.OA</t>
  </si>
  <si>
    <t>Size_per_appl.W.LU.Res.HH.Applnew.RF</t>
  </si>
  <si>
    <t>Size_per_appl.W.LU.Res.HH.Applnew.WM</t>
  </si>
  <si>
    <t>Size_per_appl.W.LU.Res.HH.Applnew.DR</t>
  </si>
  <si>
    <t>Size_per_appl.W.LU.Res.HH.Applnew.DW</t>
  </si>
  <si>
    <t>Size_per_appl.W.LU.Res.HH.Applnew.TV</t>
  </si>
  <si>
    <t>Size_per_appl.W.LU.Res.HH.Applnew.IT</t>
  </si>
  <si>
    <t>Size_per_appl.W.LU.Res.HH.Applnew.LI</t>
  </si>
  <si>
    <t>Size_per_appl.W.LU.Res.HH.Applnew.OA</t>
  </si>
  <si>
    <t>NUM.number_per_household.LU.Res.HH.Appl.RF</t>
  </si>
  <si>
    <t>NUM.number_per_household.LU.Res.HH.Appl.WM</t>
  </si>
  <si>
    <t>NUM.number_per_household.LU.Res.HH.Appl.DR</t>
  </si>
  <si>
    <t>NUM.number_per_household.LU.Res.HH.Appl.DW</t>
  </si>
  <si>
    <t>NUM.number_per_household.LU.Res.HH.Appl.TV</t>
  </si>
  <si>
    <t>NUM.number_per_household.LU.Res.HH.Appl.IT</t>
  </si>
  <si>
    <t>NUM.number_per_household.LU.Res.HH.Appl.LI</t>
  </si>
  <si>
    <t>NUM.number_per_household.LU.Res.HH.Appl.OA</t>
  </si>
  <si>
    <t>Size_per_household.W.LU.Res.HH.Appl.RF</t>
  </si>
  <si>
    <t>Size_per_household.W.LU.Res.HH.Appl.WM</t>
  </si>
  <si>
    <t>Size_per_household.W.LU.Res.HH.Appl.DR</t>
  </si>
  <si>
    <t>Size_per_household.W.LU.Res.HH.Appl.DW</t>
  </si>
  <si>
    <t>Size_per_household.W.LU.Res.HH.Appl.TV</t>
  </si>
  <si>
    <t>Size_per_household.W.LU.Res.HH.Appl.IT</t>
  </si>
  <si>
    <t>Size_per_household.W.LU.Res.HH.Appl.LI</t>
  </si>
  <si>
    <t>Size_per_household.W.LU.Res.HH.Appl.OA</t>
  </si>
  <si>
    <t>FEC_per_household.kWh.LU.Res.HH.Appl.RF</t>
  </si>
  <si>
    <t>FEC_per_household.kWh.LU.Res.HH.Appl.WM</t>
  </si>
  <si>
    <t>FEC_per_household.kWh.LU.Res.HH.Appl.DR</t>
  </si>
  <si>
    <t>FEC_per_household.kWh.LU.Res.HH.Appl.DW</t>
  </si>
  <si>
    <t>FEC_per_household.kWh.LU.Res.HH.Appl.TV</t>
  </si>
  <si>
    <t>FEC_per_household.kWh.LU.Res.HH.Appl.IT</t>
  </si>
  <si>
    <t>FEC_per_household.kWh.LU.Res.HH.Appl.LI</t>
  </si>
  <si>
    <t>FEC_per_household.kWh.LU.Res.HH.Appl.OA</t>
  </si>
  <si>
    <t>Lumens_per_household.lumen.LU.Res.HH.Appl.LI</t>
  </si>
  <si>
    <t>LU - Number of households (detailed structure)</t>
  </si>
  <si>
    <t>NUM.number.LU.Res.HH.Thermal.SH.Solids.SH</t>
  </si>
  <si>
    <t>NUM.number.LU.Res.HH.Thermal.SH.Solids.SC.AC</t>
  </si>
  <si>
    <t>NUM.number.LU.Res.HH.Thermal.SH.Solids.WH.Solids.NoSolar</t>
  </si>
  <si>
    <t>NUM.number.LU.Res.HH.Thermal.SH.Solids.WH.LPG.NoSolar</t>
  </si>
  <si>
    <t>NUM.number.LU.Res.HH.Thermal.SH.Solids.WH.LPG.Solar</t>
  </si>
  <si>
    <t>NUM.number.LU.Res.HH.Thermal.SH.Solids.WH.Elc.NoSolar</t>
  </si>
  <si>
    <t>NUM.number.LU.Res.HH.Thermal.SH.Solids.WH.Elc.Solar</t>
  </si>
  <si>
    <t>NUM.number.LU.Res.HH.Thermal.SH.Solids.CO.Solids</t>
  </si>
  <si>
    <t>NUM.number.LU.Res.HH.Thermal.SH.Solids.CO.LPG</t>
  </si>
  <si>
    <t>NUM.number.LU.Res.HH.Thermal.SH.Solids.CO.Elc</t>
  </si>
  <si>
    <t>NUM.number.LU.Res.HH.Thermal.SH.LPG.SH</t>
  </si>
  <si>
    <t>NUM.number.LU.Res.HH.Thermal.SH.LPG.SC.AC</t>
  </si>
  <si>
    <t>NUM.number.LU.Res.HH.Thermal.SH.LPG.WH.LPG.NoSolar</t>
  </si>
  <si>
    <t>NUM.number.LU.Res.HH.Thermal.SH.LPG.WH.LPG.Solar</t>
  </si>
  <si>
    <t>NUM.number.LU.Res.HH.Thermal.SH.LPG.WH.Elc.NoSolar</t>
  </si>
  <si>
    <t>NUM.number.LU.Res.HH.Thermal.SH.LPG.WH.Elc.Solar</t>
  </si>
  <si>
    <t>NUM.number.LU.Res.HH.Thermal.SH.LPG.CO.LPG</t>
  </si>
  <si>
    <t>NUM.number.LU.Res.HH.Thermal.SH.LPG.CO.Elc</t>
  </si>
  <si>
    <t>NUM.number.LU.Res.HH.Thermal.SH.Oil.SH</t>
  </si>
  <si>
    <t>NUM.number.LU.Res.HH.Thermal.SH.Oil.SC.AC</t>
  </si>
  <si>
    <t>NUM.number.LU.Res.HH.Thermal.SH.Oil.WH.Oil.NoSolar</t>
  </si>
  <si>
    <t>NUM.number.LU.Res.HH.Thermal.SH.Oil.WH.Oil.Solar</t>
  </si>
  <si>
    <t>NUM.number.LU.Res.HH.Thermal.SH.Oil.WH.Elc.NoSolar</t>
  </si>
  <si>
    <t>NUM.number.LU.Res.HH.Thermal.SH.Oil.WH.Elc.Solar</t>
  </si>
  <si>
    <t>NUM.number.LU.Res.HH.Thermal.SH.Oil.CO.LPG</t>
  </si>
  <si>
    <t>NUM.number.LU.Res.HH.Thermal.SH.Oil.CO.Elc</t>
  </si>
  <si>
    <t>NUM.number.LU.Res.HH.Thermal.SH.Gas.SH</t>
  </si>
  <si>
    <t>NUM.number.LU.Res.HH.Thermal.SH.Gas.SC.AC</t>
  </si>
  <si>
    <t>NUM.number.LU.Res.HH.Thermal.SH.Gas.WH.Gas.NoSolar</t>
  </si>
  <si>
    <t>NUM.number.LU.Res.HH.Thermal.SH.Gas.WH.Gas.Solar</t>
  </si>
  <si>
    <t>NUM.number.LU.Res.HH.Thermal.SH.Gas.WH.Elc.NoSolar</t>
  </si>
  <si>
    <t>NUM.number.LU.Res.HH.Thermal.SH.Gas.WH.Elc.Solar</t>
  </si>
  <si>
    <t>NUM.number.LU.Res.HH.Thermal.SH.Gas.CO.Gas</t>
  </si>
  <si>
    <t>NUM.number.LU.Res.HH.Thermal.SH.Gas.CO.Elc</t>
  </si>
  <si>
    <t>NUM.number.LU.Res.HH.Thermal.SH.Biomass.SH</t>
  </si>
  <si>
    <t>NUM.number.LU.Res.HH.Thermal.SH.Biomass.SC.AC</t>
  </si>
  <si>
    <t>NUM.number.LU.Res.HH.Thermal.SH.Biomass.WH.Biomass.NoSolar</t>
  </si>
  <si>
    <t>NUM.number.LU.Res.HH.Thermal.SH.Biomass.WH.Biomass.Solar</t>
  </si>
  <si>
    <t>NUM.number.LU.Res.HH.Thermal.SH.Biomass.WH.LPG.NoSolar</t>
  </si>
  <si>
    <t>NUM.number.LU.Res.HH.Thermal.SH.Biomass.WH.LPG.Solar</t>
  </si>
  <si>
    <t>NUM.number.LU.Res.HH.Thermal.SH.Biomass.WH.Elc.NoSolar</t>
  </si>
  <si>
    <t>NUM.number.LU.Res.HH.Thermal.SH.Biomass.WH.Elc.Solar</t>
  </si>
  <si>
    <t>NUM.number.LU.Res.HH.Thermal.SH.Biomass.CO.Biomass</t>
  </si>
  <si>
    <t>NUM.number.LU.Res.HH.Thermal.SH.Biomass.CO.LPG</t>
  </si>
  <si>
    <t>NUM.number.LU.Res.HH.Thermal.SH.Biomass.CO.Elc</t>
  </si>
  <si>
    <t>NUM.number.LU.Res.HH.Thermal.SH.Geo.SH</t>
  </si>
  <si>
    <t>NUM.number.LU.Res.HH.Thermal.SH.Geo.SC.AC</t>
  </si>
  <si>
    <t>NUM.number.LU.Res.HH.Thermal.SH.Geo.WH.Geo.NoSolar</t>
  </si>
  <si>
    <t>NUM.number.LU.Res.HH.Thermal.SH.Geo.WH.Geo.Solar</t>
  </si>
  <si>
    <t>NUM.number.LU.Res.HH.Thermal.SH.Geo.WH.Elc.NoSolar</t>
  </si>
  <si>
    <t>NUM.number.LU.Res.HH.Thermal.SH.Geo.WH.Elc.Solar</t>
  </si>
  <si>
    <t>NUM.number.LU.Res.HH.Thermal.SH.Geo.CO.LPG</t>
  </si>
  <si>
    <t>NUM.number.LU.Res.HH.Thermal.SH.Geo.CO.Elc</t>
  </si>
  <si>
    <t>NUM.number.LU.Res.HH.Thermal.SH.DistrHeat.SH</t>
  </si>
  <si>
    <t>NUM.number.LU.Res.HH.Thermal.SH.DistrHeat.SC.AC</t>
  </si>
  <si>
    <t>NUM.number.LU.Res.HH.Thermal.SH.DistrHeat.WH.DistrHeat.NoSolar</t>
  </si>
  <si>
    <t>NUM.number.LU.Res.HH.Thermal.SH.DistrHeat.WH.DistrHeat.Solar</t>
  </si>
  <si>
    <t>NUM.number.LU.Res.HH.Thermal.SH.DistrHeat.WH.Elc.NoSolar</t>
  </si>
  <si>
    <t>NUM.number.LU.Res.HH.Thermal.SH.DistrHeat.WH.Elc.Solar</t>
  </si>
  <si>
    <t>NUM.number.LU.Res.HH.Thermal.SH.DistrHeat.CO.LPG</t>
  </si>
  <si>
    <t>NUM.number.LU.Res.HH.Thermal.SH.DistrHeat.CO.Elc</t>
  </si>
  <si>
    <t>NUM.number.LU.Res.HH.Thermal.SH.AdvElc.SH</t>
  </si>
  <si>
    <t>NUM.number.LU.Res.HH.Thermal.SH.AdvElc.SC.AC</t>
  </si>
  <si>
    <t>NUM.number.LU.Res.HH.Thermal.SH.AdvElc.WH.LPG.NoSolar</t>
  </si>
  <si>
    <t>NUM.number.LU.Res.HH.Thermal.SH.AdvElc.WH.LPG.Solar</t>
  </si>
  <si>
    <t>NUM.number.LU.Res.HH.Thermal.SH.AdvElc.WH.Elc.NoSolar</t>
  </si>
  <si>
    <t>NUM.number.LU.Res.HH.Thermal.SH.AdvElc.WH.Elc.Solar</t>
  </si>
  <si>
    <t>NUM.number.LU.Res.HH.Thermal.SH.AdvElc.CO.LPG</t>
  </si>
  <si>
    <t>NUM.number.LU.Res.HH.Thermal.SH.AdvElc.CO.Elc</t>
  </si>
  <si>
    <t>NUM.number.LU.Res.HH.Thermal.SH.ConvElc.SH</t>
  </si>
  <si>
    <t>NUM.number.LU.Res.HH.Thermal.SH.ConvElc.SC.AC</t>
  </si>
  <si>
    <t>NUM.number.LU.Res.HH.Thermal.SH.ConvElc.WH.LPG.NoSolar</t>
  </si>
  <si>
    <t>NUM.number.LU.Res.HH.Thermal.SH.ConvElc.WH.LPG.Solar</t>
  </si>
  <si>
    <t>NUM.number.LU.Res.HH.Thermal.SH.ConvElc.WH.Elc.NoSolar</t>
  </si>
  <si>
    <t>NUM.number.LU.Res.HH.Thermal.SH.ConvElc.WH.Elc.Solar</t>
  </si>
  <si>
    <t>NUM.number.LU.Res.HH.Thermal.SH.ConvElc.CO.LPG</t>
  </si>
  <si>
    <t>NUM.number.LU.Res.HH.Thermal.SH.ConvElc.CO.Elc</t>
  </si>
  <si>
    <t>LU - Retired equipment (detailed structure)</t>
  </si>
  <si>
    <t>NUM.number.LU.Res.HH.ThermalOut.SH.Solids</t>
  </si>
  <si>
    <t>NUM.number.LU.Res.HH.ThermalOut.SH.Solids.SH</t>
  </si>
  <si>
    <t>NUM.number.LU.Res.HH.ThermalOut.SH.Solids.SC.AC</t>
  </si>
  <si>
    <t>NUM.number.LU.Res.HH.ThermalOut.SH.Solids.WH.Solids.NoSolar</t>
  </si>
  <si>
    <t>NUM.number.LU.Res.HH.ThermalOut.SH.Solids.WH.LPG.NoSolar</t>
  </si>
  <si>
    <t>NUM.number.LU.Res.HH.ThermalOut.SH.Solids.WH.LPG.Solar</t>
  </si>
  <si>
    <t>NUM.number.LU.Res.HH.ThermalOut.SH.Solids.WH.Elc.NoSolar</t>
  </si>
  <si>
    <t>NUM.number.LU.Res.HH.ThermalOut.SH.Solids.WH.Elc.Solar</t>
  </si>
  <si>
    <t>NUM.number.LU.Res.HH.ThermalOut.SH.Solids.CO.Solids</t>
  </si>
  <si>
    <t>NUM.number.LU.Res.HH.ThermalOut.SH.Solids.CO.LPG</t>
  </si>
  <si>
    <t>NUM.number.LU.Res.HH.ThermalOut.SH.Solids.CO.Elc</t>
  </si>
  <si>
    <t>NUM.number.LU.Res.HH.ThermalOut.SH.LPG</t>
  </si>
  <si>
    <t>NUM.number.LU.Res.HH.ThermalOut.SH.LPG.SH</t>
  </si>
  <si>
    <t>NUM.number.LU.Res.HH.ThermalOut.SH.LPG.SC.AC</t>
  </si>
  <si>
    <t>NUM.number.LU.Res.HH.ThermalOut.SH.LPG.WH.LPG.NoSolar</t>
  </si>
  <si>
    <t>NUM.number.LU.Res.HH.ThermalOut.SH.LPG.WH.LPG.Solar</t>
  </si>
  <si>
    <t>NUM.number.LU.Res.HH.ThermalOut.SH.LPG.WH.Elc.NoSolar</t>
  </si>
  <si>
    <t>NUM.number.LU.Res.HH.ThermalOut.SH.LPG.WH.Elc.Solar</t>
  </si>
  <si>
    <t>NUM.number.LU.Res.HH.ThermalOut.SH.LPG.CO.LPG</t>
  </si>
  <si>
    <t>NUM.number.LU.Res.HH.ThermalOut.SH.LPG.CO.Elc</t>
  </si>
  <si>
    <t>NUM.number.LU.Res.HH.ThermalOut.SH.Oil</t>
  </si>
  <si>
    <t>NUM.number.LU.Res.HH.ThermalOut.SH.Oil.SH</t>
  </si>
  <si>
    <t>NUM.number.LU.Res.HH.ThermalOut.SH.Oil.SC.AC</t>
  </si>
  <si>
    <t>NUM.number.LU.Res.HH.ThermalOut.SH.Oil.WH.Oil.NoSolar</t>
  </si>
  <si>
    <t>NUM.number.LU.Res.HH.ThermalOut.SH.Oil.WH.Oil.Solar</t>
  </si>
  <si>
    <t>NUM.number.LU.Res.HH.ThermalOut.SH.Oil.WH.Elc.NoSolar</t>
  </si>
  <si>
    <t>NUM.number.LU.Res.HH.ThermalOut.SH.Oil.WH.Elc.Solar</t>
  </si>
  <si>
    <t>NUM.number.LU.Res.HH.ThermalOut.SH.Oil.CO.LPG</t>
  </si>
  <si>
    <t>NUM.number.LU.Res.HH.ThermalOut.SH.Oil.CO.Elc</t>
  </si>
  <si>
    <t>NUM.number.LU.Res.HH.ThermalOut.SH.Gas</t>
  </si>
  <si>
    <t>NUM.number.LU.Res.HH.ThermalOut.SH.Gas.SH</t>
  </si>
  <si>
    <t>NUM.number.LU.Res.HH.ThermalOut.SH.Gas.SC.AC</t>
  </si>
  <si>
    <t>NUM.number.LU.Res.HH.ThermalOut.SH.Gas.WH.Gas.NoSolar</t>
  </si>
  <si>
    <t>NUM.number.LU.Res.HH.ThermalOut.SH.Gas.WH.Gas.Solar</t>
  </si>
  <si>
    <t>NUM.number.LU.Res.HH.ThermalOut.SH.Gas.WH.Elc.NoSolar</t>
  </si>
  <si>
    <t>NUM.number.LU.Res.HH.ThermalOut.SH.Gas.WH.Elc.Solar</t>
  </si>
  <si>
    <t>NUM.number.LU.Res.HH.ThermalOut.SH.Gas.CO.Gas</t>
  </si>
  <si>
    <t>NUM.number.LU.Res.HH.ThermalOut.SH.Gas.CO.Elc</t>
  </si>
  <si>
    <t>NUM.number.LU.Res.HH.ThermalOut.SH.Biomass</t>
  </si>
  <si>
    <t>NUM.number.LU.Res.HH.ThermalOut.SH.Biomass.SH</t>
  </si>
  <si>
    <t>NUM.number.LU.Res.HH.ThermalOut.SH.Biomass.SC.AC</t>
  </si>
  <si>
    <t>NUM.number.LU.Res.HH.ThermalOut.SH.Biomass.WH.Biomass.NoSolar</t>
  </si>
  <si>
    <t>NUM.number.LU.Res.HH.ThermalOut.SH.Biomass.WH.Biomass.Solar</t>
  </si>
  <si>
    <t>NUM.number.LU.Res.HH.ThermalOut.SH.Biomass.WH.LPG.NoSolar</t>
  </si>
  <si>
    <t>NUM.number.LU.Res.HH.ThermalOut.SH.Biomass.WH.LPG.Solar</t>
  </si>
  <si>
    <t>NUM.number.LU.Res.HH.ThermalOut.SH.Biomass.WH.Elc.NoSolar</t>
  </si>
  <si>
    <t>NUM.number.LU.Res.HH.ThermalOut.SH.Biomass.WH.Elc.Solar</t>
  </si>
  <si>
    <t>NUM.number.LU.Res.HH.ThermalOut.SH.Biomass.CO.Biomass</t>
  </si>
  <si>
    <t>NUM.number.LU.Res.HH.ThermalOut.SH.Biomass.CO.LPG</t>
  </si>
  <si>
    <t>NUM.number.LU.Res.HH.ThermalOut.SH.Biomass.CO.Elc</t>
  </si>
  <si>
    <t>NUM.number.LU.Res.HH.ThermalOut.SH.Geo</t>
  </si>
  <si>
    <t>NUM.number.LU.Res.HH.ThermalOut.SH.Geo.SH</t>
  </si>
  <si>
    <t>NUM.number.LU.Res.HH.ThermalOut.SH.Geo.SC.AC</t>
  </si>
  <si>
    <t>NUM.number.LU.Res.HH.ThermalOut.SH.Geo.WH.Geo.NoSolar</t>
  </si>
  <si>
    <t>NUM.number.LU.Res.HH.ThermalOut.SH.Geo.WH.Geo.Solar</t>
  </si>
  <si>
    <t>NUM.number.LU.Res.HH.ThermalOut.SH.Geo.WH.Elc.NoSolar</t>
  </si>
  <si>
    <t>NUM.number.LU.Res.HH.ThermalOut.SH.Geo.WH.Elc.Solar</t>
  </si>
  <si>
    <t>NUM.number.LU.Res.HH.ThermalOut.SH.Geo.CO.LPG</t>
  </si>
  <si>
    <t>NUM.number.LU.Res.HH.ThermalOut.SH.Geo.CO.Elc</t>
  </si>
  <si>
    <t>NUM.number.LU.Res.HH.ThermalOut.SH.DistrHeat</t>
  </si>
  <si>
    <t>NUM.number.LU.Res.HH.ThermalOut.SH.DistrHeat.SH</t>
  </si>
  <si>
    <t>NUM.number.LU.Res.HH.ThermalOut.SH.DistrHeat.SC.AC</t>
  </si>
  <si>
    <t>NUM.number.LU.Res.HH.ThermalOut.SH.DistrHeat.WH.DistrHeat.NoSolar</t>
  </si>
  <si>
    <t>NUM.number.LU.Res.HH.ThermalOut.SH.DistrHeat.WH.DistrHeat.Solar</t>
  </si>
  <si>
    <t>NUM.number.LU.Res.HH.ThermalOut.SH.DistrHeat.WH.Elc.NoSolar</t>
  </si>
  <si>
    <t>NUM.number.LU.Res.HH.ThermalOut.SH.DistrHeat.WH.Elc.Solar</t>
  </si>
  <si>
    <t>NUM.number.LU.Res.HH.ThermalOut.SH.DistrHeat.CO.LPG</t>
  </si>
  <si>
    <t>NUM.number.LU.Res.HH.ThermalOut.SH.DistrHeat.CO.Elc</t>
  </si>
  <si>
    <t>NUM.number.LU.Res.HH.ThermalOut.SH.AdvElc</t>
  </si>
  <si>
    <t>NUM.number.LU.Res.HH.ThermalOut.SH.AdvElc.SH</t>
  </si>
  <si>
    <t>NUM.number.LU.Res.HH.ThermalOut.SH.AdvElc.SC.AC</t>
  </si>
  <si>
    <t>NUM.number.LU.Res.HH.ThermalOut.SH.AdvElc.WH.LPG.NoSolar</t>
  </si>
  <si>
    <t>NUM.number.LU.Res.HH.ThermalOut.SH.AdvElc.WH.LPG.Solar</t>
  </si>
  <si>
    <t>NUM.number.LU.Res.HH.ThermalOut.SH.AdvElc.WH.Elc.NoSolar</t>
  </si>
  <si>
    <t>NUM.number.LU.Res.HH.ThermalOut.SH.AdvElc.WH.Elc.Solar</t>
  </si>
  <si>
    <t>NUM.number.LU.Res.HH.ThermalOut.SH.AdvElc.CO.LPG</t>
  </si>
  <si>
    <t>NUM.number.LU.Res.HH.ThermalOut.SH.AdvElc.CO.Elc</t>
  </si>
  <si>
    <t>NUM.number.LU.Res.HH.ThermalOut.SH.ConvElc</t>
  </si>
  <si>
    <t>NUM.number.LU.Res.HH.ThermalOut.SH.ConvElc.SH</t>
  </si>
  <si>
    <t>NUM.number.LU.Res.HH.ThermalOut.SH.ConvElc.SC.AC</t>
  </si>
  <si>
    <t>NUM.number.LU.Res.HH.ThermalOut.SH.ConvElc.WH.LPG.NoSolar</t>
  </si>
  <si>
    <t>NUM.number.LU.Res.HH.ThermalOut.SH.ConvElc.WH.LPG.Solar</t>
  </si>
  <si>
    <t>NUM.number.LU.Res.HH.ThermalOut.SH.ConvElc.WH.Elc.NoSolar</t>
  </si>
  <si>
    <t>NUM.number.LU.Res.HH.ThermalOut.SH.ConvElc.WH.Elc.Solar</t>
  </si>
  <si>
    <t>NUM.number.LU.Res.HH.ThermalOut.SH.ConvElc.CO.LPG</t>
  </si>
  <si>
    <t>NUM.number.LU.Res.HH.ThermalOut.SH.ConvElc.CO.Elc</t>
  </si>
  <si>
    <t>LU - New equipment installations (detailed structure)</t>
  </si>
  <si>
    <t>NUM.number.LU.Res.HH.ThermalNew.SH.Solids</t>
  </si>
  <si>
    <t>NUM.number.LU.Res.HH.ThermalNew.SH.Solids.SH</t>
  </si>
  <si>
    <t>NUM.number.LU.Res.HH.ThermalNew.SH.Solids.SC.AC</t>
  </si>
  <si>
    <t>NUM.number.LU.Res.HH.ThermalNew.SH.Solids.WH.Solids.NoSolar</t>
  </si>
  <si>
    <t>NUM.number.LU.Res.HH.ThermalNew.SH.Solids.WH.LPG.NoSolar</t>
  </si>
  <si>
    <t>NUM.number.LU.Res.HH.ThermalNew.SH.Solids.WH.LPG.Solar</t>
  </si>
  <si>
    <t>NUM.number.LU.Res.HH.ThermalNew.SH.Solids.WH.Elc.NoSolar</t>
  </si>
  <si>
    <t>NUM.number.LU.Res.HH.ThermalNew.SH.Solids.WH.Elc.Solar</t>
  </si>
  <si>
    <t>NUM.number.LU.Res.HH.ThermalNew.SH.Solids.CO.Solids</t>
  </si>
  <si>
    <t>NUM.number.LU.Res.HH.ThermalNew.SH.Solids.CO.LPG</t>
  </si>
  <si>
    <t>NUM.number.LU.Res.HH.ThermalNew.SH.Solids.CO.Elc</t>
  </si>
  <si>
    <t>NUM.number.LU.Res.HH.ThermalNew.SH.LPG</t>
  </si>
  <si>
    <t>NUM.number.LU.Res.HH.ThermalNew.SH.LPG.SH</t>
  </si>
  <si>
    <t>NUM.number.LU.Res.HH.ThermalNew.SH.LPG.SC.AC</t>
  </si>
  <si>
    <t>NUM.number.LU.Res.HH.ThermalNew.SH.LPG.WH.LPG.NoSolar</t>
  </si>
  <si>
    <t>NUM.number.LU.Res.HH.ThermalNew.SH.LPG.WH.LPG.Solar</t>
  </si>
  <si>
    <t>NUM.number.LU.Res.HH.ThermalNew.SH.LPG.WH.Elc.NoSolar</t>
  </si>
  <si>
    <t>NUM.number.LU.Res.HH.ThermalNew.SH.LPG.WH.Elc.Solar</t>
  </si>
  <si>
    <t>NUM.number.LU.Res.HH.ThermalNew.SH.LPG.CO.LPG</t>
  </si>
  <si>
    <t>NUM.number.LU.Res.HH.ThermalNew.SH.LPG.CO.Elc</t>
  </si>
  <si>
    <t>NUM.number.LU.Res.HH.ThermalNew.SH.Oil</t>
  </si>
  <si>
    <t>NUM.number.LU.Res.HH.ThermalNew.SH.Oil.SH</t>
  </si>
  <si>
    <t>NUM.number.LU.Res.HH.ThermalNew.SH.Oil.SC.AC</t>
  </si>
  <si>
    <t>NUM.number.LU.Res.HH.ThermalNew.SH.Oil.WH.Oil.NoSolar</t>
  </si>
  <si>
    <t>NUM.number.LU.Res.HH.ThermalNew.SH.Oil.WH.Oil.Solar</t>
  </si>
  <si>
    <t>NUM.number.LU.Res.HH.ThermalNew.SH.Oil.WH.Elc.NoSolar</t>
  </si>
  <si>
    <t>NUM.number.LU.Res.HH.ThermalNew.SH.Oil.WH.Elc.Solar</t>
  </si>
  <si>
    <t>NUM.number.LU.Res.HH.ThermalNew.SH.Oil.CO.LPG</t>
  </si>
  <si>
    <t>NUM.number.LU.Res.HH.ThermalNew.SH.Oil.CO.Elc</t>
  </si>
  <si>
    <t>NUM.number.LU.Res.HH.ThermalNew.SH.Gas</t>
  </si>
  <si>
    <t>NUM.number.LU.Res.HH.ThermalNew.SH.Gas.SH</t>
  </si>
  <si>
    <t>NUM.number.LU.Res.HH.ThermalNew.SH.Gas.SC.AC</t>
  </si>
  <si>
    <t>NUM.number.LU.Res.HH.ThermalNew.SH.Gas.WH.Gas.NoSolar</t>
  </si>
  <si>
    <t>NUM.number.LU.Res.HH.ThermalNew.SH.Gas.WH.Gas.Solar</t>
  </si>
  <si>
    <t>NUM.number.LU.Res.HH.ThermalNew.SH.Gas.WH.Elc.NoSolar</t>
  </si>
  <si>
    <t>NUM.number.LU.Res.HH.ThermalNew.SH.Gas.WH.Elc.Solar</t>
  </si>
  <si>
    <t>NUM.number.LU.Res.HH.ThermalNew.SH.Gas.CO.Gas</t>
  </si>
  <si>
    <t>NUM.number.LU.Res.HH.ThermalNew.SH.Gas.CO.Elc</t>
  </si>
  <si>
    <t>NUM.number.LU.Res.HH.ThermalNew.SH.Biomass</t>
  </si>
  <si>
    <t>NUM.number.LU.Res.HH.ThermalNew.SH.Biomass.SH</t>
  </si>
  <si>
    <t>NUM.number.LU.Res.HH.ThermalNew.SH.Biomass.SC.AC</t>
  </si>
  <si>
    <t>NUM.number.LU.Res.HH.ThermalNew.SH.Biomass.WH.Biomass.NoSolar</t>
  </si>
  <si>
    <t>NUM.number.LU.Res.HH.ThermalNew.SH.Biomass.WH.Biomass.Solar</t>
  </si>
  <si>
    <t>NUM.number.LU.Res.HH.ThermalNew.SH.Biomass.WH.LPG.NoSolar</t>
  </si>
  <si>
    <t>NUM.number.LU.Res.HH.ThermalNew.SH.Biomass.WH.LPG.Solar</t>
  </si>
  <si>
    <t>NUM.number.LU.Res.HH.ThermalNew.SH.Biomass.WH.Elc.NoSolar</t>
  </si>
  <si>
    <t>NUM.number.LU.Res.HH.ThermalNew.SH.Biomass.WH.Elc.Solar</t>
  </si>
  <si>
    <t>NUM.number.LU.Res.HH.ThermalNew.SH.Biomass.CO.Biomass</t>
  </si>
  <si>
    <t>NUM.number.LU.Res.HH.ThermalNew.SH.Biomass.CO.LPG</t>
  </si>
  <si>
    <t>NUM.number.LU.Res.HH.ThermalNew.SH.Biomass.CO.Elc</t>
  </si>
  <si>
    <t>NUM.number.LU.Res.HH.ThermalNew.SH.Geo</t>
  </si>
  <si>
    <t>NUM.number.LU.Res.HH.ThermalNew.SH.Geo.SH</t>
  </si>
  <si>
    <t>NUM.number.LU.Res.HH.ThermalNew.SH.Geo.SC.AC</t>
  </si>
  <si>
    <t>NUM.number.LU.Res.HH.ThermalNew.SH.Geo.WH.Geo.NoSolar</t>
  </si>
  <si>
    <t>NUM.number.LU.Res.HH.ThermalNew.SH.Geo.WH.Geo.Solar</t>
  </si>
  <si>
    <t>NUM.number.LU.Res.HH.ThermalNew.SH.Geo.WH.Elc.NoSolar</t>
  </si>
  <si>
    <t>NUM.number.LU.Res.HH.ThermalNew.SH.Geo.WH.Elc.Solar</t>
  </si>
  <si>
    <t>NUM.number.LU.Res.HH.ThermalNew.SH.Geo.CO.LPG</t>
  </si>
  <si>
    <t>NUM.number.LU.Res.HH.ThermalNew.SH.Geo.CO.Elc</t>
  </si>
  <si>
    <t>NUM.number.LU.Res.HH.ThermalNew.SH.DistrHeat</t>
  </si>
  <si>
    <t>NUM.number.LU.Res.HH.ThermalNew.SH.DistrHeat.SH</t>
  </si>
  <si>
    <t>NUM.number.LU.Res.HH.ThermalNew.SH.DistrHeat.SC.AC</t>
  </si>
  <si>
    <t>NUM.number.LU.Res.HH.ThermalNew.SH.DistrHeat.WH.DistrHeat.NoSolar</t>
  </si>
  <si>
    <t>NUM.number.LU.Res.HH.ThermalNew.SH.DistrHeat.WH.DistrHeat.Solar</t>
  </si>
  <si>
    <t>NUM.number.LU.Res.HH.ThermalNew.SH.DistrHeat.WH.Elc.NoSolar</t>
  </si>
  <si>
    <t>NUM.number.LU.Res.HH.ThermalNew.SH.DistrHeat.WH.Elc.Solar</t>
  </si>
  <si>
    <t>NUM.number.LU.Res.HH.ThermalNew.SH.DistrHeat.CO.LPG</t>
  </si>
  <si>
    <t>NUM.number.LU.Res.HH.ThermalNew.SH.DistrHeat.CO.Elc</t>
  </si>
  <si>
    <t>NUM.number.LU.Res.HH.ThermalNew.SH.AdvElc</t>
  </si>
  <si>
    <t>NUM.number.LU.Res.HH.ThermalNew.SH.AdvElc.SH</t>
  </si>
  <si>
    <t>NUM.number.LU.Res.HH.ThermalNew.SH.AdvElc.SC.AC</t>
  </si>
  <si>
    <t>NUM.number.LU.Res.HH.ThermalNew.SH.AdvElc.WH.LPG.NoSolar</t>
  </si>
  <si>
    <t>NUM.number.LU.Res.HH.ThermalNew.SH.AdvElc.WH.LPG.Solar</t>
  </si>
  <si>
    <t>NUM.number.LU.Res.HH.ThermalNew.SH.AdvElc.WH.Elc.NoSolar</t>
  </si>
  <si>
    <t>NUM.number.LU.Res.HH.ThermalNew.SH.AdvElc.WH.Elc.Solar</t>
  </si>
  <si>
    <t>NUM.number.LU.Res.HH.ThermalNew.SH.AdvElc.CO.LPG</t>
  </si>
  <si>
    <t>NUM.number.LU.Res.HH.ThermalNew.SH.AdvElc.CO.Elc</t>
  </si>
  <si>
    <t>NUM.number.LU.Res.HH.ThermalNew.SH.ConvElc</t>
  </si>
  <si>
    <t>NUM.number.LU.Res.HH.ThermalNew.SH.ConvElc.SH</t>
  </si>
  <si>
    <t>NUM.number.LU.Res.HH.ThermalNew.SH.ConvElc.SC.AC</t>
  </si>
  <si>
    <t>NUM.number.LU.Res.HH.ThermalNew.SH.ConvElc.WH.LPG.NoSolar</t>
  </si>
  <si>
    <t>NUM.number.LU.Res.HH.ThermalNew.SH.ConvElc.WH.LPG.Solar</t>
  </si>
  <si>
    <t>NUM.number.LU.Res.HH.ThermalNew.SH.ConvElc.WH.Elc.NoSolar</t>
  </si>
  <si>
    <t>NUM.number.LU.Res.HH.ThermalNew.SH.ConvElc.WH.Elc.Solar</t>
  </si>
  <si>
    <t>NUM.number.LU.Res.HH.ThermalNew.SH.ConvElc.CO.LPG</t>
  </si>
  <si>
    <t>NUM.number.LU.Res.HH.ThermalNew.SH.ConvElc.CO.Elc</t>
  </si>
  <si>
    <t>LU - New equipment installations in new and renovated households (detailed structure)</t>
  </si>
  <si>
    <t>NUM.number.LU.Res.HHnew.ThermalNew.SH.Solids</t>
  </si>
  <si>
    <t>NUM.number.LU.Res.HHnew.ThermalNew.SH.Solids.SH</t>
  </si>
  <si>
    <t>NUM.number.LU.Res.HHnew.ThermalNew.SH.Solids.SC.AC</t>
  </si>
  <si>
    <t>NUM.number.LU.Res.HHnew.ThermalNew.SH.Solids.WH.Solids.NoSolar</t>
  </si>
  <si>
    <t>NUM.number.LU.Res.HHnew.ThermalNew.SH.Solids.WH.LPG.NoSolar</t>
  </si>
  <si>
    <t>NUM.number.LU.Res.HHnew.ThermalNew.SH.Solids.WH.LPG.Solar</t>
  </si>
  <si>
    <t>NUM.number.LU.Res.HHnew.ThermalNew.SH.Solids.WH.Elc.NoSolar</t>
  </si>
  <si>
    <t>NUM.number.LU.Res.HHnew.ThermalNew.SH.Solids.WH.Elc.Solar</t>
  </si>
  <si>
    <t>NUM.number.LU.Res.HHnew.ThermalNew.SH.Solids.CO.Solids</t>
  </si>
  <si>
    <t>NUM.number.LU.Res.HHnew.ThermalNew.SH.Solids.CO.LPG</t>
  </si>
  <si>
    <t>NUM.number.LU.Res.HHnew.ThermalNew.SH.Solids.CO.Elc</t>
  </si>
  <si>
    <t>NUM.number.LU.Res.HHnew.ThermalNew.SH.LPG</t>
  </si>
  <si>
    <t>NUM.number.LU.Res.HHnew.ThermalNew.SH.LPG.SH</t>
  </si>
  <si>
    <t>NUM.number.LU.Res.HHnew.ThermalNew.SH.LPG.SC.AC</t>
  </si>
  <si>
    <t>NUM.number.LU.Res.HHnew.ThermalNew.SH.LPG.WH.LPG.NoSolar</t>
  </si>
  <si>
    <t>NUM.number.LU.Res.HHnew.ThermalNew.SH.LPG.WH.LPG.Solar</t>
  </si>
  <si>
    <t>NUM.number.LU.Res.HHnew.ThermalNew.SH.LPG.WH.Elc.NoSolar</t>
  </si>
  <si>
    <t>NUM.number.LU.Res.HHnew.ThermalNew.SH.LPG.WH.Elc.Solar</t>
  </si>
  <si>
    <t>NUM.number.LU.Res.HHnew.ThermalNew.SH.LPG.CO.LPG</t>
  </si>
  <si>
    <t>NUM.number.LU.Res.HHnew.ThermalNew.SH.LPG.CO.Elc</t>
  </si>
  <si>
    <t>NUM.number.LU.Res.HHnew.ThermalNew.SH.Oil</t>
  </si>
  <si>
    <t>NUM.number.LU.Res.HHnew.ThermalNew.SH.Oil.SH</t>
  </si>
  <si>
    <t>NUM.number.LU.Res.HHnew.ThermalNew.SH.Oil.SC.AC</t>
  </si>
  <si>
    <t>NUM.number.LU.Res.HHnew.ThermalNew.SH.Oil.WH.Oil.NoSolar</t>
  </si>
  <si>
    <t>NUM.number.LU.Res.HHnew.ThermalNew.SH.Oil.WH.Oil.Solar</t>
  </si>
  <si>
    <t>NUM.number.LU.Res.HHnew.ThermalNew.SH.Oil.WH.Elc.NoSolar</t>
  </si>
  <si>
    <t>NUM.number.LU.Res.HHnew.ThermalNew.SH.Oil.WH.Elc.Solar</t>
  </si>
  <si>
    <t>NUM.number.LU.Res.HHnew.ThermalNew.SH.Oil.CO.LPG</t>
  </si>
  <si>
    <t>NUM.number.LU.Res.HHnew.ThermalNew.SH.Oil.CO.Elc</t>
  </si>
  <si>
    <t>NUM.number.LU.Res.HHnew.ThermalNew.SH.Gas</t>
  </si>
  <si>
    <t>NUM.number.LU.Res.HHnew.ThermalNew.SH.Gas.SH</t>
  </si>
  <si>
    <t>NUM.number.LU.Res.HHnew.ThermalNew.SH.Gas.SC.AC</t>
  </si>
  <si>
    <t>NUM.number.LU.Res.HHnew.ThermalNew.SH.Gas.WH.Gas.NoSolar</t>
  </si>
  <si>
    <t>NUM.number.LU.Res.HHnew.ThermalNew.SH.Gas.WH.Gas.Solar</t>
  </si>
  <si>
    <t>NUM.number.LU.Res.HHnew.ThermalNew.SH.Gas.WH.Elc.NoSolar</t>
  </si>
  <si>
    <t>NUM.number.LU.Res.HHnew.ThermalNew.SH.Gas.WH.Elc.Solar</t>
  </si>
  <si>
    <t>NUM.number.LU.Res.HHnew.ThermalNew.SH.Gas.CO.Gas</t>
  </si>
  <si>
    <t>NUM.number.LU.Res.HHnew.ThermalNew.SH.Gas.CO.Elc</t>
  </si>
  <si>
    <t>NUM.number.LU.Res.HHnew.ThermalNew.SH.Biomass</t>
  </si>
  <si>
    <t>NUM.number.LU.Res.HHnew.ThermalNew.SH.Biomass.SH</t>
  </si>
  <si>
    <t>NUM.number.LU.Res.HHnew.ThermalNew.SH.Biomass.SC.AC</t>
  </si>
  <si>
    <t>NUM.number.LU.Res.HHnew.ThermalNew.SH.Biomass.WH.Biomass.NoSolar</t>
  </si>
  <si>
    <t>NUM.number.LU.Res.HHnew.ThermalNew.SH.Biomass.WH.Biomass.Solar</t>
  </si>
  <si>
    <t>NUM.number.LU.Res.HHnew.ThermalNew.SH.Biomass.WH.LPG.NoSolar</t>
  </si>
  <si>
    <t>NUM.number.LU.Res.HHnew.ThermalNew.SH.Biomass.WH.LPG.Solar</t>
  </si>
  <si>
    <t>NUM.number.LU.Res.HHnew.ThermalNew.SH.Biomass.WH.Elc.NoSolar</t>
  </si>
  <si>
    <t>NUM.number.LU.Res.HHnew.ThermalNew.SH.Biomass.WH.Elc.Solar</t>
  </si>
  <si>
    <t>NUM.number.LU.Res.HHnew.ThermalNew.SH.Biomass.CO.Biomass</t>
  </si>
  <si>
    <t>NUM.number.LU.Res.HHnew.ThermalNew.SH.Biomass.CO.LPG</t>
  </si>
  <si>
    <t>NUM.number.LU.Res.HHnew.ThermalNew.SH.Biomass.CO.Elc</t>
  </si>
  <si>
    <t>NUM.number.LU.Res.HHnew.ThermalNew.SH.Geo</t>
  </si>
  <si>
    <t>NUM.number.LU.Res.HHnew.ThermalNew.SH.Geo.SH</t>
  </si>
  <si>
    <t>NUM.number.LU.Res.HHnew.ThermalNew.SH.Geo.SC.AC</t>
  </si>
  <si>
    <t>NUM.number.LU.Res.HHnew.ThermalNew.SH.Geo.WH.Geo.NoSolar</t>
  </si>
  <si>
    <t>NUM.number.LU.Res.HHnew.ThermalNew.SH.Geo.WH.Geo.Solar</t>
  </si>
  <si>
    <t>NUM.number.LU.Res.HHnew.ThermalNew.SH.Geo.WH.Elc.NoSolar</t>
  </si>
  <si>
    <t>NUM.number.LU.Res.HHnew.ThermalNew.SH.Geo.WH.Elc.Solar</t>
  </si>
  <si>
    <t>NUM.number.LU.Res.HHnew.ThermalNew.SH.Geo.CO.LPG</t>
  </si>
  <si>
    <t>NUM.number.LU.Res.HHnew.ThermalNew.SH.Geo.CO.Elc</t>
  </si>
  <si>
    <t>NUM.number.LU.Res.HHnew.ThermalNew.SH.DistrHeat</t>
  </si>
  <si>
    <t>NUM.number.LU.Res.HHnew.ThermalNew.SH.DistrHeat.SH</t>
  </si>
  <si>
    <t>NUM.number.LU.Res.HHnew.ThermalNew.SH.DistrHeat.SC.AC</t>
  </si>
  <si>
    <t>NUM.number.LU.Res.HHnew.ThermalNew.SH.DistrHeat.WH.DistrHeat.NoSolar</t>
  </si>
  <si>
    <t>NUM.number.LU.Res.HHnew.ThermalNew.SH.DistrHeat.WH.DistrHeat.Solar</t>
  </si>
  <si>
    <t>NUM.number.LU.Res.HHnew.ThermalNew.SH.DistrHeat.WH.Elc.NoSolar</t>
  </si>
  <si>
    <t>NUM.number.LU.Res.HHnew.ThermalNew.SH.DistrHeat.WH.Elc.Solar</t>
  </si>
  <si>
    <t>NUM.number.LU.Res.HHnew.ThermalNew.SH.DistrHeat.CO.LPG</t>
  </si>
  <si>
    <t>NUM.number.LU.Res.HHnew.ThermalNew.SH.DistrHeat.CO.Elc</t>
  </si>
  <si>
    <t>NUM.number.LU.Res.HHnew.ThermalNew.SH.AdvElc</t>
  </si>
  <si>
    <t>NUM.number.LU.Res.HHnew.ThermalNew.SH.AdvElc.SH</t>
  </si>
  <si>
    <t>NUM.number.LU.Res.HHnew.ThermalNew.SH.AdvElc.SC.AC</t>
  </si>
  <si>
    <t>NUM.number.LU.Res.HHnew.ThermalNew.SH.AdvElc.WH.LPG.NoSolar</t>
  </si>
  <si>
    <t>NUM.number.LU.Res.HHnew.ThermalNew.SH.AdvElc.WH.LPG.Solar</t>
  </si>
  <si>
    <t>NUM.number.LU.Res.HHnew.ThermalNew.SH.AdvElc.WH.Elc.NoSolar</t>
  </si>
  <si>
    <t>NUM.number.LU.Res.HHnew.ThermalNew.SH.AdvElc.WH.Elc.Solar</t>
  </si>
  <si>
    <t>NUM.number.LU.Res.HHnew.ThermalNew.SH.AdvElc.CO.LPG</t>
  </si>
  <si>
    <t>NUM.number.LU.Res.HHnew.ThermalNew.SH.AdvElc.CO.Elc</t>
  </si>
  <si>
    <t>NUM.number.LU.Res.HHnew.ThermalNew.SH.ConvElc</t>
  </si>
  <si>
    <t>NUM.number.LU.Res.HHnew.ThermalNew.SH.ConvElc.SH</t>
  </si>
  <si>
    <t>NUM.number.LU.Res.HHnew.ThermalNew.SH.ConvElc.SC.AC</t>
  </si>
  <si>
    <t>NUM.number.LU.Res.HHnew.ThermalNew.SH.ConvElc.WH.LPG.NoSolar</t>
  </si>
  <si>
    <t>NUM.number.LU.Res.HHnew.ThermalNew.SH.ConvElc.WH.LPG.Solar</t>
  </si>
  <si>
    <t>NUM.number.LU.Res.HHnew.ThermalNew.SH.ConvElc.WH.Elc.NoSolar</t>
  </si>
  <si>
    <t>NUM.number.LU.Res.HHnew.ThermalNew.SH.ConvElc.WH.Elc.Solar</t>
  </si>
  <si>
    <t>NUM.number.LU.Res.HHnew.ThermalNew.SH.ConvElc.CO.LPG</t>
  </si>
  <si>
    <t>NUM.number.LU.Res.HHnew.ThermalNew.SH.ConvElc.CO.Elc</t>
  </si>
  <si>
    <t>LU - New equipment installations via replacement (detailed structure)</t>
  </si>
  <si>
    <t>NUM.number.LU.Res.HH.ThermalRepl.SH.Solids</t>
  </si>
  <si>
    <t>NUM.number.LU.Res.HH.ThermalRepl.SH.Solids.SH</t>
  </si>
  <si>
    <t>NUM.number.LU.Res.HH.ThermalRepl.SH.Solids.SC.AC</t>
  </si>
  <si>
    <t>NUM.number.LU.Res.HH.ThermalRepl.SH.Solids.WH.Solids.NoSolar</t>
  </si>
  <si>
    <t>NUM.number.LU.Res.HH.ThermalRepl.SH.Solids.WH.LPG.NoSolar</t>
  </si>
  <si>
    <t>NUM.number.LU.Res.HH.ThermalRepl.SH.Solids.WH.LPG.Solar</t>
  </si>
  <si>
    <t>NUM.number.LU.Res.HH.ThermalRepl.SH.Solids.WH.Elc.NoSolar</t>
  </si>
  <si>
    <t>NUM.number.LU.Res.HH.ThermalRepl.SH.Solids.WH.Elc.Solar</t>
  </si>
  <si>
    <t>NUM.number.LU.Res.HH.ThermalRepl.SH.Solids.CO.Solids</t>
  </si>
  <si>
    <t>NUM.number.LU.Res.HH.ThermalRepl.SH.Solids.CO.LPG</t>
  </si>
  <si>
    <t>NUM.number.LU.Res.HH.ThermalRepl.SH.Solids.CO.Elc</t>
  </si>
  <si>
    <t>NUM.number.LU.Res.HH.ThermalRepl.SH.LPG</t>
  </si>
  <si>
    <t>NUM.number.LU.Res.HH.ThermalRepl.SH.LPG.SH</t>
  </si>
  <si>
    <t>NUM.number.LU.Res.HH.ThermalRepl.SH.LPG.SC.AC</t>
  </si>
  <si>
    <t>NUM.number.LU.Res.HH.ThermalRepl.SH.LPG.WH.LPG.NoSolar</t>
  </si>
  <si>
    <t>NUM.number.LU.Res.HH.ThermalRepl.SH.LPG.WH.LPG.Solar</t>
  </si>
  <si>
    <t>NUM.number.LU.Res.HH.ThermalRepl.SH.LPG.WH.Elc.NoSolar</t>
  </si>
  <si>
    <t>NUM.number.LU.Res.HH.ThermalRepl.SH.LPG.WH.Elc.Solar</t>
  </si>
  <si>
    <t>NUM.number.LU.Res.HH.ThermalRepl.SH.LPG.CO.LPG</t>
  </si>
  <si>
    <t>NUM.number.LU.Res.HH.ThermalRepl.SH.LPG.CO.Elc</t>
  </si>
  <si>
    <t>NUM.number.LU.Res.HH.ThermalRepl.SH.Oil</t>
  </si>
  <si>
    <t>NUM.number.LU.Res.HH.ThermalRepl.SH.Oil.SH</t>
  </si>
  <si>
    <t>NUM.number.LU.Res.HH.ThermalRepl.SH.Oil.SC.AC</t>
  </si>
  <si>
    <t>NUM.number.LU.Res.HH.ThermalRepl.SH.Oil.WH.Oil.NoSolar</t>
  </si>
  <si>
    <t>NUM.number.LU.Res.HH.ThermalRepl.SH.Oil.WH.Oil.Solar</t>
  </si>
  <si>
    <t>NUM.number.LU.Res.HH.ThermalRepl.SH.Oil.WH.Elc.NoSolar</t>
  </si>
  <si>
    <t>NUM.number.LU.Res.HH.ThermalRepl.SH.Oil.WH.Elc.Solar</t>
  </si>
  <si>
    <t>NUM.number.LU.Res.HH.ThermalRepl.SH.Oil.CO.LPG</t>
  </si>
  <si>
    <t>NUM.number.LU.Res.HH.ThermalRepl.SH.Oil.CO.Elc</t>
  </si>
  <si>
    <t>NUM.number.LU.Res.HH.ThermalRepl.SH.Gas</t>
  </si>
  <si>
    <t>NUM.number.LU.Res.HH.ThermalRepl.SH.Gas.SH</t>
  </si>
  <si>
    <t>NUM.number.LU.Res.HH.ThermalRepl.SH.Gas.SC.AC</t>
  </si>
  <si>
    <t>NUM.number.LU.Res.HH.ThermalRepl.SH.Gas.WH.Gas.NoSolar</t>
  </si>
  <si>
    <t>NUM.number.LU.Res.HH.ThermalRepl.SH.Gas.WH.Gas.Solar</t>
  </si>
  <si>
    <t>NUM.number.LU.Res.HH.ThermalRepl.SH.Gas.WH.Elc.NoSolar</t>
  </si>
  <si>
    <t>NUM.number.LU.Res.HH.ThermalRepl.SH.Gas.WH.Elc.Solar</t>
  </si>
  <si>
    <t>NUM.number.LU.Res.HH.ThermalRepl.SH.Gas.CO.Gas</t>
  </si>
  <si>
    <t>NUM.number.LU.Res.HH.ThermalRepl.SH.Gas.CO.Elc</t>
  </si>
  <si>
    <t>NUM.number.LU.Res.HH.ThermalRepl.SH.Biomass</t>
  </si>
  <si>
    <t>NUM.number.LU.Res.HH.ThermalRepl.SH.Biomass.SH</t>
  </si>
  <si>
    <t>NUM.number.LU.Res.HH.ThermalRepl.SH.Biomass.SC.AC</t>
  </si>
  <si>
    <t>NUM.number.LU.Res.HH.ThermalRepl.SH.Biomass.WH.Biomass.NoSolar</t>
  </si>
  <si>
    <t>NUM.number.LU.Res.HH.ThermalRepl.SH.Biomass.WH.Biomass.Solar</t>
  </si>
  <si>
    <t>NUM.number.LU.Res.HH.ThermalRepl.SH.Biomass.WH.LPG.NoSolar</t>
  </si>
  <si>
    <t>NUM.number.LU.Res.HH.ThermalRepl.SH.Biomass.WH.LPG.Solar</t>
  </si>
  <si>
    <t>NUM.number.LU.Res.HH.ThermalRepl.SH.Biomass.WH.Elc.NoSolar</t>
  </si>
  <si>
    <t>NUM.number.LU.Res.HH.ThermalRepl.SH.Biomass.WH.Elc.Solar</t>
  </si>
  <si>
    <t>NUM.number.LU.Res.HH.ThermalRepl.SH.Biomass.CO.Biomass</t>
  </si>
  <si>
    <t>NUM.number.LU.Res.HH.ThermalRepl.SH.Biomass.CO.LPG</t>
  </si>
  <si>
    <t>NUM.number.LU.Res.HH.ThermalRepl.SH.Biomass.CO.Elc</t>
  </si>
  <si>
    <t>NUM.number.LU.Res.HH.ThermalRepl.SH.Geo</t>
  </si>
  <si>
    <t>NUM.number.LU.Res.HH.ThermalRepl.SH.Geo.SH</t>
  </si>
  <si>
    <t>NUM.number.LU.Res.HH.ThermalRepl.SH.Geo.SC.AC</t>
  </si>
  <si>
    <t>NUM.number.LU.Res.HH.ThermalRepl.SH.Geo.WH.Geo.NoSolar</t>
  </si>
  <si>
    <t>NUM.number.LU.Res.HH.ThermalRepl.SH.Geo.WH.Geo.Solar</t>
  </si>
  <si>
    <t>NUM.number.LU.Res.HH.ThermalRepl.SH.Geo.WH.Elc.NoSolar</t>
  </si>
  <si>
    <t>NUM.number.LU.Res.HH.ThermalRepl.SH.Geo.WH.Elc.Solar</t>
  </si>
  <si>
    <t>NUM.number.LU.Res.HH.ThermalRepl.SH.Geo.CO.LPG</t>
  </si>
  <si>
    <t>NUM.number.LU.Res.HH.ThermalRepl.SH.Geo.CO.Elc</t>
  </si>
  <si>
    <t>NUM.number.LU.Res.HH.ThermalRepl.SH.DistrHeat</t>
  </si>
  <si>
    <t>NUM.number.LU.Res.HH.ThermalRepl.SH.DistrHeat.SH</t>
  </si>
  <si>
    <t>NUM.number.LU.Res.HH.ThermalRepl.SH.DistrHeat.SC.AC</t>
  </si>
  <si>
    <t>NUM.number.LU.Res.HH.ThermalRepl.SH.DistrHeat.WH.DistrHeat.NoSolar</t>
  </si>
  <si>
    <t>NUM.number.LU.Res.HH.ThermalRepl.SH.DistrHeat.WH.DistrHeat.Solar</t>
  </si>
  <si>
    <t>NUM.number.LU.Res.HH.ThermalRepl.SH.DistrHeat.WH.Elc.NoSolar</t>
  </si>
  <si>
    <t>NUM.number.LU.Res.HH.ThermalRepl.SH.DistrHeat.WH.Elc.Solar</t>
  </si>
  <si>
    <t>NUM.number.LU.Res.HH.ThermalRepl.SH.DistrHeat.CO.LPG</t>
  </si>
  <si>
    <t>NUM.number.LU.Res.HH.ThermalRepl.SH.DistrHeat.CO.Elc</t>
  </si>
  <si>
    <t>NUM.number.LU.Res.HH.ThermalRepl.SH.AdvElc</t>
  </si>
  <si>
    <t>NUM.number.LU.Res.HH.ThermalRepl.SH.AdvElc.SH</t>
  </si>
  <si>
    <t>NUM.number.LU.Res.HH.ThermalRepl.SH.AdvElc.SC.AC</t>
  </si>
  <si>
    <t>NUM.number.LU.Res.HH.ThermalRepl.SH.AdvElc.WH.LPG.NoSolar</t>
  </si>
  <si>
    <t>NUM.number.LU.Res.HH.ThermalRepl.SH.AdvElc.WH.LPG.Solar</t>
  </si>
  <si>
    <t>NUM.number.LU.Res.HH.ThermalRepl.SH.AdvElc.WH.Elc.NoSolar</t>
  </si>
  <si>
    <t>NUM.number.LU.Res.HH.ThermalRepl.SH.AdvElc.WH.Elc.Solar</t>
  </si>
  <si>
    <t>NUM.number.LU.Res.HH.ThermalRepl.SH.AdvElc.CO.LPG</t>
  </si>
  <si>
    <t>NUM.number.LU.Res.HH.ThermalRepl.SH.AdvElc.CO.Elc</t>
  </si>
  <si>
    <t>NUM.number.LU.Res.HH.ThermalRepl.SH.ConvElc</t>
  </si>
  <si>
    <t>NUM.number.LU.Res.HH.ThermalRepl.SH.ConvElc.SH</t>
  </si>
  <si>
    <t>NUM.number.LU.Res.HH.ThermalRepl.SH.ConvElc.SC.AC</t>
  </si>
  <si>
    <t>NUM.number.LU.Res.HH.ThermalRepl.SH.ConvElc.WH.LPG.NoSolar</t>
  </si>
  <si>
    <t>NUM.number.LU.Res.HH.ThermalRepl.SH.ConvElc.WH.LPG.Solar</t>
  </si>
  <si>
    <t>NUM.number.LU.Res.HH.ThermalRepl.SH.ConvElc.WH.Elc.NoSolar</t>
  </si>
  <si>
    <t>NUM.number.LU.Res.HH.ThermalRepl.SH.ConvElc.WH.Elc.Solar</t>
  </si>
  <si>
    <t>NUM.number.LU.Res.HH.ThermalRepl.SH.ConvElc.CO.LPG</t>
  </si>
  <si>
    <t>NUM.number.LU.Res.HH.ThermalRepl.SH.ConvElc.CO.Elc</t>
  </si>
  <si>
    <t>LU - Equipment installations in 2021 - vintage structure</t>
  </si>
  <si>
    <t>VIN.number.LU.Res.HH.Thermal.SH.Solids</t>
  </si>
  <si>
    <t>VIN.number.LU.Res.HH.Thermal.SH.Solids.SH</t>
  </si>
  <si>
    <t>VIN.number.LU.Res.HH.Thermal.SH.Solids.SC.AC</t>
  </si>
  <si>
    <t>VIN.number.LU.Res.HH.Thermal.SH.Solids.WH.Solids.NoSolar</t>
  </si>
  <si>
    <t>VIN.number.LU.Res.HH.Thermal.SH.Solids.WH.LPG.NoSolar</t>
  </si>
  <si>
    <t>VIN.number.LU.Res.HH.Thermal.SH.Solids.WH.LPG.Solar</t>
  </si>
  <si>
    <t>VIN.number.LU.Res.HH.Thermal.SH.Solids.WH.Elc.NoSolar</t>
  </si>
  <si>
    <t>VIN.number.LU.Res.HH.Thermal.SH.Solids.WH.Elc.Solar</t>
  </si>
  <si>
    <t>VIN.number.LU.Res.HH.Thermal.SH.Solids.CO.Solids</t>
  </si>
  <si>
    <t>VIN.number.LU.Res.HH.Thermal.SH.Solids.CO.LPG</t>
  </si>
  <si>
    <t>VIN.number.LU.Res.HH.Thermal.SH.Solids.CO.Elc</t>
  </si>
  <si>
    <t>VIN.number.LU.Res.HH.Thermal.SH.LPG</t>
  </si>
  <si>
    <t>VIN.number.LU.Res.HH.Thermal.SH.LPG.SH</t>
  </si>
  <si>
    <t>VIN.number.LU.Res.HH.Thermal.SH.LPG.SC.AC</t>
  </si>
  <si>
    <t>VIN.number.LU.Res.HH.Thermal.SH.LPG.WH.LPG.NoSolar</t>
  </si>
  <si>
    <t>VIN.number.LU.Res.HH.Thermal.SH.LPG.WH.LPG.Solar</t>
  </si>
  <si>
    <t>VIN.number.LU.Res.HH.Thermal.SH.LPG.WH.Elc.NoSolar</t>
  </si>
  <si>
    <t>VIN.number.LU.Res.HH.Thermal.SH.LPG.WH.Elc.Solar</t>
  </si>
  <si>
    <t>VIN.number.LU.Res.HH.Thermal.SH.LPG.CO.LPG</t>
  </si>
  <si>
    <t>VIN.number.LU.Res.HH.Thermal.SH.LPG.CO.Elc</t>
  </si>
  <si>
    <t>VIN.number.LU.Res.HH.Thermal.SH.Oil</t>
  </si>
  <si>
    <t>VIN.number.LU.Res.HH.Thermal.SH.Oil.SH</t>
  </si>
  <si>
    <t>VIN.number.LU.Res.HH.Thermal.SH.Oil.SC.AC</t>
  </si>
  <si>
    <t>VIN.number.LU.Res.HH.Thermal.SH.Oil.WH.Oil.NoSolar</t>
  </si>
  <si>
    <t>VIN.number.LU.Res.HH.Thermal.SH.Oil.WH.Oil.Solar</t>
  </si>
  <si>
    <t>VIN.number.LU.Res.HH.Thermal.SH.Oil.WH.Elc.NoSolar</t>
  </si>
  <si>
    <t>VIN.number.LU.Res.HH.Thermal.SH.Oil.WH.Elc.Solar</t>
  </si>
  <si>
    <t>VIN.number.LU.Res.HH.Thermal.SH.Oil.CO.LPG</t>
  </si>
  <si>
    <t>VIN.number.LU.Res.HH.Thermal.SH.Oil.CO.Elc</t>
  </si>
  <si>
    <t>VIN.number.LU.Res.HH.Thermal.SH.Gas</t>
  </si>
  <si>
    <t>VIN.number.LU.Res.HH.Thermal.SH.Gas.SH</t>
  </si>
  <si>
    <t>VIN.number.LU.Res.HH.Thermal.SH.Gas.SC.AC</t>
  </si>
  <si>
    <t>VIN.number.LU.Res.HH.Thermal.SH.Gas.WH.Gas.NoSolar</t>
  </si>
  <si>
    <t>VIN.number.LU.Res.HH.Thermal.SH.Gas.WH.Gas.Solar</t>
  </si>
  <si>
    <t>VIN.number.LU.Res.HH.Thermal.SH.Gas.WH.Elc.NoSolar</t>
  </si>
  <si>
    <t>VIN.number.LU.Res.HH.Thermal.SH.Gas.WH.Elc.Solar</t>
  </si>
  <si>
    <t>VIN.number.LU.Res.HH.Thermal.SH.Gas.CO.Gas</t>
  </si>
  <si>
    <t>VIN.number.LU.Res.HH.Thermal.SH.Gas.CO.Elc</t>
  </si>
  <si>
    <t>VIN.number.LU.Res.HH.Thermal.SH.Biomass</t>
  </si>
  <si>
    <t>VIN.number.LU.Res.HH.Thermal.SH.Biomass.SH</t>
  </si>
  <si>
    <t>VIN.number.LU.Res.HH.Thermal.SH.Biomass.SC.AC</t>
  </si>
  <si>
    <t>VIN.number.LU.Res.HH.Thermal.SH.Biomass.WH.Biomass.NoSolar</t>
  </si>
  <si>
    <t>VIN.number.LU.Res.HH.Thermal.SH.Biomass.WH.Biomass.Solar</t>
  </si>
  <si>
    <t>VIN.number.LU.Res.HH.Thermal.SH.Biomass.WH.LPG.NoSolar</t>
  </si>
  <si>
    <t>VIN.number.LU.Res.HH.Thermal.SH.Biomass.WH.LPG.Solar</t>
  </si>
  <si>
    <t>VIN.number.LU.Res.HH.Thermal.SH.Biomass.WH.Elc.NoSolar</t>
  </si>
  <si>
    <t>VIN.number.LU.Res.HH.Thermal.SH.Biomass.WH.Elc.Solar</t>
  </si>
  <si>
    <t>VIN.number.LU.Res.HH.Thermal.SH.Biomass.CO.Biomass</t>
  </si>
  <si>
    <t>VIN.number.LU.Res.HH.Thermal.SH.Biomass.CO.LPG</t>
  </si>
  <si>
    <t>VIN.number.LU.Res.HH.Thermal.SH.Biomass.CO.Elc</t>
  </si>
  <si>
    <t>VIN.number.LU.Res.HH.Thermal.SH.Geo</t>
  </si>
  <si>
    <t>VIN.number.LU.Res.HH.Thermal.SH.Geo.SH</t>
  </si>
  <si>
    <t>VIN.number.LU.Res.HH.Thermal.SH.Geo.SC.AC</t>
  </si>
  <si>
    <t>VIN.number.LU.Res.HH.Thermal.SH.Geo.WH.Geo.NoSolar</t>
  </si>
  <si>
    <t>VIN.number.LU.Res.HH.Thermal.SH.Geo.WH.Geo.Solar</t>
  </si>
  <si>
    <t>VIN.number.LU.Res.HH.Thermal.SH.Geo.WH.Elc.NoSolar</t>
  </si>
  <si>
    <t>VIN.number.LU.Res.HH.Thermal.SH.Geo.WH.Elc.Solar</t>
  </si>
  <si>
    <t>VIN.number.LU.Res.HH.Thermal.SH.Geo.CO.LPG</t>
  </si>
  <si>
    <t>VIN.number.LU.Res.HH.Thermal.SH.Geo.CO.Elc</t>
  </si>
  <si>
    <t>VIN.number.LU.Res.HH.Thermal.SH.DistrHeat</t>
  </si>
  <si>
    <t>VIN.number.LU.Res.HH.Thermal.SH.DistrHeat.SH</t>
  </si>
  <si>
    <t>VIN.number.LU.Res.HH.Thermal.SH.DistrHeat.SC.AC</t>
  </si>
  <si>
    <t>VIN.number.LU.Res.HH.Thermal.SH.DistrHeat.WH.DistrHeat.NoSolar</t>
  </si>
  <si>
    <t>VIN.number.LU.Res.HH.Thermal.SH.DistrHeat.WH.DistrHeat.Solar</t>
  </si>
  <si>
    <t>VIN.number.LU.Res.HH.Thermal.SH.DistrHeat.WH.Elc.NoSolar</t>
  </si>
  <si>
    <t>VIN.number.LU.Res.HH.Thermal.SH.DistrHeat.WH.Elc.Solar</t>
  </si>
  <si>
    <t>VIN.number.LU.Res.HH.Thermal.SH.DistrHeat.CO.LPG</t>
  </si>
  <si>
    <t>VIN.number.LU.Res.HH.Thermal.SH.DistrHeat.CO.Elc</t>
  </si>
  <si>
    <t>VIN.number.LU.Res.HH.Thermal.SH.AdvElc</t>
  </si>
  <si>
    <t>VIN.number.LU.Res.HH.Thermal.SH.AdvElc.SH</t>
  </si>
  <si>
    <t>VIN.number.LU.Res.HH.Thermal.SH.AdvElc.SC.AC</t>
  </si>
  <si>
    <t>VIN.number.LU.Res.HH.Thermal.SH.AdvElc.WH.LPG.NoSolar</t>
  </si>
  <si>
    <t>VIN.number.LU.Res.HH.Thermal.SH.AdvElc.WH.LPG.Solar</t>
  </si>
  <si>
    <t>VIN.number.LU.Res.HH.Thermal.SH.AdvElc.WH.Elc.NoSolar</t>
  </si>
  <si>
    <t>VIN.number.LU.Res.HH.Thermal.SH.AdvElc.WH.Elc.Solar</t>
  </si>
  <si>
    <t>VIN.number.LU.Res.HH.Thermal.SH.AdvElc.CO.LPG</t>
  </si>
  <si>
    <t>VIN.number.LU.Res.HH.Thermal.SH.AdvElc.CO.Elc</t>
  </si>
  <si>
    <t>VIN.number.LU.Res.HH.Thermal.SH.ConvElc</t>
  </si>
  <si>
    <t>VIN.number.LU.Res.HH.Thermal.SH.ConvElc.SH</t>
  </si>
  <si>
    <t>VIN.number.LU.Res.HH.Thermal.SH.ConvElc.SC.AC</t>
  </si>
  <si>
    <t>VIN.number.LU.Res.HH.Thermal.SH.ConvElc.WH.LPG.NoSolar</t>
  </si>
  <si>
    <t>VIN.number.LU.Res.HH.Thermal.SH.ConvElc.WH.LPG.Solar</t>
  </si>
  <si>
    <t>VIN.number.LU.Res.HH.Thermal.SH.ConvElc.WH.Elc.NoSolar</t>
  </si>
  <si>
    <t>VIN.number.LU.Res.HH.Thermal.SH.ConvElc.WH.Elc.Solar</t>
  </si>
  <si>
    <t>VIN.number.LU.Res.HH.Thermal.SH.ConvElc.CO.LPG</t>
  </si>
  <si>
    <t>VIN.number.LU.Res.HH.Thermal.SH.ConvElc.CO.Elc</t>
  </si>
  <si>
    <t>LU - Final energy consumption (detailed structure)</t>
  </si>
  <si>
    <t>FEC.ktoe.LU.Res.HH.Thermal.SH.Solids</t>
  </si>
  <si>
    <t>FEC.ktoe.LU.Res.HH.Thermal.SH.Solids.SH</t>
  </si>
  <si>
    <t>FEC.ktoe.LU.Res.HH.Thermal.SH.Solids.SH.Solids</t>
  </si>
  <si>
    <t>FEC.ktoe.LU.Res.HH.Thermal.SH.Solids.SH.Elec</t>
  </si>
  <si>
    <t>FEC.ktoe.LU.Res.HH.Thermal.SH.Solids.SC</t>
  </si>
  <si>
    <t>FEC.ktoe.LU.Res.HH.Thermal.SH.Solids.SC.AC.Elec</t>
  </si>
  <si>
    <t>FEC.ktoe.LU.Res.HH.Thermal.SH.Solids.WH</t>
  </si>
  <si>
    <t>FEC.ktoe.LU.Res.HH.Thermal.SH.Solids.WH.Solids.NoSolar.Solids</t>
  </si>
  <si>
    <t>FEC.ktoe.LU.Res.HH.Thermal.SH.Solids.WH.LPG.NoSolar.LPG</t>
  </si>
  <si>
    <t>FEC.ktoe.LU.Res.HH.Thermal.SH.Solids.WH.LPG.Solar</t>
  </si>
  <si>
    <t>FEC.ktoe.LU.Res.HH.Thermal.SH.Solids.WH.LPG.Solar.LPG</t>
  </si>
  <si>
    <t>FEC.ktoe.LU.Res.HH.Thermal.SH.Solids.WH.LPG.Solar.Solar</t>
  </si>
  <si>
    <t>FEC.ktoe.LU.Res.HH.Thermal.SH.Solids.WH.Elc.NoSolar.Elec</t>
  </si>
  <si>
    <t>FEC.ktoe.LU.Res.HH.Thermal.SH.Solids.WH.Elc.Solar</t>
  </si>
  <si>
    <t>FEC.ktoe.LU.Res.HH.Thermal.SH.Solids.WH.Elc.Solar.Elec</t>
  </si>
  <si>
    <t>FEC.ktoe.LU.Res.HH.Thermal.SH.Solids.WH.Elc.Solar.Solar</t>
  </si>
  <si>
    <t>FEC.ktoe.LU.Res.HH.Thermal.SH.Solids.CO</t>
  </si>
  <si>
    <t>FEC.ktoe.LU.Res.HH.Thermal.SH.Solids.CO.Solids.Solids</t>
  </si>
  <si>
    <t>FEC.ktoe.LU.Res.HH.Thermal.SH.Solids.CO.LPG.LPG</t>
  </si>
  <si>
    <t>FEC.ktoe.LU.Res.HH.Thermal.SH.Solids.CO.Elc.Elec</t>
  </si>
  <si>
    <t>FEC.ktoe.LU.Res.HH.Thermal.SH.LPG</t>
  </si>
  <si>
    <t>FEC.ktoe.LU.Res.HH.Thermal.SH.LPG.SH</t>
  </si>
  <si>
    <t>FEC.ktoe.LU.Res.HH.Thermal.SH.LPG.SH.LPG</t>
  </si>
  <si>
    <t>FEC.ktoe.LU.Res.HH.Thermal.SH.LPG.SH.Elec</t>
  </si>
  <si>
    <t>FEC.ktoe.LU.Res.HH.Thermal.SH.LPG.SC</t>
  </si>
  <si>
    <t>FEC.ktoe.LU.Res.HH.Thermal.SH.LPG.SC.AC.Elec</t>
  </si>
  <si>
    <t>FEC.ktoe.LU.Res.HH.Thermal.SH.LPG.WH</t>
  </si>
  <si>
    <t>FEC.ktoe.LU.Res.HH.Thermal.SH.LPG.WH.LPG.NoSolar.LPG</t>
  </si>
  <si>
    <t>FEC.ktoe.LU.Res.HH.Thermal.SH.LPG.WH.LPG.Solar</t>
  </si>
  <si>
    <t>FEC.ktoe.LU.Res.HH.Thermal.SH.LPG.WH.LPG.Solar.LPG</t>
  </si>
  <si>
    <t>FEC.ktoe.LU.Res.HH.Thermal.SH.LPG.WH.LPG.Solar.Solar</t>
  </si>
  <si>
    <t>FEC.ktoe.LU.Res.HH.Thermal.SH.LPG.WH.Elc.NoSolar.Elec</t>
  </si>
  <si>
    <t>FEC.ktoe.LU.Res.HH.Thermal.SH.LPG.WH.Elc.Solar</t>
  </si>
  <si>
    <t>FEC.ktoe.LU.Res.HH.Thermal.SH.LPG.WH.Elc.Solar.Elec</t>
  </si>
  <si>
    <t>FEC.ktoe.LU.Res.HH.Thermal.SH.LPG.WH.Elc.Solar.Solar</t>
  </si>
  <si>
    <t>FEC.ktoe.LU.Res.HH.Thermal.SH.LPG.CO</t>
  </si>
  <si>
    <t>FEC.ktoe.LU.Res.HH.Thermal.SH.LPG.CO.LPG.LPG</t>
  </si>
  <si>
    <t>FEC.ktoe.LU.Res.HH.Thermal.SH.LPG.CO.Elc.Elec</t>
  </si>
  <si>
    <t>FEC.ktoe.LU.Res.HH.Thermal.SH.Oil</t>
  </si>
  <si>
    <t>FEC.ktoe.LU.Res.HH.Thermal.SH.Oil.SH</t>
  </si>
  <si>
    <t>FEC.ktoe.LU.Res.HH.Thermal.SH.Oil.SH.Oil</t>
  </si>
  <si>
    <t>FEC.ktoe.LU.Res.HH.Thermal.SH.Oil.SH.Elec</t>
  </si>
  <si>
    <t>FEC.ktoe.LU.Res.HH.Thermal.SH.Oil.SC</t>
  </si>
  <si>
    <t>FEC.ktoe.LU.Res.HH.Thermal.SH.Oil.SC.AC.Elec</t>
  </si>
  <si>
    <t>FEC.ktoe.LU.Res.HH.Thermal.SH.Oil.WH</t>
  </si>
  <si>
    <t>FEC.ktoe.LU.Res.HH.Thermal.SH.Oil.WH.Oil.NoSolar.Oil</t>
  </si>
  <si>
    <t>FEC.ktoe.LU.Res.HH.Thermal.SH.Oil.WH.Oil.Solar</t>
  </si>
  <si>
    <t>FEC.ktoe.LU.Res.HH.Thermal.SH.Oil.WH.Oil.Solar.Oil</t>
  </si>
  <si>
    <t>FEC.ktoe.LU.Res.HH.Thermal.SH.Oil.WH.Oil.Solar.Solar</t>
  </si>
  <si>
    <t>FEC.ktoe.LU.Res.HH.Thermal.SH.Oil.WH.Elc.NoSolar.Elec</t>
  </si>
  <si>
    <t>FEC.ktoe.LU.Res.HH.Thermal.SH.Oil.WH.Elc.Solar</t>
  </si>
  <si>
    <t>FEC.ktoe.LU.Res.HH.Thermal.SH.Oil.WH.Elc.Solar.Elec</t>
  </si>
  <si>
    <t>FEC.ktoe.LU.Res.HH.Thermal.SH.Oil.WH.Elc.Solar.Solar</t>
  </si>
  <si>
    <t>FEC.ktoe.LU.Res.HH.Thermal.SH.Oil.CO</t>
  </si>
  <si>
    <t>FEC.ktoe.LU.Res.HH.Thermal.SH.Oil.CO.LPG.LPG</t>
  </si>
  <si>
    <t>FEC.ktoe.LU.Res.HH.Thermal.SH.Oil.CO.Elc.Elec</t>
  </si>
  <si>
    <t>FEC.ktoe.LU.Res.HH.Thermal.SH.Gas</t>
  </si>
  <si>
    <t>FEC.ktoe.LU.Res.HH.Thermal.SH.Gas.SH</t>
  </si>
  <si>
    <t>FEC.ktoe.LU.Res.HH.Thermal.SH.Gas.SH.Gas</t>
  </si>
  <si>
    <t>FEC.ktoe.LU.Res.HH.Thermal.SH.Gas.SH.Elec</t>
  </si>
  <si>
    <t>FEC.ktoe.LU.Res.HH.Thermal.SH.Gas.SC</t>
  </si>
  <si>
    <t>FEC.ktoe.LU.Res.HH.Thermal.SH.Gas.SC.AC.Elec</t>
  </si>
  <si>
    <t>FEC.ktoe.LU.Res.HH.Thermal.SH.Gas.WH</t>
  </si>
  <si>
    <t>FEC.ktoe.LU.Res.HH.Thermal.SH.Gas.WH.Gas.NoSolar.Gas</t>
  </si>
  <si>
    <t>FEC.ktoe.LU.Res.HH.Thermal.SH.Gas.WH.Gas.Solar</t>
  </si>
  <si>
    <t>FEC.ktoe.LU.Res.HH.Thermal.SH.Gas.WH.Gas.Solar.Gas</t>
  </si>
  <si>
    <t>FEC.ktoe.LU.Res.HH.Thermal.SH.Gas.WH.Gas.Solar.Solar</t>
  </si>
  <si>
    <t>FEC.ktoe.LU.Res.HH.Thermal.SH.Gas.WH.Elc.NoSolar.Elec</t>
  </si>
  <si>
    <t>FEC.ktoe.LU.Res.HH.Thermal.SH.Gas.WH.Elc.Solar</t>
  </si>
  <si>
    <t>FEC.ktoe.LU.Res.HH.Thermal.SH.Gas.WH.Elc.Solar.Elec</t>
  </si>
  <si>
    <t>FEC.ktoe.LU.Res.HH.Thermal.SH.Gas.WH.Elc.Solar.Solar</t>
  </si>
  <si>
    <t>FEC.ktoe.LU.Res.HH.Thermal.SH.Gas.CO</t>
  </si>
  <si>
    <t>FEC.ktoe.LU.Res.HH.Thermal.SH.Gas.CO.Gas.Gas</t>
  </si>
  <si>
    <t>FEC.ktoe.LU.Res.HH.Thermal.SH.Gas.CO.Elc.Elec</t>
  </si>
  <si>
    <t>FEC.ktoe.LU.Res.HH.Thermal.SH.Biomass</t>
  </si>
  <si>
    <t>FEC.ktoe.LU.Res.HH.Thermal.SH.Biomass.SH</t>
  </si>
  <si>
    <t>FEC.ktoe.LU.Res.HH.Thermal.SH.Biomass.SH.Biomass</t>
  </si>
  <si>
    <t>FEC.ktoe.LU.Res.HH.Thermal.SH.Biomass.SH.Elec</t>
  </si>
  <si>
    <t>FEC.ktoe.LU.Res.HH.Thermal.SH.Biomass.SC</t>
  </si>
  <si>
    <t>FEC.ktoe.LU.Res.HH.Thermal.SH.Biomass.SC.AC.Elec</t>
  </si>
  <si>
    <t>FEC.ktoe.LU.Res.HH.Thermal.SH.Biomass.WH</t>
  </si>
  <si>
    <t>FEC.ktoe.LU.Res.HH.Thermal.SH.Biomass.WH.Biomass.NoSolar.Biomass</t>
  </si>
  <si>
    <t>FEC.ktoe.LU.Res.HH.Thermal.SH.Biomass.WH.Biomass.Solar</t>
  </si>
  <si>
    <t>FEC.ktoe.LU.Res.HH.Thermal.SH.Biomass.WH.Biomass.Solar.Biomass</t>
  </si>
  <si>
    <t>FEC.ktoe.LU.Res.HH.Thermal.SH.Biomass.WH.Biomass.Solar.Solar</t>
  </si>
  <si>
    <t>FEC.ktoe.LU.Res.HH.Thermal.SH.Biomass.WH.LPG.NoSolar.LPG</t>
  </si>
  <si>
    <t>FEC.ktoe.LU.Res.HH.Thermal.SH.Biomass.WH.LPG.Solar</t>
  </si>
  <si>
    <t>FEC.ktoe.LU.Res.HH.Thermal.SH.Biomass.WH.LPG.Solar.LPG</t>
  </si>
  <si>
    <t>FEC.ktoe.LU.Res.HH.Thermal.SH.Biomass.WH.LPG.Solar.Solar</t>
  </si>
  <si>
    <t>FEC.ktoe.LU.Res.HH.Thermal.SH.Biomass.WH.Elc.NoSolar.Elec</t>
  </si>
  <si>
    <t>FEC.ktoe.LU.Res.HH.Thermal.SH.Biomass.WH.Elc.Solar</t>
  </si>
  <si>
    <t>FEC.ktoe.LU.Res.HH.Thermal.SH.Biomass.WH.Elc.Solar.Elec</t>
  </si>
  <si>
    <t>FEC.ktoe.LU.Res.HH.Thermal.SH.Biomass.WH.Elc.Solar.Solar</t>
  </si>
  <si>
    <t>FEC.ktoe.LU.Res.HH.Thermal.SH.Biomass.CO</t>
  </si>
  <si>
    <t>FEC.ktoe.LU.Res.HH.Thermal.SH.Biomass.CO.Biomass.Biomass</t>
  </si>
  <si>
    <t>FEC.ktoe.LU.Res.HH.Thermal.SH.Biomass.CO.LPG.LPG</t>
  </si>
  <si>
    <t>FEC.ktoe.LU.Res.HH.Thermal.SH.Biomass.CO.Elc.Elec</t>
  </si>
  <si>
    <t>FEC.ktoe.LU.Res.HH.Thermal.SH.Geo</t>
  </si>
  <si>
    <t>FEC.ktoe.LU.Res.HH.Thermal.SH.Geo.SH</t>
  </si>
  <si>
    <t>FEC.ktoe.LU.Res.HH.Thermal.SH.Geo.SH.Geo</t>
  </si>
  <si>
    <t>FEC.ktoe.LU.Res.HH.Thermal.SH.Geo.SH.Elec</t>
  </si>
  <si>
    <t>FEC.ktoe.LU.Res.HH.Thermal.SH.Geo.SC</t>
  </si>
  <si>
    <t>FEC.ktoe.LU.Res.HH.Thermal.SH.Geo.SC.AC.Elec</t>
  </si>
  <si>
    <t>FEC.ktoe.LU.Res.HH.Thermal.SH.Geo.WH</t>
  </si>
  <si>
    <t>FEC.ktoe.LU.Res.HH.Thermal.SH.Geo.WH.Geo.NoSolar.Geo</t>
  </si>
  <si>
    <t>FEC.ktoe.LU.Res.HH.Thermal.SH.Geo.WH.Geo.Solar</t>
  </si>
  <si>
    <t>FEC.ktoe.LU.Res.HH.Thermal.SH.Geo.WH.Geo.Solar.Geo</t>
  </si>
  <si>
    <t>FEC.ktoe.LU.Res.HH.Thermal.SH.Geo.WH.Geo.Solar.Solar</t>
  </si>
  <si>
    <t>FEC.ktoe.LU.Res.HH.Thermal.SH.Geo.WH.Elc.NoSolar.Elec</t>
  </si>
  <si>
    <t>FEC.ktoe.LU.Res.HH.Thermal.SH.Geo.WH.Elc.Solar</t>
  </si>
  <si>
    <t>FEC.ktoe.LU.Res.HH.Thermal.SH.Geo.WH.Elc.Solar.Elec</t>
  </si>
  <si>
    <t>FEC.ktoe.LU.Res.HH.Thermal.SH.Geo.WH.Elc.Solar.Solar</t>
  </si>
  <si>
    <t>FEC.ktoe.LU.Res.HH.Thermal.SH.Geo.CO</t>
  </si>
  <si>
    <t>FEC.ktoe.LU.Res.HH.Thermal.SH.Geo.CO.LPG.LPG</t>
  </si>
  <si>
    <t>FEC.ktoe.LU.Res.HH.Thermal.SH.Geo.CO.Elc.Elec</t>
  </si>
  <si>
    <t>FEC.ktoe.LU.Res.HH.Thermal.SH.DistrHeat</t>
  </si>
  <si>
    <t>FEC.ktoe.LU.Res.HH.Thermal.SH.DistrHeat.SH</t>
  </si>
  <si>
    <t>FEC.ktoe.LU.Res.HH.Thermal.SH.DistrHeat.SH.Steam_Distr</t>
  </si>
  <si>
    <t>FEC.ktoe.LU.Res.HH.Thermal.SH.DistrHeat.SH.Elec</t>
  </si>
  <si>
    <t>FEC.ktoe.LU.Res.HH.Thermal.SH.DistrHeat.SC</t>
  </si>
  <si>
    <t>FEC.ktoe.LU.Res.HH.Thermal.SH.DistrHeat.SC.AC.Elec</t>
  </si>
  <si>
    <t>FEC.ktoe.LU.Res.HH.Thermal.SH.DistrHeat.WH</t>
  </si>
  <si>
    <t>FEC.ktoe.LU.Res.HH.Thermal.SH.DistrHeat.WH.DistrHeat.NoSolar.Steam_Distr</t>
  </si>
  <si>
    <t>FEC.ktoe.LU.Res.HH.Thermal.SH.DistrHeat.WH.DistrHeat.Solar</t>
  </si>
  <si>
    <t>FEC.ktoe.LU.Res.HH.Thermal.SH.DistrHeat.WH.DistrHeat.Solar.Steam_Distr</t>
  </si>
  <si>
    <t>FEC.ktoe.LU.Res.HH.Thermal.SH.DistrHeat.WH.DistrHeat.Solar.Solar</t>
  </si>
  <si>
    <t>FEC.ktoe.LU.Res.HH.Thermal.SH.DistrHeat.WH.Elc.NoSolar.Elec</t>
  </si>
  <si>
    <t>FEC.ktoe.LU.Res.HH.Thermal.SH.DistrHeat.WH.Elc.Solar</t>
  </si>
  <si>
    <t>FEC.ktoe.LU.Res.HH.Thermal.SH.DistrHeat.WH.Elc.Solar.Elec</t>
  </si>
  <si>
    <t>FEC.ktoe.LU.Res.HH.Thermal.SH.DistrHeat.WH.Elc.Solar.Solar</t>
  </si>
  <si>
    <t>FEC.ktoe.LU.Res.HH.Thermal.SH.DistrHeat.CO</t>
  </si>
  <si>
    <t>FEC.ktoe.LU.Res.HH.Thermal.SH.DistrHeat.CO.LPG.LPG</t>
  </si>
  <si>
    <t>FEC.ktoe.LU.Res.HH.Thermal.SH.DistrHeat.CO.Elc.Elec</t>
  </si>
  <si>
    <t>FEC.ktoe.LU.Res.HH.Thermal.SH.AdvElc</t>
  </si>
  <si>
    <t>FEC.ktoe.LU.Res.HH.Thermal.SH.AdvElc.SH</t>
  </si>
  <si>
    <t>FEC.ktoe.LU.Res.HH.Thermal.SH.AdvElc.SH.Elec</t>
  </si>
  <si>
    <t>FEC.ktoe.LU.Res.HH.Thermal.SH.AdvElc.SC</t>
  </si>
  <si>
    <t>FEC.ktoe.LU.Res.HH.Thermal.SH.AdvElc.SC.AC.Elec</t>
  </si>
  <si>
    <t>FEC.ktoe.LU.Res.HH.Thermal.SH.AdvElc.WH</t>
  </si>
  <si>
    <t>FEC.ktoe.LU.Res.HH.Thermal.SH.AdvElc.WH.LPG.NoSolar.LPG</t>
  </si>
  <si>
    <t>FEC.ktoe.LU.Res.HH.Thermal.SH.AdvElc.WH.LPG.Solar</t>
  </si>
  <si>
    <t>FEC.ktoe.LU.Res.HH.Thermal.SH.AdvElc.WH.LPG.Solar.LPG</t>
  </si>
  <si>
    <t>FEC.ktoe.LU.Res.HH.Thermal.SH.AdvElc.WH.LPG.Solar.Solar</t>
  </si>
  <si>
    <t>FEC.ktoe.LU.Res.HH.Thermal.SH.AdvElc.WH.Elc.NoSolar.Elec</t>
  </si>
  <si>
    <t>FEC.ktoe.LU.Res.HH.Thermal.SH.AdvElc.WH.Elc.Solar</t>
  </si>
  <si>
    <t>FEC.ktoe.LU.Res.HH.Thermal.SH.AdvElc.WH.Elc.Solar.Elec</t>
  </si>
  <si>
    <t>FEC.ktoe.LU.Res.HH.Thermal.SH.AdvElc.WH.Elc.Solar.Solar</t>
  </si>
  <si>
    <t>FEC.ktoe.LU.Res.HH.Thermal.SH.AdvElc.CO</t>
  </si>
  <si>
    <t>FEC.ktoe.LU.Res.HH.Thermal.SH.AdvElc.CO.LPG.LPG</t>
  </si>
  <si>
    <t>FEC.ktoe.LU.Res.HH.Thermal.SH.AdvElc.CO.Elc.Elec</t>
  </si>
  <si>
    <t>FEC.ktoe.LU.Res.HH.Thermal.SH.ConvElc</t>
  </si>
  <si>
    <t>FEC.ktoe.LU.Res.HH.Thermal.SH.ConvElc.SH</t>
  </si>
  <si>
    <t>FEC.ktoe.LU.Res.HH.Thermal.SH.ConvElc.SH.Elec</t>
  </si>
  <si>
    <t>FEC.ktoe.LU.Res.HH.Thermal.SH.ConvElc.SC</t>
  </si>
  <si>
    <t>FEC.ktoe.LU.Res.HH.Thermal.SH.ConvElc.SC.AC.Elec</t>
  </si>
  <si>
    <t>FEC.ktoe.LU.Res.HH.Thermal.SH.ConvElc.WH</t>
  </si>
  <si>
    <t>FEC.ktoe.LU.Res.HH.Thermal.SH.ConvElc.WH.LPG.NoSolar.LPG</t>
  </si>
  <si>
    <t>FEC.ktoe.LU.Res.HH.Thermal.SH.ConvElc.WH.LPG.Solar</t>
  </si>
  <si>
    <t>FEC.ktoe.LU.Res.HH.Thermal.SH.ConvElc.WH.LPG.Solar.LPG</t>
  </si>
  <si>
    <t>FEC.ktoe.LU.Res.HH.Thermal.SH.ConvElc.WH.LPG.Solar.Solar</t>
  </si>
  <si>
    <t>FEC.ktoe.LU.Res.HH.Thermal.SH.ConvElc.WH.Elc.NoSolar.Elec</t>
  </si>
  <si>
    <t>FEC.ktoe.LU.Res.HH.Thermal.SH.ConvElc.WH.Elc.Solar</t>
  </si>
  <si>
    <t>FEC.ktoe.LU.Res.HH.Thermal.SH.ConvElc.WH.Elc.Solar.Elec</t>
  </si>
  <si>
    <t>FEC.ktoe.LU.Res.HH.Thermal.SH.ConvElc.WH.Elc.Solar.Solar</t>
  </si>
  <si>
    <t>FEC.ktoe.LU.Res.HH.Thermal.SH.ConvElc.CO</t>
  </si>
  <si>
    <t>FEC.ktoe.LU.Res.HH.Thermal.SH.ConvElc.CO.LPG.LPG</t>
  </si>
  <si>
    <t>FEC.ktoe.LU.Res.HH.Thermal.SH.ConvElc.CO.Elc.Elec</t>
  </si>
  <si>
    <t>LU - Thermal energy service (detailed structure)</t>
  </si>
  <si>
    <t>TES.ktoe.LU.Res.HH.Thermal.SH.Solids</t>
  </si>
  <si>
    <t>TES.ktoe.LU.Res.HH.Thermal.SH.Solids.SH</t>
  </si>
  <si>
    <t>TES.ktoe.LU.Res.HH.Thermal.SH.Solids.SH.Solids</t>
  </si>
  <si>
    <t>TES.ktoe.LU.Res.HH.Thermal.SH.Solids.SH.Elec</t>
  </si>
  <si>
    <t>TES.ktoe.LU.Res.HH.Thermal.SH.Solids.SC</t>
  </si>
  <si>
    <t>TES.ktoe.LU.Res.HH.Thermal.SH.Solids.SC.AC.Elec</t>
  </si>
  <si>
    <t>TES.ktoe.LU.Res.HH.Thermal.SH.Solids.WH</t>
  </si>
  <si>
    <t>TES.ktoe.LU.Res.HH.Thermal.SH.Solids.WH.Solids.NoSolar.Solids</t>
  </si>
  <si>
    <t>TES.ktoe.LU.Res.HH.Thermal.SH.Solids.WH.LPG.NoSolar.LPG</t>
  </si>
  <si>
    <t>TES.ktoe.LU.Res.HH.Thermal.SH.Solids.WH.LPG.Solar</t>
  </si>
  <si>
    <t>TES.ktoe.LU.Res.HH.Thermal.SH.Solids.WH.LPG.Solar.LPG</t>
  </si>
  <si>
    <t>TES.ktoe.LU.Res.HH.Thermal.SH.Solids.WH.LPG.Solar.Solar</t>
  </si>
  <si>
    <t>TES.ktoe.LU.Res.HH.Thermal.SH.Solids.WH.Elc.NoSolar.Elec</t>
  </si>
  <si>
    <t>TES.ktoe.LU.Res.HH.Thermal.SH.Solids.WH.Elc.Solar</t>
  </si>
  <si>
    <t>TES.ktoe.LU.Res.HH.Thermal.SH.Solids.WH.Elc.Solar.Elec</t>
  </si>
  <si>
    <t>TES.ktoe.LU.Res.HH.Thermal.SH.Solids.WH.Elc.Solar.Solar</t>
  </si>
  <si>
    <t>TES.ktoe.LU.Res.HH.Thermal.SH.Solids.CO</t>
  </si>
  <si>
    <t>TES.ktoe.LU.Res.HH.Thermal.SH.Solids.CO.Solids.Solids</t>
  </si>
  <si>
    <t>TES.ktoe.LU.Res.HH.Thermal.SH.Solids.CO.LPG.LPG</t>
  </si>
  <si>
    <t>TES.ktoe.LU.Res.HH.Thermal.SH.Solids.CO.Elc.Elec</t>
  </si>
  <si>
    <t>TES.ktoe.LU.Res.HH.Thermal.SH.LPG</t>
  </si>
  <si>
    <t>TES.ktoe.LU.Res.HH.Thermal.SH.LPG.SH</t>
  </si>
  <si>
    <t>TES.ktoe.LU.Res.HH.Thermal.SH.LPG.SH.LPG</t>
  </si>
  <si>
    <t>TES.ktoe.LU.Res.HH.Thermal.SH.LPG.SH.Elec</t>
  </si>
  <si>
    <t>TES.ktoe.LU.Res.HH.Thermal.SH.LPG.SC</t>
  </si>
  <si>
    <t>TES.ktoe.LU.Res.HH.Thermal.SH.LPG.SC.AC.Elec</t>
  </si>
  <si>
    <t>TES.ktoe.LU.Res.HH.Thermal.SH.LPG.WH</t>
  </si>
  <si>
    <t>TES.ktoe.LU.Res.HH.Thermal.SH.LPG.WH.LPG.NoSolar.LPG</t>
  </si>
  <si>
    <t>TES.ktoe.LU.Res.HH.Thermal.SH.LPG.WH.LPG.Solar</t>
  </si>
  <si>
    <t>TES.ktoe.LU.Res.HH.Thermal.SH.LPG.WH.LPG.Solar.LPG</t>
  </si>
  <si>
    <t>TES.ktoe.LU.Res.HH.Thermal.SH.LPG.WH.LPG.Solar.Solar</t>
  </si>
  <si>
    <t>TES.ktoe.LU.Res.HH.Thermal.SH.LPG.WH.Elc.NoSolar.Elec</t>
  </si>
  <si>
    <t>TES.ktoe.LU.Res.HH.Thermal.SH.LPG.WH.Elc.Solar</t>
  </si>
  <si>
    <t>TES.ktoe.LU.Res.HH.Thermal.SH.LPG.WH.Elc.Solar.Elec</t>
  </si>
  <si>
    <t>TES.ktoe.LU.Res.HH.Thermal.SH.LPG.WH.Elc.Solar.Solar</t>
  </si>
  <si>
    <t>TES.ktoe.LU.Res.HH.Thermal.SH.LPG.CO</t>
  </si>
  <si>
    <t>TES.ktoe.LU.Res.HH.Thermal.SH.LPG.CO.LPG.LPG</t>
  </si>
  <si>
    <t>TES.ktoe.LU.Res.HH.Thermal.SH.LPG.CO.Elc.Elec</t>
  </si>
  <si>
    <t>TES.ktoe.LU.Res.HH.Thermal.SH.Oil</t>
  </si>
  <si>
    <t>TES.ktoe.LU.Res.HH.Thermal.SH.Oil.SH</t>
  </si>
  <si>
    <t>TES.ktoe.LU.Res.HH.Thermal.SH.Oil.SH.Oil</t>
  </si>
  <si>
    <t>TES.ktoe.LU.Res.HH.Thermal.SH.Oil.SH.Elec</t>
  </si>
  <si>
    <t>TES.ktoe.LU.Res.HH.Thermal.SH.Oil.SC</t>
  </si>
  <si>
    <t>TES.ktoe.LU.Res.HH.Thermal.SH.Oil.SC.AC.Elec</t>
  </si>
  <si>
    <t>TES.ktoe.LU.Res.HH.Thermal.SH.Oil.WH</t>
  </si>
  <si>
    <t>TES.ktoe.LU.Res.HH.Thermal.SH.Oil.WH.Oil.NoSolar.Oil</t>
  </si>
  <si>
    <t>TES.ktoe.LU.Res.HH.Thermal.SH.Oil.WH.Oil.Solar</t>
  </si>
  <si>
    <t>TES.ktoe.LU.Res.HH.Thermal.SH.Oil.WH.Oil.Solar.Oil</t>
  </si>
  <si>
    <t>TES.ktoe.LU.Res.HH.Thermal.SH.Oil.WH.Oil.Solar.Solar</t>
  </si>
  <si>
    <t>TES.ktoe.LU.Res.HH.Thermal.SH.Oil.WH.Elc.NoSolar.Elec</t>
  </si>
  <si>
    <t>TES.ktoe.LU.Res.HH.Thermal.SH.Oil.WH.Elc.Solar</t>
  </si>
  <si>
    <t>TES.ktoe.LU.Res.HH.Thermal.SH.Oil.WH.Elc.Solar.Elec</t>
  </si>
  <si>
    <t>TES.ktoe.LU.Res.HH.Thermal.SH.Oil.WH.Elc.Solar.Solar</t>
  </si>
  <si>
    <t>TES.ktoe.LU.Res.HH.Thermal.SH.Oil.CO</t>
  </si>
  <si>
    <t>TES.ktoe.LU.Res.HH.Thermal.SH.Oil.CO.LPG.LPG</t>
  </si>
  <si>
    <t>TES.ktoe.LU.Res.HH.Thermal.SH.Oil.CO.Elc.Elec</t>
  </si>
  <si>
    <t>TES.ktoe.LU.Res.HH.Thermal.SH.Gas</t>
  </si>
  <si>
    <t>TES.ktoe.LU.Res.HH.Thermal.SH.Gas.SH</t>
  </si>
  <si>
    <t>TES.ktoe.LU.Res.HH.Thermal.SH.Gas.SH.Gas</t>
  </si>
  <si>
    <t>TES.ktoe.LU.Res.HH.Thermal.SH.Gas.SH.Elec</t>
  </si>
  <si>
    <t>TES.ktoe.LU.Res.HH.Thermal.SH.Gas.SC</t>
  </si>
  <si>
    <t>TES.ktoe.LU.Res.HH.Thermal.SH.Gas.SC.AC.Elec</t>
  </si>
  <si>
    <t>TES.ktoe.LU.Res.HH.Thermal.SH.Gas.WH</t>
  </si>
  <si>
    <t>TES.ktoe.LU.Res.HH.Thermal.SH.Gas.WH.Gas.NoSolar.Gas</t>
  </si>
  <si>
    <t>TES.ktoe.LU.Res.HH.Thermal.SH.Gas.WH.Gas.Solar</t>
  </si>
  <si>
    <t>TES.ktoe.LU.Res.HH.Thermal.SH.Gas.WH.Gas.Solar.Gas</t>
  </si>
  <si>
    <t>TES.ktoe.LU.Res.HH.Thermal.SH.Gas.WH.Gas.Solar.Solar</t>
  </si>
  <si>
    <t>TES.ktoe.LU.Res.HH.Thermal.SH.Gas.WH.Elc.NoSolar.Elec</t>
  </si>
  <si>
    <t>TES.ktoe.LU.Res.HH.Thermal.SH.Gas.WH.Elc.Solar</t>
  </si>
  <si>
    <t>TES.ktoe.LU.Res.HH.Thermal.SH.Gas.WH.Elc.Solar.Elec</t>
  </si>
  <si>
    <t>TES.ktoe.LU.Res.HH.Thermal.SH.Gas.WH.Elc.Solar.Solar</t>
  </si>
  <si>
    <t>TES.ktoe.LU.Res.HH.Thermal.SH.Gas.CO</t>
  </si>
  <si>
    <t>TES.ktoe.LU.Res.HH.Thermal.SH.Gas.CO.Gas.Gas</t>
  </si>
  <si>
    <t>TES.ktoe.LU.Res.HH.Thermal.SH.Gas.CO.Elc.Elec</t>
  </si>
  <si>
    <t>TES.ktoe.LU.Res.HH.Thermal.SH.Biomass</t>
  </si>
  <si>
    <t>TES.ktoe.LU.Res.HH.Thermal.SH.Biomass.SH</t>
  </si>
  <si>
    <t>TES.ktoe.LU.Res.HH.Thermal.SH.Biomass.SH.Biomass</t>
  </si>
  <si>
    <t>TES.ktoe.LU.Res.HH.Thermal.SH.Biomass.SH.Elec</t>
  </si>
  <si>
    <t>TES.ktoe.LU.Res.HH.Thermal.SH.Biomass.SC</t>
  </si>
  <si>
    <t>TES.ktoe.LU.Res.HH.Thermal.SH.Biomass.SC.AC.Elec</t>
  </si>
  <si>
    <t>TES.ktoe.LU.Res.HH.Thermal.SH.Biomass.WH</t>
  </si>
  <si>
    <t>TES.ktoe.LU.Res.HH.Thermal.SH.Biomass.WH.Biomass.NoSolar.Biomass</t>
  </si>
  <si>
    <t>TES.ktoe.LU.Res.HH.Thermal.SH.Biomass.WH.Biomass.Solar</t>
  </si>
  <si>
    <t>TES.ktoe.LU.Res.HH.Thermal.SH.Biomass.WH.Biomass.Solar.Biomass</t>
  </si>
  <si>
    <t>TES.ktoe.LU.Res.HH.Thermal.SH.Biomass.WH.Biomass.Solar.Solar</t>
  </si>
  <si>
    <t>TES.ktoe.LU.Res.HH.Thermal.SH.Biomass.WH.LPG.NoSolar.LPG</t>
  </si>
  <si>
    <t>TES.ktoe.LU.Res.HH.Thermal.SH.Biomass.WH.LPG.Solar</t>
  </si>
  <si>
    <t>TES.ktoe.LU.Res.HH.Thermal.SH.Biomass.WH.LPG.Solar.LPG</t>
  </si>
  <si>
    <t>TES.ktoe.LU.Res.HH.Thermal.SH.Biomass.WH.LPG.Solar.Solar</t>
  </si>
  <si>
    <t>TES.ktoe.LU.Res.HH.Thermal.SH.Biomass.WH.Elc.NoSolar.Elec</t>
  </si>
  <si>
    <t>TES.ktoe.LU.Res.HH.Thermal.SH.Biomass.WH.Elc.Solar</t>
  </si>
  <si>
    <t>TES.ktoe.LU.Res.HH.Thermal.SH.Biomass.WH.Elc.Solar.Elec</t>
  </si>
  <si>
    <t>TES.ktoe.LU.Res.HH.Thermal.SH.Biomass.WH.Elc.Solar.Solar</t>
  </si>
  <si>
    <t>TES.ktoe.LU.Res.HH.Thermal.SH.Biomass.CO</t>
  </si>
  <si>
    <t>TES.ktoe.LU.Res.HH.Thermal.SH.Biomass.CO.Biomass.Biomass</t>
  </si>
  <si>
    <t>TES.ktoe.LU.Res.HH.Thermal.SH.Biomass.CO.LPG.LPG</t>
  </si>
  <si>
    <t>TES.ktoe.LU.Res.HH.Thermal.SH.Biomass.CO.Elc.Elec</t>
  </si>
  <si>
    <t>TES.ktoe.LU.Res.HH.Thermal.SH.Geo</t>
  </si>
  <si>
    <t>TES.ktoe.LU.Res.HH.Thermal.SH.Geo.SH</t>
  </si>
  <si>
    <t>TES.ktoe.LU.Res.HH.Thermal.SH.Geo.SH.Geo</t>
  </si>
  <si>
    <t>TES.ktoe.LU.Res.HH.Thermal.SH.Geo.SH.Elec</t>
  </si>
  <si>
    <t>TES.ktoe.LU.Res.HH.Thermal.SH.Geo.SC</t>
  </si>
  <si>
    <t>TES.ktoe.LU.Res.HH.Thermal.SH.Geo.SC.AC.Elec</t>
  </si>
  <si>
    <t>TES.ktoe.LU.Res.HH.Thermal.SH.Geo.WH</t>
  </si>
  <si>
    <t>TES.ktoe.LU.Res.HH.Thermal.SH.Geo.WH.Geo.NoSolar.Geo</t>
  </si>
  <si>
    <t>TES.ktoe.LU.Res.HH.Thermal.SH.Geo.WH.Geo.Solar</t>
  </si>
  <si>
    <t>TES.ktoe.LU.Res.HH.Thermal.SH.Geo.WH.Geo.Solar.Geo</t>
  </si>
  <si>
    <t>TES.ktoe.LU.Res.HH.Thermal.SH.Geo.WH.Geo.Solar.Solar</t>
  </si>
  <si>
    <t>TES.ktoe.LU.Res.HH.Thermal.SH.Geo.WH.Elc.NoSolar.Elec</t>
  </si>
  <si>
    <t>TES.ktoe.LU.Res.HH.Thermal.SH.Geo.WH.Elc.Solar</t>
  </si>
  <si>
    <t>TES.ktoe.LU.Res.HH.Thermal.SH.Geo.WH.Elc.Solar.Elec</t>
  </si>
  <si>
    <t>TES.ktoe.LU.Res.HH.Thermal.SH.Geo.WH.Elc.Solar.Solar</t>
  </si>
  <si>
    <t>TES.ktoe.LU.Res.HH.Thermal.SH.Geo.CO</t>
  </si>
  <si>
    <t>TES.ktoe.LU.Res.HH.Thermal.SH.Geo.CO.LPG.LPG</t>
  </si>
  <si>
    <t>TES.ktoe.LU.Res.HH.Thermal.SH.Geo.CO.Elc.Elec</t>
  </si>
  <si>
    <t>TES.ktoe.LU.Res.HH.Thermal.SH.DistrHeat</t>
  </si>
  <si>
    <t>TES.ktoe.LU.Res.HH.Thermal.SH.DistrHeat.SH</t>
  </si>
  <si>
    <t>TES.ktoe.LU.Res.HH.Thermal.SH.DistrHeat.SH.Steam_Distr</t>
  </si>
  <si>
    <t>TES.ktoe.LU.Res.HH.Thermal.SH.DistrHeat.SH.Elec</t>
  </si>
  <si>
    <t>TES.ktoe.LU.Res.HH.Thermal.SH.DistrHeat.SC</t>
  </si>
  <si>
    <t>TES.ktoe.LU.Res.HH.Thermal.SH.DistrHeat.SC.AC.Elec</t>
  </si>
  <si>
    <t>TES.ktoe.LU.Res.HH.Thermal.SH.DistrHeat.WH</t>
  </si>
  <si>
    <t>TES.ktoe.LU.Res.HH.Thermal.SH.DistrHeat.WH.DistrHeat.NoSolar.Steam_Distr</t>
  </si>
  <si>
    <t>TES.ktoe.LU.Res.HH.Thermal.SH.DistrHeat.WH.DistrHeat.Solar</t>
  </si>
  <si>
    <t>TES.ktoe.LU.Res.HH.Thermal.SH.DistrHeat.WH.DistrHeat.Solar.Steam_Distr</t>
  </si>
  <si>
    <t>TES.ktoe.LU.Res.HH.Thermal.SH.DistrHeat.WH.DistrHeat.Solar.Solar</t>
  </si>
  <si>
    <t>TES.ktoe.LU.Res.HH.Thermal.SH.DistrHeat.WH.Elc.NoSolar.Elec</t>
  </si>
  <si>
    <t>TES.ktoe.LU.Res.HH.Thermal.SH.DistrHeat.WH.Elc.Solar</t>
  </si>
  <si>
    <t>TES.ktoe.LU.Res.HH.Thermal.SH.DistrHeat.WH.Elc.Solar.Elec</t>
  </si>
  <si>
    <t>TES.ktoe.LU.Res.HH.Thermal.SH.DistrHeat.WH.Elc.Solar.Solar</t>
  </si>
  <si>
    <t>TES.ktoe.LU.Res.HH.Thermal.SH.DistrHeat.CO</t>
  </si>
  <si>
    <t>TES.ktoe.LU.Res.HH.Thermal.SH.DistrHeat.CO.LPG.LPG</t>
  </si>
  <si>
    <t>TES.ktoe.LU.Res.HH.Thermal.SH.DistrHeat.CO.Elc.Elec</t>
  </si>
  <si>
    <t>TES.ktoe.LU.Res.HH.Thermal.SH.AdvElc</t>
  </si>
  <si>
    <t>TES.ktoe.LU.Res.HH.Thermal.SH.AdvElc.SH</t>
  </si>
  <si>
    <t>TES.ktoe.LU.Res.HH.Thermal.SH.AdvElc.SH.Elec</t>
  </si>
  <si>
    <t>TES.ktoe.LU.Res.HH.Thermal.SH.AdvElc.SC</t>
  </si>
  <si>
    <t>TES.ktoe.LU.Res.HH.Thermal.SH.AdvElc.SC.AC.Elec</t>
  </si>
  <si>
    <t>TES.ktoe.LU.Res.HH.Thermal.SH.AdvElc.WH</t>
  </si>
  <si>
    <t>TES.ktoe.LU.Res.HH.Thermal.SH.AdvElc.WH.LPG.NoSolar.LPG</t>
  </si>
  <si>
    <t>TES.ktoe.LU.Res.HH.Thermal.SH.AdvElc.WH.LPG.Solar</t>
  </si>
  <si>
    <t>TES.ktoe.LU.Res.HH.Thermal.SH.AdvElc.WH.LPG.Solar.LPG</t>
  </si>
  <si>
    <t>TES.ktoe.LU.Res.HH.Thermal.SH.AdvElc.WH.LPG.Solar.Solar</t>
  </si>
  <si>
    <t>TES.ktoe.LU.Res.HH.Thermal.SH.AdvElc.WH.Elc.NoSolar.Elec</t>
  </si>
  <si>
    <t>TES.ktoe.LU.Res.HH.Thermal.SH.AdvElc.WH.Elc.Solar</t>
  </si>
  <si>
    <t>TES.ktoe.LU.Res.HH.Thermal.SH.AdvElc.WH.Elc.Solar.Elec</t>
  </si>
  <si>
    <t>TES.ktoe.LU.Res.HH.Thermal.SH.AdvElc.WH.Elc.Solar.Solar</t>
  </si>
  <si>
    <t>TES.ktoe.LU.Res.HH.Thermal.SH.AdvElc.CO</t>
  </si>
  <si>
    <t>TES.ktoe.LU.Res.HH.Thermal.SH.AdvElc.CO.LPG.LPG</t>
  </si>
  <si>
    <t>TES.ktoe.LU.Res.HH.Thermal.SH.AdvElc.CO.Elc.Elec</t>
  </si>
  <si>
    <t>TES.ktoe.LU.Res.HH.Thermal.SH.ConvElc</t>
  </si>
  <si>
    <t>TES.ktoe.LU.Res.HH.Thermal.SH.ConvElc.SH</t>
  </si>
  <si>
    <t>TES.ktoe.LU.Res.HH.Thermal.SH.ConvElc.SH.Elec</t>
  </si>
  <si>
    <t>TES.ktoe.LU.Res.HH.Thermal.SH.ConvElc.SC</t>
  </si>
  <si>
    <t>TES.ktoe.LU.Res.HH.Thermal.SH.ConvElc.SC.AC.Elec</t>
  </si>
  <si>
    <t>TES.ktoe.LU.Res.HH.Thermal.SH.ConvElc.WH</t>
  </si>
  <si>
    <t>TES.ktoe.LU.Res.HH.Thermal.SH.ConvElc.WH.LPG.NoSolar.LPG</t>
  </si>
  <si>
    <t>TES.ktoe.LU.Res.HH.Thermal.SH.ConvElc.WH.LPG.Solar</t>
  </si>
  <si>
    <t>TES.ktoe.LU.Res.HH.Thermal.SH.ConvElc.WH.LPG.Solar.LPG</t>
  </si>
  <si>
    <t>TES.ktoe.LU.Res.HH.Thermal.SH.ConvElc.WH.LPG.Solar.Solar</t>
  </si>
  <si>
    <t>TES.ktoe.LU.Res.HH.Thermal.SH.ConvElc.WH.Elc.NoSolar.Elec</t>
  </si>
  <si>
    <t>TES.ktoe.LU.Res.HH.Thermal.SH.ConvElc.WH.Elc.Solar</t>
  </si>
  <si>
    <t>TES.ktoe.LU.Res.HH.Thermal.SH.ConvElc.WH.Elc.Solar.Elec</t>
  </si>
  <si>
    <t>TES.ktoe.LU.Res.HH.Thermal.SH.ConvElc.WH.Elc.Solar.Solar</t>
  </si>
  <si>
    <t>TES.ktoe.LU.Res.HH.Thermal.SH.ConvElc.CO</t>
  </si>
  <si>
    <t>TES.ktoe.LU.Res.HH.Thermal.SH.ConvElc.CO.LPG.LPG</t>
  </si>
  <si>
    <t>TES.ktoe.LU.Res.HH.Thermal.SH.ConvElc.CO.Elc.Elec</t>
  </si>
  <si>
    <t>LU - System efficiency indicator (detailed structure)</t>
  </si>
  <si>
    <t>Eff.ratio.LU.Res.HH.Thermal.SH.Solids</t>
  </si>
  <si>
    <t>Eff.ratio.LU.Res.HH.Thermal.SH.Solids.SH</t>
  </si>
  <si>
    <t>Eff.ratio.LU.Res.HH.Thermal.SH.Solids.SH.Solids</t>
  </si>
  <si>
    <t>Eff.ratio.LU.Res.HH.Thermal.SH.Solids.SH.Elec</t>
  </si>
  <si>
    <t>Eff.ratio.LU.Res.HH.Thermal.SH.Solids.SC</t>
  </si>
  <si>
    <t>Eff.ratio.LU.Res.HH.Thermal.SH.Solids.SC.AC.Elec</t>
  </si>
  <si>
    <t>Eff.ratio.LU.Res.HH.Thermal.SH.Solids.WH</t>
  </si>
  <si>
    <t>Eff.ratio.LU.Res.HH.Thermal.SH.Solids.WH.Solids.NoSolar.Solids</t>
  </si>
  <si>
    <t>Eff.ratio.LU.Res.HH.Thermal.SH.Solids.WH.LPG.NoSolar.LPG</t>
  </si>
  <si>
    <t>Eff.ratio.LU.Res.HH.Thermal.SH.Solids.WH.LPG.Solar</t>
  </si>
  <si>
    <t>Eff.ratio.LU.Res.HH.Thermal.SH.Solids.WH.LPG.Solar.LPG</t>
  </si>
  <si>
    <t>Eff.ratio.LU.Res.HH.Thermal.SH.Solids.WH.LPG.Solar.Solar</t>
  </si>
  <si>
    <t>Eff.ratio.LU.Res.HH.Thermal.SH.Solids.WH.Elc.NoSolar.Elec</t>
  </si>
  <si>
    <t>Eff.ratio.LU.Res.HH.Thermal.SH.Solids.WH.Elc.Solar</t>
  </si>
  <si>
    <t>Eff.ratio.LU.Res.HH.Thermal.SH.Solids.WH.Elc.Solar.Elec</t>
  </si>
  <si>
    <t>Eff.ratio.LU.Res.HH.Thermal.SH.Solids.WH.Elc.Solar.Solar</t>
  </si>
  <si>
    <t>Eff.ratio.LU.Res.HH.Thermal.SH.Solids.CO</t>
  </si>
  <si>
    <t>Eff.ratio.LU.Res.HH.Thermal.SH.Solids.CO.Solids.Solids</t>
  </si>
  <si>
    <t>Eff.ratio.LU.Res.HH.Thermal.SH.Solids.CO.LPG.LPG</t>
  </si>
  <si>
    <t>Eff.ratio.LU.Res.HH.Thermal.SH.Solids.CO.Elc.Elec</t>
  </si>
  <si>
    <t>Eff.ratio.LU.Res.HH.Thermal.SH.LPG</t>
  </si>
  <si>
    <t>Eff.ratio.LU.Res.HH.Thermal.SH.LPG.SH</t>
  </si>
  <si>
    <t>Eff.ratio.LU.Res.HH.Thermal.SH.LPG.SH.LPG</t>
  </si>
  <si>
    <t>Eff.ratio.LU.Res.HH.Thermal.SH.LPG.SH.Elec</t>
  </si>
  <si>
    <t>Eff.ratio.LU.Res.HH.Thermal.SH.LPG.SC</t>
  </si>
  <si>
    <t>Eff.ratio.LU.Res.HH.Thermal.SH.LPG.SC.AC.Elec</t>
  </si>
  <si>
    <t>Eff.ratio.LU.Res.HH.Thermal.SH.LPG.WH</t>
  </si>
  <si>
    <t>Eff.ratio.LU.Res.HH.Thermal.SH.LPG.WH.LPG.NoSolar.LPG</t>
  </si>
  <si>
    <t>Eff.ratio.LU.Res.HH.Thermal.SH.LPG.WH.LPG.Solar</t>
  </si>
  <si>
    <t>Eff.ratio.LU.Res.HH.Thermal.SH.LPG.WH.LPG.Solar.LPG</t>
  </si>
  <si>
    <t>Eff.ratio.LU.Res.HH.Thermal.SH.LPG.WH.LPG.Solar.Solar</t>
  </si>
  <si>
    <t>Eff.ratio.LU.Res.HH.Thermal.SH.LPG.WH.Elc.NoSolar.Elec</t>
  </si>
  <si>
    <t>Eff.ratio.LU.Res.HH.Thermal.SH.LPG.WH.Elc.Solar</t>
  </si>
  <si>
    <t>Eff.ratio.LU.Res.HH.Thermal.SH.LPG.WH.Elc.Solar.Elec</t>
  </si>
  <si>
    <t>Eff.ratio.LU.Res.HH.Thermal.SH.LPG.WH.Elc.Solar.Solar</t>
  </si>
  <si>
    <t>Eff.ratio.LU.Res.HH.Thermal.SH.LPG.CO</t>
  </si>
  <si>
    <t>Eff.ratio.LU.Res.HH.Thermal.SH.LPG.CO.LPG.LPG</t>
  </si>
  <si>
    <t>Eff.ratio.LU.Res.HH.Thermal.SH.LPG.CO.Elc.Elec</t>
  </si>
  <si>
    <t>Eff.ratio.LU.Res.HH.Thermal.SH.Oil</t>
  </si>
  <si>
    <t>Eff.ratio.LU.Res.HH.Thermal.SH.Oil.SH</t>
  </si>
  <si>
    <t>Eff.ratio.LU.Res.HH.Thermal.SH.Oil.SH.Oil</t>
  </si>
  <si>
    <t>Eff.ratio.LU.Res.HH.Thermal.SH.Oil.SH.Elec</t>
  </si>
  <si>
    <t>Eff.ratio.LU.Res.HH.Thermal.SH.Oil.SC</t>
  </si>
  <si>
    <t>Eff.ratio.LU.Res.HH.Thermal.SH.Oil.SC.AC.Elec</t>
  </si>
  <si>
    <t>Eff.ratio.LU.Res.HH.Thermal.SH.Oil.WH</t>
  </si>
  <si>
    <t>Eff.ratio.LU.Res.HH.Thermal.SH.Oil.WH.Oil.NoSolar.Oil</t>
  </si>
  <si>
    <t>Eff.ratio.LU.Res.HH.Thermal.SH.Oil.WH.Oil.Solar</t>
  </si>
  <si>
    <t>Eff.ratio.LU.Res.HH.Thermal.SH.Oil.WH.Oil.Solar.Oil</t>
  </si>
  <si>
    <t>Eff.ratio.LU.Res.HH.Thermal.SH.Oil.WH.Oil.Solar.Solar</t>
  </si>
  <si>
    <t>Eff.ratio.LU.Res.HH.Thermal.SH.Oil.WH.Elc.NoSolar.Elec</t>
  </si>
  <si>
    <t>Eff.ratio.LU.Res.HH.Thermal.SH.Oil.WH.Elc.Solar</t>
  </si>
  <si>
    <t>Eff.ratio.LU.Res.HH.Thermal.SH.Oil.WH.Elc.Solar.Elec</t>
  </si>
  <si>
    <t>Eff.ratio.LU.Res.HH.Thermal.SH.Oil.WH.Elc.Solar.Solar</t>
  </si>
  <si>
    <t>Eff.ratio.LU.Res.HH.Thermal.SH.Oil.CO</t>
  </si>
  <si>
    <t>Eff.ratio.LU.Res.HH.Thermal.SH.Oil.CO.LPG.LPG</t>
  </si>
  <si>
    <t>Eff.ratio.LU.Res.HH.Thermal.SH.Oil.CO.Elc.Elec</t>
  </si>
  <si>
    <t>Eff.ratio.LU.Res.HH.Thermal.SH.Gas</t>
  </si>
  <si>
    <t>Eff.ratio.LU.Res.HH.Thermal.SH.Gas.SH</t>
  </si>
  <si>
    <t>Eff.ratio.LU.Res.HH.Thermal.SH.Gas.SH.Gas</t>
  </si>
  <si>
    <t>Eff.ratio.LU.Res.HH.Thermal.SH.Gas.SH.Elec</t>
  </si>
  <si>
    <t>Eff.ratio.LU.Res.HH.Thermal.SH.Gas.SC</t>
  </si>
  <si>
    <t>Eff.ratio.LU.Res.HH.Thermal.SH.Gas.SC.AC.Elec</t>
  </si>
  <si>
    <t>Eff.ratio.LU.Res.HH.Thermal.SH.Gas.WH</t>
  </si>
  <si>
    <t>Eff.ratio.LU.Res.HH.Thermal.SH.Gas.WH.Gas.NoSolar.Gas</t>
  </si>
  <si>
    <t>Eff.ratio.LU.Res.HH.Thermal.SH.Gas.WH.Gas.Solar</t>
  </si>
  <si>
    <t>Eff.ratio.LU.Res.HH.Thermal.SH.Gas.WH.Gas.Solar.Gas</t>
  </si>
  <si>
    <t>Eff.ratio.LU.Res.HH.Thermal.SH.Gas.WH.Gas.Solar.Solar</t>
  </si>
  <si>
    <t>Eff.ratio.LU.Res.HH.Thermal.SH.Gas.WH.Elc.NoSolar.Elec</t>
  </si>
  <si>
    <t>Eff.ratio.LU.Res.HH.Thermal.SH.Gas.WH.Elc.Solar</t>
  </si>
  <si>
    <t>Eff.ratio.LU.Res.HH.Thermal.SH.Gas.WH.Elc.Solar.Elec</t>
  </si>
  <si>
    <t>Eff.ratio.LU.Res.HH.Thermal.SH.Gas.WH.Elc.Solar.Solar</t>
  </si>
  <si>
    <t>Eff.ratio.LU.Res.HH.Thermal.SH.Gas.CO</t>
  </si>
  <si>
    <t>Eff.ratio.LU.Res.HH.Thermal.SH.Gas.CO.Gas.Gas</t>
  </si>
  <si>
    <t>Eff.ratio.LU.Res.HH.Thermal.SH.Gas.CO.Elc.Elec</t>
  </si>
  <si>
    <t>Eff.ratio.LU.Res.HH.Thermal.SH.Biomass</t>
  </si>
  <si>
    <t>Eff.ratio.LU.Res.HH.Thermal.SH.Biomass.SH</t>
  </si>
  <si>
    <t>Eff.ratio.LU.Res.HH.Thermal.SH.Biomass.SH.Biomass</t>
  </si>
  <si>
    <t>Eff.ratio.LU.Res.HH.Thermal.SH.Biomass.SH.Elec</t>
  </si>
  <si>
    <t>Eff.ratio.LU.Res.HH.Thermal.SH.Biomass.SC</t>
  </si>
  <si>
    <t>Eff.ratio.LU.Res.HH.Thermal.SH.Biomass.SC.AC.Elec</t>
  </si>
  <si>
    <t>Eff.ratio.LU.Res.HH.Thermal.SH.Biomass.WH</t>
  </si>
  <si>
    <t>Eff.ratio.LU.Res.HH.Thermal.SH.Biomass.WH.Biomass.NoSolar.Biomass</t>
  </si>
  <si>
    <t>Eff.ratio.LU.Res.HH.Thermal.SH.Biomass.WH.Biomass.Solar</t>
  </si>
  <si>
    <t>Eff.ratio.LU.Res.HH.Thermal.SH.Biomass.WH.Biomass.Solar.Biomass</t>
  </si>
  <si>
    <t>Eff.ratio.LU.Res.HH.Thermal.SH.Biomass.WH.Biomass.Solar.Solar</t>
  </si>
  <si>
    <t>Eff.ratio.LU.Res.HH.Thermal.SH.Biomass.WH.LPG.NoSolar.LPG</t>
  </si>
  <si>
    <t>Eff.ratio.LU.Res.HH.Thermal.SH.Biomass.WH.LPG.Solar</t>
  </si>
  <si>
    <t>Eff.ratio.LU.Res.HH.Thermal.SH.Biomass.WH.LPG.Solar.LPG</t>
  </si>
  <si>
    <t>Eff.ratio.LU.Res.HH.Thermal.SH.Biomass.WH.LPG.Solar.Solar</t>
  </si>
  <si>
    <t>Eff.ratio.LU.Res.HH.Thermal.SH.Biomass.WH.Elc.NoSolar.Elec</t>
  </si>
  <si>
    <t>Eff.ratio.LU.Res.HH.Thermal.SH.Biomass.WH.Elc.Solar</t>
  </si>
  <si>
    <t>Eff.ratio.LU.Res.HH.Thermal.SH.Biomass.WH.Elc.Solar.Elec</t>
  </si>
  <si>
    <t>Eff.ratio.LU.Res.HH.Thermal.SH.Biomass.WH.Elc.Solar.Solar</t>
  </si>
  <si>
    <t>Eff.ratio.LU.Res.HH.Thermal.SH.Biomass.CO</t>
  </si>
  <si>
    <t>Eff.ratio.LU.Res.HH.Thermal.SH.Biomass.CO.Biomass.Biomass</t>
  </si>
  <si>
    <t>Eff.ratio.LU.Res.HH.Thermal.SH.Biomass.CO.LPG.LPG</t>
  </si>
  <si>
    <t>Eff.ratio.LU.Res.HH.Thermal.SH.Biomass.CO.Elc.Elec</t>
  </si>
  <si>
    <t>Eff.ratio.LU.Res.HH.Thermal.SH.Geo</t>
  </si>
  <si>
    <t>Eff.ratio.LU.Res.HH.Thermal.SH.Geo.SH</t>
  </si>
  <si>
    <t>Eff.ratio.LU.Res.HH.Thermal.SH.Geo.SH.Geo</t>
  </si>
  <si>
    <t>Eff.ratio.LU.Res.HH.Thermal.SH.Geo.SH.Elec</t>
  </si>
  <si>
    <t>Eff.ratio.LU.Res.HH.Thermal.SH.Geo.SC</t>
  </si>
  <si>
    <t>Eff.ratio.LU.Res.HH.Thermal.SH.Geo.SC.AC.Elec</t>
  </si>
  <si>
    <t>Eff.ratio.LU.Res.HH.Thermal.SH.Geo.WH</t>
  </si>
  <si>
    <t>Eff.ratio.LU.Res.HH.Thermal.SH.Geo.WH.Geo.NoSolar.Geo</t>
  </si>
  <si>
    <t>Eff.ratio.LU.Res.HH.Thermal.SH.Geo.WH.Geo.Solar</t>
  </si>
  <si>
    <t>Eff.ratio.LU.Res.HH.Thermal.SH.Geo.WH.Geo.Solar.Geo</t>
  </si>
  <si>
    <t>Eff.ratio.LU.Res.HH.Thermal.SH.Geo.WH.Geo.Solar.Solar</t>
  </si>
  <si>
    <t>Eff.ratio.LU.Res.HH.Thermal.SH.Geo.WH.Elc.NoSolar.Elec</t>
  </si>
  <si>
    <t>Eff.ratio.LU.Res.HH.Thermal.SH.Geo.WH.Elc.Solar</t>
  </si>
  <si>
    <t>Eff.ratio.LU.Res.HH.Thermal.SH.Geo.WH.Elc.Solar.Elec</t>
  </si>
  <si>
    <t>Eff.ratio.LU.Res.HH.Thermal.SH.Geo.WH.Elc.Solar.Solar</t>
  </si>
  <si>
    <t>Eff.ratio.LU.Res.HH.Thermal.SH.Geo.CO</t>
  </si>
  <si>
    <t>Eff.ratio.LU.Res.HH.Thermal.SH.Geo.CO.LPG.LPG</t>
  </si>
  <si>
    <t>Eff.ratio.LU.Res.HH.Thermal.SH.Geo.CO.Elc.Elec</t>
  </si>
  <si>
    <t>Eff.ratio.LU.Res.HH.Thermal.SH.DistrHeat</t>
  </si>
  <si>
    <t>Eff.ratio.LU.Res.HH.Thermal.SH.DistrHeat.SH</t>
  </si>
  <si>
    <t>Eff.ratio.LU.Res.HH.Thermal.SH.DistrHeat.SH.Steam_Distr</t>
  </si>
  <si>
    <t>Eff.ratio.LU.Res.HH.Thermal.SH.DistrHeat.SH.Elec</t>
  </si>
  <si>
    <t>Eff.ratio.LU.Res.HH.Thermal.SH.DistrHeat.SC</t>
  </si>
  <si>
    <t>Eff.ratio.LU.Res.HH.Thermal.SH.DistrHeat.SC.AC.Elec</t>
  </si>
  <si>
    <t>Eff.ratio.LU.Res.HH.Thermal.SH.DistrHeat.WH</t>
  </si>
  <si>
    <t>Eff.ratio.LU.Res.HH.Thermal.SH.DistrHeat.WH.DistrHeat.NoSolar.Steam_Distr</t>
  </si>
  <si>
    <t>Eff.ratio.LU.Res.HH.Thermal.SH.DistrHeat.WH.DistrHeat.Solar</t>
  </si>
  <si>
    <t>Eff.ratio.LU.Res.HH.Thermal.SH.DistrHeat.WH.DistrHeat.Solar.Steam_Distr</t>
  </si>
  <si>
    <t>Eff.ratio.LU.Res.HH.Thermal.SH.DistrHeat.WH.DistrHeat.Solar.Solar</t>
  </si>
  <si>
    <t>Eff.ratio.LU.Res.HH.Thermal.SH.DistrHeat.WH.Elc.NoSolar.Elec</t>
  </si>
  <si>
    <t>Eff.ratio.LU.Res.HH.Thermal.SH.DistrHeat.WH.Elc.Solar</t>
  </si>
  <si>
    <t>Eff.ratio.LU.Res.HH.Thermal.SH.DistrHeat.WH.Elc.Solar.Elec</t>
  </si>
  <si>
    <t>Eff.ratio.LU.Res.HH.Thermal.SH.DistrHeat.WH.Elc.Solar.Solar</t>
  </si>
  <si>
    <t>Eff.ratio.LU.Res.HH.Thermal.SH.DistrHeat.CO</t>
  </si>
  <si>
    <t>Eff.ratio.LU.Res.HH.Thermal.SH.DistrHeat.CO.LPG.LPG</t>
  </si>
  <si>
    <t>Eff.ratio.LU.Res.HH.Thermal.SH.DistrHeat.CO.Elc.Elec</t>
  </si>
  <si>
    <t>Eff.ratio.LU.Res.HH.Thermal.SH.AdvElc</t>
  </si>
  <si>
    <t>Eff.ratio.LU.Res.HH.Thermal.SH.AdvElc.SH</t>
  </si>
  <si>
    <t>Eff.ratio.LU.Res.HH.Thermal.SH.AdvElc.SH.Elec</t>
  </si>
  <si>
    <t>Eff.ratio.LU.Res.HH.Thermal.SH.AdvElc.SC</t>
  </si>
  <si>
    <t>Eff.ratio.LU.Res.HH.Thermal.SH.AdvElc.SC.AC.Elec</t>
  </si>
  <si>
    <t>Eff.ratio.LU.Res.HH.Thermal.SH.AdvElc.WH</t>
  </si>
  <si>
    <t>Eff.ratio.LU.Res.HH.Thermal.SH.AdvElc.WH.LPG.NoSolar.LPG</t>
  </si>
  <si>
    <t>Eff.ratio.LU.Res.HH.Thermal.SH.AdvElc.WH.LPG.Solar</t>
  </si>
  <si>
    <t>Eff.ratio.LU.Res.HH.Thermal.SH.AdvElc.WH.LPG.Solar.LPG</t>
  </si>
  <si>
    <t>Eff.ratio.LU.Res.HH.Thermal.SH.AdvElc.WH.LPG.Solar.Solar</t>
  </si>
  <si>
    <t>Eff.ratio.LU.Res.HH.Thermal.SH.AdvElc.WH.Elc.NoSolar.Elec</t>
  </si>
  <si>
    <t>Eff.ratio.LU.Res.HH.Thermal.SH.AdvElc.WH.Elc.Solar</t>
  </si>
  <si>
    <t>Eff.ratio.LU.Res.HH.Thermal.SH.AdvElc.WH.Elc.Solar.Elec</t>
  </si>
  <si>
    <t>Eff.ratio.LU.Res.HH.Thermal.SH.AdvElc.WH.Elc.Solar.Solar</t>
  </si>
  <si>
    <t>Eff.ratio.LU.Res.HH.Thermal.SH.AdvElc.CO</t>
  </si>
  <si>
    <t>Eff.ratio.LU.Res.HH.Thermal.SH.AdvElc.CO.LPG.LPG</t>
  </si>
  <si>
    <t>Eff.ratio.LU.Res.HH.Thermal.SH.AdvElc.CO.Elc.Elec</t>
  </si>
  <si>
    <t>Eff.ratio.LU.Res.HH.Thermal.SH.ConvElc</t>
  </si>
  <si>
    <t>Eff.ratio.LU.Res.HH.Thermal.SH.ConvElc.SH</t>
  </si>
  <si>
    <t>Eff.ratio.LU.Res.HH.Thermal.SH.ConvElc.SH.Elec</t>
  </si>
  <si>
    <t>Eff.ratio.LU.Res.HH.Thermal.SH.ConvElc.SC</t>
  </si>
  <si>
    <t>Eff.ratio.LU.Res.HH.Thermal.SH.ConvElc.SC.AC.Elec</t>
  </si>
  <si>
    <t>Eff.ratio.LU.Res.HH.Thermal.SH.ConvElc.WH</t>
  </si>
  <si>
    <t>Eff.ratio.LU.Res.HH.Thermal.SH.ConvElc.WH.LPG.NoSolar.LPG</t>
  </si>
  <si>
    <t>Eff.ratio.LU.Res.HH.Thermal.SH.ConvElc.WH.LPG.Solar</t>
  </si>
  <si>
    <t>Eff.ratio.LU.Res.HH.Thermal.SH.ConvElc.WH.LPG.Solar.LPG</t>
  </si>
  <si>
    <t>Eff.ratio.LU.Res.HH.Thermal.SH.ConvElc.WH.LPG.Solar.Solar</t>
  </si>
  <si>
    <t>Eff.ratio.LU.Res.HH.Thermal.SH.ConvElc.WH.Elc.NoSolar.Elec</t>
  </si>
  <si>
    <t>Eff.ratio.LU.Res.HH.Thermal.SH.ConvElc.WH.Elc.Solar</t>
  </si>
  <si>
    <t>Eff.ratio.LU.Res.HH.Thermal.SH.ConvElc.WH.Elc.Solar.Elec</t>
  </si>
  <si>
    <t>Eff.ratio.LU.Res.HH.Thermal.SH.ConvElc.WH.Elc.Solar.Solar</t>
  </si>
  <si>
    <t>Eff.ratio.LU.Res.HH.Thermal.SH.ConvElc.CO</t>
  </si>
  <si>
    <t>Eff.ratio.LU.Res.HH.Thermal.SH.ConvElc.CO.LPG.LPG</t>
  </si>
  <si>
    <t>Eff.ratio.LU.Res.HH.Thermal.SH.ConvElc.CO.Elc.Elec</t>
  </si>
  <si>
    <t>LU - CO2 emissions (detailed structure)</t>
  </si>
  <si>
    <t>EMI.ktCO2.LU.Res.HH.Thermal.SH.Solids</t>
  </si>
  <si>
    <t>EMI.ktCO2.LU.Res.HH.Thermal.SH.Solids.SH</t>
  </si>
  <si>
    <t>EMI.ktCO2.LU.Res.HH.Thermal.SH.Solids.SH.Solids</t>
  </si>
  <si>
    <t>EMI.ktCO2.LU.Res.HH.Thermal.SH.Solids.SH.Elec</t>
  </si>
  <si>
    <t>EMI.ktCO2.LU.Res.HH.Thermal.SH.Solids.SC</t>
  </si>
  <si>
    <t>EMI.ktCO2.LU.Res.HH.Thermal.SH.Solids.SC.AC.Elec</t>
  </si>
  <si>
    <t>EMI.ktCO2.LU.Res.HH.Thermal.SH.Solids.WH</t>
  </si>
  <si>
    <t>EMI.ktCO2.LU.Res.HH.Thermal.SH.Solids.WH.Solids.NoSolar.Solids</t>
  </si>
  <si>
    <t>EMI.ktCO2.LU.Res.HH.Thermal.SH.Solids.WH.LPG.NoSolar.LPG</t>
  </si>
  <si>
    <t>EMI.ktCO2.LU.Res.HH.Thermal.SH.Solids.WH.LPG.Solar</t>
  </si>
  <si>
    <t>EMI.ktCO2.LU.Res.HH.Thermal.SH.Solids.WH.LPG.Solar.LPG</t>
  </si>
  <si>
    <t>EMI.ktCO2.LU.Res.HH.Thermal.SH.Solids.WH.LPG.Solar.Solar</t>
  </si>
  <si>
    <t>EMI.ktCO2.LU.Res.HH.Thermal.SH.Solids.WH.Elc.NoSolar.Elec</t>
  </si>
  <si>
    <t>EMI.ktCO2.LU.Res.HH.Thermal.SH.Solids.WH.Elc.Solar</t>
  </si>
  <si>
    <t>EMI.ktCO2.LU.Res.HH.Thermal.SH.Solids.WH.Elc.Solar.Elec</t>
  </si>
  <si>
    <t>EMI.ktCO2.LU.Res.HH.Thermal.SH.Solids.WH.Elc.Solar.Solar</t>
  </si>
  <si>
    <t>EMI.ktCO2.LU.Res.HH.Thermal.SH.Solids.CO</t>
  </si>
  <si>
    <t>EMI.ktCO2.LU.Res.HH.Thermal.SH.Solids.CO.Solids.Solids</t>
  </si>
  <si>
    <t>EMI.ktCO2.LU.Res.HH.Thermal.SH.Solids.CO.LPG.LPG</t>
  </si>
  <si>
    <t>EMI.ktCO2.LU.Res.HH.Thermal.SH.Solids.CO.Elc.Elec</t>
  </si>
  <si>
    <t>EMI.ktCO2.LU.Res.HH.Thermal.SH.LPG</t>
  </si>
  <si>
    <t>EMI.ktCO2.LU.Res.HH.Thermal.SH.LPG.SH</t>
  </si>
  <si>
    <t>EMI.ktCO2.LU.Res.HH.Thermal.SH.LPG.SH.LPG</t>
  </si>
  <si>
    <t>EMI.ktCO2.LU.Res.HH.Thermal.SH.LPG.SH.Elec</t>
  </si>
  <si>
    <t>EMI.ktCO2.LU.Res.HH.Thermal.SH.LPG.SC</t>
  </si>
  <si>
    <t>EMI.ktCO2.LU.Res.HH.Thermal.SH.LPG.SC.AC.Elec</t>
  </si>
  <si>
    <t>EMI.ktCO2.LU.Res.HH.Thermal.SH.LPG.WH</t>
  </si>
  <si>
    <t>EMI.ktCO2.LU.Res.HH.Thermal.SH.LPG.WH.LPG.NoSolar.LPG</t>
  </si>
  <si>
    <t>EMI.ktCO2.LU.Res.HH.Thermal.SH.LPG.WH.LPG.Solar</t>
  </si>
  <si>
    <t>EMI.ktCO2.LU.Res.HH.Thermal.SH.LPG.WH.LPG.Solar.LPG</t>
  </si>
  <si>
    <t>EMI.ktCO2.LU.Res.HH.Thermal.SH.LPG.WH.LPG.Solar.Solar</t>
  </si>
  <si>
    <t>EMI.ktCO2.LU.Res.HH.Thermal.SH.LPG.WH.Elc.NoSolar.Elec</t>
  </si>
  <si>
    <t>EMI.ktCO2.LU.Res.HH.Thermal.SH.LPG.WH.Elc.Solar</t>
  </si>
  <si>
    <t>EMI.ktCO2.LU.Res.HH.Thermal.SH.LPG.WH.Elc.Solar.Elec</t>
  </si>
  <si>
    <t>EMI.ktCO2.LU.Res.HH.Thermal.SH.LPG.WH.Elc.Solar.Solar</t>
  </si>
  <si>
    <t>EMI.ktCO2.LU.Res.HH.Thermal.SH.LPG.CO</t>
  </si>
  <si>
    <t>EMI.ktCO2.LU.Res.HH.Thermal.SH.LPG.CO.LPG.LPG</t>
  </si>
  <si>
    <t>EMI.ktCO2.LU.Res.HH.Thermal.SH.LPG.CO.Elc.Elec</t>
  </si>
  <si>
    <t>EMI.ktCO2.LU.Res.HH.Thermal.SH.Oil</t>
  </si>
  <si>
    <t>EMI.ktCO2.LU.Res.HH.Thermal.SH.Oil.SH</t>
  </si>
  <si>
    <t>EMI.ktCO2.LU.Res.HH.Thermal.SH.Oil.SH.Oil</t>
  </si>
  <si>
    <t>EMI.ktCO2.LU.Res.HH.Thermal.SH.Oil.SH.Elec</t>
  </si>
  <si>
    <t>EMI.ktCO2.LU.Res.HH.Thermal.SH.Oil.SC</t>
  </si>
  <si>
    <t>EMI.ktCO2.LU.Res.HH.Thermal.SH.Oil.SC.AC.Elec</t>
  </si>
  <si>
    <t>EMI.ktCO2.LU.Res.HH.Thermal.SH.Oil.WH</t>
  </si>
  <si>
    <t>EMI.ktCO2.LU.Res.HH.Thermal.SH.Oil.WH.Oil.NoSolar.Oil</t>
  </si>
  <si>
    <t>EMI.ktCO2.LU.Res.HH.Thermal.SH.Oil.WH.Oil.Solar</t>
  </si>
  <si>
    <t>EMI.ktCO2.LU.Res.HH.Thermal.SH.Oil.WH.Oil.Solar.Oil</t>
  </si>
  <si>
    <t>EMI.ktCO2.LU.Res.HH.Thermal.SH.Oil.WH.Oil.Solar.Solar</t>
  </si>
  <si>
    <t>EMI.ktCO2.LU.Res.HH.Thermal.SH.Oil.WH.Elc.NoSolar.Elec</t>
  </si>
  <si>
    <t>EMI.ktCO2.LU.Res.HH.Thermal.SH.Oil.WH.Elc.Solar</t>
  </si>
  <si>
    <t>EMI.ktCO2.LU.Res.HH.Thermal.SH.Oil.WH.Elc.Solar.Elec</t>
  </si>
  <si>
    <t>EMI.ktCO2.LU.Res.HH.Thermal.SH.Oil.WH.Elc.Solar.Solar</t>
  </si>
  <si>
    <t>EMI.ktCO2.LU.Res.HH.Thermal.SH.Oil.CO</t>
  </si>
  <si>
    <t>EMI.ktCO2.LU.Res.HH.Thermal.SH.Oil.CO.LPG.LPG</t>
  </si>
  <si>
    <t>EMI.ktCO2.LU.Res.HH.Thermal.SH.Oil.CO.Elc.Elec</t>
  </si>
  <si>
    <t>EMI.ktCO2.LU.Res.HH.Thermal.SH.Gas</t>
  </si>
  <si>
    <t>EMI.ktCO2.LU.Res.HH.Thermal.SH.Gas.SH</t>
  </si>
  <si>
    <t>EMI.ktCO2.LU.Res.HH.Thermal.SH.Gas.SH.Gas</t>
  </si>
  <si>
    <t>EMI.ktCO2.LU.Res.HH.Thermal.SH.Gas.SH.Elec</t>
  </si>
  <si>
    <t>EMI.ktCO2.LU.Res.HH.Thermal.SH.Gas.SC</t>
  </si>
  <si>
    <t>EMI.ktCO2.LU.Res.HH.Thermal.SH.Gas.SC.AC.Elec</t>
  </si>
  <si>
    <t>EMI.ktCO2.LU.Res.HH.Thermal.SH.Gas.WH</t>
  </si>
  <si>
    <t>EMI.ktCO2.LU.Res.HH.Thermal.SH.Gas.WH.Gas.NoSolar.Gas</t>
  </si>
  <si>
    <t>EMI.ktCO2.LU.Res.HH.Thermal.SH.Gas.WH.Gas.Solar</t>
  </si>
  <si>
    <t>EMI.ktCO2.LU.Res.HH.Thermal.SH.Gas.WH.Gas.Solar.Gas</t>
  </si>
  <si>
    <t>EMI.ktCO2.LU.Res.HH.Thermal.SH.Gas.WH.Gas.Solar.Solar</t>
  </si>
  <si>
    <t>EMI.ktCO2.LU.Res.HH.Thermal.SH.Gas.WH.Elc.NoSolar.Elec</t>
  </si>
  <si>
    <t>EMI.ktCO2.LU.Res.HH.Thermal.SH.Gas.WH.Elc.Solar</t>
  </si>
  <si>
    <t>EMI.ktCO2.LU.Res.HH.Thermal.SH.Gas.WH.Elc.Solar.Elec</t>
  </si>
  <si>
    <t>EMI.ktCO2.LU.Res.HH.Thermal.SH.Gas.WH.Elc.Solar.Solar</t>
  </si>
  <si>
    <t>EMI.ktCO2.LU.Res.HH.Thermal.SH.Gas.CO</t>
  </si>
  <si>
    <t>EMI.ktCO2.LU.Res.HH.Thermal.SH.Gas.CO.Gas.Gas</t>
  </si>
  <si>
    <t>EMI.ktCO2.LU.Res.HH.Thermal.SH.Gas.CO.Elc.Elec</t>
  </si>
  <si>
    <t>EMI.ktCO2.LU.Res.HH.Thermal.SH.Biomass</t>
  </si>
  <si>
    <t>EMI.ktCO2.LU.Res.HH.Thermal.SH.Biomass.SH</t>
  </si>
  <si>
    <t>EMI.ktCO2.LU.Res.HH.Thermal.SH.Biomass.SH.Biomass</t>
  </si>
  <si>
    <t>EMI.ktCO2.LU.Res.HH.Thermal.SH.Biomass.SH.Elec</t>
  </si>
  <si>
    <t>EMI.ktCO2.LU.Res.HH.Thermal.SH.Biomass.SC</t>
  </si>
  <si>
    <t>EMI.ktCO2.LU.Res.HH.Thermal.SH.Biomass.SC.AC.Elec</t>
  </si>
  <si>
    <t>EMI.ktCO2.LU.Res.HH.Thermal.SH.Biomass.WH</t>
  </si>
  <si>
    <t>EMI.ktCO2.LU.Res.HH.Thermal.SH.Biomass.WH.Biomass.NoSolar.Biomass</t>
  </si>
  <si>
    <t>EMI.ktCO2.LU.Res.HH.Thermal.SH.Biomass.WH.Biomass.Solar</t>
  </si>
  <si>
    <t>EMI.ktCO2.LU.Res.HH.Thermal.SH.Biomass.WH.Biomass.Solar.Biomass</t>
  </si>
  <si>
    <t>EMI.ktCO2.LU.Res.HH.Thermal.SH.Biomass.WH.Biomass.Solar.Solar</t>
  </si>
  <si>
    <t>EMI.ktCO2.LU.Res.HH.Thermal.SH.Biomass.WH.LPG.NoSolar.LPG</t>
  </si>
  <si>
    <t>EMI.ktCO2.LU.Res.HH.Thermal.SH.Biomass.WH.LPG.Solar</t>
  </si>
  <si>
    <t>EMI.ktCO2.LU.Res.HH.Thermal.SH.Biomass.WH.LPG.Solar.LPG</t>
  </si>
  <si>
    <t>EMI.ktCO2.LU.Res.HH.Thermal.SH.Biomass.WH.LPG.Solar.Solar</t>
  </si>
  <si>
    <t>EMI.ktCO2.LU.Res.HH.Thermal.SH.Biomass.WH.Elc.NoSolar.Elec</t>
  </si>
  <si>
    <t>EMI.ktCO2.LU.Res.HH.Thermal.SH.Biomass.WH.Elc.Solar</t>
  </si>
  <si>
    <t>EMI.ktCO2.LU.Res.HH.Thermal.SH.Biomass.WH.Elc.Solar.Elec</t>
  </si>
  <si>
    <t>EMI.ktCO2.LU.Res.HH.Thermal.SH.Biomass.WH.Elc.Solar.Solar</t>
  </si>
  <si>
    <t>EMI.ktCO2.LU.Res.HH.Thermal.SH.Biomass.CO</t>
  </si>
  <si>
    <t>EMI.ktCO2.LU.Res.HH.Thermal.SH.Biomass.CO.Biomass.Biomass</t>
  </si>
  <si>
    <t>EMI.ktCO2.LU.Res.HH.Thermal.SH.Biomass.CO.LPG.LPG</t>
  </si>
  <si>
    <t>EMI.ktCO2.LU.Res.HH.Thermal.SH.Biomass.CO.Elc.Elec</t>
  </si>
  <si>
    <t>EMI.ktCO2.LU.Res.HH.Thermal.SH.Geo</t>
  </si>
  <si>
    <t>EMI.ktCO2.LU.Res.HH.Thermal.SH.Geo.SH</t>
  </si>
  <si>
    <t>EMI.ktCO2.LU.Res.HH.Thermal.SH.Geo.SH.Geo</t>
  </si>
  <si>
    <t>EMI.ktCO2.LU.Res.HH.Thermal.SH.Geo.SH.Elec</t>
  </si>
  <si>
    <t>EMI.ktCO2.LU.Res.HH.Thermal.SH.Geo.SC</t>
  </si>
  <si>
    <t>EMI.ktCO2.LU.Res.HH.Thermal.SH.Geo.SC.AC.Elec</t>
  </si>
  <si>
    <t>EMI.ktCO2.LU.Res.HH.Thermal.SH.Geo.WH</t>
  </si>
  <si>
    <t>EMI.ktCO2.LU.Res.HH.Thermal.SH.Geo.WH.Geo.NoSolar.Geo</t>
  </si>
  <si>
    <t>EMI.ktCO2.LU.Res.HH.Thermal.SH.Geo.WH.Geo.Solar</t>
  </si>
  <si>
    <t>EMI.ktCO2.LU.Res.HH.Thermal.SH.Geo.WH.Geo.Solar.Geo</t>
  </si>
  <si>
    <t>EMI.ktCO2.LU.Res.HH.Thermal.SH.Geo.WH.Geo.Solar.Solar</t>
  </si>
  <si>
    <t>EMI.ktCO2.LU.Res.HH.Thermal.SH.Geo.WH.Elc.NoSolar.Elec</t>
  </si>
  <si>
    <t>EMI.ktCO2.LU.Res.HH.Thermal.SH.Geo.WH.Elc.Solar</t>
  </si>
  <si>
    <t>EMI.ktCO2.LU.Res.HH.Thermal.SH.Geo.WH.Elc.Solar.Elec</t>
  </si>
  <si>
    <t>EMI.ktCO2.LU.Res.HH.Thermal.SH.Geo.WH.Elc.Solar.Solar</t>
  </si>
  <si>
    <t>EMI.ktCO2.LU.Res.HH.Thermal.SH.Geo.CO</t>
  </si>
  <si>
    <t>EMI.ktCO2.LU.Res.HH.Thermal.SH.Geo.CO.LPG.LPG</t>
  </si>
  <si>
    <t>EMI.ktCO2.LU.Res.HH.Thermal.SH.Geo.CO.Elc.Elec</t>
  </si>
  <si>
    <t>EMI.ktCO2.LU.Res.HH.Thermal.SH.DistrHeat</t>
  </si>
  <si>
    <t>EMI.ktCO2.LU.Res.HH.Thermal.SH.DistrHeat.SH</t>
  </si>
  <si>
    <t>EMI.ktCO2.LU.Res.HH.Thermal.SH.DistrHeat.SH.Steam_Distr</t>
  </si>
  <si>
    <t>EMI.ktCO2.LU.Res.HH.Thermal.SH.DistrHeat.SH.Elec</t>
  </si>
  <si>
    <t>EMI.ktCO2.LU.Res.HH.Thermal.SH.DistrHeat.SC</t>
  </si>
  <si>
    <t>EMI.ktCO2.LU.Res.HH.Thermal.SH.DistrHeat.SC.AC.Elec</t>
  </si>
  <si>
    <t>EMI.ktCO2.LU.Res.HH.Thermal.SH.DistrHeat.WH</t>
  </si>
  <si>
    <t>EMI.ktCO2.LU.Res.HH.Thermal.SH.DistrHeat.WH.DistrHeat.NoSolar.Steam_Distr</t>
  </si>
  <si>
    <t>EMI.ktCO2.LU.Res.HH.Thermal.SH.DistrHeat.WH.DistrHeat.Solar</t>
  </si>
  <si>
    <t>EMI.ktCO2.LU.Res.HH.Thermal.SH.DistrHeat.WH.DistrHeat.Solar.Steam_Distr</t>
  </si>
  <si>
    <t>EMI.ktCO2.LU.Res.HH.Thermal.SH.DistrHeat.WH.DistrHeat.Solar.Solar</t>
  </si>
  <si>
    <t>EMI.ktCO2.LU.Res.HH.Thermal.SH.DistrHeat.WH.Elc.NoSolar.Elec</t>
  </si>
  <si>
    <t>EMI.ktCO2.LU.Res.HH.Thermal.SH.DistrHeat.WH.Elc.Solar</t>
  </si>
  <si>
    <t>EMI.ktCO2.LU.Res.HH.Thermal.SH.DistrHeat.WH.Elc.Solar.Elec</t>
  </si>
  <si>
    <t>EMI.ktCO2.LU.Res.HH.Thermal.SH.DistrHeat.WH.Elc.Solar.Solar</t>
  </si>
  <si>
    <t>EMI.ktCO2.LU.Res.HH.Thermal.SH.DistrHeat.CO</t>
  </si>
  <si>
    <t>EMI.ktCO2.LU.Res.HH.Thermal.SH.DistrHeat.CO.LPG.LPG</t>
  </si>
  <si>
    <t>EMI.ktCO2.LU.Res.HH.Thermal.SH.DistrHeat.CO.Elc.Elec</t>
  </si>
  <si>
    <t>EMI.ktCO2.LU.Res.HH.Thermal.SH.AdvElc</t>
  </si>
  <si>
    <t>EMI.ktCO2.LU.Res.HH.Thermal.SH.AdvElc.SH</t>
  </si>
  <si>
    <t>EMI.ktCO2.LU.Res.HH.Thermal.SH.AdvElc.SH.Elec</t>
  </si>
  <si>
    <t>EMI.ktCO2.LU.Res.HH.Thermal.SH.AdvElc.SC</t>
  </si>
  <si>
    <t>EMI.ktCO2.LU.Res.HH.Thermal.SH.AdvElc.SC.AC.Elec</t>
  </si>
  <si>
    <t>EMI.ktCO2.LU.Res.HH.Thermal.SH.AdvElc.WH</t>
  </si>
  <si>
    <t>EMI.ktCO2.LU.Res.HH.Thermal.SH.AdvElc.WH.LPG.NoSolar.LPG</t>
  </si>
  <si>
    <t>EMI.ktCO2.LU.Res.HH.Thermal.SH.AdvElc.WH.LPG.Solar</t>
  </si>
  <si>
    <t>EMI.ktCO2.LU.Res.HH.Thermal.SH.AdvElc.WH.LPG.Solar.LPG</t>
  </si>
  <si>
    <t>EMI.ktCO2.LU.Res.HH.Thermal.SH.AdvElc.WH.LPG.Solar.Solar</t>
  </si>
  <si>
    <t>EMI.ktCO2.LU.Res.HH.Thermal.SH.AdvElc.WH.Elc.NoSolar.Elec</t>
  </si>
  <si>
    <t>EMI.ktCO2.LU.Res.HH.Thermal.SH.AdvElc.WH.Elc.Solar</t>
  </si>
  <si>
    <t>EMI.ktCO2.LU.Res.HH.Thermal.SH.AdvElc.WH.Elc.Solar.Elec</t>
  </si>
  <si>
    <t>EMI.ktCO2.LU.Res.HH.Thermal.SH.AdvElc.WH.Elc.Solar.Solar</t>
  </si>
  <si>
    <t>EMI.ktCO2.LU.Res.HH.Thermal.SH.AdvElc.CO</t>
  </si>
  <si>
    <t>EMI.ktCO2.LU.Res.HH.Thermal.SH.AdvElc.CO.LPG.LPG</t>
  </si>
  <si>
    <t>EMI.ktCO2.LU.Res.HH.Thermal.SH.AdvElc.CO.Elc.Elec</t>
  </si>
  <si>
    <t>EMI.ktCO2.LU.Res.HH.Thermal.SH.ConvElc</t>
  </si>
  <si>
    <t>EMI.ktCO2.LU.Res.HH.Thermal.SH.ConvElc.SH</t>
  </si>
  <si>
    <t>EMI.ktCO2.LU.Res.HH.Thermal.SH.ConvElc.SH.Elec</t>
  </si>
  <si>
    <t>EMI.ktCO2.LU.Res.HH.Thermal.SH.ConvElc.SC</t>
  </si>
  <si>
    <t>EMI.ktCO2.LU.Res.HH.Thermal.SH.ConvElc.SC.AC.Elec</t>
  </si>
  <si>
    <t>EMI.ktCO2.LU.Res.HH.Thermal.SH.ConvElc.WH</t>
  </si>
  <si>
    <t>EMI.ktCO2.LU.Res.HH.Thermal.SH.ConvElc.WH.LPG.NoSolar.LPG</t>
  </si>
  <si>
    <t>EMI.ktCO2.LU.Res.HH.Thermal.SH.ConvElc.WH.LPG.Solar</t>
  </si>
  <si>
    <t>EMI.ktCO2.LU.Res.HH.Thermal.SH.ConvElc.WH.LPG.Solar.LPG</t>
  </si>
  <si>
    <t>EMI.ktCO2.LU.Res.HH.Thermal.SH.ConvElc.WH.LPG.Solar.Solar</t>
  </si>
  <si>
    <t>EMI.ktCO2.LU.Res.HH.Thermal.SH.ConvElc.WH.Elc.NoSolar.Elec</t>
  </si>
  <si>
    <t>EMI.ktCO2.LU.Res.HH.Thermal.SH.ConvElc.WH.Elc.Solar</t>
  </si>
  <si>
    <t>EMI.ktCO2.LU.Res.HH.Thermal.SH.ConvElc.WH.Elc.Solar.Elec</t>
  </si>
  <si>
    <t>EMI.ktCO2.LU.Res.HH.Thermal.SH.ConvElc.WH.Elc.Solar.Solar</t>
  </si>
  <si>
    <t>EMI.ktCO2.LU.Res.HH.Thermal.SH.ConvElc.CO</t>
  </si>
  <si>
    <t>EMI.ktCO2.LU.Res.HH.Thermal.SH.ConvElc.CO.LPG.LPG</t>
  </si>
  <si>
    <t>EMI.ktCO2.LU.Res.HH.Thermal.SH.ConvElc.CO.Elc.Elec</t>
  </si>
  <si>
    <t>LU - Final energy consumption per household (detailed structure)</t>
  </si>
  <si>
    <t>FEC_per_household.kWh.LU.Res.HH.Thermal.SH.Solids</t>
  </si>
  <si>
    <t>FEC_per_household.kWh.LU.Res.HH.Thermal.SH.Solids.SH</t>
  </si>
  <si>
    <t>FEC_per_household.kWh.LU.Res.HH.Thermal.SH.Solids.SH.Solids</t>
  </si>
  <si>
    <t>FEC_per_household.kWh.LU.Res.HH.Thermal.SH.Solids.SH.Elec</t>
  </si>
  <si>
    <t>FEC_per_household.kWh.LU.Res.HH.Thermal.SH.Solids.SC</t>
  </si>
  <si>
    <t>FEC_per_household.kWh.LU.Res.HH.Thermal.SH.Solids.SC.AC.Elec</t>
  </si>
  <si>
    <t>FEC_per_household.kWh.LU.Res.HH.Thermal.SH.Solids.WH</t>
  </si>
  <si>
    <t>FEC_per_household.kWh.LU.Res.HH.Thermal.SH.Solids.WH.Solids.NoSolar.Solids</t>
  </si>
  <si>
    <t>FEC_per_household.kWh.LU.Res.HH.Thermal.SH.Solids.WH.LPG.NoSolar.LPG</t>
  </si>
  <si>
    <t>FEC_per_household.kWh.LU.Res.HH.Thermal.SH.Solids.WH.LPG.Solar</t>
  </si>
  <si>
    <t>FEC_per_household.kWh.LU.Res.HH.Thermal.SH.Solids.WH.LPG.Solar.LPG</t>
  </si>
  <si>
    <t>FEC_per_household.kWh.LU.Res.HH.Thermal.SH.Solids.WH.LPG.Solar.Solar</t>
  </si>
  <si>
    <t>FEC_per_household.kWh.LU.Res.HH.Thermal.SH.Solids.WH.Elc.NoSolar.Elec</t>
  </si>
  <si>
    <t>FEC_per_household.kWh.LU.Res.HH.Thermal.SH.Solids.WH.Elc.Solar</t>
  </si>
  <si>
    <t>FEC_per_household.kWh.LU.Res.HH.Thermal.SH.Solids.WH.Elc.Solar.Elec</t>
  </si>
  <si>
    <t>FEC_per_household.kWh.LU.Res.HH.Thermal.SH.Solids.WH.Elc.Solar.Solar</t>
  </si>
  <si>
    <t>FEC_per_household.kWh.LU.Res.HH.Thermal.SH.Solids.CO</t>
  </si>
  <si>
    <t>FEC_per_household.kWh.LU.Res.HH.Thermal.SH.Solids.CO.Solids.Solids</t>
  </si>
  <si>
    <t>FEC_per_household.kWh.LU.Res.HH.Thermal.SH.Solids.CO.LPG.LPG</t>
  </si>
  <si>
    <t>FEC_per_household.kWh.LU.Res.HH.Thermal.SH.Solids.CO.Elc.Elec</t>
  </si>
  <si>
    <t>FEC_per_household.kWh.LU.Res.HH.Thermal.SH.LPG</t>
  </si>
  <si>
    <t>FEC_per_household.kWh.LU.Res.HH.Thermal.SH.LPG.SH</t>
  </si>
  <si>
    <t>FEC_per_household.kWh.LU.Res.HH.Thermal.SH.LPG.SH.LPG</t>
  </si>
  <si>
    <t>FEC_per_household.kWh.LU.Res.HH.Thermal.SH.LPG.SH.Elec</t>
  </si>
  <si>
    <t>FEC_per_household.kWh.LU.Res.HH.Thermal.SH.LPG.SC</t>
  </si>
  <si>
    <t>FEC_per_household.kWh.LU.Res.HH.Thermal.SH.LPG.SC.AC.Elec</t>
  </si>
  <si>
    <t>FEC_per_household.kWh.LU.Res.HH.Thermal.SH.LPG.WH</t>
  </si>
  <si>
    <t>FEC_per_household.kWh.LU.Res.HH.Thermal.SH.LPG.WH.LPG.NoSolar.LPG</t>
  </si>
  <si>
    <t>FEC_per_household.kWh.LU.Res.HH.Thermal.SH.LPG.WH.LPG.Solar</t>
  </si>
  <si>
    <t>FEC_per_household.kWh.LU.Res.HH.Thermal.SH.LPG.WH.LPG.Solar.LPG</t>
  </si>
  <si>
    <t>FEC_per_household.kWh.LU.Res.HH.Thermal.SH.LPG.WH.LPG.Solar.Solar</t>
  </si>
  <si>
    <t>FEC_per_household.kWh.LU.Res.HH.Thermal.SH.LPG.WH.Elc.NoSolar.Elec</t>
  </si>
  <si>
    <t>FEC_per_household.kWh.LU.Res.HH.Thermal.SH.LPG.WH.Elc.Solar</t>
  </si>
  <si>
    <t>FEC_per_household.kWh.LU.Res.HH.Thermal.SH.LPG.WH.Elc.Solar.Elec</t>
  </si>
  <si>
    <t>FEC_per_household.kWh.LU.Res.HH.Thermal.SH.LPG.WH.Elc.Solar.Solar</t>
  </si>
  <si>
    <t>FEC_per_household.kWh.LU.Res.HH.Thermal.SH.LPG.CO</t>
  </si>
  <si>
    <t>FEC_per_household.kWh.LU.Res.HH.Thermal.SH.LPG.CO.LPG.LPG</t>
  </si>
  <si>
    <t>FEC_per_household.kWh.LU.Res.HH.Thermal.SH.LPG.CO.Elc.Elec</t>
  </si>
  <si>
    <t>FEC_per_household.kWh.LU.Res.HH.Thermal.SH.Oil</t>
  </si>
  <si>
    <t>FEC_per_household.kWh.LU.Res.HH.Thermal.SH.Oil.SH</t>
  </si>
  <si>
    <t>FEC_per_household.kWh.LU.Res.HH.Thermal.SH.Oil.SH.Oil</t>
  </si>
  <si>
    <t>FEC_per_household.kWh.LU.Res.HH.Thermal.SH.Oil.SH.Elec</t>
  </si>
  <si>
    <t>FEC_per_household.kWh.LU.Res.HH.Thermal.SH.Oil.SC</t>
  </si>
  <si>
    <t>FEC_per_household.kWh.LU.Res.HH.Thermal.SH.Oil.SC.AC.Elec</t>
  </si>
  <si>
    <t>FEC_per_household.kWh.LU.Res.HH.Thermal.SH.Oil.WH</t>
  </si>
  <si>
    <t>FEC_per_household.kWh.LU.Res.HH.Thermal.SH.Oil.WH.Oil.NoSolar.Oil</t>
  </si>
  <si>
    <t>FEC_per_household.kWh.LU.Res.HH.Thermal.SH.Oil.WH.Oil.Solar</t>
  </si>
  <si>
    <t>FEC_per_household.kWh.LU.Res.HH.Thermal.SH.Oil.WH.Oil.Solar.Oil</t>
  </si>
  <si>
    <t>FEC_per_household.kWh.LU.Res.HH.Thermal.SH.Oil.WH.Oil.Solar.Solar</t>
  </si>
  <si>
    <t>FEC_per_household.kWh.LU.Res.HH.Thermal.SH.Oil.WH.Elc.NoSolar.Elec</t>
  </si>
  <si>
    <t>FEC_per_household.kWh.LU.Res.HH.Thermal.SH.Oil.WH.Elc.Solar</t>
  </si>
  <si>
    <t>FEC_per_household.kWh.LU.Res.HH.Thermal.SH.Oil.WH.Elc.Solar.Elec</t>
  </si>
  <si>
    <t>FEC_per_household.kWh.LU.Res.HH.Thermal.SH.Oil.WH.Elc.Solar.Solar</t>
  </si>
  <si>
    <t>FEC_per_household.kWh.LU.Res.HH.Thermal.SH.Oil.CO</t>
  </si>
  <si>
    <t>FEC_per_household.kWh.LU.Res.HH.Thermal.SH.Oil.CO.LPG.LPG</t>
  </si>
  <si>
    <t>FEC_per_household.kWh.LU.Res.HH.Thermal.SH.Oil.CO.Elc.Elec</t>
  </si>
  <si>
    <t>FEC_per_household.kWh.LU.Res.HH.Thermal.SH.Gas</t>
  </si>
  <si>
    <t>FEC_per_household.kWh.LU.Res.HH.Thermal.SH.Gas.SH</t>
  </si>
  <si>
    <t>FEC_per_household.kWh.LU.Res.HH.Thermal.SH.Gas.SH.Gas</t>
  </si>
  <si>
    <t>FEC_per_household.kWh.LU.Res.HH.Thermal.SH.Gas.SH.Elec</t>
  </si>
  <si>
    <t>FEC_per_household.kWh.LU.Res.HH.Thermal.SH.Gas.SC</t>
  </si>
  <si>
    <t>FEC_per_household.kWh.LU.Res.HH.Thermal.SH.Gas.SC.AC.Elec</t>
  </si>
  <si>
    <t>FEC_per_household.kWh.LU.Res.HH.Thermal.SH.Gas.WH</t>
  </si>
  <si>
    <t>FEC_per_household.kWh.LU.Res.HH.Thermal.SH.Gas.WH.Gas.NoSolar.Gas</t>
  </si>
  <si>
    <t>FEC_per_household.kWh.LU.Res.HH.Thermal.SH.Gas.WH.Gas.Solar</t>
  </si>
  <si>
    <t>FEC_per_household.kWh.LU.Res.HH.Thermal.SH.Gas.WH.Gas.Solar.Gas</t>
  </si>
  <si>
    <t>FEC_per_household.kWh.LU.Res.HH.Thermal.SH.Gas.WH.Gas.Solar.Solar</t>
  </si>
  <si>
    <t>FEC_per_household.kWh.LU.Res.HH.Thermal.SH.Gas.WH.Elc.NoSolar.Elec</t>
  </si>
  <si>
    <t>FEC_per_household.kWh.LU.Res.HH.Thermal.SH.Gas.WH.Elc.Solar</t>
  </si>
  <si>
    <t>FEC_per_household.kWh.LU.Res.HH.Thermal.SH.Gas.WH.Elc.Solar.Elec</t>
  </si>
  <si>
    <t>FEC_per_household.kWh.LU.Res.HH.Thermal.SH.Gas.WH.Elc.Solar.Solar</t>
  </si>
  <si>
    <t>FEC_per_household.kWh.LU.Res.HH.Thermal.SH.Gas.CO</t>
  </si>
  <si>
    <t>FEC_per_household.kWh.LU.Res.HH.Thermal.SH.Gas.CO.Gas.Gas</t>
  </si>
  <si>
    <t>FEC_per_household.kWh.LU.Res.HH.Thermal.SH.Gas.CO.Elc.Elec</t>
  </si>
  <si>
    <t>FEC_per_household.kWh.LU.Res.HH.Thermal.SH.Biomass</t>
  </si>
  <si>
    <t>FEC_per_household.kWh.LU.Res.HH.Thermal.SH.Biomass.SH</t>
  </si>
  <si>
    <t>FEC_per_household.kWh.LU.Res.HH.Thermal.SH.Biomass.SH.Biomass</t>
  </si>
  <si>
    <t>FEC_per_household.kWh.LU.Res.HH.Thermal.SH.Biomass.SH.Elec</t>
  </si>
  <si>
    <t>FEC_per_household.kWh.LU.Res.HH.Thermal.SH.Biomass.SC</t>
  </si>
  <si>
    <t>FEC_per_household.kWh.LU.Res.HH.Thermal.SH.Biomass.SC.AC.Elec</t>
  </si>
  <si>
    <t>FEC_per_household.kWh.LU.Res.HH.Thermal.SH.Biomass.WH</t>
  </si>
  <si>
    <t>FEC_per_household.kWh.LU.Res.HH.Thermal.SH.Biomass.WH.Biomass.NoSolar.Biomass</t>
  </si>
  <si>
    <t>FEC_per_household.kWh.LU.Res.HH.Thermal.SH.Biomass.WH.Biomass.Solar</t>
  </si>
  <si>
    <t>FEC_per_household.kWh.LU.Res.HH.Thermal.SH.Biomass.WH.Biomass.Solar.Biomass</t>
  </si>
  <si>
    <t>FEC_per_household.kWh.LU.Res.HH.Thermal.SH.Biomass.WH.Biomass.Solar.Solar</t>
  </si>
  <si>
    <t>FEC_per_household.kWh.LU.Res.HH.Thermal.SH.Biomass.WH.LPG.NoSolar.LPG</t>
  </si>
  <si>
    <t>FEC_per_household.kWh.LU.Res.HH.Thermal.SH.Biomass.WH.LPG.Solar</t>
  </si>
  <si>
    <t>FEC_per_household.kWh.LU.Res.HH.Thermal.SH.Biomass.WH.LPG.Solar.LPG</t>
  </si>
  <si>
    <t>FEC_per_household.kWh.LU.Res.HH.Thermal.SH.Biomass.WH.LPG.Solar.Solar</t>
  </si>
  <si>
    <t>FEC_per_household.kWh.LU.Res.HH.Thermal.SH.Biomass.WH.Elc.NoSolar.Elec</t>
  </si>
  <si>
    <t>FEC_per_household.kWh.LU.Res.HH.Thermal.SH.Biomass.WH.Elc.Solar</t>
  </si>
  <si>
    <t>FEC_per_household.kWh.LU.Res.HH.Thermal.SH.Biomass.WH.Elc.Solar.Elec</t>
  </si>
  <si>
    <t>FEC_per_household.kWh.LU.Res.HH.Thermal.SH.Biomass.WH.Elc.Solar.Solar</t>
  </si>
  <si>
    <t>FEC_per_household.kWh.LU.Res.HH.Thermal.SH.Biomass.CO</t>
  </si>
  <si>
    <t>FEC_per_household.kWh.LU.Res.HH.Thermal.SH.Biomass.CO.Biomass.Biomass</t>
  </si>
  <si>
    <t>FEC_per_household.kWh.LU.Res.HH.Thermal.SH.Biomass.CO.LPG.LPG</t>
  </si>
  <si>
    <t>FEC_per_household.kWh.LU.Res.HH.Thermal.SH.Biomass.CO.Elc.Elec</t>
  </si>
  <si>
    <t>FEC_per_household.kWh.LU.Res.HH.Thermal.SH.Geo</t>
  </si>
  <si>
    <t>FEC_per_household.kWh.LU.Res.HH.Thermal.SH.Geo.SH</t>
  </si>
  <si>
    <t>FEC_per_household.kWh.LU.Res.HH.Thermal.SH.Geo.SH.Geo</t>
  </si>
  <si>
    <t>FEC_per_household.kWh.LU.Res.HH.Thermal.SH.Geo.SH.Elec</t>
  </si>
  <si>
    <t>FEC_per_household.kWh.LU.Res.HH.Thermal.SH.Geo.SC</t>
  </si>
  <si>
    <t>FEC_per_household.kWh.LU.Res.HH.Thermal.SH.Geo.SC.AC.Elec</t>
  </si>
  <si>
    <t>FEC_per_household.kWh.LU.Res.HH.Thermal.SH.Geo.WH</t>
  </si>
  <si>
    <t>FEC_per_household.kWh.LU.Res.HH.Thermal.SH.Geo.WH.Geo.NoSolar.Geo</t>
  </si>
  <si>
    <t>FEC_per_household.kWh.LU.Res.HH.Thermal.SH.Geo.WH.Geo.Solar</t>
  </si>
  <si>
    <t>FEC_per_household.kWh.LU.Res.HH.Thermal.SH.Geo.WH.Geo.Solar.Geo</t>
  </si>
  <si>
    <t>FEC_per_household.kWh.LU.Res.HH.Thermal.SH.Geo.WH.Geo.Solar.Solar</t>
  </si>
  <si>
    <t>FEC_per_household.kWh.LU.Res.HH.Thermal.SH.Geo.WH.Elc.NoSolar.Elec</t>
  </si>
  <si>
    <t>FEC_per_household.kWh.LU.Res.HH.Thermal.SH.Geo.WH.Elc.Solar</t>
  </si>
  <si>
    <t>FEC_per_household.kWh.LU.Res.HH.Thermal.SH.Geo.WH.Elc.Solar.Elec</t>
  </si>
  <si>
    <t>FEC_per_household.kWh.LU.Res.HH.Thermal.SH.Geo.WH.Elc.Solar.Solar</t>
  </si>
  <si>
    <t>FEC_per_household.kWh.LU.Res.HH.Thermal.SH.Geo.CO</t>
  </si>
  <si>
    <t>FEC_per_household.kWh.LU.Res.HH.Thermal.SH.Geo.CO.LPG.LPG</t>
  </si>
  <si>
    <t>FEC_per_household.kWh.LU.Res.HH.Thermal.SH.Geo.CO.Elc.Elec</t>
  </si>
  <si>
    <t>FEC_per_household.kWh.LU.Res.HH.Thermal.SH.DistrHeat</t>
  </si>
  <si>
    <t>FEC_per_household.kWh.LU.Res.HH.Thermal.SH.DistrHeat.SH</t>
  </si>
  <si>
    <t>FEC_per_household.kWh.LU.Res.HH.Thermal.SH.DistrHeat.SH.Steam_Distr</t>
  </si>
  <si>
    <t>FEC_per_household.kWh.LU.Res.HH.Thermal.SH.DistrHeat.SH.Elec</t>
  </si>
  <si>
    <t>FEC_per_household.kWh.LU.Res.HH.Thermal.SH.DistrHeat.SC</t>
  </si>
  <si>
    <t>FEC_per_household.kWh.LU.Res.HH.Thermal.SH.DistrHeat.SC.AC.Elec</t>
  </si>
  <si>
    <t>FEC_per_household.kWh.LU.Res.HH.Thermal.SH.DistrHeat.WH</t>
  </si>
  <si>
    <t>FEC_per_household.kWh.LU.Res.HH.Thermal.SH.DistrHeat.WH.DistrHeat.NoSolar.Steam_Distr</t>
  </si>
  <si>
    <t>FEC_per_household.kWh.LU.Res.HH.Thermal.SH.DistrHeat.WH.DistrHeat.Solar</t>
  </si>
  <si>
    <t>FEC_per_household.kWh.LU.Res.HH.Thermal.SH.DistrHeat.WH.DistrHeat.Solar.Steam_Distr</t>
  </si>
  <si>
    <t>FEC_per_household.kWh.LU.Res.HH.Thermal.SH.DistrHeat.WH.DistrHeat.Solar.Solar</t>
  </si>
  <si>
    <t>FEC_per_household.kWh.LU.Res.HH.Thermal.SH.DistrHeat.WH.Elc.NoSolar.Elec</t>
  </si>
  <si>
    <t>FEC_per_household.kWh.LU.Res.HH.Thermal.SH.DistrHeat.WH.Elc.Solar</t>
  </si>
  <si>
    <t>FEC_per_household.kWh.LU.Res.HH.Thermal.SH.DistrHeat.WH.Elc.Solar.Elec</t>
  </si>
  <si>
    <t>FEC_per_household.kWh.LU.Res.HH.Thermal.SH.DistrHeat.WH.Elc.Solar.Solar</t>
  </si>
  <si>
    <t>FEC_per_household.kWh.LU.Res.HH.Thermal.SH.DistrHeat.CO</t>
  </si>
  <si>
    <t>FEC_per_household.kWh.LU.Res.HH.Thermal.SH.DistrHeat.CO.LPG.LPG</t>
  </si>
  <si>
    <t>FEC_per_household.kWh.LU.Res.HH.Thermal.SH.DistrHeat.CO.Elc.Elec</t>
  </si>
  <si>
    <t>FEC_per_household.kWh.LU.Res.HH.Thermal.SH.AdvElc</t>
  </si>
  <si>
    <t>FEC_per_household.kWh.LU.Res.HH.Thermal.SH.AdvElc.SH</t>
  </si>
  <si>
    <t>FEC_per_household.kWh.LU.Res.HH.Thermal.SH.AdvElc.SH.Elec</t>
  </si>
  <si>
    <t>FEC_per_household.kWh.LU.Res.HH.Thermal.SH.AdvElc.SC</t>
  </si>
  <si>
    <t>FEC_per_household.kWh.LU.Res.HH.Thermal.SH.AdvElc.SC.AC.Elec</t>
  </si>
  <si>
    <t>FEC_per_household.kWh.LU.Res.HH.Thermal.SH.AdvElc.WH</t>
  </si>
  <si>
    <t>FEC_per_household.kWh.LU.Res.HH.Thermal.SH.AdvElc.WH.LPG.NoSolar.LPG</t>
  </si>
  <si>
    <t>FEC_per_household.kWh.LU.Res.HH.Thermal.SH.AdvElc.WH.LPG.Solar</t>
  </si>
  <si>
    <t>FEC_per_household.kWh.LU.Res.HH.Thermal.SH.AdvElc.WH.LPG.Solar.LPG</t>
  </si>
  <si>
    <t>FEC_per_household.kWh.LU.Res.HH.Thermal.SH.AdvElc.WH.LPG.Solar.Solar</t>
  </si>
  <si>
    <t>FEC_per_household.kWh.LU.Res.HH.Thermal.SH.AdvElc.WH.Elc.NoSolar.Elec</t>
  </si>
  <si>
    <t>FEC_per_household.kWh.LU.Res.HH.Thermal.SH.AdvElc.WH.Elc.Solar</t>
  </si>
  <si>
    <t>FEC_per_household.kWh.LU.Res.HH.Thermal.SH.AdvElc.WH.Elc.Solar.Elec</t>
  </si>
  <si>
    <t>FEC_per_household.kWh.LU.Res.HH.Thermal.SH.AdvElc.WH.Elc.Solar.Solar</t>
  </si>
  <si>
    <t>FEC_per_household.kWh.LU.Res.HH.Thermal.SH.AdvElc.CO</t>
  </si>
  <si>
    <t>FEC_per_household.kWh.LU.Res.HH.Thermal.SH.AdvElc.CO.LPG.LPG</t>
  </si>
  <si>
    <t>FEC_per_household.kWh.LU.Res.HH.Thermal.SH.AdvElc.CO.Elc.Elec</t>
  </si>
  <si>
    <t>FEC_per_household.kWh.LU.Res.HH.Thermal.SH.ConvElc</t>
  </si>
  <si>
    <t>FEC_per_household.kWh.LU.Res.HH.Thermal.SH.ConvElc.SH</t>
  </si>
  <si>
    <t>FEC_per_household.kWh.LU.Res.HH.Thermal.SH.ConvElc.SH.Elec</t>
  </si>
  <si>
    <t>FEC_per_household.kWh.LU.Res.HH.Thermal.SH.ConvElc.SC</t>
  </si>
  <si>
    <t>FEC_per_household.kWh.LU.Res.HH.Thermal.SH.ConvElc.SC.AC.Elec</t>
  </si>
  <si>
    <t>FEC_per_household.kWh.LU.Res.HH.Thermal.SH.ConvElc.WH</t>
  </si>
  <si>
    <t>FEC_per_household.kWh.LU.Res.HH.Thermal.SH.ConvElc.WH.LPG.NoSolar.LPG</t>
  </si>
  <si>
    <t>FEC_per_household.kWh.LU.Res.HH.Thermal.SH.ConvElc.WH.LPG.Solar</t>
  </si>
  <si>
    <t>FEC_per_household.kWh.LU.Res.HH.Thermal.SH.ConvElc.WH.LPG.Solar.LPG</t>
  </si>
  <si>
    <t>FEC_per_household.kWh.LU.Res.HH.Thermal.SH.ConvElc.WH.LPG.Solar.Solar</t>
  </si>
  <si>
    <t>FEC_per_household.kWh.LU.Res.HH.Thermal.SH.ConvElc.WH.Elc.NoSolar.Elec</t>
  </si>
  <si>
    <t>FEC_per_household.kWh.LU.Res.HH.Thermal.SH.ConvElc.WH.Elc.Solar</t>
  </si>
  <si>
    <t>FEC_per_household.kWh.LU.Res.HH.Thermal.SH.ConvElc.WH.Elc.Solar.Elec</t>
  </si>
  <si>
    <t>FEC_per_household.kWh.LU.Res.HH.Thermal.SH.ConvElc.WH.Elc.Solar.Solar</t>
  </si>
  <si>
    <t>FEC_per_household.kWh.LU.Res.HH.Thermal.SH.ConvElc.CO</t>
  </si>
  <si>
    <t>FEC_per_household.kWh.LU.Res.HH.Thermal.SH.ConvElc.CO.LPG.LPG</t>
  </si>
  <si>
    <t>FEC_per_household.kWh.LU.Res.HH.Thermal.SH.ConvElc.CO.Elc.Elec</t>
  </si>
  <si>
    <t>LU - Thermal energy service per household (detailed structure)</t>
  </si>
  <si>
    <t>TES_per_household.kWh.LU.Res.HH.Thermal.SH.Solids</t>
  </si>
  <si>
    <t>TES_per_household.kWh.LU.Res.HH.Thermal.SH.Solids.SH</t>
  </si>
  <si>
    <t>TES_per_household.kWh.LU.Res.HH.Thermal.SH.Solids.SH.Solids</t>
  </si>
  <si>
    <t>TES_per_household.kWh.LU.Res.HH.Thermal.SH.Solids.SH.Elec</t>
  </si>
  <si>
    <t>TES_per_household.kWh.LU.Res.HH.Thermal.SH.Solids.SC</t>
  </si>
  <si>
    <t>TES_per_household.kWh.LU.Res.HH.Thermal.SH.Solids.SC.AC.Elec</t>
  </si>
  <si>
    <t>TES_per_household.kWh.LU.Res.HH.Thermal.SH.Solids.WH</t>
  </si>
  <si>
    <t>TES_per_household.kWh.LU.Res.HH.Thermal.SH.Solids.WH.Solids.NoSolar.Solids</t>
  </si>
  <si>
    <t>TES_per_household.kWh.LU.Res.HH.Thermal.SH.Solids.WH.LPG.NoSolar.LPG</t>
  </si>
  <si>
    <t>TES_per_household.kWh.LU.Res.HH.Thermal.SH.Solids.WH.LPG.Solar</t>
  </si>
  <si>
    <t>TES_per_household.kWh.LU.Res.HH.Thermal.SH.Solids.WH.LPG.Solar.LPG</t>
  </si>
  <si>
    <t>TES_per_household.kWh.LU.Res.HH.Thermal.SH.Solids.WH.LPG.Solar.Solar</t>
  </si>
  <si>
    <t>TES_per_household.kWh.LU.Res.HH.Thermal.SH.Solids.WH.Elc.NoSolar.Elec</t>
  </si>
  <si>
    <t>TES_per_household.kWh.LU.Res.HH.Thermal.SH.Solids.WH.Elc.Solar</t>
  </si>
  <si>
    <t>TES_per_household.kWh.LU.Res.HH.Thermal.SH.Solids.WH.Elc.Solar.Elec</t>
  </si>
  <si>
    <t>TES_per_household.kWh.LU.Res.HH.Thermal.SH.Solids.WH.Elc.Solar.Solar</t>
  </si>
  <si>
    <t>TES_per_household.kWh.LU.Res.HH.Thermal.SH.Solids.CO</t>
  </si>
  <si>
    <t>TES_per_household.kWh.LU.Res.HH.Thermal.SH.Solids.CO.Solids.Solids</t>
  </si>
  <si>
    <t>TES_per_household.kWh.LU.Res.HH.Thermal.SH.Solids.CO.LPG.LPG</t>
  </si>
  <si>
    <t>TES_per_household.kWh.LU.Res.HH.Thermal.SH.Solids.CO.Elc.Elec</t>
  </si>
  <si>
    <t>TES_per_household.kWh.LU.Res.HH.Thermal.SH.LPG</t>
  </si>
  <si>
    <t>TES_per_household.kWh.LU.Res.HH.Thermal.SH.LPG.SH</t>
  </si>
  <si>
    <t>TES_per_household.kWh.LU.Res.HH.Thermal.SH.LPG.SH.LPG</t>
  </si>
  <si>
    <t>TES_per_household.kWh.LU.Res.HH.Thermal.SH.LPG.SH.Elec</t>
  </si>
  <si>
    <t>TES_per_household.kWh.LU.Res.HH.Thermal.SH.LPG.SC</t>
  </si>
  <si>
    <t>TES_per_household.kWh.LU.Res.HH.Thermal.SH.LPG.SC.AC.Elec</t>
  </si>
  <si>
    <t>TES_per_household.kWh.LU.Res.HH.Thermal.SH.LPG.WH</t>
  </si>
  <si>
    <t>TES_per_household.kWh.LU.Res.HH.Thermal.SH.LPG.WH.LPG.NoSolar.LPG</t>
  </si>
  <si>
    <t>TES_per_household.kWh.LU.Res.HH.Thermal.SH.LPG.WH.LPG.Solar</t>
  </si>
  <si>
    <t>TES_per_household.kWh.LU.Res.HH.Thermal.SH.LPG.WH.LPG.Solar.LPG</t>
  </si>
  <si>
    <t>TES_per_household.kWh.LU.Res.HH.Thermal.SH.LPG.WH.LPG.Solar.Solar</t>
  </si>
  <si>
    <t>TES_per_household.kWh.LU.Res.HH.Thermal.SH.LPG.WH.Elc.NoSolar.Elec</t>
  </si>
  <si>
    <t>TES_per_household.kWh.LU.Res.HH.Thermal.SH.LPG.WH.Elc.Solar</t>
  </si>
  <si>
    <t>TES_per_household.kWh.LU.Res.HH.Thermal.SH.LPG.WH.Elc.Solar.Elec</t>
  </si>
  <si>
    <t>TES_per_household.kWh.LU.Res.HH.Thermal.SH.LPG.WH.Elc.Solar.Solar</t>
  </si>
  <si>
    <t>TES_per_household.kWh.LU.Res.HH.Thermal.SH.LPG.CO</t>
  </si>
  <si>
    <t>TES_per_household.kWh.LU.Res.HH.Thermal.SH.LPG.CO.LPG.LPG</t>
  </si>
  <si>
    <t>TES_per_household.kWh.LU.Res.HH.Thermal.SH.LPG.CO.Elc.Elec</t>
  </si>
  <si>
    <t>TES_per_household.kWh.LU.Res.HH.Thermal.SH.Oil</t>
  </si>
  <si>
    <t>TES_per_household.kWh.LU.Res.HH.Thermal.SH.Oil.SH</t>
  </si>
  <si>
    <t>TES_per_household.kWh.LU.Res.HH.Thermal.SH.Oil.SH.Oil</t>
  </si>
  <si>
    <t>TES_per_household.kWh.LU.Res.HH.Thermal.SH.Oil.SH.Elec</t>
  </si>
  <si>
    <t>TES_per_household.kWh.LU.Res.HH.Thermal.SH.Oil.SC</t>
  </si>
  <si>
    <t>TES_per_household.kWh.LU.Res.HH.Thermal.SH.Oil.SC.AC.Elec</t>
  </si>
  <si>
    <t>TES_per_household.kWh.LU.Res.HH.Thermal.SH.Oil.WH</t>
  </si>
  <si>
    <t>TES_per_household.kWh.LU.Res.HH.Thermal.SH.Oil.WH.Oil.NoSolar.Oil</t>
  </si>
  <si>
    <t>TES_per_household.kWh.LU.Res.HH.Thermal.SH.Oil.WH.Oil.Solar</t>
  </si>
  <si>
    <t>TES_per_household.kWh.LU.Res.HH.Thermal.SH.Oil.WH.Oil.Solar.Oil</t>
  </si>
  <si>
    <t>TES_per_household.kWh.LU.Res.HH.Thermal.SH.Oil.WH.Oil.Solar.Solar</t>
  </si>
  <si>
    <t>TES_per_household.kWh.LU.Res.HH.Thermal.SH.Oil.WH.Elc.NoSolar.Elec</t>
  </si>
  <si>
    <t>TES_per_household.kWh.LU.Res.HH.Thermal.SH.Oil.WH.Elc.Solar</t>
  </si>
  <si>
    <t>TES_per_household.kWh.LU.Res.HH.Thermal.SH.Oil.WH.Elc.Solar.Elec</t>
  </si>
  <si>
    <t>TES_per_household.kWh.LU.Res.HH.Thermal.SH.Oil.WH.Elc.Solar.Solar</t>
  </si>
  <si>
    <t>TES_per_household.kWh.LU.Res.HH.Thermal.SH.Oil.CO</t>
  </si>
  <si>
    <t>TES_per_household.kWh.LU.Res.HH.Thermal.SH.Oil.CO.LPG.LPG</t>
  </si>
  <si>
    <t>TES_per_household.kWh.LU.Res.HH.Thermal.SH.Oil.CO.Elc.Elec</t>
  </si>
  <si>
    <t>TES_per_household.kWh.LU.Res.HH.Thermal.SH.Gas</t>
  </si>
  <si>
    <t>TES_per_household.kWh.LU.Res.HH.Thermal.SH.Gas.SH</t>
  </si>
  <si>
    <t>TES_per_household.kWh.LU.Res.HH.Thermal.SH.Gas.SH.Gas</t>
  </si>
  <si>
    <t>TES_per_household.kWh.LU.Res.HH.Thermal.SH.Gas.SH.Elec</t>
  </si>
  <si>
    <t>TES_per_household.kWh.LU.Res.HH.Thermal.SH.Gas.SC</t>
  </si>
  <si>
    <t>TES_per_household.kWh.LU.Res.HH.Thermal.SH.Gas.SC.AC.Elec</t>
  </si>
  <si>
    <t>TES_per_household.kWh.LU.Res.HH.Thermal.SH.Gas.WH</t>
  </si>
  <si>
    <t>TES_per_household.kWh.LU.Res.HH.Thermal.SH.Gas.WH.Gas.NoSolar.Gas</t>
  </si>
  <si>
    <t>TES_per_household.kWh.LU.Res.HH.Thermal.SH.Gas.WH.Gas.Solar</t>
  </si>
  <si>
    <t>TES_per_household.kWh.LU.Res.HH.Thermal.SH.Gas.WH.Gas.Solar.Gas</t>
  </si>
  <si>
    <t>TES_per_household.kWh.LU.Res.HH.Thermal.SH.Gas.WH.Gas.Solar.Solar</t>
  </si>
  <si>
    <t>TES_per_household.kWh.LU.Res.HH.Thermal.SH.Gas.WH.Elc.NoSolar.Elec</t>
  </si>
  <si>
    <t>TES_per_household.kWh.LU.Res.HH.Thermal.SH.Gas.WH.Elc.Solar</t>
  </si>
  <si>
    <t>TES_per_household.kWh.LU.Res.HH.Thermal.SH.Gas.WH.Elc.Solar.Elec</t>
  </si>
  <si>
    <t>TES_per_household.kWh.LU.Res.HH.Thermal.SH.Gas.WH.Elc.Solar.Solar</t>
  </si>
  <si>
    <t>TES_per_household.kWh.LU.Res.HH.Thermal.SH.Gas.CO</t>
  </si>
  <si>
    <t>TES_per_household.kWh.LU.Res.HH.Thermal.SH.Gas.CO.Gas.Gas</t>
  </si>
  <si>
    <t>TES_per_household.kWh.LU.Res.HH.Thermal.SH.Gas.CO.Elc.Elec</t>
  </si>
  <si>
    <t>TES_per_household.kWh.LU.Res.HH.Thermal.SH.Biomass</t>
  </si>
  <si>
    <t>TES_per_household.kWh.LU.Res.HH.Thermal.SH.Biomass.SH</t>
  </si>
  <si>
    <t>TES_per_household.kWh.LU.Res.HH.Thermal.SH.Biomass.SH.Biomass</t>
  </si>
  <si>
    <t>TES_per_household.kWh.LU.Res.HH.Thermal.SH.Biomass.SH.Elec</t>
  </si>
  <si>
    <t>TES_per_household.kWh.LU.Res.HH.Thermal.SH.Biomass.SC</t>
  </si>
  <si>
    <t>TES_per_household.kWh.LU.Res.HH.Thermal.SH.Biomass.SC.AC.Elec</t>
  </si>
  <si>
    <t>TES_per_household.kWh.LU.Res.HH.Thermal.SH.Biomass.WH</t>
  </si>
  <si>
    <t>TES_per_household.kWh.LU.Res.HH.Thermal.SH.Biomass.WH.Biomass.NoSolar.Biomass</t>
  </si>
  <si>
    <t>TES_per_household.kWh.LU.Res.HH.Thermal.SH.Biomass.WH.Biomass.Solar</t>
  </si>
  <si>
    <t>TES_per_household.kWh.LU.Res.HH.Thermal.SH.Biomass.WH.Biomass.Solar.Biomass</t>
  </si>
  <si>
    <t>TES_per_household.kWh.LU.Res.HH.Thermal.SH.Biomass.WH.Biomass.Solar.Solar</t>
  </si>
  <si>
    <t>TES_per_household.kWh.LU.Res.HH.Thermal.SH.Biomass.WH.LPG.NoSolar.LPG</t>
  </si>
  <si>
    <t>TES_per_household.kWh.LU.Res.HH.Thermal.SH.Biomass.WH.LPG.Solar</t>
  </si>
  <si>
    <t>TES_per_household.kWh.LU.Res.HH.Thermal.SH.Biomass.WH.LPG.Solar.LPG</t>
  </si>
  <si>
    <t>TES_per_household.kWh.LU.Res.HH.Thermal.SH.Biomass.WH.LPG.Solar.Solar</t>
  </si>
  <si>
    <t>TES_per_household.kWh.LU.Res.HH.Thermal.SH.Biomass.WH.Elc.NoSolar.Elec</t>
  </si>
  <si>
    <t>TES_per_household.kWh.LU.Res.HH.Thermal.SH.Biomass.WH.Elc.Solar</t>
  </si>
  <si>
    <t>TES_per_household.kWh.LU.Res.HH.Thermal.SH.Biomass.WH.Elc.Solar.Elec</t>
  </si>
  <si>
    <t>TES_per_household.kWh.LU.Res.HH.Thermal.SH.Biomass.WH.Elc.Solar.Solar</t>
  </si>
  <si>
    <t>TES_per_household.kWh.LU.Res.HH.Thermal.SH.Biomass.CO</t>
  </si>
  <si>
    <t>TES_per_household.kWh.LU.Res.HH.Thermal.SH.Biomass.CO.Biomass.Biomass</t>
  </si>
  <si>
    <t>TES_per_household.kWh.LU.Res.HH.Thermal.SH.Biomass.CO.LPG.LPG</t>
  </si>
  <si>
    <t>TES_per_household.kWh.LU.Res.HH.Thermal.SH.Biomass.CO.Elc.Elec</t>
  </si>
  <si>
    <t>TES_per_household.kWh.LU.Res.HH.Thermal.SH.Geo</t>
  </si>
  <si>
    <t>TES_per_household.kWh.LU.Res.HH.Thermal.SH.Geo.SH</t>
  </si>
  <si>
    <t>TES_per_household.kWh.LU.Res.HH.Thermal.SH.Geo.SH.Geo</t>
  </si>
  <si>
    <t>TES_per_household.kWh.LU.Res.HH.Thermal.SH.Geo.SH.Elec</t>
  </si>
  <si>
    <t>TES_per_household.kWh.LU.Res.HH.Thermal.SH.Geo.SC</t>
  </si>
  <si>
    <t>TES_per_household.kWh.LU.Res.HH.Thermal.SH.Geo.SC.AC.Elec</t>
  </si>
  <si>
    <t>TES_per_household.kWh.LU.Res.HH.Thermal.SH.Geo.WH</t>
  </si>
  <si>
    <t>TES_per_household.kWh.LU.Res.HH.Thermal.SH.Geo.WH.Geo.NoSolar.Geo</t>
  </si>
  <si>
    <t>TES_per_household.kWh.LU.Res.HH.Thermal.SH.Geo.WH.Geo.Solar</t>
  </si>
  <si>
    <t>TES_per_household.kWh.LU.Res.HH.Thermal.SH.Geo.WH.Geo.Solar.Geo</t>
  </si>
  <si>
    <t>TES_per_household.kWh.LU.Res.HH.Thermal.SH.Geo.WH.Geo.Solar.Solar</t>
  </si>
  <si>
    <t>TES_per_household.kWh.LU.Res.HH.Thermal.SH.Geo.WH.Elc.NoSolar.Elec</t>
  </si>
  <si>
    <t>TES_per_household.kWh.LU.Res.HH.Thermal.SH.Geo.WH.Elc.Solar</t>
  </si>
  <si>
    <t>TES_per_household.kWh.LU.Res.HH.Thermal.SH.Geo.WH.Elc.Solar.Elec</t>
  </si>
  <si>
    <t>TES_per_household.kWh.LU.Res.HH.Thermal.SH.Geo.WH.Elc.Solar.Solar</t>
  </si>
  <si>
    <t>TES_per_household.kWh.LU.Res.HH.Thermal.SH.Geo.CO</t>
  </si>
  <si>
    <t>TES_per_household.kWh.LU.Res.HH.Thermal.SH.Geo.CO.LPG.LPG</t>
  </si>
  <si>
    <t>TES_per_household.kWh.LU.Res.HH.Thermal.SH.Geo.CO.Elc.Elec</t>
  </si>
  <si>
    <t>TES_per_household.kWh.LU.Res.HH.Thermal.SH.DistrHeat</t>
  </si>
  <si>
    <t>TES_per_household.kWh.LU.Res.HH.Thermal.SH.DistrHeat.SH</t>
  </si>
  <si>
    <t>TES_per_household.kWh.LU.Res.HH.Thermal.SH.DistrHeat.SH.Steam_Distr</t>
  </si>
  <si>
    <t>TES_per_household.kWh.LU.Res.HH.Thermal.SH.DistrHeat.SH.Elec</t>
  </si>
  <si>
    <t>TES_per_household.kWh.LU.Res.HH.Thermal.SH.DistrHeat.SC</t>
  </si>
  <si>
    <t>TES_per_household.kWh.LU.Res.HH.Thermal.SH.DistrHeat.SC.AC.Elec</t>
  </si>
  <si>
    <t>TES_per_household.kWh.LU.Res.HH.Thermal.SH.DistrHeat.WH</t>
  </si>
  <si>
    <t>TES_per_household.kWh.LU.Res.HH.Thermal.SH.DistrHeat.WH.DistrHeat.NoSolar.Steam_Distr</t>
  </si>
  <si>
    <t>TES_per_household.kWh.LU.Res.HH.Thermal.SH.DistrHeat.WH.DistrHeat.Solar</t>
  </si>
  <si>
    <t>TES_per_household.kWh.LU.Res.HH.Thermal.SH.DistrHeat.WH.DistrHeat.Solar.Steam_Distr</t>
  </si>
  <si>
    <t>TES_per_household.kWh.LU.Res.HH.Thermal.SH.DistrHeat.WH.DistrHeat.Solar.Solar</t>
  </si>
  <si>
    <t>TES_per_household.kWh.LU.Res.HH.Thermal.SH.DistrHeat.WH.Elc.NoSolar.Elec</t>
  </si>
  <si>
    <t>TES_per_household.kWh.LU.Res.HH.Thermal.SH.DistrHeat.WH.Elc.Solar</t>
  </si>
  <si>
    <t>TES_per_household.kWh.LU.Res.HH.Thermal.SH.DistrHeat.WH.Elc.Solar.Elec</t>
  </si>
  <si>
    <t>TES_per_household.kWh.LU.Res.HH.Thermal.SH.DistrHeat.WH.Elc.Solar.Solar</t>
  </si>
  <si>
    <t>TES_per_household.kWh.LU.Res.HH.Thermal.SH.DistrHeat.CO</t>
  </si>
  <si>
    <t>TES_per_household.kWh.LU.Res.HH.Thermal.SH.DistrHeat.CO.LPG.LPG</t>
  </si>
  <si>
    <t>TES_per_household.kWh.LU.Res.HH.Thermal.SH.DistrHeat.CO.Elc.Elec</t>
  </si>
  <si>
    <t>TES_per_household.kWh.LU.Res.HH.Thermal.SH.AdvElc</t>
  </si>
  <si>
    <t>TES_per_household.kWh.LU.Res.HH.Thermal.SH.AdvElc.SH</t>
  </si>
  <si>
    <t>TES_per_household.kWh.LU.Res.HH.Thermal.SH.AdvElc.SH.Elec</t>
  </si>
  <si>
    <t>TES_per_household.kWh.LU.Res.HH.Thermal.SH.AdvElc.SC</t>
  </si>
  <si>
    <t>TES_per_household.kWh.LU.Res.HH.Thermal.SH.AdvElc.SC.AC.Elec</t>
  </si>
  <si>
    <t>TES_per_household.kWh.LU.Res.HH.Thermal.SH.AdvElc.WH</t>
  </si>
  <si>
    <t>TES_per_household.kWh.LU.Res.HH.Thermal.SH.AdvElc.WH.LPG.NoSolar.LPG</t>
  </si>
  <si>
    <t>TES_per_household.kWh.LU.Res.HH.Thermal.SH.AdvElc.WH.LPG.Solar</t>
  </si>
  <si>
    <t>TES_per_household.kWh.LU.Res.HH.Thermal.SH.AdvElc.WH.LPG.Solar.LPG</t>
  </si>
  <si>
    <t>TES_per_household.kWh.LU.Res.HH.Thermal.SH.AdvElc.WH.LPG.Solar.Solar</t>
  </si>
  <si>
    <t>TES_per_household.kWh.LU.Res.HH.Thermal.SH.AdvElc.WH.Elc.NoSolar.Elec</t>
  </si>
  <si>
    <t>TES_per_household.kWh.LU.Res.HH.Thermal.SH.AdvElc.WH.Elc.Solar</t>
  </si>
  <si>
    <t>TES_per_household.kWh.LU.Res.HH.Thermal.SH.AdvElc.WH.Elc.Solar.Elec</t>
  </si>
  <si>
    <t>TES_per_household.kWh.LU.Res.HH.Thermal.SH.AdvElc.WH.Elc.Solar.Solar</t>
  </si>
  <si>
    <t>TES_per_household.kWh.LU.Res.HH.Thermal.SH.AdvElc.CO</t>
  </si>
  <si>
    <t>TES_per_household.kWh.LU.Res.HH.Thermal.SH.AdvElc.CO.LPG.LPG</t>
  </si>
  <si>
    <t>TES_per_household.kWh.LU.Res.HH.Thermal.SH.AdvElc.CO.Elc.Elec</t>
  </si>
  <si>
    <t>TES_per_household.kWh.LU.Res.HH.Thermal.SH.ConvElc</t>
  </si>
  <si>
    <t>TES_per_household.kWh.LU.Res.HH.Thermal.SH.ConvElc.SH</t>
  </si>
  <si>
    <t>TES_per_household.kWh.LU.Res.HH.Thermal.SH.ConvElc.SH.Elec</t>
  </si>
  <si>
    <t>TES_per_household.kWh.LU.Res.HH.Thermal.SH.ConvElc.SC</t>
  </si>
  <si>
    <t>TES_per_household.kWh.LU.Res.HH.Thermal.SH.ConvElc.SC.AC.Elec</t>
  </si>
  <si>
    <t>TES_per_household.kWh.LU.Res.HH.Thermal.SH.ConvElc.WH</t>
  </si>
  <si>
    <t>TES_per_household.kWh.LU.Res.HH.Thermal.SH.ConvElc.WH.LPG.NoSolar.LPG</t>
  </si>
  <si>
    <t>TES_per_household.kWh.LU.Res.HH.Thermal.SH.ConvElc.WH.LPG.Solar</t>
  </si>
  <si>
    <t>TES_per_household.kWh.LU.Res.HH.Thermal.SH.ConvElc.WH.LPG.Solar.LPG</t>
  </si>
  <si>
    <t>TES_per_household.kWh.LU.Res.HH.Thermal.SH.ConvElc.WH.LPG.Solar.Solar</t>
  </si>
  <si>
    <t>TES_per_household.kWh.LU.Res.HH.Thermal.SH.ConvElc.WH.Elc.NoSolar.Elec</t>
  </si>
  <si>
    <t>TES_per_household.kWh.LU.Res.HH.Thermal.SH.ConvElc.WH.Elc.Solar</t>
  </si>
  <si>
    <t>TES_per_household.kWh.LU.Res.HH.Thermal.SH.ConvElc.WH.Elc.Solar.Elec</t>
  </si>
  <si>
    <t>TES_per_household.kWh.LU.Res.HH.Thermal.SH.ConvElc.WH.Elc.Solar.Solar</t>
  </si>
  <si>
    <t>TES_per_household.kWh.LU.Res.HH.Thermal.SH.ConvElc.CO</t>
  </si>
  <si>
    <t>TES_per_household.kWh.LU.Res.HH.Thermal.SH.ConvElc.CO.LPG.LPG</t>
  </si>
  <si>
    <t>TES_per_household.kWh.LU.Res.HH.Thermal.SH.ConvElc.CO.Elc.Elec</t>
  </si>
  <si>
    <t>LU - CO2 emissions per household (detailed structure)</t>
  </si>
  <si>
    <t>EMI_per_household.kgCO2.LU.Res.HH.Thermal.SH.Solids</t>
  </si>
  <si>
    <t>EMI_per_household.kgCO2.LU.Res.HH.Thermal.SH.Solids.SH</t>
  </si>
  <si>
    <t>EMI_per_household.kgCO2.LU.Res.HH.Thermal.SH.Solids.SH.Solids</t>
  </si>
  <si>
    <t>EMI_per_household.kgCO2.LU.Res.HH.Thermal.SH.Solids.SH.Elec</t>
  </si>
  <si>
    <t>EMI_per_household.kgCO2.LU.Res.HH.Thermal.SH.Solids.SC</t>
  </si>
  <si>
    <t>EMI_per_household.kgCO2.LU.Res.HH.Thermal.SH.Solids.SC.AC.Elec</t>
  </si>
  <si>
    <t>EMI_per_household.kgCO2.LU.Res.HH.Thermal.SH.Solids.WH</t>
  </si>
  <si>
    <t>EMI_per_household.kgCO2.LU.Res.HH.Thermal.SH.Solids.WH.Solids.NoSolar.Solids</t>
  </si>
  <si>
    <t>EMI_per_household.kgCO2.LU.Res.HH.Thermal.SH.Solids.WH.LPG.NoSolar.LPG</t>
  </si>
  <si>
    <t>EMI_per_household.kgCO2.LU.Res.HH.Thermal.SH.Solids.WH.LPG.Solar</t>
  </si>
  <si>
    <t>EMI_per_household.kgCO2.LU.Res.HH.Thermal.SH.Solids.WH.LPG.Solar.LPG</t>
  </si>
  <si>
    <t>EMI_per_household.kgCO2.LU.Res.HH.Thermal.SH.Solids.WH.LPG.Solar.Solar</t>
  </si>
  <si>
    <t>EMI_per_household.kgCO2.LU.Res.HH.Thermal.SH.Solids.WH.Elc.NoSolar.Elec</t>
  </si>
  <si>
    <t>EMI_per_household.kgCO2.LU.Res.HH.Thermal.SH.Solids.WH.Elc.Solar</t>
  </si>
  <si>
    <t>EMI_per_household.kgCO2.LU.Res.HH.Thermal.SH.Solids.WH.Elc.Solar.Elec</t>
  </si>
  <si>
    <t>EMI_per_household.kgCO2.LU.Res.HH.Thermal.SH.Solids.WH.Elc.Solar.Solar</t>
  </si>
  <si>
    <t>EMI_per_household.kgCO2.LU.Res.HH.Thermal.SH.Solids.CO</t>
  </si>
  <si>
    <t>EMI_per_household.kgCO2.LU.Res.HH.Thermal.SH.Solids.CO.Solids.Solids</t>
  </si>
  <si>
    <t>EMI_per_household.kgCO2.LU.Res.HH.Thermal.SH.Solids.CO.LPG.LPG</t>
  </si>
  <si>
    <t>EMI_per_household.kgCO2.LU.Res.HH.Thermal.SH.Solids.CO.Elc.Elec</t>
  </si>
  <si>
    <t>EMI_per_household.kgCO2.LU.Res.HH.Thermal.SH.LPG</t>
  </si>
  <si>
    <t>EMI_per_household.kgCO2.LU.Res.HH.Thermal.SH.LPG.SH</t>
  </si>
  <si>
    <t>EMI_per_household.kgCO2.LU.Res.HH.Thermal.SH.LPG.SH.LPG</t>
  </si>
  <si>
    <t>EMI_per_household.kgCO2.LU.Res.HH.Thermal.SH.LPG.SH.Elec</t>
  </si>
  <si>
    <t>EMI_per_household.kgCO2.LU.Res.HH.Thermal.SH.LPG.SC</t>
  </si>
  <si>
    <t>EMI_per_household.kgCO2.LU.Res.HH.Thermal.SH.LPG.SC.AC.Elec</t>
  </si>
  <si>
    <t>EMI_per_household.kgCO2.LU.Res.HH.Thermal.SH.LPG.WH</t>
  </si>
  <si>
    <t>EMI_per_household.kgCO2.LU.Res.HH.Thermal.SH.LPG.WH.LPG.NoSolar.LPG</t>
  </si>
  <si>
    <t>EMI_per_household.kgCO2.LU.Res.HH.Thermal.SH.LPG.WH.LPG.Solar</t>
  </si>
  <si>
    <t>EMI_per_household.kgCO2.LU.Res.HH.Thermal.SH.LPG.WH.LPG.Solar.LPG</t>
  </si>
  <si>
    <t>EMI_per_household.kgCO2.LU.Res.HH.Thermal.SH.LPG.WH.LPG.Solar.Solar</t>
  </si>
  <si>
    <t>EMI_per_household.kgCO2.LU.Res.HH.Thermal.SH.LPG.WH.Elc.NoSolar.Elec</t>
  </si>
  <si>
    <t>EMI_per_household.kgCO2.LU.Res.HH.Thermal.SH.LPG.WH.Elc.Solar</t>
  </si>
  <si>
    <t>EMI_per_household.kgCO2.LU.Res.HH.Thermal.SH.LPG.WH.Elc.Solar.Elec</t>
  </si>
  <si>
    <t>EMI_per_household.kgCO2.LU.Res.HH.Thermal.SH.LPG.WH.Elc.Solar.Solar</t>
  </si>
  <si>
    <t>EMI_per_household.kgCO2.LU.Res.HH.Thermal.SH.LPG.CO</t>
  </si>
  <si>
    <t>EMI_per_household.kgCO2.LU.Res.HH.Thermal.SH.LPG.CO.LPG.LPG</t>
  </si>
  <si>
    <t>EMI_per_household.kgCO2.LU.Res.HH.Thermal.SH.LPG.CO.Elc.Elec</t>
  </si>
  <si>
    <t>EMI_per_household.kgCO2.LU.Res.HH.Thermal.SH.Oil</t>
  </si>
  <si>
    <t>EMI_per_household.kgCO2.LU.Res.HH.Thermal.SH.Oil.SH</t>
  </si>
  <si>
    <t>EMI_per_household.kgCO2.LU.Res.HH.Thermal.SH.Oil.SH.Oil</t>
  </si>
  <si>
    <t>EMI_per_household.kgCO2.LU.Res.HH.Thermal.SH.Oil.SH.Elec</t>
  </si>
  <si>
    <t>EMI_per_household.kgCO2.LU.Res.HH.Thermal.SH.Oil.SC</t>
  </si>
  <si>
    <t>EMI_per_household.kgCO2.LU.Res.HH.Thermal.SH.Oil.SC.AC.Elec</t>
  </si>
  <si>
    <t>EMI_per_household.kgCO2.LU.Res.HH.Thermal.SH.Oil.WH</t>
  </si>
  <si>
    <t>EMI_per_household.kgCO2.LU.Res.HH.Thermal.SH.Oil.WH.Oil.NoSolar.Oil</t>
  </si>
  <si>
    <t>EMI_per_household.kgCO2.LU.Res.HH.Thermal.SH.Oil.WH.Oil.Solar</t>
  </si>
  <si>
    <t>EMI_per_household.kgCO2.LU.Res.HH.Thermal.SH.Oil.WH.Oil.Solar.Oil</t>
  </si>
  <si>
    <t>EMI_per_household.kgCO2.LU.Res.HH.Thermal.SH.Oil.WH.Oil.Solar.Solar</t>
  </si>
  <si>
    <t>EMI_per_household.kgCO2.LU.Res.HH.Thermal.SH.Oil.WH.Elc.NoSolar.Elec</t>
  </si>
  <si>
    <t>EMI_per_household.kgCO2.LU.Res.HH.Thermal.SH.Oil.WH.Elc.Solar</t>
  </si>
  <si>
    <t>EMI_per_household.kgCO2.LU.Res.HH.Thermal.SH.Oil.WH.Elc.Solar.Elec</t>
  </si>
  <si>
    <t>EMI_per_household.kgCO2.LU.Res.HH.Thermal.SH.Oil.WH.Elc.Solar.Solar</t>
  </si>
  <si>
    <t>EMI_per_household.kgCO2.LU.Res.HH.Thermal.SH.Oil.CO</t>
  </si>
  <si>
    <t>EMI_per_household.kgCO2.LU.Res.HH.Thermal.SH.Oil.CO.LPG.LPG</t>
  </si>
  <si>
    <t>EMI_per_household.kgCO2.LU.Res.HH.Thermal.SH.Oil.CO.Elc.Elec</t>
  </si>
  <si>
    <t>EMI_per_household.kgCO2.LU.Res.HH.Thermal.SH.Gas</t>
  </si>
  <si>
    <t>EMI_per_household.kgCO2.LU.Res.HH.Thermal.SH.Gas.SH</t>
  </si>
  <si>
    <t>EMI_per_household.kgCO2.LU.Res.HH.Thermal.SH.Gas.SH.Gas</t>
  </si>
  <si>
    <t>EMI_per_household.kgCO2.LU.Res.HH.Thermal.SH.Gas.SH.Elec</t>
  </si>
  <si>
    <t>EMI_per_household.kgCO2.LU.Res.HH.Thermal.SH.Gas.SC</t>
  </si>
  <si>
    <t>EMI_per_household.kgCO2.LU.Res.HH.Thermal.SH.Gas.SC.AC.Elec</t>
  </si>
  <si>
    <t>EMI_per_household.kgCO2.LU.Res.HH.Thermal.SH.Gas.WH</t>
  </si>
  <si>
    <t>EMI_per_household.kgCO2.LU.Res.HH.Thermal.SH.Gas.WH.Gas.NoSolar.Gas</t>
  </si>
  <si>
    <t>EMI_per_household.kgCO2.LU.Res.HH.Thermal.SH.Gas.WH.Gas.Solar</t>
  </si>
  <si>
    <t>EMI_per_household.kgCO2.LU.Res.HH.Thermal.SH.Gas.WH.Gas.Solar.Gas</t>
  </si>
  <si>
    <t>EMI_per_household.kgCO2.LU.Res.HH.Thermal.SH.Gas.WH.Gas.Solar.Solar</t>
  </si>
  <si>
    <t>EMI_per_household.kgCO2.LU.Res.HH.Thermal.SH.Gas.WH.Elc.NoSolar.Elec</t>
  </si>
  <si>
    <t>EMI_per_household.kgCO2.LU.Res.HH.Thermal.SH.Gas.WH.Elc.Solar</t>
  </si>
  <si>
    <t>EMI_per_household.kgCO2.LU.Res.HH.Thermal.SH.Gas.WH.Elc.Solar.Elec</t>
  </si>
  <si>
    <t>EMI_per_household.kgCO2.LU.Res.HH.Thermal.SH.Gas.WH.Elc.Solar.Solar</t>
  </si>
  <si>
    <t>EMI_per_household.kgCO2.LU.Res.HH.Thermal.SH.Gas.CO</t>
  </si>
  <si>
    <t>EMI_per_household.kgCO2.LU.Res.HH.Thermal.SH.Gas.CO.Gas.Gas</t>
  </si>
  <si>
    <t>EMI_per_household.kgCO2.LU.Res.HH.Thermal.SH.Gas.CO.Elc.Elec</t>
  </si>
  <si>
    <t>EMI_per_household.kgCO2.LU.Res.HH.Thermal.SH.Biomass</t>
  </si>
  <si>
    <t>EMI_per_household.kgCO2.LU.Res.HH.Thermal.SH.Biomass.SH</t>
  </si>
  <si>
    <t>EMI_per_household.kgCO2.LU.Res.HH.Thermal.SH.Biomass.SH.Biomass</t>
  </si>
  <si>
    <t>EMI_per_household.kgCO2.LU.Res.HH.Thermal.SH.Biomass.SH.Elec</t>
  </si>
  <si>
    <t>EMI_per_household.kgCO2.LU.Res.HH.Thermal.SH.Biomass.SC</t>
  </si>
  <si>
    <t>EMI_per_household.kgCO2.LU.Res.HH.Thermal.SH.Biomass.SC.AC.Elec</t>
  </si>
  <si>
    <t>EMI_per_household.kgCO2.LU.Res.HH.Thermal.SH.Biomass.WH</t>
  </si>
  <si>
    <t>EMI_per_household.kgCO2.LU.Res.HH.Thermal.SH.Biomass.WH.Biomass.NoSolar.Biomass</t>
  </si>
  <si>
    <t>EMI_per_household.kgCO2.LU.Res.HH.Thermal.SH.Biomass.WH.Biomass.Solar</t>
  </si>
  <si>
    <t>EMI_per_household.kgCO2.LU.Res.HH.Thermal.SH.Biomass.WH.Biomass.Solar.Biomass</t>
  </si>
  <si>
    <t>EMI_per_household.kgCO2.LU.Res.HH.Thermal.SH.Biomass.WH.Biomass.Solar.Solar</t>
  </si>
  <si>
    <t>EMI_per_household.kgCO2.LU.Res.HH.Thermal.SH.Biomass.WH.LPG.NoSolar.LPG</t>
  </si>
  <si>
    <t>EMI_per_household.kgCO2.LU.Res.HH.Thermal.SH.Biomass.WH.LPG.Solar</t>
  </si>
  <si>
    <t>EMI_per_household.kgCO2.LU.Res.HH.Thermal.SH.Biomass.WH.LPG.Solar.LPG</t>
  </si>
  <si>
    <t>EMI_per_household.kgCO2.LU.Res.HH.Thermal.SH.Biomass.WH.LPG.Solar.Solar</t>
  </si>
  <si>
    <t>EMI_per_household.kgCO2.LU.Res.HH.Thermal.SH.Biomass.WH.Elc.NoSolar.Elec</t>
  </si>
  <si>
    <t>EMI_per_household.kgCO2.LU.Res.HH.Thermal.SH.Biomass.WH.Elc.Solar</t>
  </si>
  <si>
    <t>EMI_per_household.kgCO2.LU.Res.HH.Thermal.SH.Biomass.WH.Elc.Solar.Elec</t>
  </si>
  <si>
    <t>EMI_per_household.kgCO2.LU.Res.HH.Thermal.SH.Biomass.WH.Elc.Solar.Solar</t>
  </si>
  <si>
    <t>EMI_per_household.kgCO2.LU.Res.HH.Thermal.SH.Biomass.CO</t>
  </si>
  <si>
    <t>EMI_per_household.kgCO2.LU.Res.HH.Thermal.SH.Biomass.CO.Biomass.Biomass</t>
  </si>
  <si>
    <t>EMI_per_household.kgCO2.LU.Res.HH.Thermal.SH.Biomass.CO.LPG.LPG</t>
  </si>
  <si>
    <t>EMI_per_household.kgCO2.LU.Res.HH.Thermal.SH.Biomass.CO.Elc.Elec</t>
  </si>
  <si>
    <t>EMI_per_household.kgCO2.LU.Res.HH.Thermal.SH.Geo</t>
  </si>
  <si>
    <t>EMI_per_household.kgCO2.LU.Res.HH.Thermal.SH.Geo.SH</t>
  </si>
  <si>
    <t>EMI_per_household.kgCO2.LU.Res.HH.Thermal.SH.Geo.SH.Geo</t>
  </si>
  <si>
    <t>EMI_per_household.kgCO2.LU.Res.HH.Thermal.SH.Geo.SH.Elec</t>
  </si>
  <si>
    <t>EMI_per_household.kgCO2.LU.Res.HH.Thermal.SH.Geo.SC</t>
  </si>
  <si>
    <t>EMI_per_household.kgCO2.LU.Res.HH.Thermal.SH.Geo.SC.AC.Elec</t>
  </si>
  <si>
    <t>EMI_per_household.kgCO2.LU.Res.HH.Thermal.SH.Geo.WH</t>
  </si>
  <si>
    <t>EMI_per_household.kgCO2.LU.Res.HH.Thermal.SH.Geo.WH.Geo.NoSolar.Geo</t>
  </si>
  <si>
    <t>EMI_per_household.kgCO2.LU.Res.HH.Thermal.SH.Geo.WH.Geo.Solar</t>
  </si>
  <si>
    <t>EMI_per_household.kgCO2.LU.Res.HH.Thermal.SH.Geo.WH.Geo.Solar.Geo</t>
  </si>
  <si>
    <t>EMI_per_household.kgCO2.LU.Res.HH.Thermal.SH.Geo.WH.Geo.Solar.Solar</t>
  </si>
  <si>
    <t>EMI_per_household.kgCO2.LU.Res.HH.Thermal.SH.Geo.WH.Elc.NoSolar.Elec</t>
  </si>
  <si>
    <t>EMI_per_household.kgCO2.LU.Res.HH.Thermal.SH.Geo.WH.Elc.Solar</t>
  </si>
  <si>
    <t>EMI_per_household.kgCO2.LU.Res.HH.Thermal.SH.Geo.WH.Elc.Solar.Elec</t>
  </si>
  <si>
    <t>EMI_per_household.kgCO2.LU.Res.HH.Thermal.SH.Geo.WH.Elc.Solar.Solar</t>
  </si>
  <si>
    <t>EMI_per_household.kgCO2.LU.Res.HH.Thermal.SH.Geo.CO</t>
  </si>
  <si>
    <t>EMI_per_household.kgCO2.LU.Res.HH.Thermal.SH.Geo.CO.LPG.LPG</t>
  </si>
  <si>
    <t>EMI_per_household.kgCO2.LU.Res.HH.Thermal.SH.Geo.CO.Elc.Elec</t>
  </si>
  <si>
    <t>EMI_per_household.kgCO2.LU.Res.HH.Thermal.SH.DistrHeat</t>
  </si>
  <si>
    <t>EMI_per_household.kgCO2.LU.Res.HH.Thermal.SH.DistrHeat.SH</t>
  </si>
  <si>
    <t>EMI_per_household.kgCO2.LU.Res.HH.Thermal.SH.DistrHeat.SH.Steam_Distr</t>
  </si>
  <si>
    <t>EMI_per_household.kgCO2.LU.Res.HH.Thermal.SH.DistrHeat.SH.Elec</t>
  </si>
  <si>
    <t>EMI_per_household.kgCO2.LU.Res.HH.Thermal.SH.DistrHeat.SC</t>
  </si>
  <si>
    <t>EMI_per_household.kgCO2.LU.Res.HH.Thermal.SH.DistrHeat.SC.AC.Elec</t>
  </si>
  <si>
    <t>EMI_per_household.kgCO2.LU.Res.HH.Thermal.SH.DistrHeat.WH</t>
  </si>
  <si>
    <t>EMI_per_household.kgCO2.LU.Res.HH.Thermal.SH.DistrHeat.WH.DistrHeat.NoSolar.Steam_Distr</t>
  </si>
  <si>
    <t>EMI_per_household.kgCO2.LU.Res.HH.Thermal.SH.DistrHeat.WH.DistrHeat.Solar</t>
  </si>
  <si>
    <t>EMI_per_household.kgCO2.LU.Res.HH.Thermal.SH.DistrHeat.WH.DistrHeat.Solar.Steam_Distr</t>
  </si>
  <si>
    <t>EMI_per_household.kgCO2.LU.Res.HH.Thermal.SH.DistrHeat.WH.DistrHeat.Solar.Solar</t>
  </si>
  <si>
    <t>EMI_per_household.kgCO2.LU.Res.HH.Thermal.SH.DistrHeat.WH.Elc.NoSolar.Elec</t>
  </si>
  <si>
    <t>EMI_per_household.kgCO2.LU.Res.HH.Thermal.SH.DistrHeat.WH.Elc.Solar</t>
  </si>
  <si>
    <t>EMI_per_household.kgCO2.LU.Res.HH.Thermal.SH.DistrHeat.WH.Elc.Solar.Elec</t>
  </si>
  <si>
    <t>EMI_per_household.kgCO2.LU.Res.HH.Thermal.SH.DistrHeat.WH.Elc.Solar.Solar</t>
  </si>
  <si>
    <t>EMI_per_household.kgCO2.LU.Res.HH.Thermal.SH.DistrHeat.CO</t>
  </si>
  <si>
    <t>EMI_per_household.kgCO2.LU.Res.HH.Thermal.SH.DistrHeat.CO.LPG.LPG</t>
  </si>
  <si>
    <t>EMI_per_household.kgCO2.LU.Res.HH.Thermal.SH.DistrHeat.CO.Elc.Elec</t>
  </si>
  <si>
    <t>EMI_per_household.kgCO2.LU.Res.HH.Thermal.SH.AdvElc</t>
  </si>
  <si>
    <t>EMI_per_household.kgCO2.LU.Res.HH.Thermal.SH.AdvElc.SH</t>
  </si>
  <si>
    <t>EMI_per_household.kgCO2.LU.Res.HH.Thermal.SH.AdvElc.SH.Elec</t>
  </si>
  <si>
    <t>EMI_per_household.kgCO2.LU.Res.HH.Thermal.SH.AdvElc.SC</t>
  </si>
  <si>
    <t>EMI_per_household.kgCO2.LU.Res.HH.Thermal.SH.AdvElc.SC.AC.Elec</t>
  </si>
  <si>
    <t>EMI_per_household.kgCO2.LU.Res.HH.Thermal.SH.AdvElc.WH</t>
  </si>
  <si>
    <t>EMI_per_household.kgCO2.LU.Res.HH.Thermal.SH.AdvElc.WH.LPG.NoSolar.LPG</t>
  </si>
  <si>
    <t>EMI_per_household.kgCO2.LU.Res.HH.Thermal.SH.AdvElc.WH.LPG.Solar</t>
  </si>
  <si>
    <t>EMI_per_household.kgCO2.LU.Res.HH.Thermal.SH.AdvElc.WH.LPG.Solar.LPG</t>
  </si>
  <si>
    <t>EMI_per_household.kgCO2.LU.Res.HH.Thermal.SH.AdvElc.WH.LPG.Solar.Solar</t>
  </si>
  <si>
    <t>EMI_per_household.kgCO2.LU.Res.HH.Thermal.SH.AdvElc.WH.Elc.NoSolar.Elec</t>
  </si>
  <si>
    <t>EMI_per_household.kgCO2.LU.Res.HH.Thermal.SH.AdvElc.WH.Elc.Solar</t>
  </si>
  <si>
    <t>EMI_per_household.kgCO2.LU.Res.HH.Thermal.SH.AdvElc.WH.Elc.Solar.Elec</t>
  </si>
  <si>
    <t>EMI_per_household.kgCO2.LU.Res.HH.Thermal.SH.AdvElc.WH.Elc.Solar.Solar</t>
  </si>
  <si>
    <t>EMI_per_household.kgCO2.LU.Res.HH.Thermal.SH.AdvElc.CO</t>
  </si>
  <si>
    <t>EMI_per_household.kgCO2.LU.Res.HH.Thermal.SH.AdvElc.CO.LPG.LPG</t>
  </si>
  <si>
    <t>EMI_per_household.kgCO2.LU.Res.HH.Thermal.SH.AdvElc.CO.Elc.Elec</t>
  </si>
  <si>
    <t>EMI_per_household.kgCO2.LU.Res.HH.Thermal.SH.ConvElc</t>
  </si>
  <si>
    <t>EMI_per_household.kgCO2.LU.Res.HH.Thermal.SH.ConvElc.SH</t>
  </si>
  <si>
    <t>EMI_per_household.kgCO2.LU.Res.HH.Thermal.SH.ConvElc.SH.Elec</t>
  </si>
  <si>
    <t>EMI_per_household.kgCO2.LU.Res.HH.Thermal.SH.ConvElc.SC</t>
  </si>
  <si>
    <t>EMI_per_household.kgCO2.LU.Res.HH.Thermal.SH.ConvElc.SC.AC.Elec</t>
  </si>
  <si>
    <t>EMI_per_household.kgCO2.LU.Res.HH.Thermal.SH.ConvElc.WH</t>
  </si>
  <si>
    <t>EMI_per_household.kgCO2.LU.Res.HH.Thermal.SH.ConvElc.WH.LPG.NoSolar.LPG</t>
  </si>
  <si>
    <t>EMI_per_household.kgCO2.LU.Res.HH.Thermal.SH.ConvElc.WH.LPG.Solar</t>
  </si>
  <si>
    <t>EMI_per_household.kgCO2.LU.Res.HH.Thermal.SH.ConvElc.WH.LPG.Solar.LPG</t>
  </si>
  <si>
    <t>EMI_per_household.kgCO2.LU.Res.HH.Thermal.SH.ConvElc.WH.LPG.Solar.Solar</t>
  </si>
  <si>
    <t>EMI_per_household.kgCO2.LU.Res.HH.Thermal.SH.ConvElc.WH.Elc.NoSolar.Elec</t>
  </si>
  <si>
    <t>EMI_per_household.kgCO2.LU.Res.HH.Thermal.SH.ConvElc.WH.Elc.Solar</t>
  </si>
  <si>
    <t>EMI_per_household.kgCO2.LU.Res.HH.Thermal.SH.ConvElc.WH.Elc.Solar.Elec</t>
  </si>
  <si>
    <t>EMI_per_household.kgCO2.LU.Res.HH.Thermal.SH.ConvElc.WH.Elc.Solar.Solar</t>
  </si>
  <si>
    <t>EMI_per_household.kgCO2.LU.Res.HH.Thermal.SH.ConvElc.CO</t>
  </si>
  <si>
    <t>EMI_per_household.kgCO2.LU.Res.HH.Thermal.SH.ConvElc.CO.LPG.LPG</t>
  </si>
  <si>
    <t>EMI_per_household.kgCO2.LU.Res.HH.Thermal.SH.ConvElc.CO.Elc.Elec</t>
  </si>
  <si>
    <t>LU - Final energy consumption per surface area (detailed structure)</t>
  </si>
  <si>
    <t>FEC_per_sqm.kWh.LU.Res.HH.Thermal.SH.Solids</t>
  </si>
  <si>
    <t>FEC_per_sqm.kWh.LU.Res.HH.Thermal.SH.Solids.SH</t>
  </si>
  <si>
    <t>FEC_per_sqm.kWh.LU.Res.HH.Thermal.SH.Solids.SH.Solids</t>
  </si>
  <si>
    <t>FEC_per_sqm.kWh.LU.Res.HH.Thermal.SH.Solids.SH.Elec</t>
  </si>
  <si>
    <t>FEC_per_sqm.kWh.LU.Res.HH.Thermal.SH.Solids.SC</t>
  </si>
  <si>
    <t>FEC_per_sqm.kWh.LU.Res.HH.Thermal.SH.Solids.SC.AC.Elec</t>
  </si>
  <si>
    <t>FEC_per_sqm.kWh.LU.Res.HH.Thermal.SH.Solids.WH</t>
  </si>
  <si>
    <t>FEC_per_sqm.kWh.LU.Res.HH.Thermal.SH.Solids.WH.Solids.NoSolar.Solids</t>
  </si>
  <si>
    <t>FEC_per_sqm.kWh.LU.Res.HH.Thermal.SH.Solids.WH.LPG.NoSolar.LPG</t>
  </si>
  <si>
    <t>FEC_per_sqm.kWh.LU.Res.HH.Thermal.SH.Solids.WH.LPG.Solar</t>
  </si>
  <si>
    <t>FEC_per_sqm.kWh.LU.Res.HH.Thermal.SH.Solids.WH.LPG.Solar.LPG</t>
  </si>
  <si>
    <t>FEC_per_sqm.kWh.LU.Res.HH.Thermal.SH.Solids.WH.LPG.Solar.Solar</t>
  </si>
  <si>
    <t>FEC_per_sqm.kWh.LU.Res.HH.Thermal.SH.Solids.WH.Elc.NoSolar.Elec</t>
  </si>
  <si>
    <t>FEC_per_sqm.kWh.LU.Res.HH.Thermal.SH.Solids.WH.Elc.Solar</t>
  </si>
  <si>
    <t>FEC_per_sqm.kWh.LU.Res.HH.Thermal.SH.Solids.WH.Elc.Solar.Elec</t>
  </si>
  <si>
    <t>FEC_per_sqm.kWh.LU.Res.HH.Thermal.SH.Solids.WH.Elc.Solar.Solar</t>
  </si>
  <si>
    <t>FEC_per_sqm.kWh.LU.Res.HH.Thermal.SH.Solids.CO</t>
  </si>
  <si>
    <t>FEC_per_sqm.kWh.LU.Res.HH.Thermal.SH.Solids.CO.Solids.Solids</t>
  </si>
  <si>
    <t>FEC_per_sqm.kWh.LU.Res.HH.Thermal.SH.Solids.CO.LPG.LPG</t>
  </si>
  <si>
    <t>FEC_per_sqm.kWh.LU.Res.HH.Thermal.SH.Solids.CO.Elc.Elec</t>
  </si>
  <si>
    <t>FEC_per_sqm.kWh.LU.Res.HH.Thermal.SH.LPG</t>
  </si>
  <si>
    <t>FEC_per_sqm.kWh.LU.Res.HH.Thermal.SH.LPG.SH</t>
  </si>
  <si>
    <t>FEC_per_sqm.kWh.LU.Res.HH.Thermal.SH.LPG.SH.LPG</t>
  </si>
  <si>
    <t>FEC_per_sqm.kWh.LU.Res.HH.Thermal.SH.LPG.SH.Elec</t>
  </si>
  <si>
    <t>FEC_per_sqm.kWh.LU.Res.HH.Thermal.SH.LPG.SC</t>
  </si>
  <si>
    <t>FEC_per_sqm.kWh.LU.Res.HH.Thermal.SH.LPG.SC.AC.Elec</t>
  </si>
  <si>
    <t>FEC_per_sqm.kWh.LU.Res.HH.Thermal.SH.LPG.WH</t>
  </si>
  <si>
    <t>FEC_per_sqm.kWh.LU.Res.HH.Thermal.SH.LPG.WH.LPG.NoSolar.LPG</t>
  </si>
  <si>
    <t>FEC_per_sqm.kWh.LU.Res.HH.Thermal.SH.LPG.WH.LPG.Solar</t>
  </si>
  <si>
    <t>FEC_per_sqm.kWh.LU.Res.HH.Thermal.SH.LPG.WH.LPG.Solar.LPG</t>
  </si>
  <si>
    <t>FEC_per_sqm.kWh.LU.Res.HH.Thermal.SH.LPG.WH.LPG.Solar.Solar</t>
  </si>
  <si>
    <t>FEC_per_sqm.kWh.LU.Res.HH.Thermal.SH.LPG.WH.Elc.NoSolar.Elec</t>
  </si>
  <si>
    <t>FEC_per_sqm.kWh.LU.Res.HH.Thermal.SH.LPG.WH.Elc.Solar</t>
  </si>
  <si>
    <t>FEC_per_sqm.kWh.LU.Res.HH.Thermal.SH.LPG.WH.Elc.Solar.Elec</t>
  </si>
  <si>
    <t>FEC_per_sqm.kWh.LU.Res.HH.Thermal.SH.LPG.WH.Elc.Solar.Solar</t>
  </si>
  <si>
    <t>FEC_per_sqm.kWh.LU.Res.HH.Thermal.SH.LPG.CO</t>
  </si>
  <si>
    <t>FEC_per_sqm.kWh.LU.Res.HH.Thermal.SH.LPG.CO.LPG.LPG</t>
  </si>
  <si>
    <t>FEC_per_sqm.kWh.LU.Res.HH.Thermal.SH.LPG.CO.Elc.Elec</t>
  </si>
  <si>
    <t>FEC_per_sqm.kWh.LU.Res.HH.Thermal.SH.Oil</t>
  </si>
  <si>
    <t>FEC_per_sqm.kWh.LU.Res.HH.Thermal.SH.Oil.SH</t>
  </si>
  <si>
    <t>FEC_per_sqm.kWh.LU.Res.HH.Thermal.SH.Oil.SH.Oil</t>
  </si>
  <si>
    <t>FEC_per_sqm.kWh.LU.Res.HH.Thermal.SH.Oil.SH.Elec</t>
  </si>
  <si>
    <t>FEC_per_sqm.kWh.LU.Res.HH.Thermal.SH.Oil.SC</t>
  </si>
  <si>
    <t>FEC_per_sqm.kWh.LU.Res.HH.Thermal.SH.Oil.SC.AC.Elec</t>
  </si>
  <si>
    <t>FEC_per_sqm.kWh.LU.Res.HH.Thermal.SH.Oil.WH</t>
  </si>
  <si>
    <t>FEC_per_sqm.kWh.LU.Res.HH.Thermal.SH.Oil.WH.Oil.NoSolar.Oil</t>
  </si>
  <si>
    <t>FEC_per_sqm.kWh.LU.Res.HH.Thermal.SH.Oil.WH.Oil.Solar</t>
  </si>
  <si>
    <t>FEC_per_sqm.kWh.LU.Res.HH.Thermal.SH.Oil.WH.Oil.Solar.Oil</t>
  </si>
  <si>
    <t>FEC_per_sqm.kWh.LU.Res.HH.Thermal.SH.Oil.WH.Oil.Solar.Solar</t>
  </si>
  <si>
    <t>FEC_per_sqm.kWh.LU.Res.HH.Thermal.SH.Oil.WH.Elc.NoSolar.Elec</t>
  </si>
  <si>
    <t>FEC_per_sqm.kWh.LU.Res.HH.Thermal.SH.Oil.WH.Elc.Solar</t>
  </si>
  <si>
    <t>FEC_per_sqm.kWh.LU.Res.HH.Thermal.SH.Oil.WH.Elc.Solar.Elec</t>
  </si>
  <si>
    <t>FEC_per_sqm.kWh.LU.Res.HH.Thermal.SH.Oil.WH.Elc.Solar.Solar</t>
  </si>
  <si>
    <t>FEC_per_sqm.kWh.LU.Res.HH.Thermal.SH.Oil.CO</t>
  </si>
  <si>
    <t>FEC_per_sqm.kWh.LU.Res.HH.Thermal.SH.Oil.CO.LPG.LPG</t>
  </si>
  <si>
    <t>FEC_per_sqm.kWh.LU.Res.HH.Thermal.SH.Oil.CO.Elc.Elec</t>
  </si>
  <si>
    <t>FEC_per_sqm.kWh.LU.Res.HH.Thermal.SH.Gas</t>
  </si>
  <si>
    <t>FEC_per_sqm.kWh.LU.Res.HH.Thermal.SH.Gas.SH</t>
  </si>
  <si>
    <t>FEC_per_sqm.kWh.LU.Res.HH.Thermal.SH.Gas.SH.Gas</t>
  </si>
  <si>
    <t>FEC_per_sqm.kWh.LU.Res.HH.Thermal.SH.Gas.SH.Elec</t>
  </si>
  <si>
    <t>FEC_per_sqm.kWh.LU.Res.HH.Thermal.SH.Gas.SC</t>
  </si>
  <si>
    <t>FEC_per_sqm.kWh.LU.Res.HH.Thermal.SH.Gas.SC.AC.Elec</t>
  </si>
  <si>
    <t>FEC_per_sqm.kWh.LU.Res.HH.Thermal.SH.Gas.WH</t>
  </si>
  <si>
    <t>FEC_per_sqm.kWh.LU.Res.HH.Thermal.SH.Gas.WH.Gas.NoSolar.Gas</t>
  </si>
  <si>
    <t>FEC_per_sqm.kWh.LU.Res.HH.Thermal.SH.Gas.WH.Gas.Solar</t>
  </si>
  <si>
    <t>FEC_per_sqm.kWh.LU.Res.HH.Thermal.SH.Gas.WH.Gas.Solar.Gas</t>
  </si>
  <si>
    <t>FEC_per_sqm.kWh.LU.Res.HH.Thermal.SH.Gas.WH.Gas.Solar.Solar</t>
  </si>
  <si>
    <t>FEC_per_sqm.kWh.LU.Res.HH.Thermal.SH.Gas.WH.Elc.NoSolar.Elec</t>
  </si>
  <si>
    <t>FEC_per_sqm.kWh.LU.Res.HH.Thermal.SH.Gas.WH.Elc.Solar</t>
  </si>
  <si>
    <t>FEC_per_sqm.kWh.LU.Res.HH.Thermal.SH.Gas.WH.Elc.Solar.Elec</t>
  </si>
  <si>
    <t>FEC_per_sqm.kWh.LU.Res.HH.Thermal.SH.Gas.WH.Elc.Solar.Solar</t>
  </si>
  <si>
    <t>FEC_per_sqm.kWh.LU.Res.HH.Thermal.SH.Gas.CO</t>
  </si>
  <si>
    <t>FEC_per_sqm.kWh.LU.Res.HH.Thermal.SH.Gas.CO.Gas.Gas</t>
  </si>
  <si>
    <t>FEC_per_sqm.kWh.LU.Res.HH.Thermal.SH.Gas.CO.Elc.Elec</t>
  </si>
  <si>
    <t>FEC_per_sqm.kWh.LU.Res.HH.Thermal.SH.Biomass</t>
  </si>
  <si>
    <t>FEC_per_sqm.kWh.LU.Res.HH.Thermal.SH.Biomass.SH</t>
  </si>
  <si>
    <t>FEC_per_sqm.kWh.LU.Res.HH.Thermal.SH.Biomass.SH.Biomass</t>
  </si>
  <si>
    <t>FEC_per_sqm.kWh.LU.Res.HH.Thermal.SH.Biomass.SH.Elec</t>
  </si>
  <si>
    <t>FEC_per_sqm.kWh.LU.Res.HH.Thermal.SH.Biomass.SC</t>
  </si>
  <si>
    <t>FEC_per_sqm.kWh.LU.Res.HH.Thermal.SH.Biomass.SC.AC.Elec</t>
  </si>
  <si>
    <t>FEC_per_sqm.kWh.LU.Res.HH.Thermal.SH.Biomass.WH</t>
  </si>
  <si>
    <t>FEC_per_sqm.kWh.LU.Res.HH.Thermal.SH.Biomass.WH.Biomass.NoSolar.Biomass</t>
  </si>
  <si>
    <t>FEC_per_sqm.kWh.LU.Res.HH.Thermal.SH.Biomass.WH.Biomass.Solar</t>
  </si>
  <si>
    <t>FEC_per_sqm.kWh.LU.Res.HH.Thermal.SH.Biomass.WH.Biomass.Solar.Biomass</t>
  </si>
  <si>
    <t>FEC_per_sqm.kWh.LU.Res.HH.Thermal.SH.Biomass.WH.Biomass.Solar.Solar</t>
  </si>
  <si>
    <t>FEC_per_sqm.kWh.LU.Res.HH.Thermal.SH.Biomass.WH.LPG.NoSolar.LPG</t>
  </si>
  <si>
    <t>FEC_per_sqm.kWh.LU.Res.HH.Thermal.SH.Biomass.WH.LPG.Solar</t>
  </si>
  <si>
    <t>FEC_per_sqm.kWh.LU.Res.HH.Thermal.SH.Biomass.WH.LPG.Solar.LPG</t>
  </si>
  <si>
    <t>FEC_per_sqm.kWh.LU.Res.HH.Thermal.SH.Biomass.WH.LPG.Solar.Solar</t>
  </si>
  <si>
    <t>FEC_per_sqm.kWh.LU.Res.HH.Thermal.SH.Biomass.WH.Elc.NoSolar.Elec</t>
  </si>
  <si>
    <t>FEC_per_sqm.kWh.LU.Res.HH.Thermal.SH.Biomass.WH.Elc.Solar</t>
  </si>
  <si>
    <t>FEC_per_sqm.kWh.LU.Res.HH.Thermal.SH.Biomass.WH.Elc.Solar.Elec</t>
  </si>
  <si>
    <t>FEC_per_sqm.kWh.LU.Res.HH.Thermal.SH.Biomass.WH.Elc.Solar.Solar</t>
  </si>
  <si>
    <t>FEC_per_sqm.kWh.LU.Res.HH.Thermal.SH.Biomass.CO</t>
  </si>
  <si>
    <t>FEC_per_sqm.kWh.LU.Res.HH.Thermal.SH.Biomass.CO.Biomass.Biomass</t>
  </si>
  <si>
    <t>FEC_per_sqm.kWh.LU.Res.HH.Thermal.SH.Biomass.CO.LPG.LPG</t>
  </si>
  <si>
    <t>FEC_per_sqm.kWh.LU.Res.HH.Thermal.SH.Biomass.CO.Elc.Elec</t>
  </si>
  <si>
    <t>FEC_per_sqm.kWh.LU.Res.HH.Thermal.SH.Geo</t>
  </si>
  <si>
    <t>FEC_per_sqm.kWh.LU.Res.HH.Thermal.SH.Geo.SH</t>
  </si>
  <si>
    <t>FEC_per_sqm.kWh.LU.Res.HH.Thermal.SH.Geo.SH.Geo</t>
  </si>
  <si>
    <t>FEC_per_sqm.kWh.LU.Res.HH.Thermal.SH.Geo.SH.Elec</t>
  </si>
  <si>
    <t>FEC_per_sqm.kWh.LU.Res.HH.Thermal.SH.Geo.SC</t>
  </si>
  <si>
    <t>FEC_per_sqm.kWh.LU.Res.HH.Thermal.SH.Geo.SC.AC.Elec</t>
  </si>
  <si>
    <t>FEC_per_sqm.kWh.LU.Res.HH.Thermal.SH.Geo.WH</t>
  </si>
  <si>
    <t>FEC_per_sqm.kWh.LU.Res.HH.Thermal.SH.Geo.WH.Geo.NoSolar.Geo</t>
  </si>
  <si>
    <t>FEC_per_sqm.kWh.LU.Res.HH.Thermal.SH.Geo.WH.Geo.Solar</t>
  </si>
  <si>
    <t>FEC_per_sqm.kWh.LU.Res.HH.Thermal.SH.Geo.WH.Geo.Solar.Geo</t>
  </si>
  <si>
    <t>FEC_per_sqm.kWh.LU.Res.HH.Thermal.SH.Geo.WH.Geo.Solar.Solar</t>
  </si>
  <si>
    <t>FEC_per_sqm.kWh.LU.Res.HH.Thermal.SH.Geo.WH.Elc.NoSolar.Elec</t>
  </si>
  <si>
    <t>FEC_per_sqm.kWh.LU.Res.HH.Thermal.SH.Geo.WH.Elc.Solar</t>
  </si>
  <si>
    <t>FEC_per_sqm.kWh.LU.Res.HH.Thermal.SH.Geo.WH.Elc.Solar.Elec</t>
  </si>
  <si>
    <t>FEC_per_sqm.kWh.LU.Res.HH.Thermal.SH.Geo.WH.Elc.Solar.Solar</t>
  </si>
  <si>
    <t>FEC_per_sqm.kWh.LU.Res.HH.Thermal.SH.Geo.CO</t>
  </si>
  <si>
    <t>FEC_per_sqm.kWh.LU.Res.HH.Thermal.SH.Geo.CO.LPG.LPG</t>
  </si>
  <si>
    <t>FEC_per_sqm.kWh.LU.Res.HH.Thermal.SH.Geo.CO.Elc.Elec</t>
  </si>
  <si>
    <t>FEC_per_sqm.kWh.LU.Res.HH.Thermal.SH.DistrHeat</t>
  </si>
  <si>
    <t>FEC_per_sqm.kWh.LU.Res.HH.Thermal.SH.DistrHeat.SH</t>
  </si>
  <si>
    <t>FEC_per_sqm.kWh.LU.Res.HH.Thermal.SH.DistrHeat.SH.Steam_Distr</t>
  </si>
  <si>
    <t>FEC_per_sqm.kWh.LU.Res.HH.Thermal.SH.DistrHeat.SH.Elec</t>
  </si>
  <si>
    <t>FEC_per_sqm.kWh.LU.Res.HH.Thermal.SH.DistrHeat.SC</t>
  </si>
  <si>
    <t>FEC_per_sqm.kWh.LU.Res.HH.Thermal.SH.DistrHeat.SC.AC.Elec</t>
  </si>
  <si>
    <t>FEC_per_sqm.kWh.LU.Res.HH.Thermal.SH.DistrHeat.WH</t>
  </si>
  <si>
    <t>FEC_per_sqm.kWh.LU.Res.HH.Thermal.SH.DistrHeat.WH.DistrHeat.NoSolar.Steam_Distr</t>
  </si>
  <si>
    <t>FEC_per_sqm.kWh.LU.Res.HH.Thermal.SH.DistrHeat.WH.DistrHeat.Solar</t>
  </si>
  <si>
    <t>FEC_per_sqm.kWh.LU.Res.HH.Thermal.SH.DistrHeat.WH.DistrHeat.Solar.Steam_Distr</t>
  </si>
  <si>
    <t>FEC_per_sqm.kWh.LU.Res.HH.Thermal.SH.DistrHeat.WH.DistrHeat.Solar.Solar</t>
  </si>
  <si>
    <t>FEC_per_sqm.kWh.LU.Res.HH.Thermal.SH.DistrHeat.WH.Elc.NoSolar.Elec</t>
  </si>
  <si>
    <t>FEC_per_sqm.kWh.LU.Res.HH.Thermal.SH.DistrHeat.WH.Elc.Solar</t>
  </si>
  <si>
    <t>FEC_per_sqm.kWh.LU.Res.HH.Thermal.SH.DistrHeat.WH.Elc.Solar.Elec</t>
  </si>
  <si>
    <t>FEC_per_sqm.kWh.LU.Res.HH.Thermal.SH.DistrHeat.WH.Elc.Solar.Solar</t>
  </si>
  <si>
    <t>FEC_per_sqm.kWh.LU.Res.HH.Thermal.SH.DistrHeat.CO</t>
  </si>
  <si>
    <t>FEC_per_sqm.kWh.LU.Res.HH.Thermal.SH.DistrHeat.CO.LPG.LPG</t>
  </si>
  <si>
    <t>FEC_per_sqm.kWh.LU.Res.HH.Thermal.SH.DistrHeat.CO.Elc.Elec</t>
  </si>
  <si>
    <t>FEC_per_sqm.kWh.LU.Res.HH.Thermal.SH.AdvElc</t>
  </si>
  <si>
    <t>FEC_per_sqm.kWh.LU.Res.HH.Thermal.SH.AdvElc.SH</t>
  </si>
  <si>
    <t>FEC_per_sqm.kWh.LU.Res.HH.Thermal.SH.AdvElc.SH.Elec</t>
  </si>
  <si>
    <t>FEC_per_sqm.kWh.LU.Res.HH.Thermal.SH.AdvElc.SC</t>
  </si>
  <si>
    <t>FEC_per_sqm.kWh.LU.Res.HH.Thermal.SH.AdvElc.SC.AC.Elec</t>
  </si>
  <si>
    <t>FEC_per_sqm.kWh.LU.Res.HH.Thermal.SH.AdvElc.WH</t>
  </si>
  <si>
    <t>FEC_per_sqm.kWh.LU.Res.HH.Thermal.SH.AdvElc.WH.LPG.NoSolar.LPG</t>
  </si>
  <si>
    <t>FEC_per_sqm.kWh.LU.Res.HH.Thermal.SH.AdvElc.WH.LPG.Solar</t>
  </si>
  <si>
    <t>FEC_per_sqm.kWh.LU.Res.HH.Thermal.SH.AdvElc.WH.LPG.Solar.LPG</t>
  </si>
  <si>
    <t>FEC_per_sqm.kWh.LU.Res.HH.Thermal.SH.AdvElc.WH.LPG.Solar.Solar</t>
  </si>
  <si>
    <t>FEC_per_sqm.kWh.LU.Res.HH.Thermal.SH.AdvElc.WH.Elc.NoSolar.Elec</t>
  </si>
  <si>
    <t>FEC_per_sqm.kWh.LU.Res.HH.Thermal.SH.AdvElc.WH.Elc.Solar</t>
  </si>
  <si>
    <t>FEC_per_sqm.kWh.LU.Res.HH.Thermal.SH.AdvElc.WH.Elc.Solar.Elec</t>
  </si>
  <si>
    <t>FEC_per_sqm.kWh.LU.Res.HH.Thermal.SH.AdvElc.WH.Elc.Solar.Solar</t>
  </si>
  <si>
    <t>FEC_per_sqm.kWh.LU.Res.HH.Thermal.SH.AdvElc.CO</t>
  </si>
  <si>
    <t>FEC_per_sqm.kWh.LU.Res.HH.Thermal.SH.AdvElc.CO.LPG.LPG</t>
  </si>
  <si>
    <t>FEC_per_sqm.kWh.LU.Res.HH.Thermal.SH.AdvElc.CO.Elc.Elec</t>
  </si>
  <si>
    <t>FEC_per_sqm.kWh.LU.Res.HH.Thermal.SH.ConvElc</t>
  </si>
  <si>
    <t>FEC_per_sqm.kWh.LU.Res.HH.Thermal.SH.ConvElc.SH</t>
  </si>
  <si>
    <t>FEC_per_sqm.kWh.LU.Res.HH.Thermal.SH.ConvElc.SH.Elec</t>
  </si>
  <si>
    <t>FEC_per_sqm.kWh.LU.Res.HH.Thermal.SH.ConvElc.SC</t>
  </si>
  <si>
    <t>FEC_per_sqm.kWh.LU.Res.HH.Thermal.SH.ConvElc.SC.AC.Elec</t>
  </si>
  <si>
    <t>FEC_per_sqm.kWh.LU.Res.HH.Thermal.SH.ConvElc.WH</t>
  </si>
  <si>
    <t>FEC_per_sqm.kWh.LU.Res.HH.Thermal.SH.ConvElc.WH.LPG.NoSolar.LPG</t>
  </si>
  <si>
    <t>FEC_per_sqm.kWh.LU.Res.HH.Thermal.SH.ConvElc.WH.LPG.Solar</t>
  </si>
  <si>
    <t>FEC_per_sqm.kWh.LU.Res.HH.Thermal.SH.ConvElc.WH.LPG.Solar.LPG</t>
  </si>
  <si>
    <t>FEC_per_sqm.kWh.LU.Res.HH.Thermal.SH.ConvElc.WH.LPG.Solar.Solar</t>
  </si>
  <si>
    <t>FEC_per_sqm.kWh.LU.Res.HH.Thermal.SH.ConvElc.WH.Elc.NoSolar.Elec</t>
  </si>
  <si>
    <t>FEC_per_sqm.kWh.LU.Res.HH.Thermal.SH.ConvElc.WH.Elc.Solar</t>
  </si>
  <si>
    <t>FEC_per_sqm.kWh.LU.Res.HH.Thermal.SH.ConvElc.WH.Elc.Solar.Elec</t>
  </si>
  <si>
    <t>FEC_per_sqm.kWh.LU.Res.HH.Thermal.SH.ConvElc.WH.Elc.Solar.Solar</t>
  </si>
  <si>
    <t>FEC_per_sqm.kWh.LU.Res.HH.Thermal.SH.ConvElc.CO</t>
  </si>
  <si>
    <t>FEC_per_sqm.kWh.LU.Res.HH.Thermal.SH.ConvElc.CO.LPG.LPG</t>
  </si>
  <si>
    <t>FEC_per_sqm.kWh.LU.Res.HH.Thermal.SH.ConvElc.CO.Elc.Elec</t>
  </si>
  <si>
    <t>LU - Thermal energy service per surface area (detailed structure)</t>
  </si>
  <si>
    <t>TES_per_sqm.kWh.LU.Res.HH.Thermal.SH.Solids</t>
  </si>
  <si>
    <t>TES_per_sqm.kWh.LU.Res.HH.Thermal.SH.Solids.SH</t>
  </si>
  <si>
    <t>TES_per_sqm.kWh.LU.Res.HH.Thermal.SH.Solids.SH.Solids</t>
  </si>
  <si>
    <t>TES_per_sqm.kWh.LU.Res.HH.Thermal.SH.Solids.SH.Elec</t>
  </si>
  <si>
    <t>TES_per_sqm.kWh.LU.Res.HH.Thermal.SH.Solids.SC</t>
  </si>
  <si>
    <t>TES_per_sqm.kWh.LU.Res.HH.Thermal.SH.Solids.SC.AC.Elec</t>
  </si>
  <si>
    <t>TES_per_sqm.kWh.LU.Res.HH.Thermal.SH.Solids.WH</t>
  </si>
  <si>
    <t>TES_per_sqm.kWh.LU.Res.HH.Thermal.SH.Solids.WH.Solids.NoSolar.Solids</t>
  </si>
  <si>
    <t>TES_per_sqm.kWh.LU.Res.HH.Thermal.SH.Solids.WH.LPG.NoSolar.LPG</t>
  </si>
  <si>
    <t>TES_per_sqm.kWh.LU.Res.HH.Thermal.SH.Solids.WH.LPG.Solar</t>
  </si>
  <si>
    <t>TES_per_sqm.kWh.LU.Res.HH.Thermal.SH.Solids.WH.LPG.Solar.LPG</t>
  </si>
  <si>
    <t>TES_per_sqm.kWh.LU.Res.HH.Thermal.SH.Solids.WH.LPG.Solar.Solar</t>
  </si>
  <si>
    <t>TES_per_sqm.kWh.LU.Res.HH.Thermal.SH.Solids.WH.Elc.NoSolar.Elec</t>
  </si>
  <si>
    <t>TES_per_sqm.kWh.LU.Res.HH.Thermal.SH.Solids.WH.Elc.Solar</t>
  </si>
  <si>
    <t>TES_per_sqm.kWh.LU.Res.HH.Thermal.SH.Solids.WH.Elc.Solar.Elec</t>
  </si>
  <si>
    <t>TES_per_sqm.kWh.LU.Res.HH.Thermal.SH.Solids.WH.Elc.Solar.Solar</t>
  </si>
  <si>
    <t>TES_per_sqm.kWh.LU.Res.HH.Thermal.SH.Solids.CO</t>
  </si>
  <si>
    <t>TES_per_sqm.kWh.LU.Res.HH.Thermal.SH.Solids.CO.Solids.Solids</t>
  </si>
  <si>
    <t>TES_per_sqm.kWh.LU.Res.HH.Thermal.SH.Solids.CO.LPG.LPG</t>
  </si>
  <si>
    <t>TES_per_sqm.kWh.LU.Res.HH.Thermal.SH.Solids.CO.Elc.Elec</t>
  </si>
  <si>
    <t>TES_per_sqm.kWh.LU.Res.HH.Thermal.SH.LPG</t>
  </si>
  <si>
    <t>TES_per_sqm.kWh.LU.Res.HH.Thermal.SH.LPG.SH</t>
  </si>
  <si>
    <t>TES_per_sqm.kWh.LU.Res.HH.Thermal.SH.LPG.SH.LPG</t>
  </si>
  <si>
    <t>TES_per_sqm.kWh.LU.Res.HH.Thermal.SH.LPG.SH.Elec</t>
  </si>
  <si>
    <t>TES_per_sqm.kWh.LU.Res.HH.Thermal.SH.LPG.SC</t>
  </si>
  <si>
    <t>TES_per_sqm.kWh.LU.Res.HH.Thermal.SH.LPG.SC.AC.Elec</t>
  </si>
  <si>
    <t>TES_per_sqm.kWh.LU.Res.HH.Thermal.SH.LPG.WH</t>
  </si>
  <si>
    <t>TES_per_sqm.kWh.LU.Res.HH.Thermal.SH.LPG.WH.LPG.NoSolar.LPG</t>
  </si>
  <si>
    <t>TES_per_sqm.kWh.LU.Res.HH.Thermal.SH.LPG.WH.LPG.Solar</t>
  </si>
  <si>
    <t>TES_per_sqm.kWh.LU.Res.HH.Thermal.SH.LPG.WH.LPG.Solar.LPG</t>
  </si>
  <si>
    <t>TES_per_sqm.kWh.LU.Res.HH.Thermal.SH.LPG.WH.LPG.Solar.Solar</t>
  </si>
  <si>
    <t>TES_per_sqm.kWh.LU.Res.HH.Thermal.SH.LPG.WH.Elc.NoSolar.Elec</t>
  </si>
  <si>
    <t>TES_per_sqm.kWh.LU.Res.HH.Thermal.SH.LPG.WH.Elc.Solar</t>
  </si>
  <si>
    <t>TES_per_sqm.kWh.LU.Res.HH.Thermal.SH.LPG.WH.Elc.Solar.Elec</t>
  </si>
  <si>
    <t>TES_per_sqm.kWh.LU.Res.HH.Thermal.SH.LPG.WH.Elc.Solar.Solar</t>
  </si>
  <si>
    <t>TES_per_sqm.kWh.LU.Res.HH.Thermal.SH.LPG.CO</t>
  </si>
  <si>
    <t>TES_per_sqm.kWh.LU.Res.HH.Thermal.SH.LPG.CO.LPG.LPG</t>
  </si>
  <si>
    <t>TES_per_sqm.kWh.LU.Res.HH.Thermal.SH.LPG.CO.Elc.Elec</t>
  </si>
  <si>
    <t>TES_per_sqm.kWh.LU.Res.HH.Thermal.SH.Oil</t>
  </si>
  <si>
    <t>TES_per_sqm.kWh.LU.Res.HH.Thermal.SH.Oil.SH</t>
  </si>
  <si>
    <t>TES_per_sqm.kWh.LU.Res.HH.Thermal.SH.Oil.SH.Oil</t>
  </si>
  <si>
    <t>TES_per_sqm.kWh.LU.Res.HH.Thermal.SH.Oil.SH.Elec</t>
  </si>
  <si>
    <t>TES_per_sqm.kWh.LU.Res.HH.Thermal.SH.Oil.SC</t>
  </si>
  <si>
    <t>TES_per_sqm.kWh.LU.Res.HH.Thermal.SH.Oil.SC.AC.Elec</t>
  </si>
  <si>
    <t>TES_per_sqm.kWh.LU.Res.HH.Thermal.SH.Oil.WH</t>
  </si>
  <si>
    <t>TES_per_sqm.kWh.LU.Res.HH.Thermal.SH.Oil.WH.Oil.NoSolar.Oil</t>
  </si>
  <si>
    <t>TES_per_sqm.kWh.LU.Res.HH.Thermal.SH.Oil.WH.Oil.Solar</t>
  </si>
  <si>
    <t>TES_per_sqm.kWh.LU.Res.HH.Thermal.SH.Oil.WH.Oil.Solar.Oil</t>
  </si>
  <si>
    <t>TES_per_sqm.kWh.LU.Res.HH.Thermal.SH.Oil.WH.Oil.Solar.Solar</t>
  </si>
  <si>
    <t>TES_per_sqm.kWh.LU.Res.HH.Thermal.SH.Oil.WH.Elc.NoSolar.Elec</t>
  </si>
  <si>
    <t>TES_per_sqm.kWh.LU.Res.HH.Thermal.SH.Oil.WH.Elc.Solar</t>
  </si>
  <si>
    <t>TES_per_sqm.kWh.LU.Res.HH.Thermal.SH.Oil.WH.Elc.Solar.Elec</t>
  </si>
  <si>
    <t>TES_per_sqm.kWh.LU.Res.HH.Thermal.SH.Oil.WH.Elc.Solar.Solar</t>
  </si>
  <si>
    <t>TES_per_sqm.kWh.LU.Res.HH.Thermal.SH.Oil.CO</t>
  </si>
  <si>
    <t>TES_per_sqm.kWh.LU.Res.HH.Thermal.SH.Oil.CO.LPG.LPG</t>
  </si>
  <si>
    <t>TES_per_sqm.kWh.LU.Res.HH.Thermal.SH.Oil.CO.Elc.Elec</t>
  </si>
  <si>
    <t>TES_per_sqm.kWh.LU.Res.HH.Thermal.SH.Gas</t>
  </si>
  <si>
    <t>TES_per_sqm.kWh.LU.Res.HH.Thermal.SH.Gas.SH</t>
  </si>
  <si>
    <t>TES_per_sqm.kWh.LU.Res.HH.Thermal.SH.Gas.SH.Gas</t>
  </si>
  <si>
    <t>TES_per_sqm.kWh.LU.Res.HH.Thermal.SH.Gas.SH.Elec</t>
  </si>
  <si>
    <t>TES_per_sqm.kWh.LU.Res.HH.Thermal.SH.Gas.SC</t>
  </si>
  <si>
    <t>TES_per_sqm.kWh.LU.Res.HH.Thermal.SH.Gas.SC.AC.Elec</t>
  </si>
  <si>
    <t>TES_per_sqm.kWh.LU.Res.HH.Thermal.SH.Gas.WH</t>
  </si>
  <si>
    <t>TES_per_sqm.kWh.LU.Res.HH.Thermal.SH.Gas.WH.Gas.NoSolar.Gas</t>
  </si>
  <si>
    <t>TES_per_sqm.kWh.LU.Res.HH.Thermal.SH.Gas.WH.Gas.Solar</t>
  </si>
  <si>
    <t>TES_per_sqm.kWh.LU.Res.HH.Thermal.SH.Gas.WH.Gas.Solar.Gas</t>
  </si>
  <si>
    <t>TES_per_sqm.kWh.LU.Res.HH.Thermal.SH.Gas.WH.Gas.Solar.Solar</t>
  </si>
  <si>
    <t>TES_per_sqm.kWh.LU.Res.HH.Thermal.SH.Gas.WH.Elc.NoSolar.Elec</t>
  </si>
  <si>
    <t>TES_per_sqm.kWh.LU.Res.HH.Thermal.SH.Gas.WH.Elc.Solar</t>
  </si>
  <si>
    <t>TES_per_sqm.kWh.LU.Res.HH.Thermal.SH.Gas.WH.Elc.Solar.Elec</t>
  </si>
  <si>
    <t>TES_per_sqm.kWh.LU.Res.HH.Thermal.SH.Gas.WH.Elc.Solar.Solar</t>
  </si>
  <si>
    <t>TES_per_sqm.kWh.LU.Res.HH.Thermal.SH.Gas.CO</t>
  </si>
  <si>
    <t>TES_per_sqm.kWh.LU.Res.HH.Thermal.SH.Gas.CO.Gas.Gas</t>
  </si>
  <si>
    <t>TES_per_sqm.kWh.LU.Res.HH.Thermal.SH.Gas.CO.Elc.Elec</t>
  </si>
  <si>
    <t>TES_per_sqm.kWh.LU.Res.HH.Thermal.SH.Biomass</t>
  </si>
  <si>
    <t>TES_per_sqm.kWh.LU.Res.HH.Thermal.SH.Biomass.SH</t>
  </si>
  <si>
    <t>TES_per_sqm.kWh.LU.Res.HH.Thermal.SH.Biomass.SH.Biomass</t>
  </si>
  <si>
    <t>TES_per_sqm.kWh.LU.Res.HH.Thermal.SH.Biomass.SH.Elec</t>
  </si>
  <si>
    <t>TES_per_sqm.kWh.LU.Res.HH.Thermal.SH.Biomass.SC</t>
  </si>
  <si>
    <t>TES_per_sqm.kWh.LU.Res.HH.Thermal.SH.Biomass.SC.AC.Elec</t>
  </si>
  <si>
    <t>TES_per_sqm.kWh.LU.Res.HH.Thermal.SH.Biomass.WH</t>
  </si>
  <si>
    <t>TES_per_sqm.kWh.LU.Res.HH.Thermal.SH.Biomass.WH.Biomass.NoSolar.Biomass</t>
  </si>
  <si>
    <t>TES_per_sqm.kWh.LU.Res.HH.Thermal.SH.Biomass.WH.Biomass.Solar</t>
  </si>
  <si>
    <t>TES_per_sqm.kWh.LU.Res.HH.Thermal.SH.Biomass.WH.Biomass.Solar.Biomass</t>
  </si>
  <si>
    <t>TES_per_sqm.kWh.LU.Res.HH.Thermal.SH.Biomass.WH.Biomass.Solar.Solar</t>
  </si>
  <si>
    <t>TES_per_sqm.kWh.LU.Res.HH.Thermal.SH.Biomass.WH.LPG.NoSolar.LPG</t>
  </si>
  <si>
    <t>TES_per_sqm.kWh.LU.Res.HH.Thermal.SH.Biomass.WH.LPG.Solar</t>
  </si>
  <si>
    <t>TES_per_sqm.kWh.LU.Res.HH.Thermal.SH.Biomass.WH.LPG.Solar.LPG</t>
  </si>
  <si>
    <t>TES_per_sqm.kWh.LU.Res.HH.Thermal.SH.Biomass.WH.LPG.Solar.Solar</t>
  </si>
  <si>
    <t>TES_per_sqm.kWh.LU.Res.HH.Thermal.SH.Biomass.WH.Elc.NoSolar.Elec</t>
  </si>
  <si>
    <t>TES_per_sqm.kWh.LU.Res.HH.Thermal.SH.Biomass.WH.Elc.Solar</t>
  </si>
  <si>
    <t>TES_per_sqm.kWh.LU.Res.HH.Thermal.SH.Biomass.WH.Elc.Solar.Elec</t>
  </si>
  <si>
    <t>TES_per_sqm.kWh.LU.Res.HH.Thermal.SH.Biomass.WH.Elc.Solar.Solar</t>
  </si>
  <si>
    <t>TES_per_sqm.kWh.LU.Res.HH.Thermal.SH.Biomass.CO</t>
  </si>
  <si>
    <t>TES_per_sqm.kWh.LU.Res.HH.Thermal.SH.Biomass.CO.Biomass.Biomass</t>
  </si>
  <si>
    <t>TES_per_sqm.kWh.LU.Res.HH.Thermal.SH.Biomass.CO.LPG.LPG</t>
  </si>
  <si>
    <t>TES_per_sqm.kWh.LU.Res.HH.Thermal.SH.Biomass.CO.Elc.Elec</t>
  </si>
  <si>
    <t>TES_per_sqm.kWh.LU.Res.HH.Thermal.SH.Geo</t>
  </si>
  <si>
    <t>TES_per_sqm.kWh.LU.Res.HH.Thermal.SH.Geo.SH</t>
  </si>
  <si>
    <t>TES_per_sqm.kWh.LU.Res.HH.Thermal.SH.Geo.SH.Geo</t>
  </si>
  <si>
    <t>TES_per_sqm.kWh.LU.Res.HH.Thermal.SH.Geo.SH.Elec</t>
  </si>
  <si>
    <t>TES_per_sqm.kWh.LU.Res.HH.Thermal.SH.Geo.SC</t>
  </si>
  <si>
    <t>TES_per_sqm.kWh.LU.Res.HH.Thermal.SH.Geo.SC.AC.Elec</t>
  </si>
  <si>
    <t>TES_per_sqm.kWh.LU.Res.HH.Thermal.SH.Geo.WH</t>
  </si>
  <si>
    <t>TES_per_sqm.kWh.LU.Res.HH.Thermal.SH.Geo.WH.Geo.NoSolar.Geo</t>
  </si>
  <si>
    <t>TES_per_sqm.kWh.LU.Res.HH.Thermal.SH.Geo.WH.Geo.Solar</t>
  </si>
  <si>
    <t>TES_per_sqm.kWh.LU.Res.HH.Thermal.SH.Geo.WH.Geo.Solar.Geo</t>
  </si>
  <si>
    <t>TES_per_sqm.kWh.LU.Res.HH.Thermal.SH.Geo.WH.Geo.Solar.Solar</t>
  </si>
  <si>
    <t>TES_per_sqm.kWh.LU.Res.HH.Thermal.SH.Geo.WH.Elc.NoSolar.Elec</t>
  </si>
  <si>
    <t>TES_per_sqm.kWh.LU.Res.HH.Thermal.SH.Geo.WH.Elc.Solar</t>
  </si>
  <si>
    <t>TES_per_sqm.kWh.LU.Res.HH.Thermal.SH.Geo.WH.Elc.Solar.Elec</t>
  </si>
  <si>
    <t>TES_per_sqm.kWh.LU.Res.HH.Thermal.SH.Geo.WH.Elc.Solar.Solar</t>
  </si>
  <si>
    <t>TES_per_sqm.kWh.LU.Res.HH.Thermal.SH.Geo.CO</t>
  </si>
  <si>
    <t>TES_per_sqm.kWh.LU.Res.HH.Thermal.SH.Geo.CO.LPG.LPG</t>
  </si>
  <si>
    <t>TES_per_sqm.kWh.LU.Res.HH.Thermal.SH.Geo.CO.Elc.Elec</t>
  </si>
  <si>
    <t>TES_per_sqm.kWh.LU.Res.HH.Thermal.SH.DistrHeat</t>
  </si>
  <si>
    <t>TES_per_sqm.kWh.LU.Res.HH.Thermal.SH.DistrHeat.SH</t>
  </si>
  <si>
    <t>TES_per_sqm.kWh.LU.Res.HH.Thermal.SH.DistrHeat.SH.Steam_Distr</t>
  </si>
  <si>
    <t>TES_per_sqm.kWh.LU.Res.HH.Thermal.SH.DistrHeat.SH.Elec</t>
  </si>
  <si>
    <t>TES_per_sqm.kWh.LU.Res.HH.Thermal.SH.DistrHeat.SC</t>
  </si>
  <si>
    <t>TES_per_sqm.kWh.LU.Res.HH.Thermal.SH.DistrHeat.SC.AC.Elec</t>
  </si>
  <si>
    <t>TES_per_sqm.kWh.LU.Res.HH.Thermal.SH.DistrHeat.WH</t>
  </si>
  <si>
    <t>TES_per_sqm.kWh.LU.Res.HH.Thermal.SH.DistrHeat.WH.DistrHeat.NoSolar.Steam_Distr</t>
  </si>
  <si>
    <t>TES_per_sqm.kWh.LU.Res.HH.Thermal.SH.DistrHeat.WH.DistrHeat.Solar</t>
  </si>
  <si>
    <t>TES_per_sqm.kWh.LU.Res.HH.Thermal.SH.DistrHeat.WH.DistrHeat.Solar.Steam_Distr</t>
  </si>
  <si>
    <t>TES_per_sqm.kWh.LU.Res.HH.Thermal.SH.DistrHeat.WH.DistrHeat.Solar.Solar</t>
  </si>
  <si>
    <t>TES_per_sqm.kWh.LU.Res.HH.Thermal.SH.DistrHeat.WH.Elc.NoSolar.Elec</t>
  </si>
  <si>
    <t>TES_per_sqm.kWh.LU.Res.HH.Thermal.SH.DistrHeat.WH.Elc.Solar</t>
  </si>
  <si>
    <t>TES_per_sqm.kWh.LU.Res.HH.Thermal.SH.DistrHeat.WH.Elc.Solar.Elec</t>
  </si>
  <si>
    <t>TES_per_sqm.kWh.LU.Res.HH.Thermal.SH.DistrHeat.WH.Elc.Solar.Solar</t>
  </si>
  <si>
    <t>TES_per_sqm.kWh.LU.Res.HH.Thermal.SH.DistrHeat.CO</t>
  </si>
  <si>
    <t>TES_per_sqm.kWh.LU.Res.HH.Thermal.SH.DistrHeat.CO.LPG.LPG</t>
  </si>
  <si>
    <t>TES_per_sqm.kWh.LU.Res.HH.Thermal.SH.DistrHeat.CO.Elc.Elec</t>
  </si>
  <si>
    <t>TES_per_sqm.kWh.LU.Res.HH.Thermal.SH.AdvElc</t>
  </si>
  <si>
    <t>TES_per_sqm.kWh.LU.Res.HH.Thermal.SH.AdvElc.SH</t>
  </si>
  <si>
    <t>TES_per_sqm.kWh.LU.Res.HH.Thermal.SH.AdvElc.SH.Elec</t>
  </si>
  <si>
    <t>TES_per_sqm.kWh.LU.Res.HH.Thermal.SH.AdvElc.SC</t>
  </si>
  <si>
    <t>TES_per_sqm.kWh.LU.Res.HH.Thermal.SH.AdvElc.SC.AC.Elec</t>
  </si>
  <si>
    <t>TES_per_sqm.kWh.LU.Res.HH.Thermal.SH.AdvElc.WH</t>
  </si>
  <si>
    <t>TES_per_sqm.kWh.LU.Res.HH.Thermal.SH.AdvElc.WH.LPG.NoSolar.LPG</t>
  </si>
  <si>
    <t>TES_per_sqm.kWh.LU.Res.HH.Thermal.SH.AdvElc.WH.LPG.Solar</t>
  </si>
  <si>
    <t>TES_per_sqm.kWh.LU.Res.HH.Thermal.SH.AdvElc.WH.LPG.Solar.LPG</t>
  </si>
  <si>
    <t>TES_per_sqm.kWh.LU.Res.HH.Thermal.SH.AdvElc.WH.LPG.Solar.Solar</t>
  </si>
  <si>
    <t>TES_per_sqm.kWh.LU.Res.HH.Thermal.SH.AdvElc.WH.Elc.NoSolar.Elec</t>
  </si>
  <si>
    <t>TES_per_sqm.kWh.LU.Res.HH.Thermal.SH.AdvElc.WH.Elc.Solar</t>
  </si>
  <si>
    <t>TES_per_sqm.kWh.LU.Res.HH.Thermal.SH.AdvElc.WH.Elc.Solar.Elec</t>
  </si>
  <si>
    <t>TES_per_sqm.kWh.LU.Res.HH.Thermal.SH.AdvElc.WH.Elc.Solar.Solar</t>
  </si>
  <si>
    <t>TES_per_sqm.kWh.LU.Res.HH.Thermal.SH.AdvElc.CO</t>
  </si>
  <si>
    <t>TES_per_sqm.kWh.LU.Res.HH.Thermal.SH.AdvElc.CO.LPG.LPG</t>
  </si>
  <si>
    <t>TES_per_sqm.kWh.LU.Res.HH.Thermal.SH.AdvElc.CO.Elc.Elec</t>
  </si>
  <si>
    <t>TES_per_sqm.kWh.LU.Res.HH.Thermal.SH.ConvElc</t>
  </si>
  <si>
    <t>TES_per_sqm.kWh.LU.Res.HH.Thermal.SH.ConvElc.SH</t>
  </si>
  <si>
    <t>TES_per_sqm.kWh.LU.Res.HH.Thermal.SH.ConvElc.SH.Elec</t>
  </si>
  <si>
    <t>TES_per_sqm.kWh.LU.Res.HH.Thermal.SH.ConvElc.SC</t>
  </si>
  <si>
    <t>TES_per_sqm.kWh.LU.Res.HH.Thermal.SH.ConvElc.SC.AC.Elec</t>
  </si>
  <si>
    <t>TES_per_sqm.kWh.LU.Res.HH.Thermal.SH.ConvElc.WH</t>
  </si>
  <si>
    <t>TES_per_sqm.kWh.LU.Res.HH.Thermal.SH.ConvElc.WH.LPG.NoSolar.LPG</t>
  </si>
  <si>
    <t>TES_per_sqm.kWh.LU.Res.HH.Thermal.SH.ConvElc.WH.LPG.Solar</t>
  </si>
  <si>
    <t>TES_per_sqm.kWh.LU.Res.HH.Thermal.SH.ConvElc.WH.LPG.Solar.LPG</t>
  </si>
  <si>
    <t>TES_per_sqm.kWh.LU.Res.HH.Thermal.SH.ConvElc.WH.LPG.Solar.Solar</t>
  </si>
  <si>
    <t>TES_per_sqm.kWh.LU.Res.HH.Thermal.SH.ConvElc.WH.Elc.NoSolar.Elec</t>
  </si>
  <si>
    <t>TES_per_sqm.kWh.LU.Res.HH.Thermal.SH.ConvElc.WH.Elc.Solar</t>
  </si>
  <si>
    <t>TES_per_sqm.kWh.LU.Res.HH.Thermal.SH.ConvElc.WH.Elc.Solar.Elec</t>
  </si>
  <si>
    <t>TES_per_sqm.kWh.LU.Res.HH.Thermal.SH.ConvElc.WH.Elc.Solar.Solar</t>
  </si>
  <si>
    <t>TES_per_sqm.kWh.LU.Res.HH.Thermal.SH.ConvElc.CO</t>
  </si>
  <si>
    <t>TES_per_sqm.kWh.LU.Res.HH.Thermal.SH.ConvElc.CO.LPG.LPG</t>
  </si>
  <si>
    <t>TES_per_sqm.kWh.LU.Res.HH.Thermal.SH.ConvElc.CO.Elc.Elec</t>
  </si>
  <si>
    <t>LU - CO2 emissions per surface area (detailed structure)</t>
  </si>
  <si>
    <t>EMI_per_sqm.kgCO2.LU.Res.HH.Thermal.SH.Solids</t>
  </si>
  <si>
    <t>EMI_per_sqm.kgCO2.LU.Res.HH.Thermal.SH.Solids.SH</t>
  </si>
  <si>
    <t>EMI_per_sqm.kgCO2.LU.Res.HH.Thermal.SH.Solids.SH.Solids</t>
  </si>
  <si>
    <t>EMI_per_sqm.kgCO2.LU.Res.HH.Thermal.SH.Solids.SH.Elec</t>
  </si>
  <si>
    <t>EMI_per_sqm.kgCO2.LU.Res.HH.Thermal.SH.Solids.SC</t>
  </si>
  <si>
    <t>EMI_per_sqm.kgCO2.LU.Res.HH.Thermal.SH.Solids.SC.AC.Elec</t>
  </si>
  <si>
    <t>EMI_per_sqm.kgCO2.LU.Res.HH.Thermal.SH.Solids.WH</t>
  </si>
  <si>
    <t>EMI_per_sqm.kgCO2.LU.Res.HH.Thermal.SH.Solids.WH.Solids.NoSolar.Solids</t>
  </si>
  <si>
    <t>EMI_per_sqm.kgCO2.LU.Res.HH.Thermal.SH.Solids.WH.LPG.NoSolar.LPG</t>
  </si>
  <si>
    <t>EMI_per_sqm.kgCO2.LU.Res.HH.Thermal.SH.Solids.WH.LPG.Solar</t>
  </si>
  <si>
    <t>EMI_per_sqm.kgCO2.LU.Res.HH.Thermal.SH.Solids.WH.LPG.Solar.LPG</t>
  </si>
  <si>
    <t>EMI_per_sqm.kgCO2.LU.Res.HH.Thermal.SH.Solids.WH.LPG.Solar.Solar</t>
  </si>
  <si>
    <t>EMI_per_sqm.kgCO2.LU.Res.HH.Thermal.SH.Solids.WH.Elc.NoSolar.Elec</t>
  </si>
  <si>
    <t>EMI_per_sqm.kgCO2.LU.Res.HH.Thermal.SH.Solids.WH.Elc.Solar</t>
  </si>
  <si>
    <t>EMI_per_sqm.kgCO2.LU.Res.HH.Thermal.SH.Solids.WH.Elc.Solar.Elec</t>
  </si>
  <si>
    <t>EMI_per_sqm.kgCO2.LU.Res.HH.Thermal.SH.Solids.WH.Elc.Solar.Solar</t>
  </si>
  <si>
    <t>EMI_per_sqm.kgCO2.LU.Res.HH.Thermal.SH.Solids.CO</t>
  </si>
  <si>
    <t>EMI_per_sqm.kgCO2.LU.Res.HH.Thermal.SH.Solids.CO.Solids.Solids</t>
  </si>
  <si>
    <t>EMI_per_sqm.kgCO2.LU.Res.HH.Thermal.SH.Solids.CO.LPG.LPG</t>
  </si>
  <si>
    <t>EMI_per_sqm.kgCO2.LU.Res.HH.Thermal.SH.Solids.CO.Elc.Elec</t>
  </si>
  <si>
    <t>EMI_per_sqm.kgCO2.LU.Res.HH.Thermal.SH.LPG</t>
  </si>
  <si>
    <t>EMI_per_sqm.kgCO2.LU.Res.HH.Thermal.SH.LPG.SH</t>
  </si>
  <si>
    <t>EMI_per_sqm.kgCO2.LU.Res.HH.Thermal.SH.LPG.SH.LPG</t>
  </si>
  <si>
    <t>EMI_per_sqm.kgCO2.LU.Res.HH.Thermal.SH.LPG.SH.Elec</t>
  </si>
  <si>
    <t>EMI_per_sqm.kgCO2.LU.Res.HH.Thermal.SH.LPG.SC</t>
  </si>
  <si>
    <t>EMI_per_sqm.kgCO2.LU.Res.HH.Thermal.SH.LPG.SC.AC.Elec</t>
  </si>
  <si>
    <t>EMI_per_sqm.kgCO2.LU.Res.HH.Thermal.SH.LPG.WH</t>
  </si>
  <si>
    <t>EMI_per_sqm.kgCO2.LU.Res.HH.Thermal.SH.LPG.WH.LPG.NoSolar.LPG</t>
  </si>
  <si>
    <t>EMI_per_sqm.kgCO2.LU.Res.HH.Thermal.SH.LPG.WH.LPG.Solar</t>
  </si>
  <si>
    <t>EMI_per_sqm.kgCO2.LU.Res.HH.Thermal.SH.LPG.WH.LPG.Solar.LPG</t>
  </si>
  <si>
    <t>EMI_per_sqm.kgCO2.LU.Res.HH.Thermal.SH.LPG.WH.LPG.Solar.Solar</t>
  </si>
  <si>
    <t>EMI_per_sqm.kgCO2.LU.Res.HH.Thermal.SH.LPG.WH.Elc.NoSolar.Elec</t>
  </si>
  <si>
    <t>EMI_per_sqm.kgCO2.LU.Res.HH.Thermal.SH.LPG.WH.Elc.Solar</t>
  </si>
  <si>
    <t>EMI_per_sqm.kgCO2.LU.Res.HH.Thermal.SH.LPG.WH.Elc.Solar.Elec</t>
  </si>
  <si>
    <t>EMI_per_sqm.kgCO2.LU.Res.HH.Thermal.SH.LPG.WH.Elc.Solar.Solar</t>
  </si>
  <si>
    <t>EMI_per_sqm.kgCO2.LU.Res.HH.Thermal.SH.LPG.CO</t>
  </si>
  <si>
    <t>EMI_per_sqm.kgCO2.LU.Res.HH.Thermal.SH.LPG.CO.LPG.LPG</t>
  </si>
  <si>
    <t>EMI_per_sqm.kgCO2.LU.Res.HH.Thermal.SH.LPG.CO.Elc.Elec</t>
  </si>
  <si>
    <t>EMI_per_sqm.kgCO2.LU.Res.HH.Thermal.SH.Oil</t>
  </si>
  <si>
    <t>EMI_per_sqm.kgCO2.LU.Res.HH.Thermal.SH.Oil.SH</t>
  </si>
  <si>
    <t>EMI_per_sqm.kgCO2.LU.Res.HH.Thermal.SH.Oil.SH.Oil</t>
  </si>
  <si>
    <t>EMI_per_sqm.kgCO2.LU.Res.HH.Thermal.SH.Oil.SH.Elec</t>
  </si>
  <si>
    <t>EMI_per_sqm.kgCO2.LU.Res.HH.Thermal.SH.Oil.SC</t>
  </si>
  <si>
    <t>EMI_per_sqm.kgCO2.LU.Res.HH.Thermal.SH.Oil.SC.AC.Elec</t>
  </si>
  <si>
    <t>EMI_per_sqm.kgCO2.LU.Res.HH.Thermal.SH.Oil.WH</t>
  </si>
  <si>
    <t>EMI_per_sqm.kgCO2.LU.Res.HH.Thermal.SH.Oil.WH.Oil.NoSolar.Oil</t>
  </si>
  <si>
    <t>EMI_per_sqm.kgCO2.LU.Res.HH.Thermal.SH.Oil.WH.Oil.Solar</t>
  </si>
  <si>
    <t>EMI_per_sqm.kgCO2.LU.Res.HH.Thermal.SH.Oil.WH.Oil.Solar.Oil</t>
  </si>
  <si>
    <t>EMI_per_sqm.kgCO2.LU.Res.HH.Thermal.SH.Oil.WH.Oil.Solar.Solar</t>
  </si>
  <si>
    <t>EMI_per_sqm.kgCO2.LU.Res.HH.Thermal.SH.Oil.WH.Elc.NoSolar.Elec</t>
  </si>
  <si>
    <t>EMI_per_sqm.kgCO2.LU.Res.HH.Thermal.SH.Oil.WH.Elc.Solar</t>
  </si>
  <si>
    <t>EMI_per_sqm.kgCO2.LU.Res.HH.Thermal.SH.Oil.WH.Elc.Solar.Elec</t>
  </si>
  <si>
    <t>EMI_per_sqm.kgCO2.LU.Res.HH.Thermal.SH.Oil.WH.Elc.Solar.Solar</t>
  </si>
  <si>
    <t>EMI_per_sqm.kgCO2.LU.Res.HH.Thermal.SH.Oil.CO</t>
  </si>
  <si>
    <t>EMI_per_sqm.kgCO2.LU.Res.HH.Thermal.SH.Oil.CO.LPG.LPG</t>
  </si>
  <si>
    <t>EMI_per_sqm.kgCO2.LU.Res.HH.Thermal.SH.Oil.CO.Elc.Elec</t>
  </si>
  <si>
    <t>EMI_per_sqm.kgCO2.LU.Res.HH.Thermal.SH.Gas</t>
  </si>
  <si>
    <t>EMI_per_sqm.kgCO2.LU.Res.HH.Thermal.SH.Gas.SH</t>
  </si>
  <si>
    <t>EMI_per_sqm.kgCO2.LU.Res.HH.Thermal.SH.Gas.SH.Gas</t>
  </si>
  <si>
    <t>EMI_per_sqm.kgCO2.LU.Res.HH.Thermal.SH.Gas.SH.Elec</t>
  </si>
  <si>
    <t>EMI_per_sqm.kgCO2.LU.Res.HH.Thermal.SH.Gas.SC</t>
  </si>
  <si>
    <t>EMI_per_sqm.kgCO2.LU.Res.HH.Thermal.SH.Gas.SC.AC.Elec</t>
  </si>
  <si>
    <t>EMI_per_sqm.kgCO2.LU.Res.HH.Thermal.SH.Gas.WH</t>
  </si>
  <si>
    <t>EMI_per_sqm.kgCO2.LU.Res.HH.Thermal.SH.Gas.WH.Gas.NoSolar.Gas</t>
  </si>
  <si>
    <t>EMI_per_sqm.kgCO2.LU.Res.HH.Thermal.SH.Gas.WH.Gas.Solar</t>
  </si>
  <si>
    <t>EMI_per_sqm.kgCO2.LU.Res.HH.Thermal.SH.Gas.WH.Gas.Solar.Gas</t>
  </si>
  <si>
    <t>EMI_per_sqm.kgCO2.LU.Res.HH.Thermal.SH.Gas.WH.Gas.Solar.Solar</t>
  </si>
  <si>
    <t>EMI_per_sqm.kgCO2.LU.Res.HH.Thermal.SH.Gas.WH.Elc.NoSolar.Elec</t>
  </si>
  <si>
    <t>EMI_per_sqm.kgCO2.LU.Res.HH.Thermal.SH.Gas.WH.Elc.Solar</t>
  </si>
  <si>
    <t>EMI_per_sqm.kgCO2.LU.Res.HH.Thermal.SH.Gas.WH.Elc.Solar.Elec</t>
  </si>
  <si>
    <t>EMI_per_sqm.kgCO2.LU.Res.HH.Thermal.SH.Gas.WH.Elc.Solar.Solar</t>
  </si>
  <si>
    <t>EMI_per_sqm.kgCO2.LU.Res.HH.Thermal.SH.Gas.CO</t>
  </si>
  <si>
    <t>EMI_per_sqm.kgCO2.LU.Res.HH.Thermal.SH.Gas.CO.Gas.Gas</t>
  </si>
  <si>
    <t>EMI_per_sqm.kgCO2.LU.Res.HH.Thermal.SH.Gas.CO.Elc.Elec</t>
  </si>
  <si>
    <t>EMI_per_sqm.kgCO2.LU.Res.HH.Thermal.SH.Biomass</t>
  </si>
  <si>
    <t>EMI_per_sqm.kgCO2.LU.Res.HH.Thermal.SH.Biomass.SH</t>
  </si>
  <si>
    <t>EMI_per_sqm.kgCO2.LU.Res.HH.Thermal.SH.Biomass.SH.Biomass</t>
  </si>
  <si>
    <t>EMI_per_sqm.kgCO2.LU.Res.HH.Thermal.SH.Biomass.SH.Elec</t>
  </si>
  <si>
    <t>EMI_per_sqm.kgCO2.LU.Res.HH.Thermal.SH.Biomass.SC</t>
  </si>
  <si>
    <t>EMI_per_sqm.kgCO2.LU.Res.HH.Thermal.SH.Biomass.SC.AC.Elec</t>
  </si>
  <si>
    <t>EMI_per_sqm.kgCO2.LU.Res.HH.Thermal.SH.Biomass.WH</t>
  </si>
  <si>
    <t>EMI_per_sqm.kgCO2.LU.Res.HH.Thermal.SH.Biomass.WH.Biomass.NoSolar.Biomass</t>
  </si>
  <si>
    <t>EMI_per_sqm.kgCO2.LU.Res.HH.Thermal.SH.Biomass.WH.Biomass.Solar</t>
  </si>
  <si>
    <t>EMI_per_sqm.kgCO2.LU.Res.HH.Thermal.SH.Biomass.WH.Biomass.Solar.Biomass</t>
  </si>
  <si>
    <t>EMI_per_sqm.kgCO2.LU.Res.HH.Thermal.SH.Biomass.WH.Biomass.Solar.Solar</t>
  </si>
  <si>
    <t>EMI_per_sqm.kgCO2.LU.Res.HH.Thermal.SH.Biomass.WH.LPG.NoSolar.LPG</t>
  </si>
  <si>
    <t>EMI_per_sqm.kgCO2.LU.Res.HH.Thermal.SH.Biomass.WH.LPG.Solar</t>
  </si>
  <si>
    <t>EMI_per_sqm.kgCO2.LU.Res.HH.Thermal.SH.Biomass.WH.LPG.Solar.LPG</t>
  </si>
  <si>
    <t>EMI_per_sqm.kgCO2.LU.Res.HH.Thermal.SH.Biomass.WH.LPG.Solar.Solar</t>
  </si>
  <si>
    <t>EMI_per_sqm.kgCO2.LU.Res.HH.Thermal.SH.Biomass.WH.Elc.NoSolar.Elec</t>
  </si>
  <si>
    <t>EMI_per_sqm.kgCO2.LU.Res.HH.Thermal.SH.Biomass.WH.Elc.Solar</t>
  </si>
  <si>
    <t>EMI_per_sqm.kgCO2.LU.Res.HH.Thermal.SH.Biomass.WH.Elc.Solar.Elec</t>
  </si>
  <si>
    <t>EMI_per_sqm.kgCO2.LU.Res.HH.Thermal.SH.Biomass.WH.Elc.Solar.Solar</t>
  </si>
  <si>
    <t>EMI_per_sqm.kgCO2.LU.Res.HH.Thermal.SH.Biomass.CO</t>
  </si>
  <si>
    <t>EMI_per_sqm.kgCO2.LU.Res.HH.Thermal.SH.Biomass.CO.Biomass.Biomass</t>
  </si>
  <si>
    <t>EMI_per_sqm.kgCO2.LU.Res.HH.Thermal.SH.Biomass.CO.LPG.LPG</t>
  </si>
  <si>
    <t>EMI_per_sqm.kgCO2.LU.Res.HH.Thermal.SH.Biomass.CO.Elc.Elec</t>
  </si>
  <si>
    <t>EMI_per_sqm.kgCO2.LU.Res.HH.Thermal.SH.Geo</t>
  </si>
  <si>
    <t>EMI_per_sqm.kgCO2.LU.Res.HH.Thermal.SH.Geo.SH</t>
  </si>
  <si>
    <t>EMI_per_sqm.kgCO2.LU.Res.HH.Thermal.SH.Geo.SH.Geo</t>
  </si>
  <si>
    <t>EMI_per_sqm.kgCO2.LU.Res.HH.Thermal.SH.Geo.SH.Elec</t>
  </si>
  <si>
    <t>EMI_per_sqm.kgCO2.LU.Res.HH.Thermal.SH.Geo.SC</t>
  </si>
  <si>
    <t>EMI_per_sqm.kgCO2.LU.Res.HH.Thermal.SH.Geo.SC.AC.Elec</t>
  </si>
  <si>
    <t>EMI_per_sqm.kgCO2.LU.Res.HH.Thermal.SH.Geo.WH</t>
  </si>
  <si>
    <t>EMI_per_sqm.kgCO2.LU.Res.HH.Thermal.SH.Geo.WH.Geo.NoSolar.Geo</t>
  </si>
  <si>
    <t>EMI_per_sqm.kgCO2.LU.Res.HH.Thermal.SH.Geo.WH.Geo.Solar</t>
  </si>
  <si>
    <t>EMI_per_sqm.kgCO2.LU.Res.HH.Thermal.SH.Geo.WH.Geo.Solar.Geo</t>
  </si>
  <si>
    <t>EMI_per_sqm.kgCO2.LU.Res.HH.Thermal.SH.Geo.WH.Geo.Solar.Solar</t>
  </si>
  <si>
    <t>EMI_per_sqm.kgCO2.LU.Res.HH.Thermal.SH.Geo.WH.Elc.NoSolar.Elec</t>
  </si>
  <si>
    <t>EMI_per_sqm.kgCO2.LU.Res.HH.Thermal.SH.Geo.WH.Elc.Solar</t>
  </si>
  <si>
    <t>EMI_per_sqm.kgCO2.LU.Res.HH.Thermal.SH.Geo.WH.Elc.Solar.Elec</t>
  </si>
  <si>
    <t>EMI_per_sqm.kgCO2.LU.Res.HH.Thermal.SH.Geo.WH.Elc.Solar.Solar</t>
  </si>
  <si>
    <t>EMI_per_sqm.kgCO2.LU.Res.HH.Thermal.SH.Geo.CO</t>
  </si>
  <si>
    <t>EMI_per_sqm.kgCO2.LU.Res.HH.Thermal.SH.Geo.CO.LPG.LPG</t>
  </si>
  <si>
    <t>EMI_per_sqm.kgCO2.LU.Res.HH.Thermal.SH.Geo.CO.Elc.Elec</t>
  </si>
  <si>
    <t>EMI_per_sqm.kgCO2.LU.Res.HH.Thermal.SH.DistrHeat</t>
  </si>
  <si>
    <t>EMI_per_sqm.kgCO2.LU.Res.HH.Thermal.SH.DistrHeat.SH</t>
  </si>
  <si>
    <t>EMI_per_sqm.kgCO2.LU.Res.HH.Thermal.SH.DistrHeat.SH.Steam_Distr</t>
  </si>
  <si>
    <t>EMI_per_sqm.kgCO2.LU.Res.HH.Thermal.SH.DistrHeat.SH.Elec</t>
  </si>
  <si>
    <t>EMI_per_sqm.kgCO2.LU.Res.HH.Thermal.SH.DistrHeat.SC</t>
  </si>
  <si>
    <t>EMI_per_sqm.kgCO2.LU.Res.HH.Thermal.SH.DistrHeat.SC.AC.Elec</t>
  </si>
  <si>
    <t>EMI_per_sqm.kgCO2.LU.Res.HH.Thermal.SH.DistrHeat.WH</t>
  </si>
  <si>
    <t>EMI_per_sqm.kgCO2.LU.Res.HH.Thermal.SH.DistrHeat.WH.DistrHeat.NoSolar.Steam_Distr</t>
  </si>
  <si>
    <t>EMI_per_sqm.kgCO2.LU.Res.HH.Thermal.SH.DistrHeat.WH.DistrHeat.Solar</t>
  </si>
  <si>
    <t>EMI_per_sqm.kgCO2.LU.Res.HH.Thermal.SH.DistrHeat.WH.DistrHeat.Solar.Steam_Distr</t>
  </si>
  <si>
    <t>EMI_per_sqm.kgCO2.LU.Res.HH.Thermal.SH.DistrHeat.WH.DistrHeat.Solar.Solar</t>
  </si>
  <si>
    <t>EMI_per_sqm.kgCO2.LU.Res.HH.Thermal.SH.DistrHeat.WH.Elc.NoSolar.Elec</t>
  </si>
  <si>
    <t>EMI_per_sqm.kgCO2.LU.Res.HH.Thermal.SH.DistrHeat.WH.Elc.Solar</t>
  </si>
  <si>
    <t>EMI_per_sqm.kgCO2.LU.Res.HH.Thermal.SH.DistrHeat.WH.Elc.Solar.Elec</t>
  </si>
  <si>
    <t>EMI_per_sqm.kgCO2.LU.Res.HH.Thermal.SH.DistrHeat.WH.Elc.Solar.Solar</t>
  </si>
  <si>
    <t>EMI_per_sqm.kgCO2.LU.Res.HH.Thermal.SH.DistrHeat.CO</t>
  </si>
  <si>
    <t>EMI_per_sqm.kgCO2.LU.Res.HH.Thermal.SH.DistrHeat.CO.LPG.LPG</t>
  </si>
  <si>
    <t>EMI_per_sqm.kgCO2.LU.Res.HH.Thermal.SH.DistrHeat.CO.Elc.Elec</t>
  </si>
  <si>
    <t>EMI_per_sqm.kgCO2.LU.Res.HH.Thermal.SH.AdvElc</t>
  </si>
  <si>
    <t>EMI_per_sqm.kgCO2.LU.Res.HH.Thermal.SH.AdvElc.SH</t>
  </si>
  <si>
    <t>EMI_per_sqm.kgCO2.LU.Res.HH.Thermal.SH.AdvElc.SH.Elec</t>
  </si>
  <si>
    <t>EMI_per_sqm.kgCO2.LU.Res.HH.Thermal.SH.AdvElc.SC</t>
  </si>
  <si>
    <t>EMI_per_sqm.kgCO2.LU.Res.HH.Thermal.SH.AdvElc.SC.AC.Elec</t>
  </si>
  <si>
    <t>EMI_per_sqm.kgCO2.LU.Res.HH.Thermal.SH.AdvElc.WH</t>
  </si>
  <si>
    <t>EMI_per_sqm.kgCO2.LU.Res.HH.Thermal.SH.AdvElc.WH.LPG.NoSolar.LPG</t>
  </si>
  <si>
    <t>EMI_per_sqm.kgCO2.LU.Res.HH.Thermal.SH.AdvElc.WH.LPG.Solar</t>
  </si>
  <si>
    <t>EMI_per_sqm.kgCO2.LU.Res.HH.Thermal.SH.AdvElc.WH.LPG.Solar.LPG</t>
  </si>
  <si>
    <t>EMI_per_sqm.kgCO2.LU.Res.HH.Thermal.SH.AdvElc.WH.LPG.Solar.Solar</t>
  </si>
  <si>
    <t>EMI_per_sqm.kgCO2.LU.Res.HH.Thermal.SH.AdvElc.WH.Elc.NoSolar.Elec</t>
  </si>
  <si>
    <t>EMI_per_sqm.kgCO2.LU.Res.HH.Thermal.SH.AdvElc.WH.Elc.Solar</t>
  </si>
  <si>
    <t>EMI_per_sqm.kgCO2.LU.Res.HH.Thermal.SH.AdvElc.WH.Elc.Solar.Elec</t>
  </si>
  <si>
    <t>EMI_per_sqm.kgCO2.LU.Res.HH.Thermal.SH.AdvElc.WH.Elc.Solar.Solar</t>
  </si>
  <si>
    <t>EMI_per_sqm.kgCO2.LU.Res.HH.Thermal.SH.AdvElc.CO</t>
  </si>
  <si>
    <t>EMI_per_sqm.kgCO2.LU.Res.HH.Thermal.SH.AdvElc.CO.LPG.LPG</t>
  </si>
  <si>
    <t>EMI_per_sqm.kgCO2.LU.Res.HH.Thermal.SH.AdvElc.CO.Elc.Elec</t>
  </si>
  <si>
    <t>EMI_per_sqm.kgCO2.LU.Res.HH.Thermal.SH.ConvElc</t>
  </si>
  <si>
    <t>EMI_per_sqm.kgCO2.LU.Res.HH.Thermal.SH.ConvElc.SH</t>
  </si>
  <si>
    <t>EMI_per_sqm.kgCO2.LU.Res.HH.Thermal.SH.ConvElc.SH.Elec</t>
  </si>
  <si>
    <t>EMI_per_sqm.kgCO2.LU.Res.HH.Thermal.SH.ConvElc.SC</t>
  </si>
  <si>
    <t>EMI_per_sqm.kgCO2.LU.Res.HH.Thermal.SH.ConvElc.SC.AC.Elec</t>
  </si>
  <si>
    <t>EMI_per_sqm.kgCO2.LU.Res.HH.Thermal.SH.ConvElc.WH</t>
  </si>
  <si>
    <t>EMI_per_sqm.kgCO2.LU.Res.HH.Thermal.SH.ConvElc.WH.LPG.NoSolar.LPG</t>
  </si>
  <si>
    <t>EMI_per_sqm.kgCO2.LU.Res.HH.Thermal.SH.ConvElc.WH.LPG.Solar</t>
  </si>
  <si>
    <t>EMI_per_sqm.kgCO2.LU.Res.HH.Thermal.SH.ConvElc.WH.LPG.Solar.LPG</t>
  </si>
  <si>
    <t>EMI_per_sqm.kgCO2.LU.Res.HH.Thermal.SH.ConvElc.WH.LPG.Solar.Solar</t>
  </si>
  <si>
    <t>EMI_per_sqm.kgCO2.LU.Res.HH.Thermal.SH.ConvElc.WH.Elc.NoSolar.Elec</t>
  </si>
  <si>
    <t>EMI_per_sqm.kgCO2.LU.Res.HH.Thermal.SH.ConvElc.WH.Elc.Solar</t>
  </si>
  <si>
    <t>EMI_per_sqm.kgCO2.LU.Res.HH.Thermal.SH.ConvElc.WH.Elc.Solar.Elec</t>
  </si>
  <si>
    <t>EMI_per_sqm.kgCO2.LU.Res.HH.Thermal.SH.ConvElc.WH.Elc.Solar.Solar</t>
  </si>
  <si>
    <t>EMI_per_sqm.kgCO2.LU.Res.HH.Thermal.SH.ConvElc.CO</t>
  </si>
  <si>
    <t>EMI_per_sqm.kgCO2.LU.Res.HH.Thermal.SH.ConvElc.CO.LPG.LPG</t>
  </si>
  <si>
    <t>EMI_per_sqm.kgCO2.LU.Res.HH.Thermal.SH.ConvElc.CO.Elc.Elec</t>
  </si>
  <si>
    <t>LU - Final energy consumption in new and renovated households (detailed structure)</t>
  </si>
  <si>
    <t>FEC.ktoe.LU.Res.HHnew.Thermal.SH.Solids</t>
  </si>
  <si>
    <t>FEC.ktoe.LU.Res.HHnew.Thermal.SH.Solids.SH</t>
  </si>
  <si>
    <t>FEC.ktoe.LU.Res.HHnew.Thermal.SH.Solids.SH.Solids</t>
  </si>
  <si>
    <t>FEC.ktoe.LU.Res.HHnew.Thermal.SH.Solids.SH.Elec</t>
  </si>
  <si>
    <t>FEC.ktoe.LU.Res.HHnew.Thermal.SH.Solids.SC</t>
  </si>
  <si>
    <t>FEC.ktoe.LU.Res.HHnew.Thermal.SH.Solids.SC.AC.Elec</t>
  </si>
  <si>
    <t>FEC.ktoe.LU.Res.HHnew.Thermal.SH.Solids.WH</t>
  </si>
  <si>
    <t>FEC.ktoe.LU.Res.HHnew.Thermal.SH.Solids.WH.Solids.NoSolar.Solids</t>
  </si>
  <si>
    <t>FEC.ktoe.LU.Res.HHnew.Thermal.SH.Solids.WH.LPG.NoSolar.LPG</t>
  </si>
  <si>
    <t>FEC.ktoe.LU.Res.HHnew.Thermal.SH.Solids.WH.LPG.Solar</t>
  </si>
  <si>
    <t>FEC.ktoe.LU.Res.HHnew.Thermal.SH.Solids.WH.LPG.Solar.LPG</t>
  </si>
  <si>
    <t>FEC.ktoe.LU.Res.HHnew.Thermal.SH.Solids.WH.LPG.Solar.Solar</t>
  </si>
  <si>
    <t>FEC.ktoe.LU.Res.HHnew.Thermal.SH.Solids.WH.Elc.NoSolar.Elec</t>
  </si>
  <si>
    <t>FEC.ktoe.LU.Res.HHnew.Thermal.SH.Solids.WH.Elc.Solar</t>
  </si>
  <si>
    <t>FEC.ktoe.LU.Res.HHnew.Thermal.SH.Solids.WH.Elc.Solar.Elec</t>
  </si>
  <si>
    <t>FEC.ktoe.LU.Res.HHnew.Thermal.SH.Solids.WH.Elc.Solar.Solar</t>
  </si>
  <si>
    <t>FEC.ktoe.LU.Res.HHnew.Thermal.SH.Solids.CO</t>
  </si>
  <si>
    <t>FEC.ktoe.LU.Res.HHnew.Thermal.SH.Solids.CO.Solids.Solids</t>
  </si>
  <si>
    <t>FEC.ktoe.LU.Res.HHnew.Thermal.SH.Solids.CO.LPG.LPG</t>
  </si>
  <si>
    <t>FEC.ktoe.LU.Res.HHnew.Thermal.SH.Solids.CO.Elc.Elec</t>
  </si>
  <si>
    <t>FEC.ktoe.LU.Res.HHnew.Thermal.SH.LPG</t>
  </si>
  <si>
    <t>FEC.ktoe.LU.Res.HHnew.Thermal.SH.LPG.SH</t>
  </si>
  <si>
    <t>FEC.ktoe.LU.Res.HHnew.Thermal.SH.LPG.SH.LPG</t>
  </si>
  <si>
    <t>FEC.ktoe.LU.Res.HHnew.Thermal.SH.LPG.SH.Elec</t>
  </si>
  <si>
    <t>FEC.ktoe.LU.Res.HHnew.Thermal.SH.LPG.SC</t>
  </si>
  <si>
    <t>FEC.ktoe.LU.Res.HHnew.Thermal.SH.LPG.SC.AC.Elec</t>
  </si>
  <si>
    <t>FEC.ktoe.LU.Res.HHnew.Thermal.SH.LPG.WH</t>
  </si>
  <si>
    <t>FEC.ktoe.LU.Res.HHnew.Thermal.SH.LPG.WH.LPG.NoSolar.LPG</t>
  </si>
  <si>
    <t>FEC.ktoe.LU.Res.HHnew.Thermal.SH.LPG.WH.LPG.Solar</t>
  </si>
  <si>
    <t>FEC.ktoe.LU.Res.HHnew.Thermal.SH.LPG.WH.LPG.Solar.LPG</t>
  </si>
  <si>
    <t>FEC.ktoe.LU.Res.HHnew.Thermal.SH.LPG.WH.LPG.Solar.Solar</t>
  </si>
  <si>
    <t>FEC.ktoe.LU.Res.HHnew.Thermal.SH.LPG.WH.Elc.NoSolar.Elec</t>
  </si>
  <si>
    <t>FEC.ktoe.LU.Res.HHnew.Thermal.SH.LPG.WH.Elc.Solar</t>
  </si>
  <si>
    <t>FEC.ktoe.LU.Res.HHnew.Thermal.SH.LPG.WH.Elc.Solar.Elec</t>
  </si>
  <si>
    <t>FEC.ktoe.LU.Res.HHnew.Thermal.SH.LPG.WH.Elc.Solar.Solar</t>
  </si>
  <si>
    <t>FEC.ktoe.LU.Res.HHnew.Thermal.SH.LPG.CO</t>
  </si>
  <si>
    <t>FEC.ktoe.LU.Res.HHnew.Thermal.SH.LPG.CO.LPG.LPG</t>
  </si>
  <si>
    <t>FEC.ktoe.LU.Res.HHnew.Thermal.SH.LPG.CO.Elc.Elec</t>
  </si>
  <si>
    <t>FEC.ktoe.LU.Res.HHnew.Thermal.SH.Oil</t>
  </si>
  <si>
    <t>FEC.ktoe.LU.Res.HHnew.Thermal.SH.Oil.SH</t>
  </si>
  <si>
    <t>FEC.ktoe.LU.Res.HHnew.Thermal.SH.Oil.SH.Oil</t>
  </si>
  <si>
    <t>FEC.ktoe.LU.Res.HHnew.Thermal.SH.Oil.SH.Elec</t>
  </si>
  <si>
    <t>FEC.ktoe.LU.Res.HHnew.Thermal.SH.Oil.SC</t>
  </si>
  <si>
    <t>FEC.ktoe.LU.Res.HHnew.Thermal.SH.Oil.SC.AC.Elec</t>
  </si>
  <si>
    <t>FEC.ktoe.LU.Res.HHnew.Thermal.SH.Oil.WH</t>
  </si>
  <si>
    <t>FEC.ktoe.LU.Res.HHnew.Thermal.SH.Oil.WH.Oil.NoSolar.Oil</t>
  </si>
  <si>
    <t>FEC.ktoe.LU.Res.HHnew.Thermal.SH.Oil.WH.Oil.Solar</t>
  </si>
  <si>
    <t>FEC.ktoe.LU.Res.HHnew.Thermal.SH.Oil.WH.Oil.Solar.Oil</t>
  </si>
  <si>
    <t>FEC.ktoe.LU.Res.HHnew.Thermal.SH.Oil.WH.Oil.Solar.Solar</t>
  </si>
  <si>
    <t>FEC.ktoe.LU.Res.HHnew.Thermal.SH.Oil.WH.Elc.NoSolar.Elec</t>
  </si>
  <si>
    <t>FEC.ktoe.LU.Res.HHnew.Thermal.SH.Oil.WH.Elc.Solar</t>
  </si>
  <si>
    <t>FEC.ktoe.LU.Res.HHnew.Thermal.SH.Oil.WH.Elc.Solar.Elec</t>
  </si>
  <si>
    <t>FEC.ktoe.LU.Res.HHnew.Thermal.SH.Oil.WH.Elc.Solar.Solar</t>
  </si>
  <si>
    <t>FEC.ktoe.LU.Res.HHnew.Thermal.SH.Oil.CO</t>
  </si>
  <si>
    <t>FEC.ktoe.LU.Res.HHnew.Thermal.SH.Oil.CO.LPG.LPG</t>
  </si>
  <si>
    <t>FEC.ktoe.LU.Res.HHnew.Thermal.SH.Oil.CO.Elc.Elec</t>
  </si>
  <si>
    <t>FEC.ktoe.LU.Res.HHnew.Thermal.SH.Gas</t>
  </si>
  <si>
    <t>FEC.ktoe.LU.Res.HHnew.Thermal.SH.Gas.SH</t>
  </si>
  <si>
    <t>FEC.ktoe.LU.Res.HHnew.Thermal.SH.Gas.SH.Gas</t>
  </si>
  <si>
    <t>FEC.ktoe.LU.Res.HHnew.Thermal.SH.Gas.SH.Elec</t>
  </si>
  <si>
    <t>FEC.ktoe.LU.Res.HHnew.Thermal.SH.Gas.SC</t>
  </si>
  <si>
    <t>FEC.ktoe.LU.Res.HHnew.Thermal.SH.Gas.SC.AC.Elec</t>
  </si>
  <si>
    <t>FEC.ktoe.LU.Res.HHnew.Thermal.SH.Gas.WH</t>
  </si>
  <si>
    <t>FEC.ktoe.LU.Res.HHnew.Thermal.SH.Gas.WH.Gas.NoSolar.Gas</t>
  </si>
  <si>
    <t>FEC.ktoe.LU.Res.HHnew.Thermal.SH.Gas.WH.Gas.Solar</t>
  </si>
  <si>
    <t>FEC.ktoe.LU.Res.HHnew.Thermal.SH.Gas.WH.Gas.Solar.Gas</t>
  </si>
  <si>
    <t>FEC.ktoe.LU.Res.HHnew.Thermal.SH.Gas.WH.Gas.Solar.Solar</t>
  </si>
  <si>
    <t>FEC.ktoe.LU.Res.HHnew.Thermal.SH.Gas.WH.Elc.NoSolar.Elec</t>
  </si>
  <si>
    <t>FEC.ktoe.LU.Res.HHnew.Thermal.SH.Gas.WH.Elc.Solar</t>
  </si>
  <si>
    <t>FEC.ktoe.LU.Res.HHnew.Thermal.SH.Gas.WH.Elc.Solar.Elec</t>
  </si>
  <si>
    <t>FEC.ktoe.LU.Res.HHnew.Thermal.SH.Gas.WH.Elc.Solar.Solar</t>
  </si>
  <si>
    <t>FEC.ktoe.LU.Res.HHnew.Thermal.SH.Gas.CO</t>
  </si>
  <si>
    <t>FEC.ktoe.LU.Res.HHnew.Thermal.SH.Gas.CO.Gas.Gas</t>
  </si>
  <si>
    <t>FEC.ktoe.LU.Res.HHnew.Thermal.SH.Gas.CO.Elc.Elec</t>
  </si>
  <si>
    <t>FEC.ktoe.LU.Res.HHnew.Thermal.SH.Biomass</t>
  </si>
  <si>
    <t>FEC.ktoe.LU.Res.HHnew.Thermal.SH.Biomass.SH</t>
  </si>
  <si>
    <t>FEC.ktoe.LU.Res.HHnew.Thermal.SH.Biomass.SH.Biomass</t>
  </si>
  <si>
    <t>FEC.ktoe.LU.Res.HHnew.Thermal.SH.Biomass.SH.Elec</t>
  </si>
  <si>
    <t>FEC.ktoe.LU.Res.HHnew.Thermal.SH.Biomass.SC</t>
  </si>
  <si>
    <t>FEC.ktoe.LU.Res.HHnew.Thermal.SH.Biomass.SC.AC.Elec</t>
  </si>
  <si>
    <t>FEC.ktoe.LU.Res.HHnew.Thermal.SH.Biomass.WH</t>
  </si>
  <si>
    <t>FEC.ktoe.LU.Res.HHnew.Thermal.SH.Biomass.WH.Biomass.NoSolar.Biomass</t>
  </si>
  <si>
    <t>FEC.ktoe.LU.Res.HHnew.Thermal.SH.Biomass.WH.Biomass.Solar</t>
  </si>
  <si>
    <t>FEC.ktoe.LU.Res.HHnew.Thermal.SH.Biomass.WH.Biomass.Solar.Biomass</t>
  </si>
  <si>
    <t>FEC.ktoe.LU.Res.HHnew.Thermal.SH.Biomass.WH.Biomass.Solar.Solar</t>
  </si>
  <si>
    <t>FEC.ktoe.LU.Res.HHnew.Thermal.SH.Biomass.WH.LPG.NoSolar.LPG</t>
  </si>
  <si>
    <t>FEC.ktoe.LU.Res.HHnew.Thermal.SH.Biomass.WH.LPG.Solar</t>
  </si>
  <si>
    <t>FEC.ktoe.LU.Res.HHnew.Thermal.SH.Biomass.WH.LPG.Solar.LPG</t>
  </si>
  <si>
    <t>FEC.ktoe.LU.Res.HHnew.Thermal.SH.Biomass.WH.LPG.Solar.Solar</t>
  </si>
  <si>
    <t>FEC.ktoe.LU.Res.HHnew.Thermal.SH.Biomass.WH.Elc.NoSolar.Elec</t>
  </si>
  <si>
    <t>FEC.ktoe.LU.Res.HHnew.Thermal.SH.Biomass.WH.Elc.Solar</t>
  </si>
  <si>
    <t>FEC.ktoe.LU.Res.HHnew.Thermal.SH.Biomass.WH.Elc.Solar.Elec</t>
  </si>
  <si>
    <t>FEC.ktoe.LU.Res.HHnew.Thermal.SH.Biomass.WH.Elc.Solar.Solar</t>
  </si>
  <si>
    <t>FEC.ktoe.LU.Res.HHnew.Thermal.SH.Biomass.CO</t>
  </si>
  <si>
    <t>FEC.ktoe.LU.Res.HHnew.Thermal.SH.Biomass.CO.Biomass.Biomass</t>
  </si>
  <si>
    <t>FEC.ktoe.LU.Res.HHnew.Thermal.SH.Biomass.CO.LPG.LPG</t>
  </si>
  <si>
    <t>FEC.ktoe.LU.Res.HHnew.Thermal.SH.Biomass.CO.Elc.Elec</t>
  </si>
  <si>
    <t>FEC.ktoe.LU.Res.HHnew.Thermal.SH.Geo</t>
  </si>
  <si>
    <t>FEC.ktoe.LU.Res.HHnew.Thermal.SH.Geo.SH</t>
  </si>
  <si>
    <t>FEC.ktoe.LU.Res.HHnew.Thermal.SH.Geo.SH.Geo</t>
  </si>
  <si>
    <t>FEC.ktoe.LU.Res.HHnew.Thermal.SH.Geo.SH.Elec</t>
  </si>
  <si>
    <t>FEC.ktoe.LU.Res.HHnew.Thermal.SH.Geo.SC</t>
  </si>
  <si>
    <t>FEC.ktoe.LU.Res.HHnew.Thermal.SH.Geo.SC.AC.Elec</t>
  </si>
  <si>
    <t>FEC.ktoe.LU.Res.HHnew.Thermal.SH.Geo.WH</t>
  </si>
  <si>
    <t>FEC.ktoe.LU.Res.HHnew.Thermal.SH.Geo.WH.Geo.NoSolar.Geo</t>
  </si>
  <si>
    <t>FEC.ktoe.LU.Res.HHnew.Thermal.SH.Geo.WH.Geo.Solar</t>
  </si>
  <si>
    <t>FEC.ktoe.LU.Res.HHnew.Thermal.SH.Geo.WH.Geo.Solar.Geo</t>
  </si>
  <si>
    <t>FEC.ktoe.LU.Res.HHnew.Thermal.SH.Geo.WH.Geo.Solar.Solar</t>
  </si>
  <si>
    <t>FEC.ktoe.LU.Res.HHnew.Thermal.SH.Geo.WH.Elc.NoSolar.Elec</t>
  </si>
  <si>
    <t>FEC.ktoe.LU.Res.HHnew.Thermal.SH.Geo.WH.Elc.Solar</t>
  </si>
  <si>
    <t>FEC.ktoe.LU.Res.HHnew.Thermal.SH.Geo.WH.Elc.Solar.Elec</t>
  </si>
  <si>
    <t>FEC.ktoe.LU.Res.HHnew.Thermal.SH.Geo.WH.Elc.Solar.Solar</t>
  </si>
  <si>
    <t>FEC.ktoe.LU.Res.HHnew.Thermal.SH.Geo.CO</t>
  </si>
  <si>
    <t>FEC.ktoe.LU.Res.HHnew.Thermal.SH.Geo.CO.LPG.LPG</t>
  </si>
  <si>
    <t>FEC.ktoe.LU.Res.HHnew.Thermal.SH.Geo.CO.Elc.Elec</t>
  </si>
  <si>
    <t>FEC.ktoe.LU.Res.HHnew.Thermal.SH.DistrHeat</t>
  </si>
  <si>
    <t>FEC.ktoe.LU.Res.HHnew.Thermal.SH.DistrHeat.SH</t>
  </si>
  <si>
    <t>FEC.ktoe.LU.Res.HHnew.Thermal.SH.DistrHeat.SH.Steam_Distr</t>
  </si>
  <si>
    <t>FEC.ktoe.LU.Res.HHnew.Thermal.SH.DistrHeat.SH.Elec</t>
  </si>
  <si>
    <t>FEC.ktoe.LU.Res.HHnew.Thermal.SH.DistrHeat.SC</t>
  </si>
  <si>
    <t>FEC.ktoe.LU.Res.HHnew.Thermal.SH.DistrHeat.SC.AC.Elec</t>
  </si>
  <si>
    <t>FEC.ktoe.LU.Res.HHnew.Thermal.SH.DistrHeat.WH</t>
  </si>
  <si>
    <t>FEC.ktoe.LU.Res.HHnew.Thermal.SH.DistrHeat.WH.DistrHeat.NoSolar.Steam_Distr</t>
  </si>
  <si>
    <t>FEC.ktoe.LU.Res.HHnew.Thermal.SH.DistrHeat.WH.DistrHeat.Solar</t>
  </si>
  <si>
    <t>FEC.ktoe.LU.Res.HHnew.Thermal.SH.DistrHeat.WH.DistrHeat.Solar.Steam_Distr</t>
  </si>
  <si>
    <t>FEC.ktoe.LU.Res.HHnew.Thermal.SH.DistrHeat.WH.DistrHeat.Solar.Solar</t>
  </si>
  <si>
    <t>FEC.ktoe.LU.Res.HHnew.Thermal.SH.DistrHeat.WH.Elc.NoSolar.Elec</t>
  </si>
  <si>
    <t>FEC.ktoe.LU.Res.HHnew.Thermal.SH.DistrHeat.WH.Elc.Solar</t>
  </si>
  <si>
    <t>FEC.ktoe.LU.Res.HHnew.Thermal.SH.DistrHeat.WH.Elc.Solar.Elec</t>
  </si>
  <si>
    <t>FEC.ktoe.LU.Res.HHnew.Thermal.SH.DistrHeat.WH.Elc.Solar.Solar</t>
  </si>
  <si>
    <t>FEC.ktoe.LU.Res.HHnew.Thermal.SH.DistrHeat.CO</t>
  </si>
  <si>
    <t>FEC.ktoe.LU.Res.HHnew.Thermal.SH.DistrHeat.CO.LPG.LPG</t>
  </si>
  <si>
    <t>FEC.ktoe.LU.Res.HHnew.Thermal.SH.DistrHeat.CO.Elc.Elec</t>
  </si>
  <si>
    <t>FEC.ktoe.LU.Res.HHnew.Thermal.SH.AdvElc</t>
  </si>
  <si>
    <t>FEC.ktoe.LU.Res.HHnew.Thermal.SH.AdvElc.SH</t>
  </si>
  <si>
    <t>FEC.ktoe.LU.Res.HHnew.Thermal.SH.AdvElc.SH.Elec</t>
  </si>
  <si>
    <t>FEC.ktoe.LU.Res.HHnew.Thermal.SH.AdvElc.SC</t>
  </si>
  <si>
    <t>FEC.ktoe.LU.Res.HHnew.Thermal.SH.AdvElc.SC.AC.Elec</t>
  </si>
  <si>
    <t>FEC.ktoe.LU.Res.HHnew.Thermal.SH.AdvElc.WH</t>
  </si>
  <si>
    <t>FEC.ktoe.LU.Res.HHnew.Thermal.SH.AdvElc.WH.LPG.NoSolar.LPG</t>
  </si>
  <si>
    <t>FEC.ktoe.LU.Res.HHnew.Thermal.SH.AdvElc.WH.LPG.Solar</t>
  </si>
  <si>
    <t>FEC.ktoe.LU.Res.HHnew.Thermal.SH.AdvElc.WH.LPG.Solar.LPG</t>
  </si>
  <si>
    <t>FEC.ktoe.LU.Res.HHnew.Thermal.SH.AdvElc.WH.LPG.Solar.Solar</t>
  </si>
  <si>
    <t>FEC.ktoe.LU.Res.HHnew.Thermal.SH.AdvElc.WH.Elc.NoSolar.Elec</t>
  </si>
  <si>
    <t>FEC.ktoe.LU.Res.HHnew.Thermal.SH.AdvElc.WH.Elc.Solar</t>
  </si>
  <si>
    <t>FEC.ktoe.LU.Res.HHnew.Thermal.SH.AdvElc.WH.Elc.Solar.Elec</t>
  </si>
  <si>
    <t>FEC.ktoe.LU.Res.HHnew.Thermal.SH.AdvElc.WH.Elc.Solar.Solar</t>
  </si>
  <si>
    <t>FEC.ktoe.LU.Res.HHnew.Thermal.SH.AdvElc.CO</t>
  </si>
  <si>
    <t>FEC.ktoe.LU.Res.HHnew.Thermal.SH.AdvElc.CO.LPG.LPG</t>
  </si>
  <si>
    <t>FEC.ktoe.LU.Res.HHnew.Thermal.SH.AdvElc.CO.Elc.Elec</t>
  </si>
  <si>
    <t>FEC.ktoe.LU.Res.HHnew.Thermal.SH.ConvElc</t>
  </si>
  <si>
    <t>FEC.ktoe.LU.Res.HHnew.Thermal.SH.ConvElc.SH</t>
  </si>
  <si>
    <t>FEC.ktoe.LU.Res.HHnew.Thermal.SH.ConvElc.SH.Elec</t>
  </si>
  <si>
    <t>FEC.ktoe.LU.Res.HHnew.Thermal.SH.ConvElc.SC</t>
  </si>
  <si>
    <t>FEC.ktoe.LU.Res.HHnew.Thermal.SH.ConvElc.SC.AC.Elec</t>
  </si>
  <si>
    <t>FEC.ktoe.LU.Res.HHnew.Thermal.SH.ConvElc.WH</t>
  </si>
  <si>
    <t>FEC.ktoe.LU.Res.HHnew.Thermal.SH.ConvElc.WH.LPG.NoSolar.LPG</t>
  </si>
  <si>
    <t>FEC.ktoe.LU.Res.HHnew.Thermal.SH.ConvElc.WH.LPG.Solar</t>
  </si>
  <si>
    <t>FEC.ktoe.LU.Res.HHnew.Thermal.SH.ConvElc.WH.LPG.Solar.LPG</t>
  </si>
  <si>
    <t>FEC.ktoe.LU.Res.HHnew.Thermal.SH.ConvElc.WH.LPG.Solar.Solar</t>
  </si>
  <si>
    <t>FEC.ktoe.LU.Res.HHnew.Thermal.SH.ConvElc.WH.Elc.NoSolar.Elec</t>
  </si>
  <si>
    <t>FEC.ktoe.LU.Res.HHnew.Thermal.SH.ConvElc.WH.Elc.Solar</t>
  </si>
  <si>
    <t>FEC.ktoe.LU.Res.HHnew.Thermal.SH.ConvElc.WH.Elc.Solar.Elec</t>
  </si>
  <si>
    <t>FEC.ktoe.LU.Res.HHnew.Thermal.SH.ConvElc.WH.Elc.Solar.Solar</t>
  </si>
  <si>
    <t>FEC.ktoe.LU.Res.HHnew.Thermal.SH.ConvElc.CO</t>
  </si>
  <si>
    <t>FEC.ktoe.LU.Res.HHnew.Thermal.SH.ConvElc.CO.LPG.LPG</t>
  </si>
  <si>
    <t>FEC.ktoe.LU.Res.HHnew.Thermal.SH.ConvElc.CO.Elc.Elec</t>
  </si>
  <si>
    <t>LU - Thermal energy service in new and renovated households (detailed structure)</t>
  </si>
  <si>
    <t>TES.ktoe.LU.Res.HHnew.Thermal.SH.Solids</t>
  </si>
  <si>
    <t>TES.ktoe.LU.Res.HHnew.Thermal.SH.Solids.SH</t>
  </si>
  <si>
    <t>TES.ktoe.LU.Res.HHnew.Thermal.SH.Solids.SH.Solids</t>
  </si>
  <si>
    <t>TES.ktoe.LU.Res.HHnew.Thermal.SH.Solids.SH.Elec</t>
  </si>
  <si>
    <t>TES.ktoe.LU.Res.HHnew.Thermal.SH.Solids.SC</t>
  </si>
  <si>
    <t>TES.ktoe.LU.Res.HHnew.Thermal.SH.Solids.SC.AC.Elec</t>
  </si>
  <si>
    <t>TES.ktoe.LU.Res.HHnew.Thermal.SH.Solids.WH</t>
  </si>
  <si>
    <t>TES.ktoe.LU.Res.HHnew.Thermal.SH.Solids.WH.Solids.NoSolar.Solids</t>
  </si>
  <si>
    <t>TES.ktoe.LU.Res.HHnew.Thermal.SH.Solids.WH.LPG.NoSolar.LPG</t>
  </si>
  <si>
    <t>TES.ktoe.LU.Res.HHnew.Thermal.SH.Solids.WH.LPG.Solar</t>
  </si>
  <si>
    <t>TES.ktoe.LU.Res.HHnew.Thermal.SH.Solids.WH.LPG.Solar.LPG</t>
  </si>
  <si>
    <t>TES.ktoe.LU.Res.HHnew.Thermal.SH.Solids.WH.LPG.Solar.Solar</t>
  </si>
  <si>
    <t>TES.ktoe.LU.Res.HHnew.Thermal.SH.Solids.WH.Elc.NoSolar.Elec</t>
  </si>
  <si>
    <t>TES.ktoe.LU.Res.HHnew.Thermal.SH.Solids.WH.Elc.Solar</t>
  </si>
  <si>
    <t>TES.ktoe.LU.Res.HHnew.Thermal.SH.Solids.WH.Elc.Solar.Elec</t>
  </si>
  <si>
    <t>TES.ktoe.LU.Res.HHnew.Thermal.SH.Solids.WH.Elc.Solar.Solar</t>
  </si>
  <si>
    <t>TES.ktoe.LU.Res.HHnew.Thermal.SH.Solids.CO</t>
  </si>
  <si>
    <t>TES.ktoe.LU.Res.HHnew.Thermal.SH.Solids.CO.Solids.Solids</t>
  </si>
  <si>
    <t>TES.ktoe.LU.Res.HHnew.Thermal.SH.Solids.CO.LPG.LPG</t>
  </si>
  <si>
    <t>TES.ktoe.LU.Res.HHnew.Thermal.SH.Solids.CO.Elc.Elec</t>
  </si>
  <si>
    <t>TES.ktoe.LU.Res.HHnew.Thermal.SH.LPG</t>
  </si>
  <si>
    <t>TES.ktoe.LU.Res.HHnew.Thermal.SH.LPG.SH</t>
  </si>
  <si>
    <t>TES.ktoe.LU.Res.HHnew.Thermal.SH.LPG.SH.LPG</t>
  </si>
  <si>
    <t>TES.ktoe.LU.Res.HHnew.Thermal.SH.LPG.SH.Elec</t>
  </si>
  <si>
    <t>TES.ktoe.LU.Res.HHnew.Thermal.SH.LPG.SC</t>
  </si>
  <si>
    <t>TES.ktoe.LU.Res.HHnew.Thermal.SH.LPG.SC.AC.Elec</t>
  </si>
  <si>
    <t>TES.ktoe.LU.Res.HHnew.Thermal.SH.LPG.WH</t>
  </si>
  <si>
    <t>TES.ktoe.LU.Res.HHnew.Thermal.SH.LPG.WH.LPG.NoSolar.LPG</t>
  </si>
  <si>
    <t>TES.ktoe.LU.Res.HHnew.Thermal.SH.LPG.WH.LPG.Solar</t>
  </si>
  <si>
    <t>TES.ktoe.LU.Res.HHnew.Thermal.SH.LPG.WH.LPG.Solar.LPG</t>
  </si>
  <si>
    <t>TES.ktoe.LU.Res.HHnew.Thermal.SH.LPG.WH.LPG.Solar.Solar</t>
  </si>
  <si>
    <t>TES.ktoe.LU.Res.HHnew.Thermal.SH.LPG.WH.Elc.NoSolar.Elec</t>
  </si>
  <si>
    <t>TES.ktoe.LU.Res.HHnew.Thermal.SH.LPG.WH.Elc.Solar</t>
  </si>
  <si>
    <t>TES.ktoe.LU.Res.HHnew.Thermal.SH.LPG.WH.Elc.Solar.Elec</t>
  </si>
  <si>
    <t>TES.ktoe.LU.Res.HHnew.Thermal.SH.LPG.WH.Elc.Solar.Solar</t>
  </si>
  <si>
    <t>TES.ktoe.LU.Res.HHnew.Thermal.SH.LPG.CO</t>
  </si>
  <si>
    <t>TES.ktoe.LU.Res.HHnew.Thermal.SH.LPG.CO.LPG.LPG</t>
  </si>
  <si>
    <t>TES.ktoe.LU.Res.HHnew.Thermal.SH.LPG.CO.Elc.Elec</t>
  </si>
  <si>
    <t>TES.ktoe.LU.Res.HHnew.Thermal.SH.Oil</t>
  </si>
  <si>
    <t>TES.ktoe.LU.Res.HHnew.Thermal.SH.Oil.SH</t>
  </si>
  <si>
    <t>TES.ktoe.LU.Res.HHnew.Thermal.SH.Oil.SH.Oil</t>
  </si>
  <si>
    <t>TES.ktoe.LU.Res.HHnew.Thermal.SH.Oil.SH.Elec</t>
  </si>
  <si>
    <t>TES.ktoe.LU.Res.HHnew.Thermal.SH.Oil.SC</t>
  </si>
  <si>
    <t>TES.ktoe.LU.Res.HHnew.Thermal.SH.Oil.SC.AC.Elec</t>
  </si>
  <si>
    <t>TES.ktoe.LU.Res.HHnew.Thermal.SH.Oil.WH</t>
  </si>
  <si>
    <t>TES.ktoe.LU.Res.HHnew.Thermal.SH.Oil.WH.Oil.NoSolar.Oil</t>
  </si>
  <si>
    <t>TES.ktoe.LU.Res.HHnew.Thermal.SH.Oil.WH.Oil.Solar</t>
  </si>
  <si>
    <t>TES.ktoe.LU.Res.HHnew.Thermal.SH.Oil.WH.Oil.Solar.Oil</t>
  </si>
  <si>
    <t>TES.ktoe.LU.Res.HHnew.Thermal.SH.Oil.WH.Oil.Solar.Solar</t>
  </si>
  <si>
    <t>TES.ktoe.LU.Res.HHnew.Thermal.SH.Oil.WH.Elc.NoSolar.Elec</t>
  </si>
  <si>
    <t>TES.ktoe.LU.Res.HHnew.Thermal.SH.Oil.WH.Elc.Solar</t>
  </si>
  <si>
    <t>TES.ktoe.LU.Res.HHnew.Thermal.SH.Oil.WH.Elc.Solar.Elec</t>
  </si>
  <si>
    <t>TES.ktoe.LU.Res.HHnew.Thermal.SH.Oil.WH.Elc.Solar.Solar</t>
  </si>
  <si>
    <t>TES.ktoe.LU.Res.HHnew.Thermal.SH.Oil.CO</t>
  </si>
  <si>
    <t>TES.ktoe.LU.Res.HHnew.Thermal.SH.Oil.CO.LPG.LPG</t>
  </si>
  <si>
    <t>TES.ktoe.LU.Res.HHnew.Thermal.SH.Oil.CO.Elc.Elec</t>
  </si>
  <si>
    <t>TES.ktoe.LU.Res.HHnew.Thermal.SH.Gas</t>
  </si>
  <si>
    <t>TES.ktoe.LU.Res.HHnew.Thermal.SH.Gas.SH</t>
  </si>
  <si>
    <t>TES.ktoe.LU.Res.HHnew.Thermal.SH.Gas.SH.Gas</t>
  </si>
  <si>
    <t>TES.ktoe.LU.Res.HHnew.Thermal.SH.Gas.SH.Elec</t>
  </si>
  <si>
    <t>TES.ktoe.LU.Res.HHnew.Thermal.SH.Gas.SC</t>
  </si>
  <si>
    <t>TES.ktoe.LU.Res.HHnew.Thermal.SH.Gas.SC.AC.Elec</t>
  </si>
  <si>
    <t>TES.ktoe.LU.Res.HHnew.Thermal.SH.Gas.WH</t>
  </si>
  <si>
    <t>TES.ktoe.LU.Res.HHnew.Thermal.SH.Gas.WH.Gas.NoSolar.Gas</t>
  </si>
  <si>
    <t>TES.ktoe.LU.Res.HHnew.Thermal.SH.Gas.WH.Gas.Solar</t>
  </si>
  <si>
    <t>TES.ktoe.LU.Res.HHnew.Thermal.SH.Gas.WH.Gas.Solar.Gas</t>
  </si>
  <si>
    <t>TES.ktoe.LU.Res.HHnew.Thermal.SH.Gas.WH.Gas.Solar.Solar</t>
  </si>
  <si>
    <t>TES.ktoe.LU.Res.HHnew.Thermal.SH.Gas.WH.Elc.NoSolar.Elec</t>
  </si>
  <si>
    <t>TES.ktoe.LU.Res.HHnew.Thermal.SH.Gas.WH.Elc.Solar</t>
  </si>
  <si>
    <t>TES.ktoe.LU.Res.HHnew.Thermal.SH.Gas.WH.Elc.Solar.Elec</t>
  </si>
  <si>
    <t>TES.ktoe.LU.Res.HHnew.Thermal.SH.Gas.WH.Elc.Solar.Solar</t>
  </si>
  <si>
    <t>TES.ktoe.LU.Res.HHnew.Thermal.SH.Gas.CO</t>
  </si>
  <si>
    <t>TES.ktoe.LU.Res.HHnew.Thermal.SH.Gas.CO.Gas.Gas</t>
  </si>
  <si>
    <t>TES.ktoe.LU.Res.HHnew.Thermal.SH.Gas.CO.Elc.Elec</t>
  </si>
  <si>
    <t>TES.ktoe.LU.Res.HHnew.Thermal.SH.Biomass</t>
  </si>
  <si>
    <t>TES.ktoe.LU.Res.HHnew.Thermal.SH.Biomass.SH</t>
  </si>
  <si>
    <t>TES.ktoe.LU.Res.HHnew.Thermal.SH.Biomass.SH.Biomass</t>
  </si>
  <si>
    <t>TES.ktoe.LU.Res.HHnew.Thermal.SH.Biomass.SH.Elec</t>
  </si>
  <si>
    <t>TES.ktoe.LU.Res.HHnew.Thermal.SH.Biomass.SC</t>
  </si>
  <si>
    <t>TES.ktoe.LU.Res.HHnew.Thermal.SH.Biomass.SC.AC.Elec</t>
  </si>
  <si>
    <t>TES.ktoe.LU.Res.HHnew.Thermal.SH.Biomass.WH</t>
  </si>
  <si>
    <t>TES.ktoe.LU.Res.HHnew.Thermal.SH.Biomass.WH.Biomass.NoSolar.Biomass</t>
  </si>
  <si>
    <t>TES.ktoe.LU.Res.HHnew.Thermal.SH.Biomass.WH.Biomass.Solar</t>
  </si>
  <si>
    <t>TES.ktoe.LU.Res.HHnew.Thermal.SH.Biomass.WH.Biomass.Solar.Biomass</t>
  </si>
  <si>
    <t>TES.ktoe.LU.Res.HHnew.Thermal.SH.Biomass.WH.Biomass.Solar.Solar</t>
  </si>
  <si>
    <t>TES.ktoe.LU.Res.HHnew.Thermal.SH.Biomass.WH.LPG.NoSolar.LPG</t>
  </si>
  <si>
    <t>TES.ktoe.LU.Res.HHnew.Thermal.SH.Biomass.WH.LPG.Solar</t>
  </si>
  <si>
    <t>TES.ktoe.LU.Res.HHnew.Thermal.SH.Biomass.WH.LPG.Solar.LPG</t>
  </si>
  <si>
    <t>TES.ktoe.LU.Res.HHnew.Thermal.SH.Biomass.WH.LPG.Solar.Solar</t>
  </si>
  <si>
    <t>TES.ktoe.LU.Res.HHnew.Thermal.SH.Biomass.WH.Elc.NoSolar.Elec</t>
  </si>
  <si>
    <t>TES.ktoe.LU.Res.HHnew.Thermal.SH.Biomass.WH.Elc.Solar</t>
  </si>
  <si>
    <t>TES.ktoe.LU.Res.HHnew.Thermal.SH.Biomass.WH.Elc.Solar.Elec</t>
  </si>
  <si>
    <t>TES.ktoe.LU.Res.HHnew.Thermal.SH.Biomass.WH.Elc.Solar.Solar</t>
  </si>
  <si>
    <t>TES.ktoe.LU.Res.HHnew.Thermal.SH.Biomass.CO</t>
  </si>
  <si>
    <t>TES.ktoe.LU.Res.HHnew.Thermal.SH.Biomass.CO.Biomass.Biomass</t>
  </si>
  <si>
    <t>TES.ktoe.LU.Res.HHnew.Thermal.SH.Biomass.CO.LPG.LPG</t>
  </si>
  <si>
    <t>TES.ktoe.LU.Res.HHnew.Thermal.SH.Biomass.CO.Elc.Elec</t>
  </si>
  <si>
    <t>TES.ktoe.LU.Res.HHnew.Thermal.SH.Geo</t>
  </si>
  <si>
    <t>TES.ktoe.LU.Res.HHnew.Thermal.SH.Geo.SH</t>
  </si>
  <si>
    <t>TES.ktoe.LU.Res.HHnew.Thermal.SH.Geo.SH.Geo</t>
  </si>
  <si>
    <t>TES.ktoe.LU.Res.HHnew.Thermal.SH.Geo.SH.Elec</t>
  </si>
  <si>
    <t>TES.ktoe.LU.Res.HHnew.Thermal.SH.Geo.SC</t>
  </si>
  <si>
    <t>TES.ktoe.LU.Res.HHnew.Thermal.SH.Geo.SC.AC.Elec</t>
  </si>
  <si>
    <t>TES.ktoe.LU.Res.HHnew.Thermal.SH.Geo.WH</t>
  </si>
  <si>
    <t>TES.ktoe.LU.Res.HHnew.Thermal.SH.Geo.WH.Geo.NoSolar.Geo</t>
  </si>
  <si>
    <t>TES.ktoe.LU.Res.HHnew.Thermal.SH.Geo.WH.Geo.Solar</t>
  </si>
  <si>
    <t>TES.ktoe.LU.Res.HHnew.Thermal.SH.Geo.WH.Geo.Solar.Geo</t>
  </si>
  <si>
    <t>TES.ktoe.LU.Res.HHnew.Thermal.SH.Geo.WH.Geo.Solar.Solar</t>
  </si>
  <si>
    <t>TES.ktoe.LU.Res.HHnew.Thermal.SH.Geo.WH.Elc.NoSolar.Elec</t>
  </si>
  <si>
    <t>TES.ktoe.LU.Res.HHnew.Thermal.SH.Geo.WH.Elc.Solar</t>
  </si>
  <si>
    <t>TES.ktoe.LU.Res.HHnew.Thermal.SH.Geo.WH.Elc.Solar.Elec</t>
  </si>
  <si>
    <t>TES.ktoe.LU.Res.HHnew.Thermal.SH.Geo.WH.Elc.Solar.Solar</t>
  </si>
  <si>
    <t>TES.ktoe.LU.Res.HHnew.Thermal.SH.Geo.CO</t>
  </si>
  <si>
    <t>TES.ktoe.LU.Res.HHnew.Thermal.SH.Geo.CO.LPG.LPG</t>
  </si>
  <si>
    <t>TES.ktoe.LU.Res.HHnew.Thermal.SH.Geo.CO.Elc.Elec</t>
  </si>
  <si>
    <t>TES.ktoe.LU.Res.HHnew.Thermal.SH.DistrHeat</t>
  </si>
  <si>
    <t>TES.ktoe.LU.Res.HHnew.Thermal.SH.DistrHeat.SH</t>
  </si>
  <si>
    <t>TES.ktoe.LU.Res.HHnew.Thermal.SH.DistrHeat.SH.Steam_Distr</t>
  </si>
  <si>
    <t>TES.ktoe.LU.Res.HHnew.Thermal.SH.DistrHeat.SH.Elec</t>
  </si>
  <si>
    <t>TES.ktoe.LU.Res.HHnew.Thermal.SH.DistrHeat.SC</t>
  </si>
  <si>
    <t>TES.ktoe.LU.Res.HHnew.Thermal.SH.DistrHeat.SC.AC.Elec</t>
  </si>
  <si>
    <t>TES.ktoe.LU.Res.HHnew.Thermal.SH.DistrHeat.WH</t>
  </si>
  <si>
    <t>TES.ktoe.LU.Res.HHnew.Thermal.SH.DistrHeat.WH.DistrHeat.NoSolar.Steam_Distr</t>
  </si>
  <si>
    <t>TES.ktoe.LU.Res.HHnew.Thermal.SH.DistrHeat.WH.DistrHeat.Solar</t>
  </si>
  <si>
    <t>TES.ktoe.LU.Res.HHnew.Thermal.SH.DistrHeat.WH.DistrHeat.Solar.Steam_Distr</t>
  </si>
  <si>
    <t>TES.ktoe.LU.Res.HHnew.Thermal.SH.DistrHeat.WH.DistrHeat.Solar.Solar</t>
  </si>
  <si>
    <t>TES.ktoe.LU.Res.HHnew.Thermal.SH.DistrHeat.WH.Elc.NoSolar.Elec</t>
  </si>
  <si>
    <t>TES.ktoe.LU.Res.HHnew.Thermal.SH.DistrHeat.WH.Elc.Solar</t>
  </si>
  <si>
    <t>TES.ktoe.LU.Res.HHnew.Thermal.SH.DistrHeat.WH.Elc.Solar.Elec</t>
  </si>
  <si>
    <t>TES.ktoe.LU.Res.HHnew.Thermal.SH.DistrHeat.WH.Elc.Solar.Solar</t>
  </si>
  <si>
    <t>TES.ktoe.LU.Res.HHnew.Thermal.SH.DistrHeat.CO</t>
  </si>
  <si>
    <t>TES.ktoe.LU.Res.HHnew.Thermal.SH.DistrHeat.CO.LPG.LPG</t>
  </si>
  <si>
    <t>TES.ktoe.LU.Res.HHnew.Thermal.SH.DistrHeat.CO.Elc.Elec</t>
  </si>
  <si>
    <t>TES.ktoe.LU.Res.HHnew.Thermal.SH.AdvElc</t>
  </si>
  <si>
    <t>TES.ktoe.LU.Res.HHnew.Thermal.SH.AdvElc.SH</t>
  </si>
  <si>
    <t>TES.ktoe.LU.Res.HHnew.Thermal.SH.AdvElc.SH.Elec</t>
  </si>
  <si>
    <t>TES.ktoe.LU.Res.HHnew.Thermal.SH.AdvElc.SC</t>
  </si>
  <si>
    <t>TES.ktoe.LU.Res.HHnew.Thermal.SH.AdvElc.SC.AC.Elec</t>
  </si>
  <si>
    <t>TES.ktoe.LU.Res.HHnew.Thermal.SH.AdvElc.WH</t>
  </si>
  <si>
    <t>TES.ktoe.LU.Res.HHnew.Thermal.SH.AdvElc.WH.LPG.NoSolar.LPG</t>
  </si>
  <si>
    <t>TES.ktoe.LU.Res.HHnew.Thermal.SH.AdvElc.WH.LPG.Solar</t>
  </si>
  <si>
    <t>TES.ktoe.LU.Res.HHnew.Thermal.SH.AdvElc.WH.LPG.Solar.LPG</t>
  </si>
  <si>
    <t>TES.ktoe.LU.Res.HHnew.Thermal.SH.AdvElc.WH.LPG.Solar.Solar</t>
  </si>
  <si>
    <t>TES.ktoe.LU.Res.HHnew.Thermal.SH.AdvElc.WH.Elc.NoSolar.Elec</t>
  </si>
  <si>
    <t>TES.ktoe.LU.Res.HHnew.Thermal.SH.AdvElc.WH.Elc.Solar</t>
  </si>
  <si>
    <t>TES.ktoe.LU.Res.HHnew.Thermal.SH.AdvElc.WH.Elc.Solar.Elec</t>
  </si>
  <si>
    <t>TES.ktoe.LU.Res.HHnew.Thermal.SH.AdvElc.WH.Elc.Solar.Solar</t>
  </si>
  <si>
    <t>TES.ktoe.LU.Res.HHnew.Thermal.SH.AdvElc.CO</t>
  </si>
  <si>
    <t>TES.ktoe.LU.Res.HHnew.Thermal.SH.AdvElc.CO.LPG.LPG</t>
  </si>
  <si>
    <t>TES.ktoe.LU.Res.HHnew.Thermal.SH.AdvElc.CO.Elc.Elec</t>
  </si>
  <si>
    <t>TES.ktoe.LU.Res.HHnew.Thermal.SH.ConvElc</t>
  </si>
  <si>
    <t>TES.ktoe.LU.Res.HHnew.Thermal.SH.ConvElc.SH</t>
  </si>
  <si>
    <t>TES.ktoe.LU.Res.HHnew.Thermal.SH.ConvElc.SH.Elec</t>
  </si>
  <si>
    <t>TES.ktoe.LU.Res.HHnew.Thermal.SH.ConvElc.SC</t>
  </si>
  <si>
    <t>TES.ktoe.LU.Res.HHnew.Thermal.SH.ConvElc.SC.AC.Elec</t>
  </si>
  <si>
    <t>TES.ktoe.LU.Res.HHnew.Thermal.SH.ConvElc.WH</t>
  </si>
  <si>
    <t>TES.ktoe.LU.Res.HHnew.Thermal.SH.ConvElc.WH.LPG.NoSolar.LPG</t>
  </si>
  <si>
    <t>TES.ktoe.LU.Res.HHnew.Thermal.SH.ConvElc.WH.LPG.Solar</t>
  </si>
  <si>
    <t>TES.ktoe.LU.Res.HHnew.Thermal.SH.ConvElc.WH.LPG.Solar.LPG</t>
  </si>
  <si>
    <t>TES.ktoe.LU.Res.HHnew.Thermal.SH.ConvElc.WH.LPG.Solar.Solar</t>
  </si>
  <si>
    <t>TES.ktoe.LU.Res.HHnew.Thermal.SH.ConvElc.WH.Elc.NoSolar.Elec</t>
  </si>
  <si>
    <t>TES.ktoe.LU.Res.HHnew.Thermal.SH.ConvElc.WH.Elc.Solar</t>
  </si>
  <si>
    <t>TES.ktoe.LU.Res.HHnew.Thermal.SH.ConvElc.WH.Elc.Solar.Elec</t>
  </si>
  <si>
    <t>TES.ktoe.LU.Res.HHnew.Thermal.SH.ConvElc.WH.Elc.Solar.Solar</t>
  </si>
  <si>
    <t>TES.ktoe.LU.Res.HHnew.Thermal.SH.ConvElc.CO</t>
  </si>
  <si>
    <t>TES.ktoe.LU.Res.HHnew.Thermal.SH.ConvElc.CO.LPG.LPG</t>
  </si>
  <si>
    <t>TES.ktoe.LU.Res.HHnew.Thermal.SH.ConvElc.CO.Elc.Elec</t>
  </si>
  <si>
    <t>LU - System efficiency indicator of new and renovated households (detailed structure)</t>
  </si>
  <si>
    <t>Eff.ratio.LU.Res.HHnew.Thermal.SH.Solids</t>
  </si>
  <si>
    <t>Eff.ratio.LU.Res.HHnew.Thermal.SH.Solids.SH</t>
  </si>
  <si>
    <t>Eff.ratio.LU.Res.HHnew.Thermal.SH.Solids.SH.Solids</t>
  </si>
  <si>
    <t>Eff.ratio.LU.Res.HHnew.Thermal.SH.Solids.SH.Elec</t>
  </si>
  <si>
    <t>Eff.ratio.LU.Res.HHnew.Thermal.SH.Solids.SC</t>
  </si>
  <si>
    <t>Eff.ratio.LU.Res.HHnew.Thermal.SH.Solids.SC.AC.Elec</t>
  </si>
  <si>
    <t>Eff.ratio.LU.Res.HHnew.Thermal.SH.Solids.WH</t>
  </si>
  <si>
    <t>Eff.ratio.LU.Res.HHnew.Thermal.SH.Solids.WH.Solids.NoSolar.Solids</t>
  </si>
  <si>
    <t>Eff.ratio.LU.Res.HHnew.Thermal.SH.Solids.WH.LPG.NoSolar.LPG</t>
  </si>
  <si>
    <t>Eff.ratio.LU.Res.HHnew.Thermal.SH.Solids.WH.LPG.Solar</t>
  </si>
  <si>
    <t>Eff.ratio.LU.Res.HHnew.Thermal.SH.Solids.WH.LPG.Solar.LPG</t>
  </si>
  <si>
    <t>Eff.ratio.LU.Res.HHnew.Thermal.SH.Solids.WH.LPG.Solar.Solar</t>
  </si>
  <si>
    <t>Eff.ratio.LU.Res.HHnew.Thermal.SH.Solids.WH.Elc.NoSolar.Elec</t>
  </si>
  <si>
    <t>Eff.ratio.LU.Res.HHnew.Thermal.SH.Solids.WH.Elc.Solar</t>
  </si>
  <si>
    <t>Eff.ratio.LU.Res.HHnew.Thermal.SH.Solids.WH.Elc.Solar.Elec</t>
  </si>
  <si>
    <t>Eff.ratio.LU.Res.HHnew.Thermal.SH.Solids.WH.Elc.Solar.Solar</t>
  </si>
  <si>
    <t>Eff.ratio.LU.Res.HHnew.Thermal.SH.Solids.CO</t>
  </si>
  <si>
    <t>Eff.ratio.LU.Res.HHnew.Thermal.SH.Solids.CO.Solids.Solids</t>
  </si>
  <si>
    <t>Eff.ratio.LU.Res.HHnew.Thermal.SH.Solids.CO.LPG.LPG</t>
  </si>
  <si>
    <t>Eff.ratio.LU.Res.HHnew.Thermal.SH.Solids.CO.Elc.Elec</t>
  </si>
  <si>
    <t>Eff.ratio.LU.Res.HHnew.Thermal.SH.LPG</t>
  </si>
  <si>
    <t>Eff.ratio.LU.Res.HHnew.Thermal.SH.LPG.SH</t>
  </si>
  <si>
    <t>Eff.ratio.LU.Res.HHnew.Thermal.SH.LPG.SH.LPG</t>
  </si>
  <si>
    <t>Eff.ratio.LU.Res.HHnew.Thermal.SH.LPG.SH.Elec</t>
  </si>
  <si>
    <t>Eff.ratio.LU.Res.HHnew.Thermal.SH.LPG.SC</t>
  </si>
  <si>
    <t>Eff.ratio.LU.Res.HHnew.Thermal.SH.LPG.SC.AC.Elec</t>
  </si>
  <si>
    <t>Eff.ratio.LU.Res.HHnew.Thermal.SH.LPG.WH</t>
  </si>
  <si>
    <t>Eff.ratio.LU.Res.HHnew.Thermal.SH.LPG.WH.LPG.NoSolar.LPG</t>
  </si>
  <si>
    <t>Eff.ratio.LU.Res.HHnew.Thermal.SH.LPG.WH.LPG.Solar</t>
  </si>
  <si>
    <t>Eff.ratio.LU.Res.HHnew.Thermal.SH.LPG.WH.LPG.Solar.LPG</t>
  </si>
  <si>
    <t>Eff.ratio.LU.Res.HHnew.Thermal.SH.LPG.WH.LPG.Solar.Solar</t>
  </si>
  <si>
    <t>Eff.ratio.LU.Res.HHnew.Thermal.SH.LPG.WH.Elc.NoSolar.Elec</t>
  </si>
  <si>
    <t>Eff.ratio.LU.Res.HHnew.Thermal.SH.LPG.WH.Elc.Solar</t>
  </si>
  <si>
    <t>Eff.ratio.LU.Res.HHnew.Thermal.SH.LPG.WH.Elc.Solar.Elec</t>
  </si>
  <si>
    <t>Eff.ratio.LU.Res.HHnew.Thermal.SH.LPG.WH.Elc.Solar.Solar</t>
  </si>
  <si>
    <t>Eff.ratio.LU.Res.HHnew.Thermal.SH.LPG.CO</t>
  </si>
  <si>
    <t>Eff.ratio.LU.Res.HHnew.Thermal.SH.LPG.CO.LPG.LPG</t>
  </si>
  <si>
    <t>Eff.ratio.LU.Res.HHnew.Thermal.SH.LPG.CO.Elc.Elec</t>
  </si>
  <si>
    <t>Eff.ratio.LU.Res.HHnew.Thermal.SH.Oil</t>
  </si>
  <si>
    <t>Eff.ratio.LU.Res.HHnew.Thermal.SH.Oil.SH</t>
  </si>
  <si>
    <t>Eff.ratio.LU.Res.HHnew.Thermal.SH.Oil.SH.Oil</t>
  </si>
  <si>
    <t>Eff.ratio.LU.Res.HHnew.Thermal.SH.Oil.SH.Elec</t>
  </si>
  <si>
    <t>Eff.ratio.LU.Res.HHnew.Thermal.SH.Oil.SC</t>
  </si>
  <si>
    <t>Eff.ratio.LU.Res.HHnew.Thermal.SH.Oil.SC.AC.Elec</t>
  </si>
  <si>
    <t>Eff.ratio.LU.Res.HHnew.Thermal.SH.Oil.WH</t>
  </si>
  <si>
    <t>Eff.ratio.LU.Res.HHnew.Thermal.SH.Oil.WH.Oil.NoSolar.Oil</t>
  </si>
  <si>
    <t>Eff.ratio.LU.Res.HHnew.Thermal.SH.Oil.WH.Oil.Solar</t>
  </si>
  <si>
    <t>Eff.ratio.LU.Res.HHnew.Thermal.SH.Oil.WH.Oil.Solar.Oil</t>
  </si>
  <si>
    <t>Eff.ratio.LU.Res.HHnew.Thermal.SH.Oil.WH.Oil.Solar.Solar</t>
  </si>
  <si>
    <t>Eff.ratio.LU.Res.HHnew.Thermal.SH.Oil.WH.Elc.NoSolar.Elec</t>
  </si>
  <si>
    <t>Eff.ratio.LU.Res.HHnew.Thermal.SH.Oil.WH.Elc.Solar</t>
  </si>
  <si>
    <t>Eff.ratio.LU.Res.HHnew.Thermal.SH.Oil.WH.Elc.Solar.Elec</t>
  </si>
  <si>
    <t>Eff.ratio.LU.Res.HHnew.Thermal.SH.Oil.WH.Elc.Solar.Solar</t>
  </si>
  <si>
    <t>Eff.ratio.LU.Res.HHnew.Thermal.SH.Oil.CO</t>
  </si>
  <si>
    <t>Eff.ratio.LU.Res.HHnew.Thermal.SH.Oil.CO.LPG.LPG</t>
  </si>
  <si>
    <t>Eff.ratio.LU.Res.HHnew.Thermal.SH.Oil.CO.Elc.Elec</t>
  </si>
  <si>
    <t>Eff.ratio.LU.Res.HHnew.Thermal.SH.Gas</t>
  </si>
  <si>
    <t>Eff.ratio.LU.Res.HHnew.Thermal.SH.Gas.SH</t>
  </si>
  <si>
    <t>Eff.ratio.LU.Res.HHnew.Thermal.SH.Gas.SH.Gas</t>
  </si>
  <si>
    <t>Eff.ratio.LU.Res.HHnew.Thermal.SH.Gas.SH.Elec</t>
  </si>
  <si>
    <t>Eff.ratio.LU.Res.HHnew.Thermal.SH.Gas.SC</t>
  </si>
  <si>
    <t>Eff.ratio.LU.Res.HHnew.Thermal.SH.Gas.SC.AC.Elec</t>
  </si>
  <si>
    <t>Eff.ratio.LU.Res.HHnew.Thermal.SH.Gas.WH</t>
  </si>
  <si>
    <t>Eff.ratio.LU.Res.HHnew.Thermal.SH.Gas.WH.Gas.NoSolar.Gas</t>
  </si>
  <si>
    <t>Eff.ratio.LU.Res.HHnew.Thermal.SH.Gas.WH.Gas.Solar</t>
  </si>
  <si>
    <t>Eff.ratio.LU.Res.HHnew.Thermal.SH.Gas.WH.Gas.Solar.Gas</t>
  </si>
  <si>
    <t>Eff.ratio.LU.Res.HHnew.Thermal.SH.Gas.WH.Gas.Solar.Solar</t>
  </si>
  <si>
    <t>Eff.ratio.LU.Res.HHnew.Thermal.SH.Gas.WH.Elc.NoSolar.Elec</t>
  </si>
  <si>
    <t>Eff.ratio.LU.Res.HHnew.Thermal.SH.Gas.WH.Elc.Solar</t>
  </si>
  <si>
    <t>Eff.ratio.LU.Res.HHnew.Thermal.SH.Gas.WH.Elc.Solar.Elec</t>
  </si>
  <si>
    <t>Eff.ratio.LU.Res.HHnew.Thermal.SH.Gas.WH.Elc.Solar.Solar</t>
  </si>
  <si>
    <t>Eff.ratio.LU.Res.HHnew.Thermal.SH.Gas.CO</t>
  </si>
  <si>
    <t>Eff.ratio.LU.Res.HHnew.Thermal.SH.Gas.CO.Gas.Gas</t>
  </si>
  <si>
    <t>Eff.ratio.LU.Res.HHnew.Thermal.SH.Gas.CO.Elc.Elec</t>
  </si>
  <si>
    <t>Eff.ratio.LU.Res.HHnew.Thermal.SH.Biomass</t>
  </si>
  <si>
    <t>Eff.ratio.LU.Res.HHnew.Thermal.SH.Biomass.SH</t>
  </si>
  <si>
    <t>Eff.ratio.LU.Res.HHnew.Thermal.SH.Biomass.SH.Biomass</t>
  </si>
  <si>
    <t>Eff.ratio.LU.Res.HHnew.Thermal.SH.Biomass.SH.Elec</t>
  </si>
  <si>
    <t>Eff.ratio.LU.Res.HHnew.Thermal.SH.Biomass.SC</t>
  </si>
  <si>
    <t>Eff.ratio.LU.Res.HHnew.Thermal.SH.Biomass.SC.AC.Elec</t>
  </si>
  <si>
    <t>Eff.ratio.LU.Res.HHnew.Thermal.SH.Biomass.WH</t>
  </si>
  <si>
    <t>Eff.ratio.LU.Res.HHnew.Thermal.SH.Biomass.WH.Biomass.NoSolar.Biomass</t>
  </si>
  <si>
    <t>Eff.ratio.LU.Res.HHnew.Thermal.SH.Biomass.WH.Biomass.Solar</t>
  </si>
  <si>
    <t>Eff.ratio.LU.Res.HHnew.Thermal.SH.Biomass.WH.Biomass.Solar.Biomass</t>
  </si>
  <si>
    <t>Eff.ratio.LU.Res.HHnew.Thermal.SH.Biomass.WH.Biomass.Solar.Solar</t>
  </si>
  <si>
    <t>Eff.ratio.LU.Res.HHnew.Thermal.SH.Biomass.WH.LPG.NoSolar.LPG</t>
  </si>
  <si>
    <t>Eff.ratio.LU.Res.HHnew.Thermal.SH.Biomass.WH.LPG.Solar</t>
  </si>
  <si>
    <t>Eff.ratio.LU.Res.HHnew.Thermal.SH.Biomass.WH.LPG.Solar.LPG</t>
  </si>
  <si>
    <t>Eff.ratio.LU.Res.HHnew.Thermal.SH.Biomass.WH.LPG.Solar.Solar</t>
  </si>
  <si>
    <t>Eff.ratio.LU.Res.HHnew.Thermal.SH.Biomass.WH.Elc.NoSolar.Elec</t>
  </si>
  <si>
    <t>Eff.ratio.LU.Res.HHnew.Thermal.SH.Biomass.WH.Elc.Solar</t>
  </si>
  <si>
    <t>Eff.ratio.LU.Res.HHnew.Thermal.SH.Biomass.WH.Elc.Solar.Elec</t>
  </si>
  <si>
    <t>Eff.ratio.LU.Res.HHnew.Thermal.SH.Biomass.WH.Elc.Solar.Solar</t>
  </si>
  <si>
    <t>Eff.ratio.LU.Res.HHnew.Thermal.SH.Biomass.CO</t>
  </si>
  <si>
    <t>Eff.ratio.LU.Res.HHnew.Thermal.SH.Biomass.CO.Biomass.Biomass</t>
  </si>
  <si>
    <t>Eff.ratio.LU.Res.HHnew.Thermal.SH.Biomass.CO.LPG.LPG</t>
  </si>
  <si>
    <t>Eff.ratio.LU.Res.HHnew.Thermal.SH.Biomass.CO.Elc.Elec</t>
  </si>
  <si>
    <t>Eff.ratio.LU.Res.HHnew.Thermal.SH.Geo</t>
  </si>
  <si>
    <t>Eff.ratio.LU.Res.HHnew.Thermal.SH.Geo.SH</t>
  </si>
  <si>
    <t>Eff.ratio.LU.Res.HHnew.Thermal.SH.Geo.SH.Geo</t>
  </si>
  <si>
    <t>Eff.ratio.LU.Res.HHnew.Thermal.SH.Geo.SH.Elec</t>
  </si>
  <si>
    <t>Eff.ratio.LU.Res.HHnew.Thermal.SH.Geo.SC</t>
  </si>
  <si>
    <t>Eff.ratio.LU.Res.HHnew.Thermal.SH.Geo.SC.AC.Elec</t>
  </si>
  <si>
    <t>Eff.ratio.LU.Res.HHnew.Thermal.SH.Geo.WH</t>
  </si>
  <si>
    <t>Eff.ratio.LU.Res.HHnew.Thermal.SH.Geo.WH.Geo.NoSolar.Geo</t>
  </si>
  <si>
    <t>Eff.ratio.LU.Res.HHnew.Thermal.SH.Geo.WH.Geo.Solar</t>
  </si>
  <si>
    <t>Eff.ratio.LU.Res.HHnew.Thermal.SH.Geo.WH.Geo.Solar.Geo</t>
  </si>
  <si>
    <t>Eff.ratio.LU.Res.HHnew.Thermal.SH.Geo.WH.Geo.Solar.Solar</t>
  </si>
  <si>
    <t>Eff.ratio.LU.Res.HHnew.Thermal.SH.Geo.WH.Elc.NoSolar.Elec</t>
  </si>
  <si>
    <t>Eff.ratio.LU.Res.HHnew.Thermal.SH.Geo.WH.Elc.Solar</t>
  </si>
  <si>
    <t>Eff.ratio.LU.Res.HHnew.Thermal.SH.Geo.WH.Elc.Solar.Elec</t>
  </si>
  <si>
    <t>Eff.ratio.LU.Res.HHnew.Thermal.SH.Geo.WH.Elc.Solar.Solar</t>
  </si>
  <si>
    <t>Eff.ratio.LU.Res.HHnew.Thermal.SH.Geo.CO</t>
  </si>
  <si>
    <t>Eff.ratio.LU.Res.HHnew.Thermal.SH.Geo.CO.LPG.LPG</t>
  </si>
  <si>
    <t>Eff.ratio.LU.Res.HHnew.Thermal.SH.Geo.CO.Elc.Elec</t>
  </si>
  <si>
    <t>Eff.ratio.LU.Res.HHnew.Thermal.SH.DistrHeat</t>
  </si>
  <si>
    <t>Eff.ratio.LU.Res.HHnew.Thermal.SH.DistrHeat.SH</t>
  </si>
  <si>
    <t>Eff.ratio.LU.Res.HHnew.Thermal.SH.DistrHeat.SH.Steam_Distr</t>
  </si>
  <si>
    <t>Eff.ratio.LU.Res.HHnew.Thermal.SH.DistrHeat.SH.Elec</t>
  </si>
  <si>
    <t>Eff.ratio.LU.Res.HHnew.Thermal.SH.DistrHeat.SC</t>
  </si>
  <si>
    <t>Eff.ratio.LU.Res.HHnew.Thermal.SH.DistrHeat.SC.AC.Elec</t>
  </si>
  <si>
    <t>Eff.ratio.LU.Res.HHnew.Thermal.SH.DistrHeat.WH</t>
  </si>
  <si>
    <t>Eff.ratio.LU.Res.HHnew.Thermal.SH.DistrHeat.WH.DistrHeat.NoSolar.Steam_Distr</t>
  </si>
  <si>
    <t>Eff.ratio.LU.Res.HHnew.Thermal.SH.DistrHeat.WH.DistrHeat.Solar</t>
  </si>
  <si>
    <t>Eff.ratio.LU.Res.HHnew.Thermal.SH.DistrHeat.WH.DistrHeat.Solar.Steam_Distr</t>
  </si>
  <si>
    <t>Eff.ratio.LU.Res.HHnew.Thermal.SH.DistrHeat.WH.DistrHeat.Solar.Solar</t>
  </si>
  <si>
    <t>Eff.ratio.LU.Res.HHnew.Thermal.SH.DistrHeat.WH.Elc.NoSolar.Elec</t>
  </si>
  <si>
    <t>Eff.ratio.LU.Res.HHnew.Thermal.SH.DistrHeat.WH.Elc.Solar</t>
  </si>
  <si>
    <t>Eff.ratio.LU.Res.HHnew.Thermal.SH.DistrHeat.WH.Elc.Solar.Elec</t>
  </si>
  <si>
    <t>Eff.ratio.LU.Res.HHnew.Thermal.SH.DistrHeat.WH.Elc.Solar.Solar</t>
  </si>
  <si>
    <t>Eff.ratio.LU.Res.HHnew.Thermal.SH.DistrHeat.CO</t>
  </si>
  <si>
    <t>Eff.ratio.LU.Res.HHnew.Thermal.SH.DistrHeat.CO.LPG.LPG</t>
  </si>
  <si>
    <t>Eff.ratio.LU.Res.HHnew.Thermal.SH.DistrHeat.CO.Elc.Elec</t>
  </si>
  <si>
    <t>Eff.ratio.LU.Res.HHnew.Thermal.SH.AdvElc</t>
  </si>
  <si>
    <t>Eff.ratio.LU.Res.HHnew.Thermal.SH.AdvElc.SH</t>
  </si>
  <si>
    <t>Eff.ratio.LU.Res.HHnew.Thermal.SH.AdvElc.SH.Elec</t>
  </si>
  <si>
    <t>Eff.ratio.LU.Res.HHnew.Thermal.SH.AdvElc.SC</t>
  </si>
  <si>
    <t>Eff.ratio.LU.Res.HHnew.Thermal.SH.AdvElc.SC.AC.Elec</t>
  </si>
  <si>
    <t>Eff.ratio.LU.Res.HHnew.Thermal.SH.AdvElc.WH</t>
  </si>
  <si>
    <t>Eff.ratio.LU.Res.HHnew.Thermal.SH.AdvElc.WH.LPG.NoSolar.LPG</t>
  </si>
  <si>
    <t>Eff.ratio.LU.Res.HHnew.Thermal.SH.AdvElc.WH.LPG.Solar</t>
  </si>
  <si>
    <t>Eff.ratio.LU.Res.HHnew.Thermal.SH.AdvElc.WH.LPG.Solar.LPG</t>
  </si>
  <si>
    <t>Eff.ratio.LU.Res.HHnew.Thermal.SH.AdvElc.WH.LPG.Solar.Solar</t>
  </si>
  <si>
    <t>Eff.ratio.LU.Res.HHnew.Thermal.SH.AdvElc.WH.Elc.NoSolar.Elec</t>
  </si>
  <si>
    <t>Eff.ratio.LU.Res.HHnew.Thermal.SH.AdvElc.WH.Elc.Solar</t>
  </si>
  <si>
    <t>Eff.ratio.LU.Res.HHnew.Thermal.SH.AdvElc.WH.Elc.Solar.Elec</t>
  </si>
  <si>
    <t>Eff.ratio.LU.Res.HHnew.Thermal.SH.AdvElc.WH.Elc.Solar.Solar</t>
  </si>
  <si>
    <t>Eff.ratio.LU.Res.HHnew.Thermal.SH.AdvElc.CO</t>
  </si>
  <si>
    <t>Eff.ratio.LU.Res.HHnew.Thermal.SH.AdvElc.CO.LPG.LPG</t>
  </si>
  <si>
    <t>Eff.ratio.LU.Res.HHnew.Thermal.SH.AdvElc.CO.Elc.Elec</t>
  </si>
  <si>
    <t>Eff.ratio.LU.Res.HHnew.Thermal.SH.ConvElc</t>
  </si>
  <si>
    <t>Eff.ratio.LU.Res.HHnew.Thermal.SH.ConvElc.SH</t>
  </si>
  <si>
    <t>Eff.ratio.LU.Res.HHnew.Thermal.SH.ConvElc.SH.Elec</t>
  </si>
  <si>
    <t>Eff.ratio.LU.Res.HHnew.Thermal.SH.ConvElc.SC</t>
  </si>
  <si>
    <t>Eff.ratio.LU.Res.HHnew.Thermal.SH.ConvElc.SC.AC.Elec</t>
  </si>
  <si>
    <t>Eff.ratio.LU.Res.HHnew.Thermal.SH.ConvElc.WH</t>
  </si>
  <si>
    <t>Eff.ratio.LU.Res.HHnew.Thermal.SH.ConvElc.WH.LPG.NoSolar.LPG</t>
  </si>
  <si>
    <t>Eff.ratio.LU.Res.HHnew.Thermal.SH.ConvElc.WH.LPG.Solar</t>
  </si>
  <si>
    <t>Eff.ratio.LU.Res.HHnew.Thermal.SH.ConvElc.WH.LPG.Solar.LPG</t>
  </si>
  <si>
    <t>Eff.ratio.LU.Res.HHnew.Thermal.SH.ConvElc.WH.LPG.Solar.Solar</t>
  </si>
  <si>
    <t>Eff.ratio.LU.Res.HHnew.Thermal.SH.ConvElc.WH.Elc.NoSolar.Elec</t>
  </si>
  <si>
    <t>Eff.ratio.LU.Res.HHnew.Thermal.SH.ConvElc.WH.Elc.Solar</t>
  </si>
  <si>
    <t>Eff.ratio.LU.Res.HHnew.Thermal.SH.ConvElc.WH.Elc.Solar.Elec</t>
  </si>
  <si>
    <t>Eff.ratio.LU.Res.HHnew.Thermal.SH.ConvElc.WH.Elc.Solar.Solar</t>
  </si>
  <si>
    <t>Eff.ratio.LU.Res.HHnew.Thermal.SH.ConvElc.CO</t>
  </si>
  <si>
    <t>Eff.ratio.LU.Res.HHnew.Thermal.SH.ConvElc.CO.LPG.LPG</t>
  </si>
  <si>
    <t>Eff.ratio.LU.Res.HHnew.Thermal.SH.ConvElc.CO.Elc.Elec</t>
  </si>
  <si>
    <t>LU - CO2 emissions in new and renovated households (detailed structure)</t>
  </si>
  <si>
    <t>EMI.ktCO2.LU.Res.HHnew.Thermal.SH.Solids</t>
  </si>
  <si>
    <t>EMI.ktCO2.LU.Res.HHnew.Thermal.SH.Solids.SH</t>
  </si>
  <si>
    <t>EMI.ktCO2.LU.Res.HHnew.Thermal.SH.Solids.SH.Solids</t>
  </si>
  <si>
    <t>EMI.ktCO2.LU.Res.HHnew.Thermal.SH.Solids.SH.Elec</t>
  </si>
  <si>
    <t>EMI.ktCO2.LU.Res.HHnew.Thermal.SH.Solids.SC</t>
  </si>
  <si>
    <t>EMI.ktCO2.LU.Res.HHnew.Thermal.SH.Solids.SC.AC.Elec</t>
  </si>
  <si>
    <t>EMI.ktCO2.LU.Res.HHnew.Thermal.SH.Solids.WH</t>
  </si>
  <si>
    <t>EMI.ktCO2.LU.Res.HHnew.Thermal.SH.Solids.WH.Solids.NoSolar.Solids</t>
  </si>
  <si>
    <t>EMI.ktCO2.LU.Res.HHnew.Thermal.SH.Solids.WH.LPG.NoSolar.LPG</t>
  </si>
  <si>
    <t>EMI.ktCO2.LU.Res.HHnew.Thermal.SH.Solids.WH.LPG.Solar</t>
  </si>
  <si>
    <t>EMI.ktCO2.LU.Res.HHnew.Thermal.SH.Solids.WH.LPG.Solar.LPG</t>
  </si>
  <si>
    <t>EMI.ktCO2.LU.Res.HHnew.Thermal.SH.Solids.WH.LPG.Solar.Solar</t>
  </si>
  <si>
    <t>EMI.ktCO2.LU.Res.HHnew.Thermal.SH.Solids.WH.Elc.NoSolar.Elec</t>
  </si>
  <si>
    <t>EMI.ktCO2.LU.Res.HHnew.Thermal.SH.Solids.WH.Elc.Solar</t>
  </si>
  <si>
    <t>EMI.ktCO2.LU.Res.HHnew.Thermal.SH.Solids.WH.Elc.Solar.Elec</t>
  </si>
  <si>
    <t>EMI.ktCO2.LU.Res.HHnew.Thermal.SH.Solids.WH.Elc.Solar.Solar</t>
  </si>
  <si>
    <t>EMI.ktCO2.LU.Res.HHnew.Thermal.SH.Solids.CO</t>
  </si>
  <si>
    <t>EMI.ktCO2.LU.Res.HHnew.Thermal.SH.Solids.CO.Solids.Solids</t>
  </si>
  <si>
    <t>EMI.ktCO2.LU.Res.HHnew.Thermal.SH.Solids.CO.LPG.LPG</t>
  </si>
  <si>
    <t>EMI.ktCO2.LU.Res.HHnew.Thermal.SH.Solids.CO.Elc.Elec</t>
  </si>
  <si>
    <t>EMI.ktCO2.LU.Res.HHnew.Thermal.SH.LPG</t>
  </si>
  <si>
    <t>EMI.ktCO2.LU.Res.HHnew.Thermal.SH.LPG.SH</t>
  </si>
  <si>
    <t>EMI.ktCO2.LU.Res.HHnew.Thermal.SH.LPG.SH.LPG</t>
  </si>
  <si>
    <t>EMI.ktCO2.LU.Res.HHnew.Thermal.SH.LPG.SH.Elec</t>
  </si>
  <si>
    <t>EMI.ktCO2.LU.Res.HHnew.Thermal.SH.LPG.SC</t>
  </si>
  <si>
    <t>EMI.ktCO2.LU.Res.HHnew.Thermal.SH.LPG.SC.AC.Elec</t>
  </si>
  <si>
    <t>EMI.ktCO2.LU.Res.HHnew.Thermal.SH.LPG.WH</t>
  </si>
  <si>
    <t>EMI.ktCO2.LU.Res.HHnew.Thermal.SH.LPG.WH.LPG.NoSolar.LPG</t>
  </si>
  <si>
    <t>EMI.ktCO2.LU.Res.HHnew.Thermal.SH.LPG.WH.LPG.Solar</t>
  </si>
  <si>
    <t>EMI.ktCO2.LU.Res.HHnew.Thermal.SH.LPG.WH.LPG.Solar.LPG</t>
  </si>
  <si>
    <t>EMI.ktCO2.LU.Res.HHnew.Thermal.SH.LPG.WH.LPG.Solar.Solar</t>
  </si>
  <si>
    <t>EMI.ktCO2.LU.Res.HHnew.Thermal.SH.LPG.WH.Elc.NoSolar.Elec</t>
  </si>
  <si>
    <t>EMI.ktCO2.LU.Res.HHnew.Thermal.SH.LPG.WH.Elc.Solar</t>
  </si>
  <si>
    <t>EMI.ktCO2.LU.Res.HHnew.Thermal.SH.LPG.WH.Elc.Solar.Elec</t>
  </si>
  <si>
    <t>EMI.ktCO2.LU.Res.HHnew.Thermal.SH.LPG.WH.Elc.Solar.Solar</t>
  </si>
  <si>
    <t>EMI.ktCO2.LU.Res.HHnew.Thermal.SH.LPG.CO</t>
  </si>
  <si>
    <t>EMI.ktCO2.LU.Res.HHnew.Thermal.SH.LPG.CO.LPG.LPG</t>
  </si>
  <si>
    <t>EMI.ktCO2.LU.Res.HHnew.Thermal.SH.LPG.CO.Elc.Elec</t>
  </si>
  <si>
    <t>EMI.ktCO2.LU.Res.HHnew.Thermal.SH.Oil</t>
  </si>
  <si>
    <t>EMI.ktCO2.LU.Res.HHnew.Thermal.SH.Oil.SH</t>
  </si>
  <si>
    <t>EMI.ktCO2.LU.Res.HHnew.Thermal.SH.Oil.SH.Oil</t>
  </si>
  <si>
    <t>EMI.ktCO2.LU.Res.HHnew.Thermal.SH.Oil.SH.Elec</t>
  </si>
  <si>
    <t>EMI.ktCO2.LU.Res.HHnew.Thermal.SH.Oil.SC</t>
  </si>
  <si>
    <t>EMI.ktCO2.LU.Res.HHnew.Thermal.SH.Oil.SC.AC.Elec</t>
  </si>
  <si>
    <t>EMI.ktCO2.LU.Res.HHnew.Thermal.SH.Oil.WH</t>
  </si>
  <si>
    <t>EMI.ktCO2.LU.Res.HHnew.Thermal.SH.Oil.WH.Oil.NoSolar.Oil</t>
  </si>
  <si>
    <t>EMI.ktCO2.LU.Res.HHnew.Thermal.SH.Oil.WH.Oil.Solar</t>
  </si>
  <si>
    <t>EMI.ktCO2.LU.Res.HHnew.Thermal.SH.Oil.WH.Oil.Solar.Oil</t>
  </si>
  <si>
    <t>EMI.ktCO2.LU.Res.HHnew.Thermal.SH.Oil.WH.Oil.Solar.Solar</t>
  </si>
  <si>
    <t>EMI.ktCO2.LU.Res.HHnew.Thermal.SH.Oil.WH.Elc.NoSolar.Elec</t>
  </si>
  <si>
    <t>EMI.ktCO2.LU.Res.HHnew.Thermal.SH.Oil.WH.Elc.Solar</t>
  </si>
  <si>
    <t>EMI.ktCO2.LU.Res.HHnew.Thermal.SH.Oil.WH.Elc.Solar.Elec</t>
  </si>
  <si>
    <t>EMI.ktCO2.LU.Res.HHnew.Thermal.SH.Oil.WH.Elc.Solar.Solar</t>
  </si>
  <si>
    <t>EMI.ktCO2.LU.Res.HHnew.Thermal.SH.Oil.CO</t>
  </si>
  <si>
    <t>EMI.ktCO2.LU.Res.HHnew.Thermal.SH.Oil.CO.LPG.LPG</t>
  </si>
  <si>
    <t>EMI.ktCO2.LU.Res.HHnew.Thermal.SH.Oil.CO.Elc.Elec</t>
  </si>
  <si>
    <t>EMI.ktCO2.LU.Res.HHnew.Thermal.SH.Gas</t>
  </si>
  <si>
    <t>EMI.ktCO2.LU.Res.HHnew.Thermal.SH.Gas.SH</t>
  </si>
  <si>
    <t>EMI.ktCO2.LU.Res.HHnew.Thermal.SH.Gas.SH.Gas</t>
  </si>
  <si>
    <t>EMI.ktCO2.LU.Res.HHnew.Thermal.SH.Gas.SH.Elec</t>
  </si>
  <si>
    <t>EMI.ktCO2.LU.Res.HHnew.Thermal.SH.Gas.SC</t>
  </si>
  <si>
    <t>EMI.ktCO2.LU.Res.HHnew.Thermal.SH.Gas.SC.AC.Elec</t>
  </si>
  <si>
    <t>EMI.ktCO2.LU.Res.HHnew.Thermal.SH.Gas.WH</t>
  </si>
  <si>
    <t>EMI.ktCO2.LU.Res.HHnew.Thermal.SH.Gas.WH.Gas.NoSolar.Gas</t>
  </si>
  <si>
    <t>EMI.ktCO2.LU.Res.HHnew.Thermal.SH.Gas.WH.Gas.Solar</t>
  </si>
  <si>
    <t>EMI.ktCO2.LU.Res.HHnew.Thermal.SH.Gas.WH.Gas.Solar.Gas</t>
  </si>
  <si>
    <t>EMI.ktCO2.LU.Res.HHnew.Thermal.SH.Gas.WH.Gas.Solar.Solar</t>
  </si>
  <si>
    <t>EMI.ktCO2.LU.Res.HHnew.Thermal.SH.Gas.WH.Elc.NoSolar.Elec</t>
  </si>
  <si>
    <t>EMI.ktCO2.LU.Res.HHnew.Thermal.SH.Gas.WH.Elc.Solar</t>
  </si>
  <si>
    <t>EMI.ktCO2.LU.Res.HHnew.Thermal.SH.Gas.WH.Elc.Solar.Elec</t>
  </si>
  <si>
    <t>EMI.ktCO2.LU.Res.HHnew.Thermal.SH.Gas.WH.Elc.Solar.Solar</t>
  </si>
  <si>
    <t>EMI.ktCO2.LU.Res.HHnew.Thermal.SH.Gas.CO</t>
  </si>
  <si>
    <t>EMI.ktCO2.LU.Res.HHnew.Thermal.SH.Gas.CO.Gas.Gas</t>
  </si>
  <si>
    <t>EMI.ktCO2.LU.Res.HHnew.Thermal.SH.Gas.CO.Elc.Elec</t>
  </si>
  <si>
    <t>EMI.ktCO2.LU.Res.HHnew.Thermal.SH.Biomass</t>
  </si>
  <si>
    <t>EMI.ktCO2.LU.Res.HHnew.Thermal.SH.Biomass.SH</t>
  </si>
  <si>
    <t>EMI.ktCO2.LU.Res.HHnew.Thermal.SH.Biomass.SH.Biomass</t>
  </si>
  <si>
    <t>EMI.ktCO2.LU.Res.HHnew.Thermal.SH.Biomass.SH.Elec</t>
  </si>
  <si>
    <t>EMI.ktCO2.LU.Res.HHnew.Thermal.SH.Biomass.SC</t>
  </si>
  <si>
    <t>EMI.ktCO2.LU.Res.HHnew.Thermal.SH.Biomass.SC.AC.Elec</t>
  </si>
  <si>
    <t>EMI.ktCO2.LU.Res.HHnew.Thermal.SH.Biomass.WH</t>
  </si>
  <si>
    <t>EMI.ktCO2.LU.Res.HHnew.Thermal.SH.Biomass.WH.Biomass.NoSolar.Biomass</t>
  </si>
  <si>
    <t>EMI.ktCO2.LU.Res.HHnew.Thermal.SH.Biomass.WH.Biomass.Solar</t>
  </si>
  <si>
    <t>EMI.ktCO2.LU.Res.HHnew.Thermal.SH.Biomass.WH.Biomass.Solar.Biomass</t>
  </si>
  <si>
    <t>EMI.ktCO2.LU.Res.HHnew.Thermal.SH.Biomass.WH.Biomass.Solar.Solar</t>
  </si>
  <si>
    <t>EMI.ktCO2.LU.Res.HHnew.Thermal.SH.Biomass.WH.LPG.NoSolar.LPG</t>
  </si>
  <si>
    <t>EMI.ktCO2.LU.Res.HHnew.Thermal.SH.Biomass.WH.LPG.Solar</t>
  </si>
  <si>
    <t>EMI.ktCO2.LU.Res.HHnew.Thermal.SH.Biomass.WH.LPG.Solar.LPG</t>
  </si>
  <si>
    <t>EMI.ktCO2.LU.Res.HHnew.Thermal.SH.Biomass.WH.LPG.Solar.Solar</t>
  </si>
  <si>
    <t>EMI.ktCO2.LU.Res.HHnew.Thermal.SH.Biomass.WH.Elc.NoSolar.Elec</t>
  </si>
  <si>
    <t>EMI.ktCO2.LU.Res.HHnew.Thermal.SH.Biomass.WH.Elc.Solar</t>
  </si>
  <si>
    <t>EMI.ktCO2.LU.Res.HHnew.Thermal.SH.Biomass.WH.Elc.Solar.Elec</t>
  </si>
  <si>
    <t>EMI.ktCO2.LU.Res.HHnew.Thermal.SH.Biomass.WH.Elc.Solar.Solar</t>
  </si>
  <si>
    <t>EMI.ktCO2.LU.Res.HHnew.Thermal.SH.Biomass.CO</t>
  </si>
  <si>
    <t>EMI.ktCO2.LU.Res.HHnew.Thermal.SH.Biomass.CO.Biomass.Biomass</t>
  </si>
  <si>
    <t>EMI.ktCO2.LU.Res.HHnew.Thermal.SH.Biomass.CO.LPG.LPG</t>
  </si>
  <si>
    <t>EMI.ktCO2.LU.Res.HHnew.Thermal.SH.Biomass.CO.Elc.Elec</t>
  </si>
  <si>
    <t>EMI.ktCO2.LU.Res.HHnew.Thermal.SH.Geo</t>
  </si>
  <si>
    <t>EMI.ktCO2.LU.Res.HHnew.Thermal.SH.Geo.SH</t>
  </si>
  <si>
    <t>EMI.ktCO2.LU.Res.HHnew.Thermal.SH.Geo.SH.Geo</t>
  </si>
  <si>
    <t>EMI.ktCO2.LU.Res.HHnew.Thermal.SH.Geo.SH.Elec</t>
  </si>
  <si>
    <t>EMI.ktCO2.LU.Res.HHnew.Thermal.SH.Geo.SC</t>
  </si>
  <si>
    <t>EMI.ktCO2.LU.Res.HHnew.Thermal.SH.Geo.SC.AC.Elec</t>
  </si>
  <si>
    <t>EMI.ktCO2.LU.Res.HHnew.Thermal.SH.Geo.WH</t>
  </si>
  <si>
    <t>EMI.ktCO2.LU.Res.HHnew.Thermal.SH.Geo.WH.Geo.NoSolar.Geo</t>
  </si>
  <si>
    <t>EMI.ktCO2.LU.Res.HHnew.Thermal.SH.Geo.WH.Geo.Solar</t>
  </si>
  <si>
    <t>EMI.ktCO2.LU.Res.HHnew.Thermal.SH.Geo.WH.Geo.Solar.Geo</t>
  </si>
  <si>
    <t>EMI.ktCO2.LU.Res.HHnew.Thermal.SH.Geo.WH.Geo.Solar.Solar</t>
  </si>
  <si>
    <t>EMI.ktCO2.LU.Res.HHnew.Thermal.SH.Geo.WH.Elc.NoSolar.Elec</t>
  </si>
  <si>
    <t>EMI.ktCO2.LU.Res.HHnew.Thermal.SH.Geo.WH.Elc.Solar</t>
  </si>
  <si>
    <t>EMI.ktCO2.LU.Res.HHnew.Thermal.SH.Geo.WH.Elc.Solar.Elec</t>
  </si>
  <si>
    <t>EMI.ktCO2.LU.Res.HHnew.Thermal.SH.Geo.WH.Elc.Solar.Solar</t>
  </si>
  <si>
    <t>EMI.ktCO2.LU.Res.HHnew.Thermal.SH.Geo.CO</t>
  </si>
  <si>
    <t>EMI.ktCO2.LU.Res.HHnew.Thermal.SH.Geo.CO.LPG.LPG</t>
  </si>
  <si>
    <t>EMI.ktCO2.LU.Res.HHnew.Thermal.SH.Geo.CO.Elc.Elec</t>
  </si>
  <si>
    <t>EMI.ktCO2.LU.Res.HHnew.Thermal.SH.DistrHeat</t>
  </si>
  <si>
    <t>EMI.ktCO2.LU.Res.HHnew.Thermal.SH.DistrHeat.SH</t>
  </si>
  <si>
    <t>EMI.ktCO2.LU.Res.HHnew.Thermal.SH.DistrHeat.SH.Steam_Distr</t>
  </si>
  <si>
    <t>EMI.ktCO2.LU.Res.HHnew.Thermal.SH.DistrHeat.SH.Elec</t>
  </si>
  <si>
    <t>EMI.ktCO2.LU.Res.HHnew.Thermal.SH.DistrHeat.SC</t>
  </si>
  <si>
    <t>EMI.ktCO2.LU.Res.HHnew.Thermal.SH.DistrHeat.SC.AC.Elec</t>
  </si>
  <si>
    <t>EMI.ktCO2.LU.Res.HHnew.Thermal.SH.DistrHeat.WH</t>
  </si>
  <si>
    <t>EMI.ktCO2.LU.Res.HHnew.Thermal.SH.DistrHeat.WH.DistrHeat.NoSolar.Steam_Distr</t>
  </si>
  <si>
    <t>EMI.ktCO2.LU.Res.HHnew.Thermal.SH.DistrHeat.WH.DistrHeat.Solar</t>
  </si>
  <si>
    <t>EMI.ktCO2.LU.Res.HHnew.Thermal.SH.DistrHeat.WH.DistrHeat.Solar.Steam_Distr</t>
  </si>
  <si>
    <t>EMI.ktCO2.LU.Res.HHnew.Thermal.SH.DistrHeat.WH.DistrHeat.Solar.Solar</t>
  </si>
  <si>
    <t>EMI.ktCO2.LU.Res.HHnew.Thermal.SH.DistrHeat.WH.Elc.NoSolar.Elec</t>
  </si>
  <si>
    <t>EMI.ktCO2.LU.Res.HHnew.Thermal.SH.DistrHeat.WH.Elc.Solar</t>
  </si>
  <si>
    <t>EMI.ktCO2.LU.Res.HHnew.Thermal.SH.DistrHeat.WH.Elc.Solar.Elec</t>
  </si>
  <si>
    <t>EMI.ktCO2.LU.Res.HHnew.Thermal.SH.DistrHeat.WH.Elc.Solar.Solar</t>
  </si>
  <si>
    <t>EMI.ktCO2.LU.Res.HHnew.Thermal.SH.DistrHeat.CO</t>
  </si>
  <si>
    <t>EMI.ktCO2.LU.Res.HHnew.Thermal.SH.DistrHeat.CO.LPG.LPG</t>
  </si>
  <si>
    <t>EMI.ktCO2.LU.Res.HHnew.Thermal.SH.DistrHeat.CO.Elc.Elec</t>
  </si>
  <si>
    <t>EMI.ktCO2.LU.Res.HHnew.Thermal.SH.AdvElc</t>
  </si>
  <si>
    <t>EMI.ktCO2.LU.Res.HHnew.Thermal.SH.AdvElc.SH</t>
  </si>
  <si>
    <t>EMI.ktCO2.LU.Res.HHnew.Thermal.SH.AdvElc.SH.Elec</t>
  </si>
  <si>
    <t>EMI.ktCO2.LU.Res.HHnew.Thermal.SH.AdvElc.SC</t>
  </si>
  <si>
    <t>EMI.ktCO2.LU.Res.HHnew.Thermal.SH.AdvElc.SC.AC.Elec</t>
  </si>
  <si>
    <t>EMI.ktCO2.LU.Res.HHnew.Thermal.SH.AdvElc.WH</t>
  </si>
  <si>
    <t>EMI.ktCO2.LU.Res.HHnew.Thermal.SH.AdvElc.WH.LPG.NoSolar.LPG</t>
  </si>
  <si>
    <t>EMI.ktCO2.LU.Res.HHnew.Thermal.SH.AdvElc.WH.LPG.Solar</t>
  </si>
  <si>
    <t>EMI.ktCO2.LU.Res.HHnew.Thermal.SH.AdvElc.WH.LPG.Solar.LPG</t>
  </si>
  <si>
    <t>EMI.ktCO2.LU.Res.HHnew.Thermal.SH.AdvElc.WH.LPG.Solar.Solar</t>
  </si>
  <si>
    <t>EMI.ktCO2.LU.Res.HHnew.Thermal.SH.AdvElc.WH.Elc.NoSolar.Elec</t>
  </si>
  <si>
    <t>EMI.ktCO2.LU.Res.HHnew.Thermal.SH.AdvElc.WH.Elc.Solar</t>
  </si>
  <si>
    <t>EMI.ktCO2.LU.Res.HHnew.Thermal.SH.AdvElc.WH.Elc.Solar.Elec</t>
  </si>
  <si>
    <t>EMI.ktCO2.LU.Res.HHnew.Thermal.SH.AdvElc.WH.Elc.Solar.Solar</t>
  </si>
  <si>
    <t>EMI.ktCO2.LU.Res.HHnew.Thermal.SH.AdvElc.CO</t>
  </si>
  <si>
    <t>EMI.ktCO2.LU.Res.HHnew.Thermal.SH.AdvElc.CO.LPG.LPG</t>
  </si>
  <si>
    <t>EMI.ktCO2.LU.Res.HHnew.Thermal.SH.AdvElc.CO.Elc.Elec</t>
  </si>
  <si>
    <t>EMI.ktCO2.LU.Res.HHnew.Thermal.SH.ConvElc</t>
  </si>
  <si>
    <t>EMI.ktCO2.LU.Res.HHnew.Thermal.SH.ConvElc.SH</t>
  </si>
  <si>
    <t>EMI.ktCO2.LU.Res.HHnew.Thermal.SH.ConvElc.SH.Elec</t>
  </si>
  <si>
    <t>EMI.ktCO2.LU.Res.HHnew.Thermal.SH.ConvElc.SC</t>
  </si>
  <si>
    <t>EMI.ktCO2.LU.Res.HHnew.Thermal.SH.ConvElc.SC.AC.Elec</t>
  </si>
  <si>
    <t>EMI.ktCO2.LU.Res.HHnew.Thermal.SH.ConvElc.WH</t>
  </si>
  <si>
    <t>EMI.ktCO2.LU.Res.HHnew.Thermal.SH.ConvElc.WH.LPG.NoSolar.LPG</t>
  </si>
  <si>
    <t>EMI.ktCO2.LU.Res.HHnew.Thermal.SH.ConvElc.WH.LPG.Solar</t>
  </si>
  <si>
    <t>EMI.ktCO2.LU.Res.HHnew.Thermal.SH.ConvElc.WH.LPG.Solar.LPG</t>
  </si>
  <si>
    <t>EMI.ktCO2.LU.Res.HHnew.Thermal.SH.ConvElc.WH.LPG.Solar.Solar</t>
  </si>
  <si>
    <t>EMI.ktCO2.LU.Res.HHnew.Thermal.SH.ConvElc.WH.Elc.NoSolar.Elec</t>
  </si>
  <si>
    <t>EMI.ktCO2.LU.Res.HHnew.Thermal.SH.ConvElc.WH.Elc.Solar</t>
  </si>
  <si>
    <t>EMI.ktCO2.LU.Res.HHnew.Thermal.SH.ConvElc.WH.Elc.Solar.Elec</t>
  </si>
  <si>
    <t>EMI.ktCO2.LU.Res.HHnew.Thermal.SH.ConvElc.WH.Elc.Solar.Solar</t>
  </si>
  <si>
    <t>EMI.ktCO2.LU.Res.HHnew.Thermal.SH.ConvElc.CO</t>
  </si>
  <si>
    <t>EMI.ktCO2.LU.Res.HHnew.Thermal.SH.ConvElc.CO.LPG.LPG</t>
  </si>
  <si>
    <t>EMI.ktCO2.LU.Res.HHnew.Thermal.SH.ConvElc.CO.Elc.Elec</t>
  </si>
  <si>
    <t>LU - Final energy consumption of new and renovated households (detailed structure)</t>
  </si>
  <si>
    <t>FEC_per_household.kWh.LU.Res.HHnew.Thermal.SH.Solids</t>
  </si>
  <si>
    <t>FEC_per_household.kWh.LU.Res.HHnew.Thermal.SH.Solids.SH</t>
  </si>
  <si>
    <t>FEC_per_household.kWh.LU.Res.HHnew.Thermal.SH.Solids.SH.Solids</t>
  </si>
  <si>
    <t>FEC_per_household.kWh.LU.Res.HHnew.Thermal.SH.Solids.SH.Elec</t>
  </si>
  <si>
    <t>FEC_per_household.kWh.LU.Res.HHnew.Thermal.SH.Solids.SC</t>
  </si>
  <si>
    <t>FEC_per_household.kWh.LU.Res.HHnew.Thermal.SH.Solids.SC.AC.Elec</t>
  </si>
  <si>
    <t>FEC_per_household.kWh.LU.Res.HHnew.Thermal.SH.Solids.WH</t>
  </si>
  <si>
    <t>FEC_per_household.kWh.LU.Res.HHnew.Thermal.SH.Solids.WH.Solids.NoSolar.Solids</t>
  </si>
  <si>
    <t>FEC_per_household.kWh.LU.Res.HHnew.Thermal.SH.Solids.WH.LPG.NoSolar.LPG</t>
  </si>
  <si>
    <t>FEC_per_household.kWh.LU.Res.HHnew.Thermal.SH.Solids.WH.LPG.Solar</t>
  </si>
  <si>
    <t>FEC_per_household.kWh.LU.Res.HHnew.Thermal.SH.Solids.WH.LPG.Solar.LPG</t>
  </si>
  <si>
    <t>FEC_per_household.kWh.LU.Res.HHnew.Thermal.SH.Solids.WH.LPG.Solar.Solar</t>
  </si>
  <si>
    <t>FEC_per_household.kWh.LU.Res.HHnew.Thermal.SH.Solids.WH.Elc.NoSolar.Elec</t>
  </si>
  <si>
    <t>FEC_per_household.kWh.LU.Res.HHnew.Thermal.SH.Solids.WH.Elc.Solar</t>
  </si>
  <si>
    <t>FEC_per_household.kWh.LU.Res.HHnew.Thermal.SH.Solids.WH.Elc.Solar.Elec</t>
  </si>
  <si>
    <t>FEC_per_household.kWh.LU.Res.HHnew.Thermal.SH.Solids.WH.Elc.Solar.Solar</t>
  </si>
  <si>
    <t>FEC_per_household.kWh.LU.Res.HHnew.Thermal.SH.Solids.CO</t>
  </si>
  <si>
    <t>FEC_per_household.kWh.LU.Res.HHnew.Thermal.SH.Solids.CO.Solids.Solids</t>
  </si>
  <si>
    <t>FEC_per_household.kWh.LU.Res.HHnew.Thermal.SH.Solids.CO.LPG.LPG</t>
  </si>
  <si>
    <t>FEC_per_household.kWh.LU.Res.HHnew.Thermal.SH.Solids.CO.Elc.Elec</t>
  </si>
  <si>
    <t>FEC_per_household.kWh.LU.Res.HHnew.Thermal.SH.LPG</t>
  </si>
  <si>
    <t>FEC_per_household.kWh.LU.Res.HHnew.Thermal.SH.LPG.SH</t>
  </si>
  <si>
    <t>FEC_per_household.kWh.LU.Res.HHnew.Thermal.SH.LPG.SH.LPG</t>
  </si>
  <si>
    <t>FEC_per_household.kWh.LU.Res.HHnew.Thermal.SH.LPG.SH.Elec</t>
  </si>
  <si>
    <t>FEC_per_household.kWh.LU.Res.HHnew.Thermal.SH.LPG.SC</t>
  </si>
  <si>
    <t>FEC_per_household.kWh.LU.Res.HHnew.Thermal.SH.LPG.SC.AC.Elec</t>
  </si>
  <si>
    <t>FEC_per_household.kWh.LU.Res.HHnew.Thermal.SH.LPG.WH</t>
  </si>
  <si>
    <t>FEC_per_household.kWh.LU.Res.HHnew.Thermal.SH.LPG.WH.LPG.NoSolar.LPG</t>
  </si>
  <si>
    <t>FEC_per_household.kWh.LU.Res.HHnew.Thermal.SH.LPG.WH.LPG.Solar</t>
  </si>
  <si>
    <t>FEC_per_household.kWh.LU.Res.HHnew.Thermal.SH.LPG.WH.LPG.Solar.LPG</t>
  </si>
  <si>
    <t>FEC_per_household.kWh.LU.Res.HHnew.Thermal.SH.LPG.WH.LPG.Solar.Solar</t>
  </si>
  <si>
    <t>FEC_per_household.kWh.LU.Res.HHnew.Thermal.SH.LPG.WH.Elc.NoSolar.Elec</t>
  </si>
  <si>
    <t>FEC_per_household.kWh.LU.Res.HHnew.Thermal.SH.LPG.WH.Elc.Solar</t>
  </si>
  <si>
    <t>FEC_per_household.kWh.LU.Res.HHnew.Thermal.SH.LPG.WH.Elc.Solar.Elec</t>
  </si>
  <si>
    <t>FEC_per_household.kWh.LU.Res.HHnew.Thermal.SH.LPG.WH.Elc.Solar.Solar</t>
  </si>
  <si>
    <t>FEC_per_household.kWh.LU.Res.HHnew.Thermal.SH.LPG.CO</t>
  </si>
  <si>
    <t>FEC_per_household.kWh.LU.Res.HHnew.Thermal.SH.LPG.CO.LPG.LPG</t>
  </si>
  <si>
    <t>FEC_per_household.kWh.LU.Res.HHnew.Thermal.SH.LPG.CO.Elc.Elec</t>
  </si>
  <si>
    <t>FEC_per_household.kWh.LU.Res.HHnew.Thermal.SH.Oil</t>
  </si>
  <si>
    <t>FEC_per_household.kWh.LU.Res.HHnew.Thermal.SH.Oil.SH</t>
  </si>
  <si>
    <t>FEC_per_household.kWh.LU.Res.HHnew.Thermal.SH.Oil.SH.Oil</t>
  </si>
  <si>
    <t>FEC_per_household.kWh.LU.Res.HHnew.Thermal.SH.Oil.SH.Elec</t>
  </si>
  <si>
    <t>FEC_per_household.kWh.LU.Res.HHnew.Thermal.SH.Oil.SC</t>
  </si>
  <si>
    <t>FEC_per_household.kWh.LU.Res.HHnew.Thermal.SH.Oil.SC.AC.Elec</t>
  </si>
  <si>
    <t>FEC_per_household.kWh.LU.Res.HHnew.Thermal.SH.Oil.WH</t>
  </si>
  <si>
    <t>FEC_per_household.kWh.LU.Res.HHnew.Thermal.SH.Oil.WH.Oil.NoSolar.Oil</t>
  </si>
  <si>
    <t>FEC_per_household.kWh.LU.Res.HHnew.Thermal.SH.Oil.WH.Oil.Solar</t>
  </si>
  <si>
    <t>FEC_per_household.kWh.LU.Res.HHnew.Thermal.SH.Oil.WH.Oil.Solar.Oil</t>
  </si>
  <si>
    <t>FEC_per_household.kWh.LU.Res.HHnew.Thermal.SH.Oil.WH.Oil.Solar.Solar</t>
  </si>
  <si>
    <t>FEC_per_household.kWh.LU.Res.HHnew.Thermal.SH.Oil.WH.Elc.NoSolar.Elec</t>
  </si>
  <si>
    <t>FEC_per_household.kWh.LU.Res.HHnew.Thermal.SH.Oil.WH.Elc.Solar</t>
  </si>
  <si>
    <t>FEC_per_household.kWh.LU.Res.HHnew.Thermal.SH.Oil.WH.Elc.Solar.Elec</t>
  </si>
  <si>
    <t>FEC_per_household.kWh.LU.Res.HHnew.Thermal.SH.Oil.WH.Elc.Solar.Solar</t>
  </si>
  <si>
    <t>FEC_per_household.kWh.LU.Res.HHnew.Thermal.SH.Oil.CO</t>
  </si>
  <si>
    <t>FEC_per_household.kWh.LU.Res.HHnew.Thermal.SH.Oil.CO.LPG.LPG</t>
  </si>
  <si>
    <t>FEC_per_household.kWh.LU.Res.HHnew.Thermal.SH.Oil.CO.Elc.Elec</t>
  </si>
  <si>
    <t>FEC_per_household.kWh.LU.Res.HHnew.Thermal.SH.Gas</t>
  </si>
  <si>
    <t>FEC_per_household.kWh.LU.Res.HHnew.Thermal.SH.Gas.SH</t>
  </si>
  <si>
    <t>FEC_per_household.kWh.LU.Res.HHnew.Thermal.SH.Gas.SH.Gas</t>
  </si>
  <si>
    <t>FEC_per_household.kWh.LU.Res.HHnew.Thermal.SH.Gas.SH.Elec</t>
  </si>
  <si>
    <t>FEC_per_household.kWh.LU.Res.HHnew.Thermal.SH.Gas.SC</t>
  </si>
  <si>
    <t>FEC_per_household.kWh.LU.Res.HHnew.Thermal.SH.Gas.SC.AC.Elec</t>
  </si>
  <si>
    <t>FEC_per_household.kWh.LU.Res.HHnew.Thermal.SH.Gas.WH</t>
  </si>
  <si>
    <t>FEC_per_household.kWh.LU.Res.HHnew.Thermal.SH.Gas.WH.Gas.NoSolar.Gas</t>
  </si>
  <si>
    <t>FEC_per_household.kWh.LU.Res.HHnew.Thermal.SH.Gas.WH.Gas.Solar</t>
  </si>
  <si>
    <t>FEC_per_household.kWh.LU.Res.HHnew.Thermal.SH.Gas.WH.Gas.Solar.Gas</t>
  </si>
  <si>
    <t>FEC_per_household.kWh.LU.Res.HHnew.Thermal.SH.Gas.WH.Gas.Solar.Solar</t>
  </si>
  <si>
    <t>FEC_per_household.kWh.LU.Res.HHnew.Thermal.SH.Gas.WH.Elc.NoSolar.Elec</t>
  </si>
  <si>
    <t>FEC_per_household.kWh.LU.Res.HHnew.Thermal.SH.Gas.WH.Elc.Solar</t>
  </si>
  <si>
    <t>FEC_per_household.kWh.LU.Res.HHnew.Thermal.SH.Gas.WH.Elc.Solar.Elec</t>
  </si>
  <si>
    <t>FEC_per_household.kWh.LU.Res.HHnew.Thermal.SH.Gas.WH.Elc.Solar.Solar</t>
  </si>
  <si>
    <t>FEC_per_household.kWh.LU.Res.HHnew.Thermal.SH.Gas.CO</t>
  </si>
  <si>
    <t>FEC_per_household.kWh.LU.Res.HHnew.Thermal.SH.Gas.CO.Gas.Gas</t>
  </si>
  <si>
    <t>FEC_per_household.kWh.LU.Res.HHnew.Thermal.SH.Gas.CO.Elc.Elec</t>
  </si>
  <si>
    <t>FEC_per_household.kWh.LU.Res.HHnew.Thermal.SH.Biomass</t>
  </si>
  <si>
    <t>FEC_per_household.kWh.LU.Res.HHnew.Thermal.SH.Biomass.SH</t>
  </si>
  <si>
    <t>FEC_per_household.kWh.LU.Res.HHnew.Thermal.SH.Biomass.SH.Biomass</t>
  </si>
  <si>
    <t>FEC_per_household.kWh.LU.Res.HHnew.Thermal.SH.Biomass.SH.Elec</t>
  </si>
  <si>
    <t>FEC_per_household.kWh.LU.Res.HHnew.Thermal.SH.Biomass.SC</t>
  </si>
  <si>
    <t>FEC_per_household.kWh.LU.Res.HHnew.Thermal.SH.Biomass.SC.AC.Elec</t>
  </si>
  <si>
    <t>FEC_per_household.kWh.LU.Res.HHnew.Thermal.SH.Biomass.WH</t>
  </si>
  <si>
    <t>FEC_per_household.kWh.LU.Res.HHnew.Thermal.SH.Biomass.WH.Biomass.NoSolar.Biomass</t>
  </si>
  <si>
    <t>FEC_per_household.kWh.LU.Res.HHnew.Thermal.SH.Biomass.WH.Biomass.Solar</t>
  </si>
  <si>
    <t>FEC_per_household.kWh.LU.Res.HHnew.Thermal.SH.Biomass.WH.Biomass.Solar.Biomass</t>
  </si>
  <si>
    <t>FEC_per_household.kWh.LU.Res.HHnew.Thermal.SH.Biomass.WH.Biomass.Solar.Solar</t>
  </si>
  <si>
    <t>FEC_per_household.kWh.LU.Res.HHnew.Thermal.SH.Biomass.WH.LPG.NoSolar.LPG</t>
  </si>
  <si>
    <t>FEC_per_household.kWh.LU.Res.HHnew.Thermal.SH.Biomass.WH.LPG.Solar</t>
  </si>
  <si>
    <t>FEC_per_household.kWh.LU.Res.HHnew.Thermal.SH.Biomass.WH.LPG.Solar.LPG</t>
  </si>
  <si>
    <t>FEC_per_household.kWh.LU.Res.HHnew.Thermal.SH.Biomass.WH.LPG.Solar.Solar</t>
  </si>
  <si>
    <t>FEC_per_household.kWh.LU.Res.HHnew.Thermal.SH.Biomass.WH.Elc.NoSolar.Elec</t>
  </si>
  <si>
    <t>FEC_per_household.kWh.LU.Res.HHnew.Thermal.SH.Biomass.WH.Elc.Solar</t>
  </si>
  <si>
    <t>FEC_per_household.kWh.LU.Res.HHnew.Thermal.SH.Biomass.WH.Elc.Solar.Elec</t>
  </si>
  <si>
    <t>FEC_per_household.kWh.LU.Res.HHnew.Thermal.SH.Biomass.WH.Elc.Solar.Solar</t>
  </si>
  <si>
    <t>FEC_per_household.kWh.LU.Res.HHnew.Thermal.SH.Biomass.CO</t>
  </si>
  <si>
    <t>FEC_per_household.kWh.LU.Res.HHnew.Thermal.SH.Biomass.CO.Biomass.Biomass</t>
  </si>
  <si>
    <t>FEC_per_household.kWh.LU.Res.HHnew.Thermal.SH.Biomass.CO.LPG.LPG</t>
  </si>
  <si>
    <t>FEC_per_household.kWh.LU.Res.HHnew.Thermal.SH.Biomass.CO.Elc.Elec</t>
  </si>
  <si>
    <t>FEC_per_household.kWh.LU.Res.HHnew.Thermal.SH.Geo</t>
  </si>
  <si>
    <t>FEC_per_household.kWh.LU.Res.HHnew.Thermal.SH.Geo.SH</t>
  </si>
  <si>
    <t>FEC_per_household.kWh.LU.Res.HHnew.Thermal.SH.Geo.SH.Geo</t>
  </si>
  <si>
    <t>FEC_per_household.kWh.LU.Res.HHnew.Thermal.SH.Geo.SH.Elec</t>
  </si>
  <si>
    <t>FEC_per_household.kWh.LU.Res.HHnew.Thermal.SH.Geo.SC</t>
  </si>
  <si>
    <t>FEC_per_household.kWh.LU.Res.HHnew.Thermal.SH.Geo.SC.AC.Elec</t>
  </si>
  <si>
    <t>FEC_per_household.kWh.LU.Res.HHnew.Thermal.SH.Geo.WH</t>
  </si>
  <si>
    <t>FEC_per_household.kWh.LU.Res.HHnew.Thermal.SH.Geo.WH.Geo.NoSolar.Geo</t>
  </si>
  <si>
    <t>FEC_per_household.kWh.LU.Res.HHnew.Thermal.SH.Geo.WH.Geo.Solar</t>
  </si>
  <si>
    <t>FEC_per_household.kWh.LU.Res.HHnew.Thermal.SH.Geo.WH.Geo.Solar.Geo</t>
  </si>
  <si>
    <t>FEC_per_household.kWh.LU.Res.HHnew.Thermal.SH.Geo.WH.Geo.Solar.Solar</t>
  </si>
  <si>
    <t>FEC_per_household.kWh.LU.Res.HHnew.Thermal.SH.Geo.WH.Elc.NoSolar.Elec</t>
  </si>
  <si>
    <t>FEC_per_household.kWh.LU.Res.HHnew.Thermal.SH.Geo.WH.Elc.Solar</t>
  </si>
  <si>
    <t>FEC_per_household.kWh.LU.Res.HHnew.Thermal.SH.Geo.WH.Elc.Solar.Elec</t>
  </si>
  <si>
    <t>FEC_per_household.kWh.LU.Res.HHnew.Thermal.SH.Geo.WH.Elc.Solar.Solar</t>
  </si>
  <si>
    <t>FEC_per_household.kWh.LU.Res.HHnew.Thermal.SH.Geo.CO</t>
  </si>
  <si>
    <t>FEC_per_household.kWh.LU.Res.HHnew.Thermal.SH.Geo.CO.LPG.LPG</t>
  </si>
  <si>
    <t>FEC_per_household.kWh.LU.Res.HHnew.Thermal.SH.Geo.CO.Elc.Elec</t>
  </si>
  <si>
    <t>FEC_per_household.kWh.LU.Res.HHnew.Thermal.SH.DistrHeat</t>
  </si>
  <si>
    <t>FEC_per_household.kWh.LU.Res.HHnew.Thermal.SH.DistrHeat.SH</t>
  </si>
  <si>
    <t>FEC_per_household.kWh.LU.Res.HHnew.Thermal.SH.DistrHeat.SH.Steam_Distr</t>
  </si>
  <si>
    <t>FEC_per_household.kWh.LU.Res.HHnew.Thermal.SH.DistrHeat.SH.Elec</t>
  </si>
  <si>
    <t>FEC_per_household.kWh.LU.Res.HHnew.Thermal.SH.DistrHeat.SC</t>
  </si>
  <si>
    <t>FEC_per_household.kWh.LU.Res.HHnew.Thermal.SH.DistrHeat.SC.AC.Elec</t>
  </si>
  <si>
    <t>FEC_per_household.kWh.LU.Res.HHnew.Thermal.SH.DistrHeat.WH</t>
  </si>
  <si>
    <t>FEC_per_household.kWh.LU.Res.HHnew.Thermal.SH.DistrHeat.WH.DistrHeat.NoSolar.Steam_Distr</t>
  </si>
  <si>
    <t>FEC_per_household.kWh.LU.Res.HHnew.Thermal.SH.DistrHeat.WH.DistrHeat.Solar</t>
  </si>
  <si>
    <t>FEC_per_household.kWh.LU.Res.HHnew.Thermal.SH.DistrHeat.WH.DistrHeat.Solar.Steam_Distr</t>
  </si>
  <si>
    <t>FEC_per_household.kWh.LU.Res.HHnew.Thermal.SH.DistrHeat.WH.DistrHeat.Solar.Solar</t>
  </si>
  <si>
    <t>FEC_per_household.kWh.LU.Res.HHnew.Thermal.SH.DistrHeat.WH.Elc.NoSolar.Elec</t>
  </si>
  <si>
    <t>FEC_per_household.kWh.LU.Res.HHnew.Thermal.SH.DistrHeat.WH.Elc.Solar</t>
  </si>
  <si>
    <t>FEC_per_household.kWh.LU.Res.HHnew.Thermal.SH.DistrHeat.WH.Elc.Solar.Elec</t>
  </si>
  <si>
    <t>FEC_per_household.kWh.LU.Res.HHnew.Thermal.SH.DistrHeat.WH.Elc.Solar.Solar</t>
  </si>
  <si>
    <t>FEC_per_household.kWh.LU.Res.HHnew.Thermal.SH.DistrHeat.CO</t>
  </si>
  <si>
    <t>FEC_per_household.kWh.LU.Res.HHnew.Thermal.SH.DistrHeat.CO.LPG.LPG</t>
  </si>
  <si>
    <t>FEC_per_household.kWh.LU.Res.HHnew.Thermal.SH.DistrHeat.CO.Elc.Elec</t>
  </si>
  <si>
    <t>FEC_per_household.kWh.LU.Res.HHnew.Thermal.SH.AdvElc</t>
  </si>
  <si>
    <t>FEC_per_household.kWh.LU.Res.HHnew.Thermal.SH.AdvElc.SH</t>
  </si>
  <si>
    <t>FEC_per_household.kWh.LU.Res.HHnew.Thermal.SH.AdvElc.SH.Elec</t>
  </si>
  <si>
    <t>FEC_per_household.kWh.LU.Res.HHnew.Thermal.SH.AdvElc.SC</t>
  </si>
  <si>
    <t>FEC_per_household.kWh.LU.Res.HHnew.Thermal.SH.AdvElc.SC.AC.Elec</t>
  </si>
  <si>
    <t>FEC_per_household.kWh.LU.Res.HHnew.Thermal.SH.AdvElc.WH</t>
  </si>
  <si>
    <t>FEC_per_household.kWh.LU.Res.HHnew.Thermal.SH.AdvElc.WH.LPG.NoSolar.LPG</t>
  </si>
  <si>
    <t>FEC_per_household.kWh.LU.Res.HHnew.Thermal.SH.AdvElc.WH.LPG.Solar</t>
  </si>
  <si>
    <t>FEC_per_household.kWh.LU.Res.HHnew.Thermal.SH.AdvElc.WH.LPG.Solar.LPG</t>
  </si>
  <si>
    <t>FEC_per_household.kWh.LU.Res.HHnew.Thermal.SH.AdvElc.WH.LPG.Solar.Solar</t>
  </si>
  <si>
    <t>FEC_per_household.kWh.LU.Res.HHnew.Thermal.SH.AdvElc.WH.Elc.NoSolar.Elec</t>
  </si>
  <si>
    <t>FEC_per_household.kWh.LU.Res.HHnew.Thermal.SH.AdvElc.WH.Elc.Solar</t>
  </si>
  <si>
    <t>FEC_per_household.kWh.LU.Res.HHnew.Thermal.SH.AdvElc.WH.Elc.Solar.Elec</t>
  </si>
  <si>
    <t>FEC_per_household.kWh.LU.Res.HHnew.Thermal.SH.AdvElc.WH.Elc.Solar.Solar</t>
  </si>
  <si>
    <t>FEC_per_household.kWh.LU.Res.HHnew.Thermal.SH.AdvElc.CO</t>
  </si>
  <si>
    <t>FEC_per_household.kWh.LU.Res.HHnew.Thermal.SH.AdvElc.CO.LPG.LPG</t>
  </si>
  <si>
    <t>FEC_per_household.kWh.LU.Res.HHnew.Thermal.SH.AdvElc.CO.Elc.Elec</t>
  </si>
  <si>
    <t>FEC_per_household.kWh.LU.Res.HHnew.Thermal.SH.ConvElc</t>
  </si>
  <si>
    <t>FEC_per_household.kWh.LU.Res.HHnew.Thermal.SH.ConvElc.SH</t>
  </si>
  <si>
    <t>FEC_per_household.kWh.LU.Res.HHnew.Thermal.SH.ConvElc.SH.Elec</t>
  </si>
  <si>
    <t>FEC_per_household.kWh.LU.Res.HHnew.Thermal.SH.ConvElc.SC</t>
  </si>
  <si>
    <t>FEC_per_household.kWh.LU.Res.HHnew.Thermal.SH.ConvElc.SC.AC.Elec</t>
  </si>
  <si>
    <t>FEC_per_household.kWh.LU.Res.HHnew.Thermal.SH.ConvElc.WH</t>
  </si>
  <si>
    <t>FEC_per_household.kWh.LU.Res.HHnew.Thermal.SH.ConvElc.WH.LPG.NoSolar.LPG</t>
  </si>
  <si>
    <t>FEC_per_household.kWh.LU.Res.HHnew.Thermal.SH.ConvElc.WH.LPG.Solar</t>
  </si>
  <si>
    <t>FEC_per_household.kWh.LU.Res.HHnew.Thermal.SH.ConvElc.WH.LPG.Solar.LPG</t>
  </si>
  <si>
    <t>FEC_per_household.kWh.LU.Res.HHnew.Thermal.SH.ConvElc.WH.LPG.Solar.Solar</t>
  </si>
  <si>
    <t>FEC_per_household.kWh.LU.Res.HHnew.Thermal.SH.ConvElc.WH.Elc.NoSolar.Elec</t>
  </si>
  <si>
    <t>FEC_per_household.kWh.LU.Res.HHnew.Thermal.SH.ConvElc.WH.Elc.Solar</t>
  </si>
  <si>
    <t>FEC_per_household.kWh.LU.Res.HHnew.Thermal.SH.ConvElc.WH.Elc.Solar.Elec</t>
  </si>
  <si>
    <t>FEC_per_household.kWh.LU.Res.HHnew.Thermal.SH.ConvElc.WH.Elc.Solar.Solar</t>
  </si>
  <si>
    <t>FEC_per_household.kWh.LU.Res.HHnew.Thermal.SH.ConvElc.CO</t>
  </si>
  <si>
    <t>FEC_per_household.kWh.LU.Res.HHnew.Thermal.SH.ConvElc.CO.LPG.LPG</t>
  </si>
  <si>
    <t>FEC_per_household.kWh.LU.Res.HHnew.Thermal.SH.ConvElc.CO.Elc.Elec</t>
  </si>
  <si>
    <t>LU - Thermal energy service of new and renovated households (detailed structure)</t>
  </si>
  <si>
    <t>TES_per_household.kWh.LU.Res.HHnew.Thermal.SH.Solids</t>
  </si>
  <si>
    <t>TES_per_household.kWh.LU.Res.HHnew.Thermal.SH.Solids.SH</t>
  </si>
  <si>
    <t>TES_per_household.kWh.LU.Res.HHnew.Thermal.SH.Solids.SH.Solids</t>
  </si>
  <si>
    <t>TES_per_household.kWh.LU.Res.HHnew.Thermal.SH.Solids.SH.Elec</t>
  </si>
  <si>
    <t>TES_per_household.kWh.LU.Res.HHnew.Thermal.SH.Solids.SC</t>
  </si>
  <si>
    <t>TES_per_household.kWh.LU.Res.HHnew.Thermal.SH.Solids.SC.AC.Elec</t>
  </si>
  <si>
    <t>TES_per_household.kWh.LU.Res.HHnew.Thermal.SH.Solids.WH</t>
  </si>
  <si>
    <t>TES_per_household.kWh.LU.Res.HHnew.Thermal.SH.Solids.WH.Solids.NoSolar.Solids</t>
  </si>
  <si>
    <t>TES_per_household.kWh.LU.Res.HHnew.Thermal.SH.Solids.WH.LPG.NoSolar.LPG</t>
  </si>
  <si>
    <t>TES_per_household.kWh.LU.Res.HHnew.Thermal.SH.Solids.WH.LPG.Solar</t>
  </si>
  <si>
    <t>TES_per_household.kWh.LU.Res.HHnew.Thermal.SH.Solids.WH.LPG.Solar.LPG</t>
  </si>
  <si>
    <t>TES_per_household.kWh.LU.Res.HHnew.Thermal.SH.Solids.WH.LPG.Solar.Solar</t>
  </si>
  <si>
    <t>TES_per_household.kWh.LU.Res.HHnew.Thermal.SH.Solids.WH.Elc.NoSolar.Elec</t>
  </si>
  <si>
    <t>TES_per_household.kWh.LU.Res.HHnew.Thermal.SH.Solids.WH.Elc.Solar</t>
  </si>
  <si>
    <t>TES_per_household.kWh.LU.Res.HHnew.Thermal.SH.Solids.WH.Elc.Solar.Elec</t>
  </si>
  <si>
    <t>TES_per_household.kWh.LU.Res.HHnew.Thermal.SH.Solids.WH.Elc.Solar.Solar</t>
  </si>
  <si>
    <t>TES_per_household.kWh.LU.Res.HHnew.Thermal.SH.Solids.CO</t>
  </si>
  <si>
    <t>TES_per_household.kWh.LU.Res.HHnew.Thermal.SH.Solids.CO.Solids.Solids</t>
  </si>
  <si>
    <t>TES_per_household.kWh.LU.Res.HHnew.Thermal.SH.Solids.CO.LPG.LPG</t>
  </si>
  <si>
    <t>TES_per_household.kWh.LU.Res.HHnew.Thermal.SH.Solids.CO.Elc.Elec</t>
  </si>
  <si>
    <t>TES_per_household.kWh.LU.Res.HHnew.Thermal.SH.LPG</t>
  </si>
  <si>
    <t>TES_per_household.kWh.LU.Res.HHnew.Thermal.SH.LPG.SH</t>
  </si>
  <si>
    <t>TES_per_household.kWh.LU.Res.HHnew.Thermal.SH.LPG.SH.LPG</t>
  </si>
  <si>
    <t>TES_per_household.kWh.LU.Res.HHnew.Thermal.SH.LPG.SH.Elec</t>
  </si>
  <si>
    <t>TES_per_household.kWh.LU.Res.HHnew.Thermal.SH.LPG.SC</t>
  </si>
  <si>
    <t>TES_per_household.kWh.LU.Res.HHnew.Thermal.SH.LPG.SC.AC.Elec</t>
  </si>
  <si>
    <t>TES_per_household.kWh.LU.Res.HHnew.Thermal.SH.LPG.WH</t>
  </si>
  <si>
    <t>TES_per_household.kWh.LU.Res.HHnew.Thermal.SH.LPG.WH.LPG.NoSolar.LPG</t>
  </si>
  <si>
    <t>TES_per_household.kWh.LU.Res.HHnew.Thermal.SH.LPG.WH.LPG.Solar</t>
  </si>
  <si>
    <t>TES_per_household.kWh.LU.Res.HHnew.Thermal.SH.LPG.WH.LPG.Solar.LPG</t>
  </si>
  <si>
    <t>TES_per_household.kWh.LU.Res.HHnew.Thermal.SH.LPG.WH.LPG.Solar.Solar</t>
  </si>
  <si>
    <t>TES_per_household.kWh.LU.Res.HHnew.Thermal.SH.LPG.WH.Elc.NoSolar.Elec</t>
  </si>
  <si>
    <t>TES_per_household.kWh.LU.Res.HHnew.Thermal.SH.LPG.WH.Elc.Solar</t>
  </si>
  <si>
    <t>TES_per_household.kWh.LU.Res.HHnew.Thermal.SH.LPG.WH.Elc.Solar.Elec</t>
  </si>
  <si>
    <t>TES_per_household.kWh.LU.Res.HHnew.Thermal.SH.LPG.WH.Elc.Solar.Solar</t>
  </si>
  <si>
    <t>TES_per_household.kWh.LU.Res.HHnew.Thermal.SH.LPG.CO</t>
  </si>
  <si>
    <t>TES_per_household.kWh.LU.Res.HHnew.Thermal.SH.LPG.CO.LPG.LPG</t>
  </si>
  <si>
    <t>TES_per_household.kWh.LU.Res.HHnew.Thermal.SH.LPG.CO.Elc.Elec</t>
  </si>
  <si>
    <t>TES_per_household.kWh.LU.Res.HHnew.Thermal.SH.Oil</t>
  </si>
  <si>
    <t>TES_per_household.kWh.LU.Res.HHnew.Thermal.SH.Oil.SH</t>
  </si>
  <si>
    <t>TES_per_household.kWh.LU.Res.HHnew.Thermal.SH.Oil.SH.Oil</t>
  </si>
  <si>
    <t>TES_per_household.kWh.LU.Res.HHnew.Thermal.SH.Oil.SH.Elec</t>
  </si>
  <si>
    <t>TES_per_household.kWh.LU.Res.HHnew.Thermal.SH.Oil.SC</t>
  </si>
  <si>
    <t>TES_per_household.kWh.LU.Res.HHnew.Thermal.SH.Oil.SC.AC.Elec</t>
  </si>
  <si>
    <t>TES_per_household.kWh.LU.Res.HHnew.Thermal.SH.Oil.WH</t>
  </si>
  <si>
    <t>TES_per_household.kWh.LU.Res.HHnew.Thermal.SH.Oil.WH.Oil.NoSolar.Oil</t>
  </si>
  <si>
    <t>TES_per_household.kWh.LU.Res.HHnew.Thermal.SH.Oil.WH.Oil.Solar</t>
  </si>
  <si>
    <t>TES_per_household.kWh.LU.Res.HHnew.Thermal.SH.Oil.WH.Oil.Solar.Oil</t>
  </si>
  <si>
    <t>TES_per_household.kWh.LU.Res.HHnew.Thermal.SH.Oil.WH.Oil.Solar.Solar</t>
  </si>
  <si>
    <t>TES_per_household.kWh.LU.Res.HHnew.Thermal.SH.Oil.WH.Elc.NoSolar.Elec</t>
  </si>
  <si>
    <t>TES_per_household.kWh.LU.Res.HHnew.Thermal.SH.Oil.WH.Elc.Solar</t>
  </si>
  <si>
    <t>TES_per_household.kWh.LU.Res.HHnew.Thermal.SH.Oil.WH.Elc.Solar.Elec</t>
  </si>
  <si>
    <t>TES_per_household.kWh.LU.Res.HHnew.Thermal.SH.Oil.WH.Elc.Solar.Solar</t>
  </si>
  <si>
    <t>TES_per_household.kWh.LU.Res.HHnew.Thermal.SH.Oil.CO</t>
  </si>
  <si>
    <t>TES_per_household.kWh.LU.Res.HHnew.Thermal.SH.Oil.CO.LPG.LPG</t>
  </si>
  <si>
    <t>TES_per_household.kWh.LU.Res.HHnew.Thermal.SH.Oil.CO.Elc.Elec</t>
  </si>
  <si>
    <t>TES_per_household.kWh.LU.Res.HHnew.Thermal.SH.Gas</t>
  </si>
  <si>
    <t>TES_per_household.kWh.LU.Res.HHnew.Thermal.SH.Gas.SH</t>
  </si>
  <si>
    <t>TES_per_household.kWh.LU.Res.HHnew.Thermal.SH.Gas.SH.Gas</t>
  </si>
  <si>
    <t>TES_per_household.kWh.LU.Res.HHnew.Thermal.SH.Gas.SH.Elec</t>
  </si>
  <si>
    <t>TES_per_household.kWh.LU.Res.HHnew.Thermal.SH.Gas.SC</t>
  </si>
  <si>
    <t>TES_per_household.kWh.LU.Res.HHnew.Thermal.SH.Gas.SC.AC.Elec</t>
  </si>
  <si>
    <t>TES_per_household.kWh.LU.Res.HHnew.Thermal.SH.Gas.WH</t>
  </si>
  <si>
    <t>TES_per_household.kWh.LU.Res.HHnew.Thermal.SH.Gas.WH.Gas.NoSolar.Gas</t>
  </si>
  <si>
    <t>TES_per_household.kWh.LU.Res.HHnew.Thermal.SH.Gas.WH.Gas.Solar</t>
  </si>
  <si>
    <t>TES_per_household.kWh.LU.Res.HHnew.Thermal.SH.Gas.WH.Gas.Solar.Gas</t>
  </si>
  <si>
    <t>TES_per_household.kWh.LU.Res.HHnew.Thermal.SH.Gas.WH.Gas.Solar.Solar</t>
  </si>
  <si>
    <t>TES_per_household.kWh.LU.Res.HHnew.Thermal.SH.Gas.WH.Elc.NoSolar.Elec</t>
  </si>
  <si>
    <t>TES_per_household.kWh.LU.Res.HHnew.Thermal.SH.Gas.WH.Elc.Solar</t>
  </si>
  <si>
    <t>TES_per_household.kWh.LU.Res.HHnew.Thermal.SH.Gas.WH.Elc.Solar.Elec</t>
  </si>
  <si>
    <t>TES_per_household.kWh.LU.Res.HHnew.Thermal.SH.Gas.WH.Elc.Solar.Solar</t>
  </si>
  <si>
    <t>TES_per_household.kWh.LU.Res.HHnew.Thermal.SH.Gas.CO</t>
  </si>
  <si>
    <t>TES_per_household.kWh.LU.Res.HHnew.Thermal.SH.Gas.CO.Gas.Gas</t>
  </si>
  <si>
    <t>TES_per_household.kWh.LU.Res.HHnew.Thermal.SH.Gas.CO.Elc.Elec</t>
  </si>
  <si>
    <t>TES_per_household.kWh.LU.Res.HHnew.Thermal.SH.Biomass</t>
  </si>
  <si>
    <t>TES_per_household.kWh.LU.Res.HHnew.Thermal.SH.Biomass.SH</t>
  </si>
  <si>
    <t>TES_per_household.kWh.LU.Res.HHnew.Thermal.SH.Biomass.SH.Biomass</t>
  </si>
  <si>
    <t>TES_per_household.kWh.LU.Res.HHnew.Thermal.SH.Biomass.SH.Elec</t>
  </si>
  <si>
    <t>TES_per_household.kWh.LU.Res.HHnew.Thermal.SH.Biomass.SC</t>
  </si>
  <si>
    <t>TES_per_household.kWh.LU.Res.HHnew.Thermal.SH.Biomass.SC.AC.Elec</t>
  </si>
  <si>
    <t>TES_per_household.kWh.LU.Res.HHnew.Thermal.SH.Biomass.WH</t>
  </si>
  <si>
    <t>TES_per_household.kWh.LU.Res.HHnew.Thermal.SH.Biomass.WH.Biomass.NoSolar.Biomass</t>
  </si>
  <si>
    <t>TES_per_household.kWh.LU.Res.HHnew.Thermal.SH.Biomass.WH.Biomass.Solar</t>
  </si>
  <si>
    <t>TES_per_household.kWh.LU.Res.HHnew.Thermal.SH.Biomass.WH.Biomass.Solar.Biomass</t>
  </si>
  <si>
    <t>TES_per_household.kWh.LU.Res.HHnew.Thermal.SH.Biomass.WH.Biomass.Solar.Solar</t>
  </si>
  <si>
    <t>TES_per_household.kWh.LU.Res.HHnew.Thermal.SH.Biomass.WH.LPG.NoSolar.LPG</t>
  </si>
  <si>
    <t>TES_per_household.kWh.LU.Res.HHnew.Thermal.SH.Biomass.WH.LPG.Solar</t>
  </si>
  <si>
    <t>TES_per_household.kWh.LU.Res.HHnew.Thermal.SH.Biomass.WH.LPG.Solar.LPG</t>
  </si>
  <si>
    <t>TES_per_household.kWh.LU.Res.HHnew.Thermal.SH.Biomass.WH.LPG.Solar.Solar</t>
  </si>
  <si>
    <t>TES_per_household.kWh.LU.Res.HHnew.Thermal.SH.Biomass.WH.Elc.NoSolar.Elec</t>
  </si>
  <si>
    <t>TES_per_household.kWh.LU.Res.HHnew.Thermal.SH.Biomass.WH.Elc.Solar</t>
  </si>
  <si>
    <t>TES_per_household.kWh.LU.Res.HHnew.Thermal.SH.Biomass.WH.Elc.Solar.Elec</t>
  </si>
  <si>
    <t>TES_per_household.kWh.LU.Res.HHnew.Thermal.SH.Biomass.WH.Elc.Solar.Solar</t>
  </si>
  <si>
    <t>TES_per_household.kWh.LU.Res.HHnew.Thermal.SH.Biomass.CO</t>
  </si>
  <si>
    <t>TES_per_household.kWh.LU.Res.HHnew.Thermal.SH.Biomass.CO.Biomass.Biomass</t>
  </si>
  <si>
    <t>TES_per_household.kWh.LU.Res.HHnew.Thermal.SH.Biomass.CO.LPG.LPG</t>
  </si>
  <si>
    <t>TES_per_household.kWh.LU.Res.HHnew.Thermal.SH.Biomass.CO.Elc.Elec</t>
  </si>
  <si>
    <t>TES_per_household.kWh.LU.Res.HHnew.Thermal.SH.Geo</t>
  </si>
  <si>
    <t>TES_per_household.kWh.LU.Res.HHnew.Thermal.SH.Geo.SH</t>
  </si>
  <si>
    <t>TES_per_household.kWh.LU.Res.HHnew.Thermal.SH.Geo.SH.Geo</t>
  </si>
  <si>
    <t>TES_per_household.kWh.LU.Res.HHnew.Thermal.SH.Geo.SH.Elec</t>
  </si>
  <si>
    <t>TES_per_household.kWh.LU.Res.HHnew.Thermal.SH.Geo.SC</t>
  </si>
  <si>
    <t>TES_per_household.kWh.LU.Res.HHnew.Thermal.SH.Geo.SC.AC.Elec</t>
  </si>
  <si>
    <t>TES_per_household.kWh.LU.Res.HHnew.Thermal.SH.Geo.WH</t>
  </si>
  <si>
    <t>TES_per_household.kWh.LU.Res.HHnew.Thermal.SH.Geo.WH.Geo.NoSolar.Geo</t>
  </si>
  <si>
    <t>TES_per_household.kWh.LU.Res.HHnew.Thermal.SH.Geo.WH.Geo.Solar</t>
  </si>
  <si>
    <t>TES_per_household.kWh.LU.Res.HHnew.Thermal.SH.Geo.WH.Geo.Solar.Geo</t>
  </si>
  <si>
    <t>TES_per_household.kWh.LU.Res.HHnew.Thermal.SH.Geo.WH.Geo.Solar.Solar</t>
  </si>
  <si>
    <t>TES_per_household.kWh.LU.Res.HHnew.Thermal.SH.Geo.WH.Elc.NoSolar.Elec</t>
  </si>
  <si>
    <t>TES_per_household.kWh.LU.Res.HHnew.Thermal.SH.Geo.WH.Elc.Solar</t>
  </si>
  <si>
    <t>TES_per_household.kWh.LU.Res.HHnew.Thermal.SH.Geo.WH.Elc.Solar.Elec</t>
  </si>
  <si>
    <t>TES_per_household.kWh.LU.Res.HHnew.Thermal.SH.Geo.WH.Elc.Solar.Solar</t>
  </si>
  <si>
    <t>TES_per_household.kWh.LU.Res.HHnew.Thermal.SH.Geo.CO</t>
  </si>
  <si>
    <t>TES_per_household.kWh.LU.Res.HHnew.Thermal.SH.Geo.CO.LPG.LPG</t>
  </si>
  <si>
    <t>TES_per_household.kWh.LU.Res.HHnew.Thermal.SH.Geo.CO.Elc.Elec</t>
  </si>
  <si>
    <t>TES_per_household.kWh.LU.Res.HHnew.Thermal.SH.DistrHeat</t>
  </si>
  <si>
    <t>TES_per_household.kWh.LU.Res.HHnew.Thermal.SH.DistrHeat.SH</t>
  </si>
  <si>
    <t>TES_per_household.kWh.LU.Res.HHnew.Thermal.SH.DistrHeat.SH.Steam_Distr</t>
  </si>
  <si>
    <t>TES_per_household.kWh.LU.Res.HHnew.Thermal.SH.DistrHeat.SH.Elec</t>
  </si>
  <si>
    <t>TES_per_household.kWh.LU.Res.HHnew.Thermal.SH.DistrHeat.SC</t>
  </si>
  <si>
    <t>TES_per_household.kWh.LU.Res.HHnew.Thermal.SH.DistrHeat.SC.AC.Elec</t>
  </si>
  <si>
    <t>TES_per_household.kWh.LU.Res.HHnew.Thermal.SH.DistrHeat.WH</t>
  </si>
  <si>
    <t>TES_per_household.kWh.LU.Res.HHnew.Thermal.SH.DistrHeat.WH.DistrHeat.NoSolar.Steam_Distr</t>
  </si>
  <si>
    <t>TES_per_household.kWh.LU.Res.HHnew.Thermal.SH.DistrHeat.WH.DistrHeat.Solar</t>
  </si>
  <si>
    <t>TES_per_household.kWh.LU.Res.HHnew.Thermal.SH.DistrHeat.WH.DistrHeat.Solar.Steam_Distr</t>
  </si>
  <si>
    <t>TES_per_household.kWh.LU.Res.HHnew.Thermal.SH.DistrHeat.WH.DistrHeat.Solar.Solar</t>
  </si>
  <si>
    <t>TES_per_household.kWh.LU.Res.HHnew.Thermal.SH.DistrHeat.WH.Elc.NoSolar.Elec</t>
  </si>
  <si>
    <t>TES_per_household.kWh.LU.Res.HHnew.Thermal.SH.DistrHeat.WH.Elc.Solar</t>
  </si>
  <si>
    <t>TES_per_household.kWh.LU.Res.HHnew.Thermal.SH.DistrHeat.WH.Elc.Solar.Elec</t>
  </si>
  <si>
    <t>TES_per_household.kWh.LU.Res.HHnew.Thermal.SH.DistrHeat.WH.Elc.Solar.Solar</t>
  </si>
  <si>
    <t>TES_per_household.kWh.LU.Res.HHnew.Thermal.SH.DistrHeat.CO</t>
  </si>
  <si>
    <t>TES_per_household.kWh.LU.Res.HHnew.Thermal.SH.DistrHeat.CO.LPG.LPG</t>
  </si>
  <si>
    <t>TES_per_household.kWh.LU.Res.HHnew.Thermal.SH.DistrHeat.CO.Elc.Elec</t>
  </si>
  <si>
    <t>TES_per_household.kWh.LU.Res.HHnew.Thermal.SH.AdvElc</t>
  </si>
  <si>
    <t>TES_per_household.kWh.LU.Res.HHnew.Thermal.SH.AdvElc.SH</t>
  </si>
  <si>
    <t>TES_per_household.kWh.LU.Res.HHnew.Thermal.SH.AdvElc.SH.Elec</t>
  </si>
  <si>
    <t>TES_per_household.kWh.LU.Res.HHnew.Thermal.SH.AdvElc.SC</t>
  </si>
  <si>
    <t>TES_per_household.kWh.LU.Res.HHnew.Thermal.SH.AdvElc.SC.AC.Elec</t>
  </si>
  <si>
    <t>TES_per_household.kWh.LU.Res.HHnew.Thermal.SH.AdvElc.WH</t>
  </si>
  <si>
    <t>TES_per_household.kWh.LU.Res.HHnew.Thermal.SH.AdvElc.WH.LPG.NoSolar.LPG</t>
  </si>
  <si>
    <t>TES_per_household.kWh.LU.Res.HHnew.Thermal.SH.AdvElc.WH.LPG.Solar</t>
  </si>
  <si>
    <t>TES_per_household.kWh.LU.Res.HHnew.Thermal.SH.AdvElc.WH.LPG.Solar.LPG</t>
  </si>
  <si>
    <t>TES_per_household.kWh.LU.Res.HHnew.Thermal.SH.AdvElc.WH.LPG.Solar.Solar</t>
  </si>
  <si>
    <t>TES_per_household.kWh.LU.Res.HHnew.Thermal.SH.AdvElc.WH.Elc.NoSolar.Elec</t>
  </si>
  <si>
    <t>TES_per_household.kWh.LU.Res.HHnew.Thermal.SH.AdvElc.WH.Elc.Solar</t>
  </si>
  <si>
    <t>TES_per_household.kWh.LU.Res.HHnew.Thermal.SH.AdvElc.WH.Elc.Solar.Elec</t>
  </si>
  <si>
    <t>TES_per_household.kWh.LU.Res.HHnew.Thermal.SH.AdvElc.WH.Elc.Solar.Solar</t>
  </si>
  <si>
    <t>TES_per_household.kWh.LU.Res.HHnew.Thermal.SH.AdvElc.CO</t>
  </si>
  <si>
    <t>TES_per_household.kWh.LU.Res.HHnew.Thermal.SH.AdvElc.CO.LPG.LPG</t>
  </si>
  <si>
    <t>TES_per_household.kWh.LU.Res.HHnew.Thermal.SH.AdvElc.CO.Elc.Elec</t>
  </si>
  <si>
    <t>TES_per_household.kWh.LU.Res.HHnew.Thermal.SH.ConvElc</t>
  </si>
  <si>
    <t>TES_per_household.kWh.LU.Res.HHnew.Thermal.SH.ConvElc.SH</t>
  </si>
  <si>
    <t>TES_per_household.kWh.LU.Res.HHnew.Thermal.SH.ConvElc.SH.Elec</t>
  </si>
  <si>
    <t>TES_per_household.kWh.LU.Res.HHnew.Thermal.SH.ConvElc.SC</t>
  </si>
  <si>
    <t>TES_per_household.kWh.LU.Res.HHnew.Thermal.SH.ConvElc.SC.AC.Elec</t>
  </si>
  <si>
    <t>TES_per_household.kWh.LU.Res.HHnew.Thermal.SH.ConvElc.WH</t>
  </si>
  <si>
    <t>TES_per_household.kWh.LU.Res.HHnew.Thermal.SH.ConvElc.WH.LPG.NoSolar.LPG</t>
  </si>
  <si>
    <t>TES_per_household.kWh.LU.Res.HHnew.Thermal.SH.ConvElc.WH.LPG.Solar</t>
  </si>
  <si>
    <t>TES_per_household.kWh.LU.Res.HHnew.Thermal.SH.ConvElc.WH.LPG.Solar.LPG</t>
  </si>
  <si>
    <t>TES_per_household.kWh.LU.Res.HHnew.Thermal.SH.ConvElc.WH.LPG.Solar.Solar</t>
  </si>
  <si>
    <t>TES_per_household.kWh.LU.Res.HHnew.Thermal.SH.ConvElc.WH.Elc.NoSolar.Elec</t>
  </si>
  <si>
    <t>TES_per_household.kWh.LU.Res.HHnew.Thermal.SH.ConvElc.WH.Elc.Solar</t>
  </si>
  <si>
    <t>TES_per_household.kWh.LU.Res.HHnew.Thermal.SH.ConvElc.WH.Elc.Solar.Elec</t>
  </si>
  <si>
    <t>TES_per_household.kWh.LU.Res.HHnew.Thermal.SH.ConvElc.WH.Elc.Solar.Solar</t>
  </si>
  <si>
    <t>TES_per_household.kWh.LU.Res.HHnew.Thermal.SH.ConvElc.CO</t>
  </si>
  <si>
    <t>TES_per_household.kWh.LU.Res.HHnew.Thermal.SH.ConvElc.CO.LPG.LPG</t>
  </si>
  <si>
    <t>TES_per_household.kWh.LU.Res.HHnew.Thermal.SH.ConvElc.CO.Elc.Elec</t>
  </si>
  <si>
    <t>EMI_per_household.kgCO2.LU.Res.HHnew.Thermal.SH.Solids</t>
  </si>
  <si>
    <t>EMI_per_household.kgCO2.LU.Res.HHnew.Thermal.SH.Solids.SH</t>
  </si>
  <si>
    <t>EMI_per_household.kgCO2.LU.Res.HHnew.Thermal.SH.Solids.SH.Solids</t>
  </si>
  <si>
    <t>EMI_per_household.kgCO2.LU.Res.HHnew.Thermal.SH.Solids.SH.Elec</t>
  </si>
  <si>
    <t>EMI_per_household.kgCO2.LU.Res.HHnew.Thermal.SH.Solids.SC</t>
  </si>
  <si>
    <t>EMI_per_household.kgCO2.LU.Res.HHnew.Thermal.SH.Solids.SC.AC.Elec</t>
  </si>
  <si>
    <t>EMI_per_household.kgCO2.LU.Res.HHnew.Thermal.SH.Solids.WH</t>
  </si>
  <si>
    <t>EMI_per_household.kgCO2.LU.Res.HHnew.Thermal.SH.Solids.WH.Solids.NoSolar.Solids</t>
  </si>
  <si>
    <t>EMI_per_household.kgCO2.LU.Res.HHnew.Thermal.SH.Solids.WH.LPG.NoSolar.LPG</t>
  </si>
  <si>
    <t>EMI_per_household.kgCO2.LU.Res.HHnew.Thermal.SH.Solids.WH.LPG.Solar</t>
  </si>
  <si>
    <t>EMI_per_household.kgCO2.LU.Res.HHnew.Thermal.SH.Solids.WH.LPG.Solar.LPG</t>
  </si>
  <si>
    <t>EMI_per_household.kgCO2.LU.Res.HHnew.Thermal.SH.Solids.WH.LPG.Solar.Solar</t>
  </si>
  <si>
    <t>EMI_per_household.kgCO2.LU.Res.HHnew.Thermal.SH.Solids.WH.Elc.NoSolar.Elec</t>
  </si>
  <si>
    <t>EMI_per_household.kgCO2.LU.Res.HHnew.Thermal.SH.Solids.WH.Elc.Solar</t>
  </si>
  <si>
    <t>EMI_per_household.kgCO2.LU.Res.HHnew.Thermal.SH.Solids.WH.Elc.Solar.Elec</t>
  </si>
  <si>
    <t>EMI_per_household.kgCO2.LU.Res.HHnew.Thermal.SH.Solids.WH.Elc.Solar.Solar</t>
  </si>
  <si>
    <t>EMI_per_household.kgCO2.LU.Res.HHnew.Thermal.SH.Solids.CO</t>
  </si>
  <si>
    <t>EMI_per_household.kgCO2.LU.Res.HHnew.Thermal.SH.Solids.CO.Solids.Solids</t>
  </si>
  <si>
    <t>EMI_per_household.kgCO2.LU.Res.HHnew.Thermal.SH.Solids.CO.LPG.LPG</t>
  </si>
  <si>
    <t>EMI_per_household.kgCO2.LU.Res.HHnew.Thermal.SH.Solids.CO.Elc.Elec</t>
  </si>
  <si>
    <t>EMI_per_household.kgCO2.LU.Res.HHnew.Thermal.SH.LPG</t>
  </si>
  <si>
    <t>EMI_per_household.kgCO2.LU.Res.HHnew.Thermal.SH.LPG.SH</t>
  </si>
  <si>
    <t>EMI_per_household.kgCO2.LU.Res.HHnew.Thermal.SH.LPG.SH.LPG</t>
  </si>
  <si>
    <t>EMI_per_household.kgCO2.LU.Res.HHnew.Thermal.SH.LPG.SH.Elec</t>
  </si>
  <si>
    <t>EMI_per_household.kgCO2.LU.Res.HHnew.Thermal.SH.LPG.SC</t>
  </si>
  <si>
    <t>EMI_per_household.kgCO2.LU.Res.HHnew.Thermal.SH.LPG.SC.AC.Elec</t>
  </si>
  <si>
    <t>EMI_per_household.kgCO2.LU.Res.HHnew.Thermal.SH.LPG.WH</t>
  </si>
  <si>
    <t>EMI_per_household.kgCO2.LU.Res.HHnew.Thermal.SH.LPG.WH.LPG.NoSolar.LPG</t>
  </si>
  <si>
    <t>EMI_per_household.kgCO2.LU.Res.HHnew.Thermal.SH.LPG.WH.LPG.Solar</t>
  </si>
  <si>
    <t>EMI_per_household.kgCO2.LU.Res.HHnew.Thermal.SH.LPG.WH.LPG.Solar.LPG</t>
  </si>
  <si>
    <t>EMI_per_household.kgCO2.LU.Res.HHnew.Thermal.SH.LPG.WH.LPG.Solar.Solar</t>
  </si>
  <si>
    <t>EMI_per_household.kgCO2.LU.Res.HHnew.Thermal.SH.LPG.WH.Elc.NoSolar.Elec</t>
  </si>
  <si>
    <t>EMI_per_household.kgCO2.LU.Res.HHnew.Thermal.SH.LPG.WH.Elc.Solar</t>
  </si>
  <si>
    <t>EMI_per_household.kgCO2.LU.Res.HHnew.Thermal.SH.LPG.WH.Elc.Solar.Elec</t>
  </si>
  <si>
    <t>EMI_per_household.kgCO2.LU.Res.HHnew.Thermal.SH.LPG.WH.Elc.Solar.Solar</t>
  </si>
  <si>
    <t>EMI_per_household.kgCO2.LU.Res.HHnew.Thermal.SH.LPG.CO</t>
  </si>
  <si>
    <t>EMI_per_household.kgCO2.LU.Res.HHnew.Thermal.SH.LPG.CO.LPG.LPG</t>
  </si>
  <si>
    <t>EMI_per_household.kgCO2.LU.Res.HHnew.Thermal.SH.LPG.CO.Elc.Elec</t>
  </si>
  <si>
    <t>EMI_per_household.kgCO2.LU.Res.HHnew.Thermal.SH.Oil</t>
  </si>
  <si>
    <t>EMI_per_household.kgCO2.LU.Res.HHnew.Thermal.SH.Oil.SH</t>
  </si>
  <si>
    <t>EMI_per_household.kgCO2.LU.Res.HHnew.Thermal.SH.Oil.SH.Oil</t>
  </si>
  <si>
    <t>EMI_per_household.kgCO2.LU.Res.HHnew.Thermal.SH.Oil.SH.Elec</t>
  </si>
  <si>
    <t>EMI_per_household.kgCO2.LU.Res.HHnew.Thermal.SH.Oil.SC</t>
  </si>
  <si>
    <t>EMI_per_household.kgCO2.LU.Res.HHnew.Thermal.SH.Oil.SC.AC.Elec</t>
  </si>
  <si>
    <t>EMI_per_household.kgCO2.LU.Res.HHnew.Thermal.SH.Oil.WH</t>
  </si>
  <si>
    <t>EMI_per_household.kgCO2.LU.Res.HHnew.Thermal.SH.Oil.WH.Oil.NoSolar.Oil</t>
  </si>
  <si>
    <t>EMI_per_household.kgCO2.LU.Res.HHnew.Thermal.SH.Oil.WH.Oil.Solar</t>
  </si>
  <si>
    <t>EMI_per_household.kgCO2.LU.Res.HHnew.Thermal.SH.Oil.WH.Oil.Solar.Oil</t>
  </si>
  <si>
    <t>EMI_per_household.kgCO2.LU.Res.HHnew.Thermal.SH.Oil.WH.Oil.Solar.Solar</t>
  </si>
  <si>
    <t>EMI_per_household.kgCO2.LU.Res.HHnew.Thermal.SH.Oil.WH.Elc.NoSolar.Elec</t>
  </si>
  <si>
    <t>EMI_per_household.kgCO2.LU.Res.HHnew.Thermal.SH.Oil.WH.Elc.Solar</t>
  </si>
  <si>
    <t>EMI_per_household.kgCO2.LU.Res.HHnew.Thermal.SH.Oil.WH.Elc.Solar.Elec</t>
  </si>
  <si>
    <t>EMI_per_household.kgCO2.LU.Res.HHnew.Thermal.SH.Oil.WH.Elc.Solar.Solar</t>
  </si>
  <si>
    <t>EMI_per_household.kgCO2.LU.Res.HHnew.Thermal.SH.Oil.CO</t>
  </si>
  <si>
    <t>EMI_per_household.kgCO2.LU.Res.HHnew.Thermal.SH.Oil.CO.LPG.LPG</t>
  </si>
  <si>
    <t>EMI_per_household.kgCO2.LU.Res.HHnew.Thermal.SH.Oil.CO.Elc.Elec</t>
  </si>
  <si>
    <t>EMI_per_household.kgCO2.LU.Res.HHnew.Thermal.SH.Gas</t>
  </si>
  <si>
    <t>EMI_per_household.kgCO2.LU.Res.HHnew.Thermal.SH.Gas.SH</t>
  </si>
  <si>
    <t>EMI_per_household.kgCO2.LU.Res.HHnew.Thermal.SH.Gas.SH.Gas</t>
  </si>
  <si>
    <t>EMI_per_household.kgCO2.LU.Res.HHnew.Thermal.SH.Gas.SH.Elec</t>
  </si>
  <si>
    <t>EMI_per_household.kgCO2.LU.Res.HHnew.Thermal.SH.Gas.SC</t>
  </si>
  <si>
    <t>EMI_per_household.kgCO2.LU.Res.HHnew.Thermal.SH.Gas.SC.AC.Elec</t>
  </si>
  <si>
    <t>EMI_per_household.kgCO2.LU.Res.HHnew.Thermal.SH.Gas.WH</t>
  </si>
  <si>
    <t>EMI_per_household.kgCO2.LU.Res.HHnew.Thermal.SH.Gas.WH.Gas.NoSolar.Gas</t>
  </si>
  <si>
    <t>EMI_per_household.kgCO2.LU.Res.HHnew.Thermal.SH.Gas.WH.Gas.Solar</t>
  </si>
  <si>
    <t>EMI_per_household.kgCO2.LU.Res.HHnew.Thermal.SH.Gas.WH.Gas.Solar.Gas</t>
  </si>
  <si>
    <t>EMI_per_household.kgCO2.LU.Res.HHnew.Thermal.SH.Gas.WH.Gas.Solar.Solar</t>
  </si>
  <si>
    <t>EMI_per_household.kgCO2.LU.Res.HHnew.Thermal.SH.Gas.WH.Elc.NoSolar.Elec</t>
  </si>
  <si>
    <t>EMI_per_household.kgCO2.LU.Res.HHnew.Thermal.SH.Gas.WH.Elc.Solar</t>
  </si>
  <si>
    <t>EMI_per_household.kgCO2.LU.Res.HHnew.Thermal.SH.Gas.WH.Elc.Solar.Elec</t>
  </si>
  <si>
    <t>EMI_per_household.kgCO2.LU.Res.HHnew.Thermal.SH.Gas.WH.Elc.Solar.Solar</t>
  </si>
  <si>
    <t>EMI_per_household.kgCO2.LU.Res.HHnew.Thermal.SH.Gas.CO</t>
  </si>
  <si>
    <t>EMI_per_household.kgCO2.LU.Res.HHnew.Thermal.SH.Gas.CO.Gas.Gas</t>
  </si>
  <si>
    <t>EMI_per_household.kgCO2.LU.Res.HHnew.Thermal.SH.Gas.CO.Elc.Elec</t>
  </si>
  <si>
    <t>EMI_per_household.kgCO2.LU.Res.HHnew.Thermal.SH.Biomass</t>
  </si>
  <si>
    <t>EMI_per_household.kgCO2.LU.Res.HHnew.Thermal.SH.Biomass.SH</t>
  </si>
  <si>
    <t>EMI_per_household.kgCO2.LU.Res.HHnew.Thermal.SH.Biomass.SH.Biomass</t>
  </si>
  <si>
    <t>EMI_per_household.kgCO2.LU.Res.HHnew.Thermal.SH.Biomass.SH.Elec</t>
  </si>
  <si>
    <t>EMI_per_household.kgCO2.LU.Res.HHnew.Thermal.SH.Biomass.SC</t>
  </si>
  <si>
    <t>EMI_per_household.kgCO2.LU.Res.HHnew.Thermal.SH.Biomass.SC.AC.Elec</t>
  </si>
  <si>
    <t>EMI_per_household.kgCO2.LU.Res.HHnew.Thermal.SH.Biomass.WH</t>
  </si>
  <si>
    <t>EMI_per_household.kgCO2.LU.Res.HHnew.Thermal.SH.Biomass.WH.Biomass.NoSolar.Biomass</t>
  </si>
  <si>
    <t>EMI_per_household.kgCO2.LU.Res.HHnew.Thermal.SH.Biomass.WH.Biomass.Solar</t>
  </si>
  <si>
    <t>EMI_per_household.kgCO2.LU.Res.HHnew.Thermal.SH.Biomass.WH.Biomass.Solar.Biomass</t>
  </si>
  <si>
    <t>EMI_per_household.kgCO2.LU.Res.HHnew.Thermal.SH.Biomass.WH.Biomass.Solar.Solar</t>
  </si>
  <si>
    <t>EMI_per_household.kgCO2.LU.Res.HHnew.Thermal.SH.Biomass.WH.LPG.NoSolar.LPG</t>
  </si>
  <si>
    <t>EMI_per_household.kgCO2.LU.Res.HHnew.Thermal.SH.Biomass.WH.LPG.Solar</t>
  </si>
  <si>
    <t>EMI_per_household.kgCO2.LU.Res.HHnew.Thermal.SH.Biomass.WH.LPG.Solar.LPG</t>
  </si>
  <si>
    <t>EMI_per_household.kgCO2.LU.Res.HHnew.Thermal.SH.Biomass.WH.LPG.Solar.Solar</t>
  </si>
  <si>
    <t>EMI_per_household.kgCO2.LU.Res.HHnew.Thermal.SH.Biomass.WH.Elc.NoSolar.Elec</t>
  </si>
  <si>
    <t>EMI_per_household.kgCO2.LU.Res.HHnew.Thermal.SH.Biomass.WH.Elc.Solar</t>
  </si>
  <si>
    <t>EMI_per_household.kgCO2.LU.Res.HHnew.Thermal.SH.Biomass.WH.Elc.Solar.Elec</t>
  </si>
  <si>
    <t>EMI_per_household.kgCO2.LU.Res.HHnew.Thermal.SH.Biomass.WH.Elc.Solar.Solar</t>
  </si>
  <si>
    <t>EMI_per_household.kgCO2.LU.Res.HHnew.Thermal.SH.Biomass.CO</t>
  </si>
  <si>
    <t>EMI_per_household.kgCO2.LU.Res.HHnew.Thermal.SH.Biomass.CO.Biomass.Biomass</t>
  </si>
  <si>
    <t>EMI_per_household.kgCO2.LU.Res.HHnew.Thermal.SH.Biomass.CO.LPG.LPG</t>
  </si>
  <si>
    <t>EMI_per_household.kgCO2.LU.Res.HHnew.Thermal.SH.Biomass.CO.Elc.Elec</t>
  </si>
  <si>
    <t>EMI_per_household.kgCO2.LU.Res.HHnew.Thermal.SH.Geo</t>
  </si>
  <si>
    <t>EMI_per_household.kgCO2.LU.Res.HHnew.Thermal.SH.Geo.SH</t>
  </si>
  <si>
    <t>EMI_per_household.kgCO2.LU.Res.HHnew.Thermal.SH.Geo.SH.Geo</t>
  </si>
  <si>
    <t>EMI_per_household.kgCO2.LU.Res.HHnew.Thermal.SH.Geo.SH.Elec</t>
  </si>
  <si>
    <t>EMI_per_household.kgCO2.LU.Res.HHnew.Thermal.SH.Geo.SC</t>
  </si>
  <si>
    <t>EMI_per_household.kgCO2.LU.Res.HHnew.Thermal.SH.Geo.SC.AC.Elec</t>
  </si>
  <si>
    <t>EMI_per_household.kgCO2.LU.Res.HHnew.Thermal.SH.Geo.WH</t>
  </si>
  <si>
    <t>EMI_per_household.kgCO2.LU.Res.HHnew.Thermal.SH.Geo.WH.Geo.NoSolar.Geo</t>
  </si>
  <si>
    <t>EMI_per_household.kgCO2.LU.Res.HHnew.Thermal.SH.Geo.WH.Geo.Solar</t>
  </si>
  <si>
    <t>EMI_per_household.kgCO2.LU.Res.HHnew.Thermal.SH.Geo.WH.Geo.Solar.Geo</t>
  </si>
  <si>
    <t>EMI_per_household.kgCO2.LU.Res.HHnew.Thermal.SH.Geo.WH.Geo.Solar.Solar</t>
  </si>
  <si>
    <t>EMI_per_household.kgCO2.LU.Res.HHnew.Thermal.SH.Geo.WH.Elc.NoSolar.Elec</t>
  </si>
  <si>
    <t>EMI_per_household.kgCO2.LU.Res.HHnew.Thermal.SH.Geo.WH.Elc.Solar</t>
  </si>
  <si>
    <t>EMI_per_household.kgCO2.LU.Res.HHnew.Thermal.SH.Geo.WH.Elc.Solar.Elec</t>
  </si>
  <si>
    <t>EMI_per_household.kgCO2.LU.Res.HHnew.Thermal.SH.Geo.WH.Elc.Solar.Solar</t>
  </si>
  <si>
    <t>EMI_per_household.kgCO2.LU.Res.HHnew.Thermal.SH.Geo.CO</t>
  </si>
  <si>
    <t>EMI_per_household.kgCO2.LU.Res.HHnew.Thermal.SH.Geo.CO.LPG.LPG</t>
  </si>
  <si>
    <t>EMI_per_household.kgCO2.LU.Res.HHnew.Thermal.SH.Geo.CO.Elc.Elec</t>
  </si>
  <si>
    <t>EMI_per_household.kgCO2.LU.Res.HHnew.Thermal.SH.DistrHeat</t>
  </si>
  <si>
    <t>EMI_per_household.kgCO2.LU.Res.HHnew.Thermal.SH.DistrHeat.SH</t>
  </si>
  <si>
    <t>EMI_per_household.kgCO2.LU.Res.HHnew.Thermal.SH.DistrHeat.SH.Steam_Distr</t>
  </si>
  <si>
    <t>EMI_per_household.kgCO2.LU.Res.HHnew.Thermal.SH.DistrHeat.SH.Elec</t>
  </si>
  <si>
    <t>EMI_per_household.kgCO2.LU.Res.HHnew.Thermal.SH.DistrHeat.SC</t>
  </si>
  <si>
    <t>EMI_per_household.kgCO2.LU.Res.HHnew.Thermal.SH.DistrHeat.SC.AC.Elec</t>
  </si>
  <si>
    <t>EMI_per_household.kgCO2.LU.Res.HHnew.Thermal.SH.DistrHeat.WH</t>
  </si>
  <si>
    <t>EMI_per_household.kgCO2.LU.Res.HHnew.Thermal.SH.DistrHeat.WH.DistrHeat.NoSolar.Steam_Distr</t>
  </si>
  <si>
    <t>EMI_per_household.kgCO2.LU.Res.HHnew.Thermal.SH.DistrHeat.WH.DistrHeat.Solar</t>
  </si>
  <si>
    <t>EMI_per_household.kgCO2.LU.Res.HHnew.Thermal.SH.DistrHeat.WH.DistrHeat.Solar.Steam_Distr</t>
  </si>
  <si>
    <t>EMI_per_household.kgCO2.LU.Res.HHnew.Thermal.SH.DistrHeat.WH.DistrHeat.Solar.Solar</t>
  </si>
  <si>
    <t>EMI_per_household.kgCO2.LU.Res.HHnew.Thermal.SH.DistrHeat.WH.Elc.NoSolar.Elec</t>
  </si>
  <si>
    <t>EMI_per_household.kgCO2.LU.Res.HHnew.Thermal.SH.DistrHeat.WH.Elc.Solar</t>
  </si>
  <si>
    <t>EMI_per_household.kgCO2.LU.Res.HHnew.Thermal.SH.DistrHeat.WH.Elc.Solar.Elec</t>
  </si>
  <si>
    <t>EMI_per_household.kgCO2.LU.Res.HHnew.Thermal.SH.DistrHeat.WH.Elc.Solar.Solar</t>
  </si>
  <si>
    <t>EMI_per_household.kgCO2.LU.Res.HHnew.Thermal.SH.DistrHeat.CO</t>
  </si>
  <si>
    <t>EMI_per_household.kgCO2.LU.Res.HHnew.Thermal.SH.DistrHeat.CO.LPG.LPG</t>
  </si>
  <si>
    <t>EMI_per_household.kgCO2.LU.Res.HHnew.Thermal.SH.DistrHeat.CO.Elc.Elec</t>
  </si>
  <si>
    <t>EMI_per_household.kgCO2.LU.Res.HHnew.Thermal.SH.AdvElc</t>
  </si>
  <si>
    <t>EMI_per_household.kgCO2.LU.Res.HHnew.Thermal.SH.AdvElc.SH</t>
  </si>
  <si>
    <t>EMI_per_household.kgCO2.LU.Res.HHnew.Thermal.SH.AdvElc.SH.Elec</t>
  </si>
  <si>
    <t>EMI_per_household.kgCO2.LU.Res.HHnew.Thermal.SH.AdvElc.SC</t>
  </si>
  <si>
    <t>EMI_per_household.kgCO2.LU.Res.HHnew.Thermal.SH.AdvElc.SC.AC.Elec</t>
  </si>
  <si>
    <t>EMI_per_household.kgCO2.LU.Res.HHnew.Thermal.SH.AdvElc.WH</t>
  </si>
  <si>
    <t>EMI_per_household.kgCO2.LU.Res.HHnew.Thermal.SH.AdvElc.WH.LPG.NoSolar.LPG</t>
  </si>
  <si>
    <t>EMI_per_household.kgCO2.LU.Res.HHnew.Thermal.SH.AdvElc.WH.LPG.Solar</t>
  </si>
  <si>
    <t>EMI_per_household.kgCO2.LU.Res.HHnew.Thermal.SH.AdvElc.WH.LPG.Solar.LPG</t>
  </si>
  <si>
    <t>EMI_per_household.kgCO2.LU.Res.HHnew.Thermal.SH.AdvElc.WH.LPG.Solar.Solar</t>
  </si>
  <si>
    <t>EMI_per_household.kgCO2.LU.Res.HHnew.Thermal.SH.AdvElc.WH.Elc.NoSolar.Elec</t>
  </si>
  <si>
    <t>EMI_per_household.kgCO2.LU.Res.HHnew.Thermal.SH.AdvElc.WH.Elc.Solar</t>
  </si>
  <si>
    <t>EMI_per_household.kgCO2.LU.Res.HHnew.Thermal.SH.AdvElc.WH.Elc.Solar.Elec</t>
  </si>
  <si>
    <t>EMI_per_household.kgCO2.LU.Res.HHnew.Thermal.SH.AdvElc.WH.Elc.Solar.Solar</t>
  </si>
  <si>
    <t>EMI_per_household.kgCO2.LU.Res.HHnew.Thermal.SH.AdvElc.CO</t>
  </si>
  <si>
    <t>EMI_per_household.kgCO2.LU.Res.HHnew.Thermal.SH.AdvElc.CO.LPG.LPG</t>
  </si>
  <si>
    <t>EMI_per_household.kgCO2.LU.Res.HHnew.Thermal.SH.AdvElc.CO.Elc.Elec</t>
  </si>
  <si>
    <t>EMI_per_household.kgCO2.LU.Res.HHnew.Thermal.SH.ConvElc</t>
  </si>
  <si>
    <t>EMI_per_household.kgCO2.LU.Res.HHnew.Thermal.SH.ConvElc.SH</t>
  </si>
  <si>
    <t>EMI_per_household.kgCO2.LU.Res.HHnew.Thermal.SH.ConvElc.SH.Elec</t>
  </si>
  <si>
    <t>EMI_per_household.kgCO2.LU.Res.HHnew.Thermal.SH.ConvElc.SC</t>
  </si>
  <si>
    <t>EMI_per_household.kgCO2.LU.Res.HHnew.Thermal.SH.ConvElc.SC.AC.Elec</t>
  </si>
  <si>
    <t>EMI_per_household.kgCO2.LU.Res.HHnew.Thermal.SH.ConvElc.WH</t>
  </si>
  <si>
    <t>EMI_per_household.kgCO2.LU.Res.HHnew.Thermal.SH.ConvElc.WH.LPG.NoSolar.LPG</t>
  </si>
  <si>
    <t>EMI_per_household.kgCO2.LU.Res.HHnew.Thermal.SH.ConvElc.WH.LPG.Solar</t>
  </si>
  <si>
    <t>EMI_per_household.kgCO2.LU.Res.HHnew.Thermal.SH.ConvElc.WH.LPG.Solar.LPG</t>
  </si>
  <si>
    <t>EMI_per_household.kgCO2.LU.Res.HHnew.Thermal.SH.ConvElc.WH.LPG.Solar.Solar</t>
  </si>
  <si>
    <t>EMI_per_household.kgCO2.LU.Res.HHnew.Thermal.SH.ConvElc.WH.Elc.NoSolar.Elec</t>
  </si>
  <si>
    <t>EMI_per_household.kgCO2.LU.Res.HHnew.Thermal.SH.ConvElc.WH.Elc.Solar</t>
  </si>
  <si>
    <t>EMI_per_household.kgCO2.LU.Res.HHnew.Thermal.SH.ConvElc.WH.Elc.Solar.Elec</t>
  </si>
  <si>
    <t>EMI_per_household.kgCO2.LU.Res.HHnew.Thermal.SH.ConvElc.WH.Elc.Solar.Solar</t>
  </si>
  <si>
    <t>EMI_per_household.kgCO2.LU.Res.HHnew.Thermal.SH.ConvElc.CO</t>
  </si>
  <si>
    <t>EMI_per_household.kgCO2.LU.Res.HHnew.Thermal.SH.ConvElc.CO.LPG.LPG</t>
  </si>
  <si>
    <t>EMI_per_household.kgCO2.LU.Res.HHnew.Thermal.SH.ConvElc.CO.Elc.Elec</t>
  </si>
  <si>
    <t>LU - Final energy consumption of new and renovated households per surface area (detailed structure)</t>
  </si>
  <si>
    <t>FEC_per_sqm.kWh.LU.Res.HHnew.Thermal.SH.Solids</t>
  </si>
  <si>
    <t>FEC_per_sqm.kWh.LU.Res.HHnew.Thermal.SH.Solids.SH</t>
  </si>
  <si>
    <t>FEC_per_sqm.kWh.LU.Res.HHnew.Thermal.SH.Solids.SH.Solids</t>
  </si>
  <si>
    <t>FEC_per_sqm.kWh.LU.Res.HHnew.Thermal.SH.Solids.SH.Elec</t>
  </si>
  <si>
    <t>FEC_per_sqm.kWh.LU.Res.HHnew.Thermal.SH.Solids.SC</t>
  </si>
  <si>
    <t>FEC_per_sqm.kWh.LU.Res.HHnew.Thermal.SH.Solids.SC.AC.Elec</t>
  </si>
  <si>
    <t>FEC_per_sqm.kWh.LU.Res.HHnew.Thermal.SH.Solids.WH</t>
  </si>
  <si>
    <t>FEC_per_sqm.kWh.LU.Res.HHnew.Thermal.SH.Solids.WH.Solids.NoSolar.Solids</t>
  </si>
  <si>
    <t>FEC_per_sqm.kWh.LU.Res.HHnew.Thermal.SH.Solids.WH.LPG.NoSolar.LPG</t>
  </si>
  <si>
    <t>FEC_per_sqm.kWh.LU.Res.HHnew.Thermal.SH.Solids.WH.LPG.Solar</t>
  </si>
  <si>
    <t>FEC_per_sqm.kWh.LU.Res.HHnew.Thermal.SH.Solids.WH.LPG.Solar.LPG</t>
  </si>
  <si>
    <t>FEC_per_sqm.kWh.LU.Res.HHnew.Thermal.SH.Solids.WH.LPG.Solar.Solar</t>
  </si>
  <si>
    <t>FEC_per_sqm.kWh.LU.Res.HHnew.Thermal.SH.Solids.WH.Elc.NoSolar.Elec</t>
  </si>
  <si>
    <t>FEC_per_sqm.kWh.LU.Res.HHnew.Thermal.SH.Solids.WH.Elc.Solar</t>
  </si>
  <si>
    <t>FEC_per_sqm.kWh.LU.Res.HHnew.Thermal.SH.Solids.WH.Elc.Solar.Elec</t>
  </si>
  <si>
    <t>FEC_per_sqm.kWh.LU.Res.HHnew.Thermal.SH.Solids.WH.Elc.Solar.Solar</t>
  </si>
  <si>
    <t>FEC_per_sqm.kWh.LU.Res.HHnew.Thermal.SH.Solids.CO</t>
  </si>
  <si>
    <t>FEC_per_sqm.kWh.LU.Res.HHnew.Thermal.SH.Solids.CO.Solids.Solids</t>
  </si>
  <si>
    <t>FEC_per_sqm.kWh.LU.Res.HHnew.Thermal.SH.Solids.CO.LPG.LPG</t>
  </si>
  <si>
    <t>FEC_per_sqm.kWh.LU.Res.HHnew.Thermal.SH.Solids.CO.Elc.Elec</t>
  </si>
  <si>
    <t>FEC_per_sqm.kWh.LU.Res.HHnew.Thermal.SH.LPG</t>
  </si>
  <si>
    <t>FEC_per_sqm.kWh.LU.Res.HHnew.Thermal.SH.LPG.SH</t>
  </si>
  <si>
    <t>FEC_per_sqm.kWh.LU.Res.HHnew.Thermal.SH.LPG.SH.LPG</t>
  </si>
  <si>
    <t>FEC_per_sqm.kWh.LU.Res.HHnew.Thermal.SH.LPG.SH.Elec</t>
  </si>
  <si>
    <t>FEC_per_sqm.kWh.LU.Res.HHnew.Thermal.SH.LPG.SC</t>
  </si>
  <si>
    <t>FEC_per_sqm.kWh.LU.Res.HHnew.Thermal.SH.LPG.SC.AC.Elec</t>
  </si>
  <si>
    <t>FEC_per_sqm.kWh.LU.Res.HHnew.Thermal.SH.LPG.WH</t>
  </si>
  <si>
    <t>FEC_per_sqm.kWh.LU.Res.HHnew.Thermal.SH.LPG.WH.LPG.NoSolar.LPG</t>
  </si>
  <si>
    <t>FEC_per_sqm.kWh.LU.Res.HHnew.Thermal.SH.LPG.WH.LPG.Solar</t>
  </si>
  <si>
    <t>FEC_per_sqm.kWh.LU.Res.HHnew.Thermal.SH.LPG.WH.LPG.Solar.LPG</t>
  </si>
  <si>
    <t>FEC_per_sqm.kWh.LU.Res.HHnew.Thermal.SH.LPG.WH.LPG.Solar.Solar</t>
  </si>
  <si>
    <t>FEC_per_sqm.kWh.LU.Res.HHnew.Thermal.SH.LPG.WH.Elc.NoSolar.Elec</t>
  </si>
  <si>
    <t>FEC_per_sqm.kWh.LU.Res.HHnew.Thermal.SH.LPG.WH.Elc.Solar</t>
  </si>
  <si>
    <t>FEC_per_sqm.kWh.LU.Res.HHnew.Thermal.SH.LPG.WH.Elc.Solar.Elec</t>
  </si>
  <si>
    <t>FEC_per_sqm.kWh.LU.Res.HHnew.Thermal.SH.LPG.WH.Elc.Solar.Solar</t>
  </si>
  <si>
    <t>FEC_per_sqm.kWh.LU.Res.HHnew.Thermal.SH.LPG.CO</t>
  </si>
  <si>
    <t>FEC_per_sqm.kWh.LU.Res.HHnew.Thermal.SH.LPG.CO.LPG.LPG</t>
  </si>
  <si>
    <t>FEC_per_sqm.kWh.LU.Res.HHnew.Thermal.SH.LPG.CO.Elc.Elec</t>
  </si>
  <si>
    <t>FEC_per_sqm.kWh.LU.Res.HHnew.Thermal.SH.Oil</t>
  </si>
  <si>
    <t>FEC_per_sqm.kWh.LU.Res.HHnew.Thermal.SH.Oil.SH</t>
  </si>
  <si>
    <t>FEC_per_sqm.kWh.LU.Res.HHnew.Thermal.SH.Oil.SH.Oil</t>
  </si>
  <si>
    <t>FEC_per_sqm.kWh.LU.Res.HHnew.Thermal.SH.Oil.SH.Elec</t>
  </si>
  <si>
    <t>FEC_per_sqm.kWh.LU.Res.HHnew.Thermal.SH.Oil.SC</t>
  </si>
  <si>
    <t>FEC_per_sqm.kWh.LU.Res.HHnew.Thermal.SH.Oil.SC.AC.Elec</t>
  </si>
  <si>
    <t>FEC_per_sqm.kWh.LU.Res.HHnew.Thermal.SH.Oil.WH</t>
  </si>
  <si>
    <t>FEC_per_sqm.kWh.LU.Res.HHnew.Thermal.SH.Oil.WH.Oil.NoSolar.Oil</t>
  </si>
  <si>
    <t>FEC_per_sqm.kWh.LU.Res.HHnew.Thermal.SH.Oil.WH.Oil.Solar</t>
  </si>
  <si>
    <t>FEC_per_sqm.kWh.LU.Res.HHnew.Thermal.SH.Oil.WH.Oil.Solar.Oil</t>
  </si>
  <si>
    <t>FEC_per_sqm.kWh.LU.Res.HHnew.Thermal.SH.Oil.WH.Oil.Solar.Solar</t>
  </si>
  <si>
    <t>FEC_per_sqm.kWh.LU.Res.HHnew.Thermal.SH.Oil.WH.Elc.NoSolar.Elec</t>
  </si>
  <si>
    <t>FEC_per_sqm.kWh.LU.Res.HHnew.Thermal.SH.Oil.WH.Elc.Solar</t>
  </si>
  <si>
    <t>FEC_per_sqm.kWh.LU.Res.HHnew.Thermal.SH.Oil.WH.Elc.Solar.Elec</t>
  </si>
  <si>
    <t>FEC_per_sqm.kWh.LU.Res.HHnew.Thermal.SH.Oil.WH.Elc.Solar.Solar</t>
  </si>
  <si>
    <t>FEC_per_sqm.kWh.LU.Res.HHnew.Thermal.SH.Oil.CO</t>
  </si>
  <si>
    <t>FEC_per_sqm.kWh.LU.Res.HHnew.Thermal.SH.Oil.CO.LPG.LPG</t>
  </si>
  <si>
    <t>FEC_per_sqm.kWh.LU.Res.HHnew.Thermal.SH.Oil.CO.Elc.Elec</t>
  </si>
  <si>
    <t>FEC_per_sqm.kWh.LU.Res.HHnew.Thermal.SH.Gas</t>
  </si>
  <si>
    <t>FEC_per_sqm.kWh.LU.Res.HHnew.Thermal.SH.Gas.SH</t>
  </si>
  <si>
    <t>FEC_per_sqm.kWh.LU.Res.HHnew.Thermal.SH.Gas.SH.Gas</t>
  </si>
  <si>
    <t>FEC_per_sqm.kWh.LU.Res.HHnew.Thermal.SH.Gas.SH.Elec</t>
  </si>
  <si>
    <t>FEC_per_sqm.kWh.LU.Res.HHnew.Thermal.SH.Gas.SC</t>
  </si>
  <si>
    <t>FEC_per_sqm.kWh.LU.Res.HHnew.Thermal.SH.Gas.SC.AC.Elec</t>
  </si>
  <si>
    <t>FEC_per_sqm.kWh.LU.Res.HHnew.Thermal.SH.Gas.WH</t>
  </si>
  <si>
    <t>FEC_per_sqm.kWh.LU.Res.HHnew.Thermal.SH.Gas.WH.Gas.NoSolar.Gas</t>
  </si>
  <si>
    <t>FEC_per_sqm.kWh.LU.Res.HHnew.Thermal.SH.Gas.WH.Gas.Solar</t>
  </si>
  <si>
    <t>FEC_per_sqm.kWh.LU.Res.HHnew.Thermal.SH.Gas.WH.Gas.Solar.Gas</t>
  </si>
  <si>
    <t>FEC_per_sqm.kWh.LU.Res.HHnew.Thermal.SH.Gas.WH.Gas.Solar.Solar</t>
  </si>
  <si>
    <t>FEC_per_sqm.kWh.LU.Res.HHnew.Thermal.SH.Gas.WH.Elc.NoSolar.Elec</t>
  </si>
  <si>
    <t>FEC_per_sqm.kWh.LU.Res.HHnew.Thermal.SH.Gas.WH.Elc.Solar</t>
  </si>
  <si>
    <t>FEC_per_sqm.kWh.LU.Res.HHnew.Thermal.SH.Gas.WH.Elc.Solar.Elec</t>
  </si>
  <si>
    <t>FEC_per_sqm.kWh.LU.Res.HHnew.Thermal.SH.Gas.WH.Elc.Solar.Solar</t>
  </si>
  <si>
    <t>FEC_per_sqm.kWh.LU.Res.HHnew.Thermal.SH.Gas.CO</t>
  </si>
  <si>
    <t>FEC_per_sqm.kWh.LU.Res.HHnew.Thermal.SH.Gas.CO.Gas.Gas</t>
  </si>
  <si>
    <t>FEC_per_sqm.kWh.LU.Res.HHnew.Thermal.SH.Gas.CO.Elc.Elec</t>
  </si>
  <si>
    <t>FEC_per_sqm.kWh.LU.Res.HHnew.Thermal.SH.Biomass</t>
  </si>
  <si>
    <t>FEC_per_sqm.kWh.LU.Res.HHnew.Thermal.SH.Biomass.SH</t>
  </si>
  <si>
    <t>FEC_per_sqm.kWh.LU.Res.HHnew.Thermal.SH.Biomass.SH.Biomass</t>
  </si>
  <si>
    <t>FEC_per_sqm.kWh.LU.Res.HHnew.Thermal.SH.Biomass.SH.Elec</t>
  </si>
  <si>
    <t>FEC_per_sqm.kWh.LU.Res.HHnew.Thermal.SH.Biomass.SC</t>
  </si>
  <si>
    <t>FEC_per_sqm.kWh.LU.Res.HHnew.Thermal.SH.Biomass.SC.AC.Elec</t>
  </si>
  <si>
    <t>FEC_per_sqm.kWh.LU.Res.HHnew.Thermal.SH.Biomass.WH</t>
  </si>
  <si>
    <t>FEC_per_sqm.kWh.LU.Res.HHnew.Thermal.SH.Biomass.WH.Biomass.NoSolar.Biomass</t>
  </si>
  <si>
    <t>FEC_per_sqm.kWh.LU.Res.HHnew.Thermal.SH.Biomass.WH.Biomass.Solar</t>
  </si>
  <si>
    <t>FEC_per_sqm.kWh.LU.Res.HHnew.Thermal.SH.Biomass.WH.Biomass.Solar.Biomass</t>
  </si>
  <si>
    <t>FEC_per_sqm.kWh.LU.Res.HHnew.Thermal.SH.Biomass.WH.Biomass.Solar.Solar</t>
  </si>
  <si>
    <t>FEC_per_sqm.kWh.LU.Res.HHnew.Thermal.SH.Biomass.WH.LPG.NoSolar.LPG</t>
  </si>
  <si>
    <t>FEC_per_sqm.kWh.LU.Res.HHnew.Thermal.SH.Biomass.WH.LPG.Solar</t>
  </si>
  <si>
    <t>FEC_per_sqm.kWh.LU.Res.HHnew.Thermal.SH.Biomass.WH.LPG.Solar.LPG</t>
  </si>
  <si>
    <t>FEC_per_sqm.kWh.LU.Res.HHnew.Thermal.SH.Biomass.WH.LPG.Solar.Solar</t>
  </si>
  <si>
    <t>FEC_per_sqm.kWh.LU.Res.HHnew.Thermal.SH.Biomass.WH.Elc.NoSolar.Elec</t>
  </si>
  <si>
    <t>FEC_per_sqm.kWh.LU.Res.HHnew.Thermal.SH.Biomass.WH.Elc.Solar</t>
  </si>
  <si>
    <t>FEC_per_sqm.kWh.LU.Res.HHnew.Thermal.SH.Biomass.WH.Elc.Solar.Elec</t>
  </si>
  <si>
    <t>FEC_per_sqm.kWh.LU.Res.HHnew.Thermal.SH.Biomass.WH.Elc.Solar.Solar</t>
  </si>
  <si>
    <t>FEC_per_sqm.kWh.LU.Res.HHnew.Thermal.SH.Biomass.CO</t>
  </si>
  <si>
    <t>FEC_per_sqm.kWh.LU.Res.HHnew.Thermal.SH.Biomass.CO.Biomass.Biomass</t>
  </si>
  <si>
    <t>FEC_per_sqm.kWh.LU.Res.HHnew.Thermal.SH.Biomass.CO.LPG.LPG</t>
  </si>
  <si>
    <t>FEC_per_sqm.kWh.LU.Res.HHnew.Thermal.SH.Biomass.CO.Elc.Elec</t>
  </si>
  <si>
    <t>FEC_per_sqm.kWh.LU.Res.HHnew.Thermal.SH.Geo</t>
  </si>
  <si>
    <t>FEC_per_sqm.kWh.LU.Res.HHnew.Thermal.SH.Geo.SH</t>
  </si>
  <si>
    <t>FEC_per_sqm.kWh.LU.Res.HHnew.Thermal.SH.Geo.SH.Geo</t>
  </si>
  <si>
    <t>FEC_per_sqm.kWh.LU.Res.HHnew.Thermal.SH.Geo.SH.Elec</t>
  </si>
  <si>
    <t>FEC_per_sqm.kWh.LU.Res.HHnew.Thermal.SH.Geo.SC</t>
  </si>
  <si>
    <t>FEC_per_sqm.kWh.LU.Res.HHnew.Thermal.SH.Geo.SC.AC.Elec</t>
  </si>
  <si>
    <t>FEC_per_sqm.kWh.LU.Res.HHnew.Thermal.SH.Geo.WH</t>
  </si>
  <si>
    <t>FEC_per_sqm.kWh.LU.Res.HHnew.Thermal.SH.Geo.WH.Geo.NoSolar.Geo</t>
  </si>
  <si>
    <t>FEC_per_sqm.kWh.LU.Res.HHnew.Thermal.SH.Geo.WH.Geo.Solar</t>
  </si>
  <si>
    <t>FEC_per_sqm.kWh.LU.Res.HHnew.Thermal.SH.Geo.WH.Geo.Solar.Geo</t>
  </si>
  <si>
    <t>FEC_per_sqm.kWh.LU.Res.HHnew.Thermal.SH.Geo.WH.Geo.Solar.Solar</t>
  </si>
  <si>
    <t>FEC_per_sqm.kWh.LU.Res.HHnew.Thermal.SH.Geo.WH.Elc.NoSolar.Elec</t>
  </si>
  <si>
    <t>FEC_per_sqm.kWh.LU.Res.HHnew.Thermal.SH.Geo.WH.Elc.Solar</t>
  </si>
  <si>
    <t>FEC_per_sqm.kWh.LU.Res.HHnew.Thermal.SH.Geo.WH.Elc.Solar.Elec</t>
  </si>
  <si>
    <t>FEC_per_sqm.kWh.LU.Res.HHnew.Thermal.SH.Geo.WH.Elc.Solar.Solar</t>
  </si>
  <si>
    <t>FEC_per_sqm.kWh.LU.Res.HHnew.Thermal.SH.Geo.CO</t>
  </si>
  <si>
    <t>FEC_per_sqm.kWh.LU.Res.HHnew.Thermal.SH.Geo.CO.LPG.LPG</t>
  </si>
  <si>
    <t>FEC_per_sqm.kWh.LU.Res.HHnew.Thermal.SH.Geo.CO.Elc.Elec</t>
  </si>
  <si>
    <t>FEC_per_sqm.kWh.LU.Res.HHnew.Thermal.SH.DistrHeat</t>
  </si>
  <si>
    <t>FEC_per_sqm.kWh.LU.Res.HHnew.Thermal.SH.DistrHeat.SH</t>
  </si>
  <si>
    <t>FEC_per_sqm.kWh.LU.Res.HHnew.Thermal.SH.DistrHeat.SH.Steam_Distr</t>
  </si>
  <si>
    <t>FEC_per_sqm.kWh.LU.Res.HHnew.Thermal.SH.DistrHeat.SH.Elec</t>
  </si>
  <si>
    <t>FEC_per_sqm.kWh.LU.Res.HHnew.Thermal.SH.DistrHeat.SC</t>
  </si>
  <si>
    <t>FEC_per_sqm.kWh.LU.Res.HHnew.Thermal.SH.DistrHeat.SC.AC.Elec</t>
  </si>
  <si>
    <t>FEC_per_sqm.kWh.LU.Res.HHnew.Thermal.SH.DistrHeat.WH</t>
  </si>
  <si>
    <t>FEC_per_sqm.kWh.LU.Res.HHnew.Thermal.SH.DistrHeat.WH.DistrHeat.NoSolar.Steam_Distr</t>
  </si>
  <si>
    <t>FEC_per_sqm.kWh.LU.Res.HHnew.Thermal.SH.DistrHeat.WH.DistrHeat.Solar</t>
  </si>
  <si>
    <t>FEC_per_sqm.kWh.LU.Res.HHnew.Thermal.SH.DistrHeat.WH.DistrHeat.Solar.Steam_Distr</t>
  </si>
  <si>
    <t>FEC_per_sqm.kWh.LU.Res.HHnew.Thermal.SH.DistrHeat.WH.DistrHeat.Solar.Solar</t>
  </si>
  <si>
    <t>FEC_per_sqm.kWh.LU.Res.HHnew.Thermal.SH.DistrHeat.WH.Elc.NoSolar.Elec</t>
  </si>
  <si>
    <t>FEC_per_sqm.kWh.LU.Res.HHnew.Thermal.SH.DistrHeat.WH.Elc.Solar</t>
  </si>
  <si>
    <t>FEC_per_sqm.kWh.LU.Res.HHnew.Thermal.SH.DistrHeat.WH.Elc.Solar.Elec</t>
  </si>
  <si>
    <t>FEC_per_sqm.kWh.LU.Res.HHnew.Thermal.SH.DistrHeat.WH.Elc.Solar.Solar</t>
  </si>
  <si>
    <t>FEC_per_sqm.kWh.LU.Res.HHnew.Thermal.SH.DistrHeat.CO</t>
  </si>
  <si>
    <t>FEC_per_sqm.kWh.LU.Res.HHnew.Thermal.SH.DistrHeat.CO.LPG.LPG</t>
  </si>
  <si>
    <t>FEC_per_sqm.kWh.LU.Res.HHnew.Thermal.SH.DistrHeat.CO.Elc.Elec</t>
  </si>
  <si>
    <t>FEC_per_sqm.kWh.LU.Res.HHnew.Thermal.SH.AdvElc</t>
  </si>
  <si>
    <t>FEC_per_sqm.kWh.LU.Res.HHnew.Thermal.SH.AdvElc.SH</t>
  </si>
  <si>
    <t>FEC_per_sqm.kWh.LU.Res.HHnew.Thermal.SH.AdvElc.SH.Elec</t>
  </si>
  <si>
    <t>FEC_per_sqm.kWh.LU.Res.HHnew.Thermal.SH.AdvElc.SC</t>
  </si>
  <si>
    <t>FEC_per_sqm.kWh.LU.Res.HHnew.Thermal.SH.AdvElc.SC.AC.Elec</t>
  </si>
  <si>
    <t>FEC_per_sqm.kWh.LU.Res.HHnew.Thermal.SH.AdvElc.WH</t>
  </si>
  <si>
    <t>FEC_per_sqm.kWh.LU.Res.HHnew.Thermal.SH.AdvElc.WH.LPG.NoSolar.LPG</t>
  </si>
  <si>
    <t>FEC_per_sqm.kWh.LU.Res.HHnew.Thermal.SH.AdvElc.WH.LPG.Solar</t>
  </si>
  <si>
    <t>FEC_per_sqm.kWh.LU.Res.HHnew.Thermal.SH.AdvElc.WH.LPG.Solar.LPG</t>
  </si>
  <si>
    <t>FEC_per_sqm.kWh.LU.Res.HHnew.Thermal.SH.AdvElc.WH.LPG.Solar.Solar</t>
  </si>
  <si>
    <t>FEC_per_sqm.kWh.LU.Res.HHnew.Thermal.SH.AdvElc.WH.Elc.NoSolar.Elec</t>
  </si>
  <si>
    <t>FEC_per_sqm.kWh.LU.Res.HHnew.Thermal.SH.AdvElc.WH.Elc.Solar</t>
  </si>
  <si>
    <t>FEC_per_sqm.kWh.LU.Res.HHnew.Thermal.SH.AdvElc.WH.Elc.Solar.Elec</t>
  </si>
  <si>
    <t>FEC_per_sqm.kWh.LU.Res.HHnew.Thermal.SH.AdvElc.WH.Elc.Solar.Solar</t>
  </si>
  <si>
    <t>FEC_per_sqm.kWh.LU.Res.HHnew.Thermal.SH.AdvElc.CO</t>
  </si>
  <si>
    <t>FEC_per_sqm.kWh.LU.Res.HHnew.Thermal.SH.AdvElc.CO.LPG.LPG</t>
  </si>
  <si>
    <t>FEC_per_sqm.kWh.LU.Res.HHnew.Thermal.SH.AdvElc.CO.Elc.Elec</t>
  </si>
  <si>
    <t>FEC_per_sqm.kWh.LU.Res.HHnew.Thermal.SH.ConvElc</t>
  </si>
  <si>
    <t>FEC_per_sqm.kWh.LU.Res.HHnew.Thermal.SH.ConvElc.SH</t>
  </si>
  <si>
    <t>FEC_per_sqm.kWh.LU.Res.HHnew.Thermal.SH.ConvElc.SH.Elec</t>
  </si>
  <si>
    <t>FEC_per_sqm.kWh.LU.Res.HHnew.Thermal.SH.ConvElc.SC</t>
  </si>
  <si>
    <t>FEC_per_sqm.kWh.LU.Res.HHnew.Thermal.SH.ConvElc.SC.AC.Elec</t>
  </si>
  <si>
    <t>FEC_per_sqm.kWh.LU.Res.HHnew.Thermal.SH.ConvElc.WH</t>
  </si>
  <si>
    <t>FEC_per_sqm.kWh.LU.Res.HHnew.Thermal.SH.ConvElc.WH.LPG.NoSolar.LPG</t>
  </si>
  <si>
    <t>FEC_per_sqm.kWh.LU.Res.HHnew.Thermal.SH.ConvElc.WH.LPG.Solar</t>
  </si>
  <si>
    <t>FEC_per_sqm.kWh.LU.Res.HHnew.Thermal.SH.ConvElc.WH.LPG.Solar.LPG</t>
  </si>
  <si>
    <t>FEC_per_sqm.kWh.LU.Res.HHnew.Thermal.SH.ConvElc.WH.LPG.Solar.Solar</t>
  </si>
  <si>
    <t>FEC_per_sqm.kWh.LU.Res.HHnew.Thermal.SH.ConvElc.WH.Elc.NoSolar.Elec</t>
  </si>
  <si>
    <t>FEC_per_sqm.kWh.LU.Res.HHnew.Thermal.SH.ConvElc.WH.Elc.Solar</t>
  </si>
  <si>
    <t>FEC_per_sqm.kWh.LU.Res.HHnew.Thermal.SH.ConvElc.WH.Elc.Solar.Elec</t>
  </si>
  <si>
    <t>FEC_per_sqm.kWh.LU.Res.HHnew.Thermal.SH.ConvElc.WH.Elc.Solar.Solar</t>
  </si>
  <si>
    <t>FEC_per_sqm.kWh.LU.Res.HHnew.Thermal.SH.ConvElc.CO</t>
  </si>
  <si>
    <t>FEC_per_sqm.kWh.LU.Res.HHnew.Thermal.SH.ConvElc.CO.LPG.LPG</t>
  </si>
  <si>
    <t>FEC_per_sqm.kWh.LU.Res.HHnew.Thermal.SH.ConvElc.CO.Elc.Elec</t>
  </si>
  <si>
    <t>LU - Thermal energy service of new and renovated households per surface area (detailed structure)</t>
  </si>
  <si>
    <t>TES_per_sqm.kWh.LU.Res.HHnew.Thermal.SH.Solids</t>
  </si>
  <si>
    <t>TES_per_sqm.kWh.LU.Res.HHnew.Thermal.SH.Solids.SH</t>
  </si>
  <si>
    <t>TES_per_sqm.kWh.LU.Res.HHnew.Thermal.SH.Solids.SH.Solids</t>
  </si>
  <si>
    <t>TES_per_sqm.kWh.LU.Res.HHnew.Thermal.SH.Solids.SH.Elec</t>
  </si>
  <si>
    <t>TES_per_sqm.kWh.LU.Res.HHnew.Thermal.SH.Solids.SC</t>
  </si>
  <si>
    <t>TES_per_sqm.kWh.LU.Res.HHnew.Thermal.SH.Solids.SC.AC.Elec</t>
  </si>
  <si>
    <t>TES_per_sqm.kWh.LU.Res.HHnew.Thermal.SH.Solids.WH</t>
  </si>
  <si>
    <t>TES_per_sqm.kWh.LU.Res.HHnew.Thermal.SH.Solids.WH.Solids.NoSolar.Solids</t>
  </si>
  <si>
    <t>TES_per_sqm.kWh.LU.Res.HHnew.Thermal.SH.Solids.WH.LPG.NoSolar.LPG</t>
  </si>
  <si>
    <t>TES_per_sqm.kWh.LU.Res.HHnew.Thermal.SH.Solids.WH.LPG.Solar</t>
  </si>
  <si>
    <t>TES_per_sqm.kWh.LU.Res.HHnew.Thermal.SH.Solids.WH.LPG.Solar.LPG</t>
  </si>
  <si>
    <t>TES_per_sqm.kWh.LU.Res.HHnew.Thermal.SH.Solids.WH.LPG.Solar.Solar</t>
  </si>
  <si>
    <t>TES_per_sqm.kWh.LU.Res.HHnew.Thermal.SH.Solids.WH.Elc.NoSolar.Elec</t>
  </si>
  <si>
    <t>TES_per_sqm.kWh.LU.Res.HHnew.Thermal.SH.Solids.WH.Elc.Solar</t>
  </si>
  <si>
    <t>TES_per_sqm.kWh.LU.Res.HHnew.Thermal.SH.Solids.WH.Elc.Solar.Elec</t>
  </si>
  <si>
    <t>TES_per_sqm.kWh.LU.Res.HHnew.Thermal.SH.Solids.WH.Elc.Solar.Solar</t>
  </si>
  <si>
    <t>TES_per_sqm.kWh.LU.Res.HHnew.Thermal.SH.Solids.CO</t>
  </si>
  <si>
    <t>TES_per_sqm.kWh.LU.Res.HHnew.Thermal.SH.Solids.CO.Solids.Solids</t>
  </si>
  <si>
    <t>TES_per_sqm.kWh.LU.Res.HHnew.Thermal.SH.Solids.CO.LPG.LPG</t>
  </si>
  <si>
    <t>TES_per_sqm.kWh.LU.Res.HHnew.Thermal.SH.Solids.CO.Elc.Elec</t>
  </si>
  <si>
    <t>TES_per_sqm.kWh.LU.Res.HHnew.Thermal.SH.LPG</t>
  </si>
  <si>
    <t>TES_per_sqm.kWh.LU.Res.HHnew.Thermal.SH.LPG.SH</t>
  </si>
  <si>
    <t>TES_per_sqm.kWh.LU.Res.HHnew.Thermal.SH.LPG.SH.LPG</t>
  </si>
  <si>
    <t>TES_per_sqm.kWh.LU.Res.HHnew.Thermal.SH.LPG.SH.Elec</t>
  </si>
  <si>
    <t>TES_per_sqm.kWh.LU.Res.HHnew.Thermal.SH.LPG.SC</t>
  </si>
  <si>
    <t>TES_per_sqm.kWh.LU.Res.HHnew.Thermal.SH.LPG.SC.AC.Elec</t>
  </si>
  <si>
    <t>TES_per_sqm.kWh.LU.Res.HHnew.Thermal.SH.LPG.WH</t>
  </si>
  <si>
    <t>TES_per_sqm.kWh.LU.Res.HHnew.Thermal.SH.LPG.WH.LPG.NoSolar.LPG</t>
  </si>
  <si>
    <t>TES_per_sqm.kWh.LU.Res.HHnew.Thermal.SH.LPG.WH.LPG.Solar</t>
  </si>
  <si>
    <t>TES_per_sqm.kWh.LU.Res.HHnew.Thermal.SH.LPG.WH.LPG.Solar.LPG</t>
  </si>
  <si>
    <t>TES_per_sqm.kWh.LU.Res.HHnew.Thermal.SH.LPG.WH.LPG.Solar.Solar</t>
  </si>
  <si>
    <t>TES_per_sqm.kWh.LU.Res.HHnew.Thermal.SH.LPG.WH.Elc.NoSolar.Elec</t>
  </si>
  <si>
    <t>TES_per_sqm.kWh.LU.Res.HHnew.Thermal.SH.LPG.WH.Elc.Solar</t>
  </si>
  <si>
    <t>TES_per_sqm.kWh.LU.Res.HHnew.Thermal.SH.LPG.WH.Elc.Solar.Elec</t>
  </si>
  <si>
    <t>TES_per_sqm.kWh.LU.Res.HHnew.Thermal.SH.LPG.WH.Elc.Solar.Solar</t>
  </si>
  <si>
    <t>TES_per_sqm.kWh.LU.Res.HHnew.Thermal.SH.LPG.CO</t>
  </si>
  <si>
    <t>TES_per_sqm.kWh.LU.Res.HHnew.Thermal.SH.LPG.CO.LPG.LPG</t>
  </si>
  <si>
    <t>TES_per_sqm.kWh.LU.Res.HHnew.Thermal.SH.LPG.CO.Elc.Elec</t>
  </si>
  <si>
    <t>TES_per_sqm.kWh.LU.Res.HHnew.Thermal.SH.Oil</t>
  </si>
  <si>
    <t>TES_per_sqm.kWh.LU.Res.HHnew.Thermal.SH.Oil.SH</t>
  </si>
  <si>
    <t>TES_per_sqm.kWh.LU.Res.HHnew.Thermal.SH.Oil.SH.Oil</t>
  </si>
  <si>
    <t>TES_per_sqm.kWh.LU.Res.HHnew.Thermal.SH.Oil.SH.Elec</t>
  </si>
  <si>
    <t>TES_per_sqm.kWh.LU.Res.HHnew.Thermal.SH.Oil.SC</t>
  </si>
  <si>
    <t>TES_per_sqm.kWh.LU.Res.HHnew.Thermal.SH.Oil.SC.AC.Elec</t>
  </si>
  <si>
    <t>TES_per_sqm.kWh.LU.Res.HHnew.Thermal.SH.Oil.WH</t>
  </si>
  <si>
    <t>TES_per_sqm.kWh.LU.Res.HHnew.Thermal.SH.Oil.WH.Oil.NoSolar.Oil</t>
  </si>
  <si>
    <t>TES_per_sqm.kWh.LU.Res.HHnew.Thermal.SH.Oil.WH.Oil.Solar</t>
  </si>
  <si>
    <t>TES_per_sqm.kWh.LU.Res.HHnew.Thermal.SH.Oil.WH.Oil.Solar.Oil</t>
  </si>
  <si>
    <t>TES_per_sqm.kWh.LU.Res.HHnew.Thermal.SH.Oil.WH.Oil.Solar.Solar</t>
  </si>
  <si>
    <t>TES_per_sqm.kWh.LU.Res.HHnew.Thermal.SH.Oil.WH.Elc.NoSolar.Elec</t>
  </si>
  <si>
    <t>TES_per_sqm.kWh.LU.Res.HHnew.Thermal.SH.Oil.WH.Elc.Solar</t>
  </si>
  <si>
    <t>TES_per_sqm.kWh.LU.Res.HHnew.Thermal.SH.Oil.WH.Elc.Solar.Elec</t>
  </si>
  <si>
    <t>TES_per_sqm.kWh.LU.Res.HHnew.Thermal.SH.Oil.WH.Elc.Solar.Solar</t>
  </si>
  <si>
    <t>TES_per_sqm.kWh.LU.Res.HHnew.Thermal.SH.Oil.CO</t>
  </si>
  <si>
    <t>TES_per_sqm.kWh.LU.Res.HHnew.Thermal.SH.Oil.CO.LPG.LPG</t>
  </si>
  <si>
    <t>TES_per_sqm.kWh.LU.Res.HHnew.Thermal.SH.Oil.CO.Elc.Elec</t>
  </si>
  <si>
    <t>TES_per_sqm.kWh.LU.Res.HHnew.Thermal.SH.Gas</t>
  </si>
  <si>
    <t>TES_per_sqm.kWh.LU.Res.HHnew.Thermal.SH.Gas.SH</t>
  </si>
  <si>
    <t>TES_per_sqm.kWh.LU.Res.HHnew.Thermal.SH.Gas.SH.Gas</t>
  </si>
  <si>
    <t>TES_per_sqm.kWh.LU.Res.HHnew.Thermal.SH.Gas.SH.Elec</t>
  </si>
  <si>
    <t>TES_per_sqm.kWh.LU.Res.HHnew.Thermal.SH.Gas.SC</t>
  </si>
  <si>
    <t>TES_per_sqm.kWh.LU.Res.HHnew.Thermal.SH.Gas.SC.AC.Elec</t>
  </si>
  <si>
    <t>TES_per_sqm.kWh.LU.Res.HHnew.Thermal.SH.Gas.WH</t>
  </si>
  <si>
    <t>TES_per_sqm.kWh.LU.Res.HHnew.Thermal.SH.Gas.WH.Gas.NoSolar.Gas</t>
  </si>
  <si>
    <t>TES_per_sqm.kWh.LU.Res.HHnew.Thermal.SH.Gas.WH.Gas.Solar</t>
  </si>
  <si>
    <t>TES_per_sqm.kWh.LU.Res.HHnew.Thermal.SH.Gas.WH.Gas.Solar.Gas</t>
  </si>
  <si>
    <t>TES_per_sqm.kWh.LU.Res.HHnew.Thermal.SH.Gas.WH.Gas.Solar.Solar</t>
  </si>
  <si>
    <t>TES_per_sqm.kWh.LU.Res.HHnew.Thermal.SH.Gas.WH.Elc.NoSolar.Elec</t>
  </si>
  <si>
    <t>TES_per_sqm.kWh.LU.Res.HHnew.Thermal.SH.Gas.WH.Elc.Solar</t>
  </si>
  <si>
    <t>TES_per_sqm.kWh.LU.Res.HHnew.Thermal.SH.Gas.WH.Elc.Solar.Elec</t>
  </si>
  <si>
    <t>TES_per_sqm.kWh.LU.Res.HHnew.Thermal.SH.Gas.WH.Elc.Solar.Solar</t>
  </si>
  <si>
    <t>TES_per_sqm.kWh.LU.Res.HHnew.Thermal.SH.Gas.CO</t>
  </si>
  <si>
    <t>TES_per_sqm.kWh.LU.Res.HHnew.Thermal.SH.Gas.CO.Gas.Gas</t>
  </si>
  <si>
    <t>TES_per_sqm.kWh.LU.Res.HHnew.Thermal.SH.Gas.CO.Elc.Elec</t>
  </si>
  <si>
    <t>TES_per_sqm.kWh.LU.Res.HHnew.Thermal.SH.Biomass</t>
  </si>
  <si>
    <t>TES_per_sqm.kWh.LU.Res.HHnew.Thermal.SH.Biomass.SH</t>
  </si>
  <si>
    <t>TES_per_sqm.kWh.LU.Res.HHnew.Thermal.SH.Biomass.SH.Biomass</t>
  </si>
  <si>
    <t>TES_per_sqm.kWh.LU.Res.HHnew.Thermal.SH.Biomass.SH.Elec</t>
  </si>
  <si>
    <t>TES_per_sqm.kWh.LU.Res.HHnew.Thermal.SH.Biomass.SC</t>
  </si>
  <si>
    <t>TES_per_sqm.kWh.LU.Res.HHnew.Thermal.SH.Biomass.SC.AC.Elec</t>
  </si>
  <si>
    <t>TES_per_sqm.kWh.LU.Res.HHnew.Thermal.SH.Biomass.WH</t>
  </si>
  <si>
    <t>TES_per_sqm.kWh.LU.Res.HHnew.Thermal.SH.Biomass.WH.Biomass.NoSolar.Biomass</t>
  </si>
  <si>
    <t>TES_per_sqm.kWh.LU.Res.HHnew.Thermal.SH.Biomass.WH.Biomass.Solar</t>
  </si>
  <si>
    <t>TES_per_sqm.kWh.LU.Res.HHnew.Thermal.SH.Biomass.WH.Biomass.Solar.Biomass</t>
  </si>
  <si>
    <t>TES_per_sqm.kWh.LU.Res.HHnew.Thermal.SH.Biomass.WH.Biomass.Solar.Solar</t>
  </si>
  <si>
    <t>TES_per_sqm.kWh.LU.Res.HHnew.Thermal.SH.Biomass.WH.LPG.NoSolar.LPG</t>
  </si>
  <si>
    <t>TES_per_sqm.kWh.LU.Res.HHnew.Thermal.SH.Biomass.WH.LPG.Solar</t>
  </si>
  <si>
    <t>TES_per_sqm.kWh.LU.Res.HHnew.Thermal.SH.Biomass.WH.LPG.Solar.LPG</t>
  </si>
  <si>
    <t>TES_per_sqm.kWh.LU.Res.HHnew.Thermal.SH.Biomass.WH.LPG.Solar.Solar</t>
  </si>
  <si>
    <t>TES_per_sqm.kWh.LU.Res.HHnew.Thermal.SH.Biomass.WH.Elc.NoSolar.Elec</t>
  </si>
  <si>
    <t>TES_per_sqm.kWh.LU.Res.HHnew.Thermal.SH.Biomass.WH.Elc.Solar</t>
  </si>
  <si>
    <t>TES_per_sqm.kWh.LU.Res.HHnew.Thermal.SH.Biomass.WH.Elc.Solar.Elec</t>
  </si>
  <si>
    <t>TES_per_sqm.kWh.LU.Res.HHnew.Thermal.SH.Biomass.WH.Elc.Solar.Solar</t>
  </si>
  <si>
    <t>TES_per_sqm.kWh.LU.Res.HHnew.Thermal.SH.Biomass.CO</t>
  </si>
  <si>
    <t>TES_per_sqm.kWh.LU.Res.HHnew.Thermal.SH.Biomass.CO.Biomass.Biomass</t>
  </si>
  <si>
    <t>TES_per_sqm.kWh.LU.Res.HHnew.Thermal.SH.Biomass.CO.LPG.LPG</t>
  </si>
  <si>
    <t>TES_per_sqm.kWh.LU.Res.HHnew.Thermal.SH.Biomass.CO.Elc.Elec</t>
  </si>
  <si>
    <t>TES_per_sqm.kWh.LU.Res.HHnew.Thermal.SH.Geo</t>
  </si>
  <si>
    <t>TES_per_sqm.kWh.LU.Res.HHnew.Thermal.SH.Geo.SH</t>
  </si>
  <si>
    <t>TES_per_sqm.kWh.LU.Res.HHnew.Thermal.SH.Geo.SH.Geo</t>
  </si>
  <si>
    <t>TES_per_sqm.kWh.LU.Res.HHnew.Thermal.SH.Geo.SH.Elec</t>
  </si>
  <si>
    <t>TES_per_sqm.kWh.LU.Res.HHnew.Thermal.SH.Geo.SC</t>
  </si>
  <si>
    <t>TES_per_sqm.kWh.LU.Res.HHnew.Thermal.SH.Geo.SC.AC.Elec</t>
  </si>
  <si>
    <t>TES_per_sqm.kWh.LU.Res.HHnew.Thermal.SH.Geo.WH</t>
  </si>
  <si>
    <t>TES_per_sqm.kWh.LU.Res.HHnew.Thermal.SH.Geo.WH.Geo.NoSolar.Geo</t>
  </si>
  <si>
    <t>TES_per_sqm.kWh.LU.Res.HHnew.Thermal.SH.Geo.WH.Geo.Solar</t>
  </si>
  <si>
    <t>TES_per_sqm.kWh.LU.Res.HHnew.Thermal.SH.Geo.WH.Geo.Solar.Geo</t>
  </si>
  <si>
    <t>TES_per_sqm.kWh.LU.Res.HHnew.Thermal.SH.Geo.WH.Geo.Solar.Solar</t>
  </si>
  <si>
    <t>TES_per_sqm.kWh.LU.Res.HHnew.Thermal.SH.Geo.WH.Elc.NoSolar.Elec</t>
  </si>
  <si>
    <t>TES_per_sqm.kWh.LU.Res.HHnew.Thermal.SH.Geo.WH.Elc.Solar</t>
  </si>
  <si>
    <t>TES_per_sqm.kWh.LU.Res.HHnew.Thermal.SH.Geo.WH.Elc.Solar.Elec</t>
  </si>
  <si>
    <t>TES_per_sqm.kWh.LU.Res.HHnew.Thermal.SH.Geo.WH.Elc.Solar.Solar</t>
  </si>
  <si>
    <t>TES_per_sqm.kWh.LU.Res.HHnew.Thermal.SH.Geo.CO</t>
  </si>
  <si>
    <t>TES_per_sqm.kWh.LU.Res.HHnew.Thermal.SH.Geo.CO.LPG.LPG</t>
  </si>
  <si>
    <t>TES_per_sqm.kWh.LU.Res.HHnew.Thermal.SH.Geo.CO.Elc.Elec</t>
  </si>
  <si>
    <t>TES_per_sqm.kWh.LU.Res.HHnew.Thermal.SH.DistrHeat</t>
  </si>
  <si>
    <t>TES_per_sqm.kWh.LU.Res.HHnew.Thermal.SH.DistrHeat.SH</t>
  </si>
  <si>
    <t>TES_per_sqm.kWh.LU.Res.HHnew.Thermal.SH.DistrHeat.SH.Steam_Distr</t>
  </si>
  <si>
    <t>TES_per_sqm.kWh.LU.Res.HHnew.Thermal.SH.DistrHeat.SH.Elec</t>
  </si>
  <si>
    <t>TES_per_sqm.kWh.LU.Res.HHnew.Thermal.SH.DistrHeat.SC</t>
  </si>
  <si>
    <t>TES_per_sqm.kWh.LU.Res.HHnew.Thermal.SH.DistrHeat.SC.AC.Elec</t>
  </si>
  <si>
    <t>TES_per_sqm.kWh.LU.Res.HHnew.Thermal.SH.DistrHeat.WH</t>
  </si>
  <si>
    <t>TES_per_sqm.kWh.LU.Res.HHnew.Thermal.SH.DistrHeat.WH.DistrHeat.NoSolar.Steam_Distr</t>
  </si>
  <si>
    <t>TES_per_sqm.kWh.LU.Res.HHnew.Thermal.SH.DistrHeat.WH.DistrHeat.Solar</t>
  </si>
  <si>
    <t>TES_per_sqm.kWh.LU.Res.HHnew.Thermal.SH.DistrHeat.WH.DistrHeat.Solar.Steam_Distr</t>
  </si>
  <si>
    <t>TES_per_sqm.kWh.LU.Res.HHnew.Thermal.SH.DistrHeat.WH.DistrHeat.Solar.Solar</t>
  </si>
  <si>
    <t>TES_per_sqm.kWh.LU.Res.HHnew.Thermal.SH.DistrHeat.WH.Elc.NoSolar.Elec</t>
  </si>
  <si>
    <t>TES_per_sqm.kWh.LU.Res.HHnew.Thermal.SH.DistrHeat.WH.Elc.Solar</t>
  </si>
  <si>
    <t>TES_per_sqm.kWh.LU.Res.HHnew.Thermal.SH.DistrHeat.WH.Elc.Solar.Elec</t>
  </si>
  <si>
    <t>TES_per_sqm.kWh.LU.Res.HHnew.Thermal.SH.DistrHeat.WH.Elc.Solar.Solar</t>
  </si>
  <si>
    <t>TES_per_sqm.kWh.LU.Res.HHnew.Thermal.SH.DistrHeat.CO</t>
  </si>
  <si>
    <t>TES_per_sqm.kWh.LU.Res.HHnew.Thermal.SH.DistrHeat.CO.LPG.LPG</t>
  </si>
  <si>
    <t>TES_per_sqm.kWh.LU.Res.HHnew.Thermal.SH.DistrHeat.CO.Elc.Elec</t>
  </si>
  <si>
    <t>TES_per_sqm.kWh.LU.Res.HHnew.Thermal.SH.AdvElc</t>
  </si>
  <si>
    <t>TES_per_sqm.kWh.LU.Res.HHnew.Thermal.SH.AdvElc.SH</t>
  </si>
  <si>
    <t>TES_per_sqm.kWh.LU.Res.HHnew.Thermal.SH.AdvElc.SH.Elec</t>
  </si>
  <si>
    <t>TES_per_sqm.kWh.LU.Res.HHnew.Thermal.SH.AdvElc.SC</t>
  </si>
  <si>
    <t>TES_per_sqm.kWh.LU.Res.HHnew.Thermal.SH.AdvElc.SC.AC.Elec</t>
  </si>
  <si>
    <t>TES_per_sqm.kWh.LU.Res.HHnew.Thermal.SH.AdvElc.WH</t>
  </si>
  <si>
    <t>TES_per_sqm.kWh.LU.Res.HHnew.Thermal.SH.AdvElc.WH.LPG.NoSolar.LPG</t>
  </si>
  <si>
    <t>TES_per_sqm.kWh.LU.Res.HHnew.Thermal.SH.AdvElc.WH.LPG.Solar</t>
  </si>
  <si>
    <t>TES_per_sqm.kWh.LU.Res.HHnew.Thermal.SH.AdvElc.WH.LPG.Solar.LPG</t>
  </si>
  <si>
    <t>TES_per_sqm.kWh.LU.Res.HHnew.Thermal.SH.AdvElc.WH.LPG.Solar.Solar</t>
  </si>
  <si>
    <t>TES_per_sqm.kWh.LU.Res.HHnew.Thermal.SH.AdvElc.WH.Elc.NoSolar.Elec</t>
  </si>
  <si>
    <t>TES_per_sqm.kWh.LU.Res.HHnew.Thermal.SH.AdvElc.WH.Elc.Solar</t>
  </si>
  <si>
    <t>TES_per_sqm.kWh.LU.Res.HHnew.Thermal.SH.AdvElc.WH.Elc.Solar.Elec</t>
  </si>
  <si>
    <t>TES_per_sqm.kWh.LU.Res.HHnew.Thermal.SH.AdvElc.WH.Elc.Solar.Solar</t>
  </si>
  <si>
    <t>TES_per_sqm.kWh.LU.Res.HHnew.Thermal.SH.AdvElc.CO</t>
  </si>
  <si>
    <t>TES_per_sqm.kWh.LU.Res.HHnew.Thermal.SH.AdvElc.CO.LPG.LPG</t>
  </si>
  <si>
    <t>TES_per_sqm.kWh.LU.Res.HHnew.Thermal.SH.AdvElc.CO.Elc.Elec</t>
  </si>
  <si>
    <t>TES_per_sqm.kWh.LU.Res.HHnew.Thermal.SH.ConvElc</t>
  </si>
  <si>
    <t>TES_per_sqm.kWh.LU.Res.HHnew.Thermal.SH.ConvElc.SH</t>
  </si>
  <si>
    <t>TES_per_sqm.kWh.LU.Res.HHnew.Thermal.SH.ConvElc.SH.Elec</t>
  </si>
  <si>
    <t>TES_per_sqm.kWh.LU.Res.HHnew.Thermal.SH.ConvElc.SC</t>
  </si>
  <si>
    <t>TES_per_sqm.kWh.LU.Res.HHnew.Thermal.SH.ConvElc.SC.AC.Elec</t>
  </si>
  <si>
    <t>TES_per_sqm.kWh.LU.Res.HHnew.Thermal.SH.ConvElc.WH</t>
  </si>
  <si>
    <t>TES_per_sqm.kWh.LU.Res.HHnew.Thermal.SH.ConvElc.WH.LPG.NoSolar.LPG</t>
  </si>
  <si>
    <t>TES_per_sqm.kWh.LU.Res.HHnew.Thermal.SH.ConvElc.WH.LPG.Solar</t>
  </si>
  <si>
    <t>TES_per_sqm.kWh.LU.Res.HHnew.Thermal.SH.ConvElc.WH.LPG.Solar.LPG</t>
  </si>
  <si>
    <t>TES_per_sqm.kWh.LU.Res.HHnew.Thermal.SH.ConvElc.WH.LPG.Solar.Solar</t>
  </si>
  <si>
    <t>TES_per_sqm.kWh.LU.Res.HHnew.Thermal.SH.ConvElc.WH.Elc.NoSolar.Elec</t>
  </si>
  <si>
    <t>TES_per_sqm.kWh.LU.Res.HHnew.Thermal.SH.ConvElc.WH.Elc.Solar</t>
  </si>
  <si>
    <t>TES_per_sqm.kWh.LU.Res.HHnew.Thermal.SH.ConvElc.WH.Elc.Solar.Elec</t>
  </si>
  <si>
    <t>TES_per_sqm.kWh.LU.Res.HHnew.Thermal.SH.ConvElc.WH.Elc.Solar.Solar</t>
  </si>
  <si>
    <t>TES_per_sqm.kWh.LU.Res.HHnew.Thermal.SH.ConvElc.CO</t>
  </si>
  <si>
    <t>TES_per_sqm.kWh.LU.Res.HHnew.Thermal.SH.ConvElc.CO.LPG.LPG</t>
  </si>
  <si>
    <t>TES_per_sqm.kWh.LU.Res.HHnew.Thermal.SH.ConvElc.CO.Elc.Elec</t>
  </si>
  <si>
    <t>LU - CO2 emissions in new and renovated households per surface area (detailed structure)</t>
  </si>
  <si>
    <t>EMI_per_sqm.kgCO2.LU.Res.HHnew.Thermal.SH.Solids</t>
  </si>
  <si>
    <t>EMI_per_sqm.kgCO2.LU.Res.HHnew.Thermal.SH.Solids.SH</t>
  </si>
  <si>
    <t>EMI_per_sqm.kgCO2.LU.Res.HHnew.Thermal.SH.Solids.SH.Solids</t>
  </si>
  <si>
    <t>EMI_per_sqm.kgCO2.LU.Res.HHnew.Thermal.SH.Solids.SH.Elec</t>
  </si>
  <si>
    <t>EMI_per_sqm.kgCO2.LU.Res.HHnew.Thermal.SH.Solids.SC</t>
  </si>
  <si>
    <t>EMI_per_sqm.kgCO2.LU.Res.HHnew.Thermal.SH.Solids.SC.AC.Elec</t>
  </si>
  <si>
    <t>EMI_per_sqm.kgCO2.LU.Res.HHnew.Thermal.SH.Solids.WH</t>
  </si>
  <si>
    <t>EMI_per_sqm.kgCO2.LU.Res.HHnew.Thermal.SH.Solids.WH.Solids.NoSolar.Solids</t>
  </si>
  <si>
    <t>EMI_per_sqm.kgCO2.LU.Res.HHnew.Thermal.SH.Solids.WH.LPG.NoSolar.LPG</t>
  </si>
  <si>
    <t>EMI_per_sqm.kgCO2.LU.Res.HHnew.Thermal.SH.Solids.WH.LPG.Solar</t>
  </si>
  <si>
    <t>EMI_per_sqm.kgCO2.LU.Res.HHnew.Thermal.SH.Solids.WH.LPG.Solar.LPG</t>
  </si>
  <si>
    <t>EMI_per_sqm.kgCO2.LU.Res.HHnew.Thermal.SH.Solids.WH.LPG.Solar.Solar</t>
  </si>
  <si>
    <t>EMI_per_sqm.kgCO2.LU.Res.HHnew.Thermal.SH.Solids.WH.Elc.NoSolar.Elec</t>
  </si>
  <si>
    <t>EMI_per_sqm.kgCO2.LU.Res.HHnew.Thermal.SH.Solids.WH.Elc.Solar</t>
  </si>
  <si>
    <t>EMI_per_sqm.kgCO2.LU.Res.HHnew.Thermal.SH.Solids.WH.Elc.Solar.Elec</t>
  </si>
  <si>
    <t>EMI_per_sqm.kgCO2.LU.Res.HHnew.Thermal.SH.Solids.WH.Elc.Solar.Solar</t>
  </si>
  <si>
    <t>EMI_per_sqm.kgCO2.LU.Res.HHnew.Thermal.SH.Solids.CO</t>
  </si>
  <si>
    <t>EMI_per_sqm.kgCO2.LU.Res.HHnew.Thermal.SH.Solids.CO.Solids.Solids</t>
  </si>
  <si>
    <t>EMI_per_sqm.kgCO2.LU.Res.HHnew.Thermal.SH.Solids.CO.LPG.LPG</t>
  </si>
  <si>
    <t>EMI_per_sqm.kgCO2.LU.Res.HHnew.Thermal.SH.Solids.CO.Elc.Elec</t>
  </si>
  <si>
    <t>EMI_per_sqm.kgCO2.LU.Res.HHnew.Thermal.SH.LPG</t>
  </si>
  <si>
    <t>EMI_per_sqm.kgCO2.LU.Res.HHnew.Thermal.SH.LPG.SH</t>
  </si>
  <si>
    <t>EMI_per_sqm.kgCO2.LU.Res.HHnew.Thermal.SH.LPG.SH.LPG</t>
  </si>
  <si>
    <t>EMI_per_sqm.kgCO2.LU.Res.HHnew.Thermal.SH.LPG.SH.Elec</t>
  </si>
  <si>
    <t>EMI_per_sqm.kgCO2.LU.Res.HHnew.Thermal.SH.LPG.SC</t>
  </si>
  <si>
    <t>EMI_per_sqm.kgCO2.LU.Res.HHnew.Thermal.SH.LPG.SC.AC.Elec</t>
  </si>
  <si>
    <t>EMI_per_sqm.kgCO2.LU.Res.HHnew.Thermal.SH.LPG.WH</t>
  </si>
  <si>
    <t>EMI_per_sqm.kgCO2.LU.Res.HHnew.Thermal.SH.LPG.WH.LPG.NoSolar.LPG</t>
  </si>
  <si>
    <t>EMI_per_sqm.kgCO2.LU.Res.HHnew.Thermal.SH.LPG.WH.LPG.Solar</t>
  </si>
  <si>
    <t>EMI_per_sqm.kgCO2.LU.Res.HHnew.Thermal.SH.LPG.WH.LPG.Solar.LPG</t>
  </si>
  <si>
    <t>EMI_per_sqm.kgCO2.LU.Res.HHnew.Thermal.SH.LPG.WH.LPG.Solar.Solar</t>
  </si>
  <si>
    <t>EMI_per_sqm.kgCO2.LU.Res.HHnew.Thermal.SH.LPG.WH.Elc.NoSolar.Elec</t>
  </si>
  <si>
    <t>EMI_per_sqm.kgCO2.LU.Res.HHnew.Thermal.SH.LPG.WH.Elc.Solar</t>
  </si>
  <si>
    <t>EMI_per_sqm.kgCO2.LU.Res.HHnew.Thermal.SH.LPG.WH.Elc.Solar.Elec</t>
  </si>
  <si>
    <t>EMI_per_sqm.kgCO2.LU.Res.HHnew.Thermal.SH.LPG.WH.Elc.Solar.Solar</t>
  </si>
  <si>
    <t>EMI_per_sqm.kgCO2.LU.Res.HHnew.Thermal.SH.LPG.CO</t>
  </si>
  <si>
    <t>EMI_per_sqm.kgCO2.LU.Res.HHnew.Thermal.SH.LPG.CO.LPG.LPG</t>
  </si>
  <si>
    <t>EMI_per_sqm.kgCO2.LU.Res.HHnew.Thermal.SH.LPG.CO.Elc.Elec</t>
  </si>
  <si>
    <t>EMI_per_sqm.kgCO2.LU.Res.HHnew.Thermal.SH.Oil</t>
  </si>
  <si>
    <t>EMI_per_sqm.kgCO2.LU.Res.HHnew.Thermal.SH.Oil.SH</t>
  </si>
  <si>
    <t>EMI_per_sqm.kgCO2.LU.Res.HHnew.Thermal.SH.Oil.SH.Oil</t>
  </si>
  <si>
    <t>EMI_per_sqm.kgCO2.LU.Res.HHnew.Thermal.SH.Oil.SH.Elec</t>
  </si>
  <si>
    <t>EMI_per_sqm.kgCO2.LU.Res.HHnew.Thermal.SH.Oil.SC</t>
  </si>
  <si>
    <t>EMI_per_sqm.kgCO2.LU.Res.HHnew.Thermal.SH.Oil.SC.AC.Elec</t>
  </si>
  <si>
    <t>EMI_per_sqm.kgCO2.LU.Res.HHnew.Thermal.SH.Oil.WH</t>
  </si>
  <si>
    <t>EMI_per_sqm.kgCO2.LU.Res.HHnew.Thermal.SH.Oil.WH.Oil.NoSolar.Oil</t>
  </si>
  <si>
    <t>EMI_per_sqm.kgCO2.LU.Res.HHnew.Thermal.SH.Oil.WH.Oil.Solar</t>
  </si>
  <si>
    <t>EMI_per_sqm.kgCO2.LU.Res.HHnew.Thermal.SH.Oil.WH.Oil.Solar.Oil</t>
  </si>
  <si>
    <t>EMI_per_sqm.kgCO2.LU.Res.HHnew.Thermal.SH.Oil.WH.Oil.Solar.Solar</t>
  </si>
  <si>
    <t>EMI_per_sqm.kgCO2.LU.Res.HHnew.Thermal.SH.Oil.WH.Elc.NoSolar.Elec</t>
  </si>
  <si>
    <t>EMI_per_sqm.kgCO2.LU.Res.HHnew.Thermal.SH.Oil.WH.Elc.Solar</t>
  </si>
  <si>
    <t>EMI_per_sqm.kgCO2.LU.Res.HHnew.Thermal.SH.Oil.WH.Elc.Solar.Elec</t>
  </si>
  <si>
    <t>EMI_per_sqm.kgCO2.LU.Res.HHnew.Thermal.SH.Oil.WH.Elc.Solar.Solar</t>
  </si>
  <si>
    <t>EMI_per_sqm.kgCO2.LU.Res.HHnew.Thermal.SH.Oil.CO</t>
  </si>
  <si>
    <t>EMI_per_sqm.kgCO2.LU.Res.HHnew.Thermal.SH.Oil.CO.LPG.LPG</t>
  </si>
  <si>
    <t>EMI_per_sqm.kgCO2.LU.Res.HHnew.Thermal.SH.Oil.CO.Elc.Elec</t>
  </si>
  <si>
    <t>EMI_per_sqm.kgCO2.LU.Res.HHnew.Thermal.SH.Gas</t>
  </si>
  <si>
    <t>EMI_per_sqm.kgCO2.LU.Res.HHnew.Thermal.SH.Gas.SH</t>
  </si>
  <si>
    <t>EMI_per_sqm.kgCO2.LU.Res.HHnew.Thermal.SH.Gas.SH.Gas</t>
  </si>
  <si>
    <t>EMI_per_sqm.kgCO2.LU.Res.HHnew.Thermal.SH.Gas.SH.Elec</t>
  </si>
  <si>
    <t>EMI_per_sqm.kgCO2.LU.Res.HHnew.Thermal.SH.Gas.SC</t>
  </si>
  <si>
    <t>EMI_per_sqm.kgCO2.LU.Res.HHnew.Thermal.SH.Gas.SC.AC.Elec</t>
  </si>
  <si>
    <t>EMI_per_sqm.kgCO2.LU.Res.HHnew.Thermal.SH.Gas.WH</t>
  </si>
  <si>
    <t>EMI_per_sqm.kgCO2.LU.Res.HHnew.Thermal.SH.Gas.WH.Gas.NoSolar.Gas</t>
  </si>
  <si>
    <t>EMI_per_sqm.kgCO2.LU.Res.HHnew.Thermal.SH.Gas.WH.Gas.Solar</t>
  </si>
  <si>
    <t>EMI_per_sqm.kgCO2.LU.Res.HHnew.Thermal.SH.Gas.WH.Gas.Solar.Gas</t>
  </si>
  <si>
    <t>EMI_per_sqm.kgCO2.LU.Res.HHnew.Thermal.SH.Gas.WH.Gas.Solar.Solar</t>
  </si>
  <si>
    <t>EMI_per_sqm.kgCO2.LU.Res.HHnew.Thermal.SH.Gas.WH.Elc.NoSolar.Elec</t>
  </si>
  <si>
    <t>EMI_per_sqm.kgCO2.LU.Res.HHnew.Thermal.SH.Gas.WH.Elc.Solar</t>
  </si>
  <si>
    <t>EMI_per_sqm.kgCO2.LU.Res.HHnew.Thermal.SH.Gas.WH.Elc.Solar.Elec</t>
  </si>
  <si>
    <t>EMI_per_sqm.kgCO2.LU.Res.HHnew.Thermal.SH.Gas.WH.Elc.Solar.Solar</t>
  </si>
  <si>
    <t>EMI_per_sqm.kgCO2.LU.Res.HHnew.Thermal.SH.Gas.CO</t>
  </si>
  <si>
    <t>EMI_per_sqm.kgCO2.LU.Res.HHnew.Thermal.SH.Gas.CO.Gas.Gas</t>
  </si>
  <si>
    <t>EMI_per_sqm.kgCO2.LU.Res.HHnew.Thermal.SH.Gas.CO.Elc.Elec</t>
  </si>
  <si>
    <t>EMI_per_sqm.kgCO2.LU.Res.HHnew.Thermal.SH.Biomass</t>
  </si>
  <si>
    <t>EMI_per_sqm.kgCO2.LU.Res.HHnew.Thermal.SH.Biomass.SH</t>
  </si>
  <si>
    <t>EMI_per_sqm.kgCO2.LU.Res.HHnew.Thermal.SH.Biomass.SH.Biomass</t>
  </si>
  <si>
    <t>EMI_per_sqm.kgCO2.LU.Res.HHnew.Thermal.SH.Biomass.SH.Elec</t>
  </si>
  <si>
    <t>EMI_per_sqm.kgCO2.LU.Res.HHnew.Thermal.SH.Biomass.SC</t>
  </si>
  <si>
    <t>EMI_per_sqm.kgCO2.LU.Res.HHnew.Thermal.SH.Biomass.SC.AC.Elec</t>
  </si>
  <si>
    <t>EMI_per_sqm.kgCO2.LU.Res.HHnew.Thermal.SH.Biomass.WH</t>
  </si>
  <si>
    <t>EMI_per_sqm.kgCO2.LU.Res.HHnew.Thermal.SH.Biomass.WH.Biomass.NoSolar.Biomass</t>
  </si>
  <si>
    <t>EMI_per_sqm.kgCO2.LU.Res.HHnew.Thermal.SH.Biomass.WH.Biomass.Solar</t>
  </si>
  <si>
    <t>EMI_per_sqm.kgCO2.LU.Res.HHnew.Thermal.SH.Biomass.WH.Biomass.Solar.Biomass</t>
  </si>
  <si>
    <t>EMI_per_sqm.kgCO2.LU.Res.HHnew.Thermal.SH.Biomass.WH.Biomass.Solar.Solar</t>
  </si>
  <si>
    <t>EMI_per_sqm.kgCO2.LU.Res.HHnew.Thermal.SH.Biomass.WH.LPG.NoSolar.LPG</t>
  </si>
  <si>
    <t>EMI_per_sqm.kgCO2.LU.Res.HHnew.Thermal.SH.Biomass.WH.LPG.Solar</t>
  </si>
  <si>
    <t>EMI_per_sqm.kgCO2.LU.Res.HHnew.Thermal.SH.Biomass.WH.LPG.Solar.LPG</t>
  </si>
  <si>
    <t>EMI_per_sqm.kgCO2.LU.Res.HHnew.Thermal.SH.Biomass.WH.LPG.Solar.Solar</t>
  </si>
  <si>
    <t>EMI_per_sqm.kgCO2.LU.Res.HHnew.Thermal.SH.Biomass.WH.Elc.NoSolar.Elec</t>
  </si>
  <si>
    <t>EMI_per_sqm.kgCO2.LU.Res.HHnew.Thermal.SH.Biomass.WH.Elc.Solar</t>
  </si>
  <si>
    <t>EMI_per_sqm.kgCO2.LU.Res.HHnew.Thermal.SH.Biomass.WH.Elc.Solar.Elec</t>
  </si>
  <si>
    <t>EMI_per_sqm.kgCO2.LU.Res.HHnew.Thermal.SH.Biomass.WH.Elc.Solar.Solar</t>
  </si>
  <si>
    <t>EMI_per_sqm.kgCO2.LU.Res.HHnew.Thermal.SH.Biomass.CO</t>
  </si>
  <si>
    <t>EMI_per_sqm.kgCO2.LU.Res.HHnew.Thermal.SH.Biomass.CO.Biomass.Biomass</t>
  </si>
  <si>
    <t>EMI_per_sqm.kgCO2.LU.Res.HHnew.Thermal.SH.Biomass.CO.LPG.LPG</t>
  </si>
  <si>
    <t>EMI_per_sqm.kgCO2.LU.Res.HHnew.Thermal.SH.Biomass.CO.Elc.Elec</t>
  </si>
  <si>
    <t>EMI_per_sqm.kgCO2.LU.Res.HHnew.Thermal.SH.Geo</t>
  </si>
  <si>
    <t>EMI_per_sqm.kgCO2.LU.Res.HHnew.Thermal.SH.Geo.SH</t>
  </si>
  <si>
    <t>EMI_per_sqm.kgCO2.LU.Res.HHnew.Thermal.SH.Geo.SH.Geo</t>
  </si>
  <si>
    <t>EMI_per_sqm.kgCO2.LU.Res.HHnew.Thermal.SH.Geo.SH.Elec</t>
  </si>
  <si>
    <t>EMI_per_sqm.kgCO2.LU.Res.HHnew.Thermal.SH.Geo.SC</t>
  </si>
  <si>
    <t>EMI_per_sqm.kgCO2.LU.Res.HHnew.Thermal.SH.Geo.SC.AC.Elec</t>
  </si>
  <si>
    <t>EMI_per_sqm.kgCO2.LU.Res.HHnew.Thermal.SH.Geo.WH</t>
  </si>
  <si>
    <t>EMI_per_sqm.kgCO2.LU.Res.HHnew.Thermal.SH.Geo.WH.Geo.NoSolar.Geo</t>
  </si>
  <si>
    <t>EMI_per_sqm.kgCO2.LU.Res.HHnew.Thermal.SH.Geo.WH.Geo.Solar</t>
  </si>
  <si>
    <t>EMI_per_sqm.kgCO2.LU.Res.HHnew.Thermal.SH.Geo.WH.Geo.Solar.Geo</t>
  </si>
  <si>
    <t>EMI_per_sqm.kgCO2.LU.Res.HHnew.Thermal.SH.Geo.WH.Geo.Solar.Solar</t>
  </si>
  <si>
    <t>EMI_per_sqm.kgCO2.LU.Res.HHnew.Thermal.SH.Geo.WH.Elc.NoSolar.Elec</t>
  </si>
  <si>
    <t>EMI_per_sqm.kgCO2.LU.Res.HHnew.Thermal.SH.Geo.WH.Elc.Solar</t>
  </si>
  <si>
    <t>EMI_per_sqm.kgCO2.LU.Res.HHnew.Thermal.SH.Geo.WH.Elc.Solar.Elec</t>
  </si>
  <si>
    <t>EMI_per_sqm.kgCO2.LU.Res.HHnew.Thermal.SH.Geo.WH.Elc.Solar.Solar</t>
  </si>
  <si>
    <t>EMI_per_sqm.kgCO2.LU.Res.HHnew.Thermal.SH.Geo.CO</t>
  </si>
  <si>
    <t>EMI_per_sqm.kgCO2.LU.Res.HHnew.Thermal.SH.Geo.CO.LPG.LPG</t>
  </si>
  <si>
    <t>EMI_per_sqm.kgCO2.LU.Res.HHnew.Thermal.SH.Geo.CO.Elc.Elec</t>
  </si>
  <si>
    <t>EMI_per_sqm.kgCO2.LU.Res.HHnew.Thermal.SH.DistrHeat</t>
  </si>
  <si>
    <t>EMI_per_sqm.kgCO2.LU.Res.HHnew.Thermal.SH.DistrHeat.SH</t>
  </si>
  <si>
    <t>EMI_per_sqm.kgCO2.LU.Res.HHnew.Thermal.SH.DistrHeat.SH.Steam_Distr</t>
  </si>
  <si>
    <t>EMI_per_sqm.kgCO2.LU.Res.HHnew.Thermal.SH.DistrHeat.SH.Elec</t>
  </si>
  <si>
    <t>EMI_per_sqm.kgCO2.LU.Res.HHnew.Thermal.SH.DistrHeat.SC</t>
  </si>
  <si>
    <t>EMI_per_sqm.kgCO2.LU.Res.HHnew.Thermal.SH.DistrHeat.SC.AC.Elec</t>
  </si>
  <si>
    <t>EMI_per_sqm.kgCO2.LU.Res.HHnew.Thermal.SH.DistrHeat.WH</t>
  </si>
  <si>
    <t>EMI_per_sqm.kgCO2.LU.Res.HHnew.Thermal.SH.DistrHeat.WH.DistrHeat.NoSolar.Steam_Distr</t>
  </si>
  <si>
    <t>EMI_per_sqm.kgCO2.LU.Res.HHnew.Thermal.SH.DistrHeat.WH.DistrHeat.Solar</t>
  </si>
  <si>
    <t>EMI_per_sqm.kgCO2.LU.Res.HHnew.Thermal.SH.DistrHeat.WH.DistrHeat.Solar.Steam_Distr</t>
  </si>
  <si>
    <t>EMI_per_sqm.kgCO2.LU.Res.HHnew.Thermal.SH.DistrHeat.WH.DistrHeat.Solar.Solar</t>
  </si>
  <si>
    <t>EMI_per_sqm.kgCO2.LU.Res.HHnew.Thermal.SH.DistrHeat.WH.Elc.NoSolar.Elec</t>
  </si>
  <si>
    <t>EMI_per_sqm.kgCO2.LU.Res.HHnew.Thermal.SH.DistrHeat.WH.Elc.Solar</t>
  </si>
  <si>
    <t>EMI_per_sqm.kgCO2.LU.Res.HHnew.Thermal.SH.DistrHeat.WH.Elc.Solar.Elec</t>
  </si>
  <si>
    <t>EMI_per_sqm.kgCO2.LU.Res.HHnew.Thermal.SH.DistrHeat.WH.Elc.Solar.Solar</t>
  </si>
  <si>
    <t>EMI_per_sqm.kgCO2.LU.Res.HHnew.Thermal.SH.DistrHeat.CO</t>
  </si>
  <si>
    <t>EMI_per_sqm.kgCO2.LU.Res.HHnew.Thermal.SH.DistrHeat.CO.LPG.LPG</t>
  </si>
  <si>
    <t>EMI_per_sqm.kgCO2.LU.Res.HHnew.Thermal.SH.DistrHeat.CO.Elc.Elec</t>
  </si>
  <si>
    <t>EMI_per_sqm.kgCO2.LU.Res.HHnew.Thermal.SH.AdvElc</t>
  </si>
  <si>
    <t>EMI_per_sqm.kgCO2.LU.Res.HHnew.Thermal.SH.AdvElc.SH</t>
  </si>
  <si>
    <t>EMI_per_sqm.kgCO2.LU.Res.HHnew.Thermal.SH.AdvElc.SH.Elec</t>
  </si>
  <si>
    <t>EMI_per_sqm.kgCO2.LU.Res.HHnew.Thermal.SH.AdvElc.SC</t>
  </si>
  <si>
    <t>EMI_per_sqm.kgCO2.LU.Res.HHnew.Thermal.SH.AdvElc.SC.AC.Elec</t>
  </si>
  <si>
    <t>EMI_per_sqm.kgCO2.LU.Res.HHnew.Thermal.SH.AdvElc.WH</t>
  </si>
  <si>
    <t>EMI_per_sqm.kgCO2.LU.Res.HHnew.Thermal.SH.AdvElc.WH.LPG.NoSolar.LPG</t>
  </si>
  <si>
    <t>EMI_per_sqm.kgCO2.LU.Res.HHnew.Thermal.SH.AdvElc.WH.LPG.Solar</t>
  </si>
  <si>
    <t>EMI_per_sqm.kgCO2.LU.Res.HHnew.Thermal.SH.AdvElc.WH.LPG.Solar.LPG</t>
  </si>
  <si>
    <t>EMI_per_sqm.kgCO2.LU.Res.HHnew.Thermal.SH.AdvElc.WH.LPG.Solar.Solar</t>
  </si>
  <si>
    <t>EMI_per_sqm.kgCO2.LU.Res.HHnew.Thermal.SH.AdvElc.WH.Elc.NoSolar.Elec</t>
  </si>
  <si>
    <t>EMI_per_sqm.kgCO2.LU.Res.HHnew.Thermal.SH.AdvElc.WH.Elc.Solar</t>
  </si>
  <si>
    <t>EMI_per_sqm.kgCO2.LU.Res.HHnew.Thermal.SH.AdvElc.WH.Elc.Solar.Elec</t>
  </si>
  <si>
    <t>EMI_per_sqm.kgCO2.LU.Res.HHnew.Thermal.SH.AdvElc.WH.Elc.Solar.Solar</t>
  </si>
  <si>
    <t>EMI_per_sqm.kgCO2.LU.Res.HHnew.Thermal.SH.AdvElc.CO</t>
  </si>
  <si>
    <t>EMI_per_sqm.kgCO2.LU.Res.HHnew.Thermal.SH.AdvElc.CO.LPG.LPG</t>
  </si>
  <si>
    <t>EMI_per_sqm.kgCO2.LU.Res.HHnew.Thermal.SH.AdvElc.CO.Elc.Elec</t>
  </si>
  <si>
    <t>EMI_per_sqm.kgCO2.LU.Res.HHnew.Thermal.SH.ConvElc</t>
  </si>
  <si>
    <t>EMI_per_sqm.kgCO2.LU.Res.HHnew.Thermal.SH.ConvElc.SH</t>
  </si>
  <si>
    <t>EMI_per_sqm.kgCO2.LU.Res.HHnew.Thermal.SH.ConvElc.SH.Elec</t>
  </si>
  <si>
    <t>EMI_per_sqm.kgCO2.LU.Res.HHnew.Thermal.SH.ConvElc.SC</t>
  </si>
  <si>
    <t>EMI_per_sqm.kgCO2.LU.Res.HHnew.Thermal.SH.ConvElc.SC.AC.Elec</t>
  </si>
  <si>
    <t>EMI_per_sqm.kgCO2.LU.Res.HHnew.Thermal.SH.ConvElc.WH</t>
  </si>
  <si>
    <t>EMI_per_sqm.kgCO2.LU.Res.HHnew.Thermal.SH.ConvElc.WH.LPG.NoSolar.LPG</t>
  </si>
  <si>
    <t>EMI_per_sqm.kgCO2.LU.Res.HHnew.Thermal.SH.ConvElc.WH.LPG.Solar</t>
  </si>
  <si>
    <t>EMI_per_sqm.kgCO2.LU.Res.HHnew.Thermal.SH.ConvElc.WH.LPG.Solar.LPG</t>
  </si>
  <si>
    <t>EMI_per_sqm.kgCO2.LU.Res.HHnew.Thermal.SH.ConvElc.WH.LPG.Solar.Solar</t>
  </si>
  <si>
    <t>EMI_per_sqm.kgCO2.LU.Res.HHnew.Thermal.SH.ConvElc.WH.Elc.NoSolar.Elec</t>
  </si>
  <si>
    <t>EMI_per_sqm.kgCO2.LU.Res.HHnew.Thermal.SH.ConvElc.WH.Elc.Solar</t>
  </si>
  <si>
    <t>EMI_per_sqm.kgCO2.LU.Res.HHnew.Thermal.SH.ConvElc.WH.Elc.Solar.Elec</t>
  </si>
  <si>
    <t>EMI_per_sqm.kgCO2.LU.Res.HHnew.Thermal.SH.ConvElc.WH.Elc.Solar.Solar</t>
  </si>
  <si>
    <t>EMI_per_sqm.kgCO2.LU.Res.HHnew.Thermal.SH.ConvElc.CO</t>
  </si>
  <si>
    <t>EMI_per_sqm.kgCO2.LU.Res.HHnew.Thermal.SH.ConvElc.CO.LPG.LPG</t>
  </si>
  <si>
    <t>EMI_per_sqm.kgCO2.LU.Res.HHnew.Thermal.SH.ConvElc.CO.Elc.Elec</t>
  </si>
  <si>
    <t>LU - Household type: Solids</t>
  </si>
  <si>
    <t>LU - Household type: LPG</t>
  </si>
  <si>
    <t>LU - Household type: Diesel oil</t>
  </si>
  <si>
    <t>LU - Household type: Gas</t>
  </si>
  <si>
    <t>LU - Household type: Biomass</t>
  </si>
  <si>
    <t>LU - Household type: Geothermal</t>
  </si>
  <si>
    <t>LU - Household type: Distributed heat</t>
  </si>
  <si>
    <t>LU - Household type: Advanced electric heating</t>
  </si>
  <si>
    <t>LU - Household type: Conventional electric heating</t>
  </si>
  <si>
    <t>LU - Residential / specific electric uses</t>
  </si>
  <si>
    <t>LU - Refrigerators and freezers</t>
  </si>
  <si>
    <t>LU - Washing machines</t>
  </si>
  <si>
    <t>LU - Clothes dryers</t>
  </si>
  <si>
    <t>LU - Dishwashers</t>
  </si>
  <si>
    <t>LU - TV and multimedia</t>
  </si>
  <si>
    <t>LU - ICT equipment</t>
  </si>
  <si>
    <t>LU - Lighting</t>
  </si>
  <si>
    <t>LU - Other appliances (vacuum cleaners, irons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</si>
</sst>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0.000;\-0.000;&quot;-&quot;"/>
    <numFmt numFmtId="171" formatCode="0.0;\-0.0;&quot;-&quot;"/>
    <numFmt numFmtId="172" formatCode="#,##0;\-#,##0;&quot;&quot;"/>
    <numFmt numFmtId="173" formatCode="#,##0.00;\-#,##0.00;&quot;-&quot;"/>
    <numFmt numFmtId="174" formatCode="mmmm\ yyyy"/>
    <numFmt numFmtId="175" formatCode="#,##0.0000;\-#,##0.0000;&quot;-&quot;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b/>
      <sz val="8"/>
      <color rgb="FFC00000"/>
      <name val="Calibri"/>
      <family val="2"/>
      <scheme val="minor"/>
    </font>
    <font>
      <sz val="9"/>
      <color rgb="FFC00000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10"/>
      <color rgb="FF001E5F"/>
      <name val="Calibri"/>
      <family val="2"/>
      <scheme val="minor"/>
    </font>
    <font>
      <b/>
      <sz val="8"/>
      <color rgb="FF001E5F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9"/>
      <color rgb="FFBE0000"/>
      <name val="Calibri"/>
      <family val="2"/>
      <scheme val="minor"/>
    </font>
    <font>
      <sz val="8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001E5F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968C55"/>
        <bgColor indexed="64"/>
      </patternFill>
    </fill>
    <fill>
      <patternFill patternType="solid">
        <fgColor rgb="FFB9DCE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0" fontId="8" fillId="0" borderId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237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7" fontId="10" fillId="2" borderId="1" xfId="5" applyNumberFormat="1" applyFont="1" applyFill="1" applyBorder="1" applyAlignment="1">
      <alignment vertical="center"/>
    </xf>
    <xf numFmtId="167" fontId="10" fillId="2" borderId="0" xfId="5" applyNumberFormat="1" applyFont="1" applyFill="1" applyBorder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3" fillId="2" borderId="0" xfId="5" applyFont="1" applyFill="1" applyAlignment="1">
      <alignment horizontal="left" vertical="center"/>
    </xf>
    <xf numFmtId="0" fontId="13" fillId="2" borderId="0" xfId="5" applyFont="1" applyFill="1" applyBorder="1" applyAlignment="1">
      <alignment horizontal="left" vertical="center"/>
    </xf>
    <xf numFmtId="169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3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169" fontId="10" fillId="2" borderId="3" xfId="5" applyNumberFormat="1" applyFont="1" applyFill="1" applyBorder="1" applyAlignment="1">
      <alignment vertical="center"/>
    </xf>
    <xf numFmtId="165" fontId="10" fillId="2" borderId="3" xfId="5" applyNumberFormat="1" applyFont="1" applyFill="1" applyBorder="1" applyAlignment="1">
      <alignment vertical="center"/>
    </xf>
    <xf numFmtId="165" fontId="10" fillId="2" borderId="1" xfId="5" applyNumberFormat="1" applyFont="1" applyFill="1" applyBorder="1" applyAlignment="1">
      <alignment vertical="center"/>
    </xf>
    <xf numFmtId="0" fontId="17" fillId="3" borderId="2" xfId="5" applyFont="1" applyFill="1" applyBorder="1" applyAlignment="1">
      <alignment horizontal="left" vertical="center" wrapText="1"/>
    </xf>
    <xf numFmtId="1" fontId="18" fillId="3" borderId="2" xfId="5" applyNumberFormat="1" applyFont="1" applyFill="1" applyBorder="1" applyAlignment="1">
      <alignment horizontal="center" vertical="center"/>
    </xf>
    <xf numFmtId="0" fontId="19" fillId="4" borderId="2" xfId="5" applyFont="1" applyFill="1" applyBorder="1" applyAlignment="1">
      <alignment horizontal="left" vertical="center"/>
    </xf>
    <xf numFmtId="166" fontId="20" fillId="4" borderId="2" xfId="5" applyNumberFormat="1" applyFont="1" applyFill="1" applyBorder="1" applyAlignment="1">
      <alignment vertical="center"/>
    </xf>
    <xf numFmtId="171" fontId="20" fillId="4" borderId="2" xfId="5" applyNumberFormat="1" applyFont="1" applyFill="1" applyBorder="1" applyAlignment="1">
      <alignment vertical="center"/>
    </xf>
    <xf numFmtId="165" fontId="20" fillId="4" borderId="2" xfId="2" applyNumberFormat="1" applyFont="1" applyFill="1" applyBorder="1" applyAlignment="1">
      <alignment vertical="center"/>
    </xf>
    <xf numFmtId="166" fontId="21" fillId="5" borderId="2" xfId="5" applyNumberFormat="1" applyFont="1" applyFill="1" applyBorder="1" applyAlignment="1">
      <alignment vertical="center"/>
    </xf>
    <xf numFmtId="0" fontId="22" fillId="5" borderId="2" xfId="5" applyFont="1" applyFill="1" applyBorder="1" applyAlignment="1">
      <alignment horizontal="left" vertical="center" indent="1"/>
    </xf>
    <xf numFmtId="165" fontId="21" fillId="5" borderId="2" xfId="5" applyNumberFormat="1" applyFont="1" applyFill="1" applyBorder="1" applyAlignment="1">
      <alignment vertical="center"/>
    </xf>
    <xf numFmtId="171" fontId="21" fillId="5" borderId="2" xfId="5" applyNumberFormat="1" applyFont="1" applyFill="1" applyBorder="1" applyAlignment="1">
      <alignment vertical="center"/>
    </xf>
    <xf numFmtId="172" fontId="21" fillId="5" borderId="2" xfId="5" applyNumberFormat="1" applyFont="1" applyFill="1" applyBorder="1" applyAlignment="1">
      <alignment vertical="center"/>
    </xf>
    <xf numFmtId="169" fontId="21" fillId="5" borderId="2" xfId="5" applyNumberFormat="1" applyFont="1" applyFill="1" applyBorder="1" applyAlignment="1">
      <alignment vertical="center"/>
    </xf>
    <xf numFmtId="0" fontId="23" fillId="2" borderId="0" xfId="5" applyFont="1" applyFill="1" applyAlignment="1">
      <alignment horizontal="left" vertical="center" indent="2"/>
    </xf>
    <xf numFmtId="166" fontId="23" fillId="2" borderId="0" xfId="5" applyNumberFormat="1" applyFont="1" applyFill="1" applyAlignment="1">
      <alignment vertical="center"/>
    </xf>
    <xf numFmtId="0" fontId="23" fillId="2" borderId="3" xfId="5" applyFont="1" applyFill="1" applyBorder="1" applyAlignment="1">
      <alignment horizontal="left" vertical="center" indent="2"/>
    </xf>
    <xf numFmtId="166" fontId="23" fillId="2" borderId="3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2"/>
    </xf>
    <xf numFmtId="166" fontId="23" fillId="2" borderId="1" xfId="5" applyNumberFormat="1" applyFont="1" applyFill="1" applyBorder="1" applyAlignment="1">
      <alignment vertical="center"/>
    </xf>
    <xf numFmtId="169" fontId="23" fillId="2" borderId="0" xfId="5" applyNumberFormat="1" applyFont="1" applyFill="1" applyAlignment="1">
      <alignment vertical="center"/>
    </xf>
    <xf numFmtId="169" fontId="23" fillId="2" borderId="3" xfId="5" applyNumberFormat="1" applyFont="1" applyFill="1" applyBorder="1" applyAlignment="1">
      <alignment vertical="center"/>
    </xf>
    <xf numFmtId="169" fontId="23" fillId="2" borderId="1" xfId="5" applyNumberFormat="1" applyFont="1" applyFill="1" applyBorder="1" applyAlignment="1">
      <alignment vertical="center"/>
    </xf>
    <xf numFmtId="172" fontId="23" fillId="2" borderId="0" xfId="5" applyNumberFormat="1" applyFont="1" applyFill="1" applyAlignment="1">
      <alignment vertical="center"/>
    </xf>
    <xf numFmtId="172" fontId="23" fillId="2" borderId="3" xfId="5" applyNumberFormat="1" applyFont="1" applyFill="1" applyBorder="1" applyAlignment="1">
      <alignment vertical="center"/>
    </xf>
    <xf numFmtId="172" fontId="23" fillId="2" borderId="1" xfId="5" applyNumberFormat="1" applyFont="1" applyFill="1" applyBorder="1" applyAlignment="1">
      <alignment vertical="center"/>
    </xf>
    <xf numFmtId="171" fontId="23" fillId="2" borderId="0" xfId="5" applyNumberFormat="1" applyFont="1" applyFill="1" applyAlignment="1">
      <alignment vertical="center"/>
    </xf>
    <xf numFmtId="171" fontId="23" fillId="2" borderId="3" xfId="5" applyNumberFormat="1" applyFont="1" applyFill="1" applyBorder="1" applyAlignment="1">
      <alignment vertical="center"/>
    </xf>
    <xf numFmtId="171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Alignment="1">
      <alignment vertical="center"/>
    </xf>
    <xf numFmtId="165" fontId="23" fillId="2" borderId="3" xfId="5" applyNumberFormat="1" applyFont="1" applyFill="1" applyBorder="1" applyAlignment="1">
      <alignment vertical="center"/>
    </xf>
    <xf numFmtId="165" fontId="23" fillId="2" borderId="1" xfId="5" applyNumberFormat="1" applyFont="1" applyFill="1" applyBorder="1" applyAlignment="1">
      <alignment vertical="center"/>
    </xf>
    <xf numFmtId="169" fontId="10" fillId="2" borderId="0" xfId="5" applyNumberFormat="1" applyFont="1" applyFill="1" applyBorder="1" applyAlignment="1">
      <alignment vertical="center"/>
    </xf>
    <xf numFmtId="171" fontId="10" fillId="2" borderId="0" xfId="5" applyNumberFormat="1" applyFont="1" applyFill="1" applyBorder="1" applyAlignment="1">
      <alignment vertical="center"/>
    </xf>
    <xf numFmtId="0" fontId="24" fillId="2" borderId="2" xfId="5" applyFont="1" applyFill="1" applyBorder="1" applyAlignment="1">
      <alignment horizontal="left" vertical="center"/>
    </xf>
    <xf numFmtId="169" fontId="23" fillId="2" borderId="2" xfId="5" applyNumberFormat="1" applyFont="1" applyFill="1" applyBorder="1" applyAlignment="1">
      <alignment vertical="center"/>
    </xf>
    <xf numFmtId="0" fontId="24" fillId="2" borderId="3" xfId="5" applyFont="1" applyFill="1" applyBorder="1" applyAlignment="1">
      <alignment horizontal="left" vertical="center"/>
    </xf>
    <xf numFmtId="0" fontId="24" fillId="2" borderId="0" xfId="5" applyFont="1" applyFill="1" applyBorder="1" applyAlignment="1">
      <alignment horizontal="left" vertical="center"/>
    </xf>
    <xf numFmtId="169" fontId="23" fillId="2" borderId="0" xfId="5" applyNumberFormat="1" applyFont="1" applyFill="1" applyBorder="1" applyAlignment="1">
      <alignment vertical="center"/>
    </xf>
    <xf numFmtId="0" fontId="24" fillId="2" borderId="1" xfId="5" applyFont="1" applyFill="1" applyBorder="1" applyAlignment="1">
      <alignment horizontal="left" vertical="center"/>
    </xf>
    <xf numFmtId="171" fontId="23" fillId="2" borderId="2" xfId="5" applyNumberFormat="1" applyFont="1" applyFill="1" applyBorder="1" applyAlignment="1">
      <alignment vertical="center"/>
    </xf>
    <xf numFmtId="0" fontId="18" fillId="3" borderId="2" xfId="5" applyNumberFormat="1" applyFont="1" applyFill="1" applyBorder="1" applyAlignment="1">
      <alignment horizontal="center"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0" fontId="21" fillId="5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Alignment="1">
      <alignment vertical="center" shrinkToFit="1"/>
    </xf>
    <xf numFmtId="0" fontId="23" fillId="2" borderId="3" xfId="5" applyNumberFormat="1" applyFont="1" applyFill="1" applyBorder="1" applyAlignment="1">
      <alignment vertical="center" shrinkToFit="1"/>
    </xf>
    <xf numFmtId="0" fontId="23" fillId="2" borderId="1" xfId="5" applyNumberFormat="1" applyFont="1" applyFill="1" applyBorder="1" applyAlignment="1">
      <alignment vertical="center" shrinkToFit="1"/>
    </xf>
    <xf numFmtId="0" fontId="20" fillId="4" borderId="2" xfId="2" applyNumberFormat="1" applyFont="1" applyFill="1" applyBorder="1" applyAlignment="1">
      <alignment vertical="center" shrinkToFit="1"/>
    </xf>
    <xf numFmtId="0" fontId="23" fillId="2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Border="1" applyAlignment="1">
      <alignment vertical="center" shrinkToFit="1"/>
    </xf>
    <xf numFmtId="0" fontId="25" fillId="4" borderId="2" xfId="5" applyFont="1" applyFill="1" applyBorder="1" applyAlignment="1">
      <alignment horizontal="left" vertical="center"/>
    </xf>
    <xf numFmtId="166" fontId="26" fillId="4" borderId="2" xfId="1" applyNumberFormat="1" applyFont="1" applyFill="1" applyBorder="1" applyAlignment="1">
      <alignment vertical="center"/>
    </xf>
    <xf numFmtId="165" fontId="26" fillId="4" borderId="2" xfId="1" applyNumberFormat="1" applyFont="1" applyFill="1" applyBorder="1" applyAlignment="1">
      <alignment vertical="center"/>
    </xf>
    <xf numFmtId="169" fontId="26" fillId="4" borderId="2" xfId="1" applyNumberFormat="1" applyFont="1" applyFill="1" applyBorder="1" applyAlignment="1">
      <alignment vertical="center"/>
    </xf>
    <xf numFmtId="0" fontId="20" fillId="5" borderId="2" xfId="5" applyFont="1" applyFill="1" applyBorder="1" applyAlignment="1">
      <alignment horizontal="left" vertical="center" indent="1"/>
    </xf>
    <xf numFmtId="166" fontId="27" fillId="5" borderId="2" xfId="1" applyNumberFormat="1" applyFont="1" applyFill="1" applyBorder="1" applyAlignment="1">
      <alignment vertical="center"/>
    </xf>
    <xf numFmtId="165" fontId="27" fillId="5" borderId="2" xfId="1" applyNumberFormat="1" applyFont="1" applyFill="1" applyBorder="1" applyAlignment="1">
      <alignment vertical="center"/>
    </xf>
    <xf numFmtId="169" fontId="27" fillId="5" borderId="2" xfId="1" applyNumberFormat="1" applyFont="1" applyFill="1" applyBorder="1" applyAlignment="1">
      <alignment vertical="center"/>
    </xf>
    <xf numFmtId="166" fontId="23" fillId="2" borderId="0" xfId="1" applyNumberFormat="1" applyFont="1" applyFill="1" applyAlignment="1">
      <alignment vertical="center"/>
    </xf>
    <xf numFmtId="0" fontId="23" fillId="2" borderId="0" xfId="5" applyFont="1" applyFill="1" applyBorder="1" applyAlignment="1">
      <alignment horizontal="left" vertical="center" indent="2"/>
    </xf>
    <xf numFmtId="166" fontId="23" fillId="2" borderId="0" xfId="1" applyNumberFormat="1" applyFont="1" applyFill="1" applyBorder="1" applyAlignment="1">
      <alignment vertical="center"/>
    </xf>
    <xf numFmtId="0" fontId="23" fillId="2" borderId="6" xfId="5" applyFont="1" applyFill="1" applyBorder="1" applyAlignment="1">
      <alignment horizontal="left" vertical="center" indent="2"/>
    </xf>
    <xf numFmtId="166" fontId="23" fillId="2" borderId="6" xfId="1" applyNumberFormat="1" applyFont="1" applyFill="1" applyBorder="1" applyAlignment="1">
      <alignment vertical="center"/>
    </xf>
    <xf numFmtId="166" fontId="23" fillId="2" borderId="1" xfId="1" applyNumberFormat="1" applyFont="1" applyFill="1" applyBorder="1" applyAlignment="1">
      <alignment vertical="center"/>
    </xf>
    <xf numFmtId="165" fontId="23" fillId="2" borderId="0" xfId="1" applyNumberFormat="1" applyFont="1" applyFill="1" applyAlignment="1">
      <alignment vertical="center"/>
    </xf>
    <xf numFmtId="165" fontId="23" fillId="2" borderId="0" xfId="1" applyNumberFormat="1" applyFont="1" applyFill="1" applyBorder="1" applyAlignment="1">
      <alignment vertical="center"/>
    </xf>
    <xf numFmtId="165" fontId="23" fillId="2" borderId="6" xfId="1" applyNumberFormat="1" applyFont="1" applyFill="1" applyBorder="1" applyAlignment="1">
      <alignment vertical="center"/>
    </xf>
    <xf numFmtId="165" fontId="23" fillId="2" borderId="1" xfId="1" applyNumberFormat="1" applyFont="1" applyFill="1" applyBorder="1" applyAlignment="1">
      <alignment vertical="center"/>
    </xf>
    <xf numFmtId="169" fontId="23" fillId="2" borderId="0" xfId="1" applyNumberFormat="1" applyFont="1" applyFill="1" applyAlignment="1">
      <alignment vertical="center"/>
    </xf>
    <xf numFmtId="169" fontId="23" fillId="2" borderId="0" xfId="1" applyNumberFormat="1" applyFont="1" applyFill="1" applyBorder="1" applyAlignment="1">
      <alignment vertical="center"/>
    </xf>
    <xf numFmtId="0" fontId="28" fillId="2" borderId="6" xfId="5" applyFont="1" applyFill="1" applyBorder="1" applyAlignment="1">
      <alignment horizontal="left" vertical="center" indent="2"/>
    </xf>
    <xf numFmtId="169" fontId="28" fillId="2" borderId="6" xfId="1" applyNumberFormat="1" applyFont="1" applyFill="1" applyBorder="1" applyAlignment="1">
      <alignment vertical="center"/>
    </xf>
    <xf numFmtId="169" fontId="23" fillId="2" borderId="1" xfId="1" applyNumberFormat="1" applyFont="1" applyFill="1" applyBorder="1" applyAlignment="1">
      <alignment vertical="center"/>
    </xf>
    <xf numFmtId="0" fontId="26" fillId="4" borderId="2" xfId="1" applyNumberFormat="1" applyFont="1" applyFill="1" applyBorder="1" applyAlignment="1">
      <alignment vertical="center" shrinkToFit="1"/>
    </xf>
    <xf numFmtId="0" fontId="27" fillId="5" borderId="2" xfId="1" applyNumberFormat="1" applyFont="1" applyFill="1" applyBorder="1" applyAlignment="1">
      <alignment vertical="center" shrinkToFit="1"/>
    </xf>
    <xf numFmtId="0" fontId="23" fillId="2" borderId="0" xfId="1" applyNumberFormat="1" applyFont="1" applyFill="1" applyAlignment="1">
      <alignment vertical="center" shrinkToFit="1"/>
    </xf>
    <xf numFmtId="0" fontId="23" fillId="2" borderId="0" xfId="1" applyNumberFormat="1" applyFont="1" applyFill="1" applyBorder="1" applyAlignment="1">
      <alignment vertical="center" shrinkToFit="1"/>
    </xf>
    <xf numFmtId="0" fontId="23" fillId="2" borderId="6" xfId="1" applyNumberFormat="1" applyFont="1" applyFill="1" applyBorder="1" applyAlignment="1">
      <alignment vertical="center" shrinkToFit="1"/>
    </xf>
    <xf numFmtId="0" fontId="23" fillId="2" borderId="1" xfId="1" applyNumberFormat="1" applyFont="1" applyFill="1" applyBorder="1" applyAlignment="1">
      <alignment vertical="center" shrinkToFit="1"/>
    </xf>
    <xf numFmtId="0" fontId="28" fillId="2" borderId="6" xfId="1" applyNumberFormat="1" applyFont="1" applyFill="1" applyBorder="1" applyAlignment="1">
      <alignment vertical="center" shrinkToFit="1"/>
    </xf>
    <xf numFmtId="165" fontId="10" fillId="2" borderId="0" xfId="5" applyNumberFormat="1" applyFont="1" applyFill="1" applyBorder="1" applyAlignment="1">
      <alignment vertical="center"/>
    </xf>
    <xf numFmtId="0" fontId="23" fillId="2" borderId="0" xfId="5" applyNumberFormat="1" applyFont="1" applyFill="1" applyAlignment="1">
      <alignment vertical="center"/>
    </xf>
    <xf numFmtId="0" fontId="20" fillId="2" borderId="7" xfId="5" applyFont="1" applyFill="1" applyBorder="1" applyAlignment="1">
      <alignment horizontal="left" vertical="center" indent="2"/>
    </xf>
    <xf numFmtId="0" fontId="23" fillId="2" borderId="0" xfId="5" applyFont="1" applyFill="1" applyBorder="1" applyAlignment="1">
      <alignment horizontal="left" vertical="center" indent="3"/>
    </xf>
    <xf numFmtId="166" fontId="23" fillId="2" borderId="0" xfId="5" applyNumberFormat="1" applyFont="1" applyFill="1" applyBorder="1" applyAlignment="1">
      <alignment vertical="center"/>
    </xf>
    <xf numFmtId="173" fontId="23" fillId="2" borderId="0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4"/>
    </xf>
    <xf numFmtId="166" fontId="23" fillId="2" borderId="8" xfId="5" applyNumberFormat="1" applyFont="1" applyFill="1" applyBorder="1" applyAlignment="1">
      <alignment vertical="center"/>
    </xf>
    <xf numFmtId="173" fontId="23" fillId="2" borderId="8" xfId="5" applyNumberFormat="1" applyFont="1" applyFill="1" applyBorder="1" applyAlignment="1">
      <alignment vertical="center"/>
    </xf>
    <xf numFmtId="0" fontId="23" fillId="2" borderId="4" xfId="5" applyFont="1" applyFill="1" applyBorder="1" applyAlignment="1">
      <alignment horizontal="left" vertical="center" indent="4"/>
    </xf>
    <xf numFmtId="166" fontId="23" fillId="2" borderId="4" xfId="5" applyNumberFormat="1" applyFont="1" applyFill="1" applyBorder="1" applyAlignment="1">
      <alignment vertical="center"/>
    </xf>
    <xf numFmtId="173" fontId="23" fillId="2" borderId="4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3"/>
    </xf>
    <xf numFmtId="0" fontId="23" fillId="2" borderId="4" xfId="5" applyFont="1" applyFill="1" applyBorder="1" applyAlignment="1">
      <alignment horizontal="left" vertical="center" indent="3"/>
    </xf>
    <xf numFmtId="0" fontId="23" fillId="2" borderId="0" xfId="5" applyFont="1" applyFill="1" applyBorder="1" applyAlignment="1">
      <alignment horizontal="left" vertical="center" indent="4"/>
    </xf>
    <xf numFmtId="0" fontId="23" fillId="2" borderId="1" xfId="5" applyFont="1" applyFill="1" applyBorder="1" applyAlignment="1">
      <alignment horizontal="left" vertical="center" indent="3"/>
    </xf>
    <xf numFmtId="173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Border="1" applyAlignment="1">
      <alignment vertical="center"/>
    </xf>
    <xf numFmtId="165" fontId="23" fillId="2" borderId="8" xfId="5" applyNumberFormat="1" applyFont="1" applyFill="1" applyBorder="1" applyAlignment="1">
      <alignment vertical="center"/>
    </xf>
    <xf numFmtId="165" fontId="23" fillId="2" borderId="4" xfId="5" applyNumberFormat="1" applyFont="1" applyFill="1" applyBorder="1" applyAlignment="1">
      <alignment vertical="center"/>
    </xf>
    <xf numFmtId="169" fontId="23" fillId="2" borderId="4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4"/>
    </xf>
    <xf numFmtId="0" fontId="22" fillId="6" borderId="5" xfId="5" applyFont="1" applyFill="1" applyBorder="1" applyAlignment="1">
      <alignment horizontal="left" vertical="center" indent="1"/>
    </xf>
    <xf numFmtId="166" fontId="21" fillId="6" borderId="5" xfId="5" applyNumberFormat="1" applyFont="1" applyFill="1" applyBorder="1" applyAlignment="1">
      <alignment vertical="center"/>
    </xf>
    <xf numFmtId="173" fontId="21" fillId="6" borderId="5" xfId="5" applyNumberFormat="1" applyFont="1" applyFill="1" applyBorder="1" applyAlignment="1">
      <alignment vertical="center"/>
    </xf>
    <xf numFmtId="165" fontId="21" fillId="6" borderId="5" xfId="5" applyNumberFormat="1" applyFont="1" applyFill="1" applyBorder="1" applyAlignment="1">
      <alignment vertical="center"/>
    </xf>
    <xf numFmtId="169" fontId="21" fillId="6" borderId="5" xfId="5" applyNumberFormat="1" applyFont="1" applyFill="1" applyBorder="1" applyAlignment="1">
      <alignment vertical="center"/>
    </xf>
    <xf numFmtId="0" fontId="20" fillId="4" borderId="2" xfId="5" applyFont="1" applyFill="1" applyBorder="1" applyAlignment="1">
      <alignment horizontal="left" vertical="center" indent="2"/>
    </xf>
    <xf numFmtId="166" fontId="27" fillId="4" borderId="2" xfId="1" applyNumberFormat="1" applyFont="1" applyFill="1" applyBorder="1" applyAlignment="1">
      <alignment vertical="center"/>
    </xf>
    <xf numFmtId="173" fontId="27" fillId="4" borderId="2" xfId="1" applyNumberFormat="1" applyFont="1" applyFill="1" applyBorder="1" applyAlignment="1">
      <alignment vertical="center"/>
    </xf>
    <xf numFmtId="165" fontId="27" fillId="4" borderId="2" xfId="1" applyNumberFormat="1" applyFont="1" applyFill="1" applyBorder="1" applyAlignment="1">
      <alignment vertical="center"/>
    </xf>
    <xf numFmtId="0" fontId="20" fillId="4" borderId="7" xfId="5" applyFont="1" applyFill="1" applyBorder="1" applyAlignment="1">
      <alignment horizontal="left" vertical="center" indent="2"/>
    </xf>
    <xf numFmtId="169" fontId="27" fillId="4" borderId="7" xfId="1" applyNumberFormat="1" applyFont="1" applyFill="1" applyBorder="1" applyAlignment="1">
      <alignment vertical="center"/>
    </xf>
    <xf numFmtId="0" fontId="20" fillId="4" borderId="5" xfId="5" applyFont="1" applyFill="1" applyBorder="1" applyAlignment="1">
      <alignment horizontal="left" vertical="center" indent="2"/>
    </xf>
    <xf numFmtId="169" fontId="27" fillId="4" borderId="5" xfId="1" applyNumberFormat="1" applyFont="1" applyFill="1" applyBorder="1" applyAlignment="1">
      <alignment vertical="center"/>
    </xf>
    <xf numFmtId="0" fontId="21" fillId="6" borderId="5" xfId="5" applyNumberFormat="1" applyFont="1" applyFill="1" applyBorder="1" applyAlignment="1">
      <alignment vertical="center" shrinkToFit="1"/>
    </xf>
    <xf numFmtId="0" fontId="27" fillId="4" borderId="2" xfId="1" applyNumberFormat="1" applyFont="1" applyFill="1" applyBorder="1" applyAlignment="1">
      <alignment vertical="center" shrinkToFit="1"/>
    </xf>
    <xf numFmtId="0" fontId="23" fillId="2" borderId="8" xfId="5" applyNumberFormat="1" applyFont="1" applyFill="1" applyBorder="1" applyAlignment="1">
      <alignment vertical="center" shrinkToFit="1"/>
    </xf>
    <xf numFmtId="0" fontId="23" fillId="2" borderId="4" xfId="5" applyNumberFormat="1" applyFont="1" applyFill="1" applyBorder="1" applyAlignment="1">
      <alignment vertical="center" shrinkToFit="1"/>
    </xf>
    <xf numFmtId="0" fontId="27" fillId="4" borderId="5" xfId="1" applyNumberFormat="1" applyFont="1" applyFill="1" applyBorder="1" applyAlignment="1">
      <alignment vertical="center" shrinkToFit="1"/>
    </xf>
    <xf numFmtId="0" fontId="27" fillId="4" borderId="7" xfId="1" applyNumberFormat="1" applyFont="1" applyFill="1" applyBorder="1" applyAlignment="1">
      <alignment vertical="center" shrinkToFit="1"/>
    </xf>
    <xf numFmtId="0" fontId="29" fillId="7" borderId="2" xfId="5" applyFont="1" applyFill="1" applyBorder="1" applyAlignment="1">
      <alignment horizontal="left" vertical="center"/>
    </xf>
    <xf numFmtId="169" fontId="23" fillId="7" borderId="2" xfId="5" applyNumberFormat="1" applyFont="1" applyFill="1" applyBorder="1" applyAlignment="1">
      <alignment vertical="center"/>
    </xf>
    <xf numFmtId="0" fontId="23" fillId="7" borderId="2" xfId="5" applyNumberFormat="1" applyFont="1" applyFill="1" applyBorder="1" applyAlignment="1">
      <alignment vertical="center"/>
    </xf>
    <xf numFmtId="172" fontId="23" fillId="2" borderId="0" xfId="5" applyNumberFormat="1" applyFont="1" applyFill="1" applyBorder="1" applyAlignment="1">
      <alignment vertical="center"/>
    </xf>
    <xf numFmtId="1" fontId="18" fillId="8" borderId="2" xfId="5" applyNumberFormat="1" applyFont="1" applyFill="1" applyBorder="1" applyAlignment="1">
      <alignment horizontal="right" vertical="center"/>
    </xf>
    <xf numFmtId="1" fontId="18" fillId="8" borderId="2" xfId="5" applyNumberFormat="1" applyFont="1" applyFill="1" applyBorder="1" applyAlignment="1">
      <alignment horizontal="center" vertical="center"/>
    </xf>
    <xf numFmtId="0" fontId="18" fillId="3" borderId="2" xfId="5" applyFont="1" applyFill="1" applyBorder="1" applyAlignment="1">
      <alignment horizontal="right" vertical="center" wrapText="1"/>
    </xf>
    <xf numFmtId="0" fontId="23" fillId="7" borderId="2" xfId="5" applyNumberFormat="1" applyFont="1" applyFill="1" applyBorder="1" applyAlignment="1">
      <alignment vertical="center" shrinkToFit="1"/>
    </xf>
    <xf numFmtId="0" fontId="18" fillId="8" borderId="2" xfId="5" applyNumberFormat="1" applyFont="1" applyFill="1" applyBorder="1" applyAlignment="1">
      <alignment horizontal="center" vertical="center" shrinkToFit="1"/>
    </xf>
    <xf numFmtId="0" fontId="22" fillId="6" borderId="5" xfId="5" applyFont="1" applyFill="1" applyBorder="1" applyAlignment="1">
      <alignment horizontal="left" vertical="center" indent="2"/>
    </xf>
    <xf numFmtId="0" fontId="20" fillId="4" borderId="5" xfId="5" applyFont="1" applyFill="1" applyBorder="1" applyAlignment="1">
      <alignment horizontal="left" vertical="center" indent="3"/>
    </xf>
    <xf numFmtId="0" fontId="20" fillId="4" borderId="7" xfId="5" applyFont="1" applyFill="1" applyBorder="1" applyAlignment="1">
      <alignment horizontal="left" vertical="center" indent="3"/>
    </xf>
    <xf numFmtId="0" fontId="10" fillId="2" borderId="0" xfId="5" applyFont="1" applyFill="1" applyAlignment="1">
      <alignment horizontal="left" vertical="center" indent="1"/>
    </xf>
    <xf numFmtId="172" fontId="23" fillId="2" borderId="4" xfId="5" applyNumberFormat="1" applyFont="1" applyFill="1" applyBorder="1" applyAlignment="1">
      <alignment vertical="center"/>
    </xf>
    <xf numFmtId="172" fontId="27" fillId="2" borderId="7" xfId="1" applyNumberFormat="1" applyFont="1" applyFill="1" applyBorder="1" applyAlignment="1">
      <alignment vertical="center"/>
    </xf>
    <xf numFmtId="172" fontId="27" fillId="4" borderId="7" xfId="1" applyNumberFormat="1" applyFont="1" applyFill="1" applyBorder="1" applyAlignment="1">
      <alignment vertical="center"/>
    </xf>
    <xf numFmtId="0" fontId="27" fillId="2" borderId="7" xfId="1" applyNumberFormat="1" applyFont="1" applyFill="1" applyBorder="1" applyAlignment="1">
      <alignment vertical="center" shrinkToFit="1"/>
    </xf>
    <xf numFmtId="0" fontId="22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75" fontId="21" fillId="6" borderId="5" xfId="5" applyNumberFormat="1" applyFont="1" applyFill="1" applyBorder="1" applyAlignment="1">
      <alignment vertical="center"/>
    </xf>
    <xf numFmtId="175" fontId="27" fillId="4" borderId="2" xfId="1" applyNumberFormat="1" applyFont="1" applyFill="1" applyBorder="1" applyAlignment="1">
      <alignment vertical="center"/>
    </xf>
    <xf numFmtId="175" fontId="23" fillId="2" borderId="0" xfId="5" applyNumberFormat="1" applyFont="1" applyFill="1" applyBorder="1" applyAlignment="1">
      <alignment vertical="center"/>
    </xf>
    <xf numFmtId="175" fontId="23" fillId="2" borderId="8" xfId="5" applyNumberFormat="1" applyFont="1" applyFill="1" applyBorder="1" applyAlignment="1">
      <alignment vertical="center"/>
    </xf>
    <xf numFmtId="175" fontId="23" fillId="2" borderId="4" xfId="5" applyNumberFormat="1" applyFont="1" applyFill="1" applyBorder="1" applyAlignment="1">
      <alignment vertical="center"/>
    </xf>
    <xf numFmtId="175" fontId="23" fillId="2" borderId="1" xfId="5" applyNumberFormat="1" applyFont="1" applyFill="1" applyBorder="1" applyAlignment="1">
      <alignment vertical="center"/>
    </xf>
    <xf numFmtId="0" fontId="15" fillId="2" borderId="0" xfId="0" applyFont="1" applyFill="1"/>
    <xf numFmtId="0" fontId="2" fillId="2" borderId="0" xfId="0" applyFont="1" applyFill="1"/>
    <xf numFmtId="0" fontId="0" fillId="2" borderId="0" xfId="0" applyFill="1"/>
    <xf numFmtId="0" fontId="6" fillId="2" borderId="0" xfId="0" applyFont="1" applyFill="1"/>
    <xf numFmtId="0" fontId="5" fillId="2" borderId="1" xfId="0" applyFont="1" applyFill="1" applyBorder="1"/>
    <xf numFmtId="0" fontId="0" fillId="2" borderId="1" xfId="0" applyFill="1" applyBorder="1"/>
    <xf numFmtId="0" fontId="3" fillId="2" borderId="0" xfId="3" applyFill="1"/>
    <xf numFmtId="0" fontId="16" fillId="2" borderId="0" xfId="3" applyFont="1" applyFill="1"/>
    <xf numFmtId="0" fontId="4" fillId="2" borderId="0" xfId="3" applyFont="1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16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16" fillId="2" borderId="0" xfId="3" applyFont="1" applyFill="1" applyAlignment="1">
      <alignment horizontal="left" indent="2"/>
    </xf>
    <xf numFmtId="0" fontId="14" fillId="2" borderId="2" xfId="5" applyNumberFormat="1" applyFont="1" applyFill="1" applyBorder="1" applyAlignment="1">
      <alignment horizontal="left" vertical="center"/>
    </xf>
    <xf numFmtId="0" fontId="13" fillId="2" borderId="2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vertical="center" shrinkToFit="1"/>
    </xf>
    <xf numFmtId="0" fontId="9" fillId="2" borderId="3" xfId="5" applyFont="1" applyFill="1" applyBorder="1" applyAlignment="1">
      <alignment horizontal="left" vertical="center" indent="1"/>
    </xf>
    <xf numFmtId="0" fontId="9" fillId="2" borderId="0" xfId="5" applyFont="1" applyFill="1" applyBorder="1" applyAlignment="1">
      <alignment horizontal="left" vertical="center" indent="1"/>
    </xf>
    <xf numFmtId="0" fontId="9" fillId="2" borderId="1" xfId="5" applyFont="1" applyFill="1" applyBorder="1" applyAlignment="1">
      <alignment horizontal="left" vertical="center" indent="1"/>
    </xf>
    <xf numFmtId="0" fontId="18" fillId="2" borderId="5" xfId="5" applyFont="1" applyFill="1" applyBorder="1" applyAlignment="1">
      <alignment horizontal="left" vertical="center"/>
    </xf>
    <xf numFmtId="169" fontId="23" fillId="2" borderId="5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0" fontId="18" fillId="2" borderId="3" xfId="5" applyFont="1" applyFill="1" applyBorder="1" applyAlignment="1">
      <alignment horizontal="left" vertical="center"/>
    </xf>
    <xf numFmtId="0" fontId="18" fillId="2" borderId="4" xfId="5" applyFont="1" applyFill="1" applyBorder="1" applyAlignment="1">
      <alignment horizontal="left" vertical="center"/>
    </xf>
    <xf numFmtId="0" fontId="18" fillId="2" borderId="0" xfId="5" applyFont="1" applyFill="1" applyBorder="1" applyAlignment="1">
      <alignment horizontal="left" vertical="center"/>
    </xf>
    <xf numFmtId="171" fontId="23" fillId="2" borderId="0" xfId="5" applyNumberFormat="1" applyFont="1" applyFill="1" applyBorder="1" applyAlignment="1">
      <alignment vertical="center"/>
    </xf>
    <xf numFmtId="0" fontId="28" fillId="2" borderId="1" xfId="5" applyFont="1" applyFill="1" applyBorder="1" applyAlignment="1">
      <alignment horizontal="left" vertical="center"/>
    </xf>
    <xf numFmtId="170" fontId="23" fillId="2" borderId="1" xfId="5" applyNumberFormat="1" applyFont="1" applyFill="1" applyBorder="1" applyAlignment="1">
      <alignment vertical="center"/>
    </xf>
    <xf numFmtId="0" fontId="17" fillId="6" borderId="2" xfId="5" applyNumberFormat="1" applyFont="1" applyFill="1" applyBorder="1" applyAlignment="1">
      <alignment horizontal="left" vertical="center"/>
    </xf>
    <xf numFmtId="0" fontId="30" fillId="6" borderId="2" xfId="5" applyNumberFormat="1" applyFont="1" applyFill="1" applyBorder="1" applyAlignment="1">
      <alignment vertical="center"/>
    </xf>
    <xf numFmtId="166" fontId="23" fillId="2" borderId="5" xfId="1" applyNumberFormat="1" applyFont="1" applyFill="1" applyBorder="1" applyAlignment="1">
      <alignment vertical="center"/>
    </xf>
    <xf numFmtId="166" fontId="23" fillId="2" borderId="4" xfId="1" applyNumberFormat="1" applyFont="1" applyFill="1" applyBorder="1" applyAlignment="1">
      <alignment vertical="center"/>
    </xf>
    <xf numFmtId="0" fontId="28" fillId="2" borderId="2" xfId="5" applyFont="1" applyFill="1" applyBorder="1" applyAlignment="1">
      <alignment horizontal="left" vertical="center" indent="2"/>
    </xf>
    <xf numFmtId="168" fontId="23" fillId="2" borderId="2" xfId="5" applyNumberFormat="1" applyFont="1" applyFill="1" applyBorder="1" applyAlignment="1">
      <alignment vertical="center"/>
    </xf>
    <xf numFmtId="168" fontId="23" fillId="2" borderId="3" xfId="5" applyNumberFormat="1" applyFont="1" applyFill="1" applyBorder="1" applyAlignment="1">
      <alignment vertical="center"/>
    </xf>
    <xf numFmtId="168" fontId="23" fillId="2" borderId="0" xfId="5" applyNumberFormat="1" applyFont="1" applyFill="1" applyBorder="1" applyAlignment="1">
      <alignment vertical="center"/>
    </xf>
    <xf numFmtId="168" fontId="23" fillId="2" borderId="1" xfId="5" applyNumberFormat="1" applyFont="1" applyFill="1" applyBorder="1" applyAlignment="1">
      <alignment vertical="center"/>
    </xf>
    <xf numFmtId="167" fontId="23" fillId="2" borderId="3" xfId="5" applyNumberFormat="1" applyFont="1" applyFill="1" applyBorder="1" applyAlignment="1">
      <alignment vertical="center"/>
    </xf>
    <xf numFmtId="167" fontId="23" fillId="2" borderId="0" xfId="5" applyNumberFormat="1" applyFont="1" applyFill="1" applyBorder="1" applyAlignment="1">
      <alignment vertical="center"/>
    </xf>
    <xf numFmtId="167" fontId="23" fillId="2" borderId="1" xfId="5" applyNumberFormat="1" applyFont="1" applyFill="1" applyBorder="1" applyAlignment="1">
      <alignment vertical="center"/>
    </xf>
    <xf numFmtId="0" fontId="22" fillId="5" borderId="3" xfId="5" applyFont="1" applyFill="1" applyBorder="1" applyAlignment="1">
      <alignment horizontal="left" vertical="center" indent="1"/>
    </xf>
    <xf numFmtId="166" fontId="21" fillId="5" borderId="3" xfId="5" applyNumberFormat="1" applyFont="1" applyFill="1" applyBorder="1" applyAlignment="1">
      <alignment vertical="center"/>
    </xf>
    <xf numFmtId="0" fontId="12" fillId="5" borderId="3" xfId="5" applyFont="1" applyFill="1" applyBorder="1" applyAlignment="1">
      <alignment horizontal="left" vertical="center" indent="1"/>
    </xf>
    <xf numFmtId="166" fontId="11" fillId="5" borderId="3" xfId="5" applyNumberFormat="1" applyFont="1" applyFill="1" applyBorder="1" applyAlignment="1">
      <alignment vertical="center"/>
    </xf>
    <xf numFmtId="167" fontId="26" fillId="5" borderId="2" xfId="1" applyNumberFormat="1" applyFont="1" applyFill="1" applyBorder="1" applyAlignment="1">
      <alignment vertical="center"/>
    </xf>
    <xf numFmtId="168" fontId="26" fillId="5" borderId="2" xfId="2" applyNumberFormat="1" applyFont="1" applyFill="1" applyBorder="1" applyAlignment="1">
      <alignment vertical="center"/>
    </xf>
    <xf numFmtId="0" fontId="28" fillId="2" borderId="5" xfId="5" applyFont="1" applyFill="1" applyBorder="1" applyAlignment="1">
      <alignment horizontal="left" vertical="center" indent="2"/>
    </xf>
    <xf numFmtId="0" fontId="28" fillId="2" borderId="1" xfId="5" applyFont="1" applyFill="1" applyBorder="1" applyAlignment="1">
      <alignment horizontal="left" vertical="center" indent="2"/>
    </xf>
    <xf numFmtId="0" fontId="23" fillId="2" borderId="5" xfId="5" applyNumberFormat="1" applyFont="1" applyFill="1" applyBorder="1" applyAlignment="1">
      <alignment vertical="center" shrinkToFit="1"/>
    </xf>
    <xf numFmtId="0" fontId="30" fillId="6" borderId="2" xfId="5" applyNumberFormat="1" applyFont="1" applyFill="1" applyBorder="1" applyAlignment="1">
      <alignment vertical="center" shrinkToFit="1"/>
    </xf>
    <xf numFmtId="0" fontId="11" fillId="5" borderId="3" xfId="5" applyNumberFormat="1" applyFont="1" applyFill="1" applyBorder="1" applyAlignment="1">
      <alignment vertical="center" shrinkToFit="1"/>
    </xf>
    <xf numFmtId="0" fontId="23" fillId="2" borderId="5" xfId="1" applyNumberFormat="1" applyFont="1" applyFill="1" applyBorder="1" applyAlignment="1">
      <alignment vertical="center" shrinkToFit="1"/>
    </xf>
    <xf numFmtId="0" fontId="23" fillId="2" borderId="4" xfId="1" applyNumberFormat="1" applyFont="1" applyFill="1" applyBorder="1" applyAlignment="1">
      <alignment vertical="center" shrinkToFit="1"/>
    </xf>
    <xf numFmtId="0" fontId="26" fillId="5" borderId="2" xfId="2" applyNumberFormat="1" applyFont="1" applyFill="1" applyBorder="1" applyAlignment="1">
      <alignment vertical="center" shrinkToFit="1"/>
    </xf>
    <xf numFmtId="0" fontId="21" fillId="5" borderId="3" xfId="5" applyNumberFormat="1" applyFont="1" applyFill="1" applyBorder="1" applyAlignment="1">
      <alignment vertical="center" shrinkToFit="1"/>
    </xf>
    <xf numFmtId="0" fontId="21" fillId="5" borderId="5" xfId="5" applyNumberFormat="1" applyFont="1" applyFill="1" applyBorder="1" applyAlignment="1">
      <alignment vertical="center" shrinkToFit="1"/>
    </xf>
    <xf numFmtId="0" fontId="26" fillId="5" borderId="2" xfId="1" applyNumberFormat="1" applyFont="1" applyFill="1" applyBorder="1" applyAlignment="1">
      <alignment vertical="center" shrinkToFit="1"/>
    </xf>
    <xf numFmtId="0" fontId="31" fillId="2" borderId="0" xfId="6" applyFont="1" applyFill="1"/>
    <xf numFmtId="0" fontId="23" fillId="2" borderId="0" xfId="6" applyFont="1" applyFill="1" applyAlignment="1">
      <alignment vertical="center"/>
    </xf>
    <xf numFmtId="0" fontId="23" fillId="2" borderId="0" xfId="6" applyFont="1" applyFill="1" applyAlignment="1">
      <alignment horizontal="center" vertical="center"/>
    </xf>
    <xf numFmtId="0" fontId="32" fillId="2" borderId="2" xfId="6" applyFont="1" applyFill="1" applyBorder="1" applyAlignment="1">
      <alignment vertical="center"/>
    </xf>
    <xf numFmtId="0" fontId="33" fillId="2" borderId="2" xfId="6" applyFont="1" applyFill="1" applyBorder="1" applyAlignment="1">
      <alignment vertical="center"/>
    </xf>
    <xf numFmtId="0" fontId="34" fillId="2" borderId="0" xfId="6" applyFont="1" applyFill="1" applyAlignment="1">
      <alignment vertical="center"/>
    </xf>
    <xf numFmtId="0" fontId="33" fillId="2" borderId="0" xfId="6" applyFont="1" applyFill="1" applyAlignment="1">
      <alignment vertical="center"/>
    </xf>
    <xf numFmtId="0" fontId="17" fillId="2" borderId="0" xfId="6" applyFont="1" applyFill="1" applyAlignment="1">
      <alignment vertical="center"/>
    </xf>
    <xf numFmtId="0" fontId="30" fillId="2" borderId="0" xfId="6" applyFont="1" applyFill="1" applyAlignment="1">
      <alignment vertical="center"/>
    </xf>
    <xf numFmtId="0" fontId="37" fillId="2" borderId="0" xfId="9" applyFont="1" applyFill="1" applyAlignment="1">
      <alignment vertical="center"/>
    </xf>
    <xf numFmtId="0" fontId="38" fillId="2" borderId="0" xfId="3" applyFont="1" applyFill="1" applyAlignment="1">
      <alignment horizontal="left" vertical="center" indent="1"/>
    </xf>
    <xf numFmtId="0" fontId="39" fillId="2" borderId="1" xfId="0" applyFont="1" applyFill="1" applyBorder="1"/>
    <xf numFmtId="0" fontId="24" fillId="2" borderId="0" xfId="0" applyFont="1" applyFill="1"/>
    <xf numFmtId="0" fontId="29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5" fillId="2" borderId="0" xfId="6" applyFont="1" applyFill="1" applyAlignment="1">
      <alignment horizontal="left" vertical="center"/>
    </xf>
    <xf numFmtId="174" fontId="36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0505"/>
      <color rgb="FF0564C3"/>
      <color rgb="FFF0F0F0"/>
      <color rgb="FFBE0000"/>
      <color rgb="FFDCD7C3"/>
      <color rgb="FF006EBE"/>
      <color rgb="FF001E5F"/>
      <color rgb="FFD7D7D7"/>
      <color rgb="FF0F23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28575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20"/>
    <col min="5" max="21" width="9.7109375" style="220" customWidth="1"/>
    <col min="22" max="22" width="9.7109375" style="221" customWidth="1"/>
    <col min="23" max="23" width="107.42578125" style="220" customWidth="1"/>
    <col min="24" max="24" width="44.7109375" style="220" customWidth="1"/>
    <col min="25" max="26" width="9.7109375" style="220" customWidth="1"/>
    <col min="27" max="16384" width="9.140625" style="220"/>
  </cols>
  <sheetData>
    <row r="2" spans="1:23" ht="21" x14ac:dyDescent="0.35">
      <c r="A2" s="219"/>
    </row>
    <row r="6" spans="1:23" ht="31.5" x14ac:dyDescent="0.25">
      <c r="A6" s="222"/>
      <c r="B6" s="223" t="s">
        <v>196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V6" s="220"/>
    </row>
    <row r="7" spans="1:23" ht="15" customHeight="1" x14ac:dyDescent="0.25">
      <c r="V7" s="220"/>
    </row>
    <row r="8" spans="1:23" ht="15" customHeight="1" x14ac:dyDescent="0.25">
      <c r="V8" s="220"/>
    </row>
    <row r="9" spans="1:23" ht="15" customHeight="1" x14ac:dyDescent="0.25">
      <c r="V9" s="220"/>
    </row>
    <row r="10" spans="1:23" ht="28.5" x14ac:dyDescent="0.25">
      <c r="C10" s="224" t="s">
        <v>219</v>
      </c>
      <c r="V10" s="220"/>
    </row>
    <row r="11" spans="1:23" ht="15" customHeight="1" x14ac:dyDescent="0.25">
      <c r="V11" s="220"/>
    </row>
    <row r="15" spans="1:23" ht="30" customHeight="1" x14ac:dyDescent="0.25">
      <c r="C15" s="224" t="s">
        <v>176</v>
      </c>
    </row>
    <row r="16" spans="1:23" ht="15" customHeight="1" x14ac:dyDescent="0.25">
      <c r="W16" s="225"/>
    </row>
    <row r="17" spans="12:32" ht="15" customHeight="1" x14ac:dyDescent="0.25">
      <c r="W17" s="225"/>
    </row>
    <row r="28" spans="12:32" ht="21" x14ac:dyDescent="0.25">
      <c r="L28" s="235" t="s">
        <v>181</v>
      </c>
      <c r="M28" s="235"/>
      <c r="N28" s="235"/>
      <c r="O28" s="235"/>
    </row>
    <row r="29" spans="12:32" ht="15" customHeight="1" x14ac:dyDescent="0.25">
      <c r="V29" s="220"/>
    </row>
    <row r="30" spans="12:32" ht="18.75" x14ac:dyDescent="0.25">
      <c r="L30" s="236">
        <v>45432.786840277775</v>
      </c>
      <c r="M30" s="236"/>
      <c r="N30" s="236"/>
      <c r="O30" s="236"/>
      <c r="V30" s="220"/>
    </row>
    <row r="31" spans="12:32" ht="15" customHeight="1" x14ac:dyDescent="0.25">
      <c r="L31" s="226" t="s">
        <v>194</v>
      </c>
      <c r="V31" s="220"/>
      <c r="AA31" s="227"/>
      <c r="AB31" s="227"/>
      <c r="AC31" s="227"/>
      <c r="AD31" s="227"/>
      <c r="AE31" s="227"/>
      <c r="AF31" s="227"/>
    </row>
    <row r="32" spans="12:32" ht="15" customHeight="1" x14ac:dyDescent="0.25">
      <c r="V32" s="220"/>
    </row>
    <row r="33" spans="2:32" ht="15" customHeight="1" x14ac:dyDescent="0.25">
      <c r="B33" s="228" t="s">
        <v>177</v>
      </c>
      <c r="V33" s="220"/>
    </row>
    <row r="34" spans="2:32" ht="15" customHeight="1" x14ac:dyDescent="0.25">
      <c r="B34" s="228"/>
      <c r="V34" s="228"/>
    </row>
    <row r="35" spans="2:32" ht="15" customHeight="1" x14ac:dyDescent="0.25">
      <c r="B35" s="228" t="s">
        <v>180</v>
      </c>
      <c r="V35" s="228"/>
    </row>
    <row r="36" spans="2:32" ht="15" customHeight="1" x14ac:dyDescent="0.25">
      <c r="B36" s="228" t="s">
        <v>178</v>
      </c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W36" s="227"/>
      <c r="X36" s="227"/>
      <c r="Y36" s="227"/>
      <c r="Z36" s="227"/>
    </row>
    <row r="38" spans="2:32" ht="15" customHeight="1" x14ac:dyDescent="0.25">
      <c r="B38" s="228" t="s">
        <v>182</v>
      </c>
    </row>
    <row r="39" spans="2:32" ht="15" customHeight="1" x14ac:dyDescent="0.25">
      <c r="B39" s="228" t="s">
        <v>183</v>
      </c>
    </row>
    <row r="40" spans="2:32" ht="15" customHeight="1" x14ac:dyDescent="0.25">
      <c r="B40" s="229" t="s">
        <v>184</v>
      </c>
      <c r="AA40" s="227"/>
      <c r="AB40" s="227"/>
      <c r="AC40" s="227"/>
      <c r="AD40" s="227"/>
      <c r="AE40" s="227"/>
      <c r="AF40" s="22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84"/>
  <sheetViews>
    <sheetView showGridLines="0" zoomScaleNormal="100" workbookViewId="0"/>
  </sheetViews>
  <sheetFormatPr defaultRowHeight="15" x14ac:dyDescent="0.25"/>
  <cols>
    <col min="1" max="1" width="7.7109375" style="162" customWidth="1"/>
    <col min="2" max="2" width="15.85546875" style="162" customWidth="1"/>
    <col min="3" max="3" width="2.85546875" style="162" customWidth="1"/>
    <col min="4" max="4" width="54.7109375" style="162" customWidth="1"/>
    <col min="5" max="16384" width="9.140625" style="162"/>
  </cols>
  <sheetData>
    <row r="1" spans="1:4" ht="18.75" x14ac:dyDescent="0.3">
      <c r="A1" s="160" t="s">
        <v>218</v>
      </c>
      <c r="B1" s="160" t="s">
        <v>219</v>
      </c>
      <c r="C1" s="161"/>
    </row>
    <row r="2" spans="1:4" ht="18.75" x14ac:dyDescent="0.3">
      <c r="A2" s="163"/>
      <c r="B2" s="161"/>
      <c r="C2" s="161"/>
    </row>
    <row r="3" spans="1:4" ht="18.75" x14ac:dyDescent="0.3">
      <c r="A3" s="163"/>
      <c r="B3" s="230" t="s">
        <v>41</v>
      </c>
      <c r="C3" s="164"/>
      <c r="D3" s="165"/>
    </row>
    <row r="4" spans="1:4" ht="15" customHeight="1" x14ac:dyDescent="0.25">
      <c r="A4" s="166"/>
      <c r="B4" s="167" t="str">
        <f ca="1">HYPERLINK("#"&amp;CELL("address",RES_summary!$B$2),MID(CELL("filename",RES_summary!$B$2),FIND("]",CELL("filename",RES_summary!$B$2))+1,256))</f>
        <v>RES_summary</v>
      </c>
      <c r="C4" s="168"/>
      <c r="D4" s="231" t="s">
        <v>40</v>
      </c>
    </row>
    <row r="5" spans="1:4" x14ac:dyDescent="0.25">
      <c r="A5" s="166"/>
      <c r="B5" s="169"/>
      <c r="C5" s="170"/>
      <c r="D5" s="171"/>
    </row>
    <row r="6" spans="1:4" x14ac:dyDescent="0.25">
      <c r="A6" s="166"/>
      <c r="B6" s="232" t="s">
        <v>39</v>
      </c>
      <c r="C6" s="170"/>
      <c r="D6" s="171"/>
    </row>
    <row r="7" spans="1:4" x14ac:dyDescent="0.25">
      <c r="A7" s="166"/>
      <c r="B7" s="172" t="str">
        <f ca="1">HYPERLINK("#"&amp;CELL("address",RES_hh_num!$B$2),MID(CELL("filename",RES_hh_num!$B$2),FIND("]",CELL("filename",RES_hh_num!$B$2))+1,256))</f>
        <v>RES_hh_num</v>
      </c>
      <c r="C7" s="168"/>
      <c r="D7" s="233" t="s">
        <v>23</v>
      </c>
    </row>
    <row r="8" spans="1:4" x14ac:dyDescent="0.25">
      <c r="B8" s="172" t="str">
        <f ca="1">HYPERLINK("#"&amp;CELL("address",RES_hh_fec!$B$2),MID(CELL("filename",RES_hh_fec!$B$2),FIND("]",CELL("filename",RES_hh_fec!$B$2))+1,256))</f>
        <v>RES_hh_fec</v>
      </c>
      <c r="C8" s="168"/>
      <c r="D8" s="233" t="s">
        <v>16</v>
      </c>
    </row>
    <row r="9" spans="1:4" x14ac:dyDescent="0.25">
      <c r="B9" s="172" t="str">
        <f ca="1">HYPERLINK("#"&amp;CELL("address",RES_hh_tes!$B$2),MID(CELL("filename",RES_hh_tes!$B$2),FIND("]",CELL("filename",RES_hh_tes!$B$2))+1,256))</f>
        <v>RES_hh_tes</v>
      </c>
      <c r="C9" s="168"/>
      <c r="D9" s="233" t="s">
        <v>15</v>
      </c>
    </row>
    <row r="10" spans="1:4" x14ac:dyDescent="0.25">
      <c r="B10" s="172" t="str">
        <f ca="1">HYPERLINK("#"&amp;CELL("address",RES_hh_eff!$B$2),MID(CELL("filename",RES_hh_eff!$B$2),FIND("]",CELL("filename",RES_hh_eff!$B$2))+1,256))</f>
        <v>RES_hh_eff</v>
      </c>
      <c r="C10" s="168"/>
      <c r="D10" s="233" t="s">
        <v>36</v>
      </c>
    </row>
    <row r="11" spans="1:4" x14ac:dyDescent="0.25">
      <c r="B11" s="172" t="str">
        <f ca="1">HYPERLINK("#"&amp;CELL("address",RES_hh_emi!$B$2),MID(CELL("filename",RES_hh_emi!$B$2),FIND("]",CELL("filename",RES_hh_emi!$B$2))+1,256))</f>
        <v>RES_hh_emi</v>
      </c>
      <c r="C11" s="168"/>
      <c r="D11" s="233" t="s">
        <v>197</v>
      </c>
    </row>
    <row r="12" spans="1:4" x14ac:dyDescent="0.25">
      <c r="B12" s="172" t="str">
        <f ca="1">HYPERLINK("#"&amp;CELL("address",RES_hh_fech!$B$2),MID(CELL("filename",RES_hh_fech!$B$2),FIND("]",CELL("filename",RES_hh_fech!$B$2))+1,256))</f>
        <v>RES_hh_fech</v>
      </c>
      <c r="C12" s="168"/>
      <c r="D12" s="233" t="s">
        <v>12</v>
      </c>
    </row>
    <row r="13" spans="1:4" x14ac:dyDescent="0.25">
      <c r="B13" s="172" t="str">
        <f ca="1">HYPERLINK("#"&amp;CELL("address",RES_hh_tesh!$B$2),MID(CELL("filename",RES_hh_tesh!$B$2),FIND("]",CELL("filename",RES_hh_tesh!$B$2))+1,256))</f>
        <v>RES_hh_tesh</v>
      </c>
      <c r="C13" s="168"/>
      <c r="D13" s="233" t="s">
        <v>11</v>
      </c>
    </row>
    <row r="14" spans="1:4" x14ac:dyDescent="0.25">
      <c r="B14" s="172" t="str">
        <f ca="1">HYPERLINK("#"&amp;CELL("address",RES_hh_emih!$B$2),MID(CELL("filename",RES_hh_emih!$B$2),FIND("]",CELL("filename",RES_hh_emih!$B$2))+1,256))</f>
        <v>RES_hh_emih</v>
      </c>
      <c r="C14" s="168"/>
      <c r="D14" s="233" t="s">
        <v>198</v>
      </c>
    </row>
    <row r="15" spans="1:4" x14ac:dyDescent="0.25">
      <c r="B15" s="172" t="str">
        <f ca="1">HYPERLINK("#"&amp;CELL("address",RES_hh_fecs!$B$2),MID(CELL("filename",RES_hh_fecs!$B$2),FIND("]",CELL("filename",RES_hh_fecs!$B$2))+1,256))</f>
        <v>RES_hh_fecs</v>
      </c>
      <c r="C15" s="168"/>
      <c r="D15" s="233" t="s">
        <v>9</v>
      </c>
    </row>
    <row r="16" spans="1:4" x14ac:dyDescent="0.25">
      <c r="B16" s="172" t="str">
        <f ca="1">HYPERLINK("#"&amp;CELL("address",RES_hh_tess!$B$2),MID(CELL("filename",RES_hh_tess!$B$2),FIND("]",CELL("filename",RES_hh_tess!$B$2))+1,256))</f>
        <v>RES_hh_tess</v>
      </c>
      <c r="C16" s="168"/>
      <c r="D16" s="233" t="s">
        <v>35</v>
      </c>
    </row>
    <row r="17" spans="1:4" x14ac:dyDescent="0.25">
      <c r="B17" s="172" t="str">
        <f ca="1">HYPERLINK("#"&amp;CELL("address",RES_hh_emis!$B$2),MID(CELL("filename",RES_hh_emis!$B$2),FIND("]",CELL("filename",RES_hh_emis!$B$2))+1,256))</f>
        <v>RES_hh_emis</v>
      </c>
      <c r="C17" s="168"/>
      <c r="D17" s="233" t="s">
        <v>199</v>
      </c>
    </row>
    <row r="18" spans="1:4" x14ac:dyDescent="0.25">
      <c r="B18" s="170"/>
      <c r="C18" s="170"/>
      <c r="D18" s="173"/>
    </row>
    <row r="19" spans="1:4" x14ac:dyDescent="0.25">
      <c r="A19" s="166"/>
      <c r="B19" s="232" t="s">
        <v>38</v>
      </c>
      <c r="C19" s="170"/>
      <c r="D19" s="171"/>
    </row>
    <row r="20" spans="1:4" x14ac:dyDescent="0.25">
      <c r="A20" s="166"/>
      <c r="B20" s="172" t="str">
        <f ca="1">HYPERLINK("#"&amp;CELL("address",RES_hh_num_in!$B$2),MID(CELL("filename",RES_hh_num_in!$B$2),FIND("]",CELL("filename",RES_hh_num_in!$B$2))+1,256))</f>
        <v>RES_hh_num_in</v>
      </c>
      <c r="C20" s="168"/>
      <c r="D20" s="233" t="s">
        <v>37</v>
      </c>
    </row>
    <row r="21" spans="1:4" x14ac:dyDescent="0.25">
      <c r="B21" s="172" t="str">
        <f ca="1">HYPERLINK("#"&amp;CELL("address",RES_hh_fec_in!$B$2),MID(CELL("filename",RES_hh_fec_in!$B$2),FIND("]",CELL("filename",RES_hh_fec_in!$B$2))+1,256))</f>
        <v>RES_hh_fec_in</v>
      </c>
      <c r="C21" s="168"/>
      <c r="D21" s="233" t="s">
        <v>16</v>
      </c>
    </row>
    <row r="22" spans="1:4" x14ac:dyDescent="0.25">
      <c r="B22" s="172" t="str">
        <f ca="1">HYPERLINK("#"&amp;CELL("address",RES_hh_tes_in!$B$2),MID(CELL("filename",RES_hh_tes_in!$B$2),FIND("]",CELL("filename",RES_hh_tes_in!$B$2))+1,256))</f>
        <v>RES_hh_tes_in</v>
      </c>
      <c r="C22" s="168"/>
      <c r="D22" s="233" t="s">
        <v>15</v>
      </c>
    </row>
    <row r="23" spans="1:4" x14ac:dyDescent="0.25">
      <c r="B23" s="172" t="str">
        <f ca="1">HYPERLINK("#"&amp;CELL("address",RES_hh_eff_in!$B$2),MID(CELL("filename",RES_hh_eff_in!$B$2),FIND("]",CELL("filename",RES_hh_eff_in!$B$2))+1,256))</f>
        <v>RES_hh_eff_in</v>
      </c>
      <c r="C23" s="168"/>
      <c r="D23" s="233" t="s">
        <v>36</v>
      </c>
    </row>
    <row r="24" spans="1:4" x14ac:dyDescent="0.25">
      <c r="B24" s="172" t="str">
        <f ca="1">HYPERLINK("#"&amp;CELL("address",RES_hh_emi_in!$B$2),MID(CELL("filename",RES_hh_emi_in!$B$2),FIND("]",CELL("filename",RES_hh_emi_in!$B$2))+1,256))</f>
        <v>RES_hh_emi_in</v>
      </c>
      <c r="C24" s="168"/>
      <c r="D24" s="233" t="s">
        <v>197</v>
      </c>
    </row>
    <row r="25" spans="1:4" x14ac:dyDescent="0.25">
      <c r="B25" s="172" t="str">
        <f ca="1">HYPERLINK("#"&amp;CELL("address",RES_hh_fech_in!$B$2),MID(CELL("filename",RES_hh_fech_in!$B$2),FIND("]",CELL("filename",RES_hh_fech_in!$B$2))+1,256))</f>
        <v>RES_hh_fech_in</v>
      </c>
      <c r="C25" s="168"/>
      <c r="D25" s="233" t="s">
        <v>12</v>
      </c>
    </row>
    <row r="26" spans="1:4" x14ac:dyDescent="0.25">
      <c r="B26" s="172" t="str">
        <f ca="1">HYPERLINK("#"&amp;CELL("address",RES_hh_tesh_in!$B$2),MID(CELL("filename",RES_hh_tesh_in!$B$2),FIND("]",CELL("filename",RES_hh_tesh_in!$B$2))+1,256))</f>
        <v>RES_hh_tesh_in</v>
      </c>
      <c r="C26" s="168"/>
      <c r="D26" s="233" t="s">
        <v>11</v>
      </c>
    </row>
    <row r="27" spans="1:4" x14ac:dyDescent="0.25">
      <c r="B27" s="172" t="str">
        <f ca="1">HYPERLINK("#"&amp;CELL("address",RES_hh_emih_in!$B$2),MID(CELL("filename",RES_hh_emih_in!$B$2),FIND("]",CELL("filename",RES_hh_emih_in!$B$2))+1,256))</f>
        <v>RES_hh_emih_in</v>
      </c>
      <c r="C27" s="168"/>
      <c r="D27" s="233" t="s">
        <v>198</v>
      </c>
    </row>
    <row r="28" spans="1:4" x14ac:dyDescent="0.25">
      <c r="B28" s="172" t="str">
        <f ca="1">HYPERLINK("#"&amp;CELL("address",RES_hh_fecs_in!$B$2),MID(CELL("filename",RES_hh_fecs_in!$B$2),FIND("]",CELL("filename",RES_hh_fecs_in!$B$2))+1,256))</f>
        <v>RES_hh_fecs_in</v>
      </c>
      <c r="C28" s="168"/>
      <c r="D28" s="233" t="s">
        <v>9</v>
      </c>
    </row>
    <row r="29" spans="1:4" x14ac:dyDescent="0.25">
      <c r="B29" s="172" t="str">
        <f ca="1">HYPERLINK("#"&amp;CELL("address",RES_hh_tess_in!$B$2),MID(CELL("filename",RES_hh_tess_in!$B$2),FIND("]",CELL("filename",RES_hh_tess_in!$B$2))+1,256))</f>
        <v>RES_hh_tess_in</v>
      </c>
      <c r="C29" s="168"/>
      <c r="D29" s="233" t="s">
        <v>35</v>
      </c>
    </row>
    <row r="30" spans="1:4" x14ac:dyDescent="0.25">
      <c r="B30" s="172" t="str">
        <f ca="1">HYPERLINK("#"&amp;CELL("address",RES_hh_emis_in!$B$2),MID(CELL("filename",RES_hh_emis_in!$B$2),FIND("]",CELL("filename",RES_hh_emis_in!$B$2))+1,256))</f>
        <v>RES_hh_emis_in</v>
      </c>
      <c r="C30" s="168"/>
      <c r="D30" s="233" t="s">
        <v>199</v>
      </c>
    </row>
    <row r="31" spans="1:4" x14ac:dyDescent="0.25">
      <c r="B31" s="170"/>
      <c r="C31" s="170"/>
      <c r="D31" s="173"/>
    </row>
    <row r="32" spans="1:4" x14ac:dyDescent="0.25">
      <c r="B32" s="232" t="s">
        <v>34</v>
      </c>
      <c r="C32" s="170"/>
      <c r="D32" s="173"/>
    </row>
    <row r="33" spans="2:4" x14ac:dyDescent="0.25">
      <c r="B33" s="172" t="str">
        <f ca="1">HYPERLINK("#"&amp;CELL("address",'RES_se-appl'!$B$2),MID(CELL("filename",'RES_se-appl'!$B$2),FIND("]",CELL("filename",'RES_se-appl'!$B$2))+1,256))</f>
        <v>RES_se-appl</v>
      </c>
      <c r="C33" s="168"/>
      <c r="D33" s="233" t="s">
        <v>33</v>
      </c>
    </row>
    <row r="34" spans="2:4" x14ac:dyDescent="0.25">
      <c r="B34" s="172" t="str">
        <f ca="1">HYPERLINK("#"&amp;CELL("address",RES_RF!$B$2),MID(CELL("filename",RES_RF!$B$2),FIND("]",CELL("filename",RES_RF!$B$2))+1,256))</f>
        <v>RES_RF</v>
      </c>
      <c r="C34" s="168"/>
      <c r="D34" s="233" t="s">
        <v>32</v>
      </c>
    </row>
    <row r="35" spans="2:4" x14ac:dyDescent="0.25">
      <c r="B35" s="172" t="str">
        <f ca="1">HYPERLINK("#"&amp;CELL("address",RES_WM!$B$2),MID(CELL("filename",RES_WM!$B$2),FIND("]",CELL("filename",RES_WM!$B$2))+1,256))</f>
        <v>RES_WM</v>
      </c>
      <c r="C35" s="168"/>
      <c r="D35" s="233" t="s">
        <v>31</v>
      </c>
    </row>
    <row r="36" spans="2:4" x14ac:dyDescent="0.25">
      <c r="B36" s="172" t="str">
        <f ca="1">HYPERLINK("#"&amp;CELL("address",RES_DR!$B$2),MID(CELL("filename",RES_DR!$B$2),FIND("]",CELL("filename",RES_DR!$B$2))+1,256))</f>
        <v>RES_DR</v>
      </c>
      <c r="C36" s="168"/>
      <c r="D36" s="233" t="s">
        <v>30</v>
      </c>
    </row>
    <row r="37" spans="2:4" x14ac:dyDescent="0.25">
      <c r="B37" s="172" t="str">
        <f ca="1">HYPERLINK("#"&amp;CELL("address",RES_DW!$B$2),MID(CELL("filename",RES_DW!$B$2),FIND("]",CELL("filename",RES_DW!$B$2))+1,256))</f>
        <v>RES_DW</v>
      </c>
      <c r="C37" s="168"/>
      <c r="D37" s="233" t="s">
        <v>29</v>
      </c>
    </row>
    <row r="38" spans="2:4" x14ac:dyDescent="0.25">
      <c r="B38" s="172" t="str">
        <f ca="1">HYPERLINK("#"&amp;CELL("address",RES_TV!$B$2),MID(CELL("filename",RES_TV!$B$2),FIND("]",CELL("filename",RES_TV!$B$2))+1,256))</f>
        <v>RES_TV</v>
      </c>
      <c r="C38" s="168"/>
      <c r="D38" s="233" t="s">
        <v>28</v>
      </c>
    </row>
    <row r="39" spans="2:4" x14ac:dyDescent="0.25">
      <c r="B39" s="172" t="str">
        <f ca="1">HYPERLINK("#"&amp;CELL("address",RES_IT!$B$2),MID(CELL("filename",RES_IT!$B$2),FIND("]",CELL("filename",RES_IT!$B$2))+1,256))</f>
        <v>RES_IT</v>
      </c>
      <c r="C39" s="168"/>
      <c r="D39" s="233" t="s">
        <v>27</v>
      </c>
    </row>
    <row r="40" spans="2:4" x14ac:dyDescent="0.25">
      <c r="B40" s="172" t="str">
        <f ca="1">HYPERLINK("#"&amp;CELL("address",RES_LI!$B$2),MID(CELL("filename",RES_LI!$B$2),FIND("]",CELL("filename",RES_LI!$B$2))+1,256))</f>
        <v>RES_LI</v>
      </c>
      <c r="C40" s="168"/>
      <c r="D40" s="233" t="s">
        <v>26</v>
      </c>
    </row>
    <row r="41" spans="2:4" x14ac:dyDescent="0.25">
      <c r="B41" s="172" t="str">
        <f ca="1">HYPERLINK("#"&amp;CELL("address",RES_OA!$B$2),MID(CELL("filename",RES_OA!$B$2),FIND("]",CELL("filename",RES_OA!$B$2))+1,256))</f>
        <v>RES_OA</v>
      </c>
      <c r="C41" s="168"/>
      <c r="D41" s="233" t="s">
        <v>25</v>
      </c>
    </row>
    <row r="42" spans="2:4" x14ac:dyDescent="0.25">
      <c r="B42" s="170"/>
      <c r="C42" s="168"/>
      <c r="D42" s="173"/>
    </row>
    <row r="43" spans="2:4" x14ac:dyDescent="0.25">
      <c r="B43" s="232" t="s">
        <v>24</v>
      </c>
      <c r="C43" s="168"/>
      <c r="D43" s="173"/>
    </row>
    <row r="44" spans="2:4" x14ac:dyDescent="0.25">
      <c r="B44" s="172" t="str">
        <f ca="1">HYPERLINK("#"&amp;CELL("address",RES_hhdet_num!$B$2),MID(CELL("filename",RES_hhdet_num!$B$2),FIND("]",CELL("filename",RES_hhdet_num!$B$2))+1,256))</f>
        <v>RES_hhdet_num</v>
      </c>
      <c r="C44" s="168"/>
      <c r="D44" s="233" t="s">
        <v>23</v>
      </c>
    </row>
    <row r="45" spans="2:4" x14ac:dyDescent="0.25">
      <c r="B45" s="174" t="str">
        <f ca="1">HYPERLINK("#"&amp;CELL("address",RES_hhdet_out!$B$2),MID(CELL("filename",RES_hhdet_out!$B$2),FIND("]",CELL("filename",RES_hhdet_out!$B$2))+1,256))</f>
        <v>RES_hhdet_out</v>
      </c>
      <c r="C45" s="168"/>
      <c r="D45" s="234" t="s">
        <v>22</v>
      </c>
    </row>
    <row r="46" spans="2:4" x14ac:dyDescent="0.25">
      <c r="B46" s="174" t="str">
        <f ca="1">HYPERLINK("#"&amp;CELL("address",RES_hhdet_in!$B$2),MID(CELL("filename",RES_hhdet_in!$B$2),FIND("]",CELL("filename",RES_hhdet_in!$B$2))+1,256))</f>
        <v>RES_hhdet_in</v>
      </c>
      <c r="C46" s="168"/>
      <c r="D46" s="234" t="s">
        <v>21</v>
      </c>
    </row>
    <row r="47" spans="2:4" x14ac:dyDescent="0.25">
      <c r="B47" s="174" t="str">
        <f ca="1">HYPERLINK("#"&amp;CELL("address",RES_hhdet_in_new!$B$2),MID(CELL("filename",RES_hhdet_in_new!$B$2),FIND("]",CELL("filename",RES_hhdet_in_new!$B$2))+1,256))</f>
        <v>RES_hhdet_in_new</v>
      </c>
      <c r="C47" s="168"/>
      <c r="D47" s="234" t="s">
        <v>20</v>
      </c>
    </row>
    <row r="48" spans="2:4" x14ac:dyDescent="0.25">
      <c r="B48" s="174" t="str">
        <f ca="1">HYPERLINK("#"&amp;CELL("address",RES_hhdet_in_repl!$B$2),MID(CELL("filename",RES_hhdet_in_repl!$B$2),FIND("]",CELL("filename",RES_hhdet_in_repl!$B$2))+1,256))</f>
        <v>RES_hhdet_in_repl</v>
      </c>
      <c r="C48" s="168"/>
      <c r="D48" s="234" t="s">
        <v>174</v>
      </c>
    </row>
    <row r="49" spans="2:4" x14ac:dyDescent="0.25">
      <c r="B49" s="174" t="str">
        <f ca="1">HYPERLINK("#"&amp;CELL("address",RES_hhdet_numvin!$B$2),MID(CELL("filename",RES_hhdet_numvin!$B$2),FIND("]",CELL("filename",RES_hhdet_numvin!$B$2))+1,256))</f>
        <v>RES_hhdet_numvin</v>
      </c>
      <c r="C49" s="168"/>
      <c r="D49" s="234" t="s">
        <v>19</v>
      </c>
    </row>
    <row r="50" spans="2:4" x14ac:dyDescent="0.25">
      <c r="B50" s="170"/>
      <c r="C50" s="168"/>
      <c r="D50" s="173"/>
    </row>
    <row r="51" spans="2:4" x14ac:dyDescent="0.25">
      <c r="B51" s="232" t="s">
        <v>18</v>
      </c>
      <c r="C51" s="168"/>
      <c r="D51" s="173"/>
    </row>
    <row r="52" spans="2:4" x14ac:dyDescent="0.25">
      <c r="B52" s="172" t="str">
        <f ca="1">HYPERLINK("#"&amp;CELL("address",RES_hhdet_fec!$B$2),MID(CELL("filename",RES_hhdet_fec!$B$2),FIND("]",CELL("filename",RES_hhdet_fec!$B$2))+1,256))</f>
        <v>RES_hhdet_fec</v>
      </c>
      <c r="C52" s="168"/>
      <c r="D52" s="233" t="s">
        <v>16</v>
      </c>
    </row>
    <row r="53" spans="2:4" x14ac:dyDescent="0.25">
      <c r="B53" s="172" t="str">
        <f ca="1">HYPERLINK("#"&amp;CELL("address",RES_hhdet_tes!$B$2),MID(CELL("filename",RES_hhdet_tes!$B$2),FIND("]",CELL("filename",RES_hhdet_tes!$B$2))+1,256))</f>
        <v>RES_hhdet_tes</v>
      </c>
      <c r="C53" s="168"/>
      <c r="D53" s="233" t="s">
        <v>15</v>
      </c>
    </row>
    <row r="54" spans="2:4" x14ac:dyDescent="0.25">
      <c r="B54" s="172" t="str">
        <f ca="1">HYPERLINK("#"&amp;CELL("address",RES_hhdet_eff!$B$2),MID(CELL("filename",RES_hhdet_eff!$B$2),FIND("]",CELL("filename",RES_hhdet_eff!$B$2))+1,256))</f>
        <v>RES_hhdet_eff</v>
      </c>
      <c r="C54" s="168"/>
      <c r="D54" s="233" t="s">
        <v>14</v>
      </c>
    </row>
    <row r="55" spans="2:4" x14ac:dyDescent="0.25">
      <c r="B55" s="172" t="str">
        <f ca="1">HYPERLINK("#"&amp;CELL("address",RES_hhdet_emi!$B$2),MID(CELL("filename",RES_hhdet_emi!$B$2),FIND("]",CELL("filename",RES_hhdet_emi!$B$2))+1,256))</f>
        <v>RES_hhdet_emi</v>
      </c>
      <c r="C55" s="168"/>
      <c r="D55" s="233" t="s">
        <v>13</v>
      </c>
    </row>
    <row r="56" spans="2:4" x14ac:dyDescent="0.25">
      <c r="B56" s="172" t="str">
        <f ca="1">HYPERLINK("#"&amp;CELL("address",RES_hhdet_fech!$B$2),MID(CELL("filename",RES_hhdet_fech!$B$2),FIND("]",CELL("filename",RES_hhdet_fech!$B$2))+1,256))</f>
        <v>RES_hhdet_fech</v>
      </c>
      <c r="C56" s="168"/>
      <c r="D56" s="233" t="s">
        <v>12</v>
      </c>
    </row>
    <row r="57" spans="2:4" x14ac:dyDescent="0.25">
      <c r="B57" s="172" t="str">
        <f ca="1">HYPERLINK("#"&amp;CELL("address",RES_hhdet_tesh!$B$2),MID(CELL("filename",RES_hhdet_tesh!$B$2),FIND("]",CELL("filename",RES_hhdet_tesh!$B$2))+1,256))</f>
        <v>RES_hhdet_tesh</v>
      </c>
      <c r="C57" s="168"/>
      <c r="D57" s="233" t="s">
        <v>11</v>
      </c>
    </row>
    <row r="58" spans="2:4" x14ac:dyDescent="0.25">
      <c r="B58" s="172" t="str">
        <f ca="1">HYPERLINK("#"&amp;CELL("address",RES_hhdet_emih!$B$2),MID(CELL("filename",RES_hhdet_emih!$B$2),FIND("]",CELL("filename",RES_hhdet_emih!$B$2))+1,256))</f>
        <v>RES_hhdet_emih</v>
      </c>
      <c r="C58" s="168"/>
      <c r="D58" s="233" t="s">
        <v>10</v>
      </c>
    </row>
    <row r="59" spans="2:4" x14ac:dyDescent="0.25">
      <c r="B59" s="172" t="str">
        <f ca="1">HYPERLINK("#"&amp;CELL("address",RES_hhdet_fecs!$B$2),MID(CELL("filename",RES_hhdet_fecs!$B$2),FIND("]",CELL("filename",RES_hhdet_fecs!$B$2))+1,256))</f>
        <v>RES_hhdet_fecs</v>
      </c>
      <c r="C59" s="168"/>
      <c r="D59" s="233" t="s">
        <v>9</v>
      </c>
    </row>
    <row r="60" spans="2:4" x14ac:dyDescent="0.25">
      <c r="B60" s="172" t="str">
        <f ca="1">HYPERLINK("#"&amp;CELL("address",RES_hhdet_tess!$B$2),MID(CELL("filename",RES_hhdet_tess!$B$2),FIND("]",CELL("filename",RES_hhdet_tess!$B$2))+1,256))</f>
        <v>RES_hhdet_tess</v>
      </c>
      <c r="C60" s="168"/>
      <c r="D60" s="233" t="s">
        <v>35</v>
      </c>
    </row>
    <row r="61" spans="2:4" x14ac:dyDescent="0.25">
      <c r="B61" s="172" t="str">
        <f ca="1">HYPERLINK("#"&amp;CELL("address",RES_hhdet_emis!$B$2),MID(CELL("filename",RES_hhdet_emis!$B$2),FIND("]",CELL("filename",RES_hhdet_emis!$B$2))+1,256))</f>
        <v>RES_hhdet_emis</v>
      </c>
      <c r="C61" s="168"/>
      <c r="D61" s="233" t="s">
        <v>179</v>
      </c>
    </row>
    <row r="63" spans="2:4" x14ac:dyDescent="0.25">
      <c r="B63" s="232" t="s">
        <v>17</v>
      </c>
      <c r="C63" s="168"/>
      <c r="D63" s="173"/>
    </row>
    <row r="64" spans="2:4" x14ac:dyDescent="0.25">
      <c r="B64" s="172" t="str">
        <f ca="1">HYPERLINK("#"&amp;CELL("address",RES_hhdet_in_fec!$B$2),MID(CELL("filename",RES_hhdet_in_fec!$B$2),FIND("]",CELL("filename",RES_hhdet_in_fec!$B$2))+1,256))</f>
        <v>RES_hhdet_in_fec</v>
      </c>
      <c r="C64" s="168"/>
      <c r="D64" s="233" t="s">
        <v>16</v>
      </c>
    </row>
    <row r="65" spans="2:4" x14ac:dyDescent="0.25">
      <c r="B65" s="172" t="str">
        <f ca="1">HYPERLINK("#"&amp;CELL("address",RES_hhdet_in_tes!$B$2),MID(CELL("filename",RES_hhdet_in_tes!$B$2),FIND("]",CELL("filename",RES_hhdet_in_tes!$B$2))+1,256))</f>
        <v>RES_hhdet_in_tes</v>
      </c>
      <c r="C65" s="168"/>
      <c r="D65" s="233" t="s">
        <v>15</v>
      </c>
    </row>
    <row r="66" spans="2:4" x14ac:dyDescent="0.25">
      <c r="B66" s="172" t="str">
        <f ca="1">HYPERLINK("#"&amp;CELL("address",RES_hhdet_in_eff!$B$2),MID(CELL("filename",RES_hhdet_in_eff!$B$2),FIND("]",CELL("filename",RES_hhdet_in_eff!$B$2))+1,256))</f>
        <v>RES_hhdet_in_eff</v>
      </c>
      <c r="C66" s="168"/>
      <c r="D66" s="233" t="s">
        <v>14</v>
      </c>
    </row>
    <row r="67" spans="2:4" x14ac:dyDescent="0.25">
      <c r="B67" s="172" t="str">
        <f ca="1">HYPERLINK("#"&amp;CELL("address",RES_hhdet_in_emi!$B$2),MID(CELL("filename",RES_hhdet_in_emi!$B$2),FIND("]",CELL("filename",RES_hhdet_in_emi!$B$2))+1,256))</f>
        <v>RES_hhdet_in_emi</v>
      </c>
      <c r="C67" s="168"/>
      <c r="D67" s="233" t="s">
        <v>13</v>
      </c>
    </row>
    <row r="68" spans="2:4" x14ac:dyDescent="0.25">
      <c r="B68" s="172" t="str">
        <f ca="1">HYPERLINK("#"&amp;CELL("address",RES_hhdet_in_fech!$B$2),MID(CELL("filename",RES_hhdet_in_fech!$B$2),FIND("]",CELL("filename",RES_hhdet_in_fech!$B$2))+1,256))</f>
        <v>RES_hhdet_in_fech</v>
      </c>
      <c r="C68" s="168"/>
      <c r="D68" s="233" t="s">
        <v>12</v>
      </c>
    </row>
    <row r="69" spans="2:4" x14ac:dyDescent="0.25">
      <c r="B69" s="172" t="str">
        <f ca="1">HYPERLINK("#"&amp;CELL("address",RES_hhdet_in_tesh!$B$2),MID(CELL("filename",RES_hhdet_in_tesh!$B$2),FIND("]",CELL("filename",RES_hhdet_in_tesh!$B$2))+1,256))</f>
        <v>RES_hhdet_in_tesh</v>
      </c>
      <c r="C69" s="168"/>
      <c r="D69" s="233" t="s">
        <v>11</v>
      </c>
    </row>
    <row r="70" spans="2:4" x14ac:dyDescent="0.25">
      <c r="B70" s="172" t="str">
        <f ca="1">HYPERLINK("#"&amp;CELL("address",RES_hhdet_in_emih!$B$2),MID(CELL("filename",RES_hhdet_in_emih!$B$2),FIND("]",CELL("filename",RES_hhdet_in_emih!$B$2))+1,256))</f>
        <v>RES_hhdet_in_emih</v>
      </c>
      <c r="C70" s="168"/>
      <c r="D70" s="233" t="s">
        <v>10</v>
      </c>
    </row>
    <row r="71" spans="2:4" x14ac:dyDescent="0.25">
      <c r="B71" s="172" t="str">
        <f ca="1">HYPERLINK("#"&amp;CELL("address",RES_hhdet_in_fecs!$B$2),MID(CELL("filename",RES_hhdet_in_fecs!$B$2),FIND("]",CELL("filename",RES_hhdet_in_fecs!$B$2))+1,256))</f>
        <v>RES_hhdet_in_fecs</v>
      </c>
      <c r="C71" s="168"/>
      <c r="D71" s="233" t="s">
        <v>9</v>
      </c>
    </row>
    <row r="72" spans="2:4" x14ac:dyDescent="0.25">
      <c r="B72" s="172" t="str">
        <f ca="1">HYPERLINK("#"&amp;CELL("address",RES_hhdet_in_tess!$B$2),MID(CELL("filename",RES_hhdet_in_tess!$B$2),FIND("]",CELL("filename",RES_hhdet_in_tess!$B$2))+1,256))</f>
        <v>RES_hhdet_in_tess</v>
      </c>
      <c r="C72" s="168"/>
      <c r="D72" s="233" t="s">
        <v>35</v>
      </c>
    </row>
    <row r="73" spans="2:4" x14ac:dyDescent="0.25">
      <c r="B73" s="172" t="str">
        <f ca="1">HYPERLINK("#"&amp;CELL("address",RES_hhdet_in_emis!$B$2),MID(CELL("filename",RES_hhdet_in_emis!$B$2),FIND("]",CELL("filename",RES_hhdet_in_emis!$B$2))+1,256))</f>
        <v>RES_hhdet_in_emis</v>
      </c>
      <c r="C73" s="168"/>
      <c r="D73" s="233" t="s">
        <v>179</v>
      </c>
    </row>
    <row r="75" spans="2:4" x14ac:dyDescent="0.25">
      <c r="B75" s="232" t="s">
        <v>8</v>
      </c>
    </row>
    <row r="76" spans="2:4" x14ac:dyDescent="0.25">
      <c r="B76" s="172" t="str">
        <f ca="1">HYPERLINK("#"&amp;CELL("address",RES_hh_SLD!$B$2),MID(CELL("filename",RES_hh_SLD!$B$2),FIND("]",CELL("filename",RES_hh_SLD!$B$2))+1,256))</f>
        <v>RES_hh_SLD</v>
      </c>
      <c r="C76" s="168"/>
      <c r="D76" s="233" t="s">
        <v>7</v>
      </c>
    </row>
    <row r="77" spans="2:4" x14ac:dyDescent="0.25">
      <c r="B77" s="172" t="str">
        <f ca="1">HYPERLINK("#"&amp;CELL("address",RES_hh_LPG!$B$2),MID(CELL("filename",RES_hh_LPG!$B$2),FIND("]",CELL("filename",RES_hh_LPG!$B$2))+1,256))</f>
        <v>RES_hh_LPG</v>
      </c>
      <c r="C77" s="168"/>
      <c r="D77" s="233" t="s">
        <v>6</v>
      </c>
    </row>
    <row r="78" spans="2:4" x14ac:dyDescent="0.25">
      <c r="B78" s="172" t="str">
        <f ca="1">HYPERLINK("#"&amp;CELL("address",RES_hh_GDO!$B$2),MID(CELL("filename",RES_hh_GDO!$B$2),FIND("]",CELL("filename",RES_hh_GDO!$B$2))+1,256))</f>
        <v>RES_hh_GDO</v>
      </c>
      <c r="C78" s="168"/>
      <c r="D78" s="233" t="s">
        <v>5</v>
      </c>
    </row>
    <row r="79" spans="2:4" x14ac:dyDescent="0.25">
      <c r="B79" s="172" t="str">
        <f ca="1">HYPERLINK("#"&amp;CELL("address",RES_hh_NGS!$B$2),MID(CELL("filename",RES_hh_NGS!$B$2),FIND("]",CELL("filename",RES_hh_NGS!$B$2))+1,256))</f>
        <v>RES_hh_NGS</v>
      </c>
      <c r="C79" s="168"/>
      <c r="D79" s="233" t="s">
        <v>4</v>
      </c>
    </row>
    <row r="80" spans="2:4" x14ac:dyDescent="0.25">
      <c r="B80" s="172" t="str">
        <f ca="1">HYPERLINK("#"&amp;CELL("address",RES_hh_BMS!$B$2),MID(CELL("filename",RES_hh_BMS!$B$2),FIND("]",CELL("filename",RES_hh_BMS!$B$2))+1,256))</f>
        <v>RES_hh_BMS</v>
      </c>
      <c r="C80" s="168"/>
      <c r="D80" s="233" t="s">
        <v>3</v>
      </c>
    </row>
    <row r="81" spans="2:4" x14ac:dyDescent="0.25">
      <c r="B81" s="172" t="str">
        <f ca="1">HYPERLINK("#"&amp;CELL("address",RES_hh_GEO!$B$2),MID(CELL("filename",RES_hh_GEO!$B$2),FIND("]",CELL("filename",RES_hh_GEO!$B$2))+1,256))</f>
        <v>RES_hh_GEO</v>
      </c>
      <c r="C81" s="168"/>
      <c r="D81" s="233" t="s">
        <v>2</v>
      </c>
    </row>
    <row r="82" spans="2:4" x14ac:dyDescent="0.25">
      <c r="B82" s="172" t="str">
        <f ca="1">HYPERLINK("#"&amp;CELL("address",RES_hh_DHT!$B$2),MID(CELL("filename",RES_hh_DHT!$B$2),FIND("]",CELL("filename",RES_hh_DHT!$B$2))+1,256))</f>
        <v>RES_hh_DHT</v>
      </c>
      <c r="C82" s="168"/>
      <c r="D82" s="233" t="s">
        <v>212</v>
      </c>
    </row>
    <row r="83" spans="2:4" x14ac:dyDescent="0.25">
      <c r="B83" s="172" t="str">
        <f ca="1">HYPERLINK("#"&amp;CELL("address",RES_hh_AEL!$B$2),MID(CELL("filename",RES_hh_AEL!$B$2),FIND("]",CELL("filename",RES_hh_AEL!$B$2))+1,256))</f>
        <v>RES_hh_AEL</v>
      </c>
      <c r="C83" s="168"/>
      <c r="D83" s="233" t="s">
        <v>1</v>
      </c>
    </row>
    <row r="84" spans="2:4" x14ac:dyDescent="0.25">
      <c r="B84" s="172" t="str">
        <f ca="1">HYPERLINK("#"&amp;CELL("address",RES_hh_CEL!$B$2),MID(CELL("filename",RES_hh_CEL!$B$2),FIND("]",CELL("filename",RES_hh_CEL!$B$2))+1,256))</f>
        <v>RES_hh_CEL</v>
      </c>
      <c r="C84" s="168"/>
      <c r="D84" s="233" t="s">
        <v>0</v>
      </c>
    </row>
  </sheetData>
  <pageMargins left="0.39370078740157483" right="0.39370078740157483" top="0.39370078740157483" bottom="0.39370078740157483" header="0.31496062992125984" footer="0.31496062992125984"/>
  <pageSetup paperSize="9"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7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220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" customHeight="1" x14ac:dyDescent="0.25">
      <c r="A3" s="181" t="s">
        <v>186</v>
      </c>
      <c r="B3" s="182">
        <v>12234.32518597237</v>
      </c>
      <c r="C3" s="182">
        <v>12640.048757715649</v>
      </c>
      <c r="D3" s="182">
        <v>13292.561349693253</v>
      </c>
      <c r="E3" s="182">
        <v>13615.638024407896</v>
      </c>
      <c r="F3" s="182">
        <v>13777.271008890135</v>
      </c>
      <c r="G3" s="182">
        <v>13708.667926310816</v>
      </c>
      <c r="H3" s="182">
        <v>14273.772325289119</v>
      </c>
      <c r="I3" s="182">
        <v>14612.692750547491</v>
      </c>
      <c r="J3" s="182">
        <v>14960.423896740855</v>
      </c>
      <c r="K3" s="182">
        <v>15307.281118231018</v>
      </c>
      <c r="L3" s="182">
        <v>15815.199704944351</v>
      </c>
      <c r="M3" s="182">
        <v>16076.392181655339</v>
      </c>
      <c r="N3" s="182">
        <v>16467.414292936068</v>
      </c>
      <c r="O3" s="182">
        <v>16593.6588884261</v>
      </c>
      <c r="P3" s="182">
        <v>17094.118833854536</v>
      </c>
      <c r="Q3" s="182">
        <v>17614.900000000001</v>
      </c>
      <c r="R3" s="182">
        <v>18206.352357320102</v>
      </c>
      <c r="S3" s="182">
        <v>18748.252019888128</v>
      </c>
      <c r="T3" s="182">
        <v>19242.847473139296</v>
      </c>
      <c r="U3" s="182">
        <v>19731.212132615812</v>
      </c>
      <c r="V3" s="182">
        <v>18058.097743525141</v>
      </c>
      <c r="W3" s="182">
        <v>20110.677142883276</v>
      </c>
      <c r="DA3" s="210" t="s">
        <v>221</v>
      </c>
    </row>
    <row r="4" spans="1:105" ht="12" customHeight="1" x14ac:dyDescent="0.25">
      <c r="A4" s="183" t="s">
        <v>90</v>
      </c>
      <c r="B4" s="36">
        <v>433600</v>
      </c>
      <c r="C4" s="36">
        <v>439000</v>
      </c>
      <c r="D4" s="36">
        <v>444050</v>
      </c>
      <c r="E4" s="36">
        <v>448300</v>
      </c>
      <c r="F4" s="36">
        <v>454960</v>
      </c>
      <c r="G4" s="36">
        <v>461230</v>
      </c>
      <c r="H4" s="36">
        <v>469086</v>
      </c>
      <c r="I4" s="36">
        <v>476187</v>
      </c>
      <c r="J4" s="36">
        <v>483799</v>
      </c>
      <c r="K4" s="36">
        <v>493500</v>
      </c>
      <c r="L4" s="36">
        <v>502066</v>
      </c>
      <c r="M4" s="36">
        <v>511840</v>
      </c>
      <c r="N4" s="36">
        <v>524853</v>
      </c>
      <c r="O4" s="36">
        <v>537039</v>
      </c>
      <c r="P4" s="36">
        <v>549680</v>
      </c>
      <c r="Q4" s="36">
        <v>562958</v>
      </c>
      <c r="R4" s="36">
        <v>576249</v>
      </c>
      <c r="S4" s="36">
        <v>590667</v>
      </c>
      <c r="T4" s="36">
        <v>602005</v>
      </c>
      <c r="U4" s="36">
        <v>613894</v>
      </c>
      <c r="V4" s="36">
        <v>626108</v>
      </c>
      <c r="W4" s="36">
        <v>634730</v>
      </c>
      <c r="DA4" s="60" t="s">
        <v>222</v>
      </c>
    </row>
    <row r="5" spans="1:105" s="2" customFormat="1" ht="12" customHeight="1" x14ac:dyDescent="0.25">
      <c r="DA5" s="9"/>
    </row>
    <row r="6" spans="1:105" ht="12" customHeight="1" x14ac:dyDescent="0.25">
      <c r="A6" s="184" t="s">
        <v>23</v>
      </c>
      <c r="B6" s="35">
        <v>171477</v>
      </c>
      <c r="C6" s="35">
        <v>174270</v>
      </c>
      <c r="D6" s="35">
        <v>176945</v>
      </c>
      <c r="E6" s="35">
        <v>179320</v>
      </c>
      <c r="F6" s="35">
        <v>181839</v>
      </c>
      <c r="G6" s="35">
        <v>184492</v>
      </c>
      <c r="H6" s="35">
        <v>190530</v>
      </c>
      <c r="I6" s="35">
        <v>192944</v>
      </c>
      <c r="J6" s="35">
        <v>196427</v>
      </c>
      <c r="K6" s="35">
        <v>200284</v>
      </c>
      <c r="L6" s="35">
        <v>201390</v>
      </c>
      <c r="M6" s="35">
        <v>205311</v>
      </c>
      <c r="N6" s="35">
        <v>215634</v>
      </c>
      <c r="O6" s="35">
        <v>219738</v>
      </c>
      <c r="P6" s="35">
        <v>230281</v>
      </c>
      <c r="Q6" s="35">
        <v>237035</v>
      </c>
      <c r="R6" s="35">
        <v>247378</v>
      </c>
      <c r="S6" s="35">
        <v>255711</v>
      </c>
      <c r="T6" s="35">
        <v>263806</v>
      </c>
      <c r="U6" s="35">
        <v>269370</v>
      </c>
      <c r="V6" s="35">
        <v>279263</v>
      </c>
      <c r="W6" s="35">
        <v>282919</v>
      </c>
      <c r="DA6" s="59" t="s">
        <v>223</v>
      </c>
    </row>
    <row r="7" spans="1:105" ht="12" customHeight="1" x14ac:dyDescent="0.25">
      <c r="A7" s="185" t="s">
        <v>187</v>
      </c>
      <c r="B7" s="114">
        <v>22677.670931042314</v>
      </c>
      <c r="C7" s="114">
        <v>23003.251815575069</v>
      </c>
      <c r="D7" s="114">
        <v>23318.42937521587</v>
      </c>
      <c r="E7" s="114">
        <v>23597.703153308878</v>
      </c>
      <c r="F7" s="114">
        <v>23899.768060693634</v>
      </c>
      <c r="G7" s="114">
        <v>24222.812451627593</v>
      </c>
      <c r="H7" s="114">
        <v>24982.640463817068</v>
      </c>
      <c r="I7" s="114">
        <v>25282.796048152053</v>
      </c>
      <c r="J7" s="114">
        <v>25725.978162631378</v>
      </c>
      <c r="K7" s="114">
        <v>26226.43996055676</v>
      </c>
      <c r="L7" s="114">
        <v>26368.931883279296</v>
      </c>
      <c r="M7" s="114">
        <v>26890.456922850393</v>
      </c>
      <c r="N7" s="114">
        <v>28269.617399999999</v>
      </c>
      <c r="O7" s="114">
        <v>28823.286079425419</v>
      </c>
      <c r="P7" s="114">
        <v>30243.176893808217</v>
      </c>
      <c r="Q7" s="114">
        <v>31160.170419195812</v>
      </c>
      <c r="R7" s="114">
        <v>32565.645590570457</v>
      </c>
      <c r="S7" s="114">
        <v>33705.067853416935</v>
      </c>
      <c r="T7" s="114">
        <v>34817.422299628524</v>
      </c>
      <c r="U7" s="114">
        <v>35591.106188838683</v>
      </c>
      <c r="V7" s="114">
        <v>36958.75207251223</v>
      </c>
      <c r="W7" s="114">
        <v>37492.236545616375</v>
      </c>
      <c r="DA7" s="132" t="s">
        <v>224</v>
      </c>
    </row>
    <row r="8" spans="1:105" ht="12" customHeight="1" x14ac:dyDescent="0.25">
      <c r="A8" s="186" t="s">
        <v>37</v>
      </c>
      <c r="B8" s="138">
        <v>0</v>
      </c>
      <c r="C8" s="138">
        <v>6155</v>
      </c>
      <c r="D8" s="138">
        <v>6092</v>
      </c>
      <c r="E8" s="138">
        <v>5845</v>
      </c>
      <c r="F8" s="138">
        <v>6035</v>
      </c>
      <c r="G8" s="138">
        <v>6218</v>
      </c>
      <c r="H8" s="138">
        <v>9655</v>
      </c>
      <c r="I8" s="138">
        <v>6150</v>
      </c>
      <c r="J8" s="138">
        <v>7266</v>
      </c>
      <c r="K8" s="138">
        <v>7709</v>
      </c>
      <c r="L8" s="138">
        <v>5033</v>
      </c>
      <c r="M8" s="138">
        <v>7870</v>
      </c>
      <c r="N8" s="138">
        <v>14349</v>
      </c>
      <c r="O8" s="138">
        <v>8332</v>
      </c>
      <c r="P8" s="138">
        <v>14852</v>
      </c>
      <c r="Q8" s="138">
        <v>11269</v>
      </c>
      <c r="R8" s="138">
        <v>14991</v>
      </c>
      <c r="S8" s="138">
        <v>13184</v>
      </c>
      <c r="T8" s="138">
        <v>13109</v>
      </c>
      <c r="U8" s="138">
        <v>10737</v>
      </c>
      <c r="V8" s="138">
        <v>15175</v>
      </c>
      <c r="W8" s="138">
        <v>9132</v>
      </c>
      <c r="DA8" s="63" t="s">
        <v>225</v>
      </c>
    </row>
    <row r="9" spans="1:105" ht="12" customHeight="1" x14ac:dyDescent="0.25">
      <c r="A9" s="183" t="s">
        <v>188</v>
      </c>
      <c r="B9" s="39">
        <v>0</v>
      </c>
      <c r="C9" s="39">
        <v>770.20220208650403</v>
      </c>
      <c r="D9" s="39">
        <v>767.07257513192724</v>
      </c>
      <c r="E9" s="39">
        <v>738.17799341469299</v>
      </c>
      <c r="F9" s="39">
        <v>767.05257916315441</v>
      </c>
      <c r="G9" s="39">
        <v>794.51226632929297</v>
      </c>
      <c r="H9" s="39">
        <v>1238.1728383619659</v>
      </c>
      <c r="I9" s="39">
        <v>794.23804786288633</v>
      </c>
      <c r="J9" s="39">
        <v>943.48028351734627</v>
      </c>
      <c r="K9" s="39">
        <v>1009.885151648476</v>
      </c>
      <c r="L9" s="39">
        <v>661.8339554511432</v>
      </c>
      <c r="M9" s="39">
        <v>1043.7765514746543</v>
      </c>
      <c r="N9" s="39">
        <v>1911.5951661654881</v>
      </c>
      <c r="O9" s="39">
        <v>1112.8176772294794</v>
      </c>
      <c r="P9" s="39">
        <v>1989.7519855128132</v>
      </c>
      <c r="Q9" s="39">
        <v>1514.0980015194152</v>
      </c>
      <c r="R9" s="39">
        <v>2020.1687716095739</v>
      </c>
      <c r="S9" s="39">
        <v>1780.9624209229914</v>
      </c>
      <c r="T9" s="39">
        <v>1775.4511999934196</v>
      </c>
      <c r="U9" s="39">
        <v>1457.8082424836678</v>
      </c>
      <c r="V9" s="39">
        <v>2066.1853837684057</v>
      </c>
      <c r="W9" s="39">
        <v>1257.6802895599265</v>
      </c>
      <c r="DA9" s="60" t="s">
        <v>226</v>
      </c>
    </row>
    <row r="10" spans="1:105" s="2" customFormat="1" ht="12" customHeight="1" x14ac:dyDescent="0.25">
      <c r="DA10" s="9"/>
    </row>
    <row r="11" spans="1:105" ht="12" customHeight="1" x14ac:dyDescent="0.25">
      <c r="A11" s="184" t="s">
        <v>89</v>
      </c>
      <c r="B11" s="41">
        <v>2730.74</v>
      </c>
      <c r="C11" s="41">
        <v>2989.14</v>
      </c>
      <c r="D11" s="41">
        <v>2784.61</v>
      </c>
      <c r="E11" s="41">
        <v>2893.41</v>
      </c>
      <c r="F11" s="41">
        <v>3081.54</v>
      </c>
      <c r="G11" s="41">
        <v>2958.31</v>
      </c>
      <c r="H11" s="41">
        <v>2833.89</v>
      </c>
      <c r="I11" s="41">
        <v>2643.84</v>
      </c>
      <c r="J11" s="41">
        <v>2912.21</v>
      </c>
      <c r="K11" s="41">
        <v>2869.92</v>
      </c>
      <c r="L11" s="41">
        <v>3344.46</v>
      </c>
      <c r="M11" s="41">
        <v>2633.71</v>
      </c>
      <c r="N11" s="41">
        <v>2921.04</v>
      </c>
      <c r="O11" s="41">
        <v>3204.69</v>
      </c>
      <c r="P11" s="41">
        <v>2515.66</v>
      </c>
      <c r="Q11" s="41">
        <v>2850.7</v>
      </c>
      <c r="R11" s="41">
        <v>2962.58</v>
      </c>
      <c r="S11" s="41">
        <v>2871.62</v>
      </c>
      <c r="T11" s="41">
        <v>2666.78</v>
      </c>
      <c r="U11" s="41">
        <v>2753.6</v>
      </c>
      <c r="V11" s="41">
        <v>2567.27</v>
      </c>
      <c r="W11" s="41">
        <v>3173.52</v>
      </c>
      <c r="DA11" s="59" t="s">
        <v>227</v>
      </c>
    </row>
    <row r="12" spans="1:105" ht="12" customHeight="1" x14ac:dyDescent="0.25">
      <c r="A12" s="186" t="s">
        <v>185</v>
      </c>
      <c r="B12" s="187">
        <f>AVERAGE($B11:$V11)</f>
        <v>2856.6533333333332</v>
      </c>
      <c r="C12" s="187">
        <f t="shared" ref="C12:W12" si="0">AVERAGE($B11:$V11)</f>
        <v>2856.6533333333332</v>
      </c>
      <c r="D12" s="187">
        <f t="shared" si="0"/>
        <v>2856.6533333333332</v>
      </c>
      <c r="E12" s="187">
        <f t="shared" si="0"/>
        <v>2856.6533333333332</v>
      </c>
      <c r="F12" s="187">
        <f t="shared" si="0"/>
        <v>2856.6533333333332</v>
      </c>
      <c r="G12" s="187">
        <f t="shared" si="0"/>
        <v>2856.6533333333332</v>
      </c>
      <c r="H12" s="187">
        <f t="shared" si="0"/>
        <v>2856.6533333333332</v>
      </c>
      <c r="I12" s="187">
        <f t="shared" si="0"/>
        <v>2856.6533333333332</v>
      </c>
      <c r="J12" s="187">
        <f t="shared" si="0"/>
        <v>2856.6533333333332</v>
      </c>
      <c r="K12" s="187">
        <f t="shared" si="0"/>
        <v>2856.6533333333332</v>
      </c>
      <c r="L12" s="187">
        <f t="shared" si="0"/>
        <v>2856.6533333333332</v>
      </c>
      <c r="M12" s="187">
        <f t="shared" si="0"/>
        <v>2856.6533333333332</v>
      </c>
      <c r="N12" s="187">
        <f t="shared" si="0"/>
        <v>2856.6533333333332</v>
      </c>
      <c r="O12" s="187">
        <f t="shared" si="0"/>
        <v>2856.6533333333332</v>
      </c>
      <c r="P12" s="187">
        <f t="shared" si="0"/>
        <v>2856.6533333333332</v>
      </c>
      <c r="Q12" s="187">
        <f t="shared" si="0"/>
        <v>2856.6533333333332</v>
      </c>
      <c r="R12" s="187">
        <f t="shared" si="0"/>
        <v>2856.6533333333332</v>
      </c>
      <c r="S12" s="187">
        <f t="shared" si="0"/>
        <v>2856.6533333333332</v>
      </c>
      <c r="T12" s="187">
        <f t="shared" si="0"/>
        <v>2856.6533333333332</v>
      </c>
      <c r="U12" s="187">
        <f t="shared" si="0"/>
        <v>2856.6533333333332</v>
      </c>
      <c r="V12" s="187">
        <f t="shared" si="0"/>
        <v>2856.6533333333332</v>
      </c>
      <c r="W12" s="187">
        <f t="shared" si="0"/>
        <v>2856.6533333333332</v>
      </c>
      <c r="DA12" s="63" t="s">
        <v>228</v>
      </c>
    </row>
    <row r="13" spans="1:105" ht="12" customHeight="1" x14ac:dyDescent="0.25">
      <c r="A13" s="188" t="s">
        <v>88</v>
      </c>
      <c r="B13" s="189">
        <f t="shared" ref="B13:Q13" si="1">B11/B12</f>
        <v>0.95592278143655274</v>
      </c>
      <c r="C13" s="189">
        <f t="shared" si="1"/>
        <v>1.0463782794785506</v>
      </c>
      <c r="D13" s="189">
        <f t="shared" si="1"/>
        <v>0.97478051239445695</v>
      </c>
      <c r="E13" s="189">
        <f t="shared" si="1"/>
        <v>1.0128670378858244</v>
      </c>
      <c r="F13" s="189">
        <f t="shared" si="1"/>
        <v>1.0787238213480577</v>
      </c>
      <c r="G13" s="189">
        <f t="shared" si="1"/>
        <v>1.0355859303894068</v>
      </c>
      <c r="H13" s="189">
        <f t="shared" si="1"/>
        <v>0.99203146805819398</v>
      </c>
      <c r="I13" s="189">
        <f t="shared" si="1"/>
        <v>0.9255025694402309</v>
      </c>
      <c r="J13" s="189">
        <f t="shared" si="1"/>
        <v>1.0194481654523475</v>
      </c>
      <c r="K13" s="189">
        <f t="shared" si="1"/>
        <v>1.0046441290274402</v>
      </c>
      <c r="L13" s="189">
        <f t="shared" si="1"/>
        <v>1.1707615904858366</v>
      </c>
      <c r="M13" s="189">
        <f t="shared" si="1"/>
        <v>0.92195646187380109</v>
      </c>
      <c r="N13" s="189">
        <f t="shared" si="1"/>
        <v>1.0225391950487517</v>
      </c>
      <c r="O13" s="189">
        <f t="shared" si="1"/>
        <v>1.1218337075085532</v>
      </c>
      <c r="P13" s="189">
        <f t="shared" si="1"/>
        <v>0.88063188159571337</v>
      </c>
      <c r="Q13" s="189">
        <f t="shared" si="1"/>
        <v>0.99791597627060102</v>
      </c>
      <c r="R13" s="189">
        <f t="shared" ref="R13:V13" si="2">R11/R12</f>
        <v>1.0370806864909521</v>
      </c>
      <c r="S13" s="189">
        <f t="shared" si="2"/>
        <v>1.0052392309882427</v>
      </c>
      <c r="T13" s="189">
        <f t="shared" si="2"/>
        <v>0.93353294531129682</v>
      </c>
      <c r="U13" s="189">
        <f t="shared" si="2"/>
        <v>0.96392515250946331</v>
      </c>
      <c r="V13" s="189">
        <f t="shared" si="2"/>
        <v>0.89869847700572703</v>
      </c>
      <c r="W13" s="189">
        <f t="shared" ref="W13" si="3">W11/W12</f>
        <v>1.1109223380272488</v>
      </c>
      <c r="DA13" s="60" t="s">
        <v>229</v>
      </c>
    </row>
    <row r="14" spans="1:105" s="2" customFormat="1" ht="12" customHeight="1" x14ac:dyDescent="0.25">
      <c r="DA14" s="9"/>
    </row>
    <row r="15" spans="1:105" s="2" customFormat="1" ht="12.95" customHeight="1" x14ac:dyDescent="0.25">
      <c r="A15" s="190" t="s">
        <v>87</v>
      </c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DA15" s="211"/>
    </row>
    <row r="16" spans="1:105" s="2" customFormat="1" ht="12" customHeight="1" x14ac:dyDescent="0.25">
      <c r="DA16" s="9"/>
    </row>
    <row r="17" spans="1:105" ht="12" customHeight="1" x14ac:dyDescent="0.25">
      <c r="A17" s="178" t="s">
        <v>86</v>
      </c>
      <c r="B17" s="14">
        <f t="shared" ref="B17:Q17" si="4">B4/B6</f>
        <v>2.5286189984662668</v>
      </c>
      <c r="C17" s="14">
        <f t="shared" si="4"/>
        <v>2.5190795891432836</v>
      </c>
      <c r="D17" s="14">
        <f t="shared" si="4"/>
        <v>2.5095368617366978</v>
      </c>
      <c r="E17" s="14">
        <f t="shared" si="4"/>
        <v>2.5</v>
      </c>
      <c r="F17" s="14">
        <f t="shared" si="4"/>
        <v>2.5019935217417606</v>
      </c>
      <c r="G17" s="14">
        <f t="shared" si="4"/>
        <v>2.5</v>
      </c>
      <c r="H17" s="14">
        <f t="shared" si="4"/>
        <v>2.462005983309715</v>
      </c>
      <c r="I17" s="14">
        <f t="shared" si="4"/>
        <v>2.4680062608839872</v>
      </c>
      <c r="J17" s="14">
        <f t="shared" si="4"/>
        <v>2.4629964312441772</v>
      </c>
      <c r="K17" s="14">
        <f t="shared" si="4"/>
        <v>2.4640011184118551</v>
      </c>
      <c r="L17" s="14">
        <f t="shared" si="4"/>
        <v>2.4930036248075873</v>
      </c>
      <c r="M17" s="14">
        <f t="shared" si="4"/>
        <v>2.4929984267769383</v>
      </c>
      <c r="N17" s="14">
        <f t="shared" si="4"/>
        <v>2.4339992765519352</v>
      </c>
      <c r="O17" s="14">
        <f t="shared" si="4"/>
        <v>2.443996941812522</v>
      </c>
      <c r="P17" s="14">
        <f t="shared" si="4"/>
        <v>2.3869967561370675</v>
      </c>
      <c r="Q17" s="14">
        <f t="shared" si="4"/>
        <v>2.3749994726517181</v>
      </c>
      <c r="R17" s="14">
        <f t="shared" ref="R17:V17" si="5">R4/R6</f>
        <v>2.3294270306979601</v>
      </c>
      <c r="S17" s="14">
        <f t="shared" si="5"/>
        <v>2.3099006300080949</v>
      </c>
      <c r="T17" s="14">
        <f t="shared" si="5"/>
        <v>2.2819988931260093</v>
      </c>
      <c r="U17" s="14">
        <f t="shared" si="5"/>
        <v>2.278999146155845</v>
      </c>
      <c r="V17" s="14">
        <f t="shared" si="5"/>
        <v>2.2420012676222774</v>
      </c>
      <c r="W17" s="14">
        <f t="shared" ref="W17" si="6">W4/W6</f>
        <v>2.2435043245593262</v>
      </c>
      <c r="DA17" s="10"/>
    </row>
    <row r="18" spans="1:105" ht="12" customHeight="1" x14ac:dyDescent="0.25">
      <c r="A18" s="179" t="s">
        <v>85</v>
      </c>
      <c r="B18" s="94">
        <f t="shared" ref="B18:Q18" si="7">B7*1000/B4</f>
        <v>52.30090159373227</v>
      </c>
      <c r="C18" s="94">
        <f t="shared" si="7"/>
        <v>52.399206869191502</v>
      </c>
      <c r="D18" s="94">
        <f t="shared" si="7"/>
        <v>52.513071445143268</v>
      </c>
      <c r="E18" s="94">
        <f t="shared" si="7"/>
        <v>52.638195746841127</v>
      </c>
      <c r="F18" s="94">
        <f t="shared" si="7"/>
        <v>52.53158093171627</v>
      </c>
      <c r="G18" s="94">
        <f t="shared" si="7"/>
        <v>52.517859748124785</v>
      </c>
      <c r="H18" s="94">
        <f t="shared" si="7"/>
        <v>53.258124232693085</v>
      </c>
      <c r="I18" s="94">
        <f t="shared" si="7"/>
        <v>53.094259289212118</v>
      </c>
      <c r="J18" s="94">
        <f t="shared" si="7"/>
        <v>53.174930420756091</v>
      </c>
      <c r="K18" s="94">
        <f t="shared" si="7"/>
        <v>53.143748653610459</v>
      </c>
      <c r="L18" s="94">
        <f t="shared" si="7"/>
        <v>52.520847624175502</v>
      </c>
      <c r="M18" s="94">
        <f t="shared" si="7"/>
        <v>52.536841440392294</v>
      </c>
      <c r="N18" s="94">
        <f t="shared" si="7"/>
        <v>53.861971637772861</v>
      </c>
      <c r="O18" s="94">
        <f t="shared" si="7"/>
        <v>53.670750316877211</v>
      </c>
      <c r="P18" s="94">
        <f t="shared" si="7"/>
        <v>55.019605759365845</v>
      </c>
      <c r="Q18" s="94">
        <f t="shared" si="7"/>
        <v>55.350790679226179</v>
      </c>
      <c r="R18" s="94">
        <f t="shared" ref="R18:V18" si="8">R7*1000/R4</f>
        <v>56.513148986931789</v>
      </c>
      <c r="S18" s="94">
        <f t="shared" si="8"/>
        <v>57.062723757069442</v>
      </c>
      <c r="T18" s="94">
        <f t="shared" si="8"/>
        <v>57.835769303624595</v>
      </c>
      <c r="U18" s="94">
        <f t="shared" si="8"/>
        <v>57.97597987411293</v>
      </c>
      <c r="V18" s="94">
        <f t="shared" si="8"/>
        <v>59.029356073572345</v>
      </c>
      <c r="W18" s="94">
        <f t="shared" ref="W18" si="9">W7*1000/W4</f>
        <v>59.068007728666323</v>
      </c>
      <c r="DA18" s="11"/>
    </row>
    <row r="19" spans="1:105" ht="12" customHeight="1" x14ac:dyDescent="0.25">
      <c r="A19" s="180" t="s">
        <v>84</v>
      </c>
      <c r="B19" s="15">
        <f t="shared" ref="B19:Q19" si="10">B7*1000/B6</f>
        <v>132.24905340682608</v>
      </c>
      <c r="C19" s="15">
        <f t="shared" si="10"/>
        <v>131.99777251147685</v>
      </c>
      <c r="D19" s="15">
        <f t="shared" si="10"/>
        <v>131.78348851459984</v>
      </c>
      <c r="E19" s="15">
        <f t="shared" si="10"/>
        <v>131.5954893671028</v>
      </c>
      <c r="F19" s="15">
        <f t="shared" si="10"/>
        <v>131.43367517800709</v>
      </c>
      <c r="G19" s="15">
        <f t="shared" si="10"/>
        <v>131.29464937031196</v>
      </c>
      <c r="H19" s="15">
        <f t="shared" si="10"/>
        <v>131.12182052074249</v>
      </c>
      <c r="I19" s="15">
        <f t="shared" si="10"/>
        <v>131.0369643427733</v>
      </c>
      <c r="J19" s="15">
        <f t="shared" si="10"/>
        <v>130.9696638579797</v>
      </c>
      <c r="K19" s="15">
        <f t="shared" si="10"/>
        <v>130.9462561190947</v>
      </c>
      <c r="L19" s="15">
        <f t="shared" si="10"/>
        <v>130.9346635050365</v>
      </c>
      <c r="M19" s="15">
        <f t="shared" si="10"/>
        <v>130.97426305872744</v>
      </c>
      <c r="N19" s="15">
        <f t="shared" si="10"/>
        <v>131.1</v>
      </c>
      <c r="O19" s="15">
        <f t="shared" si="10"/>
        <v>131.17114963923137</v>
      </c>
      <c r="P19" s="15">
        <f t="shared" si="10"/>
        <v>131.33162047154656</v>
      </c>
      <c r="Q19" s="15">
        <f t="shared" si="10"/>
        <v>131.4580986740178</v>
      </c>
      <c r="R19" s="15">
        <f t="shared" ref="R19:V19" si="11">R7*1000/R6</f>
        <v>131.64325684001994</v>
      </c>
      <c r="S19" s="15">
        <f t="shared" si="11"/>
        <v>131.80922155643259</v>
      </c>
      <c r="T19" s="15">
        <f t="shared" si="11"/>
        <v>131.98116153396256</v>
      </c>
      <c r="U19" s="15">
        <f t="shared" si="11"/>
        <v>132.12720863065184</v>
      </c>
      <c r="V19" s="15">
        <f t="shared" si="11"/>
        <v>132.34389114387596</v>
      </c>
      <c r="W19" s="15">
        <f t="shared" ref="W19" si="12">W7*1000/W6</f>
        <v>132.51933078236658</v>
      </c>
      <c r="DA19" s="12"/>
    </row>
    <row r="20" spans="1:105" ht="12" customHeight="1" x14ac:dyDescent="0.25">
      <c r="A20" s="179" t="s">
        <v>83</v>
      </c>
      <c r="B20" s="4" t="str">
        <f t="shared" ref="B20:Q20" si="13">IF(SUM(B21)=0,"",B21/B17)</f>
        <v/>
      </c>
      <c r="C20" s="4">
        <f t="shared" si="13"/>
        <v>49.674649296223805</v>
      </c>
      <c r="D20" s="4">
        <f t="shared" si="13"/>
        <v>50.174491748346796</v>
      </c>
      <c r="E20" s="4">
        <f t="shared" si="13"/>
        <v>50.516885776882326</v>
      </c>
      <c r="F20" s="4">
        <f t="shared" si="13"/>
        <v>50.799762194904332</v>
      </c>
      <c r="G20" s="4">
        <f t="shared" si="13"/>
        <v>51.110470654827466</v>
      </c>
      <c r="H20" s="4">
        <f t="shared" si="13"/>
        <v>52.088264848168855</v>
      </c>
      <c r="I20" s="4">
        <f t="shared" si="13"/>
        <v>52.327419129086337</v>
      </c>
      <c r="J20" s="4">
        <f t="shared" si="13"/>
        <v>52.719787709295417</v>
      </c>
      <c r="K20" s="4">
        <f t="shared" si="13"/>
        <v>53.165884140147874</v>
      </c>
      <c r="L20" s="4">
        <f t="shared" si="13"/>
        <v>52.747174954948157</v>
      </c>
      <c r="M20" s="4">
        <f t="shared" si="13"/>
        <v>53.199897968783517</v>
      </c>
      <c r="N20" s="4">
        <f t="shared" si="13"/>
        <v>54.733578482286447</v>
      </c>
      <c r="O20" s="4">
        <f t="shared" si="13"/>
        <v>54.647977868177129</v>
      </c>
      <c r="P20" s="4">
        <f t="shared" si="13"/>
        <v>56.125752573585125</v>
      </c>
      <c r="Q20" s="4">
        <f t="shared" si="13"/>
        <v>56.572463356367578</v>
      </c>
      <c r="R20" s="4">
        <f t="shared" ref="R20:V20" si="14">IF(SUM(R21)=0,"",R21/R17)</f>
        <v>57.850609439760085</v>
      </c>
      <c r="S20" s="4">
        <f t="shared" si="14"/>
        <v>58.48092914787896</v>
      </c>
      <c r="T20" s="4">
        <f t="shared" si="14"/>
        <v>59.35041320330388</v>
      </c>
      <c r="U20" s="4">
        <f t="shared" si="14"/>
        <v>59.576266813039183</v>
      </c>
      <c r="V20" s="4">
        <f t="shared" si="14"/>
        <v>60.73020280938907</v>
      </c>
      <c r="W20" s="4">
        <f t="shared" ref="W20" si="15">IF(SUM(W21)=0,"",W21/W17)</f>
        <v>61.387145737239706</v>
      </c>
      <c r="DA20" s="11"/>
    </row>
    <row r="21" spans="1:105" ht="12" customHeight="1" x14ac:dyDescent="0.25">
      <c r="A21" s="180" t="s">
        <v>82</v>
      </c>
      <c r="B21" s="3" t="str">
        <f t="shared" ref="B21:Q21" si="16">IF(SUM(B9)=0,"",B9*1000/B8)</f>
        <v/>
      </c>
      <c r="C21" s="3">
        <f t="shared" si="16"/>
        <v>125.13439513996816</v>
      </c>
      <c r="D21" s="3">
        <f t="shared" si="16"/>
        <v>125.91473656138005</v>
      </c>
      <c r="E21" s="3">
        <f t="shared" si="16"/>
        <v>126.29221444220582</v>
      </c>
      <c r="F21" s="3">
        <f t="shared" si="16"/>
        <v>127.10067591767263</v>
      </c>
      <c r="G21" s="3">
        <f t="shared" si="16"/>
        <v>127.77617663706867</v>
      </c>
      <c r="H21" s="3">
        <f t="shared" si="16"/>
        <v>128.24161971641283</v>
      </c>
      <c r="I21" s="3">
        <f t="shared" si="16"/>
        <v>129.14439802648559</v>
      </c>
      <c r="J21" s="3">
        <f t="shared" si="16"/>
        <v>129.84864898394525</v>
      </c>
      <c r="K21" s="3">
        <f t="shared" si="16"/>
        <v>131.00079798267947</v>
      </c>
      <c r="L21" s="3">
        <f t="shared" si="16"/>
        <v>131.49889836104575</v>
      </c>
      <c r="M21" s="3">
        <f t="shared" si="16"/>
        <v>132.62726194087094</v>
      </c>
      <c r="N21" s="3">
        <f t="shared" si="16"/>
        <v>133.22149042898377</v>
      </c>
      <c r="O21" s="3">
        <f t="shared" si="16"/>
        <v>133.55949078606329</v>
      </c>
      <c r="P21" s="3">
        <f t="shared" si="16"/>
        <v>133.97198932889935</v>
      </c>
      <c r="Q21" s="3">
        <f t="shared" si="16"/>
        <v>134.35957063798165</v>
      </c>
      <c r="R21" s="3">
        <f t="shared" ref="R21:V21" si="17">IF(SUM(R9)=0,"",R9*1000/R8)</f>
        <v>134.75877337132772</v>
      </c>
      <c r="S21" s="3">
        <f t="shared" si="17"/>
        <v>135.08513508214438</v>
      </c>
      <c r="T21" s="3">
        <f t="shared" si="17"/>
        <v>135.43757723651075</v>
      </c>
      <c r="U21" s="3">
        <f t="shared" si="17"/>
        <v>135.7742611980691</v>
      </c>
      <c r="V21" s="3">
        <f t="shared" si="17"/>
        <v>136.15719168160828</v>
      </c>
      <c r="W21" s="3">
        <f t="shared" ref="W21" si="18">IF(SUM(W9)=0,"",W9*1000/W8)</f>
        <v>137.72232693385089</v>
      </c>
      <c r="DA21" s="12"/>
    </row>
    <row r="22" spans="1:105" ht="12" customHeight="1" x14ac:dyDescent="0.25">
      <c r="A22" s="178" t="s">
        <v>189</v>
      </c>
      <c r="B22" s="13">
        <f t="shared" ref="B22:Q22" si="19">B3*1000000/B4</f>
        <v>28215.694617094949</v>
      </c>
      <c r="C22" s="13">
        <f t="shared" si="19"/>
        <v>28792.821771561841</v>
      </c>
      <c r="D22" s="13">
        <f t="shared" si="19"/>
        <v>29934.830198611086</v>
      </c>
      <c r="E22" s="13">
        <f t="shared" si="19"/>
        <v>30371.710962319645</v>
      </c>
      <c r="F22" s="13">
        <f t="shared" si="19"/>
        <v>30282.37869019284</v>
      </c>
      <c r="G22" s="13">
        <f t="shared" si="19"/>
        <v>29721.978028989477</v>
      </c>
      <c r="H22" s="13">
        <f t="shared" si="19"/>
        <v>30428.902856382669</v>
      </c>
      <c r="I22" s="13">
        <f t="shared" si="19"/>
        <v>30686.878790364903</v>
      </c>
      <c r="J22" s="13">
        <f t="shared" si="19"/>
        <v>30922.808639002673</v>
      </c>
      <c r="K22" s="13">
        <f t="shared" si="19"/>
        <v>31017.793552646439</v>
      </c>
      <c r="L22" s="13">
        <f t="shared" si="19"/>
        <v>31500.240416487773</v>
      </c>
      <c r="M22" s="13">
        <f t="shared" si="19"/>
        <v>31409.018798170015</v>
      </c>
      <c r="N22" s="13">
        <f t="shared" si="19"/>
        <v>31375.288495895169</v>
      </c>
      <c r="O22" s="13">
        <f t="shared" si="19"/>
        <v>30898.424301449428</v>
      </c>
      <c r="P22" s="13">
        <f t="shared" si="19"/>
        <v>31098.309623516474</v>
      </c>
      <c r="Q22" s="13">
        <f t="shared" si="19"/>
        <v>31289.900845178505</v>
      </c>
      <c r="R22" s="13">
        <f t="shared" ref="R22:V22" si="20">R3*1000000/R4</f>
        <v>31594.592541280075</v>
      </c>
      <c r="S22" s="13">
        <f t="shared" si="20"/>
        <v>31740.815078357398</v>
      </c>
      <c r="T22" s="13">
        <f t="shared" si="20"/>
        <v>31964.597425501943</v>
      </c>
      <c r="U22" s="13">
        <f t="shared" si="20"/>
        <v>32141.073430618006</v>
      </c>
      <c r="V22" s="13">
        <f t="shared" si="20"/>
        <v>28841.82560121439</v>
      </c>
      <c r="W22" s="13">
        <f t="shared" ref="W22" si="21">W3*1000000/W4</f>
        <v>31683.829569869515</v>
      </c>
      <c r="DA22" s="10"/>
    </row>
    <row r="23" spans="1:105" ht="12" customHeight="1" x14ac:dyDescent="0.25">
      <c r="A23" s="179" t="s">
        <v>190</v>
      </c>
      <c r="B23" s="46">
        <f t="shared" ref="B23:Q23" si="22">B3*1000000/B6</f>
        <v>71346.741463708662</v>
      </c>
      <c r="C23" s="46">
        <f t="shared" si="22"/>
        <v>72531.409638581797</v>
      </c>
      <c r="D23" s="46">
        <f t="shared" si="22"/>
        <v>75122.559833243402</v>
      </c>
      <c r="E23" s="46">
        <f t="shared" si="22"/>
        <v>75929.277405799105</v>
      </c>
      <c r="F23" s="46">
        <f t="shared" si="22"/>
        <v>75766.315305793221</v>
      </c>
      <c r="G23" s="46">
        <f t="shared" si="22"/>
        <v>74304.945072473682</v>
      </c>
      <c r="H23" s="46">
        <f t="shared" si="22"/>
        <v>74916.1408979642</v>
      </c>
      <c r="I23" s="46">
        <f t="shared" si="22"/>
        <v>75735.408981608605</v>
      </c>
      <c r="J23" s="46">
        <f t="shared" si="22"/>
        <v>76162.7673219102</v>
      </c>
      <c r="K23" s="46">
        <f t="shared" si="22"/>
        <v>76427.878004388855</v>
      </c>
      <c r="L23" s="46">
        <f t="shared" si="22"/>
        <v>78530.213540614481</v>
      </c>
      <c r="M23" s="46">
        <f t="shared" si="22"/>
        <v>78302.634450445126</v>
      </c>
      <c r="N23" s="46">
        <f t="shared" si="22"/>
        <v>76367.429500617101</v>
      </c>
      <c r="O23" s="46">
        <f t="shared" si="22"/>
        <v>75515.654499568118</v>
      </c>
      <c r="P23" s="46">
        <f t="shared" si="22"/>
        <v>74231.564192679973</v>
      </c>
      <c r="Q23" s="46">
        <f t="shared" si="22"/>
        <v>74313.4980066235</v>
      </c>
      <c r="R23" s="46">
        <f t="shared" ref="R23:V23" si="23">R3*1000000/R6</f>
        <v>73597.297889545967</v>
      </c>
      <c r="S23" s="46">
        <f t="shared" si="23"/>
        <v>73318.128746468195</v>
      </c>
      <c r="T23" s="46">
        <f t="shared" si="23"/>
        <v>72943.175944213915</v>
      </c>
      <c r="U23" s="46">
        <f t="shared" si="23"/>
        <v>73249.478904910749</v>
      </c>
      <c r="V23" s="46">
        <f t="shared" si="23"/>
        <v>64663.409558463311</v>
      </c>
      <c r="W23" s="46">
        <f t="shared" ref="W23" si="24">W3*1000000/W6</f>
        <v>71082.808658602909</v>
      </c>
      <c r="DA23" s="11"/>
    </row>
    <row r="24" spans="1:105" ht="12" customHeight="1" x14ac:dyDescent="0.25">
      <c r="A24" s="180" t="s">
        <v>191</v>
      </c>
      <c r="B24" s="15">
        <v>2.1813112744799992</v>
      </c>
      <c r="C24" s="15">
        <v>2.1902889518537538</v>
      </c>
      <c r="D24" s="15">
        <v>2.2582488899116187</v>
      </c>
      <c r="E24" s="15">
        <v>2.2699605311277695</v>
      </c>
      <c r="F24" s="15">
        <v>2.2375105630909506</v>
      </c>
      <c r="G24" s="15">
        <v>2.1606170414855499</v>
      </c>
      <c r="H24" s="15">
        <v>2.1478962240674719</v>
      </c>
      <c r="I24" s="15">
        <v>2.1423540028470698</v>
      </c>
      <c r="J24" s="15">
        <v>2.167559049287322</v>
      </c>
      <c r="K24" s="15">
        <v>2.2164868085512954</v>
      </c>
      <c r="L24" s="15">
        <v>2.2716394061925098</v>
      </c>
      <c r="M24" s="15">
        <v>2.26213611607086</v>
      </c>
      <c r="N24" s="15">
        <v>2.2420719027815612</v>
      </c>
      <c r="O24" s="15">
        <v>2.2419447320126982</v>
      </c>
      <c r="P24" s="15">
        <v>2.1994370182021794</v>
      </c>
      <c r="Q24" s="15">
        <v>2.1724353266082148</v>
      </c>
      <c r="R24" s="15">
        <v>2.1145676684385482</v>
      </c>
      <c r="S24" s="15">
        <v>2.070142095584524</v>
      </c>
      <c r="T24" s="15">
        <v>2.0310558643347267</v>
      </c>
      <c r="U24" s="15">
        <v>2.0165163863963951</v>
      </c>
      <c r="V24" s="15">
        <v>1.9216352797890284</v>
      </c>
      <c r="W24" s="15">
        <v>2.0234619162503531</v>
      </c>
      <c r="DA24" s="12"/>
    </row>
    <row r="25" spans="1:105" s="2" customFormat="1" ht="12" customHeight="1" x14ac:dyDescent="0.25">
      <c r="DA25" s="9"/>
    </row>
    <row r="26" spans="1:105" s="2" customFormat="1" ht="12" customHeight="1" x14ac:dyDescent="0.25">
      <c r="A26" s="190" t="s">
        <v>81</v>
      </c>
      <c r="B26" s="191"/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DA26" s="211"/>
    </row>
    <row r="27" spans="1:105" s="2" customFormat="1" ht="12.95" customHeight="1" x14ac:dyDescent="0.25">
      <c r="DA27" s="9"/>
    </row>
    <row r="28" spans="1:105" s="2" customFormat="1" ht="12" customHeight="1" x14ac:dyDescent="0.25">
      <c r="A28" s="23" t="s">
        <v>80</v>
      </c>
      <c r="B28" s="22">
        <v>467.87128116938942</v>
      </c>
      <c r="C28" s="22">
        <v>503.98228718830597</v>
      </c>
      <c r="D28" s="22">
        <v>483.42570937231295</v>
      </c>
      <c r="E28" s="22">
        <v>501.27360275150482</v>
      </c>
      <c r="F28" s="22">
        <v>533.37687016337054</v>
      </c>
      <c r="G28" s="22">
        <v>525.36792777300093</v>
      </c>
      <c r="H28" s="22">
        <v>516.24557179707642</v>
      </c>
      <c r="I28" s="22">
        <v>502.04385210662076</v>
      </c>
      <c r="J28" s="22">
        <v>511.66285468615655</v>
      </c>
      <c r="K28" s="22">
        <v>517.76844368013758</v>
      </c>
      <c r="L28" s="22">
        <v>512.1145313843507</v>
      </c>
      <c r="M28" s="22">
        <v>477.13172828890794</v>
      </c>
      <c r="N28" s="22">
        <v>489.56526225279458</v>
      </c>
      <c r="O28" s="22">
        <v>497.33078245915732</v>
      </c>
      <c r="P28" s="22">
        <v>467.00369733447991</v>
      </c>
      <c r="Q28" s="22">
        <v>507.48159931212376</v>
      </c>
      <c r="R28" s="22">
        <v>523.24866723989669</v>
      </c>
      <c r="S28" s="22">
        <v>533.01848667239892</v>
      </c>
      <c r="T28" s="22">
        <v>497.33344797936377</v>
      </c>
      <c r="U28" s="22">
        <v>459.44419604471204</v>
      </c>
      <c r="V28" s="22">
        <v>493.59707652622529</v>
      </c>
      <c r="W28" s="22">
        <v>474.64531384350812</v>
      </c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57" t="s">
        <v>230</v>
      </c>
    </row>
    <row r="29" spans="1:105" ht="12.95" customHeight="1" x14ac:dyDescent="0.25">
      <c r="A29" s="30" t="s">
        <v>51</v>
      </c>
      <c r="B29" s="31">
        <v>1.5202063628546862</v>
      </c>
      <c r="C29" s="31">
        <v>1.2265692175408422</v>
      </c>
      <c r="D29" s="31">
        <v>0.97067927773000862</v>
      </c>
      <c r="E29" s="31">
        <v>0.70481513327601031</v>
      </c>
      <c r="F29" s="31">
        <v>0.65391229578675836</v>
      </c>
      <c r="G29" s="31">
        <v>0.71797076526225279</v>
      </c>
      <c r="H29" s="31">
        <v>0.61582115219260525</v>
      </c>
      <c r="I29" s="31">
        <v>0.51410146173688742</v>
      </c>
      <c r="J29" s="31">
        <v>0.47394668959587277</v>
      </c>
      <c r="K29" s="31">
        <v>0.51848667239896806</v>
      </c>
      <c r="L29" s="31">
        <v>0.60524505588993982</v>
      </c>
      <c r="M29" s="31">
        <v>0.54436801375752364</v>
      </c>
      <c r="N29" s="31">
        <v>0.44772141014617362</v>
      </c>
      <c r="O29" s="31">
        <v>0.63499570077386069</v>
      </c>
      <c r="P29" s="31">
        <v>0.49785038693035244</v>
      </c>
      <c r="Q29" s="31">
        <v>0.61625107480653485</v>
      </c>
      <c r="R29" s="31">
        <v>0.58658641444539983</v>
      </c>
      <c r="S29" s="31">
        <v>0.38073946689595867</v>
      </c>
      <c r="T29" s="31">
        <v>0.23748925193465178</v>
      </c>
      <c r="U29" s="31">
        <v>0.24866723989681858</v>
      </c>
      <c r="V29" s="31">
        <v>0.26612209802235598</v>
      </c>
      <c r="W29" s="31">
        <v>0.34823731728288909</v>
      </c>
      <c r="DA29" s="59" t="s">
        <v>231</v>
      </c>
    </row>
    <row r="30" spans="1:105" ht="12" customHeight="1" x14ac:dyDescent="0.25">
      <c r="A30" s="73" t="s">
        <v>75</v>
      </c>
      <c r="B30" s="98">
        <v>226.48607050730863</v>
      </c>
      <c r="C30" s="98">
        <v>244.19329320722269</v>
      </c>
      <c r="D30" s="98">
        <v>222.67360275150475</v>
      </c>
      <c r="E30" s="98">
        <v>226.34995700773865</v>
      </c>
      <c r="F30" s="98">
        <v>240.41152192605327</v>
      </c>
      <c r="G30" s="98">
        <v>232.16096302665517</v>
      </c>
      <c r="H30" s="98">
        <v>239.46543422184004</v>
      </c>
      <c r="I30" s="98">
        <v>226.79105760963023</v>
      </c>
      <c r="J30" s="98">
        <v>227.6866723989682</v>
      </c>
      <c r="K30" s="98">
        <v>225.26362854686155</v>
      </c>
      <c r="L30" s="98">
        <v>193.47334479793633</v>
      </c>
      <c r="M30" s="98">
        <v>172.6284608770421</v>
      </c>
      <c r="N30" s="98">
        <v>191.83551160791058</v>
      </c>
      <c r="O30" s="98">
        <v>180.45692175408431</v>
      </c>
      <c r="P30" s="98">
        <v>153.57566638005162</v>
      </c>
      <c r="Q30" s="98">
        <v>176.10077386070506</v>
      </c>
      <c r="R30" s="98">
        <v>175.96431642304381</v>
      </c>
      <c r="S30" s="98">
        <v>156.85743766122101</v>
      </c>
      <c r="T30" s="98">
        <v>146.49974204643169</v>
      </c>
      <c r="U30" s="98">
        <v>116.75649183147036</v>
      </c>
      <c r="V30" s="98">
        <v>135.59750644883925</v>
      </c>
      <c r="W30" s="98">
        <v>134.16784178847811</v>
      </c>
      <c r="DA30" s="63"/>
    </row>
    <row r="31" spans="1:105" ht="12" customHeight="1" x14ac:dyDescent="0.25">
      <c r="A31" s="97" t="s">
        <v>74</v>
      </c>
      <c r="B31" s="98">
        <v>5.4934651762682716</v>
      </c>
      <c r="C31" s="98">
        <v>5.4934651762682716</v>
      </c>
      <c r="D31" s="98">
        <v>2.1974204643164228</v>
      </c>
      <c r="E31" s="98">
        <v>1.098710232158211</v>
      </c>
      <c r="F31" s="98">
        <v>2.1974204643164228</v>
      </c>
      <c r="G31" s="98">
        <v>3.2960447119518479</v>
      </c>
      <c r="H31" s="98">
        <v>3.2960447119518479</v>
      </c>
      <c r="I31" s="98">
        <v>1.098710232158211</v>
      </c>
      <c r="J31" s="98">
        <v>1.098710232158211</v>
      </c>
      <c r="K31" s="98">
        <v>2.2666380051590709</v>
      </c>
      <c r="L31" s="98">
        <v>2.2666380051590709</v>
      </c>
      <c r="M31" s="98">
        <v>0.76362854686156489</v>
      </c>
      <c r="N31" s="98">
        <v>0.33619948409286332</v>
      </c>
      <c r="O31" s="98">
        <v>0.38564058469475487</v>
      </c>
      <c r="P31" s="98">
        <v>0.49879621668099738</v>
      </c>
      <c r="Q31" s="98">
        <v>0.47351676698194323</v>
      </c>
      <c r="R31" s="98">
        <v>0.46251074806534809</v>
      </c>
      <c r="S31" s="98">
        <v>0.35821152192605332</v>
      </c>
      <c r="T31" s="98">
        <v>0.45597592433361989</v>
      </c>
      <c r="U31" s="98">
        <v>0.67463456577815994</v>
      </c>
      <c r="V31" s="98">
        <v>0.4845227858985382</v>
      </c>
      <c r="W31" s="98">
        <v>0.2329320722269991</v>
      </c>
      <c r="DA31" s="63" t="s">
        <v>232</v>
      </c>
    </row>
    <row r="32" spans="1:105" ht="12" customHeight="1" x14ac:dyDescent="0.25">
      <c r="A32" s="97" t="s">
        <v>201</v>
      </c>
      <c r="B32" s="98">
        <v>220.99260533104035</v>
      </c>
      <c r="C32" s="98">
        <v>238.69982803095442</v>
      </c>
      <c r="D32" s="98">
        <v>220.47618228718832</v>
      </c>
      <c r="E32" s="98">
        <v>225.25124677558046</v>
      </c>
      <c r="F32" s="98">
        <v>238.21410146173685</v>
      </c>
      <c r="G32" s="98">
        <v>228.86491831470332</v>
      </c>
      <c r="H32" s="98">
        <v>236.16938950988819</v>
      </c>
      <c r="I32" s="98">
        <v>225.69234737747203</v>
      </c>
      <c r="J32" s="98">
        <v>226.58796216681</v>
      </c>
      <c r="K32" s="98">
        <v>222.99699054170247</v>
      </c>
      <c r="L32" s="98">
        <v>191.20670679277725</v>
      </c>
      <c r="M32" s="98">
        <v>171.86483233018055</v>
      </c>
      <c r="N32" s="98">
        <v>191.4993121238177</v>
      </c>
      <c r="O32" s="98">
        <v>180.07128116938955</v>
      </c>
      <c r="P32" s="98">
        <v>153.07687016337061</v>
      </c>
      <c r="Q32" s="98">
        <v>175.62725709372313</v>
      </c>
      <c r="R32" s="98">
        <v>175.50180567497847</v>
      </c>
      <c r="S32" s="98">
        <v>156.49922613929496</v>
      </c>
      <c r="T32" s="98">
        <v>146.04376612209808</v>
      </c>
      <c r="U32" s="98">
        <v>116.08185726569219</v>
      </c>
      <c r="V32" s="98">
        <v>135.11298366294071</v>
      </c>
      <c r="W32" s="98">
        <v>133.93490971625113</v>
      </c>
      <c r="DA32" s="63" t="s">
        <v>233</v>
      </c>
    </row>
    <row r="33" spans="1:105" ht="12" customHeight="1" x14ac:dyDescent="0.25">
      <c r="A33" s="73" t="s">
        <v>192</v>
      </c>
      <c r="B33" s="98">
        <v>156.63525365434219</v>
      </c>
      <c r="C33" s="98">
        <v>173.33748925193461</v>
      </c>
      <c r="D33" s="98">
        <v>175.11728288907989</v>
      </c>
      <c r="E33" s="98">
        <v>187.98847807394671</v>
      </c>
      <c r="F33" s="98">
        <v>203.61444539982801</v>
      </c>
      <c r="G33" s="98">
        <v>203.8994840928633</v>
      </c>
      <c r="H33" s="98">
        <v>188.67824591573509</v>
      </c>
      <c r="I33" s="98">
        <v>187.7525365434222</v>
      </c>
      <c r="J33" s="98">
        <v>200.79578675838351</v>
      </c>
      <c r="K33" s="98">
        <v>196.42209802235601</v>
      </c>
      <c r="L33" s="98">
        <v>229.30945829750641</v>
      </c>
      <c r="M33" s="98">
        <v>215.77265692175411</v>
      </c>
      <c r="N33" s="98">
        <v>199.80550300945831</v>
      </c>
      <c r="O33" s="98">
        <v>211.33920894239029</v>
      </c>
      <c r="P33" s="98">
        <v>203.10705073086851</v>
      </c>
      <c r="Q33" s="98">
        <v>221.36423043852099</v>
      </c>
      <c r="R33" s="98">
        <v>235.4778159931212</v>
      </c>
      <c r="S33" s="98">
        <v>267.55313843508168</v>
      </c>
      <c r="T33" s="98">
        <v>244.5321582115219</v>
      </c>
      <c r="U33" s="98">
        <v>246.39217540842651</v>
      </c>
      <c r="V33" s="98">
        <v>258.19759243336199</v>
      </c>
      <c r="W33" s="98">
        <v>240.59595872742901</v>
      </c>
      <c r="DA33" s="63" t="s">
        <v>234</v>
      </c>
    </row>
    <row r="34" spans="1:105" ht="12" customHeight="1" x14ac:dyDescent="0.25">
      <c r="A34" s="73" t="s">
        <v>73</v>
      </c>
      <c r="B34" s="98">
        <v>15.101977644024073</v>
      </c>
      <c r="C34" s="98">
        <v>16.343508168529659</v>
      </c>
      <c r="D34" s="98">
        <v>15.167067927772997</v>
      </c>
      <c r="E34" s="98">
        <v>15.548753224419599</v>
      </c>
      <c r="F34" s="98">
        <v>16.613327601031809</v>
      </c>
      <c r="G34" s="98">
        <v>15.972312983662945</v>
      </c>
      <c r="H34" s="98">
        <v>16.093723129836633</v>
      </c>
      <c r="I34" s="98">
        <v>14.532416165090281</v>
      </c>
      <c r="J34" s="98">
        <v>16.090197764402411</v>
      </c>
      <c r="K34" s="98">
        <v>18.014617368873605</v>
      </c>
      <c r="L34" s="98">
        <v>18.935769561478939</v>
      </c>
      <c r="M34" s="98">
        <v>15.35700773860705</v>
      </c>
      <c r="N34" s="98">
        <v>19.240240756663802</v>
      </c>
      <c r="O34" s="98">
        <v>21.430524505588991</v>
      </c>
      <c r="P34" s="98">
        <v>23.922785898538262</v>
      </c>
      <c r="Q34" s="98">
        <v>25.801633705932932</v>
      </c>
      <c r="R34" s="98">
        <v>29.247205503009454</v>
      </c>
      <c r="S34" s="98">
        <v>27.432416165090277</v>
      </c>
      <c r="T34" s="98">
        <v>29.497678417884774</v>
      </c>
      <c r="U34" s="98">
        <v>21.708856405846944</v>
      </c>
      <c r="V34" s="98">
        <v>22.570507308684437</v>
      </c>
      <c r="W34" s="98">
        <v>24.247463456577812</v>
      </c>
      <c r="DA34" s="63"/>
    </row>
    <row r="35" spans="1:105" ht="12" customHeight="1" x14ac:dyDescent="0.25">
      <c r="A35" s="97" t="s">
        <v>204</v>
      </c>
      <c r="B35" s="98">
        <v>15.101203783319001</v>
      </c>
      <c r="C35" s="98">
        <v>16.306190885640579</v>
      </c>
      <c r="D35" s="98">
        <v>15.06784178847807</v>
      </c>
      <c r="E35" s="98">
        <v>15.38753224419604</v>
      </c>
      <c r="F35" s="98">
        <v>16.398452278589851</v>
      </c>
      <c r="G35" s="98">
        <v>15.691057609630271</v>
      </c>
      <c r="H35" s="98">
        <v>15.737747205503013</v>
      </c>
      <c r="I35" s="98">
        <v>14.04772141014617</v>
      </c>
      <c r="J35" s="98">
        <v>15.421668099742051</v>
      </c>
      <c r="K35" s="98">
        <v>17.109286328460879</v>
      </c>
      <c r="L35" s="98">
        <v>17.725193465176272</v>
      </c>
      <c r="M35" s="98">
        <v>13.830008598452279</v>
      </c>
      <c r="N35" s="98">
        <v>17.312037833190029</v>
      </c>
      <c r="O35" s="98">
        <v>19.072055030094582</v>
      </c>
      <c r="P35" s="98">
        <v>21.1408426483233</v>
      </c>
      <c r="Q35" s="98">
        <v>22.42768701633706</v>
      </c>
      <c r="R35" s="98">
        <v>25.258641444539979</v>
      </c>
      <c r="S35" s="98">
        <v>22.696904557179703</v>
      </c>
      <c r="T35" s="98">
        <v>23.933447979363709</v>
      </c>
      <c r="U35" s="98">
        <v>15.44359415305245</v>
      </c>
      <c r="V35" s="98">
        <v>15.30042992261393</v>
      </c>
      <c r="W35" s="98">
        <v>15.960275150472912</v>
      </c>
      <c r="DA35" s="63" t="s">
        <v>235</v>
      </c>
    </row>
    <row r="36" spans="1:105" ht="12" customHeight="1" x14ac:dyDescent="0.25">
      <c r="A36" s="97" t="s">
        <v>72</v>
      </c>
      <c r="B36" s="98">
        <v>0</v>
      </c>
      <c r="C36" s="98">
        <v>0</v>
      </c>
      <c r="D36" s="98">
        <v>0</v>
      </c>
      <c r="E36" s="98">
        <v>0</v>
      </c>
      <c r="F36" s="98">
        <v>0</v>
      </c>
      <c r="G36" s="98">
        <v>0</v>
      </c>
      <c r="H36" s="98">
        <v>0</v>
      </c>
      <c r="I36" s="98">
        <v>0</v>
      </c>
      <c r="J36" s="98">
        <v>0</v>
      </c>
      <c r="K36" s="98">
        <v>0</v>
      </c>
      <c r="L36" s="98">
        <v>0</v>
      </c>
      <c r="M36" s="98">
        <v>0</v>
      </c>
      <c r="N36" s="98">
        <v>0</v>
      </c>
      <c r="O36" s="98">
        <v>0</v>
      </c>
      <c r="P36" s="98">
        <v>0</v>
      </c>
      <c r="Q36" s="98">
        <v>0</v>
      </c>
      <c r="R36" s="98">
        <v>0</v>
      </c>
      <c r="S36" s="98">
        <v>0</v>
      </c>
      <c r="T36" s="98">
        <v>0</v>
      </c>
      <c r="U36" s="98">
        <v>0</v>
      </c>
      <c r="V36" s="98">
        <v>0</v>
      </c>
      <c r="W36" s="98">
        <v>0</v>
      </c>
      <c r="DA36" s="63" t="s">
        <v>236</v>
      </c>
    </row>
    <row r="37" spans="1:105" ht="12" customHeight="1" x14ac:dyDescent="0.25">
      <c r="A37" s="97" t="s">
        <v>71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237</v>
      </c>
    </row>
    <row r="38" spans="1:105" ht="12" customHeight="1" x14ac:dyDescent="0.25">
      <c r="A38" s="97" t="s">
        <v>52</v>
      </c>
      <c r="B38" s="98">
        <v>7.7386070507308674E-4</v>
      </c>
      <c r="C38" s="98">
        <v>2.3731728288907999E-2</v>
      </c>
      <c r="D38" s="98">
        <v>8.091143594153051E-2</v>
      </c>
      <c r="E38" s="98">
        <v>0.13061049011177989</v>
      </c>
      <c r="F38" s="98">
        <v>0.17773000859845231</v>
      </c>
      <c r="G38" s="98">
        <v>0.23413585554600169</v>
      </c>
      <c r="H38" s="98">
        <v>0.29638865004299231</v>
      </c>
      <c r="I38" s="98">
        <v>0.40447119518486668</v>
      </c>
      <c r="J38" s="98">
        <v>0.52416165090283751</v>
      </c>
      <c r="K38" s="98">
        <v>0.68667239896818566</v>
      </c>
      <c r="L38" s="98">
        <v>0.91083404987102312</v>
      </c>
      <c r="M38" s="98">
        <v>1.1309544282029229</v>
      </c>
      <c r="N38" s="98">
        <v>1.3644024075666381</v>
      </c>
      <c r="O38" s="98">
        <v>1.633018056749785</v>
      </c>
      <c r="P38" s="98">
        <v>1.760017196904557</v>
      </c>
      <c r="Q38" s="98">
        <v>1.909286328460877</v>
      </c>
      <c r="R38" s="98">
        <v>2.058813413585554</v>
      </c>
      <c r="S38" s="98">
        <v>2.175494411006019</v>
      </c>
      <c r="T38" s="98">
        <v>2.3096302665520212</v>
      </c>
      <c r="U38" s="98">
        <v>2.4116079105760959</v>
      </c>
      <c r="V38" s="98">
        <v>2.5657781599312122</v>
      </c>
      <c r="W38" s="98">
        <v>2.7002579535683569</v>
      </c>
      <c r="DA38" s="63" t="s">
        <v>238</v>
      </c>
    </row>
    <row r="39" spans="1:105" ht="12" customHeight="1" x14ac:dyDescent="0.25">
      <c r="A39" s="97" t="s">
        <v>202</v>
      </c>
      <c r="B39" s="98">
        <v>0</v>
      </c>
      <c r="C39" s="98">
        <v>0</v>
      </c>
      <c r="D39" s="98">
        <v>0</v>
      </c>
      <c r="E39" s="98">
        <v>0</v>
      </c>
      <c r="F39" s="98">
        <v>0</v>
      </c>
      <c r="G39" s="98">
        <v>0</v>
      </c>
      <c r="H39" s="98">
        <v>0</v>
      </c>
      <c r="I39" s="98">
        <v>0</v>
      </c>
      <c r="J39" s="98">
        <v>0</v>
      </c>
      <c r="K39" s="98">
        <v>0</v>
      </c>
      <c r="L39" s="98">
        <v>0</v>
      </c>
      <c r="M39" s="98">
        <v>0</v>
      </c>
      <c r="N39" s="98">
        <v>0</v>
      </c>
      <c r="O39" s="98">
        <v>0</v>
      </c>
      <c r="P39" s="98">
        <v>0</v>
      </c>
      <c r="Q39" s="98">
        <v>0</v>
      </c>
      <c r="R39" s="98">
        <v>0</v>
      </c>
      <c r="S39" s="98">
        <v>0</v>
      </c>
      <c r="T39" s="98">
        <v>0</v>
      </c>
      <c r="U39" s="98">
        <v>0</v>
      </c>
      <c r="V39" s="98">
        <v>0</v>
      </c>
      <c r="W39" s="98">
        <v>0</v>
      </c>
      <c r="DA39" s="63" t="s">
        <v>239</v>
      </c>
    </row>
    <row r="40" spans="1:105" ht="12" customHeight="1" x14ac:dyDescent="0.25">
      <c r="A40" s="97" t="s">
        <v>195</v>
      </c>
      <c r="B40" s="98">
        <v>9.9909405398005101E-3</v>
      </c>
      <c r="C40" s="98">
        <v>1.3585554600171967E-2</v>
      </c>
      <c r="D40" s="98">
        <v>1.831470335339639E-2</v>
      </c>
      <c r="E40" s="98">
        <v>3.0610490111779874E-2</v>
      </c>
      <c r="F40" s="98">
        <v>3.7145313843508172E-2</v>
      </c>
      <c r="G40" s="98">
        <v>4.7119518486672424E-2</v>
      </c>
      <c r="H40" s="98">
        <v>5.958727429062767E-2</v>
      </c>
      <c r="I40" s="98">
        <v>8.0223559759243349E-2</v>
      </c>
      <c r="J40" s="98">
        <v>0.14436801375752362</v>
      </c>
      <c r="K40" s="98">
        <v>0.21865864144453998</v>
      </c>
      <c r="L40" s="98">
        <v>0.29974204643164237</v>
      </c>
      <c r="M40" s="98">
        <v>0.39604471195184865</v>
      </c>
      <c r="N40" s="98">
        <v>0.56380051590713687</v>
      </c>
      <c r="O40" s="98">
        <v>0.72545141874462549</v>
      </c>
      <c r="P40" s="98">
        <v>1.021926053310404</v>
      </c>
      <c r="Q40" s="98">
        <v>1.4646603611349955</v>
      </c>
      <c r="R40" s="98">
        <v>1.9297506448839226</v>
      </c>
      <c r="S40" s="98">
        <v>2.560017196904556</v>
      </c>
      <c r="T40" s="98">
        <v>3.2546001719690456</v>
      </c>
      <c r="U40" s="98">
        <v>3.8536543422183995</v>
      </c>
      <c r="V40" s="98">
        <v>4.7042992261392893</v>
      </c>
      <c r="W40" s="98">
        <v>5.5869303525365392</v>
      </c>
      <c r="DA40" s="63" t="s">
        <v>240</v>
      </c>
    </row>
    <row r="41" spans="1:105" ht="12" customHeight="1" x14ac:dyDescent="0.25">
      <c r="A41" s="73" t="s">
        <v>203</v>
      </c>
      <c r="B41" s="98">
        <v>0</v>
      </c>
      <c r="C41" s="98">
        <v>0</v>
      </c>
      <c r="D41" s="98">
        <v>0</v>
      </c>
      <c r="E41" s="98">
        <v>0</v>
      </c>
      <c r="F41" s="98">
        <v>0</v>
      </c>
      <c r="G41" s="98">
        <v>0</v>
      </c>
      <c r="H41" s="98">
        <v>0</v>
      </c>
      <c r="I41" s="98">
        <v>0</v>
      </c>
      <c r="J41" s="98">
        <v>0</v>
      </c>
      <c r="K41" s="98">
        <v>0</v>
      </c>
      <c r="L41" s="98">
        <v>0</v>
      </c>
      <c r="M41" s="98">
        <v>0</v>
      </c>
      <c r="N41" s="98">
        <v>0</v>
      </c>
      <c r="O41" s="98">
        <v>0</v>
      </c>
      <c r="P41" s="98">
        <v>0</v>
      </c>
      <c r="Q41" s="98">
        <v>0</v>
      </c>
      <c r="R41" s="98">
        <v>0</v>
      </c>
      <c r="S41" s="98">
        <v>0</v>
      </c>
      <c r="T41" s="98">
        <v>0</v>
      </c>
      <c r="U41" s="98">
        <v>0</v>
      </c>
      <c r="V41" s="98">
        <v>0</v>
      </c>
      <c r="W41" s="98">
        <v>0</v>
      </c>
      <c r="DA41" s="63" t="s">
        <v>241</v>
      </c>
    </row>
    <row r="42" spans="1:105" ht="12" customHeight="1" x14ac:dyDescent="0.25">
      <c r="A42" s="32" t="s">
        <v>53</v>
      </c>
      <c r="B42" s="33">
        <v>68.127773000859847</v>
      </c>
      <c r="C42" s="33">
        <v>68.895012897678413</v>
      </c>
      <c r="D42" s="33">
        <v>69.515391229578682</v>
      </c>
      <c r="E42" s="33">
        <v>70.712209802235591</v>
      </c>
      <c r="F42" s="33">
        <v>72.120808254514188</v>
      </c>
      <c r="G42" s="33">
        <v>72.664316423043843</v>
      </c>
      <c r="H42" s="33">
        <v>71.45193465176267</v>
      </c>
      <c r="I42" s="33">
        <v>72.53396388650043</v>
      </c>
      <c r="J42" s="33">
        <v>66.760619088564056</v>
      </c>
      <c r="K42" s="33">
        <v>77.768271711091998</v>
      </c>
      <c r="L42" s="33">
        <v>70.090455717970769</v>
      </c>
      <c r="M42" s="33">
        <v>73.225279449699045</v>
      </c>
      <c r="N42" s="33">
        <v>78.800085984522781</v>
      </c>
      <c r="O42" s="33">
        <v>84.194582975064478</v>
      </c>
      <c r="P42" s="33">
        <v>86.922269991401535</v>
      </c>
      <c r="Q42" s="33">
        <v>85.0633705932932</v>
      </c>
      <c r="R42" s="33">
        <v>83.902493551160774</v>
      </c>
      <c r="S42" s="33">
        <v>83.354772141014621</v>
      </c>
      <c r="T42" s="33">
        <v>79.820980223559758</v>
      </c>
      <c r="U42" s="33">
        <v>78.191659501289763</v>
      </c>
      <c r="V42" s="33">
        <v>81.66964746345657</v>
      </c>
      <c r="W42" s="33">
        <v>80.872742906276855</v>
      </c>
      <c r="DA42" s="60" t="s">
        <v>242</v>
      </c>
    </row>
    <row r="43" spans="1:105" s="2" customFormat="1" ht="12" customHeight="1" x14ac:dyDescent="0.2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DA43" s="9"/>
    </row>
    <row r="44" spans="1:105" ht="12.95" customHeight="1" x14ac:dyDescent="0.25">
      <c r="A44" s="204" t="s">
        <v>79</v>
      </c>
      <c r="B44" s="205">
        <f t="shared" ref="B44:Q44" si="25">SUM(B45,B50)</f>
        <v>467.87128116938942</v>
      </c>
      <c r="C44" s="205">
        <f t="shared" si="25"/>
        <v>503.98228718830603</v>
      </c>
      <c r="D44" s="205">
        <f t="shared" si="25"/>
        <v>483.42570937231301</v>
      </c>
      <c r="E44" s="205">
        <f t="shared" si="25"/>
        <v>501.27360275150477</v>
      </c>
      <c r="F44" s="205">
        <f t="shared" si="25"/>
        <v>533.37687016337065</v>
      </c>
      <c r="G44" s="205">
        <f t="shared" si="25"/>
        <v>525.3679277730007</v>
      </c>
      <c r="H44" s="205">
        <f t="shared" si="25"/>
        <v>516.24557179707642</v>
      </c>
      <c r="I44" s="205">
        <f t="shared" si="25"/>
        <v>502.04385210662076</v>
      </c>
      <c r="J44" s="205">
        <f t="shared" si="25"/>
        <v>511.66285468615661</v>
      </c>
      <c r="K44" s="205">
        <f t="shared" si="25"/>
        <v>517.76844368013781</v>
      </c>
      <c r="L44" s="205">
        <f t="shared" si="25"/>
        <v>512.11453138435081</v>
      </c>
      <c r="M44" s="205">
        <f t="shared" si="25"/>
        <v>477.13172828890816</v>
      </c>
      <c r="N44" s="205">
        <f t="shared" si="25"/>
        <v>489.56526225279458</v>
      </c>
      <c r="O44" s="205">
        <f t="shared" si="25"/>
        <v>497.33078245915721</v>
      </c>
      <c r="P44" s="205">
        <f t="shared" si="25"/>
        <v>467.00369733447985</v>
      </c>
      <c r="Q44" s="205">
        <f t="shared" si="25"/>
        <v>507.48159931212365</v>
      </c>
      <c r="R44" s="205">
        <f t="shared" ref="R44:V44" si="26">SUM(R45,R50)</f>
        <v>523.24866723989658</v>
      </c>
      <c r="S44" s="205">
        <f t="shared" si="26"/>
        <v>533.01848667239892</v>
      </c>
      <c r="T44" s="205">
        <f t="shared" si="26"/>
        <v>497.33344797936365</v>
      </c>
      <c r="U44" s="205">
        <f t="shared" si="26"/>
        <v>459.44419604471187</v>
      </c>
      <c r="V44" s="205">
        <f t="shared" si="26"/>
        <v>493.59707652622524</v>
      </c>
      <c r="W44" s="205">
        <f t="shared" ref="W44" si="27">SUM(W45,W50)</f>
        <v>474.64531384350835</v>
      </c>
      <c r="DA44" s="212" t="s">
        <v>243</v>
      </c>
    </row>
    <row r="45" spans="1:105" ht="12" customHeight="1" x14ac:dyDescent="0.25">
      <c r="A45" s="208" t="s">
        <v>39</v>
      </c>
      <c r="B45" s="192">
        <f t="shared" ref="B45:Q45" si="28">SUM(B46:B49)</f>
        <v>431.71249632566429</v>
      </c>
      <c r="C45" s="192">
        <f t="shared" si="28"/>
        <v>466.53495159805732</v>
      </c>
      <c r="D45" s="192">
        <f t="shared" si="28"/>
        <v>444.87908491269161</v>
      </c>
      <c r="E45" s="192">
        <f t="shared" si="28"/>
        <v>461.70239514397377</v>
      </c>
      <c r="F45" s="192">
        <f t="shared" si="28"/>
        <v>492.96852180662347</v>
      </c>
      <c r="G45" s="192">
        <f t="shared" si="28"/>
        <v>483.91592519563352</v>
      </c>
      <c r="H45" s="192">
        <f t="shared" si="28"/>
        <v>472.82381809502704</v>
      </c>
      <c r="I45" s="192">
        <f t="shared" si="28"/>
        <v>457.57646409976303</v>
      </c>
      <c r="J45" s="192">
        <f t="shared" si="28"/>
        <v>466.1031893008909</v>
      </c>
      <c r="K45" s="192">
        <f t="shared" si="28"/>
        <v>470.90971338463407</v>
      </c>
      <c r="L45" s="192">
        <f t="shared" si="28"/>
        <v>464.88447390387023</v>
      </c>
      <c r="M45" s="192">
        <f t="shared" si="28"/>
        <v>429.23513540129352</v>
      </c>
      <c r="N45" s="192">
        <f t="shared" si="28"/>
        <v>439.82866230956631</v>
      </c>
      <c r="O45" s="192">
        <f t="shared" si="28"/>
        <v>446.76549621592517</v>
      </c>
      <c r="P45" s="192">
        <f t="shared" si="28"/>
        <v>415.0208054851351</v>
      </c>
      <c r="Q45" s="192">
        <f t="shared" si="28"/>
        <v>454.45384130478084</v>
      </c>
      <c r="R45" s="192">
        <f t="shared" ref="R45:V45" si="29">SUM(R46:R49)</f>
        <v>469.68762570171424</v>
      </c>
      <c r="S45" s="192">
        <f t="shared" si="29"/>
        <v>479.64788004253433</v>
      </c>
      <c r="T45" s="192">
        <f t="shared" si="29"/>
        <v>444.11049599917743</v>
      </c>
      <c r="U45" s="192">
        <f t="shared" si="29"/>
        <v>406.55338536288377</v>
      </c>
      <c r="V45" s="192">
        <f t="shared" si="29"/>
        <v>439.01554227837357</v>
      </c>
      <c r="W45" s="192">
        <f t="shared" ref="W45" si="30">SUM(W46:W49)</f>
        <v>418.69892314145397</v>
      </c>
      <c r="DA45" s="213" t="s">
        <v>244</v>
      </c>
    </row>
    <row r="46" spans="1:105" ht="12" customHeight="1" x14ac:dyDescent="0.25">
      <c r="A46" s="97" t="s">
        <v>57</v>
      </c>
      <c r="B46" s="74">
        <v>390.37093897076613</v>
      </c>
      <c r="C46" s="74">
        <v>424.89362268700529</v>
      </c>
      <c r="D46" s="74">
        <v>404.06360305838234</v>
      </c>
      <c r="E46" s="74">
        <v>420.90831978354089</v>
      </c>
      <c r="F46" s="74">
        <v>452.15524477231173</v>
      </c>
      <c r="G46" s="74">
        <v>443.2337851912319</v>
      </c>
      <c r="H46" s="74">
        <v>431.41588583719073</v>
      </c>
      <c r="I46" s="74">
        <v>417.44664272090171</v>
      </c>
      <c r="J46" s="74">
        <v>424.20522009821974</v>
      </c>
      <c r="K46" s="74">
        <v>430.14326596499842</v>
      </c>
      <c r="L46" s="74">
        <v>422.39723178393291</v>
      </c>
      <c r="M46" s="74">
        <v>383.17031728302084</v>
      </c>
      <c r="N46" s="74">
        <v>393.73583023164474</v>
      </c>
      <c r="O46" s="74">
        <v>396.75417454034391</v>
      </c>
      <c r="P46" s="74">
        <v>359.63884281760045</v>
      </c>
      <c r="Q46" s="74">
        <v>408.00678881255527</v>
      </c>
      <c r="R46" s="74">
        <v>423.22513714945444</v>
      </c>
      <c r="S46" s="74">
        <v>435.90048755218618</v>
      </c>
      <c r="T46" s="74">
        <v>395.77309035073085</v>
      </c>
      <c r="U46" s="74">
        <v>352.32562212188623</v>
      </c>
      <c r="V46" s="74">
        <v>395.49968721166516</v>
      </c>
      <c r="W46" s="74">
        <v>375.22225032045441</v>
      </c>
      <c r="DA46" s="90" t="s">
        <v>245</v>
      </c>
    </row>
    <row r="47" spans="1:105" ht="12" customHeight="1" x14ac:dyDescent="0.25">
      <c r="A47" s="97" t="s">
        <v>56</v>
      </c>
      <c r="B47" s="74">
        <v>0.61758269501250196</v>
      </c>
      <c r="C47" s="74">
        <v>0.63999182320597281</v>
      </c>
      <c r="D47" s="74">
        <v>0.70373372294465741</v>
      </c>
      <c r="E47" s="74">
        <v>1.5416553495067533</v>
      </c>
      <c r="F47" s="74">
        <v>0.61638429677813833</v>
      </c>
      <c r="G47" s="74">
        <v>0.73542370403153001</v>
      </c>
      <c r="H47" s="74">
        <v>1.3072542935378921</v>
      </c>
      <c r="I47" s="74">
        <v>0.74493204131286606</v>
      </c>
      <c r="J47" s="74">
        <v>0.75996599979828305</v>
      </c>
      <c r="K47" s="74">
        <v>0.81614040634030105</v>
      </c>
      <c r="L47" s="74">
        <v>1.0757619184102414</v>
      </c>
      <c r="M47" s="74">
        <v>1.173258813413586</v>
      </c>
      <c r="N47" s="74">
        <v>1.3238989204165479</v>
      </c>
      <c r="O47" s="74">
        <v>1.4603515811598351</v>
      </c>
      <c r="P47" s="74">
        <v>1.5583739371357594</v>
      </c>
      <c r="Q47" s="74">
        <v>1.7374844750167182</v>
      </c>
      <c r="R47" s="74">
        <v>1.7718782841310783</v>
      </c>
      <c r="S47" s="74">
        <v>1.5906181331804727</v>
      </c>
      <c r="T47" s="74">
        <v>1.9074710996465087</v>
      </c>
      <c r="U47" s="74">
        <v>2.097329702875705</v>
      </c>
      <c r="V47" s="74">
        <v>2.2944014521830494</v>
      </c>
      <c r="W47" s="74">
        <v>2.3534919270086925</v>
      </c>
      <c r="DA47" s="90" t="s">
        <v>246</v>
      </c>
    </row>
    <row r="48" spans="1:105" ht="12" customHeight="1" x14ac:dyDescent="0.25">
      <c r="A48" s="97" t="s">
        <v>55</v>
      </c>
      <c r="B48" s="74">
        <v>28.266886336708236</v>
      </c>
      <c r="C48" s="74">
        <v>27.485668381646537</v>
      </c>
      <c r="D48" s="74">
        <v>28.239353974789964</v>
      </c>
      <c r="E48" s="74">
        <v>28.202783565589154</v>
      </c>
      <c r="F48" s="74">
        <v>28.260523651410214</v>
      </c>
      <c r="G48" s="74">
        <v>27.559431866259633</v>
      </c>
      <c r="H48" s="74">
        <v>27.503342113474933</v>
      </c>
      <c r="I48" s="74">
        <v>27.490684358663763</v>
      </c>
      <c r="J48" s="74">
        <v>28.146453740563459</v>
      </c>
      <c r="K48" s="74">
        <v>25.849744587865111</v>
      </c>
      <c r="L48" s="74">
        <v>28.367687335542378</v>
      </c>
      <c r="M48" s="74">
        <v>30.023901917383956</v>
      </c>
      <c r="N48" s="74">
        <v>28.013500418938573</v>
      </c>
      <c r="O48" s="74">
        <v>32.267273520104986</v>
      </c>
      <c r="P48" s="74">
        <v>36.94961425603104</v>
      </c>
      <c r="Q48" s="74">
        <v>30.596237094537141</v>
      </c>
      <c r="R48" s="74">
        <v>30.441894461452726</v>
      </c>
      <c r="S48" s="74">
        <v>27.601225499505333</v>
      </c>
      <c r="T48" s="74">
        <v>31.326398037376599</v>
      </c>
      <c r="U48" s="74">
        <v>36.577987892828325</v>
      </c>
      <c r="V48" s="74">
        <v>28.991701712244218</v>
      </c>
      <c r="W48" s="74">
        <v>31.438405541446141</v>
      </c>
      <c r="DA48" s="90" t="s">
        <v>247</v>
      </c>
    </row>
    <row r="49" spans="1:105" ht="12" customHeight="1" x14ac:dyDescent="0.25">
      <c r="A49" s="107" t="s">
        <v>54</v>
      </c>
      <c r="B49" s="193">
        <v>12.45708832317742</v>
      </c>
      <c r="C49" s="193">
        <v>13.515668706199563</v>
      </c>
      <c r="D49" s="193">
        <v>11.872394156574604</v>
      </c>
      <c r="E49" s="193">
        <v>11.04963644533699</v>
      </c>
      <c r="F49" s="193">
        <v>11.936369086123387</v>
      </c>
      <c r="G49" s="193">
        <v>12.387284434110505</v>
      </c>
      <c r="H49" s="193">
        <v>12.597335850823459</v>
      </c>
      <c r="I49" s="193">
        <v>11.894204978884655</v>
      </c>
      <c r="J49" s="193">
        <v>12.991549462309436</v>
      </c>
      <c r="K49" s="193">
        <v>14.100562425430184</v>
      </c>
      <c r="L49" s="193">
        <v>13.043792865984674</v>
      </c>
      <c r="M49" s="193">
        <v>14.867657387475127</v>
      </c>
      <c r="N49" s="193">
        <v>16.755432738566462</v>
      </c>
      <c r="O49" s="193">
        <v>16.283696574316401</v>
      </c>
      <c r="P49" s="193">
        <v>16.873974474367856</v>
      </c>
      <c r="Q49" s="193">
        <v>14.113330922671693</v>
      </c>
      <c r="R49" s="193">
        <v>14.248715806675971</v>
      </c>
      <c r="S49" s="193">
        <v>14.555548857662291</v>
      </c>
      <c r="T49" s="193">
        <v>15.103536511423489</v>
      </c>
      <c r="U49" s="193">
        <v>15.552445645293492</v>
      </c>
      <c r="V49" s="193">
        <v>12.22975190228116</v>
      </c>
      <c r="W49" s="193">
        <v>9.6847753525447597</v>
      </c>
      <c r="DA49" s="214" t="s">
        <v>248</v>
      </c>
    </row>
    <row r="50" spans="1:105" ht="12" customHeight="1" x14ac:dyDescent="0.25">
      <c r="A50" s="209" t="s">
        <v>58</v>
      </c>
      <c r="B50" s="77">
        <v>36.158784843725144</v>
      </c>
      <c r="C50" s="77">
        <v>37.447335590248741</v>
      </c>
      <c r="D50" s="77">
        <v>38.54662445962137</v>
      </c>
      <c r="E50" s="77">
        <v>39.571207607530965</v>
      </c>
      <c r="F50" s="77">
        <v>40.408348356747183</v>
      </c>
      <c r="G50" s="77">
        <v>41.452002577367161</v>
      </c>
      <c r="H50" s="77">
        <v>43.421753702049415</v>
      </c>
      <c r="I50" s="77">
        <v>44.467388006857718</v>
      </c>
      <c r="J50" s="77">
        <v>45.559665385265689</v>
      </c>
      <c r="K50" s="77">
        <v>46.858730295503676</v>
      </c>
      <c r="L50" s="77">
        <v>47.230057480480632</v>
      </c>
      <c r="M50" s="77">
        <v>47.896592887614659</v>
      </c>
      <c r="N50" s="77">
        <v>49.736599943228249</v>
      </c>
      <c r="O50" s="77">
        <v>50.565286243232059</v>
      </c>
      <c r="P50" s="77">
        <v>51.982891849344767</v>
      </c>
      <c r="Q50" s="77">
        <v>53.027758007342797</v>
      </c>
      <c r="R50" s="77">
        <v>53.561041538182337</v>
      </c>
      <c r="S50" s="77">
        <v>53.370606629864639</v>
      </c>
      <c r="T50" s="77">
        <v>53.22295198018621</v>
      </c>
      <c r="U50" s="77">
        <v>52.890810681828114</v>
      </c>
      <c r="V50" s="77">
        <v>54.581534247851664</v>
      </c>
      <c r="W50" s="77">
        <v>55.946390702054387</v>
      </c>
      <c r="DA50" s="92" t="s">
        <v>249</v>
      </c>
    </row>
    <row r="51" spans="1:105" s="2" customFormat="1" ht="12" customHeight="1" x14ac:dyDescent="0.25">
      <c r="DA51" s="9"/>
    </row>
    <row r="52" spans="1:105" ht="12.95" customHeight="1" x14ac:dyDescent="0.25">
      <c r="A52" s="23" t="s">
        <v>78</v>
      </c>
      <c r="B52" s="207">
        <f t="shared" ref="B52:Q52" si="31">IF(B44=0,0,B44/B$44)</f>
        <v>1</v>
      </c>
      <c r="C52" s="207">
        <f t="shared" si="31"/>
        <v>1</v>
      </c>
      <c r="D52" s="207">
        <f t="shared" si="31"/>
        <v>1</v>
      </c>
      <c r="E52" s="207">
        <f t="shared" si="31"/>
        <v>1</v>
      </c>
      <c r="F52" s="207">
        <f t="shared" si="31"/>
        <v>1</v>
      </c>
      <c r="G52" s="207">
        <f t="shared" si="31"/>
        <v>1</v>
      </c>
      <c r="H52" s="207">
        <f t="shared" si="31"/>
        <v>1</v>
      </c>
      <c r="I52" s="207">
        <f t="shared" si="31"/>
        <v>1</v>
      </c>
      <c r="J52" s="207">
        <f t="shared" si="31"/>
        <v>1</v>
      </c>
      <c r="K52" s="207">
        <f t="shared" si="31"/>
        <v>1</v>
      </c>
      <c r="L52" s="207">
        <f t="shared" si="31"/>
        <v>1</v>
      </c>
      <c r="M52" s="207">
        <f t="shared" si="31"/>
        <v>1</v>
      </c>
      <c r="N52" s="207">
        <f t="shared" si="31"/>
        <v>1</v>
      </c>
      <c r="O52" s="207">
        <f t="shared" si="31"/>
        <v>1</v>
      </c>
      <c r="P52" s="207">
        <f t="shared" si="31"/>
        <v>1</v>
      </c>
      <c r="Q52" s="207">
        <f t="shared" si="31"/>
        <v>1</v>
      </c>
      <c r="R52" s="207">
        <f t="shared" ref="R52:V52" si="32">IF(R44=0,0,R44/R$44)</f>
        <v>1</v>
      </c>
      <c r="S52" s="207">
        <f t="shared" si="32"/>
        <v>1</v>
      </c>
      <c r="T52" s="207">
        <f t="shared" si="32"/>
        <v>1</v>
      </c>
      <c r="U52" s="207">
        <f t="shared" si="32"/>
        <v>1</v>
      </c>
      <c r="V52" s="207">
        <f t="shared" si="32"/>
        <v>1</v>
      </c>
      <c r="W52" s="207">
        <f t="shared" ref="W52" si="33">IF(W44=0,0,W44/W$44)</f>
        <v>1</v>
      </c>
      <c r="DA52" s="215"/>
    </row>
    <row r="53" spans="1:105" ht="12" customHeight="1" x14ac:dyDescent="0.25">
      <c r="A53" s="194" t="s">
        <v>39</v>
      </c>
      <c r="B53" s="195">
        <f t="shared" ref="B53:Q53" si="34">IF(B45=0,0,B45/B$44)</f>
        <v>0.92271638311855675</v>
      </c>
      <c r="C53" s="195">
        <f t="shared" si="34"/>
        <v>0.92569711963655377</v>
      </c>
      <c r="D53" s="195">
        <f t="shared" si="34"/>
        <v>0.92026360263364793</v>
      </c>
      <c r="E53" s="195">
        <f t="shared" si="34"/>
        <v>0.92105866458891206</v>
      </c>
      <c r="F53" s="195">
        <f t="shared" si="34"/>
        <v>0.9242405311944436</v>
      </c>
      <c r="G53" s="195">
        <f t="shared" si="34"/>
        <v>0.92109909953376978</v>
      </c>
      <c r="H53" s="195">
        <f t="shared" si="34"/>
        <v>0.91588934399786504</v>
      </c>
      <c r="I53" s="195">
        <f t="shared" si="34"/>
        <v>0.91142728305452081</v>
      </c>
      <c r="J53" s="195">
        <f t="shared" si="34"/>
        <v>0.91095764531663914</v>
      </c>
      <c r="K53" s="195">
        <f t="shared" si="34"/>
        <v>0.90949867480828617</v>
      </c>
      <c r="L53" s="195">
        <f t="shared" si="34"/>
        <v>0.907774424301517</v>
      </c>
      <c r="M53" s="195">
        <f t="shared" si="34"/>
        <v>0.89961557773702949</v>
      </c>
      <c r="N53" s="195">
        <f t="shared" si="34"/>
        <v>0.89840659912355869</v>
      </c>
      <c r="O53" s="195">
        <f t="shared" si="34"/>
        <v>0.89832665094004183</v>
      </c>
      <c r="P53" s="195">
        <f t="shared" si="34"/>
        <v>0.88868847902907866</v>
      </c>
      <c r="Q53" s="195">
        <f t="shared" si="34"/>
        <v>0.895508018262691</v>
      </c>
      <c r="R53" s="195">
        <f t="shared" ref="R53:V53" si="35">IF(R45=0,0,R45/R$44)</f>
        <v>0.89763750030991307</v>
      </c>
      <c r="S53" s="195">
        <f t="shared" si="35"/>
        <v>0.8998710026681177</v>
      </c>
      <c r="T53" s="195">
        <f t="shared" si="35"/>
        <v>0.8929833651920499</v>
      </c>
      <c r="U53" s="195">
        <f t="shared" si="35"/>
        <v>0.88488088186300451</v>
      </c>
      <c r="V53" s="195">
        <f t="shared" si="35"/>
        <v>0.88942087211703391</v>
      </c>
      <c r="W53" s="195">
        <f t="shared" ref="W53" si="36">IF(W45=0,0,W45/W$44)</f>
        <v>0.88213011048393064</v>
      </c>
      <c r="DA53" s="62"/>
    </row>
    <row r="54" spans="1:105" ht="12" customHeight="1" x14ac:dyDescent="0.25">
      <c r="A54" s="97" t="s">
        <v>57</v>
      </c>
      <c r="B54" s="196">
        <f t="shared" ref="B54:Q54" si="37">IF(B46=0,0,B46/B$44)</f>
        <v>0.83435541928343993</v>
      </c>
      <c r="C54" s="196">
        <f t="shared" si="37"/>
        <v>0.8430725314920634</v>
      </c>
      <c r="D54" s="196">
        <f t="shared" si="37"/>
        <v>0.83583391454919598</v>
      </c>
      <c r="E54" s="196">
        <f t="shared" si="37"/>
        <v>0.83967780763471966</v>
      </c>
      <c r="F54" s="196">
        <f t="shared" si="37"/>
        <v>0.84772188309144125</v>
      </c>
      <c r="G54" s="196">
        <f t="shared" si="37"/>
        <v>0.84366357700986827</v>
      </c>
      <c r="H54" s="196">
        <f t="shared" si="37"/>
        <v>0.83567958623918193</v>
      </c>
      <c r="I54" s="196">
        <f t="shared" si="37"/>
        <v>0.83149438235177742</v>
      </c>
      <c r="J54" s="196">
        <f t="shared" si="37"/>
        <v>0.82907175342720241</v>
      </c>
      <c r="K54" s="196">
        <f t="shared" si="37"/>
        <v>0.83076377329540063</v>
      </c>
      <c r="L54" s="196">
        <f t="shared" si="37"/>
        <v>0.82481008816935231</v>
      </c>
      <c r="M54" s="196">
        <f t="shared" si="37"/>
        <v>0.80307029393569751</v>
      </c>
      <c r="N54" s="196">
        <f t="shared" si="37"/>
        <v>0.80425606265408012</v>
      </c>
      <c r="O54" s="196">
        <f t="shared" si="37"/>
        <v>0.79776717736736302</v>
      </c>
      <c r="P54" s="196">
        <f t="shared" si="37"/>
        <v>0.77009849144731291</v>
      </c>
      <c r="Q54" s="196">
        <f t="shared" si="37"/>
        <v>0.80398341410919416</v>
      </c>
      <c r="R54" s="196">
        <f t="shared" ref="R54:V54" si="38">IF(R46=0,0,R46/R$44)</f>
        <v>0.80884130939490029</v>
      </c>
      <c r="S54" s="196">
        <f t="shared" si="38"/>
        <v>0.81779618990982028</v>
      </c>
      <c r="T54" s="196">
        <f t="shared" si="38"/>
        <v>0.79579021270082173</v>
      </c>
      <c r="U54" s="196">
        <f t="shared" si="38"/>
        <v>0.76685182913399752</v>
      </c>
      <c r="V54" s="196">
        <f t="shared" si="38"/>
        <v>0.8012601897788022</v>
      </c>
      <c r="W54" s="196">
        <f t="shared" ref="W54" si="39">IF(W46=0,0,W46/W$44)</f>
        <v>0.79053187585913054</v>
      </c>
      <c r="DA54" s="59"/>
    </row>
    <row r="55" spans="1:105" ht="12" customHeight="1" x14ac:dyDescent="0.25">
      <c r="A55" s="97" t="s">
        <v>56</v>
      </c>
      <c r="B55" s="197">
        <f t="shared" ref="B55:Q55" si="40">IF(B47=0,0,B47/B$44)</f>
        <v>1.3199841919532365E-3</v>
      </c>
      <c r="C55" s="197">
        <f t="shared" si="40"/>
        <v>1.2698696749373034E-3</v>
      </c>
      <c r="D55" s="197">
        <f t="shared" si="40"/>
        <v>1.4557225842589041E-3</v>
      </c>
      <c r="E55" s="197">
        <f t="shared" si="40"/>
        <v>3.0754768275140843E-3</v>
      </c>
      <c r="F55" s="197">
        <f t="shared" si="40"/>
        <v>1.1556262208920738E-3</v>
      </c>
      <c r="G55" s="197">
        <f t="shared" si="40"/>
        <v>1.3998260364863565E-3</v>
      </c>
      <c r="H55" s="197">
        <f t="shared" si="40"/>
        <v>2.5322334271793852E-3</v>
      </c>
      <c r="I55" s="197">
        <f t="shared" si="40"/>
        <v>1.4837987522147015E-3</v>
      </c>
      <c r="J55" s="197">
        <f t="shared" si="40"/>
        <v>1.4852866352090977E-3</v>
      </c>
      <c r="K55" s="197">
        <f t="shared" si="40"/>
        <v>1.5762652519713787E-3</v>
      </c>
      <c r="L55" s="197">
        <f t="shared" si="40"/>
        <v>2.1006275988737048E-3</v>
      </c>
      <c r="M55" s="197">
        <f t="shared" si="40"/>
        <v>2.4589830100402916E-3</v>
      </c>
      <c r="N55" s="197">
        <f t="shared" si="40"/>
        <v>2.7042337814665702E-3</v>
      </c>
      <c r="O55" s="197">
        <f t="shared" si="40"/>
        <v>2.9363788300792843E-3</v>
      </c>
      <c r="P55" s="197">
        <f t="shared" si="40"/>
        <v>3.3369627393326881E-3</v>
      </c>
      <c r="Q55" s="197">
        <f t="shared" si="40"/>
        <v>3.4237388653535956E-3</v>
      </c>
      <c r="R55" s="197">
        <f t="shared" ref="R55:V55" si="41">IF(R47=0,0,R47/R$44)</f>
        <v>3.3863025270138261E-3</v>
      </c>
      <c r="S55" s="197">
        <f t="shared" si="41"/>
        <v>2.9841706675327573E-3</v>
      </c>
      <c r="T55" s="197">
        <f t="shared" si="41"/>
        <v>3.835396769303273E-3</v>
      </c>
      <c r="U55" s="197">
        <f t="shared" si="41"/>
        <v>4.5649280607553879E-3</v>
      </c>
      <c r="V55" s="197">
        <f t="shared" si="41"/>
        <v>4.6483286901338565E-3</v>
      </c>
      <c r="W55" s="197">
        <f t="shared" ref="W55" si="42">IF(W47=0,0,W47/W$44)</f>
        <v>4.9584223384635459E-3</v>
      </c>
      <c r="DA55" s="63"/>
    </row>
    <row r="56" spans="1:105" ht="12" customHeight="1" x14ac:dyDescent="0.25">
      <c r="A56" s="97" t="s">
        <v>55</v>
      </c>
      <c r="B56" s="197">
        <f t="shared" ref="B56:Q56" si="43">IF(B48=0,0,B48/B$44)</f>
        <v>6.0415946595521887E-2</v>
      </c>
      <c r="C56" s="197">
        <f t="shared" si="43"/>
        <v>5.4536972985673393E-2</v>
      </c>
      <c r="D56" s="197">
        <f t="shared" si="43"/>
        <v>5.8415085146084497E-2</v>
      </c>
      <c r="E56" s="197">
        <f t="shared" si="43"/>
        <v>5.6262255604091836E-2</v>
      </c>
      <c r="F56" s="197">
        <f t="shared" si="43"/>
        <v>5.2984156667225106E-2</v>
      </c>
      <c r="G56" s="197">
        <f t="shared" si="43"/>
        <v>5.2457393018036348E-2</v>
      </c>
      <c r="H56" s="197">
        <f t="shared" si="43"/>
        <v>5.3275695940082225E-2</v>
      </c>
      <c r="I56" s="197">
        <f t="shared" si="43"/>
        <v>5.4757536106279162E-2</v>
      </c>
      <c r="J56" s="197">
        <f t="shared" si="43"/>
        <v>5.5009765674367571E-2</v>
      </c>
      <c r="K56" s="197">
        <f t="shared" si="43"/>
        <v>4.99252994333396E-2</v>
      </c>
      <c r="L56" s="197">
        <f t="shared" si="43"/>
        <v>5.5393248183875372E-2</v>
      </c>
      <c r="M56" s="197">
        <f t="shared" si="43"/>
        <v>6.2925813014061763E-2</v>
      </c>
      <c r="N56" s="197">
        <f t="shared" si="43"/>
        <v>5.7221176784543526E-2</v>
      </c>
      <c r="O56" s="197">
        <f t="shared" si="43"/>
        <v>6.4880909563957881E-2</v>
      </c>
      <c r="P56" s="197">
        <f t="shared" si="43"/>
        <v>7.9120603256309541E-2</v>
      </c>
      <c r="Q56" s="197">
        <f t="shared" si="43"/>
        <v>6.0290337888131193E-2</v>
      </c>
      <c r="R56" s="197">
        <f t="shared" ref="R56:V56" si="44">IF(R48=0,0,R48/R$44)</f>
        <v>5.8178637361910125E-2</v>
      </c>
      <c r="S56" s="197">
        <f t="shared" si="44"/>
        <v>5.1782867179369439E-2</v>
      </c>
      <c r="T56" s="197">
        <f t="shared" si="44"/>
        <v>6.2988721479831894E-2</v>
      </c>
      <c r="U56" s="197">
        <f t="shared" si="44"/>
        <v>7.9613559617735724E-2</v>
      </c>
      <c r="V56" s="197">
        <f t="shared" si="44"/>
        <v>5.8735562042381471E-2</v>
      </c>
      <c r="W56" s="197">
        <f t="shared" ref="W56" si="45">IF(W48=0,0,W48/W$44)</f>
        <v>6.6235575543491951E-2</v>
      </c>
      <c r="DA56" s="63"/>
    </row>
    <row r="57" spans="1:105" ht="12" customHeight="1" x14ac:dyDescent="0.25">
      <c r="A57" s="97" t="s">
        <v>54</v>
      </c>
      <c r="B57" s="198">
        <f t="shared" ref="B57:Q57" si="46">IF(B49=0,0,B49/B$44)</f>
        <v>2.6625033047641623E-2</v>
      </c>
      <c r="C57" s="198">
        <f t="shared" si="46"/>
        <v>2.6817745483879715E-2</v>
      </c>
      <c r="D57" s="198">
        <f t="shared" si="46"/>
        <v>2.4558880354108376E-2</v>
      </c>
      <c r="E57" s="198">
        <f t="shared" si="46"/>
        <v>2.2043124522586523E-2</v>
      </c>
      <c r="F57" s="198">
        <f t="shared" si="46"/>
        <v>2.2378865214885184E-2</v>
      </c>
      <c r="G57" s="198">
        <f t="shared" si="46"/>
        <v>2.3578303469378822E-2</v>
      </c>
      <c r="H57" s="198">
        <f t="shared" si="46"/>
        <v>2.4401828391421371E-2</v>
      </c>
      <c r="I57" s="198">
        <f t="shared" si="46"/>
        <v>2.3691565844249484E-2</v>
      </c>
      <c r="J57" s="198">
        <f t="shared" si="46"/>
        <v>2.539083957986003E-2</v>
      </c>
      <c r="K57" s="198">
        <f t="shared" si="46"/>
        <v>2.7233336827574409E-2</v>
      </c>
      <c r="L57" s="198">
        <f t="shared" si="46"/>
        <v>2.5470460349415632E-2</v>
      </c>
      <c r="M57" s="198">
        <f t="shared" si="46"/>
        <v>3.1160487777229955E-2</v>
      </c>
      <c r="N57" s="198">
        <f t="shared" si="46"/>
        <v>3.4225125903468483E-2</v>
      </c>
      <c r="O57" s="198">
        <f t="shared" si="46"/>
        <v>3.2742185178641511E-2</v>
      </c>
      <c r="P57" s="198">
        <f t="shared" si="46"/>
        <v>3.6132421586123523E-2</v>
      </c>
      <c r="Q57" s="198">
        <f t="shared" si="46"/>
        <v>2.7810527400011935E-2</v>
      </c>
      <c r="R57" s="198">
        <f t="shared" ref="R57:V57" si="47">IF(R49=0,0,R49/R$44)</f>
        <v>2.7231251026088685E-2</v>
      </c>
      <c r="S57" s="198">
        <f t="shared" si="47"/>
        <v>2.730777491139505E-2</v>
      </c>
      <c r="T57" s="198">
        <f t="shared" si="47"/>
        <v>3.0369034242093033E-2</v>
      </c>
      <c r="U57" s="198">
        <f t="shared" si="47"/>
        <v>3.3850565050515882E-2</v>
      </c>
      <c r="V57" s="198">
        <f t="shared" si="47"/>
        <v>2.4776791605716456E-2</v>
      </c>
      <c r="W57" s="198">
        <f t="shared" ref="W57" si="48">IF(W49=0,0,W49/W$44)</f>
        <v>2.0404236742844684E-2</v>
      </c>
      <c r="DA57" s="60"/>
    </row>
    <row r="58" spans="1:105" ht="12" customHeight="1" x14ac:dyDescent="0.25">
      <c r="A58" s="194" t="s">
        <v>58</v>
      </c>
      <c r="B58" s="195">
        <f t="shared" ref="B58:Q58" si="49">IF(B50=0,0,B50/B$44)</f>
        <v>7.7283616881443334E-2</v>
      </c>
      <c r="C58" s="195">
        <f t="shared" si="49"/>
        <v>7.4302880363446303E-2</v>
      </c>
      <c r="D58" s="195">
        <f t="shared" si="49"/>
        <v>7.9736397366352046E-2</v>
      </c>
      <c r="E58" s="195">
        <f t="shared" si="49"/>
        <v>7.8941335411087887E-2</v>
      </c>
      <c r="F58" s="195">
        <f t="shared" si="49"/>
        <v>7.5759468805556396E-2</v>
      </c>
      <c r="G58" s="195">
        <f t="shared" si="49"/>
        <v>7.8900900466230231E-2</v>
      </c>
      <c r="H58" s="195">
        <f t="shared" si="49"/>
        <v>8.4110656002135062E-2</v>
      </c>
      <c r="I58" s="195">
        <f t="shared" si="49"/>
        <v>8.8572716945479149E-2</v>
      </c>
      <c r="J58" s="195">
        <f t="shared" si="49"/>
        <v>8.9042354683360872E-2</v>
      </c>
      <c r="K58" s="195">
        <f t="shared" si="49"/>
        <v>9.050132519171375E-2</v>
      </c>
      <c r="L58" s="195">
        <f t="shared" si="49"/>
        <v>9.2225575698483067E-2</v>
      </c>
      <c r="M58" s="195">
        <f t="shared" si="49"/>
        <v>0.10038442226297049</v>
      </c>
      <c r="N58" s="195">
        <f t="shared" si="49"/>
        <v>0.10159340087644124</v>
      </c>
      <c r="O58" s="195">
        <f t="shared" si="49"/>
        <v>0.10167334905995826</v>
      </c>
      <c r="P58" s="195">
        <f t="shared" si="49"/>
        <v>0.11131152097092137</v>
      </c>
      <c r="Q58" s="195">
        <f t="shared" si="49"/>
        <v>0.10449198173730902</v>
      </c>
      <c r="R58" s="195">
        <f t="shared" ref="R58:V58" si="50">IF(R50=0,0,R50/R$44)</f>
        <v>0.10236249969008698</v>
      </c>
      <c r="S58" s="195">
        <f t="shared" si="50"/>
        <v>0.10012899733188242</v>
      </c>
      <c r="T58" s="195">
        <f t="shared" si="50"/>
        <v>0.1070166348079501</v>
      </c>
      <c r="U58" s="195">
        <f t="shared" si="50"/>
        <v>0.11511911813699552</v>
      </c>
      <c r="V58" s="195">
        <f t="shared" si="50"/>
        <v>0.1105791278829661</v>
      </c>
      <c r="W58" s="195">
        <f t="shared" ref="W58" si="51">IF(W50=0,0,W50/W$44)</f>
        <v>0.11786988951606935</v>
      </c>
      <c r="DA58" s="62"/>
    </row>
    <row r="59" spans="1:105" s="2" customFormat="1" ht="12" customHeight="1" x14ac:dyDescent="0.25">
      <c r="DA59" s="9"/>
    </row>
    <row r="60" spans="1:105" s="2" customFormat="1" ht="12.95" customHeight="1" x14ac:dyDescent="0.25">
      <c r="A60" s="190" t="s">
        <v>77</v>
      </c>
      <c r="B60" s="191"/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DA60" s="211"/>
    </row>
    <row r="61" spans="1:105" s="2" customFormat="1" ht="12" customHeight="1" x14ac:dyDescent="0.25">
      <c r="DA61" s="9"/>
    </row>
    <row r="62" spans="1:105" ht="12.95" customHeight="1" x14ac:dyDescent="0.25">
      <c r="A62" s="23" t="s">
        <v>76</v>
      </c>
      <c r="B62" s="22">
        <v>1074.1237683599998</v>
      </c>
      <c r="C62" s="22">
        <v>1167.07433292</v>
      </c>
      <c r="D62" s="22">
        <v>1104.98326056</v>
      </c>
      <c r="E62" s="22">
        <v>1146.0297151200002</v>
      </c>
      <c r="F62" s="22">
        <v>1225.6347081599999</v>
      </c>
      <c r="G62" s="22">
        <v>1200.43008156</v>
      </c>
      <c r="H62" s="22">
        <v>1186.9809207599997</v>
      </c>
      <c r="I62" s="22">
        <v>1146.10021416</v>
      </c>
      <c r="J62" s="22">
        <v>1179.3457182000002</v>
      </c>
      <c r="K62" s="22">
        <v>1161.2365196400001</v>
      </c>
      <c r="L62" s="22">
        <v>1140.2019803999997</v>
      </c>
      <c r="M62" s="22">
        <v>1044.16535172</v>
      </c>
      <c r="N62" s="22">
        <v>1066.0604809200001</v>
      </c>
      <c r="O62" s="22">
        <v>1058.5948865999999</v>
      </c>
      <c r="P62" s="22">
        <v>955.27638144000025</v>
      </c>
      <c r="Q62" s="22">
        <v>1068.4961186400001</v>
      </c>
      <c r="R62" s="22">
        <v>1101.1397644799999</v>
      </c>
      <c r="S62" s="22">
        <v>1116.40668228</v>
      </c>
      <c r="T62" s="22">
        <v>1029.5732425200003</v>
      </c>
      <c r="U62" s="22">
        <v>941.59458684000015</v>
      </c>
      <c r="V62" s="22">
        <v>1027.9478425200002</v>
      </c>
      <c r="W62" s="22">
        <v>982.61154684000007</v>
      </c>
      <c r="DA62" s="57" t="s">
        <v>250</v>
      </c>
    </row>
    <row r="63" spans="1:105" ht="12" customHeight="1" x14ac:dyDescent="0.25">
      <c r="A63" s="30" t="s">
        <v>51</v>
      </c>
      <c r="B63" s="31">
        <v>6.2078016000000007</v>
      </c>
      <c r="C63" s="31">
        <v>5.0087267999999989</v>
      </c>
      <c r="D63" s="31">
        <v>3.9637936800000007</v>
      </c>
      <c r="E63" s="31">
        <v>2.8781306400000002</v>
      </c>
      <c r="F63" s="31">
        <v>2.6702676000000003</v>
      </c>
      <c r="G63" s="31">
        <v>2.9318520000000006</v>
      </c>
      <c r="H63" s="31">
        <v>2.5147214400000002</v>
      </c>
      <c r="I63" s="31">
        <v>2.0993464800000003</v>
      </c>
      <c r="J63" s="31">
        <v>1.9353734400000002</v>
      </c>
      <c r="K63" s="31">
        <v>2.1172535999999997</v>
      </c>
      <c r="L63" s="31">
        <v>2.4715336800000003</v>
      </c>
      <c r="M63" s="31">
        <v>2.2229407200000004</v>
      </c>
      <c r="N63" s="31">
        <v>1.8282818399999998</v>
      </c>
      <c r="O63" s="31">
        <v>2.5930212000000008</v>
      </c>
      <c r="P63" s="31">
        <v>2.0329847999999999</v>
      </c>
      <c r="Q63" s="31">
        <v>2.5164770400000003</v>
      </c>
      <c r="R63" s="31">
        <v>2.3953406400000001</v>
      </c>
      <c r="S63" s="31">
        <v>1.55475936</v>
      </c>
      <c r="T63" s="31">
        <v>0.96979344000000023</v>
      </c>
      <c r="U63" s="31">
        <v>1.0154390400000002</v>
      </c>
      <c r="V63" s="31">
        <v>1.0867164000000002</v>
      </c>
      <c r="W63" s="31">
        <v>1.4220360000000003</v>
      </c>
      <c r="DA63" s="59" t="s">
        <v>251</v>
      </c>
    </row>
    <row r="64" spans="1:105" ht="12" customHeight="1" x14ac:dyDescent="0.25">
      <c r="A64" s="73" t="s">
        <v>75</v>
      </c>
      <c r="B64" s="98">
        <v>700.01189747999979</v>
      </c>
      <c r="C64" s="98">
        <v>754.93141272000003</v>
      </c>
      <c r="D64" s="98">
        <v>689.70490344000007</v>
      </c>
      <c r="E64" s="98">
        <v>701.60522472000014</v>
      </c>
      <c r="F64" s="98">
        <v>744.71588999999994</v>
      </c>
      <c r="G64" s="98">
        <v>718.58018159999995</v>
      </c>
      <c r="H64" s="98">
        <v>741.29971643999988</v>
      </c>
      <c r="I64" s="98">
        <v>703.00868615999991</v>
      </c>
      <c r="J64" s="98">
        <v>705.78224496000007</v>
      </c>
      <c r="K64" s="98">
        <v>697.76406359999987</v>
      </c>
      <c r="L64" s="98">
        <v>599.12958347999984</v>
      </c>
      <c r="M64" s="98">
        <v>535.13671643999987</v>
      </c>
      <c r="N64" s="98">
        <v>594.93007260000002</v>
      </c>
      <c r="O64" s="98">
        <v>559.60943040000018</v>
      </c>
      <c r="P64" s="98">
        <v>476.18661204000011</v>
      </c>
      <c r="Q64" s="98">
        <v>546.04048824000006</v>
      </c>
      <c r="R64" s="98">
        <v>545.65535411999997</v>
      </c>
      <c r="S64" s="98">
        <v>486.42450264000007</v>
      </c>
      <c r="T64" s="98">
        <v>454.24758744000019</v>
      </c>
      <c r="U64" s="98">
        <v>361.85448744000007</v>
      </c>
      <c r="V64" s="98">
        <v>420.40796364000016</v>
      </c>
      <c r="W64" s="98">
        <v>416.07897408000008</v>
      </c>
      <c r="DA64" s="63"/>
    </row>
    <row r="65" spans="1:105" ht="12" customHeight="1" x14ac:dyDescent="0.25">
      <c r="A65" s="97" t="s">
        <v>74</v>
      </c>
      <c r="B65" s="98">
        <v>14.513025240000001</v>
      </c>
      <c r="C65" s="98">
        <v>14.513025240000001</v>
      </c>
      <c r="D65" s="98">
        <v>5.8053009600000003</v>
      </c>
      <c r="E65" s="98">
        <v>2.9026504799999988</v>
      </c>
      <c r="F65" s="98">
        <v>5.8053009600000003</v>
      </c>
      <c r="G65" s="98">
        <v>8.707724279999999</v>
      </c>
      <c r="H65" s="98">
        <v>8.707724279999999</v>
      </c>
      <c r="I65" s="98">
        <v>2.9026504799999988</v>
      </c>
      <c r="J65" s="98">
        <v>2.9026504799999988</v>
      </c>
      <c r="K65" s="98">
        <v>5.9881647599999992</v>
      </c>
      <c r="L65" s="98">
        <v>5.9881647599999992</v>
      </c>
      <c r="M65" s="98">
        <v>2.0174079600000003</v>
      </c>
      <c r="N65" s="98">
        <v>0.8881956000000002</v>
      </c>
      <c r="O65" s="98">
        <v>1.0188126</v>
      </c>
      <c r="P65" s="98">
        <v>1.3177551600000001</v>
      </c>
      <c r="Q65" s="98">
        <v>1.2509701200000001</v>
      </c>
      <c r="R65" s="98">
        <v>1.2218936399999998</v>
      </c>
      <c r="S65" s="98">
        <v>0.94634856000000023</v>
      </c>
      <c r="T65" s="98">
        <v>1.2046294799999999</v>
      </c>
      <c r="U65" s="98">
        <v>1.7822973600000003</v>
      </c>
      <c r="V65" s="98">
        <v>1.2800465999999999</v>
      </c>
      <c r="W65" s="98">
        <v>0.61537644000000002</v>
      </c>
      <c r="DA65" s="63" t="s">
        <v>252</v>
      </c>
    </row>
    <row r="66" spans="1:105" ht="12" customHeight="1" x14ac:dyDescent="0.25">
      <c r="A66" s="97" t="s">
        <v>201</v>
      </c>
      <c r="B66" s="98">
        <v>685.49887223999974</v>
      </c>
      <c r="C66" s="98">
        <v>740.41838747999998</v>
      </c>
      <c r="D66" s="98">
        <v>683.89960248000011</v>
      </c>
      <c r="E66" s="98">
        <v>698.7025742400001</v>
      </c>
      <c r="F66" s="98">
        <v>738.91058903999999</v>
      </c>
      <c r="G66" s="98">
        <v>709.87245731999997</v>
      </c>
      <c r="H66" s="98">
        <v>732.5919921599999</v>
      </c>
      <c r="I66" s="98">
        <v>700.10603567999988</v>
      </c>
      <c r="J66" s="98">
        <v>702.87959448000004</v>
      </c>
      <c r="K66" s="98">
        <v>691.77589883999985</v>
      </c>
      <c r="L66" s="98">
        <v>593.14141871999982</v>
      </c>
      <c r="M66" s="98">
        <v>533.11930847999986</v>
      </c>
      <c r="N66" s="98">
        <v>594.041877</v>
      </c>
      <c r="O66" s="98">
        <v>558.59061780000013</v>
      </c>
      <c r="P66" s="98">
        <v>474.86885688000012</v>
      </c>
      <c r="Q66" s="98">
        <v>544.78951812000003</v>
      </c>
      <c r="R66" s="98">
        <v>544.43346048000001</v>
      </c>
      <c r="S66" s="98">
        <v>485.47815408000008</v>
      </c>
      <c r="T66" s="98">
        <v>453.04295796000019</v>
      </c>
      <c r="U66" s="98">
        <v>360.0721900800001</v>
      </c>
      <c r="V66" s="98">
        <v>419.12791704000017</v>
      </c>
      <c r="W66" s="98">
        <v>415.4635976400001</v>
      </c>
      <c r="DA66" s="63" t="s">
        <v>253</v>
      </c>
    </row>
    <row r="67" spans="1:105" ht="12" customHeight="1" x14ac:dyDescent="0.25">
      <c r="A67" s="73" t="s">
        <v>192</v>
      </c>
      <c r="B67" s="98">
        <v>367.90406927999999</v>
      </c>
      <c r="C67" s="98">
        <v>407.13419339999996</v>
      </c>
      <c r="D67" s="98">
        <v>411.31456343999986</v>
      </c>
      <c r="E67" s="98">
        <v>441.54635976000009</v>
      </c>
      <c r="F67" s="98">
        <v>478.24855056000001</v>
      </c>
      <c r="G67" s="98">
        <v>478.91804796000008</v>
      </c>
      <c r="H67" s="98">
        <v>443.16648287999988</v>
      </c>
      <c r="I67" s="98">
        <v>440.99218152000009</v>
      </c>
      <c r="J67" s="98">
        <v>471.62809980000009</v>
      </c>
      <c r="K67" s="98">
        <v>461.35520244000014</v>
      </c>
      <c r="L67" s="98">
        <v>538.60086323999997</v>
      </c>
      <c r="M67" s="98">
        <v>506.80569456000012</v>
      </c>
      <c r="N67" s="98">
        <v>469.30212648000008</v>
      </c>
      <c r="O67" s="98">
        <v>496.39243499999986</v>
      </c>
      <c r="P67" s="98">
        <v>477.05678460000019</v>
      </c>
      <c r="Q67" s="98">
        <v>519.93915335999986</v>
      </c>
      <c r="R67" s="98">
        <v>553.08906972</v>
      </c>
      <c r="S67" s="98">
        <v>628.42742028000009</v>
      </c>
      <c r="T67" s="98">
        <v>574.35586164000006</v>
      </c>
      <c r="U67" s="98">
        <v>578.72466036000014</v>
      </c>
      <c r="V67" s="98">
        <v>606.45316248000006</v>
      </c>
      <c r="W67" s="98">
        <v>565.11053675999995</v>
      </c>
      <c r="DA67" s="63" t="s">
        <v>254</v>
      </c>
    </row>
    <row r="68" spans="1:105" ht="12" customHeight="1" x14ac:dyDescent="0.25">
      <c r="A68" s="73" t="s">
        <v>73</v>
      </c>
      <c r="B68" s="98">
        <v>0</v>
      </c>
      <c r="C68" s="98">
        <v>0</v>
      </c>
      <c r="D68" s="98">
        <v>0</v>
      </c>
      <c r="E68" s="98">
        <v>0</v>
      </c>
      <c r="F68" s="98">
        <v>0</v>
      </c>
      <c r="G68" s="98">
        <v>0</v>
      </c>
      <c r="H68" s="98">
        <v>0</v>
      </c>
      <c r="I68" s="98">
        <v>0</v>
      </c>
      <c r="J68" s="98">
        <v>0</v>
      </c>
      <c r="K68" s="98">
        <v>0</v>
      </c>
      <c r="L68" s="98">
        <v>0</v>
      </c>
      <c r="M68" s="98">
        <v>0</v>
      </c>
      <c r="N68" s="98">
        <v>0</v>
      </c>
      <c r="O68" s="98">
        <v>0</v>
      </c>
      <c r="P68" s="98">
        <v>0</v>
      </c>
      <c r="Q68" s="98">
        <v>0</v>
      </c>
      <c r="R68" s="98">
        <v>0</v>
      </c>
      <c r="S68" s="98">
        <v>0</v>
      </c>
      <c r="T68" s="98">
        <v>0</v>
      </c>
      <c r="U68" s="98">
        <v>0</v>
      </c>
      <c r="V68" s="98">
        <v>0</v>
      </c>
      <c r="W68" s="98">
        <v>0</v>
      </c>
      <c r="DA68" s="63"/>
    </row>
    <row r="69" spans="1:105" ht="12" customHeight="1" x14ac:dyDescent="0.25">
      <c r="A69" s="97" t="s">
        <v>204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255</v>
      </c>
    </row>
    <row r="70" spans="1:105" ht="12" customHeight="1" x14ac:dyDescent="0.25">
      <c r="A70" s="97" t="s">
        <v>72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256</v>
      </c>
    </row>
    <row r="71" spans="1:105" ht="12" customHeight="1" x14ac:dyDescent="0.25">
      <c r="A71" s="97" t="s">
        <v>71</v>
      </c>
      <c r="B71" s="98">
        <v>0</v>
      </c>
      <c r="C71" s="98">
        <v>0</v>
      </c>
      <c r="D71" s="98">
        <v>0</v>
      </c>
      <c r="E71" s="98">
        <v>0</v>
      </c>
      <c r="F71" s="98">
        <v>0</v>
      </c>
      <c r="G71" s="98">
        <v>0</v>
      </c>
      <c r="H71" s="98">
        <v>0</v>
      </c>
      <c r="I71" s="98">
        <v>0</v>
      </c>
      <c r="J71" s="98">
        <v>0</v>
      </c>
      <c r="K71" s="98">
        <v>0</v>
      </c>
      <c r="L71" s="98">
        <v>0</v>
      </c>
      <c r="M71" s="98">
        <v>0</v>
      </c>
      <c r="N71" s="98">
        <v>0</v>
      </c>
      <c r="O71" s="98">
        <v>0</v>
      </c>
      <c r="P71" s="98">
        <v>0</v>
      </c>
      <c r="Q71" s="98">
        <v>0</v>
      </c>
      <c r="R71" s="98">
        <v>0</v>
      </c>
      <c r="S71" s="98">
        <v>0</v>
      </c>
      <c r="T71" s="98">
        <v>0</v>
      </c>
      <c r="U71" s="98">
        <v>0</v>
      </c>
      <c r="V71" s="98">
        <v>0</v>
      </c>
      <c r="W71" s="98">
        <v>0</v>
      </c>
      <c r="DA71" s="63" t="s">
        <v>257</v>
      </c>
    </row>
    <row r="72" spans="1:105" ht="12" customHeight="1" x14ac:dyDescent="0.25">
      <c r="A72" s="97" t="s">
        <v>52</v>
      </c>
      <c r="B72" s="98">
        <v>0</v>
      </c>
      <c r="C72" s="98">
        <v>0</v>
      </c>
      <c r="D72" s="98">
        <v>0</v>
      </c>
      <c r="E72" s="98">
        <v>0</v>
      </c>
      <c r="F72" s="98">
        <v>0</v>
      </c>
      <c r="G72" s="98">
        <v>0</v>
      </c>
      <c r="H72" s="98">
        <v>0</v>
      </c>
      <c r="I72" s="98">
        <v>0</v>
      </c>
      <c r="J72" s="98">
        <v>0</v>
      </c>
      <c r="K72" s="98">
        <v>0</v>
      </c>
      <c r="L72" s="98">
        <v>0</v>
      </c>
      <c r="M72" s="98">
        <v>0</v>
      </c>
      <c r="N72" s="98">
        <v>0</v>
      </c>
      <c r="O72" s="98">
        <v>0</v>
      </c>
      <c r="P72" s="98">
        <v>0</v>
      </c>
      <c r="Q72" s="98">
        <v>0</v>
      </c>
      <c r="R72" s="98">
        <v>0</v>
      </c>
      <c r="S72" s="98">
        <v>0</v>
      </c>
      <c r="T72" s="98">
        <v>0</v>
      </c>
      <c r="U72" s="98">
        <v>0</v>
      </c>
      <c r="V72" s="98">
        <v>0</v>
      </c>
      <c r="W72" s="98">
        <v>0</v>
      </c>
      <c r="DA72" s="63" t="s">
        <v>258</v>
      </c>
    </row>
    <row r="73" spans="1:105" ht="12" customHeight="1" x14ac:dyDescent="0.25">
      <c r="A73" s="97" t="s">
        <v>202</v>
      </c>
      <c r="B73" s="98">
        <v>0</v>
      </c>
      <c r="C73" s="98">
        <v>0</v>
      </c>
      <c r="D73" s="98">
        <v>0</v>
      </c>
      <c r="E73" s="98">
        <v>0</v>
      </c>
      <c r="F73" s="98">
        <v>0</v>
      </c>
      <c r="G73" s="98">
        <v>0</v>
      </c>
      <c r="H73" s="98">
        <v>0</v>
      </c>
      <c r="I73" s="98">
        <v>0</v>
      </c>
      <c r="J73" s="98">
        <v>0</v>
      </c>
      <c r="K73" s="98">
        <v>0</v>
      </c>
      <c r="L73" s="98">
        <v>0</v>
      </c>
      <c r="M73" s="98">
        <v>0</v>
      </c>
      <c r="N73" s="98">
        <v>0</v>
      </c>
      <c r="O73" s="98">
        <v>0</v>
      </c>
      <c r="P73" s="98">
        <v>0</v>
      </c>
      <c r="Q73" s="98">
        <v>0</v>
      </c>
      <c r="R73" s="98">
        <v>0</v>
      </c>
      <c r="S73" s="98">
        <v>0</v>
      </c>
      <c r="T73" s="98">
        <v>0</v>
      </c>
      <c r="U73" s="98">
        <v>0</v>
      </c>
      <c r="V73" s="98">
        <v>0</v>
      </c>
      <c r="W73" s="98">
        <v>0</v>
      </c>
      <c r="DA73" s="63" t="s">
        <v>259</v>
      </c>
    </row>
    <row r="74" spans="1:105" ht="12" customHeight="1" x14ac:dyDescent="0.25">
      <c r="A74" s="97" t="s">
        <v>195</v>
      </c>
      <c r="B74" s="98">
        <v>0</v>
      </c>
      <c r="C74" s="98">
        <v>0</v>
      </c>
      <c r="D74" s="98">
        <v>0</v>
      </c>
      <c r="E74" s="98">
        <v>0</v>
      </c>
      <c r="F74" s="98">
        <v>0</v>
      </c>
      <c r="G74" s="98">
        <v>0</v>
      </c>
      <c r="H74" s="98">
        <v>0</v>
      </c>
      <c r="I74" s="98">
        <v>0</v>
      </c>
      <c r="J74" s="98">
        <v>0</v>
      </c>
      <c r="K74" s="98">
        <v>0</v>
      </c>
      <c r="L74" s="98">
        <v>0</v>
      </c>
      <c r="M74" s="98">
        <v>0</v>
      </c>
      <c r="N74" s="98">
        <v>0</v>
      </c>
      <c r="O74" s="98">
        <v>0</v>
      </c>
      <c r="P74" s="98">
        <v>0</v>
      </c>
      <c r="Q74" s="98">
        <v>0</v>
      </c>
      <c r="R74" s="98">
        <v>0</v>
      </c>
      <c r="S74" s="98">
        <v>0</v>
      </c>
      <c r="T74" s="98">
        <v>0</v>
      </c>
      <c r="U74" s="98">
        <v>0</v>
      </c>
      <c r="V74" s="98">
        <v>0</v>
      </c>
      <c r="W74" s="98">
        <v>0</v>
      </c>
      <c r="DA74" s="63" t="s">
        <v>260</v>
      </c>
    </row>
    <row r="75" spans="1:105" ht="12" customHeight="1" x14ac:dyDescent="0.25">
      <c r="A75" s="73" t="s">
        <v>203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261</v>
      </c>
    </row>
    <row r="76" spans="1:105" ht="12" customHeight="1" x14ac:dyDescent="0.25">
      <c r="A76" s="32" t="s">
        <v>53</v>
      </c>
      <c r="B76" s="33">
        <v>0</v>
      </c>
      <c r="C76" s="33">
        <v>0</v>
      </c>
      <c r="D76" s="33">
        <v>0</v>
      </c>
      <c r="E76" s="33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DA76" s="60" t="s">
        <v>262</v>
      </c>
    </row>
    <row r="77" spans="1:105" s="2" customFormat="1" ht="12" customHeight="1" x14ac:dyDescent="0.25">
      <c r="DA77" s="9"/>
    </row>
    <row r="78" spans="1:105" ht="12.95" customHeight="1" x14ac:dyDescent="0.25">
      <c r="A78" s="202" t="s">
        <v>70</v>
      </c>
      <c r="B78" s="203">
        <f t="shared" ref="B78:Q78" si="52">B79+B84</f>
        <v>1074.12376836</v>
      </c>
      <c r="C78" s="203">
        <f t="shared" si="52"/>
        <v>1167.07433292</v>
      </c>
      <c r="D78" s="203">
        <f t="shared" si="52"/>
        <v>1104.9832605599997</v>
      </c>
      <c r="E78" s="203">
        <f t="shared" si="52"/>
        <v>1146.02971512</v>
      </c>
      <c r="F78" s="203">
        <f t="shared" si="52"/>
        <v>1225.6347081599999</v>
      </c>
      <c r="G78" s="203">
        <f t="shared" si="52"/>
        <v>1200.43008156</v>
      </c>
      <c r="H78" s="203">
        <f t="shared" si="52"/>
        <v>1186.9809207599999</v>
      </c>
      <c r="I78" s="203">
        <f t="shared" si="52"/>
        <v>1146.1002141599997</v>
      </c>
      <c r="J78" s="203">
        <f t="shared" si="52"/>
        <v>1179.3457182000002</v>
      </c>
      <c r="K78" s="203">
        <f t="shared" si="52"/>
        <v>1161.2365196400003</v>
      </c>
      <c r="L78" s="203">
        <f t="shared" si="52"/>
        <v>1140.2019803999999</v>
      </c>
      <c r="M78" s="203">
        <f t="shared" si="52"/>
        <v>1044.1653517200004</v>
      </c>
      <c r="N78" s="203">
        <f t="shared" si="52"/>
        <v>1066.0604809200001</v>
      </c>
      <c r="O78" s="203">
        <f t="shared" si="52"/>
        <v>1058.5948866000001</v>
      </c>
      <c r="P78" s="203">
        <f t="shared" si="52"/>
        <v>955.27638144000048</v>
      </c>
      <c r="Q78" s="203">
        <f t="shared" si="52"/>
        <v>1068.4961186399998</v>
      </c>
      <c r="R78" s="203">
        <f t="shared" ref="R78:V78" si="53">R79+R84</f>
        <v>1101.1397644799997</v>
      </c>
      <c r="S78" s="203">
        <f t="shared" si="53"/>
        <v>1116.4066822800003</v>
      </c>
      <c r="T78" s="203">
        <f t="shared" si="53"/>
        <v>1029.5732425200001</v>
      </c>
      <c r="U78" s="203">
        <f t="shared" si="53"/>
        <v>941.59458684000003</v>
      </c>
      <c r="V78" s="203">
        <f t="shared" si="53"/>
        <v>1027.9478425200002</v>
      </c>
      <c r="W78" s="203">
        <f t="shared" ref="W78" si="54">W79+W84</f>
        <v>982.61154684000064</v>
      </c>
      <c r="DA78" s="216" t="s">
        <v>263</v>
      </c>
    </row>
    <row r="79" spans="1:105" ht="12" customHeight="1" x14ac:dyDescent="0.25">
      <c r="A79" s="208" t="s">
        <v>39</v>
      </c>
      <c r="B79" s="192">
        <f t="shared" ref="B79:Q79" si="55">SUM(B80:B83)</f>
        <v>1074.12376836</v>
      </c>
      <c r="C79" s="192">
        <f t="shared" si="55"/>
        <v>1167.07433292</v>
      </c>
      <c r="D79" s="192">
        <f t="shared" si="55"/>
        <v>1104.9832605599997</v>
      </c>
      <c r="E79" s="192">
        <f t="shared" si="55"/>
        <v>1146.02971512</v>
      </c>
      <c r="F79" s="192">
        <f t="shared" si="55"/>
        <v>1225.6347081599999</v>
      </c>
      <c r="G79" s="192">
        <f t="shared" si="55"/>
        <v>1200.43008156</v>
      </c>
      <c r="H79" s="192">
        <f t="shared" si="55"/>
        <v>1186.9809207599999</v>
      </c>
      <c r="I79" s="192">
        <f t="shared" si="55"/>
        <v>1146.1002141599997</v>
      </c>
      <c r="J79" s="192">
        <f t="shared" si="55"/>
        <v>1179.3457182000002</v>
      </c>
      <c r="K79" s="192">
        <f t="shared" si="55"/>
        <v>1161.2365196400003</v>
      </c>
      <c r="L79" s="192">
        <f t="shared" si="55"/>
        <v>1140.2019803999999</v>
      </c>
      <c r="M79" s="192">
        <f t="shared" si="55"/>
        <v>1044.1653517200004</v>
      </c>
      <c r="N79" s="192">
        <f t="shared" si="55"/>
        <v>1066.0604809200001</v>
      </c>
      <c r="O79" s="192">
        <f t="shared" si="55"/>
        <v>1058.5948866000001</v>
      </c>
      <c r="P79" s="192">
        <f t="shared" si="55"/>
        <v>955.27638144000048</v>
      </c>
      <c r="Q79" s="192">
        <f t="shared" si="55"/>
        <v>1068.4961186399998</v>
      </c>
      <c r="R79" s="192">
        <f t="shared" ref="R79:V79" si="56">SUM(R80:R83)</f>
        <v>1101.1397644799997</v>
      </c>
      <c r="S79" s="192">
        <f t="shared" si="56"/>
        <v>1116.4066822800003</v>
      </c>
      <c r="T79" s="192">
        <f t="shared" si="56"/>
        <v>1029.5732425200001</v>
      </c>
      <c r="U79" s="192">
        <f t="shared" si="56"/>
        <v>941.59458684000003</v>
      </c>
      <c r="V79" s="192">
        <f t="shared" si="56"/>
        <v>1027.9478425200002</v>
      </c>
      <c r="W79" s="192">
        <f t="shared" ref="W79" si="57">SUM(W80:W83)</f>
        <v>982.61154684000064</v>
      </c>
      <c r="DA79" s="213" t="s">
        <v>264</v>
      </c>
    </row>
    <row r="80" spans="1:105" ht="12" customHeight="1" x14ac:dyDescent="0.25">
      <c r="A80" s="97" t="s">
        <v>57</v>
      </c>
      <c r="B80" s="74">
        <v>1006.1423437538632</v>
      </c>
      <c r="C80" s="74">
        <v>1094.9228346470081</v>
      </c>
      <c r="D80" s="74">
        <v>1037.555970785824</v>
      </c>
      <c r="E80" s="74">
        <v>1079.3627562446129</v>
      </c>
      <c r="F80" s="74">
        <v>1156.0306410853909</v>
      </c>
      <c r="G80" s="74">
        <v>1128.7295857366273</v>
      </c>
      <c r="H80" s="74">
        <v>1112.4391509820714</v>
      </c>
      <c r="I80" s="74">
        <v>1073.3699832736279</v>
      </c>
      <c r="J80" s="74">
        <v>1102.1477197299455</v>
      </c>
      <c r="K80" s="74">
        <v>1084.3117754412617</v>
      </c>
      <c r="L80" s="74">
        <v>1057.5315128567249</v>
      </c>
      <c r="M80" s="74">
        <v>961.88908733357425</v>
      </c>
      <c r="N80" s="74">
        <v>985.9809621288498</v>
      </c>
      <c r="O80" s="74">
        <v>975.828018801501</v>
      </c>
      <c r="P80" s="74">
        <v>868.05391985996607</v>
      </c>
      <c r="Q80" s="74">
        <v>986.38842937679487</v>
      </c>
      <c r="R80" s="74">
        <v>1018.5136941831929</v>
      </c>
      <c r="S80" s="74">
        <v>1039.4600252112223</v>
      </c>
      <c r="T80" s="74">
        <v>945.30743138827643</v>
      </c>
      <c r="U80" s="74">
        <v>844.38345215005461</v>
      </c>
      <c r="V80" s="74">
        <v>949.09575456008633</v>
      </c>
      <c r="W80" s="74">
        <v>901.61296190800817</v>
      </c>
      <c r="DA80" s="90" t="s">
        <v>265</v>
      </c>
    </row>
    <row r="81" spans="1:105" ht="12" customHeight="1" x14ac:dyDescent="0.25">
      <c r="A81" s="97" t="s">
        <v>56</v>
      </c>
      <c r="B81" s="74">
        <v>0</v>
      </c>
      <c r="C81" s="74">
        <v>0</v>
      </c>
      <c r="D81" s="74">
        <v>0</v>
      </c>
      <c r="E81" s="74">
        <v>0</v>
      </c>
      <c r="F81" s="74">
        <v>0</v>
      </c>
      <c r="G81" s="74">
        <v>0</v>
      </c>
      <c r="H81" s="74">
        <v>0</v>
      </c>
      <c r="I81" s="74">
        <v>0</v>
      </c>
      <c r="J81" s="74">
        <v>0</v>
      </c>
      <c r="K81" s="74">
        <v>0</v>
      </c>
      <c r="L81" s="74">
        <v>0</v>
      </c>
      <c r="M81" s="74">
        <v>0</v>
      </c>
      <c r="N81" s="74">
        <v>0</v>
      </c>
      <c r="O81" s="74">
        <v>0</v>
      </c>
      <c r="P81" s="74">
        <v>0</v>
      </c>
      <c r="Q81" s="74">
        <v>0</v>
      </c>
      <c r="R81" s="74">
        <v>0</v>
      </c>
      <c r="S81" s="74">
        <v>0</v>
      </c>
      <c r="T81" s="74">
        <v>0</v>
      </c>
      <c r="U81" s="74">
        <v>0</v>
      </c>
      <c r="V81" s="74">
        <v>0</v>
      </c>
      <c r="W81" s="74">
        <v>0</v>
      </c>
      <c r="DA81" s="90" t="s">
        <v>266</v>
      </c>
    </row>
    <row r="82" spans="1:105" ht="12" customHeight="1" x14ac:dyDescent="0.25">
      <c r="A82" s="97" t="s">
        <v>55</v>
      </c>
      <c r="B82" s="74">
        <v>52.786547688027468</v>
      </c>
      <c r="C82" s="74">
        <v>53.189876216707738</v>
      </c>
      <c r="D82" s="74">
        <v>56.180444963933247</v>
      </c>
      <c r="E82" s="74">
        <v>57.893498824613161</v>
      </c>
      <c r="F82" s="74">
        <v>59.055810721345161</v>
      </c>
      <c r="G82" s="74">
        <v>59.234606688377397</v>
      </c>
      <c r="H82" s="74">
        <v>61.733476916452993</v>
      </c>
      <c r="I82" s="74">
        <v>62.900161858144443</v>
      </c>
      <c r="J82" s="74">
        <v>65.429552635399844</v>
      </c>
      <c r="K82" s="74">
        <v>60.941994823804762</v>
      </c>
      <c r="L82" s="74">
        <v>66.487973443275067</v>
      </c>
      <c r="M82" s="74">
        <v>68.677710386426341</v>
      </c>
      <c r="N82" s="74">
        <v>64.376947791150386</v>
      </c>
      <c r="O82" s="74">
        <v>69.30024369849906</v>
      </c>
      <c r="P82" s="74">
        <v>74.396030580034449</v>
      </c>
      <c r="Q82" s="74">
        <v>66.188111863204895</v>
      </c>
      <c r="R82" s="74">
        <v>66.316741596806679</v>
      </c>
      <c r="S82" s="74">
        <v>57.313020768777875</v>
      </c>
      <c r="T82" s="74">
        <v>65.881046031723585</v>
      </c>
      <c r="U82" s="74">
        <v>78.356753989945332</v>
      </c>
      <c r="V82" s="74">
        <v>59.398763759913862</v>
      </c>
      <c r="W82" s="74">
        <v>65.586223937655717</v>
      </c>
      <c r="DA82" s="90" t="s">
        <v>267</v>
      </c>
    </row>
    <row r="83" spans="1:105" ht="12" customHeight="1" x14ac:dyDescent="0.25">
      <c r="A83" s="107" t="s">
        <v>54</v>
      </c>
      <c r="B83" s="193">
        <v>15.194876918109134</v>
      </c>
      <c r="C83" s="193">
        <v>18.961622056284089</v>
      </c>
      <c r="D83" s="193">
        <v>11.246844810242562</v>
      </c>
      <c r="E83" s="193">
        <v>8.773460050773993</v>
      </c>
      <c r="F83" s="193">
        <v>10.548256353263987</v>
      </c>
      <c r="G83" s="193">
        <v>12.465889134995205</v>
      </c>
      <c r="H83" s="193">
        <v>12.808292861475614</v>
      </c>
      <c r="I83" s="193">
        <v>9.8300690282274186</v>
      </c>
      <c r="J83" s="193">
        <v>11.768445834654898</v>
      </c>
      <c r="K83" s="193">
        <v>15.982749374933677</v>
      </c>
      <c r="L83" s="193">
        <v>16.1824941</v>
      </c>
      <c r="M83" s="193">
        <v>13.598553999999993</v>
      </c>
      <c r="N83" s="193">
        <v>15.702571000000015</v>
      </c>
      <c r="O83" s="193">
        <v>13.466624100000013</v>
      </c>
      <c r="P83" s="193">
        <v>12.826430999999985</v>
      </c>
      <c r="Q83" s="193">
        <v>15.919577400000009</v>
      </c>
      <c r="R83" s="193">
        <v>16.309328700000059</v>
      </c>
      <c r="S83" s="193">
        <v>19.63363630000007</v>
      </c>
      <c r="T83" s="193">
        <v>18.384765100000049</v>
      </c>
      <c r="U83" s="193">
        <v>18.854380700000071</v>
      </c>
      <c r="V83" s="193">
        <v>19.453324199999994</v>
      </c>
      <c r="W83" s="193">
        <v>15.412360994336703</v>
      </c>
      <c r="DA83" s="214" t="s">
        <v>268</v>
      </c>
    </row>
    <row r="84" spans="1:105" ht="12" customHeight="1" x14ac:dyDescent="0.25">
      <c r="A84" s="209" t="s">
        <v>58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DA84" s="92" t="s">
        <v>269</v>
      </c>
    </row>
    <row r="85" spans="1:105" s="2" customFormat="1" ht="12" customHeight="1" x14ac:dyDescent="0.25">
      <c r="DA85" s="9"/>
    </row>
    <row r="86" spans="1:105" ht="12.95" customHeight="1" x14ac:dyDescent="0.25">
      <c r="A86" s="23" t="s">
        <v>69</v>
      </c>
      <c r="B86" s="207">
        <f t="shared" ref="B86:Q86" si="58">IF(B78=0,0,B78/B$78)</f>
        <v>1</v>
      </c>
      <c r="C86" s="207">
        <f t="shared" si="58"/>
        <v>1</v>
      </c>
      <c r="D86" s="207">
        <f t="shared" si="58"/>
        <v>1</v>
      </c>
      <c r="E86" s="207">
        <f t="shared" si="58"/>
        <v>1</v>
      </c>
      <c r="F86" s="207">
        <f t="shared" si="58"/>
        <v>1</v>
      </c>
      <c r="G86" s="207">
        <f t="shared" si="58"/>
        <v>1</v>
      </c>
      <c r="H86" s="207">
        <f t="shared" si="58"/>
        <v>1</v>
      </c>
      <c r="I86" s="207">
        <f t="shared" si="58"/>
        <v>1</v>
      </c>
      <c r="J86" s="207">
        <f t="shared" si="58"/>
        <v>1</v>
      </c>
      <c r="K86" s="207">
        <f t="shared" si="58"/>
        <v>1</v>
      </c>
      <c r="L86" s="207">
        <f t="shared" si="58"/>
        <v>1</v>
      </c>
      <c r="M86" s="207">
        <f t="shared" si="58"/>
        <v>1</v>
      </c>
      <c r="N86" s="207">
        <f t="shared" si="58"/>
        <v>1</v>
      </c>
      <c r="O86" s="207">
        <f t="shared" si="58"/>
        <v>1</v>
      </c>
      <c r="P86" s="207">
        <f t="shared" si="58"/>
        <v>1</v>
      </c>
      <c r="Q86" s="207">
        <f t="shared" si="58"/>
        <v>1</v>
      </c>
      <c r="R86" s="207">
        <f t="shared" ref="R86:V86" si="59">IF(R78=0,0,R78/R$78)</f>
        <v>1</v>
      </c>
      <c r="S86" s="207">
        <f t="shared" si="59"/>
        <v>1</v>
      </c>
      <c r="T86" s="207">
        <f t="shared" si="59"/>
        <v>1</v>
      </c>
      <c r="U86" s="207">
        <f t="shared" si="59"/>
        <v>1</v>
      </c>
      <c r="V86" s="207">
        <f t="shared" si="59"/>
        <v>1</v>
      </c>
      <c r="W86" s="207">
        <f t="shared" ref="W86" si="60">IF(W78=0,0,W78/W$78)</f>
        <v>1</v>
      </c>
      <c r="DA86" s="215"/>
    </row>
    <row r="87" spans="1:105" ht="12" customHeight="1" x14ac:dyDescent="0.25">
      <c r="A87" s="194" t="s">
        <v>39</v>
      </c>
      <c r="B87" s="195">
        <f t="shared" ref="B87:Q87" si="61">IF(B79=0,0,B79/B$78)</f>
        <v>1</v>
      </c>
      <c r="C87" s="195">
        <f t="shared" si="61"/>
        <v>1</v>
      </c>
      <c r="D87" s="195">
        <f t="shared" si="61"/>
        <v>1</v>
      </c>
      <c r="E87" s="195">
        <f t="shared" si="61"/>
        <v>1</v>
      </c>
      <c r="F87" s="195">
        <f t="shared" si="61"/>
        <v>1</v>
      </c>
      <c r="G87" s="195">
        <f t="shared" si="61"/>
        <v>1</v>
      </c>
      <c r="H87" s="195">
        <f t="shared" si="61"/>
        <v>1</v>
      </c>
      <c r="I87" s="195">
        <f t="shared" si="61"/>
        <v>1</v>
      </c>
      <c r="J87" s="195">
        <f t="shared" si="61"/>
        <v>1</v>
      </c>
      <c r="K87" s="195">
        <f t="shared" si="61"/>
        <v>1</v>
      </c>
      <c r="L87" s="195">
        <f t="shared" si="61"/>
        <v>1</v>
      </c>
      <c r="M87" s="195">
        <f t="shared" si="61"/>
        <v>1</v>
      </c>
      <c r="N87" s="195">
        <f t="shared" si="61"/>
        <v>1</v>
      </c>
      <c r="O87" s="195">
        <f t="shared" si="61"/>
        <v>1</v>
      </c>
      <c r="P87" s="195">
        <f t="shared" si="61"/>
        <v>1</v>
      </c>
      <c r="Q87" s="195">
        <f t="shared" si="61"/>
        <v>1</v>
      </c>
      <c r="R87" s="195">
        <f t="shared" ref="R87:V87" si="62">IF(R79=0,0,R79/R$78)</f>
        <v>1</v>
      </c>
      <c r="S87" s="195">
        <f t="shared" si="62"/>
        <v>1</v>
      </c>
      <c r="T87" s="195">
        <f t="shared" si="62"/>
        <v>1</v>
      </c>
      <c r="U87" s="195">
        <f t="shared" si="62"/>
        <v>1</v>
      </c>
      <c r="V87" s="195">
        <f t="shared" si="62"/>
        <v>1</v>
      </c>
      <c r="W87" s="195">
        <f t="shared" ref="W87" si="63">IF(W79=0,0,W79/W$78)</f>
        <v>1</v>
      </c>
      <c r="DA87" s="62"/>
    </row>
    <row r="88" spans="1:105" ht="12" customHeight="1" x14ac:dyDescent="0.25">
      <c r="A88" s="97" t="s">
        <v>57</v>
      </c>
      <c r="B88" s="196">
        <f t="shared" ref="B88:Q88" si="64">IF(B80=0,0,B80/B$78)</f>
        <v>0.93670987775465342</v>
      </c>
      <c r="C88" s="196">
        <f t="shared" si="64"/>
        <v>0.93817746116267497</v>
      </c>
      <c r="D88" s="196">
        <f t="shared" si="64"/>
        <v>0.93897890386139971</v>
      </c>
      <c r="E88" s="196">
        <f t="shared" si="64"/>
        <v>0.94182789678502665</v>
      </c>
      <c r="F88" s="196">
        <f t="shared" si="64"/>
        <v>0.94320977807563644</v>
      </c>
      <c r="G88" s="196">
        <f t="shared" si="64"/>
        <v>0.94027099376733758</v>
      </c>
      <c r="H88" s="196">
        <f t="shared" si="64"/>
        <v>0.93720053248185242</v>
      </c>
      <c r="I88" s="196">
        <f t="shared" si="64"/>
        <v>0.93654112442542614</v>
      </c>
      <c r="J88" s="196">
        <f t="shared" si="64"/>
        <v>0.93454167231990326</v>
      </c>
      <c r="K88" s="196">
        <f t="shared" si="64"/>
        <v>0.93375617895432161</v>
      </c>
      <c r="L88" s="196">
        <f t="shared" si="64"/>
        <v>0.92749489216439274</v>
      </c>
      <c r="M88" s="196">
        <f t="shared" si="64"/>
        <v>0.92120379760648374</v>
      </c>
      <c r="N88" s="196">
        <f t="shared" si="64"/>
        <v>0.92488276207177056</v>
      </c>
      <c r="O88" s="196">
        <f t="shared" si="64"/>
        <v>0.92181440809304294</v>
      </c>
      <c r="P88" s="196">
        <f t="shared" si="64"/>
        <v>0.9086940038771254</v>
      </c>
      <c r="Q88" s="196">
        <f t="shared" si="64"/>
        <v>0.92315583760125119</v>
      </c>
      <c r="R88" s="196">
        <f t="shared" ref="R88:V88" si="65">IF(R80=0,0,R80/R$78)</f>
        <v>0.9249631400462357</v>
      </c>
      <c r="S88" s="196">
        <f t="shared" si="65"/>
        <v>0.93107649901232015</v>
      </c>
      <c r="T88" s="196">
        <f t="shared" si="65"/>
        <v>0.91815462207868448</v>
      </c>
      <c r="U88" s="196">
        <f t="shared" si="65"/>
        <v>0.89675903403800683</v>
      </c>
      <c r="V88" s="196">
        <f t="shared" si="65"/>
        <v>0.92329174234501132</v>
      </c>
      <c r="W88" s="196">
        <f t="shared" ref="W88" si="66">IF(W80=0,0,W80/W$78)</f>
        <v>0.91756805098364924</v>
      </c>
      <c r="DA88" s="59"/>
    </row>
    <row r="89" spans="1:105" ht="12" customHeight="1" x14ac:dyDescent="0.25">
      <c r="A89" s="97" t="s">
        <v>56</v>
      </c>
      <c r="B89" s="197">
        <f t="shared" ref="B89:Q89" si="67">IF(B81=0,0,B81/B$78)</f>
        <v>0</v>
      </c>
      <c r="C89" s="197">
        <f t="shared" si="67"/>
        <v>0</v>
      </c>
      <c r="D89" s="197">
        <f t="shared" si="67"/>
        <v>0</v>
      </c>
      <c r="E89" s="197">
        <f t="shared" si="67"/>
        <v>0</v>
      </c>
      <c r="F89" s="197">
        <f t="shared" si="67"/>
        <v>0</v>
      </c>
      <c r="G89" s="197">
        <f t="shared" si="67"/>
        <v>0</v>
      </c>
      <c r="H89" s="197">
        <f t="shared" si="67"/>
        <v>0</v>
      </c>
      <c r="I89" s="197">
        <f t="shared" si="67"/>
        <v>0</v>
      </c>
      <c r="J89" s="197">
        <f t="shared" si="67"/>
        <v>0</v>
      </c>
      <c r="K89" s="197">
        <f t="shared" si="67"/>
        <v>0</v>
      </c>
      <c r="L89" s="197">
        <f t="shared" si="67"/>
        <v>0</v>
      </c>
      <c r="M89" s="197">
        <f t="shared" si="67"/>
        <v>0</v>
      </c>
      <c r="N89" s="197">
        <f t="shared" si="67"/>
        <v>0</v>
      </c>
      <c r="O89" s="197">
        <f t="shared" si="67"/>
        <v>0</v>
      </c>
      <c r="P89" s="197">
        <f t="shared" si="67"/>
        <v>0</v>
      </c>
      <c r="Q89" s="197">
        <f t="shared" si="67"/>
        <v>0</v>
      </c>
      <c r="R89" s="197">
        <f t="shared" ref="R89:V89" si="68">IF(R81=0,0,R81/R$78)</f>
        <v>0</v>
      </c>
      <c r="S89" s="197">
        <f t="shared" si="68"/>
        <v>0</v>
      </c>
      <c r="T89" s="197">
        <f t="shared" si="68"/>
        <v>0</v>
      </c>
      <c r="U89" s="197">
        <f t="shared" si="68"/>
        <v>0</v>
      </c>
      <c r="V89" s="197">
        <f t="shared" si="68"/>
        <v>0</v>
      </c>
      <c r="W89" s="197">
        <f t="shared" ref="W89" si="69">IF(W81=0,0,W81/W$78)</f>
        <v>0</v>
      </c>
      <c r="DA89" s="63"/>
    </row>
    <row r="90" spans="1:105" ht="12" customHeight="1" x14ac:dyDescent="0.25">
      <c r="A90" s="97" t="s">
        <v>55</v>
      </c>
      <c r="B90" s="197">
        <f t="shared" ref="B90:Q90" si="70">IF(B82=0,0,B82/B$78)</f>
        <v>4.9143822381496442E-2</v>
      </c>
      <c r="C90" s="197">
        <f t="shared" si="70"/>
        <v>4.5575397141694979E-2</v>
      </c>
      <c r="D90" s="197">
        <f t="shared" si="70"/>
        <v>5.0842801849741409E-2</v>
      </c>
      <c r="E90" s="197">
        <f t="shared" si="70"/>
        <v>5.0516577415753286E-2</v>
      </c>
      <c r="F90" s="197">
        <f t="shared" si="70"/>
        <v>4.8183859618338862E-2</v>
      </c>
      <c r="G90" s="197">
        <f t="shared" si="70"/>
        <v>4.9344487111985733E-2</v>
      </c>
      <c r="H90" s="197">
        <f t="shared" si="70"/>
        <v>5.2008819886444589E-2</v>
      </c>
      <c r="I90" s="197">
        <f t="shared" si="70"/>
        <v>5.4881903939129145E-2</v>
      </c>
      <c r="J90" s="197">
        <f t="shared" si="70"/>
        <v>5.5479535496396254E-2</v>
      </c>
      <c r="K90" s="197">
        <f t="shared" si="70"/>
        <v>5.2480260302782793E-2</v>
      </c>
      <c r="L90" s="197">
        <f t="shared" si="70"/>
        <v>5.8312452167422209E-2</v>
      </c>
      <c r="M90" s="197">
        <f t="shared" si="70"/>
        <v>6.5772830206726404E-2</v>
      </c>
      <c r="N90" s="197">
        <f t="shared" si="70"/>
        <v>6.0387706835913928E-2</v>
      </c>
      <c r="O90" s="197">
        <f t="shared" si="70"/>
        <v>6.5464366563377133E-2</v>
      </c>
      <c r="P90" s="197">
        <f t="shared" si="70"/>
        <v>7.7879064138368578E-2</v>
      </c>
      <c r="Q90" s="197">
        <f t="shared" si="70"/>
        <v>6.1945112114632911E-2</v>
      </c>
      <c r="R90" s="197">
        <f t="shared" ref="R90:V90" si="71">IF(R82=0,0,R82/R$78)</f>
        <v>6.0225544236996997E-2</v>
      </c>
      <c r="S90" s="197">
        <f t="shared" si="71"/>
        <v>5.133704561112927E-2</v>
      </c>
      <c r="T90" s="197">
        <f t="shared" si="71"/>
        <v>6.3988692898109975E-2</v>
      </c>
      <c r="U90" s="197">
        <f t="shared" si="71"/>
        <v>8.321708204898598E-2</v>
      </c>
      <c r="V90" s="197">
        <f t="shared" si="71"/>
        <v>5.7783830368570641E-2</v>
      </c>
      <c r="W90" s="197">
        <f t="shared" ref="W90" si="72">IF(W82=0,0,W82/W$78)</f>
        <v>6.6746848384364829E-2</v>
      </c>
      <c r="DA90" s="63"/>
    </row>
    <row r="91" spans="1:105" ht="12" customHeight="1" x14ac:dyDescent="0.25">
      <c r="A91" s="97" t="s">
        <v>54</v>
      </c>
      <c r="B91" s="198">
        <f t="shared" ref="B91:Q91" si="73">IF(B83=0,0,B83/B$78)</f>
        <v>1.4146299863850017E-2</v>
      </c>
      <c r="C91" s="198">
        <f t="shared" si="73"/>
        <v>1.6247141695629991E-2</v>
      </c>
      <c r="D91" s="198">
        <f t="shared" si="73"/>
        <v>1.0178294288858929E-2</v>
      </c>
      <c r="E91" s="198">
        <f t="shared" si="73"/>
        <v>7.6555257992200754E-3</v>
      </c>
      <c r="F91" s="198">
        <f t="shared" si="73"/>
        <v>8.6063623060248472E-3</v>
      </c>
      <c r="G91" s="198">
        <f t="shared" si="73"/>
        <v>1.0384519120676613E-2</v>
      </c>
      <c r="H91" s="198">
        <f t="shared" si="73"/>
        <v>1.0790647631703064E-2</v>
      </c>
      <c r="I91" s="198">
        <f t="shared" si="73"/>
        <v>8.5769716354447047E-3</v>
      </c>
      <c r="J91" s="198">
        <f t="shared" si="73"/>
        <v>9.9787921837005706E-3</v>
      </c>
      <c r="K91" s="198">
        <f t="shared" si="73"/>
        <v>1.3763560742895474E-2</v>
      </c>
      <c r="L91" s="198">
        <f t="shared" si="73"/>
        <v>1.4192655668185157E-2</v>
      </c>
      <c r="M91" s="198">
        <f t="shared" si="73"/>
        <v>1.3023372186789943E-2</v>
      </c>
      <c r="N91" s="198">
        <f t="shared" si="73"/>
        <v>1.4729531092315555E-2</v>
      </c>
      <c r="O91" s="198">
        <f t="shared" si="73"/>
        <v>1.2721225343579902E-2</v>
      </c>
      <c r="P91" s="198">
        <f t="shared" si="73"/>
        <v>1.3426931984506093E-2</v>
      </c>
      <c r="Q91" s="198">
        <f t="shared" si="73"/>
        <v>1.4899050284115884E-2</v>
      </c>
      <c r="R91" s="198">
        <f t="shared" ref="R91:V91" si="74">IF(R83=0,0,R83/R$78)</f>
        <v>1.4811315716767297E-2</v>
      </c>
      <c r="S91" s="198">
        <f t="shared" si="74"/>
        <v>1.7586455376550549E-2</v>
      </c>
      <c r="T91" s="198">
        <f t="shared" si="74"/>
        <v>1.7856685023205539E-2</v>
      </c>
      <c r="U91" s="198">
        <f t="shared" si="74"/>
        <v>2.0023883913007131E-2</v>
      </c>
      <c r="V91" s="198">
        <f t="shared" si="74"/>
        <v>1.8924427286417987E-2</v>
      </c>
      <c r="W91" s="198">
        <f t="shared" ref="W91" si="75">IF(W83=0,0,W83/W$78)</f>
        <v>1.5685100631985867E-2</v>
      </c>
      <c r="DA91" s="60"/>
    </row>
    <row r="92" spans="1:105" ht="12" customHeight="1" x14ac:dyDescent="0.25">
      <c r="A92" s="194" t="s">
        <v>58</v>
      </c>
      <c r="B92" s="195">
        <f t="shared" ref="B92:Q92" si="76">IF(B84=0,0,B84/B$78)</f>
        <v>0</v>
      </c>
      <c r="C92" s="195">
        <f t="shared" si="76"/>
        <v>0</v>
      </c>
      <c r="D92" s="195">
        <f t="shared" si="76"/>
        <v>0</v>
      </c>
      <c r="E92" s="195">
        <f t="shared" si="76"/>
        <v>0</v>
      </c>
      <c r="F92" s="195">
        <f t="shared" si="76"/>
        <v>0</v>
      </c>
      <c r="G92" s="195">
        <f t="shared" si="76"/>
        <v>0</v>
      </c>
      <c r="H92" s="195">
        <f t="shared" si="76"/>
        <v>0</v>
      </c>
      <c r="I92" s="195">
        <f t="shared" si="76"/>
        <v>0</v>
      </c>
      <c r="J92" s="195">
        <f t="shared" si="76"/>
        <v>0</v>
      </c>
      <c r="K92" s="195">
        <f t="shared" si="76"/>
        <v>0</v>
      </c>
      <c r="L92" s="195">
        <f t="shared" si="76"/>
        <v>0</v>
      </c>
      <c r="M92" s="195">
        <f t="shared" si="76"/>
        <v>0</v>
      </c>
      <c r="N92" s="195">
        <f t="shared" si="76"/>
        <v>0</v>
      </c>
      <c r="O92" s="195">
        <f t="shared" si="76"/>
        <v>0</v>
      </c>
      <c r="P92" s="195">
        <f t="shared" si="76"/>
        <v>0</v>
      </c>
      <c r="Q92" s="195">
        <f t="shared" si="76"/>
        <v>0</v>
      </c>
      <c r="R92" s="195">
        <f t="shared" ref="R92:V92" si="77">IF(R84=0,0,R84/R$78)</f>
        <v>0</v>
      </c>
      <c r="S92" s="195">
        <f t="shared" si="77"/>
        <v>0</v>
      </c>
      <c r="T92" s="195">
        <f t="shared" si="77"/>
        <v>0</v>
      </c>
      <c r="U92" s="195">
        <f t="shared" si="77"/>
        <v>0</v>
      </c>
      <c r="V92" s="195">
        <f t="shared" si="77"/>
        <v>0</v>
      </c>
      <c r="W92" s="195">
        <f t="shared" ref="W92" si="78">IF(W84=0,0,W84/W$78)</f>
        <v>0</v>
      </c>
      <c r="DA92" s="62"/>
    </row>
    <row r="93" spans="1:105" s="2" customFormat="1" ht="12" customHeight="1" x14ac:dyDescent="0.25">
      <c r="DA93" s="9"/>
    </row>
    <row r="94" spans="1:105" s="2" customFormat="1" ht="12.95" customHeight="1" x14ac:dyDescent="0.25">
      <c r="A94" s="190" t="s">
        <v>68</v>
      </c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DA94" s="211"/>
    </row>
    <row r="95" spans="1:105" s="2" customFormat="1" ht="12" customHeight="1" x14ac:dyDescent="0.25">
      <c r="DA95" s="9"/>
    </row>
    <row r="96" spans="1:105" ht="12.95" customHeight="1" x14ac:dyDescent="0.25">
      <c r="A96" s="202" t="s">
        <v>67</v>
      </c>
      <c r="B96" s="203">
        <f t="shared" ref="B96:W96" si="79">B44*11630*1000/B$6</f>
        <v>31732.203152609382</v>
      </c>
      <c r="C96" s="203">
        <f t="shared" si="79"/>
        <v>33633.522694669184</v>
      </c>
      <c r="D96" s="203">
        <f t="shared" si="79"/>
        <v>31773.946706603747</v>
      </c>
      <c r="E96" s="203">
        <f t="shared" si="79"/>
        <v>32510.662502788313</v>
      </c>
      <c r="F96" s="203">
        <f t="shared" si="79"/>
        <v>34113.545499040367</v>
      </c>
      <c r="G96" s="203">
        <f t="shared" si="79"/>
        <v>33118.124363116003</v>
      </c>
      <c r="H96" s="203">
        <f t="shared" si="79"/>
        <v>31511.761927255546</v>
      </c>
      <c r="I96" s="203">
        <f t="shared" si="79"/>
        <v>30261.474832075623</v>
      </c>
      <c r="J96" s="203">
        <f t="shared" si="79"/>
        <v>30294.404537054485</v>
      </c>
      <c r="K96" s="203">
        <f t="shared" si="79"/>
        <v>30065.541930458763</v>
      </c>
      <c r="L96" s="203">
        <f t="shared" si="79"/>
        <v>29573.921247331051</v>
      </c>
      <c r="M96" s="203">
        <f t="shared" si="79"/>
        <v>27027.494873630745</v>
      </c>
      <c r="N96" s="203">
        <f t="shared" si="79"/>
        <v>26404.20341875586</v>
      </c>
      <c r="O96" s="203">
        <f t="shared" si="79"/>
        <v>26322.060817883106</v>
      </c>
      <c r="P96" s="203">
        <f t="shared" si="79"/>
        <v>23585.328359699677</v>
      </c>
      <c r="Q96" s="203">
        <f t="shared" si="79"/>
        <v>24899.322884806032</v>
      </c>
      <c r="R96" s="203">
        <f t="shared" si="79"/>
        <v>24599.527848070553</v>
      </c>
      <c r="S96" s="203">
        <f t="shared" si="79"/>
        <v>24242.23048676044</v>
      </c>
      <c r="T96" s="203">
        <f t="shared" si="79"/>
        <v>21925.157123037381</v>
      </c>
      <c r="U96" s="203">
        <f t="shared" si="79"/>
        <v>19836.418309388569</v>
      </c>
      <c r="V96" s="203">
        <f t="shared" si="79"/>
        <v>20556.013506980871</v>
      </c>
      <c r="W96" s="203">
        <f t="shared" si="79"/>
        <v>19511.326563433358</v>
      </c>
      <c r="DA96" s="216" t="s">
        <v>270</v>
      </c>
    </row>
    <row r="97" spans="1:105" ht="12" customHeight="1" x14ac:dyDescent="0.25">
      <c r="A97" s="208" t="s">
        <v>39</v>
      </c>
      <c r="B97" s="192">
        <f t="shared" ref="B97:W97" si="80">B45*11630*1000/B$6</f>
        <v>29279.823721358989</v>
      </c>
      <c r="C97" s="192">
        <f t="shared" si="80"/>
        <v>31134.455081685926</v>
      </c>
      <c r="D97" s="192">
        <f t="shared" si="80"/>
        <v>29240.406666108694</v>
      </c>
      <c r="E97" s="192">
        <f t="shared" si="80"/>
        <v>29944.227389719021</v>
      </c>
      <c r="F97" s="192">
        <f t="shared" si="80"/>
        <v>31529.121412958888</v>
      </c>
      <c r="G97" s="192">
        <f t="shared" si="80"/>
        <v>30505.07452911355</v>
      </c>
      <c r="H97" s="192">
        <f t="shared" si="80"/>
        <v>28861.28695977098</v>
      </c>
      <c r="I97" s="192">
        <f t="shared" si="80"/>
        <v>27581.133787421448</v>
      </c>
      <c r="J97" s="192">
        <f t="shared" si="80"/>
        <v>27596.919423344865</v>
      </c>
      <c r="K97" s="192">
        <f t="shared" si="80"/>
        <v>27344.570543145208</v>
      </c>
      <c r="L97" s="192">
        <f t="shared" si="80"/>
        <v>26846.449334634344</v>
      </c>
      <c r="M97" s="192">
        <f t="shared" si="80"/>
        <v>24314.35541552593</v>
      </c>
      <c r="N97" s="192">
        <f t="shared" si="80"/>
        <v>23721.710596011093</v>
      </c>
      <c r="O97" s="192">
        <f t="shared" si="80"/>
        <v>23645.80874036903</v>
      </c>
      <c r="P97" s="192">
        <f t="shared" si="80"/>
        <v>20960.009587382898</v>
      </c>
      <c r="Q97" s="192">
        <f t="shared" si="80"/>
        <v>22297.543292655515</v>
      </c>
      <c r="R97" s="192">
        <f t="shared" si="80"/>
        <v>22081.458686346148</v>
      </c>
      <c r="S97" s="192">
        <f t="shared" si="80"/>
        <v>21814.880255032731</v>
      </c>
      <c r="T97" s="192">
        <f t="shared" si="80"/>
        <v>19578.800590094361</v>
      </c>
      <c r="U97" s="192">
        <f t="shared" si="80"/>
        <v>17552.867326615207</v>
      </c>
      <c r="V97" s="192">
        <f t="shared" si="80"/>
        <v>18282.947460628453</v>
      </c>
      <c r="W97" s="192">
        <f t="shared" si="80"/>
        <v>17211.528657089519</v>
      </c>
      <c r="DA97" s="213" t="s">
        <v>271</v>
      </c>
    </row>
    <row r="98" spans="1:105" ht="12" customHeight="1" x14ac:dyDescent="0.25">
      <c r="A98" s="97" t="s">
        <v>57</v>
      </c>
      <c r="B98" s="74">
        <f t="shared" ref="B98:W98" si="81">B46*11630*1000/B$6</f>
        <v>26475.935666182697</v>
      </c>
      <c r="C98" s="74">
        <f t="shared" si="81"/>
        <v>28355.499121190518</v>
      </c>
      <c r="D98" s="74">
        <f t="shared" si="81"/>
        <v>26557.742256458147</v>
      </c>
      <c r="E98" s="74">
        <f t="shared" si="81"/>
        <v>27298.481815093579</v>
      </c>
      <c r="F98" s="74">
        <f t="shared" si="81"/>
        <v>28918.799029372058</v>
      </c>
      <c r="G98" s="74">
        <f t="shared" si="81"/>
        <v>27940.555264044116</v>
      </c>
      <c r="H98" s="74">
        <f t="shared" si="81"/>
        <v>26333.736169036521</v>
      </c>
      <c r="I98" s="74">
        <f t="shared" si="81"/>
        <v>25162.246324550579</v>
      </c>
      <c r="J98" s="74">
        <f t="shared" si="81"/>
        <v>25116.235088568756</v>
      </c>
      <c r="K98" s="74">
        <f t="shared" si="81"/>
        <v>24977.363060319007</v>
      </c>
      <c r="L98" s="74">
        <f t="shared" si="81"/>
        <v>24392.868591524602</v>
      </c>
      <c r="M98" s="74">
        <f t="shared" si="81"/>
        <v>21704.978252512195</v>
      </c>
      <c r="N98" s="74">
        <f t="shared" si="81"/>
        <v>21235.74067908599</v>
      </c>
      <c r="O98" s="74">
        <f t="shared" si="81"/>
        <v>20998.87616117467</v>
      </c>
      <c r="P98" s="74">
        <f t="shared" si="81"/>
        <v>18163.025790094245</v>
      </c>
      <c r="Q98" s="74">
        <f t="shared" si="81"/>
        <v>20018.642621933548</v>
      </c>
      <c r="R98" s="74">
        <f t="shared" si="81"/>
        <v>19897.1143151297</v>
      </c>
      <c r="S98" s="74">
        <f t="shared" si="81"/>
        <v>19825.203726988377</v>
      </c>
      <c r="T98" s="74">
        <f t="shared" si="81"/>
        <v>17447.825450440854</v>
      </c>
      <c r="U98" s="74">
        <f t="shared" si="81"/>
        <v>15211.593664021742</v>
      </c>
      <c r="V98" s="74">
        <f t="shared" si="81"/>
        <v>16470.715283699115</v>
      </c>
      <c r="W98" s="74">
        <f t="shared" si="81"/>
        <v>15424.325588691056</v>
      </c>
      <c r="DA98" s="90" t="s">
        <v>272</v>
      </c>
    </row>
    <row r="99" spans="1:105" ht="12" customHeight="1" x14ac:dyDescent="0.25">
      <c r="A99" s="97" t="s">
        <v>56</v>
      </c>
      <c r="B99" s="74">
        <f t="shared" ref="B99:W99" si="82">B47*11630*1000/B$6</f>
        <v>41.886006537293035</v>
      </c>
      <c r="C99" s="74">
        <f t="shared" si="82"/>
        <v>42.71019053127597</v>
      </c>
      <c r="D99" s="74">
        <f t="shared" si="82"/>
        <v>46.254051811841904</v>
      </c>
      <c r="E99" s="74">
        <f t="shared" si="82"/>
        <v>99.985789174456514</v>
      </c>
      <c r="F99" s="74">
        <f t="shared" si="82"/>
        <v>39.422507666285831</v>
      </c>
      <c r="G99" s="74">
        <f t="shared" si="82"/>
        <v>46.359612763082922</v>
      </c>
      <c r="H99" s="74">
        <f t="shared" si="82"/>
        <v>79.795136901515178</v>
      </c>
      <c r="I99" s="74">
        <f t="shared" si="82"/>
        <v>44.90193859601041</v>
      </c>
      <c r="J99" s="74">
        <f t="shared" si="82"/>
        <v>44.995874180504877</v>
      </c>
      <c r="K99" s="74">
        <f t="shared" si="82"/>
        <v>47.391269026670635</v>
      </c>
      <c r="L99" s="74">
        <f t="shared" si="82"/>
        <v>62.123795179061069</v>
      </c>
      <c r="M99" s="74">
        <f t="shared" si="82"/>
        <v>66.460150698209091</v>
      </c>
      <c r="N99" s="74">
        <f t="shared" si="82"/>
        <v>71.403138857714708</v>
      </c>
      <c r="O99" s="74">
        <f t="shared" si="82"/>
        <v>77.291542149691381</v>
      </c>
      <c r="P99" s="74">
        <f t="shared" si="82"/>
        <v>78.703361931244373</v>
      </c>
      <c r="Q99" s="74">
        <f t="shared" si="82"/>
        <v>85.24877948169862</v>
      </c>
      <c r="R99" s="74">
        <f t="shared" si="82"/>
        <v>83.301443315268301</v>
      </c>
      <c r="S99" s="74">
        <f t="shared" si="82"/>
        <v>72.342953134158876</v>
      </c>
      <c r="T99" s="74">
        <f t="shared" si="82"/>
        <v>84.091676796164222</v>
      </c>
      <c r="U99" s="74">
        <f t="shared" si="82"/>
        <v>90.551822565409836</v>
      </c>
      <c r="V99" s="74">
        <f t="shared" si="82"/>
        <v>95.551107339278261</v>
      </c>
      <c r="W99" s="74">
        <f t="shared" si="82"/>
        <v>96.745397485185137</v>
      </c>
      <c r="DA99" s="90" t="s">
        <v>273</v>
      </c>
    </row>
    <row r="100" spans="1:105" ht="12" customHeight="1" x14ac:dyDescent="0.25">
      <c r="A100" s="97" t="s">
        <v>55</v>
      </c>
      <c r="B100" s="74">
        <f t="shared" ref="B100:W100" si="83">B48*11630*1000/B$6</f>
        <v>1917.1310910262994</v>
      </c>
      <c r="C100" s="74">
        <f t="shared" si="83"/>
        <v>1834.2705186122066</v>
      </c>
      <c r="D100" s="74">
        <f t="shared" si="83"/>
        <v>1856.0778022934091</v>
      </c>
      <c r="E100" s="74">
        <f t="shared" si="83"/>
        <v>1829.1232035902401</v>
      </c>
      <c r="F100" s="74">
        <f t="shared" si="83"/>
        <v>1807.4774391956664</v>
      </c>
      <c r="G100" s="74">
        <f t="shared" si="83"/>
        <v>1737.2904657361812</v>
      </c>
      <c r="H100" s="74">
        <f t="shared" si="83"/>
        <v>1678.8110469727258</v>
      </c>
      <c r="I100" s="74">
        <f t="shared" si="83"/>
        <v>1657.0438007466394</v>
      </c>
      <c r="J100" s="74">
        <f t="shared" si="83"/>
        <v>1666.4880948278649</v>
      </c>
      <c r="K100" s="74">
        <f t="shared" si="83"/>
        <v>1501.0311835037808</v>
      </c>
      <c r="L100" s="74">
        <f t="shared" si="83"/>
        <v>1638.1955594237938</v>
      </c>
      <c r="M100" s="74">
        <f t="shared" si="83"/>
        <v>1700.7270886566009</v>
      </c>
      <c r="N100" s="74">
        <f t="shared" si="83"/>
        <v>1510.8795916796778</v>
      </c>
      <c r="O100" s="74">
        <f t="shared" si="83"/>
        <v>1707.799247462073</v>
      </c>
      <c r="P100" s="74">
        <f t="shared" si="83"/>
        <v>1866.0854078175837</v>
      </c>
      <c r="Q100" s="74">
        <f t="shared" si="83"/>
        <v>1501.188589910633</v>
      </c>
      <c r="R100" s="74">
        <f t="shared" si="83"/>
        <v>1431.1670099471062</v>
      </c>
      <c r="S100" s="74">
        <f t="shared" si="83"/>
        <v>1255.3322014275766</v>
      </c>
      <c r="T100" s="74">
        <f t="shared" si="83"/>
        <v>1381.0376154245537</v>
      </c>
      <c r="U100" s="74">
        <f t="shared" si="83"/>
        <v>1579.2478716768512</v>
      </c>
      <c r="V100" s="74">
        <f t="shared" si="83"/>
        <v>1207.3690066833065</v>
      </c>
      <c r="W100" s="74">
        <f t="shared" si="83"/>
        <v>1292.3439445460313</v>
      </c>
      <c r="DA100" s="90" t="s">
        <v>274</v>
      </c>
    </row>
    <row r="101" spans="1:105" ht="12" customHeight="1" x14ac:dyDescent="0.25">
      <c r="A101" s="107" t="s">
        <v>54</v>
      </c>
      <c r="B101" s="193">
        <f t="shared" ref="B101:W101" si="84">B49*11630*1000/B$6</f>
        <v>844.87095761270245</v>
      </c>
      <c r="C101" s="193">
        <f t="shared" si="84"/>
        <v>901.97525135193041</v>
      </c>
      <c r="D101" s="193">
        <f t="shared" si="84"/>
        <v>780.33255554529728</v>
      </c>
      <c r="E101" s="193">
        <f t="shared" si="84"/>
        <v>716.63658186074724</v>
      </c>
      <c r="F101" s="193">
        <f t="shared" si="84"/>
        <v>763.42243672487746</v>
      </c>
      <c r="G101" s="193">
        <f t="shared" si="84"/>
        <v>780.86918657017748</v>
      </c>
      <c r="H101" s="193">
        <f t="shared" si="84"/>
        <v>768.94460686021534</v>
      </c>
      <c r="I101" s="193">
        <f t="shared" si="84"/>
        <v>716.94172352821829</v>
      </c>
      <c r="J101" s="193">
        <f t="shared" si="84"/>
        <v>769.2003657677343</v>
      </c>
      <c r="K101" s="193">
        <f t="shared" si="84"/>
        <v>818.78503029574506</v>
      </c>
      <c r="L101" s="193">
        <f t="shared" si="84"/>
        <v>753.26138850688608</v>
      </c>
      <c r="M101" s="193">
        <f t="shared" si="84"/>
        <v>842.18992365891609</v>
      </c>
      <c r="N101" s="193">
        <f t="shared" si="84"/>
        <v>903.68718638771225</v>
      </c>
      <c r="O101" s="193">
        <f t="shared" si="84"/>
        <v>861.8417895825927</v>
      </c>
      <c r="P101" s="193">
        <f t="shared" si="84"/>
        <v>852.19502753982374</v>
      </c>
      <c r="Q101" s="193">
        <f t="shared" si="84"/>
        <v>692.46330132964249</v>
      </c>
      <c r="R101" s="193">
        <f t="shared" si="84"/>
        <v>669.87591795406831</v>
      </c>
      <c r="S101" s="193">
        <f t="shared" si="84"/>
        <v>662.00137348261296</v>
      </c>
      <c r="T101" s="193">
        <f t="shared" si="84"/>
        <v>665.8458474327922</v>
      </c>
      <c r="U101" s="193">
        <f t="shared" si="84"/>
        <v>671.47396835120207</v>
      </c>
      <c r="V101" s="193">
        <f t="shared" si="84"/>
        <v>509.31206290675772</v>
      </c>
      <c r="W101" s="193">
        <f t="shared" si="84"/>
        <v>398.11372636724843</v>
      </c>
      <c r="DA101" s="214" t="s">
        <v>275</v>
      </c>
    </row>
    <row r="102" spans="1:105" ht="12" customHeight="1" x14ac:dyDescent="0.25">
      <c r="A102" s="209" t="s">
        <v>58</v>
      </c>
      <c r="B102" s="77">
        <f t="shared" ref="B102:W102" si="85">B50*11630*1000/B$6</f>
        <v>2452.3794312503915</v>
      </c>
      <c r="C102" s="77">
        <f t="shared" si="85"/>
        <v>2499.0676129832609</v>
      </c>
      <c r="D102" s="77">
        <f t="shared" si="85"/>
        <v>2533.5400404950497</v>
      </c>
      <c r="E102" s="77">
        <f t="shared" si="85"/>
        <v>2566.4351130692903</v>
      </c>
      <c r="F102" s="77">
        <f t="shared" si="85"/>
        <v>2584.4240860814771</v>
      </c>
      <c r="G102" s="77">
        <f t="shared" si="85"/>
        <v>2613.0498340024506</v>
      </c>
      <c r="H102" s="77">
        <f t="shared" si="85"/>
        <v>2650.474967484568</v>
      </c>
      <c r="I102" s="77">
        <f t="shared" si="85"/>
        <v>2680.3410446541757</v>
      </c>
      <c r="J102" s="77">
        <f t="shared" si="85"/>
        <v>2697.4851137096225</v>
      </c>
      <c r="K102" s="77">
        <f t="shared" si="85"/>
        <v>2720.9713873135534</v>
      </c>
      <c r="L102" s="77">
        <f t="shared" si="85"/>
        <v>2727.4719126967066</v>
      </c>
      <c r="M102" s="77">
        <f t="shared" si="85"/>
        <v>2713.1394581048189</v>
      </c>
      <c r="N102" s="77">
        <f t="shared" si="85"/>
        <v>2682.492822744764</v>
      </c>
      <c r="O102" s="77">
        <f t="shared" si="85"/>
        <v>2676.2520775140797</v>
      </c>
      <c r="P102" s="77">
        <f t="shared" si="85"/>
        <v>2625.3187723167762</v>
      </c>
      <c r="Q102" s="77">
        <f t="shared" si="85"/>
        <v>2601.7795921505126</v>
      </c>
      <c r="R102" s="77">
        <f t="shared" si="85"/>
        <v>2518.0691617244079</v>
      </c>
      <c r="S102" s="77">
        <f t="shared" si="85"/>
        <v>2427.3502317277148</v>
      </c>
      <c r="T102" s="77">
        <f t="shared" si="85"/>
        <v>2346.3565329430171</v>
      </c>
      <c r="U102" s="77">
        <f t="shared" si="85"/>
        <v>2283.5509827733631</v>
      </c>
      <c r="V102" s="77">
        <f t="shared" si="85"/>
        <v>2273.0660463524164</v>
      </c>
      <c r="W102" s="77">
        <f t="shared" si="85"/>
        <v>2299.7979063438393</v>
      </c>
      <c r="DA102" s="92" t="s">
        <v>276</v>
      </c>
    </row>
    <row r="103" spans="1:105" s="2" customFormat="1" ht="12" customHeight="1" x14ac:dyDescent="0.25">
      <c r="DA103" s="9"/>
    </row>
    <row r="104" spans="1:105" ht="12.95" customHeight="1" x14ac:dyDescent="0.25">
      <c r="A104" s="152" t="s">
        <v>66</v>
      </c>
      <c r="B104" s="153">
        <f t="shared" ref="B104:Q104" si="86">SUM(B105:B108)</f>
        <v>15118.314558994596</v>
      </c>
      <c r="C104" s="153">
        <f t="shared" si="86"/>
        <v>16232.743235357399</v>
      </c>
      <c r="D104" s="153">
        <f t="shared" si="86"/>
        <v>15498.637547669794</v>
      </c>
      <c r="E104" s="153">
        <f t="shared" si="86"/>
        <v>16166.11977771278</v>
      </c>
      <c r="F104" s="153">
        <f t="shared" si="86"/>
        <v>17161.915552691364</v>
      </c>
      <c r="G104" s="153">
        <f t="shared" si="86"/>
        <v>16895.797258643051</v>
      </c>
      <c r="H104" s="153">
        <f t="shared" si="86"/>
        <v>16256.6637635485</v>
      </c>
      <c r="I104" s="153">
        <f t="shared" si="86"/>
        <v>15763.004416705073</v>
      </c>
      <c r="J104" s="153">
        <f t="shared" si="86"/>
        <v>16017.759275639168</v>
      </c>
      <c r="K104" s="153">
        <f t="shared" si="86"/>
        <v>16268.296484263325</v>
      </c>
      <c r="L104" s="153">
        <f t="shared" si="86"/>
        <v>16422.398187192099</v>
      </c>
      <c r="M104" s="153">
        <f t="shared" si="86"/>
        <v>15293.247577408525</v>
      </c>
      <c r="N104" s="153">
        <f t="shared" si="86"/>
        <v>15265.844610037908</v>
      </c>
      <c r="O104" s="153">
        <f t="shared" si="86"/>
        <v>15688.607476717661</v>
      </c>
      <c r="P104" s="153">
        <f t="shared" si="86"/>
        <v>14183.689333124705</v>
      </c>
      <c r="Q104" s="153">
        <f t="shared" si="86"/>
        <v>15239.497677699896</v>
      </c>
      <c r="R104" s="153">
        <f t="shared" ref="R104:V104" si="87">SUM(R105:R108)</f>
        <v>15362.692371238782</v>
      </c>
      <c r="S104" s="153">
        <f t="shared" si="87"/>
        <v>15542.748867258428</v>
      </c>
      <c r="T104" s="153">
        <f t="shared" si="87"/>
        <v>14271.558150639272</v>
      </c>
      <c r="U104" s="153">
        <f t="shared" si="87"/>
        <v>13182.700574321194</v>
      </c>
      <c r="V104" s="153">
        <f t="shared" si="87"/>
        <v>13930.784952564476</v>
      </c>
      <c r="W104" s="153">
        <f t="shared" ref="W104" si="88">SUM(W105:W108)</f>
        <v>13362.428783020478</v>
      </c>
      <c r="DA104" s="217" t="s">
        <v>277</v>
      </c>
    </row>
    <row r="105" spans="1:105" ht="12" customHeight="1" x14ac:dyDescent="0.25">
      <c r="A105" s="97" t="s">
        <v>57</v>
      </c>
      <c r="B105" s="74">
        <v>13335.098210388991</v>
      </c>
      <c r="C105" s="74">
        <v>14460.303660778702</v>
      </c>
      <c r="D105" s="74">
        <v>13758.204458719336</v>
      </c>
      <c r="E105" s="74">
        <v>14352.348455338333</v>
      </c>
      <c r="F105" s="74">
        <v>15448.790595695509</v>
      </c>
      <c r="G105" s="74">
        <v>15187.72974790704</v>
      </c>
      <c r="H105" s="74">
        <v>14489.738964407048</v>
      </c>
      <c r="I105" s="74">
        <v>14116.435765430037</v>
      </c>
      <c r="J105" s="74">
        <v>14318.732129411943</v>
      </c>
      <c r="K105" s="74">
        <v>14625.259287169472</v>
      </c>
      <c r="L105" s="74">
        <v>14679.234256830503</v>
      </c>
      <c r="M105" s="74">
        <v>13390.454587740056</v>
      </c>
      <c r="N105" s="74">
        <v>13402.907547827333</v>
      </c>
      <c r="O105" s="74">
        <v>13664.946236397114</v>
      </c>
      <c r="P105" s="74">
        <v>12016.948945873004</v>
      </c>
      <c r="Q105" s="74">
        <v>13417.203092625721</v>
      </c>
      <c r="R105" s="74">
        <v>13583.254282115131</v>
      </c>
      <c r="S105" s="74">
        <v>13901.027715757085</v>
      </c>
      <c r="T105" s="74">
        <v>12453.334041164992</v>
      </c>
      <c r="U105" s="74">
        <v>11149.385678251045</v>
      </c>
      <c r="V105" s="74">
        <v>12252.283597122594</v>
      </c>
      <c r="W105" s="74">
        <v>11668.376788222677</v>
      </c>
      <c r="DA105" s="90" t="s">
        <v>278</v>
      </c>
    </row>
    <row r="106" spans="1:105" ht="12" customHeight="1" x14ac:dyDescent="0.25">
      <c r="A106" s="97" t="s">
        <v>56</v>
      </c>
      <c r="B106" s="74">
        <v>77.314585770138493</v>
      </c>
      <c r="C106" s="74">
        <v>82.45698273303492</v>
      </c>
      <c r="D106" s="74">
        <v>93.250083663203256</v>
      </c>
      <c r="E106" s="74">
        <v>215.27205890190507</v>
      </c>
      <c r="F106" s="74">
        <v>89.328005470151624</v>
      </c>
      <c r="G106" s="74">
        <v>111.62778193162811</v>
      </c>
      <c r="H106" s="74">
        <v>208.55738071414257</v>
      </c>
      <c r="I106" s="74">
        <v>122.04146848934884</v>
      </c>
      <c r="J106" s="74">
        <v>124.75373016805742</v>
      </c>
      <c r="K106" s="74">
        <v>135.72098192709495</v>
      </c>
      <c r="L106" s="74">
        <v>184.71191246229935</v>
      </c>
      <c r="M106" s="74">
        <v>205.82651104224919</v>
      </c>
      <c r="N106" s="74">
        <v>228.67478347554209</v>
      </c>
      <c r="O106" s="74">
        <v>255.44501714876645</v>
      </c>
      <c r="P106" s="74">
        <v>268.46331529546489</v>
      </c>
      <c r="Q106" s="74">
        <v>299.67543177427314</v>
      </c>
      <c r="R106" s="74">
        <v>300.97176397165629</v>
      </c>
      <c r="S106" s="74">
        <v>269.70794936898267</v>
      </c>
      <c r="T106" s="74">
        <v>325.68374010667452</v>
      </c>
      <c r="U106" s="74">
        <v>361.94260886093463</v>
      </c>
      <c r="V106" s="74">
        <v>393.0896690853574</v>
      </c>
      <c r="W106" s="74">
        <v>405.15028665629893</v>
      </c>
      <c r="DA106" s="90" t="s">
        <v>279</v>
      </c>
    </row>
    <row r="107" spans="1:105" ht="12" customHeight="1" x14ac:dyDescent="0.25">
      <c r="A107" s="97" t="s">
        <v>55</v>
      </c>
      <c r="B107" s="74">
        <v>1124.2202093301764</v>
      </c>
      <c r="C107" s="74">
        <v>1077.6326592024097</v>
      </c>
      <c r="D107" s="74">
        <v>1095.4090967902571</v>
      </c>
      <c r="E107" s="74">
        <v>1083.9400834402593</v>
      </c>
      <c r="F107" s="74">
        <v>1078.0164408577505</v>
      </c>
      <c r="G107" s="74">
        <v>1042.0544259825197</v>
      </c>
      <c r="H107" s="74">
        <v>1011.0403758648187</v>
      </c>
      <c r="I107" s="74">
        <v>1005.6308080496584</v>
      </c>
      <c r="J107" s="74">
        <v>1021.1198031347826</v>
      </c>
      <c r="K107" s="74">
        <v>928.97124000507483</v>
      </c>
      <c r="L107" s="74">
        <v>1031.3578813068318</v>
      </c>
      <c r="M107" s="74">
        <v>1088.6613637619439</v>
      </c>
      <c r="N107" s="74">
        <v>981.86926791073904</v>
      </c>
      <c r="O107" s="74">
        <v>1137.7152578483358</v>
      </c>
      <c r="P107" s="74">
        <v>1269.0665175943684</v>
      </c>
      <c r="Q107" s="74">
        <v>1028.8006063711136</v>
      </c>
      <c r="R107" s="74">
        <v>1000.234533397798</v>
      </c>
      <c r="S107" s="74">
        <v>907.95248614238085</v>
      </c>
      <c r="T107" s="74">
        <v>1015.1591989511813</v>
      </c>
      <c r="U107" s="74">
        <v>1185.2634798910003</v>
      </c>
      <c r="V107" s="74">
        <v>930.44337707269892</v>
      </c>
      <c r="W107" s="74">
        <v>1009.5691539280668</v>
      </c>
      <c r="DA107" s="90" t="s">
        <v>280</v>
      </c>
    </row>
    <row r="108" spans="1:105" ht="12" customHeight="1" x14ac:dyDescent="0.25">
      <c r="A108" s="109" t="s">
        <v>54</v>
      </c>
      <c r="B108" s="77">
        <v>581.68155350529048</v>
      </c>
      <c r="C108" s="77">
        <v>612.34993264325271</v>
      </c>
      <c r="D108" s="77">
        <v>551.77390849699884</v>
      </c>
      <c r="E108" s="77">
        <v>514.55918003228385</v>
      </c>
      <c r="F108" s="77">
        <v>545.78051066795297</v>
      </c>
      <c r="G108" s="77">
        <v>554.38530282186434</v>
      </c>
      <c r="H108" s="77">
        <v>547.32704256249133</v>
      </c>
      <c r="I108" s="77">
        <v>518.89637473602909</v>
      </c>
      <c r="J108" s="77">
        <v>553.1536129243849</v>
      </c>
      <c r="K108" s="77">
        <v>578.3449751616813</v>
      </c>
      <c r="L108" s="77">
        <v>527.09413659246513</v>
      </c>
      <c r="M108" s="77">
        <v>608.30511486427804</v>
      </c>
      <c r="N108" s="77">
        <v>652.39301082429222</v>
      </c>
      <c r="O108" s="77">
        <v>630.50096532344526</v>
      </c>
      <c r="P108" s="77">
        <v>629.21055436186646</v>
      </c>
      <c r="Q108" s="77">
        <v>493.81854692878943</v>
      </c>
      <c r="R108" s="77">
        <v>478.2317917541971</v>
      </c>
      <c r="S108" s="77">
        <v>464.06071598997721</v>
      </c>
      <c r="T108" s="77">
        <v>477.38117041642403</v>
      </c>
      <c r="U108" s="77">
        <v>486.10880731821425</v>
      </c>
      <c r="V108" s="77">
        <v>354.96830928382661</v>
      </c>
      <c r="W108" s="77">
        <v>279.33255421343506</v>
      </c>
      <c r="DA108" s="92" t="s">
        <v>281</v>
      </c>
    </row>
    <row r="109" spans="1:105" s="2" customFormat="1" ht="12" customHeight="1" x14ac:dyDescent="0.25">
      <c r="DA109" s="9"/>
    </row>
    <row r="110" spans="1:105" ht="12.95" customHeight="1" x14ac:dyDescent="0.25">
      <c r="A110" s="202" t="s">
        <v>65</v>
      </c>
      <c r="B110" s="203">
        <f t="shared" ref="B110:Q110" si="89">B78*1000000/B$6</f>
        <v>6263.9524155426088</v>
      </c>
      <c r="C110" s="203">
        <f t="shared" si="89"/>
        <v>6696.931961439147</v>
      </c>
      <c r="D110" s="203">
        <f t="shared" si="89"/>
        <v>6244.7837495266876</v>
      </c>
      <c r="E110" s="203">
        <f t="shared" si="89"/>
        <v>6390.9754356457724</v>
      </c>
      <c r="F110" s="203">
        <f t="shared" si="89"/>
        <v>6740.2191397884935</v>
      </c>
      <c r="G110" s="203">
        <f t="shared" si="89"/>
        <v>6506.6782384060007</v>
      </c>
      <c r="H110" s="203">
        <f t="shared" si="89"/>
        <v>6229.8898900960476</v>
      </c>
      <c r="I110" s="203">
        <f t="shared" si="89"/>
        <v>5940.066621195785</v>
      </c>
      <c r="J110" s="203">
        <f t="shared" si="89"/>
        <v>6003.9898700280528</v>
      </c>
      <c r="K110" s="203">
        <f t="shared" si="89"/>
        <v>5797.9495098959496</v>
      </c>
      <c r="L110" s="203">
        <f t="shared" si="89"/>
        <v>5661.6613555787271</v>
      </c>
      <c r="M110" s="203">
        <f t="shared" si="89"/>
        <v>5085.7740292531835</v>
      </c>
      <c r="N110" s="203">
        <f t="shared" si="89"/>
        <v>4943.8422554884673</v>
      </c>
      <c r="O110" s="203">
        <f t="shared" si="89"/>
        <v>4817.5321819621558</v>
      </c>
      <c r="P110" s="203">
        <f t="shared" si="89"/>
        <v>4148.3074219757627</v>
      </c>
      <c r="Q110" s="203">
        <f t="shared" si="89"/>
        <v>4507.7567390469758</v>
      </c>
      <c r="R110" s="203">
        <f t="shared" ref="R110:V110" si="90">R78*1000000/R$6</f>
        <v>4451.2437018651608</v>
      </c>
      <c r="S110" s="203">
        <f t="shared" si="90"/>
        <v>4365.892285744455</v>
      </c>
      <c r="T110" s="203">
        <f t="shared" si="90"/>
        <v>3902.7665880230174</v>
      </c>
      <c r="U110" s="203">
        <f t="shared" si="90"/>
        <v>3495.54362712997</v>
      </c>
      <c r="V110" s="203">
        <f t="shared" si="90"/>
        <v>3680.9310310352616</v>
      </c>
      <c r="W110" s="203">
        <f t="shared" ref="W110" si="91">W78*1000000/W$6</f>
        <v>3473.1196803325356</v>
      </c>
      <c r="DA110" s="216" t="s">
        <v>282</v>
      </c>
    </row>
    <row r="111" spans="1:105" ht="12" customHeight="1" x14ac:dyDescent="0.25">
      <c r="A111" s="208" t="s">
        <v>39</v>
      </c>
      <c r="B111" s="192">
        <f t="shared" ref="B111:Q111" si="92">B79*1000000/B$6</f>
        <v>6263.9524155426088</v>
      </c>
      <c r="C111" s="192">
        <f t="shared" si="92"/>
        <v>6696.931961439147</v>
      </c>
      <c r="D111" s="192">
        <f t="shared" si="92"/>
        <v>6244.7837495266876</v>
      </c>
      <c r="E111" s="192">
        <f t="shared" si="92"/>
        <v>6390.9754356457724</v>
      </c>
      <c r="F111" s="192">
        <f t="shared" si="92"/>
        <v>6740.2191397884935</v>
      </c>
      <c r="G111" s="192">
        <f t="shared" si="92"/>
        <v>6506.6782384060007</v>
      </c>
      <c r="H111" s="192">
        <f t="shared" si="92"/>
        <v>6229.8898900960476</v>
      </c>
      <c r="I111" s="192">
        <f t="shared" si="92"/>
        <v>5940.066621195785</v>
      </c>
      <c r="J111" s="192">
        <f t="shared" si="92"/>
        <v>6003.9898700280528</v>
      </c>
      <c r="K111" s="192">
        <f t="shared" si="92"/>
        <v>5797.9495098959496</v>
      </c>
      <c r="L111" s="192">
        <f t="shared" si="92"/>
        <v>5661.6613555787271</v>
      </c>
      <c r="M111" s="192">
        <f t="shared" si="92"/>
        <v>5085.7740292531835</v>
      </c>
      <c r="N111" s="192">
        <f t="shared" si="92"/>
        <v>4943.8422554884673</v>
      </c>
      <c r="O111" s="192">
        <f t="shared" si="92"/>
        <v>4817.5321819621558</v>
      </c>
      <c r="P111" s="192">
        <f t="shared" si="92"/>
        <v>4148.3074219757627</v>
      </c>
      <c r="Q111" s="192">
        <f t="shared" si="92"/>
        <v>4507.7567390469758</v>
      </c>
      <c r="R111" s="192">
        <f t="shared" ref="R111:V111" si="93">R79*1000000/R$6</f>
        <v>4451.2437018651608</v>
      </c>
      <c r="S111" s="192">
        <f t="shared" si="93"/>
        <v>4365.892285744455</v>
      </c>
      <c r="T111" s="192">
        <f t="shared" si="93"/>
        <v>3902.7665880230174</v>
      </c>
      <c r="U111" s="192">
        <f t="shared" si="93"/>
        <v>3495.54362712997</v>
      </c>
      <c r="V111" s="192">
        <f t="shared" si="93"/>
        <v>3680.9310310352616</v>
      </c>
      <c r="W111" s="192">
        <f t="shared" ref="W111" si="94">W79*1000000/W$6</f>
        <v>3473.1196803325356</v>
      </c>
      <c r="DA111" s="213" t="s">
        <v>283</v>
      </c>
    </row>
    <row r="112" spans="1:105" ht="12" customHeight="1" x14ac:dyDescent="0.25">
      <c r="A112" s="97" t="s">
        <v>57</v>
      </c>
      <c r="B112" s="74">
        <f t="shared" ref="B112:Q112" si="95">B80*1000000/B$6</f>
        <v>5867.5061014238836</v>
      </c>
      <c r="C112" s="74">
        <f t="shared" si="95"/>
        <v>6282.9106251621515</v>
      </c>
      <c r="D112" s="74">
        <f t="shared" si="95"/>
        <v>5863.7201999820509</v>
      </c>
      <c r="E112" s="74">
        <f t="shared" si="95"/>
        <v>6019.1989529590282</v>
      </c>
      <c r="F112" s="74">
        <f t="shared" si="95"/>
        <v>6357.4405990210626</v>
      </c>
      <c r="G112" s="74">
        <f t="shared" si="95"/>
        <v>6118.0408133503206</v>
      </c>
      <c r="H112" s="74">
        <f t="shared" si="95"/>
        <v>5838.656122301325</v>
      </c>
      <c r="I112" s="74">
        <f t="shared" si="95"/>
        <v>5563.1166725766434</v>
      </c>
      <c r="J112" s="74">
        <f t="shared" si="95"/>
        <v>5610.9787337277739</v>
      </c>
      <c r="K112" s="74">
        <f t="shared" si="95"/>
        <v>5413.8711801305235</v>
      </c>
      <c r="L112" s="74">
        <f t="shared" si="95"/>
        <v>5251.1619884638012</v>
      </c>
      <c r="M112" s="74">
        <f t="shared" si="95"/>
        <v>4685.0343495164616</v>
      </c>
      <c r="N112" s="74">
        <f t="shared" si="95"/>
        <v>4572.4744805033051</v>
      </c>
      <c r="O112" s="74">
        <f t="shared" si="95"/>
        <v>4440.8705767846304</v>
      </c>
      <c r="P112" s="74">
        <f t="shared" si="95"/>
        <v>3769.5420805883509</v>
      </c>
      <c r="Q112" s="74">
        <f t="shared" si="95"/>
        <v>4161.3619481375954</v>
      </c>
      <c r="R112" s="74">
        <f t="shared" ref="R112:V112" si="96">R80*1000000/R$6</f>
        <v>4117.2363515882289</v>
      </c>
      <c r="S112" s="74">
        <f t="shared" si="96"/>
        <v>4064.9797044758429</v>
      </c>
      <c r="T112" s="74">
        <f t="shared" si="96"/>
        <v>3583.3431816875905</v>
      </c>
      <c r="U112" s="74">
        <f t="shared" si="96"/>
        <v>3134.6603265027825</v>
      </c>
      <c r="V112" s="74">
        <f t="shared" si="96"/>
        <v>3398.5732250963656</v>
      </c>
      <c r="W112" s="74">
        <f t="shared" ref="W112" si="97">W80*1000000/W$6</f>
        <v>3186.8236559156799</v>
      </c>
      <c r="DA112" s="90" t="s">
        <v>284</v>
      </c>
    </row>
    <row r="113" spans="1:105" ht="12" customHeight="1" x14ac:dyDescent="0.25">
      <c r="A113" s="97" t="s">
        <v>56</v>
      </c>
      <c r="B113" s="74">
        <f t="shared" ref="B113:Q113" si="98">B81*1000000/B$6</f>
        <v>0</v>
      </c>
      <c r="C113" s="74">
        <f t="shared" si="98"/>
        <v>0</v>
      </c>
      <c r="D113" s="74">
        <f t="shared" si="98"/>
        <v>0</v>
      </c>
      <c r="E113" s="74">
        <f t="shared" si="98"/>
        <v>0</v>
      </c>
      <c r="F113" s="74">
        <f t="shared" si="98"/>
        <v>0</v>
      </c>
      <c r="G113" s="74">
        <f t="shared" si="98"/>
        <v>0</v>
      </c>
      <c r="H113" s="74">
        <f t="shared" si="98"/>
        <v>0</v>
      </c>
      <c r="I113" s="74">
        <f t="shared" si="98"/>
        <v>0</v>
      </c>
      <c r="J113" s="74">
        <f t="shared" si="98"/>
        <v>0</v>
      </c>
      <c r="K113" s="74">
        <f t="shared" si="98"/>
        <v>0</v>
      </c>
      <c r="L113" s="74">
        <f t="shared" si="98"/>
        <v>0</v>
      </c>
      <c r="M113" s="74">
        <f t="shared" si="98"/>
        <v>0</v>
      </c>
      <c r="N113" s="74">
        <f t="shared" si="98"/>
        <v>0</v>
      </c>
      <c r="O113" s="74">
        <f t="shared" si="98"/>
        <v>0</v>
      </c>
      <c r="P113" s="74">
        <f t="shared" si="98"/>
        <v>0</v>
      </c>
      <c r="Q113" s="74">
        <f t="shared" si="98"/>
        <v>0</v>
      </c>
      <c r="R113" s="74">
        <f t="shared" ref="R113:V113" si="99">R81*1000000/R$6</f>
        <v>0</v>
      </c>
      <c r="S113" s="74">
        <f t="shared" si="99"/>
        <v>0</v>
      </c>
      <c r="T113" s="74">
        <f t="shared" si="99"/>
        <v>0</v>
      </c>
      <c r="U113" s="74">
        <f t="shared" si="99"/>
        <v>0</v>
      </c>
      <c r="V113" s="74">
        <f t="shared" si="99"/>
        <v>0</v>
      </c>
      <c r="W113" s="74">
        <f t="shared" ref="W113" si="100">W81*1000000/W$6</f>
        <v>0</v>
      </c>
      <c r="DA113" s="90" t="s">
        <v>285</v>
      </c>
    </row>
    <row r="114" spans="1:105" ht="12" customHeight="1" x14ac:dyDescent="0.25">
      <c r="A114" s="97" t="s">
        <v>55</v>
      </c>
      <c r="B114" s="74">
        <f t="shared" ref="B114:Q114" si="101">B82*1000000/B$6</f>
        <v>307.8345649155716</v>
      </c>
      <c r="C114" s="74">
        <f t="shared" si="101"/>
        <v>305.21533377349937</v>
      </c>
      <c r="D114" s="74">
        <f t="shared" si="101"/>
        <v>317.50230277167054</v>
      </c>
      <c r="E114" s="74">
        <f t="shared" si="101"/>
        <v>322.85020535697726</v>
      </c>
      <c r="F114" s="74">
        <f t="shared" si="101"/>
        <v>324.76977282840954</v>
      </c>
      <c r="G114" s="74">
        <f t="shared" si="101"/>
        <v>321.06870047686294</v>
      </c>
      <c r="H114" s="74">
        <f t="shared" si="101"/>
        <v>324.00922120638745</v>
      </c>
      <c r="I114" s="74">
        <f t="shared" si="101"/>
        <v>326.0021656964945</v>
      </c>
      <c r="J114" s="74">
        <f t="shared" si="101"/>
        <v>333.09856911422486</v>
      </c>
      <c r="K114" s="74">
        <f t="shared" si="101"/>
        <v>304.27789950173138</v>
      </c>
      <c r="L114" s="74">
        <f t="shared" si="101"/>
        <v>330.14535698532728</v>
      </c>
      <c r="M114" s="74">
        <f t="shared" si="101"/>
        <v>334.50575169584846</v>
      </c>
      <c r="N114" s="74">
        <f t="shared" si="101"/>
        <v>298.54729676744103</v>
      </c>
      <c r="O114" s="74">
        <f t="shared" si="101"/>
        <v>315.37669269083659</v>
      </c>
      <c r="P114" s="74">
        <f t="shared" si="101"/>
        <v>323.06629978172083</v>
      </c>
      <c r="Q114" s="74">
        <f t="shared" si="101"/>
        <v>279.23349658575694</v>
      </c>
      <c r="R114" s="74">
        <f t="shared" ref="R114:V114" si="102">R82*1000000/R$6</f>
        <v>268.07857447633455</v>
      </c>
      <c r="S114" s="74">
        <f t="shared" si="102"/>
        <v>224.1320114065405</v>
      </c>
      <c r="T114" s="74">
        <f t="shared" si="102"/>
        <v>249.73293265400935</v>
      </c>
      <c r="U114" s="74">
        <f t="shared" si="102"/>
        <v>290.88894082468477</v>
      </c>
      <c r="V114" s="74">
        <f t="shared" si="102"/>
        <v>212.69829429574938</v>
      </c>
      <c r="W114" s="74">
        <f t="shared" ref="W114" si="103">W82*1000000/W$6</f>
        <v>231.81979272390939</v>
      </c>
      <c r="DA114" s="90" t="s">
        <v>286</v>
      </c>
    </row>
    <row r="115" spans="1:105" ht="12" customHeight="1" x14ac:dyDescent="0.25">
      <c r="A115" s="107" t="s">
        <v>54</v>
      </c>
      <c r="B115" s="193">
        <f t="shared" ref="B115:Q115" si="104">B83*1000000/B$6</f>
        <v>88.611749203153394</v>
      </c>
      <c r="C115" s="193">
        <f t="shared" si="104"/>
        <v>108.80600250349508</v>
      </c>
      <c r="D115" s="193">
        <f t="shared" si="104"/>
        <v>63.561246772966527</v>
      </c>
      <c r="E115" s="193">
        <f t="shared" si="104"/>
        <v>48.926277329767977</v>
      </c>
      <c r="F115" s="193">
        <f t="shared" si="104"/>
        <v>58.00876793902291</v>
      </c>
      <c r="G115" s="193">
        <f t="shared" si="104"/>
        <v>67.568724578817537</v>
      </c>
      <c r="H115" s="193">
        <f t="shared" si="104"/>
        <v>67.22454658833577</v>
      </c>
      <c r="I115" s="193">
        <f t="shared" si="104"/>
        <v>50.947782922648116</v>
      </c>
      <c r="J115" s="193">
        <f t="shared" si="104"/>
        <v>59.91256718605333</v>
      </c>
      <c r="K115" s="193">
        <f t="shared" si="104"/>
        <v>79.80043026369394</v>
      </c>
      <c r="L115" s="193">
        <f t="shared" si="104"/>
        <v>80.354010129599288</v>
      </c>
      <c r="M115" s="193">
        <f t="shared" si="104"/>
        <v>66.233928040874545</v>
      </c>
      <c r="N115" s="193">
        <f t="shared" si="104"/>
        <v>72.820478217720833</v>
      </c>
      <c r="O115" s="193">
        <f t="shared" si="104"/>
        <v>61.284912486688754</v>
      </c>
      <c r="P115" s="193">
        <f t="shared" si="104"/>
        <v>55.699041605690375</v>
      </c>
      <c r="Q115" s="193">
        <f t="shared" si="104"/>
        <v>67.161294323623125</v>
      </c>
      <c r="R115" s="193">
        <f t="shared" ref="R115:V115" si="105">R83*1000000/R$6</f>
        <v>65.928775800596895</v>
      </c>
      <c r="S115" s="193">
        <f t="shared" si="105"/>
        <v>76.780569862071133</v>
      </c>
      <c r="T115" s="193">
        <f t="shared" si="105"/>
        <v>69.6904736814176</v>
      </c>
      <c r="U115" s="193">
        <f t="shared" si="105"/>
        <v>69.994359802502402</v>
      </c>
      <c r="V115" s="193">
        <f t="shared" si="105"/>
        <v>69.659511643146402</v>
      </c>
      <c r="W115" s="193">
        <f t="shared" ref="W115" si="106">W83*1000000/W$6</f>
        <v>54.476231692946406</v>
      </c>
      <c r="DA115" s="214" t="s">
        <v>287</v>
      </c>
    </row>
    <row r="116" spans="1:105" ht="12" customHeight="1" x14ac:dyDescent="0.25">
      <c r="A116" s="209" t="s">
        <v>58</v>
      </c>
      <c r="B116" s="77">
        <f t="shared" ref="B116:Q116" si="107">B84*1000000/B$6</f>
        <v>0</v>
      </c>
      <c r="C116" s="77">
        <f t="shared" si="107"/>
        <v>0</v>
      </c>
      <c r="D116" s="77">
        <f t="shared" si="107"/>
        <v>0</v>
      </c>
      <c r="E116" s="77">
        <f t="shared" si="107"/>
        <v>0</v>
      </c>
      <c r="F116" s="77">
        <f t="shared" si="107"/>
        <v>0</v>
      </c>
      <c r="G116" s="77">
        <f t="shared" si="107"/>
        <v>0</v>
      </c>
      <c r="H116" s="77">
        <f t="shared" si="107"/>
        <v>0</v>
      </c>
      <c r="I116" s="77">
        <f t="shared" si="107"/>
        <v>0</v>
      </c>
      <c r="J116" s="77">
        <f t="shared" si="107"/>
        <v>0</v>
      </c>
      <c r="K116" s="77">
        <f t="shared" si="107"/>
        <v>0</v>
      </c>
      <c r="L116" s="77">
        <f t="shared" si="107"/>
        <v>0</v>
      </c>
      <c r="M116" s="77">
        <f t="shared" si="107"/>
        <v>0</v>
      </c>
      <c r="N116" s="77">
        <f t="shared" si="107"/>
        <v>0</v>
      </c>
      <c r="O116" s="77">
        <f t="shared" si="107"/>
        <v>0</v>
      </c>
      <c r="P116" s="77">
        <f t="shared" si="107"/>
        <v>0</v>
      </c>
      <c r="Q116" s="77">
        <f t="shared" si="107"/>
        <v>0</v>
      </c>
      <c r="R116" s="77">
        <f t="shared" ref="R116:V116" si="108">R84*1000000/R$6</f>
        <v>0</v>
      </c>
      <c r="S116" s="77">
        <f t="shared" si="108"/>
        <v>0</v>
      </c>
      <c r="T116" s="77">
        <f t="shared" si="108"/>
        <v>0</v>
      </c>
      <c r="U116" s="77">
        <f t="shared" si="108"/>
        <v>0</v>
      </c>
      <c r="V116" s="77">
        <f t="shared" si="108"/>
        <v>0</v>
      </c>
      <c r="W116" s="77">
        <f t="shared" ref="W116" si="109">W84*1000000/W$6</f>
        <v>0</v>
      </c>
      <c r="DA116" s="92" t="s">
        <v>288</v>
      </c>
    </row>
    <row r="118" spans="1:105" ht="12.95" customHeight="1" x14ac:dyDescent="0.25">
      <c r="A118" s="23" t="s">
        <v>48</v>
      </c>
      <c r="B118" s="206">
        <f t="shared" ref="B118:Q118" si="110">IF(B104=0,"",B104/B97)</f>
        <v>0.51633898833776504</v>
      </c>
      <c r="C118" s="206">
        <f t="shared" si="110"/>
        <v>0.52137553693386807</v>
      </c>
      <c r="D118" s="206">
        <f t="shared" si="110"/>
        <v>0.5300417919848428</v>
      </c>
      <c r="E118" s="206">
        <f t="shared" si="110"/>
        <v>0.5398743326155484</v>
      </c>
      <c r="F118" s="206">
        <f t="shared" si="110"/>
        <v>0.5443194984062445</v>
      </c>
      <c r="G118" s="206">
        <f t="shared" si="110"/>
        <v>0.55386841433604683</v>
      </c>
      <c r="H118" s="206">
        <f t="shared" si="110"/>
        <v>0.56326884474030059</v>
      </c>
      <c r="I118" s="206">
        <f t="shared" si="110"/>
        <v>0.57151401165001747</v>
      </c>
      <c r="J118" s="206">
        <f t="shared" si="110"/>
        <v>0.58041838039681271</v>
      </c>
      <c r="K118" s="206">
        <f t="shared" si="110"/>
        <v>0.59493698972505871</v>
      </c>
      <c r="L118" s="206">
        <f t="shared" si="110"/>
        <v>0.61171583558372922</v>
      </c>
      <c r="M118" s="206">
        <f t="shared" si="110"/>
        <v>0.62898017718549193</v>
      </c>
      <c r="N118" s="206">
        <f t="shared" si="110"/>
        <v>0.64353894497831554</v>
      </c>
      <c r="O118" s="206">
        <f t="shared" si="110"/>
        <v>0.66348364942720151</v>
      </c>
      <c r="P118" s="206">
        <f t="shared" si="110"/>
        <v>0.67670242582630913</v>
      </c>
      <c r="Q118" s="206">
        <f t="shared" si="110"/>
        <v>0.68346084040207078</v>
      </c>
      <c r="R118" s="206">
        <f t="shared" ref="R118:V118" si="111">IF(R104=0,"",R104/R97)</f>
        <v>0.69572814864527721</v>
      </c>
      <c r="S118" s="206">
        <f t="shared" si="111"/>
        <v>0.71248380397012212</v>
      </c>
      <c r="T118" s="206">
        <f t="shared" si="111"/>
        <v>0.72892913357827349</v>
      </c>
      <c r="U118" s="206">
        <f t="shared" si="111"/>
        <v>0.75102832654197871</v>
      </c>
      <c r="V118" s="206">
        <f t="shared" si="111"/>
        <v>0.76195509408774631</v>
      </c>
      <c r="W118" s="206">
        <f t="shared" ref="W118" si="112">IF(W104=0,"",W104/W97)</f>
        <v>0.7763650195891475</v>
      </c>
      <c r="DA118" s="218" t="s">
        <v>289</v>
      </c>
    </row>
    <row r="119" spans="1:105" ht="12" customHeight="1" x14ac:dyDescent="0.25">
      <c r="A119" s="97" t="s">
        <v>57</v>
      </c>
      <c r="B119" s="199">
        <f t="shared" ref="B119:Q119" si="113">IF(B105=0,"",B105/B98)</f>
        <v>0.50366862869446027</v>
      </c>
      <c r="C119" s="199">
        <f t="shared" si="113"/>
        <v>0.50996470204865074</v>
      </c>
      <c r="D119" s="199">
        <f t="shared" si="113"/>
        <v>0.51804872288696535</v>
      </c>
      <c r="E119" s="199">
        <f t="shared" si="113"/>
        <v>0.52575628756771331</v>
      </c>
      <c r="F119" s="199">
        <f t="shared" si="113"/>
        <v>0.5342127306187433</v>
      </c>
      <c r="G119" s="199">
        <f t="shared" si="113"/>
        <v>0.54357293920538818</v>
      </c>
      <c r="H119" s="199">
        <f t="shared" si="113"/>
        <v>0.55023483456343858</v>
      </c>
      <c r="I119" s="199">
        <f t="shared" si="113"/>
        <v>0.56101651590846868</v>
      </c>
      <c r="J119" s="199">
        <f t="shared" si="113"/>
        <v>0.57009866641712081</v>
      </c>
      <c r="K119" s="199">
        <f t="shared" si="113"/>
        <v>0.58554056534511856</v>
      </c>
      <c r="L119" s="199">
        <f t="shared" si="113"/>
        <v>0.60178384521494366</v>
      </c>
      <c r="M119" s="199">
        <f t="shared" si="113"/>
        <v>0.61693010847362661</v>
      </c>
      <c r="N119" s="199">
        <f t="shared" si="113"/>
        <v>0.6311485787273331</v>
      </c>
      <c r="O119" s="199">
        <f t="shared" si="113"/>
        <v>0.65074655098269318</v>
      </c>
      <c r="P119" s="199">
        <f t="shared" si="113"/>
        <v>0.66161602613738568</v>
      </c>
      <c r="Q119" s="199">
        <f t="shared" si="113"/>
        <v>0.67023540736598597</v>
      </c>
      <c r="R119" s="199">
        <f t="shared" ref="R119:V119" si="114">IF(R105=0,"",R105/R98)</f>
        <v>0.68267458622311228</v>
      </c>
      <c r="S119" s="199">
        <f t="shared" si="114"/>
        <v>0.70117956451733143</v>
      </c>
      <c r="T119" s="199">
        <f t="shared" si="114"/>
        <v>0.71374705555931228</v>
      </c>
      <c r="U119" s="199">
        <f t="shared" si="114"/>
        <v>0.73295316220689111</v>
      </c>
      <c r="V119" s="199">
        <f t="shared" si="114"/>
        <v>0.74388290891340603</v>
      </c>
      <c r="W119" s="199">
        <f t="shared" ref="W119" si="115">IF(W105=0,"",W105/W98)</f>
        <v>0.7564918622294774</v>
      </c>
      <c r="DA119" s="59" t="s">
        <v>290</v>
      </c>
    </row>
    <row r="120" spans="1:105" ht="12" customHeight="1" x14ac:dyDescent="0.25">
      <c r="A120" s="97" t="s">
        <v>56</v>
      </c>
      <c r="B120" s="200">
        <f t="shared" ref="B120:Q120" si="116">IF(B106=0,"",B106/B99)</f>
        <v>1.845833302377532</v>
      </c>
      <c r="C120" s="200">
        <f t="shared" si="116"/>
        <v>1.9306161294844384</v>
      </c>
      <c r="D120" s="200">
        <f t="shared" si="116"/>
        <v>2.016041406329931</v>
      </c>
      <c r="E120" s="200">
        <f t="shared" si="116"/>
        <v>2.1530265518662413</v>
      </c>
      <c r="F120" s="200">
        <f t="shared" si="116"/>
        <v>2.2659138334455835</v>
      </c>
      <c r="G120" s="200">
        <f t="shared" si="116"/>
        <v>2.4078670048883479</v>
      </c>
      <c r="H120" s="200">
        <f t="shared" si="116"/>
        <v>2.6136602907461444</v>
      </c>
      <c r="I120" s="200">
        <f t="shared" si="116"/>
        <v>2.7179554448055026</v>
      </c>
      <c r="J120" s="200">
        <f t="shared" si="116"/>
        <v>2.7725593166074947</v>
      </c>
      <c r="K120" s="200">
        <f t="shared" si="116"/>
        <v>2.8638393677686609</v>
      </c>
      <c r="L120" s="200">
        <f t="shared" si="116"/>
        <v>2.9732876417144074</v>
      </c>
      <c r="M120" s="200">
        <f t="shared" si="116"/>
        <v>3.0969913381161747</v>
      </c>
      <c r="N120" s="200">
        <f t="shared" si="116"/>
        <v>3.2025872690446167</v>
      </c>
      <c r="O120" s="200">
        <f t="shared" si="116"/>
        <v>3.3049543332185465</v>
      </c>
      <c r="P120" s="200">
        <f t="shared" si="116"/>
        <v>3.4110781129019077</v>
      </c>
      <c r="Q120" s="200">
        <f t="shared" si="116"/>
        <v>3.5153046600345528</v>
      </c>
      <c r="R120" s="200">
        <f t="shared" ref="R120:V120" si="117">IF(R106=0,"",R106/R99)</f>
        <v>3.6130438080475762</v>
      </c>
      <c r="S120" s="200">
        <f t="shared" si="117"/>
        <v>3.7281855064558047</v>
      </c>
      <c r="T120" s="200">
        <f t="shared" si="117"/>
        <v>3.8729604702273024</v>
      </c>
      <c r="U120" s="200">
        <f t="shared" si="117"/>
        <v>3.9970770174116206</v>
      </c>
      <c r="V120" s="200">
        <f t="shared" si="117"/>
        <v>4.1139206026110573</v>
      </c>
      <c r="W120" s="200">
        <f t="shared" ref="W120" si="118">IF(W106=0,"",W106/W99)</f>
        <v>4.1877990807608247</v>
      </c>
      <c r="DA120" s="63" t="s">
        <v>291</v>
      </c>
    </row>
    <row r="121" spans="1:105" ht="12" customHeight="1" x14ac:dyDescent="0.25">
      <c r="A121" s="97" t="s">
        <v>55</v>
      </c>
      <c r="B121" s="200">
        <f t="shared" ref="B121:Q121" si="119">IF(B107=0,"",B107/B100)</f>
        <v>0.58640758297250639</v>
      </c>
      <c r="C121" s="200">
        <f t="shared" si="119"/>
        <v>0.58749930736374556</v>
      </c>
      <c r="D121" s="200">
        <f t="shared" si="119"/>
        <v>0.59017412709572104</v>
      </c>
      <c r="E121" s="200">
        <f t="shared" si="119"/>
        <v>0.59260091464187858</v>
      </c>
      <c r="F121" s="200">
        <f t="shared" si="119"/>
        <v>0.59642041304674398</v>
      </c>
      <c r="G121" s="200">
        <f t="shared" si="119"/>
        <v>0.59981588947530806</v>
      </c>
      <c r="H121" s="200">
        <f t="shared" si="119"/>
        <v>0.60223595602849533</v>
      </c>
      <c r="I121" s="200">
        <f t="shared" si="119"/>
        <v>0.60688245391976725</v>
      </c>
      <c r="J121" s="200">
        <f t="shared" si="119"/>
        <v>0.61273753248159646</v>
      </c>
      <c r="K121" s="200">
        <f t="shared" si="119"/>
        <v>0.61888870145697072</v>
      </c>
      <c r="L121" s="200">
        <f t="shared" si="119"/>
        <v>0.62956945242214768</v>
      </c>
      <c r="M121" s="200">
        <f t="shared" si="119"/>
        <v>0.640115260715859</v>
      </c>
      <c r="N121" s="200">
        <f t="shared" si="119"/>
        <v>0.6498659941651429</v>
      </c>
      <c r="O121" s="200">
        <f t="shared" si="119"/>
        <v>0.66618793721748748</v>
      </c>
      <c r="P121" s="200">
        <f t="shared" si="119"/>
        <v>0.68006882872449104</v>
      </c>
      <c r="Q121" s="200">
        <f t="shared" si="119"/>
        <v>0.68532402476650789</v>
      </c>
      <c r="R121" s="200">
        <f t="shared" ref="R121:V121" si="120">IF(R107=0,"",R107/R100)</f>
        <v>0.69889434737233447</v>
      </c>
      <c r="S121" s="200">
        <f t="shared" si="120"/>
        <v>0.72327666342809338</v>
      </c>
      <c r="T121" s="200">
        <f t="shared" si="120"/>
        <v>0.73506991237099994</v>
      </c>
      <c r="U121" s="200">
        <f t="shared" si="120"/>
        <v>0.75052403181805982</v>
      </c>
      <c r="V121" s="200">
        <f t="shared" si="120"/>
        <v>0.77063712247233018</v>
      </c>
      <c r="W121" s="200">
        <f t="shared" ref="W121" si="121">IF(W107=0,"",W107/W100)</f>
        <v>0.78119231199145189</v>
      </c>
      <c r="DA121" s="63" t="s">
        <v>292</v>
      </c>
    </row>
    <row r="122" spans="1:105" ht="12" customHeight="1" x14ac:dyDescent="0.25">
      <c r="A122" s="109" t="s">
        <v>54</v>
      </c>
      <c r="B122" s="201">
        <f t="shared" ref="B122:Q122" si="122">IF(B108=0,"",B108/B101)</f>
        <v>0.6884856773262874</v>
      </c>
      <c r="C122" s="201">
        <f t="shared" si="122"/>
        <v>0.67889881870420365</v>
      </c>
      <c r="D122" s="201">
        <f t="shared" si="122"/>
        <v>0.70710097198420563</v>
      </c>
      <c r="E122" s="201">
        <f t="shared" si="122"/>
        <v>0.71801969513784891</v>
      </c>
      <c r="F122" s="201">
        <f t="shared" si="122"/>
        <v>0.71491285088421053</v>
      </c>
      <c r="G122" s="201">
        <f t="shared" si="122"/>
        <v>0.70995925099426527</v>
      </c>
      <c r="H122" s="201">
        <f t="shared" si="122"/>
        <v>0.71178994908015347</v>
      </c>
      <c r="I122" s="201">
        <f t="shared" si="122"/>
        <v>0.72376367242574868</v>
      </c>
      <c r="J122" s="201">
        <f t="shared" si="122"/>
        <v>0.71912811998247761</v>
      </c>
      <c r="K122" s="201">
        <f t="shared" si="122"/>
        <v>0.70634532113121706</v>
      </c>
      <c r="L122" s="201">
        <f t="shared" si="122"/>
        <v>0.69974930964836868</v>
      </c>
      <c r="M122" s="201">
        <f t="shared" si="122"/>
        <v>0.72228970897856459</v>
      </c>
      <c r="N122" s="201">
        <f t="shared" si="122"/>
        <v>0.72192349371698805</v>
      </c>
      <c r="O122" s="201">
        <f t="shared" si="122"/>
        <v>0.73157390711908921</v>
      </c>
      <c r="P122" s="201">
        <f t="shared" si="122"/>
        <v>0.73834102996155182</v>
      </c>
      <c r="Q122" s="201">
        <f t="shared" si="122"/>
        <v>0.71313316674050053</v>
      </c>
      <c r="R122" s="201">
        <f t="shared" ref="R122:V122" si="123">IF(R108=0,"",R108/R101)</f>
        <v>0.71391100789950812</v>
      </c>
      <c r="S122" s="201">
        <f t="shared" si="123"/>
        <v>0.70099660601711045</v>
      </c>
      <c r="T122" s="201">
        <f t="shared" si="123"/>
        <v>0.7169544906782781</v>
      </c>
      <c r="U122" s="201">
        <f t="shared" si="123"/>
        <v>0.72394289314275251</v>
      </c>
      <c r="V122" s="201">
        <f t="shared" si="123"/>
        <v>0.69695641461532087</v>
      </c>
      <c r="W122" s="201">
        <f t="shared" ref="W122" si="124">IF(W108=0,"",W108/W101)</f>
        <v>0.7016400985776583</v>
      </c>
      <c r="DA122" s="60" t="s">
        <v>293</v>
      </c>
    </row>
    <row r="123" spans="1:105" s="2" customFormat="1" ht="12" customHeight="1" x14ac:dyDescent="0.25">
      <c r="DA123" s="9"/>
    </row>
    <row r="124" spans="1:105" s="2" customFormat="1" ht="6.6" customHeight="1" x14ac:dyDescent="0.25">
      <c r="A124" s="175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DA124" s="177"/>
    </row>
    <row r="125" spans="1:105" s="2" customFormat="1" ht="12" customHeight="1" x14ac:dyDescent="0.25">
      <c r="DA125" s="9"/>
    </row>
    <row r="126" spans="1:105" ht="12.95" customHeight="1" x14ac:dyDescent="0.25">
      <c r="A126" s="202" t="s">
        <v>64</v>
      </c>
      <c r="B126" s="203">
        <f t="shared" ref="B126:Q126" si="125">IF(B96=0,0,B96/B$19)</f>
        <v>239.94276204756196</v>
      </c>
      <c r="C126" s="203">
        <f t="shared" si="125"/>
        <v>254.80371414407648</v>
      </c>
      <c r="D126" s="203">
        <f t="shared" si="125"/>
        <v>241.10719077742141</v>
      </c>
      <c r="E126" s="203">
        <f t="shared" si="125"/>
        <v>247.04997609831119</v>
      </c>
      <c r="F126" s="203">
        <f t="shared" si="125"/>
        <v>259.54950626495616</v>
      </c>
      <c r="G126" s="203">
        <f t="shared" si="125"/>
        <v>252.24275720259928</v>
      </c>
      <c r="H126" s="203">
        <f t="shared" si="125"/>
        <v>240.32431674688823</v>
      </c>
      <c r="I126" s="203">
        <f t="shared" si="125"/>
        <v>230.93846063860335</v>
      </c>
      <c r="J126" s="203">
        <f t="shared" si="125"/>
        <v>231.30856142308647</v>
      </c>
      <c r="K126" s="203">
        <f t="shared" si="125"/>
        <v>229.60214993175799</v>
      </c>
      <c r="L126" s="203">
        <f t="shared" si="125"/>
        <v>225.86777600106996</v>
      </c>
      <c r="M126" s="203">
        <f t="shared" si="125"/>
        <v>206.3572967882393</v>
      </c>
      <c r="N126" s="203">
        <f t="shared" si="125"/>
        <v>201.4050604024093</v>
      </c>
      <c r="O126" s="203">
        <f t="shared" si="125"/>
        <v>200.66958999961804</v>
      </c>
      <c r="P126" s="203">
        <f t="shared" si="125"/>
        <v>179.58606065330261</v>
      </c>
      <c r="Q126" s="203">
        <f t="shared" si="125"/>
        <v>189.40881646668217</v>
      </c>
      <c r="R126" s="203">
        <f t="shared" ref="R126:V126" si="126">IF(R96=0,0,R96/R$19)</f>
        <v>186.8650809662453</v>
      </c>
      <c r="S126" s="203">
        <f t="shared" si="126"/>
        <v>183.91907789533079</v>
      </c>
      <c r="T126" s="203">
        <f t="shared" si="126"/>
        <v>166.12338358149248</v>
      </c>
      <c r="U126" s="203">
        <f t="shared" si="126"/>
        <v>150.13121456943253</v>
      </c>
      <c r="V126" s="203">
        <f t="shared" si="126"/>
        <v>155.3227227136133</v>
      </c>
      <c r="W126" s="203">
        <f t="shared" ref="W126" si="127">IF(W96=0,0,W96/W$19)</f>
        <v>147.23381448006523</v>
      </c>
      <c r="DA126" s="216" t="s">
        <v>294</v>
      </c>
    </row>
    <row r="127" spans="1:105" ht="12" customHeight="1" x14ac:dyDescent="0.25">
      <c r="A127" s="208" t="s">
        <v>39</v>
      </c>
      <c r="B127" s="192">
        <f t="shared" ref="B127:Q127" si="128">IF(B97=0,0,B97/B$19)</f>
        <v>221.39911755200285</v>
      </c>
      <c r="C127" s="192">
        <f t="shared" si="128"/>
        <v>235.87106425586742</v>
      </c>
      <c r="D127" s="192">
        <f t="shared" si="128"/>
        <v>221.88217200570807</v>
      </c>
      <c r="E127" s="192">
        <f t="shared" si="128"/>
        <v>227.54752107183316</v>
      </c>
      <c r="F127" s="192">
        <f t="shared" si="128"/>
        <v>239.88617354157864</v>
      </c>
      <c r="G127" s="192">
        <f t="shared" si="128"/>
        <v>232.34057652322949</v>
      </c>
      <c r="H127" s="192">
        <f t="shared" si="128"/>
        <v>220.11048081204257</v>
      </c>
      <c r="I127" s="192">
        <f t="shared" si="128"/>
        <v>210.48361373263566</v>
      </c>
      <c r="J127" s="192">
        <f t="shared" si="128"/>
        <v>210.71230245555407</v>
      </c>
      <c r="K127" s="192">
        <f t="shared" si="128"/>
        <v>208.82285109606732</v>
      </c>
      <c r="L127" s="192">
        <f t="shared" si="128"/>
        <v>205.03699032763524</v>
      </c>
      <c r="M127" s="192">
        <f t="shared" si="128"/>
        <v>185.64223877040359</v>
      </c>
      <c r="N127" s="192">
        <f t="shared" si="128"/>
        <v>180.94363536240346</v>
      </c>
      <c r="O127" s="192">
        <f t="shared" si="128"/>
        <v>180.26684072986819</v>
      </c>
      <c r="P127" s="192">
        <f t="shared" si="128"/>
        <v>159.59606309680734</v>
      </c>
      <c r="Q127" s="192">
        <f t="shared" si="128"/>
        <v>169.61711387556025</v>
      </c>
      <c r="R127" s="192">
        <f t="shared" ref="R127:V127" si="129">IF(R97=0,0,R97/R$19)</f>
        <v>167.73710417374997</v>
      </c>
      <c r="S127" s="192">
        <f t="shared" si="129"/>
        <v>165.503445035467</v>
      </c>
      <c r="T127" s="192">
        <f t="shared" si="129"/>
        <v>148.34541810769085</v>
      </c>
      <c r="U127" s="192">
        <f t="shared" si="129"/>
        <v>132.84824154336343</v>
      </c>
      <c r="V127" s="192">
        <f t="shared" si="129"/>
        <v>138.14727149553417</v>
      </c>
      <c r="W127" s="192">
        <f t="shared" ref="W127" si="130">IF(W97=0,0,W97/W$19)</f>
        <v>129.87938103427049</v>
      </c>
      <c r="DA127" s="213" t="s">
        <v>295</v>
      </c>
    </row>
    <row r="128" spans="1:105" ht="12" customHeight="1" x14ac:dyDescent="0.25">
      <c r="A128" s="97" t="s">
        <v>57</v>
      </c>
      <c r="B128" s="74">
        <f t="shared" ref="B128:Q128" si="131">IF(B98=0,0,B98/B$19)</f>
        <v>200.19754383222022</v>
      </c>
      <c r="C128" s="74">
        <f t="shared" si="131"/>
        <v>214.81801231702667</v>
      </c>
      <c r="D128" s="74">
        <f t="shared" si="131"/>
        <v>201.52556709345197</v>
      </c>
      <c r="E128" s="74">
        <f t="shared" si="131"/>
        <v>207.44238230643984</v>
      </c>
      <c r="F128" s="74">
        <f t="shared" si="131"/>
        <v>220.02579620638247</v>
      </c>
      <c r="G128" s="74">
        <f t="shared" si="131"/>
        <v>212.80802681637664</v>
      </c>
      <c r="H128" s="74">
        <f t="shared" si="131"/>
        <v>200.83412558225365</v>
      </c>
      <c r="I128" s="74">
        <f t="shared" si="131"/>
        <v>192.02403268996576</v>
      </c>
      <c r="J128" s="74">
        <f t="shared" si="131"/>
        <v>191.77139460176204</v>
      </c>
      <c r="K128" s="74">
        <f t="shared" si="131"/>
        <v>190.74514843404359</v>
      </c>
      <c r="L128" s="74">
        <f t="shared" si="131"/>
        <v>186.298020238058</v>
      </c>
      <c r="M128" s="74">
        <f t="shared" si="131"/>
        <v>165.71941498750726</v>
      </c>
      <c r="N128" s="74">
        <f t="shared" si="131"/>
        <v>161.9812408778489</v>
      </c>
      <c r="O128" s="74">
        <f t="shared" si="131"/>
        <v>160.08761239746133</v>
      </c>
      <c r="P128" s="74">
        <f t="shared" si="131"/>
        <v>138.29895439407395</v>
      </c>
      <c r="Q128" s="74">
        <f t="shared" si="131"/>
        <v>152.28154692526491</v>
      </c>
      <c r="R128" s="74">
        <f t="shared" ref="R128:V128" si="132">IF(R98=0,0,R98/R$19)</f>
        <v>151.14419676892192</v>
      </c>
      <c r="S128" s="74">
        <f t="shared" si="132"/>
        <v>150.40832115452898</v>
      </c>
      <c r="T128" s="74">
        <f t="shared" si="132"/>
        <v>132.19936275489607</v>
      </c>
      <c r="U128" s="74">
        <f t="shared" si="132"/>
        <v>115.12839650267799</v>
      </c>
      <c r="V128" s="74">
        <f t="shared" si="132"/>
        <v>124.45391427847008</v>
      </c>
      <c r="W128" s="74">
        <f t="shared" ref="W128" si="133">IF(W98=0,0,W98/W$19)</f>
        <v>116.39302355082118</v>
      </c>
      <c r="DA128" s="90" t="s">
        <v>296</v>
      </c>
    </row>
    <row r="129" spans="1:105" ht="12" customHeight="1" x14ac:dyDescent="0.25">
      <c r="A129" s="97" t="s">
        <v>56</v>
      </c>
      <c r="B129" s="74">
        <f t="shared" ref="B129:Q129" si="134">IF(B99=0,0,B99/B$19)</f>
        <v>0.31672065287637874</v>
      </c>
      <c r="C129" s="74">
        <f t="shared" si="134"/>
        <v>0.32356750965295594</v>
      </c>
      <c r="D129" s="74">
        <f t="shared" si="134"/>
        <v>0.35098518284191255</v>
      </c>
      <c r="E129" s="74">
        <f t="shared" si="134"/>
        <v>0.75979647672826456</v>
      </c>
      <c r="F129" s="74">
        <f t="shared" si="134"/>
        <v>0.29994221505937491</v>
      </c>
      <c r="G129" s="74">
        <f t="shared" si="134"/>
        <v>0.35309597904730494</v>
      </c>
      <c r="H129" s="74">
        <f t="shared" si="134"/>
        <v>0.60855726823051692</v>
      </c>
      <c r="I129" s="74">
        <f t="shared" si="134"/>
        <v>0.34266619973394369</v>
      </c>
      <c r="J129" s="74">
        <f t="shared" si="134"/>
        <v>0.343559514891153</v>
      </c>
      <c r="K129" s="74">
        <f t="shared" si="134"/>
        <v>0.36191389071535279</v>
      </c>
      <c r="L129" s="74">
        <f t="shared" si="134"/>
        <v>0.47446408396407136</v>
      </c>
      <c r="M129" s="74">
        <f t="shared" si="134"/>
        <v>0.50742908680012255</v>
      </c>
      <c r="N129" s="74">
        <f t="shared" si="134"/>
        <v>0.54464636809851041</v>
      </c>
      <c r="O129" s="74">
        <f t="shared" si="134"/>
        <v>0.58924193591556817</v>
      </c>
      <c r="P129" s="74">
        <f t="shared" si="134"/>
        <v>0.59927199290361088</v>
      </c>
      <c r="Q129" s="74">
        <f t="shared" si="134"/>
        <v>0.64848632637760584</v>
      </c>
      <c r="R129" s="74">
        <f t="shared" ref="R129:V129" si="135">IF(R99=0,0,R99/R$19)</f>
        <v>0.63278169588663968</v>
      </c>
      <c r="S129" s="74">
        <f t="shared" si="135"/>
        <v>0.54884591745491862</v>
      </c>
      <c r="T129" s="74">
        <f t="shared" si="135"/>
        <v>0.63714908869418463</v>
      </c>
      <c r="U129" s="74">
        <f t="shared" si="135"/>
        <v>0.68533819418329078</v>
      </c>
      <c r="V129" s="74">
        <f t="shared" si="135"/>
        <v>0.72199106821939441</v>
      </c>
      <c r="W129" s="74">
        <f t="shared" ref="W129" si="136">IF(W99=0,0,W99/W$19)</f>
        <v>0.73004743469515299</v>
      </c>
      <c r="DA129" s="90" t="s">
        <v>297</v>
      </c>
    </row>
    <row r="130" spans="1:105" ht="12" customHeight="1" x14ac:dyDescent="0.25">
      <c r="A130" s="97" t="s">
        <v>55</v>
      </c>
      <c r="B130" s="74">
        <f t="shared" ref="B130:Q130" si="137">IF(B100=0,0,B100/B$19)</f>
        <v>14.496369097847516</v>
      </c>
      <c r="C130" s="74">
        <f t="shared" si="137"/>
        <v>13.896223274924747</v>
      </c>
      <c r="D130" s="74">
        <f t="shared" si="137"/>
        <v>14.084297078596313</v>
      </c>
      <c r="E130" s="74">
        <f t="shared" si="137"/>
        <v>13.899588902227963</v>
      </c>
      <c r="F130" s="74">
        <f t="shared" si="137"/>
        <v>13.75201170284336</v>
      </c>
      <c r="G130" s="74">
        <f t="shared" si="137"/>
        <v>13.231997450529871</v>
      </c>
      <c r="H130" s="74">
        <f t="shared" si="137"/>
        <v>12.803445226015226</v>
      </c>
      <c r="I130" s="74">
        <f t="shared" si="137"/>
        <v>12.645621096746854</v>
      </c>
      <c r="J130" s="74">
        <f t="shared" si="137"/>
        <v>12.724229762359045</v>
      </c>
      <c r="K130" s="74">
        <f t="shared" si="137"/>
        <v>11.462956085881551</v>
      </c>
      <c r="L130" s="74">
        <f t="shared" si="137"/>
        <v>12.511549772767236</v>
      </c>
      <c r="M130" s="74">
        <f t="shared" si="137"/>
        <v>12.985200671783993</v>
      </c>
      <c r="N130" s="74">
        <f t="shared" si="137"/>
        <v>11.524634566587931</v>
      </c>
      <c r="O130" s="74">
        <f t="shared" si="137"/>
        <v>13.019625521001725</v>
      </c>
      <c r="P130" s="74">
        <f t="shared" si="137"/>
        <v>14.208957455313493</v>
      </c>
      <c r="Q130" s="74">
        <f t="shared" si="137"/>
        <v>11.419521543767294</v>
      </c>
      <c r="R130" s="74">
        <f t="shared" ref="R130:V130" si="138">IF(R100=0,0,R100/R$19)</f>
        <v>10.871555781139161</v>
      </c>
      <c r="S130" s="74">
        <f t="shared" si="138"/>
        <v>9.523857182406017</v>
      </c>
      <c r="T130" s="74">
        <f t="shared" si="138"/>
        <v>10.463899539701906</v>
      </c>
      <c r="U130" s="74">
        <f t="shared" si="138"/>
        <v>11.952480401606591</v>
      </c>
      <c r="V130" s="74">
        <f t="shared" si="138"/>
        <v>9.1229674165370476</v>
      </c>
      <c r="W130" s="74">
        <f t="shared" ref="W130" si="139">IF(W100=0,0,W100/W$19)</f>
        <v>9.7521164415508377</v>
      </c>
      <c r="DA130" s="90" t="s">
        <v>298</v>
      </c>
    </row>
    <row r="131" spans="1:105" ht="12" customHeight="1" x14ac:dyDescent="0.25">
      <c r="A131" s="107" t="s">
        <v>54</v>
      </c>
      <c r="B131" s="193">
        <f t="shared" ref="B131:Q131" si="140">IF(B101=0,0,B101/B$19)</f>
        <v>6.3884839690587469</v>
      </c>
      <c r="C131" s="193">
        <f t="shared" si="140"/>
        <v>6.8332611542630852</v>
      </c>
      <c r="D131" s="193">
        <f t="shared" si="140"/>
        <v>5.9213226508178751</v>
      </c>
      <c r="E131" s="193">
        <f t="shared" si="140"/>
        <v>5.4457533864370982</v>
      </c>
      <c r="F131" s="193">
        <f t="shared" si="140"/>
        <v>5.8084234172934517</v>
      </c>
      <c r="G131" s="193">
        <f t="shared" si="140"/>
        <v>5.9474562772757276</v>
      </c>
      <c r="H131" s="193">
        <f t="shared" si="140"/>
        <v>5.8643527355431591</v>
      </c>
      <c r="I131" s="193">
        <f t="shared" si="140"/>
        <v>5.4712937461890894</v>
      </c>
      <c r="J131" s="193">
        <f t="shared" si="140"/>
        <v>5.8731185765417893</v>
      </c>
      <c r="K131" s="193">
        <f t="shared" si="140"/>
        <v>6.2528326854268048</v>
      </c>
      <c r="L131" s="193">
        <f t="shared" si="140"/>
        <v>5.7529562328459445</v>
      </c>
      <c r="M131" s="193">
        <f t="shared" si="140"/>
        <v>6.4301940243121445</v>
      </c>
      <c r="N131" s="193">
        <f t="shared" si="140"/>
        <v>6.8931135498681337</v>
      </c>
      <c r="O131" s="193">
        <f t="shared" si="140"/>
        <v>6.5703608754895626</v>
      </c>
      <c r="P131" s="193">
        <f t="shared" si="140"/>
        <v>6.4888792545162781</v>
      </c>
      <c r="Q131" s="193">
        <f t="shared" si="140"/>
        <v>5.2675590801504972</v>
      </c>
      <c r="R131" s="193">
        <f t="shared" ref="R131:V131" si="141">IF(R101=0,0,R101/R$19)</f>
        <v>5.0885699278022116</v>
      </c>
      <c r="S131" s="193">
        <f t="shared" si="141"/>
        <v>5.0224207810770265</v>
      </c>
      <c r="T131" s="193">
        <f t="shared" si="141"/>
        <v>5.0450067243987</v>
      </c>
      <c r="U131" s="193">
        <f t="shared" si="141"/>
        <v>5.0820264448955337</v>
      </c>
      <c r="V131" s="193">
        <f t="shared" si="141"/>
        <v>3.8483987323076789</v>
      </c>
      <c r="W131" s="193">
        <f t="shared" ref="W131" si="142">IF(W101=0,0,W101/W$19)</f>
        <v>3.0041936072033244</v>
      </c>
      <c r="DA131" s="214" t="s">
        <v>299</v>
      </c>
    </row>
    <row r="132" spans="1:105" ht="12" customHeight="1" x14ac:dyDescent="0.25">
      <c r="A132" s="209" t="s">
        <v>58</v>
      </c>
      <c r="B132" s="77">
        <f t="shared" ref="B132:Q132" si="143">IF(B102=0,0,B102/B$19)</f>
        <v>18.543644495559096</v>
      </c>
      <c r="C132" s="77">
        <f t="shared" si="143"/>
        <v>18.932649888209088</v>
      </c>
      <c r="D132" s="77">
        <f t="shared" si="143"/>
        <v>19.225018771713327</v>
      </c>
      <c r="E132" s="77">
        <f t="shared" si="143"/>
        <v>19.502455026478032</v>
      </c>
      <c r="F132" s="77">
        <f t="shared" si="143"/>
        <v>19.663332723377508</v>
      </c>
      <c r="G132" s="77">
        <f t="shared" si="143"/>
        <v>19.902180679369767</v>
      </c>
      <c r="H132" s="77">
        <f t="shared" si="143"/>
        <v>20.213835934845662</v>
      </c>
      <c r="I132" s="77">
        <f t="shared" si="143"/>
        <v>20.454846905967695</v>
      </c>
      <c r="J132" s="77">
        <f t="shared" si="143"/>
        <v>20.596258967532432</v>
      </c>
      <c r="K132" s="77">
        <f t="shared" si="143"/>
        <v>20.779298835690643</v>
      </c>
      <c r="L132" s="77">
        <f t="shared" si="143"/>
        <v>20.830785673434693</v>
      </c>
      <c r="M132" s="77">
        <f t="shared" si="143"/>
        <v>20.715058017835737</v>
      </c>
      <c r="N132" s="77">
        <f t="shared" si="143"/>
        <v>20.461425040005828</v>
      </c>
      <c r="O132" s="77">
        <f t="shared" si="143"/>
        <v>20.402749269749876</v>
      </c>
      <c r="P132" s="77">
        <f t="shared" si="143"/>
        <v>19.989997556495243</v>
      </c>
      <c r="Q132" s="77">
        <f t="shared" si="143"/>
        <v>19.791702591121869</v>
      </c>
      <c r="R132" s="77">
        <f t="shared" ref="R132:V132" si="144">IF(R102=0,0,R102/R$19)</f>
        <v>19.127976792495364</v>
      </c>
      <c r="S132" s="77">
        <f t="shared" si="144"/>
        <v>18.415632859863852</v>
      </c>
      <c r="T132" s="77">
        <f t="shared" si="144"/>
        <v>17.77796547380159</v>
      </c>
      <c r="U132" s="77">
        <f t="shared" si="144"/>
        <v>17.282973026069122</v>
      </c>
      <c r="V132" s="77">
        <f t="shared" si="144"/>
        <v>17.175451218079132</v>
      </c>
      <c r="W132" s="77">
        <f t="shared" ref="W132" si="145">IF(W102=0,0,W102/W$19)</f>
        <v>17.354433445794744</v>
      </c>
      <c r="DA132" s="92" t="s">
        <v>300</v>
      </c>
    </row>
    <row r="133" spans="1:105" s="2" customFormat="1" ht="12" customHeight="1" x14ac:dyDescent="0.25">
      <c r="DA133" s="9"/>
    </row>
    <row r="134" spans="1:105" ht="12.95" customHeight="1" x14ac:dyDescent="0.25">
      <c r="A134" s="152" t="s">
        <v>63</v>
      </c>
      <c r="B134" s="153">
        <f t="shared" ref="B134:Q134" si="146">IF(B104=0,0,B104/B$19)</f>
        <v>114.31699637567507</v>
      </c>
      <c r="C134" s="153">
        <f t="shared" si="146"/>
        <v>122.97740277356579</v>
      </c>
      <c r="D134" s="153">
        <f t="shared" si="146"/>
        <v>117.60682405939461</v>
      </c>
      <c r="E134" s="153">
        <f t="shared" si="146"/>
        <v>122.84706607697835</v>
      </c>
      <c r="F134" s="153">
        <f t="shared" si="146"/>
        <v>130.5747216567454</v>
      </c>
      <c r="G134" s="153">
        <f t="shared" si="146"/>
        <v>128.68610670484406</v>
      </c>
      <c r="H134" s="153">
        <f t="shared" si="146"/>
        <v>123.98137624223131</v>
      </c>
      <c r="I134" s="153">
        <f t="shared" si="146"/>
        <v>120.29433447093132</v>
      </c>
      <c r="J134" s="153">
        <f t="shared" si="146"/>
        <v>122.30129332093603</v>
      </c>
      <c r="K134" s="153">
        <f t="shared" si="146"/>
        <v>124.23643841689848</v>
      </c>
      <c r="L134" s="153">
        <f t="shared" si="146"/>
        <v>125.4243738638424</v>
      </c>
      <c r="M134" s="153">
        <f t="shared" si="146"/>
        <v>116.76528823491985</v>
      </c>
      <c r="N134" s="153">
        <f t="shared" si="146"/>
        <v>116.44427620166215</v>
      </c>
      <c r="O134" s="153">
        <f t="shared" si="146"/>
        <v>119.60410135816502</v>
      </c>
      <c r="P134" s="153">
        <f t="shared" si="146"/>
        <v>107.99904304993822</v>
      </c>
      <c r="Q134" s="153">
        <f t="shared" si="146"/>
        <v>115.92665519596416</v>
      </c>
      <c r="R134" s="153">
        <f t="shared" ref="R134:V134" si="147">IF(R104=0,0,R104/R$19)</f>
        <v>116.69942494592307</v>
      </c>
      <c r="S134" s="153">
        <f t="shared" si="147"/>
        <v>117.91852408902953</v>
      </c>
      <c r="T134" s="153">
        <f t="shared" si="147"/>
        <v>108.13329709154581</v>
      </c>
      <c r="U134" s="153">
        <f t="shared" si="147"/>
        <v>99.772792530356796</v>
      </c>
      <c r="V134" s="153">
        <f t="shared" si="147"/>
        <v>105.26201725034518</v>
      </c>
      <c r="W134" s="153">
        <f t="shared" ref="W134" si="148">IF(W104=0,0,W104/W$19)</f>
        <v>100.83380820089775</v>
      </c>
      <c r="DA134" s="217" t="s">
        <v>301</v>
      </c>
    </row>
    <row r="135" spans="1:105" ht="12" customHeight="1" x14ac:dyDescent="0.25">
      <c r="A135" s="97" t="s">
        <v>57</v>
      </c>
      <c r="B135" s="74">
        <f t="shared" ref="B135:Q135" si="149">IF(B105=0,0,B105/B$19)</f>
        <v>100.83322236997347</v>
      </c>
      <c r="C135" s="74">
        <f t="shared" si="149"/>
        <v>109.54960364593589</v>
      </c>
      <c r="D135" s="74">
        <f t="shared" si="149"/>
        <v>104.40006266183424</v>
      </c>
      <c r="E135" s="74">
        <f t="shared" si="149"/>
        <v>109.06413680563612</v>
      </c>
      <c r="F135" s="74">
        <f t="shared" si="149"/>
        <v>117.54058139797469</v>
      </c>
      <c r="G135" s="74">
        <f t="shared" si="149"/>
        <v>115.67668462307691</v>
      </c>
      <c r="H135" s="74">
        <f t="shared" si="149"/>
        <v>110.50593186444418</v>
      </c>
      <c r="I135" s="74">
        <f t="shared" si="149"/>
        <v>107.72865379041848</v>
      </c>
      <c r="J135" s="74">
        <f t="shared" si="149"/>
        <v>109.32861631941597</v>
      </c>
      <c r="K135" s="74">
        <f t="shared" si="149"/>
        <v>111.68902205090845</v>
      </c>
      <c r="L135" s="74">
        <f t="shared" si="149"/>
        <v>112.11113897478994</v>
      </c>
      <c r="M135" s="74">
        <f t="shared" si="149"/>
        <v>102.2372966644288</v>
      </c>
      <c r="N135" s="74">
        <f t="shared" si="149"/>
        <v>102.23422996054411</v>
      </c>
      <c r="O135" s="74">
        <f t="shared" si="149"/>
        <v>104.17646162270219</v>
      </c>
      <c r="P135" s="74">
        <f t="shared" si="149"/>
        <v>91.500804625162729</v>
      </c>
      <c r="Q135" s="74">
        <f t="shared" si="149"/>
        <v>102.06448463777744</v>
      </c>
      <c r="R135" s="74">
        <f t="shared" ref="R135:V135" si="150">IF(R105=0,0,R105/R$19)</f>
        <v>103.18230198924843</v>
      </c>
      <c r="S135" s="74">
        <f t="shared" si="150"/>
        <v>105.46324112691555</v>
      </c>
      <c r="T135" s="74">
        <f t="shared" si="150"/>
        <v>94.356905913124493</v>
      </c>
      <c r="U135" s="74">
        <f t="shared" si="150"/>
        <v>84.383722276446619</v>
      </c>
      <c r="V135" s="74">
        <f t="shared" si="150"/>
        <v>92.579139779128013</v>
      </c>
      <c r="W135" s="74">
        <f t="shared" ref="W135" si="151">IF(W105=0,0,W105/W$19)</f>
        <v>88.050375136480127</v>
      </c>
      <c r="DA135" s="90" t="s">
        <v>302</v>
      </c>
    </row>
    <row r="136" spans="1:105" ht="12" customHeight="1" x14ac:dyDescent="0.25">
      <c r="A136" s="97" t="s">
        <v>56</v>
      </c>
      <c r="B136" s="74">
        <f t="shared" ref="B136:Q136" si="152">IF(B106=0,0,B106/B$19)</f>
        <v>0.58461352862997407</v>
      </c>
      <c r="C136" s="74">
        <f t="shared" si="152"/>
        <v>0.6246846531131085</v>
      </c>
      <c r="D136" s="74">
        <f t="shared" si="152"/>
        <v>0.7076006616175774</v>
      </c>
      <c r="E136" s="74">
        <f t="shared" si="152"/>
        <v>1.6358619884103744</v>
      </c>
      <c r="F136" s="74">
        <f t="shared" si="152"/>
        <v>0.67964321433734776</v>
      </c>
      <c r="G136" s="74">
        <f t="shared" si="152"/>
        <v>0.85020815750675305</v>
      </c>
      <c r="H136" s="74">
        <f t="shared" si="152"/>
        <v>1.5905619666190522</v>
      </c>
      <c r="I136" s="74">
        <f t="shared" si="152"/>
        <v>0.93135146331768204</v>
      </c>
      <c r="J136" s="74">
        <f t="shared" si="152"/>
        <v>0.9525391338206175</v>
      </c>
      <c r="K136" s="74">
        <f t="shared" si="152"/>
        <v>1.0364632479729521</v>
      </c>
      <c r="L136" s="74">
        <f t="shared" si="152"/>
        <v>1.4107181972877203</v>
      </c>
      <c r="M136" s="74">
        <f t="shared" si="152"/>
        <v>1.5715034865281801</v>
      </c>
      <c r="N136" s="74">
        <f t="shared" si="152"/>
        <v>1.7442775246036772</v>
      </c>
      <c r="O136" s="74">
        <f t="shared" si="152"/>
        <v>1.9474176894182422</v>
      </c>
      <c r="P136" s="74">
        <f t="shared" si="152"/>
        <v>2.0441635786686145</v>
      </c>
      <c r="Q136" s="74">
        <f t="shared" si="152"/>
        <v>2.2796270050838858</v>
      </c>
      <c r="R136" s="74">
        <f t="shared" ref="R136:V136" si="153">IF(R106=0,0,R106/R$19)</f>
        <v>2.286267988169068</v>
      </c>
      <c r="S136" s="74">
        <f t="shared" si="153"/>
        <v>2.0461993947328665</v>
      </c>
      <c r="T136" s="74">
        <f t="shared" si="153"/>
        <v>2.4676532341539263</v>
      </c>
      <c r="U136" s="74">
        <f t="shared" si="153"/>
        <v>2.7393495451244139</v>
      </c>
      <c r="V136" s="74">
        <f t="shared" si="153"/>
        <v>2.9702139304489319</v>
      </c>
      <c r="W136" s="74">
        <f t="shared" ref="W136" si="154">IF(W106=0,0,W106/W$19)</f>
        <v>3.0572919759281598</v>
      </c>
      <c r="DA136" s="90" t="s">
        <v>303</v>
      </c>
    </row>
    <row r="137" spans="1:105" ht="12" customHeight="1" x14ac:dyDescent="0.25">
      <c r="A137" s="97" t="s">
        <v>55</v>
      </c>
      <c r="B137" s="74">
        <f t="shared" ref="B137:Q137" si="155">IF(B107=0,0,B107/B$19)</f>
        <v>8.5007807645460964</v>
      </c>
      <c r="C137" s="74">
        <f t="shared" si="155"/>
        <v>8.1640215489902488</v>
      </c>
      <c r="D137" s="74">
        <f t="shared" si="155"/>
        <v>8.3121877341173924</v>
      </c>
      <c r="E137" s="74">
        <f t="shared" si="155"/>
        <v>8.2369090966063965</v>
      </c>
      <c r="F137" s="74">
        <f t="shared" si="155"/>
        <v>8.2019805000334944</v>
      </c>
      <c r="G137" s="74">
        <f t="shared" si="155"/>
        <v>7.9367623203245827</v>
      </c>
      <c r="H137" s="74">
        <f t="shared" si="155"/>
        <v>7.7106950761477542</v>
      </c>
      <c r="I137" s="74">
        <f t="shared" si="155"/>
        <v>7.6744055625333099</v>
      </c>
      <c r="J137" s="74">
        <f t="shared" si="155"/>
        <v>7.796613147316771</v>
      </c>
      <c r="K137" s="74">
        <f t="shared" si="155"/>
        <v>7.0942940068495126</v>
      </c>
      <c r="L137" s="74">
        <f t="shared" si="155"/>
        <v>7.876889539393515</v>
      </c>
      <c r="M137" s="74">
        <f t="shared" si="155"/>
        <v>8.312025113466758</v>
      </c>
      <c r="N137" s="74">
        <f t="shared" si="155"/>
        <v>7.4894681000056371</v>
      </c>
      <c r="O137" s="74">
        <f t="shared" si="155"/>
        <v>8.673517469180295</v>
      </c>
      <c r="P137" s="74">
        <f t="shared" si="155"/>
        <v>9.6630690540311726</v>
      </c>
      <c r="Q137" s="74">
        <f t="shared" si="155"/>
        <v>7.8260724652824463</v>
      </c>
      <c r="R137" s="74">
        <f t="shared" ref="R137:V137" si="156">IF(R107=0,0,R107/R$19)</f>
        <v>7.5980688825811828</v>
      </c>
      <c r="S137" s="74">
        <f t="shared" si="156"/>
        <v>6.8883836458563072</v>
      </c>
      <c r="T137" s="74">
        <f t="shared" si="156"/>
        <v>7.6916977177076262</v>
      </c>
      <c r="U137" s="74">
        <f t="shared" si="156"/>
        <v>8.9706237812401213</v>
      </c>
      <c r="V137" s="74">
        <f t="shared" si="156"/>
        <v>7.0304973582889394</v>
      </c>
      <c r="W137" s="74">
        <f t="shared" ref="W137" si="157">IF(W107=0,0,W107/W$19)</f>
        <v>7.6182783897849502</v>
      </c>
      <c r="DA137" s="90" t="s">
        <v>304</v>
      </c>
    </row>
    <row r="138" spans="1:105" ht="12" customHeight="1" x14ac:dyDescent="0.25">
      <c r="A138" s="109" t="s">
        <v>54</v>
      </c>
      <c r="B138" s="77">
        <f t="shared" ref="B138:Q138" si="158">IF(B108=0,0,B108/B$19)</f>
        <v>4.3983797125255402</v>
      </c>
      <c r="C138" s="77">
        <f t="shared" si="158"/>
        <v>4.6390929255265316</v>
      </c>
      <c r="D138" s="77">
        <f t="shared" si="158"/>
        <v>4.1869730018254128</v>
      </c>
      <c r="E138" s="77">
        <f t="shared" si="158"/>
        <v>3.9101581863254737</v>
      </c>
      <c r="F138" s="77">
        <f t="shared" si="158"/>
        <v>4.1525165443998695</v>
      </c>
      <c r="G138" s="77">
        <f t="shared" si="158"/>
        <v>4.2224516039358164</v>
      </c>
      <c r="H138" s="77">
        <f t="shared" si="158"/>
        <v>4.1741873350203242</v>
      </c>
      <c r="I138" s="77">
        <f t="shared" si="158"/>
        <v>3.9599236546618477</v>
      </c>
      <c r="J138" s="77">
        <f t="shared" si="158"/>
        <v>4.2235247203826614</v>
      </c>
      <c r="K138" s="77">
        <f t="shared" si="158"/>
        <v>4.4166591111675668</v>
      </c>
      <c r="L138" s="77">
        <f t="shared" si="158"/>
        <v>4.0256271523712286</v>
      </c>
      <c r="M138" s="77">
        <f t="shared" si="158"/>
        <v>4.6444629704961242</v>
      </c>
      <c r="N138" s="77">
        <f t="shared" si="158"/>
        <v>4.9763006165087127</v>
      </c>
      <c r="O138" s="77">
        <f t="shared" si="158"/>
        <v>4.8067045768642984</v>
      </c>
      <c r="P138" s="77">
        <f t="shared" si="158"/>
        <v>4.791005792075695</v>
      </c>
      <c r="Q138" s="77">
        <f t="shared" si="158"/>
        <v>3.756471087820402</v>
      </c>
      <c r="R138" s="77">
        <f t="shared" ref="R138:V138" si="159">IF(R108=0,0,R108/R$19)</f>
        <v>3.6327860859244043</v>
      </c>
      <c r="S138" s="77">
        <f t="shared" si="159"/>
        <v>3.5206999215248</v>
      </c>
      <c r="T138" s="77">
        <f t="shared" si="159"/>
        <v>3.6170402265597583</v>
      </c>
      <c r="U138" s="77">
        <f t="shared" si="159"/>
        <v>3.67909692754565</v>
      </c>
      <c r="V138" s="77">
        <f t="shared" si="159"/>
        <v>2.6821661824793059</v>
      </c>
      <c r="W138" s="77">
        <f t="shared" ref="W138" si="160">IF(W108=0,0,W108/W$19)</f>
        <v>2.1078626987045115</v>
      </c>
      <c r="DA138" s="92" t="s">
        <v>305</v>
      </c>
    </row>
    <row r="139" spans="1:105" s="2" customFormat="1" ht="12" customHeight="1" x14ac:dyDescent="0.25">
      <c r="DA139" s="9"/>
    </row>
    <row r="140" spans="1:105" ht="12.95" customHeight="1" x14ac:dyDescent="0.25">
      <c r="A140" s="202" t="s">
        <v>62</v>
      </c>
      <c r="B140" s="203">
        <f t="shared" ref="B140:Q140" si="161">IF(B110=0,0,B110/B$19)</f>
        <v>47.364818531240182</v>
      </c>
      <c r="C140" s="203">
        <f t="shared" si="161"/>
        <v>50.735189193112078</v>
      </c>
      <c r="D140" s="203">
        <f t="shared" si="161"/>
        <v>47.386693279369744</v>
      </c>
      <c r="E140" s="203">
        <f t="shared" si="161"/>
        <v>48.565307719760149</v>
      </c>
      <c r="F140" s="203">
        <f t="shared" si="161"/>
        <v>51.28228462500104</v>
      </c>
      <c r="G140" s="203">
        <f t="shared" si="161"/>
        <v>49.557832475367235</v>
      </c>
      <c r="H140" s="203">
        <f t="shared" si="161"/>
        <v>47.512228440349681</v>
      </c>
      <c r="I140" s="203">
        <f t="shared" si="161"/>
        <v>45.331228871095107</v>
      </c>
      <c r="J140" s="203">
        <f t="shared" si="161"/>
        <v>45.842599676659724</v>
      </c>
      <c r="K140" s="203">
        <f t="shared" si="161"/>
        <v>44.277321717565989</v>
      </c>
      <c r="L140" s="203">
        <f t="shared" si="161"/>
        <v>43.240355181887701</v>
      </c>
      <c r="M140" s="203">
        <f t="shared" si="161"/>
        <v>38.830331322213873</v>
      </c>
      <c r="N140" s="203">
        <f t="shared" si="161"/>
        <v>37.710467242474962</v>
      </c>
      <c r="O140" s="203">
        <f t="shared" si="161"/>
        <v>36.727071427003047</v>
      </c>
      <c r="P140" s="203">
        <f t="shared" si="161"/>
        <v>31.586509075889364</v>
      </c>
      <c r="Q140" s="203">
        <f t="shared" si="161"/>
        <v>34.290445278879702</v>
      </c>
      <c r="R140" s="203">
        <f t="shared" ref="R140:V140" si="162">IF(R110=0,0,R110/R$19)</f>
        <v>33.812925999502994</v>
      </c>
      <c r="S140" s="203">
        <f t="shared" si="162"/>
        <v>33.122813671084835</v>
      </c>
      <c r="T140" s="203">
        <f t="shared" si="162"/>
        <v>29.570633737896927</v>
      </c>
      <c r="U140" s="203">
        <f t="shared" si="162"/>
        <v>26.455895521878514</v>
      </c>
      <c r="V140" s="203">
        <f t="shared" si="162"/>
        <v>27.813380725171399</v>
      </c>
      <c r="W140" s="203">
        <f t="shared" ref="W140" si="163">IF(W110=0,0,W110/W$19)</f>
        <v>26.208400388290215</v>
      </c>
      <c r="DA140" s="216" t="s">
        <v>306</v>
      </c>
    </row>
    <row r="141" spans="1:105" ht="12" customHeight="1" x14ac:dyDescent="0.25">
      <c r="A141" s="208" t="s">
        <v>39</v>
      </c>
      <c r="B141" s="192">
        <f t="shared" ref="B141:Q141" si="164">IF(B111=0,0,B111/B$19)</f>
        <v>47.364818531240182</v>
      </c>
      <c r="C141" s="192">
        <f t="shared" si="164"/>
        <v>50.735189193112078</v>
      </c>
      <c r="D141" s="192">
        <f t="shared" si="164"/>
        <v>47.386693279369744</v>
      </c>
      <c r="E141" s="192">
        <f t="shared" si="164"/>
        <v>48.565307719760149</v>
      </c>
      <c r="F141" s="192">
        <f t="shared" si="164"/>
        <v>51.28228462500104</v>
      </c>
      <c r="G141" s="192">
        <f t="shared" si="164"/>
        <v>49.557832475367235</v>
      </c>
      <c r="H141" s="192">
        <f t="shared" si="164"/>
        <v>47.512228440349681</v>
      </c>
      <c r="I141" s="192">
        <f t="shared" si="164"/>
        <v>45.331228871095107</v>
      </c>
      <c r="J141" s="192">
        <f t="shared" si="164"/>
        <v>45.842599676659724</v>
      </c>
      <c r="K141" s="192">
        <f t="shared" si="164"/>
        <v>44.277321717565989</v>
      </c>
      <c r="L141" s="192">
        <f t="shared" si="164"/>
        <v>43.240355181887701</v>
      </c>
      <c r="M141" s="192">
        <f t="shared" si="164"/>
        <v>38.830331322213873</v>
      </c>
      <c r="N141" s="192">
        <f t="shared" si="164"/>
        <v>37.710467242474962</v>
      </c>
      <c r="O141" s="192">
        <f t="shared" si="164"/>
        <v>36.727071427003047</v>
      </c>
      <c r="P141" s="192">
        <f t="shared" si="164"/>
        <v>31.586509075889364</v>
      </c>
      <c r="Q141" s="192">
        <f t="shared" si="164"/>
        <v>34.290445278879702</v>
      </c>
      <c r="R141" s="192">
        <f t="shared" ref="R141:V141" si="165">IF(R111=0,0,R111/R$19)</f>
        <v>33.812925999502994</v>
      </c>
      <c r="S141" s="192">
        <f t="shared" si="165"/>
        <v>33.122813671084835</v>
      </c>
      <c r="T141" s="192">
        <f t="shared" si="165"/>
        <v>29.570633737896927</v>
      </c>
      <c r="U141" s="192">
        <f t="shared" si="165"/>
        <v>26.455895521878514</v>
      </c>
      <c r="V141" s="192">
        <f t="shared" si="165"/>
        <v>27.813380725171399</v>
      </c>
      <c r="W141" s="192">
        <f t="shared" ref="W141" si="166">IF(W111=0,0,W111/W$19)</f>
        <v>26.208400388290215</v>
      </c>
      <c r="DA141" s="213" t="s">
        <v>307</v>
      </c>
    </row>
    <row r="142" spans="1:105" ht="12" customHeight="1" x14ac:dyDescent="0.25">
      <c r="A142" s="97" t="s">
        <v>57</v>
      </c>
      <c r="B142" s="74">
        <f t="shared" ref="B142:Q142" si="167">IF(B112=0,0,B112/B$19)</f>
        <v>44.367093376269338</v>
      </c>
      <c r="C142" s="74">
        <f t="shared" si="167"/>
        <v>47.598610988801873</v>
      </c>
      <c r="D142" s="74">
        <f t="shared" si="167"/>
        <v>44.495105313078959</v>
      </c>
      <c r="E142" s="74">
        <f t="shared" si="167"/>
        <v>45.740161626419329</v>
      </c>
      <c r="F142" s="74">
        <f t="shared" si="167"/>
        <v>48.369952300358854</v>
      </c>
      <c r="G142" s="74">
        <f t="shared" si="167"/>
        <v>46.597792390568792</v>
      </c>
      <c r="H142" s="74">
        <f t="shared" si="167"/>
        <v>44.528485793695133</v>
      </c>
      <c r="I142" s="74">
        <f t="shared" si="167"/>
        <v>42.454560058521757</v>
      </c>
      <c r="J142" s="74">
        <f t="shared" si="167"/>
        <v>42.841819765317425</v>
      </c>
      <c r="K142" s="74">
        <f t="shared" si="167"/>
        <v>41.344222741325616</v>
      </c>
      <c r="L142" s="74">
        <f t="shared" si="167"/>
        <v>40.105208566574973</v>
      </c>
      <c r="M142" s="74">
        <f t="shared" si="167"/>
        <v>35.770648676341416</v>
      </c>
      <c r="N142" s="74">
        <f t="shared" si="167"/>
        <v>34.877761102237265</v>
      </c>
      <c r="O142" s="74">
        <f t="shared" si="167"/>
        <v>33.855543608473724</v>
      </c>
      <c r="P142" s="74">
        <f t="shared" si="167"/>
        <v>28.702471400671058</v>
      </c>
      <c r="Q142" s="74">
        <f t="shared" si="167"/>
        <v>31.655424733144059</v>
      </c>
      <c r="R142" s="74">
        <f t="shared" ref="R142:V142" si="168">IF(R112=0,0,R112/R$19)</f>
        <v>31.27571020665129</v>
      </c>
      <c r="S142" s="74">
        <f t="shared" si="168"/>
        <v>30.83987339031108</v>
      </c>
      <c r="T142" s="74">
        <f t="shared" si="168"/>
        <v>27.150414044245949</v>
      </c>
      <c r="U142" s="74">
        <f t="shared" si="168"/>
        <v>23.724563312810204</v>
      </c>
      <c r="V142" s="74">
        <f t="shared" si="168"/>
        <v>25.679864750248655</v>
      </c>
      <c r="W142" s="74">
        <f t="shared" ref="W142" si="169">IF(W112=0,0,W112/W$19)</f>
        <v>24.047990863682571</v>
      </c>
      <c r="DA142" s="90" t="s">
        <v>308</v>
      </c>
    </row>
    <row r="143" spans="1:105" ht="12" customHeight="1" x14ac:dyDescent="0.25">
      <c r="A143" s="97" t="s">
        <v>56</v>
      </c>
      <c r="B143" s="74">
        <f t="shared" ref="B143:Q143" si="170">IF(B113=0,0,B113/B$19)</f>
        <v>0</v>
      </c>
      <c r="C143" s="74">
        <f t="shared" si="170"/>
        <v>0</v>
      </c>
      <c r="D143" s="74">
        <f t="shared" si="170"/>
        <v>0</v>
      </c>
      <c r="E143" s="74">
        <f t="shared" si="170"/>
        <v>0</v>
      </c>
      <c r="F143" s="74">
        <f t="shared" si="170"/>
        <v>0</v>
      </c>
      <c r="G143" s="74">
        <f t="shared" si="170"/>
        <v>0</v>
      </c>
      <c r="H143" s="74">
        <f t="shared" si="170"/>
        <v>0</v>
      </c>
      <c r="I143" s="74">
        <f t="shared" si="170"/>
        <v>0</v>
      </c>
      <c r="J143" s="74">
        <f t="shared" si="170"/>
        <v>0</v>
      </c>
      <c r="K143" s="74">
        <f t="shared" si="170"/>
        <v>0</v>
      </c>
      <c r="L143" s="74">
        <f t="shared" si="170"/>
        <v>0</v>
      </c>
      <c r="M143" s="74">
        <f t="shared" si="170"/>
        <v>0</v>
      </c>
      <c r="N143" s="74">
        <f t="shared" si="170"/>
        <v>0</v>
      </c>
      <c r="O143" s="74">
        <f t="shared" si="170"/>
        <v>0</v>
      </c>
      <c r="P143" s="74">
        <f t="shared" si="170"/>
        <v>0</v>
      </c>
      <c r="Q143" s="74">
        <f t="shared" si="170"/>
        <v>0</v>
      </c>
      <c r="R143" s="74">
        <f t="shared" ref="R143:V143" si="171">IF(R113=0,0,R113/R$19)</f>
        <v>0</v>
      </c>
      <c r="S143" s="74">
        <f t="shared" si="171"/>
        <v>0</v>
      </c>
      <c r="T143" s="74">
        <f t="shared" si="171"/>
        <v>0</v>
      </c>
      <c r="U143" s="74">
        <f t="shared" si="171"/>
        <v>0</v>
      </c>
      <c r="V143" s="74">
        <f t="shared" si="171"/>
        <v>0</v>
      </c>
      <c r="W143" s="74">
        <f t="shared" ref="W143" si="172">IF(W113=0,0,W113/W$19)</f>
        <v>0</v>
      </c>
      <c r="DA143" s="90" t="s">
        <v>309</v>
      </c>
    </row>
    <row r="144" spans="1:105" ht="12" customHeight="1" x14ac:dyDescent="0.25">
      <c r="A144" s="97" t="s">
        <v>55</v>
      </c>
      <c r="B144" s="74">
        <f t="shared" ref="B144:Q144" si="173">IF(B114=0,0,B114/B$19)</f>
        <v>2.3276882290310792</v>
      </c>
      <c r="C144" s="74">
        <f t="shared" si="173"/>
        <v>2.3122763965351134</v>
      </c>
      <c r="D144" s="74">
        <f t="shared" si="173"/>
        <v>2.4092722567174687</v>
      </c>
      <c r="E144" s="74">
        <f t="shared" si="173"/>
        <v>2.4533531271451445</v>
      </c>
      <c r="F144" s="74">
        <f t="shared" si="173"/>
        <v>2.4709784032787478</v>
      </c>
      <c r="G144" s="74">
        <f t="shared" si="173"/>
        <v>2.4454058258787068</v>
      </c>
      <c r="H144" s="74">
        <f t="shared" si="173"/>
        <v>2.4710549313577568</v>
      </c>
      <c r="I144" s="74">
        <f t="shared" si="173"/>
        <v>2.4878641483461195</v>
      </c>
      <c r="J144" s="74">
        <f t="shared" si="173"/>
        <v>2.5433261360083264</v>
      </c>
      <c r="K144" s="74">
        <f t="shared" si="173"/>
        <v>2.3236853692479209</v>
      </c>
      <c r="L144" s="74">
        <f t="shared" si="173"/>
        <v>2.5214511432461735</v>
      </c>
      <c r="M144" s="74">
        <f t="shared" si="173"/>
        <v>2.5539807889269031</v>
      </c>
      <c r="N144" s="74">
        <f t="shared" si="173"/>
        <v>2.2772486404839132</v>
      </c>
      <c r="O144" s="74">
        <f t="shared" si="173"/>
        <v>2.4043144666966616</v>
      </c>
      <c r="P144" s="74">
        <f t="shared" si="173"/>
        <v>2.4599277662283492</v>
      </c>
      <c r="Q144" s="74">
        <f t="shared" si="173"/>
        <v>2.1241254772608875</v>
      </c>
      <c r="R144" s="74">
        <f t="shared" ref="R144:V144" si="174">IF(R114=0,0,R114/R$19)</f>
        <v>2.0364018705653737</v>
      </c>
      <c r="S144" s="74">
        <f t="shared" si="174"/>
        <v>1.700427396201418</v>
      </c>
      <c r="T144" s="74">
        <f t="shared" si="174"/>
        <v>1.8921862010567763</v>
      </c>
      <c r="U144" s="74">
        <f t="shared" si="174"/>
        <v>2.2015824283235652</v>
      </c>
      <c r="V144" s="74">
        <f t="shared" si="174"/>
        <v>1.6071636737997763</v>
      </c>
      <c r="W144" s="74">
        <f t="shared" ref="W144" si="175">IF(W114=0,0,W114/W$19)</f>
        <v>1.7493281271139351</v>
      </c>
      <c r="DA144" s="90" t="s">
        <v>310</v>
      </c>
    </row>
    <row r="145" spans="1:105" ht="12" customHeight="1" x14ac:dyDescent="0.25">
      <c r="A145" s="107" t="s">
        <v>54</v>
      </c>
      <c r="B145" s="193">
        <f t="shared" ref="B145:Q145" si="176">IF(B115=0,0,B115/B$19)</f>
        <v>0.67003692593976383</v>
      </c>
      <c r="C145" s="193">
        <f t="shared" si="176"/>
        <v>0.82430180777508721</v>
      </c>
      <c r="D145" s="193">
        <f t="shared" si="176"/>
        <v>0.48231570957331876</v>
      </c>
      <c r="E145" s="193">
        <f t="shared" si="176"/>
        <v>0.37179296619568575</v>
      </c>
      <c r="F145" s="193">
        <f t="shared" si="176"/>
        <v>0.44135392136344648</v>
      </c>
      <c r="G145" s="193">
        <f t="shared" si="176"/>
        <v>0.51463425891973946</v>
      </c>
      <c r="H145" s="193">
        <f t="shared" si="176"/>
        <v>0.51268771529679413</v>
      </c>
      <c r="I145" s="193">
        <f t="shared" si="176"/>
        <v>0.38880466422723481</v>
      </c>
      <c r="J145" s="193">
        <f t="shared" si="176"/>
        <v>0.45745377533396631</v>
      </c>
      <c r="K145" s="193">
        <f t="shared" si="176"/>
        <v>0.6094136069924444</v>
      </c>
      <c r="L145" s="193">
        <f t="shared" si="176"/>
        <v>0.61369547206655795</v>
      </c>
      <c r="M145" s="193">
        <f t="shared" si="176"/>
        <v>0.50570185694555858</v>
      </c>
      <c r="N145" s="193">
        <f t="shared" si="176"/>
        <v>0.55545749975378211</v>
      </c>
      <c r="O145" s="193">
        <f t="shared" si="176"/>
        <v>0.46721335183266038</v>
      </c>
      <c r="P145" s="193">
        <f t="shared" si="176"/>
        <v>0.42410990898995082</v>
      </c>
      <c r="Q145" s="193">
        <f t="shared" si="176"/>
        <v>0.51089506847475274</v>
      </c>
      <c r="R145" s="193">
        <f t="shared" ref="R145:V145" si="177">IF(R115=0,0,R115/R$19)</f>
        <v>0.50081392228632826</v>
      </c>
      <c r="S145" s="193">
        <f t="shared" si="177"/>
        <v>0.58251288457233186</v>
      </c>
      <c r="T145" s="193">
        <f t="shared" si="177"/>
        <v>0.52803349259420052</v>
      </c>
      <c r="U145" s="193">
        <f t="shared" si="177"/>
        <v>0.52974978074474055</v>
      </c>
      <c r="V145" s="193">
        <f t="shared" si="177"/>
        <v>0.52635230112296572</v>
      </c>
      <c r="W145" s="193">
        <f t="shared" ref="W145" si="178">IF(W115=0,0,W115/W$19)</f>
        <v>0.41108139749370948</v>
      </c>
      <c r="DA145" s="214" t="s">
        <v>311</v>
      </c>
    </row>
    <row r="146" spans="1:105" ht="12" customHeight="1" x14ac:dyDescent="0.25">
      <c r="A146" s="209" t="s">
        <v>58</v>
      </c>
      <c r="B146" s="77">
        <f t="shared" ref="B146:Q146" si="179">IF(B116=0,0,B116/B$19)</f>
        <v>0</v>
      </c>
      <c r="C146" s="77">
        <f t="shared" si="179"/>
        <v>0</v>
      </c>
      <c r="D146" s="77">
        <f t="shared" si="179"/>
        <v>0</v>
      </c>
      <c r="E146" s="77">
        <f t="shared" si="179"/>
        <v>0</v>
      </c>
      <c r="F146" s="77">
        <f t="shared" si="179"/>
        <v>0</v>
      </c>
      <c r="G146" s="77">
        <f t="shared" si="179"/>
        <v>0</v>
      </c>
      <c r="H146" s="77">
        <f t="shared" si="179"/>
        <v>0</v>
      </c>
      <c r="I146" s="77">
        <f t="shared" si="179"/>
        <v>0</v>
      </c>
      <c r="J146" s="77">
        <f t="shared" si="179"/>
        <v>0</v>
      </c>
      <c r="K146" s="77">
        <f t="shared" si="179"/>
        <v>0</v>
      </c>
      <c r="L146" s="77">
        <f t="shared" si="179"/>
        <v>0</v>
      </c>
      <c r="M146" s="77">
        <f t="shared" si="179"/>
        <v>0</v>
      </c>
      <c r="N146" s="77">
        <f t="shared" si="179"/>
        <v>0</v>
      </c>
      <c r="O146" s="77">
        <f t="shared" si="179"/>
        <v>0</v>
      </c>
      <c r="P146" s="77">
        <f t="shared" si="179"/>
        <v>0</v>
      </c>
      <c r="Q146" s="77">
        <f t="shared" si="179"/>
        <v>0</v>
      </c>
      <c r="R146" s="77">
        <f t="shared" ref="R146:V146" si="180">IF(R116=0,0,R116/R$19)</f>
        <v>0</v>
      </c>
      <c r="S146" s="77">
        <f t="shared" si="180"/>
        <v>0</v>
      </c>
      <c r="T146" s="77">
        <f t="shared" si="180"/>
        <v>0</v>
      </c>
      <c r="U146" s="77">
        <f t="shared" si="180"/>
        <v>0</v>
      </c>
      <c r="V146" s="77">
        <f t="shared" si="180"/>
        <v>0</v>
      </c>
      <c r="W146" s="77">
        <f t="shared" ref="W146" si="181">IF(W116=0,0,W116/W$19)</f>
        <v>0</v>
      </c>
      <c r="DA146" s="92" t="s">
        <v>312</v>
      </c>
    </row>
    <row r="148" spans="1:105" s="2" customFormat="1" ht="6.6" customHeight="1" x14ac:dyDescent="0.25">
      <c r="A148" s="175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DA148" s="177"/>
    </row>
    <row r="149" spans="1:105" s="2" customFormat="1" ht="12" customHeight="1" x14ac:dyDescent="0.25">
      <c r="DA149" s="9"/>
    </row>
    <row r="150" spans="1:105" ht="12.95" customHeight="1" x14ac:dyDescent="0.25">
      <c r="A150" s="202" t="s">
        <v>61</v>
      </c>
      <c r="B150" s="203">
        <f t="shared" ref="B150:Q150" si="182">IF(B96=0,0,B96/B$17)</f>
        <v>12549.222785977856</v>
      </c>
      <c r="C150" s="203">
        <f t="shared" si="182"/>
        <v>13351.512528473801</v>
      </c>
      <c r="D150" s="203">
        <f t="shared" si="182"/>
        <v>12661.279135232518</v>
      </c>
      <c r="E150" s="203">
        <f t="shared" si="182"/>
        <v>13004.265001115326</v>
      </c>
      <c r="F150" s="203">
        <f t="shared" si="182"/>
        <v>13634.545894144543</v>
      </c>
      <c r="G150" s="203">
        <f t="shared" si="182"/>
        <v>13247.249745246401</v>
      </c>
      <c r="H150" s="203">
        <f t="shared" si="182"/>
        <v>12799.222317442855</v>
      </c>
      <c r="I150" s="203">
        <f t="shared" si="182"/>
        <v>12261.506508997512</v>
      </c>
      <c r="J150" s="203">
        <f t="shared" si="182"/>
        <v>12299.816659397811</v>
      </c>
      <c r="K150" s="203">
        <f t="shared" si="182"/>
        <v>12201.918946301932</v>
      </c>
      <c r="L150" s="203">
        <f t="shared" si="182"/>
        <v>11862.7670465636</v>
      </c>
      <c r="M150" s="203">
        <f t="shared" si="182"/>
        <v>10841.360581431702</v>
      </c>
      <c r="N150" s="203">
        <f t="shared" si="182"/>
        <v>10848.073651098501</v>
      </c>
      <c r="O150" s="203">
        <f t="shared" si="182"/>
        <v>10770.087461059622</v>
      </c>
      <c r="P150" s="203">
        <f t="shared" si="182"/>
        <v>9880.7542570222686</v>
      </c>
      <c r="Q150" s="203">
        <f t="shared" si="182"/>
        <v>10483.927753047292</v>
      </c>
      <c r="R150" s="203">
        <f t="shared" ref="R150:V150" si="183">IF(R96=0,0,R96/R$17)</f>
        <v>10560.334161100493</v>
      </c>
      <c r="S150" s="203">
        <f t="shared" si="183"/>
        <v>10494.923535596197</v>
      </c>
      <c r="T150" s="203">
        <f t="shared" si="183"/>
        <v>9607.8736887567356</v>
      </c>
      <c r="U150" s="203">
        <f t="shared" si="183"/>
        <v>8704.0042743535523</v>
      </c>
      <c r="V150" s="203">
        <f t="shared" si="183"/>
        <v>9168.6003053786226</v>
      </c>
      <c r="W150" s="203">
        <f t="shared" ref="W150" si="184">IF(W96=0,0,W96/W$17)</f>
        <v>8696.8080916295148</v>
      </c>
      <c r="DA150" s="216" t="s">
        <v>313</v>
      </c>
    </row>
    <row r="151" spans="1:105" ht="12" customHeight="1" x14ac:dyDescent="0.25">
      <c r="A151" s="208" t="s">
        <v>39</v>
      </c>
      <c r="B151" s="192">
        <f t="shared" ref="B151:Q151" si="185">IF(B97=0,0,B97/B$17)</f>
        <v>11579.373460026465</v>
      </c>
      <c r="C151" s="192">
        <f t="shared" si="185"/>
        <v>12359.456690399558</v>
      </c>
      <c r="D151" s="192">
        <f t="shared" si="185"/>
        <v>11651.714350939315</v>
      </c>
      <c r="E151" s="192">
        <f t="shared" si="185"/>
        <v>11977.690955887609</v>
      </c>
      <c r="F151" s="192">
        <f t="shared" si="185"/>
        <v>12601.599939799171</v>
      </c>
      <c r="G151" s="192">
        <f t="shared" si="185"/>
        <v>12202.02981164542</v>
      </c>
      <c r="H151" s="192">
        <f t="shared" si="185"/>
        <v>11722.67133200557</v>
      </c>
      <c r="I151" s="192">
        <f t="shared" si="185"/>
        <v>11175.471563650926</v>
      </c>
      <c r="J151" s="192">
        <f t="shared" si="185"/>
        <v>11204.6120218714</v>
      </c>
      <c r="K151" s="192">
        <f t="shared" si="185"/>
        <v>11097.629111779726</v>
      </c>
      <c r="L151" s="192">
        <f t="shared" si="185"/>
        <v>10768.716526317277</v>
      </c>
      <c r="M151" s="192">
        <f t="shared" si="185"/>
        <v>9753.0568629201407</v>
      </c>
      <c r="N151" s="192">
        <f t="shared" si="185"/>
        <v>9745.9809559252899</v>
      </c>
      <c r="O151" s="192">
        <f t="shared" si="185"/>
        <v>9675.0565992250285</v>
      </c>
      <c r="P151" s="192">
        <f t="shared" si="185"/>
        <v>8780.9124723332134</v>
      </c>
      <c r="Q151" s="192">
        <f t="shared" si="185"/>
        <v>9388.4413657406058</v>
      </c>
      <c r="R151" s="192">
        <f t="shared" ref="R151:V151" si="186">IF(R97=0,0,R97/R$17)</f>
        <v>9479.3519588076288</v>
      </c>
      <c r="S151" s="192">
        <f t="shared" si="186"/>
        <v>9444.0773649021794</v>
      </c>
      <c r="T151" s="192">
        <f t="shared" si="186"/>
        <v>8579.671378926143</v>
      </c>
      <c r="U151" s="192">
        <f t="shared" si="186"/>
        <v>7702.0069780293315</v>
      </c>
      <c r="V151" s="192">
        <f t="shared" si="186"/>
        <v>8154.7444797023572</v>
      </c>
      <c r="W151" s="192">
        <f t="shared" ref="W151" si="187">IF(W97=0,0,W97/W$17)</f>
        <v>7671.7162827266857</v>
      </c>
      <c r="DA151" s="213" t="s">
        <v>314</v>
      </c>
    </row>
    <row r="152" spans="1:105" ht="12" customHeight="1" x14ac:dyDescent="0.25">
      <c r="A152" s="97" t="s">
        <v>57</v>
      </c>
      <c r="B152" s="74">
        <f t="shared" ref="B152:Q152" si="188">IF(B98=0,0,B98/B$17)</f>
        <v>10470.512039275853</v>
      </c>
      <c r="C152" s="74">
        <f t="shared" si="188"/>
        <v>11256.293466628409</v>
      </c>
      <c r="D152" s="74">
        <f t="shared" si="188"/>
        <v>10582.726502801457</v>
      </c>
      <c r="E152" s="74">
        <f t="shared" si="188"/>
        <v>10919.392726037431</v>
      </c>
      <c r="F152" s="74">
        <f t="shared" si="188"/>
        <v>11558.30292048089</v>
      </c>
      <c r="G152" s="74">
        <f t="shared" si="188"/>
        <v>11176.222105617646</v>
      </c>
      <c r="H152" s="74">
        <f t="shared" si="188"/>
        <v>10696.048810423948</v>
      </c>
      <c r="I152" s="74">
        <f t="shared" si="188"/>
        <v>10195.373781401186</v>
      </c>
      <c r="J152" s="74">
        <f t="shared" si="188"/>
        <v>10197.430564640057</v>
      </c>
      <c r="K152" s="74">
        <f t="shared" si="188"/>
        <v>10136.912225274431</v>
      </c>
      <c r="L152" s="74">
        <f t="shared" si="188"/>
        <v>9784.5299336086082</v>
      </c>
      <c r="M152" s="74">
        <f t="shared" si="188"/>
        <v>8706.374628793239</v>
      </c>
      <c r="N152" s="74">
        <f t="shared" si="188"/>
        <v>8724.6290020139513</v>
      </c>
      <c r="O152" s="74">
        <f t="shared" si="188"/>
        <v>8592.0222738091652</v>
      </c>
      <c r="P152" s="74">
        <f t="shared" si="188"/>
        <v>7609.1539476944636</v>
      </c>
      <c r="Q152" s="74">
        <f t="shared" si="188"/>
        <v>8428.9040281690977</v>
      </c>
      <c r="R152" s="74">
        <f t="shared" ref="R152:V152" si="189">IF(R98=0,0,R98/R$17)</f>
        <v>8541.6345105122182</v>
      </c>
      <c r="S152" s="74">
        <f t="shared" si="189"/>
        <v>8582.7084808054715</v>
      </c>
      <c r="T152" s="74">
        <f t="shared" si="189"/>
        <v>7645.8518463783521</v>
      </c>
      <c r="U152" s="74">
        <f t="shared" si="189"/>
        <v>6674.6815985781532</v>
      </c>
      <c r="V152" s="74">
        <f t="shared" si="189"/>
        <v>7346.4344206936594</v>
      </c>
      <c r="W152" s="74">
        <f t="shared" ref="W152" si="190">IF(W98=0,0,W98/W$17)</f>
        <v>6875.1040146627456</v>
      </c>
      <c r="DA152" s="90" t="s">
        <v>315</v>
      </c>
    </row>
    <row r="153" spans="1:105" ht="12" customHeight="1" x14ac:dyDescent="0.25">
      <c r="A153" s="97" t="s">
        <v>56</v>
      </c>
      <c r="B153" s="74">
        <f t="shared" ref="B153:Q153" si="191">IF(B99=0,0,B99/B$17)</f>
        <v>16.564775698790122</v>
      </c>
      <c r="C153" s="74">
        <f t="shared" si="191"/>
        <v>16.954680874454358</v>
      </c>
      <c r="D153" s="74">
        <f t="shared" si="191"/>
        <v>18.431309982764027</v>
      </c>
      <c r="E153" s="74">
        <f t="shared" si="191"/>
        <v>39.994315669782608</v>
      </c>
      <c r="F153" s="74">
        <f t="shared" si="191"/>
        <v>15.756438745229799</v>
      </c>
      <c r="G153" s="74">
        <f t="shared" si="191"/>
        <v>18.543845105233167</v>
      </c>
      <c r="H153" s="74">
        <f t="shared" si="191"/>
        <v>32.410618594129197</v>
      </c>
      <c r="I153" s="74">
        <f t="shared" si="191"/>
        <v>18.193608058322955</v>
      </c>
      <c r="J153" s="74">
        <f t="shared" si="191"/>
        <v>18.268753299725777</v>
      </c>
      <c r="K153" s="74">
        <f t="shared" si="191"/>
        <v>19.233460842426954</v>
      </c>
      <c r="L153" s="74">
        <f t="shared" si="191"/>
        <v>24.919255857021007</v>
      </c>
      <c r="M153" s="74">
        <f t="shared" si="191"/>
        <v>26.658721475461096</v>
      </c>
      <c r="N153" s="74">
        <f t="shared" si="191"/>
        <v>29.335727231137962</v>
      </c>
      <c r="O153" s="74">
        <f t="shared" si="191"/>
        <v>31.62505681875783</v>
      </c>
      <c r="P153" s="74">
        <f t="shared" si="191"/>
        <v>32.971708792186149</v>
      </c>
      <c r="Q153" s="74">
        <f t="shared" si="191"/>
        <v>35.894230909667208</v>
      </c>
      <c r="R153" s="74">
        <f t="shared" ref="R153:V153" si="192">IF(R99=0,0,R99/R$17)</f>
        <v>35.760486255845031</v>
      </c>
      <c r="S153" s="74">
        <f t="shared" si="192"/>
        <v>31.318642972925357</v>
      </c>
      <c r="T153" s="74">
        <f t="shared" si="192"/>
        <v>36.850007705731514</v>
      </c>
      <c r="U153" s="74">
        <f t="shared" si="192"/>
        <v>39.733153352931367</v>
      </c>
      <c r="V153" s="74">
        <f t="shared" si="192"/>
        <v>42.618667847861495</v>
      </c>
      <c r="W153" s="74">
        <f t="shared" ref="W153" si="193">IF(W99=0,0,W99/W$17)</f>
        <v>43.122447514866309</v>
      </c>
      <c r="DA153" s="90" t="s">
        <v>316</v>
      </c>
    </row>
    <row r="154" spans="1:105" ht="12" customHeight="1" x14ac:dyDescent="0.25">
      <c r="A154" s="97" t="s">
        <v>55</v>
      </c>
      <c r="B154" s="74">
        <f t="shared" ref="B154:Q154" si="194">IF(B100=0,0,B100/B$17)</f>
        <v>758.17317365294446</v>
      </c>
      <c r="C154" s="74">
        <f t="shared" si="194"/>
        <v>728.1510780832557</v>
      </c>
      <c r="D154" s="74">
        <f t="shared" si="194"/>
        <v>739.60969874295074</v>
      </c>
      <c r="E154" s="74">
        <f t="shared" si="194"/>
        <v>731.64928143609609</v>
      </c>
      <c r="F154" s="74">
        <f t="shared" si="194"/>
        <v>722.41491574182521</v>
      </c>
      <c r="G154" s="74">
        <f t="shared" si="194"/>
        <v>694.91618629447248</v>
      </c>
      <c r="H154" s="74">
        <f t="shared" si="194"/>
        <v>681.88747645360002</v>
      </c>
      <c r="I154" s="74">
        <f t="shared" si="194"/>
        <v>671.40988538380839</v>
      </c>
      <c r="J154" s="74">
        <f t="shared" si="194"/>
        <v>676.610032271156</v>
      </c>
      <c r="K154" s="74">
        <f t="shared" si="194"/>
        <v>609.18445705546344</v>
      </c>
      <c r="L154" s="74">
        <f t="shared" si="194"/>
        <v>657.11719915779565</v>
      </c>
      <c r="M154" s="74">
        <f t="shared" si="194"/>
        <v>682.20142876519105</v>
      </c>
      <c r="N154" s="74">
        <f t="shared" si="194"/>
        <v>620.73954016125595</v>
      </c>
      <c r="O154" s="74">
        <f t="shared" si="194"/>
        <v>698.77307055692609</v>
      </c>
      <c r="P154" s="74">
        <f t="shared" si="194"/>
        <v>781.77123744295034</v>
      </c>
      <c r="Q154" s="74">
        <f t="shared" si="194"/>
        <v>632.07954662597729</v>
      </c>
      <c r="R154" s="74">
        <f t="shared" ref="R154:V154" si="195">IF(R100=0,0,R100/R$17)</f>
        <v>614.38585157925695</v>
      </c>
      <c r="S154" s="74">
        <f t="shared" si="195"/>
        <v>543.45723150141635</v>
      </c>
      <c r="T154" s="74">
        <f t="shared" si="195"/>
        <v>605.18767979450308</v>
      </c>
      <c r="U154" s="74">
        <f t="shared" si="195"/>
        <v>692.95676320927305</v>
      </c>
      <c r="V154" s="74">
        <f t="shared" si="195"/>
        <v>538.52289207836372</v>
      </c>
      <c r="W154" s="74">
        <f t="shared" ref="W154" si="196">IF(W100=0,0,W100/W$17)</f>
        <v>576.03808934037875</v>
      </c>
      <c r="DA154" s="90" t="s">
        <v>317</v>
      </c>
    </row>
    <row r="155" spans="1:105" ht="12" customHeight="1" x14ac:dyDescent="0.25">
      <c r="A155" s="107" t="s">
        <v>54</v>
      </c>
      <c r="B155" s="193">
        <f t="shared" ref="B155:Q155" si="197">IF(B101=0,0,B101/B$17)</f>
        <v>334.12347139887771</v>
      </c>
      <c r="C155" s="193">
        <f t="shared" si="197"/>
        <v>358.0574648134417</v>
      </c>
      <c r="D155" s="193">
        <f t="shared" si="197"/>
        <v>310.94683941214419</v>
      </c>
      <c r="E155" s="193">
        <f t="shared" si="197"/>
        <v>286.65463274429891</v>
      </c>
      <c r="F155" s="193">
        <f t="shared" si="197"/>
        <v>305.12566483122691</v>
      </c>
      <c r="G155" s="193">
        <f t="shared" si="197"/>
        <v>312.34767462807099</v>
      </c>
      <c r="H155" s="193">
        <f t="shared" si="197"/>
        <v>312.32442653389109</v>
      </c>
      <c r="I155" s="193">
        <f t="shared" si="197"/>
        <v>290.49428880760826</v>
      </c>
      <c r="J155" s="193">
        <f t="shared" si="197"/>
        <v>312.30267166045968</v>
      </c>
      <c r="K155" s="193">
        <f t="shared" si="197"/>
        <v>332.29896860740223</v>
      </c>
      <c r="L155" s="193">
        <f t="shared" si="197"/>
        <v>302.15013769385257</v>
      </c>
      <c r="M155" s="193">
        <f t="shared" si="197"/>
        <v>337.8220838862452</v>
      </c>
      <c r="N155" s="193">
        <f t="shared" si="197"/>
        <v>371.27668651894521</v>
      </c>
      <c r="O155" s="193">
        <f t="shared" si="197"/>
        <v>352.63619804017912</v>
      </c>
      <c r="P155" s="193">
        <f t="shared" si="197"/>
        <v>357.01557840361323</v>
      </c>
      <c r="Q155" s="193">
        <f t="shared" si="197"/>
        <v>291.56356003586734</v>
      </c>
      <c r="R155" s="193">
        <f t="shared" ref="R155:V155" si="198">IF(R101=0,0,R101/R$17)</f>
        <v>287.57111046030712</v>
      </c>
      <c r="S155" s="193">
        <f t="shared" si="198"/>
        <v>286.5930096223633</v>
      </c>
      <c r="T155" s="193">
        <f t="shared" si="198"/>
        <v>291.78184504755802</v>
      </c>
      <c r="U155" s="193">
        <f t="shared" si="198"/>
        <v>294.63546288897322</v>
      </c>
      <c r="V155" s="193">
        <f t="shared" si="198"/>
        <v>227.16849908247437</v>
      </c>
      <c r="W155" s="193">
        <f t="shared" ref="W155" si="199">IF(W101=0,0,W101/W$17)</f>
        <v>177.45173120869592</v>
      </c>
      <c r="DA155" s="214" t="s">
        <v>318</v>
      </c>
    </row>
    <row r="156" spans="1:105" ht="12" customHeight="1" x14ac:dyDescent="0.25">
      <c r="A156" s="209" t="s">
        <v>58</v>
      </c>
      <c r="B156" s="77">
        <f t="shared" ref="B156:Q156" si="200">IF(B102=0,0,B102/B$17)</f>
        <v>969.84932595139151</v>
      </c>
      <c r="C156" s="77">
        <f t="shared" si="200"/>
        <v>992.05583807424341</v>
      </c>
      <c r="D156" s="77">
        <f t="shared" si="200"/>
        <v>1009.5647842932025</v>
      </c>
      <c r="E156" s="77">
        <f t="shared" si="200"/>
        <v>1026.5740452277162</v>
      </c>
      <c r="F156" s="77">
        <f t="shared" si="200"/>
        <v>1032.9459543453704</v>
      </c>
      <c r="G156" s="77">
        <f t="shared" si="200"/>
        <v>1045.2199336009803</v>
      </c>
      <c r="H156" s="77">
        <f t="shared" si="200"/>
        <v>1076.550985437286</v>
      </c>
      <c r="I156" s="77">
        <f t="shared" si="200"/>
        <v>1086.0349453465869</v>
      </c>
      <c r="J156" s="77">
        <f t="shared" si="200"/>
        <v>1095.2046375264108</v>
      </c>
      <c r="K156" s="77">
        <f t="shared" si="200"/>
        <v>1104.289834522204</v>
      </c>
      <c r="L156" s="77">
        <f t="shared" si="200"/>
        <v>1094.0505202463216</v>
      </c>
      <c r="M156" s="77">
        <f t="shared" si="200"/>
        <v>1088.3037185115631</v>
      </c>
      <c r="N156" s="77">
        <f t="shared" si="200"/>
        <v>1102.0926951732094</v>
      </c>
      <c r="O156" s="77">
        <f t="shared" si="200"/>
        <v>1095.0308618345946</v>
      </c>
      <c r="P156" s="77">
        <f t="shared" si="200"/>
        <v>1099.8417846890545</v>
      </c>
      <c r="Q156" s="77">
        <f t="shared" si="200"/>
        <v>1095.4863873066849</v>
      </c>
      <c r="R156" s="77">
        <f t="shared" ref="R156:V156" si="201">IF(R102=0,0,R102/R$17)</f>
        <v>1080.982202292864</v>
      </c>
      <c r="S156" s="77">
        <f t="shared" si="201"/>
        <v>1050.8461706940218</v>
      </c>
      <c r="T156" s="77">
        <f t="shared" si="201"/>
        <v>1028.202309830592</v>
      </c>
      <c r="U156" s="77">
        <f t="shared" si="201"/>
        <v>1001.9972963242202</v>
      </c>
      <c r="V156" s="77">
        <f t="shared" si="201"/>
        <v>1013.8558256762648</v>
      </c>
      <c r="W156" s="77">
        <f t="shared" ref="W156" si="202">IF(W102=0,0,W102/W$17)</f>
        <v>1025.0918089028289</v>
      </c>
      <c r="DA156" s="92" t="s">
        <v>319</v>
      </c>
    </row>
    <row r="157" spans="1:105" s="2" customFormat="1" ht="12" customHeight="1" x14ac:dyDescent="0.25">
      <c r="DA157" s="9"/>
    </row>
    <row r="158" spans="1:105" ht="12.95" customHeight="1" x14ac:dyDescent="0.25">
      <c r="A158" s="152" t="s">
        <v>60</v>
      </c>
      <c r="B158" s="153">
        <f t="shared" ref="B158:Q158" si="203">IF(B104=0,0,B104/B$17)</f>
        <v>5978.8819779352307</v>
      </c>
      <c r="C158" s="153">
        <f t="shared" si="203"/>
        <v>6443.9183681679579</v>
      </c>
      <c r="D158" s="153">
        <f t="shared" si="203"/>
        <v>6175.8955542673839</v>
      </c>
      <c r="E158" s="153">
        <f t="shared" si="203"/>
        <v>6466.4479110851116</v>
      </c>
      <c r="F158" s="153">
        <f t="shared" si="203"/>
        <v>6859.2965583476453</v>
      </c>
      <c r="G158" s="153">
        <f t="shared" si="203"/>
        <v>6758.3189034572206</v>
      </c>
      <c r="H158" s="153">
        <f t="shared" si="203"/>
        <v>6603.0155384490172</v>
      </c>
      <c r="I158" s="153">
        <f t="shared" si="203"/>
        <v>6386.9385854228349</v>
      </c>
      <c r="J158" s="153">
        <f t="shared" si="203"/>
        <v>6503.3627627092546</v>
      </c>
      <c r="K158" s="153">
        <f t="shared" si="203"/>
        <v>6602.3900568474082</v>
      </c>
      <c r="L158" s="153">
        <f t="shared" si="203"/>
        <v>6587.3944280604874</v>
      </c>
      <c r="M158" s="153">
        <f t="shared" si="203"/>
        <v>6134.4794337396879</v>
      </c>
      <c r="N158" s="153">
        <f t="shared" si="203"/>
        <v>6271.9183021549161</v>
      </c>
      <c r="O158" s="153">
        <f t="shared" si="203"/>
        <v>6419.2418608685512</v>
      </c>
      <c r="P158" s="153">
        <f t="shared" si="203"/>
        <v>5942.0647709963796</v>
      </c>
      <c r="Q158" s="153">
        <f t="shared" si="203"/>
        <v>6416.6320258946398</v>
      </c>
      <c r="R158" s="153">
        <f t="shared" ref="R158:V158" si="204">IF(R104=0,0,R104/R$17)</f>
        <v>6595.0519886582142</v>
      </c>
      <c r="S158" s="153">
        <f t="shared" si="204"/>
        <v>6728.7521659336317</v>
      </c>
      <c r="T158" s="153">
        <f t="shared" si="204"/>
        <v>6253.9724246269443</v>
      </c>
      <c r="U158" s="153">
        <f t="shared" si="204"/>
        <v>5784.4254117240116</v>
      </c>
      <c r="V158" s="153">
        <f t="shared" si="204"/>
        <v>6213.5490972931393</v>
      </c>
      <c r="W158" s="153">
        <f t="shared" ref="W158" si="205">IF(W104=0,0,W104/W$17)</f>
        <v>5956.0521621214857</v>
      </c>
      <c r="DA158" s="217" t="s">
        <v>320</v>
      </c>
    </row>
    <row r="159" spans="1:105" ht="12" customHeight="1" x14ac:dyDescent="0.25">
      <c r="A159" s="97" t="s">
        <v>57</v>
      </c>
      <c r="B159" s="74">
        <f t="shared" ref="B159:Q159" si="206">IF(B105=0,0,B105/B$17)</f>
        <v>5273.6684405509059</v>
      </c>
      <c r="C159" s="74">
        <f t="shared" si="206"/>
        <v>5740.3123438813309</v>
      </c>
      <c r="D159" s="74">
        <f t="shared" si="206"/>
        <v>5482.3679494383359</v>
      </c>
      <c r="E159" s="74">
        <f t="shared" si="206"/>
        <v>5740.9393821353333</v>
      </c>
      <c r="F159" s="74">
        <f t="shared" si="206"/>
        <v>6174.5925644686913</v>
      </c>
      <c r="G159" s="74">
        <f t="shared" si="206"/>
        <v>6075.0918991628159</v>
      </c>
      <c r="H159" s="74">
        <f t="shared" si="206"/>
        <v>5885.3386476860851</v>
      </c>
      <c r="I159" s="74">
        <f t="shared" si="206"/>
        <v>5719.773077226243</v>
      </c>
      <c r="J159" s="74">
        <f t="shared" si="206"/>
        <v>5813.5415657824833</v>
      </c>
      <c r="K159" s="74">
        <f t="shared" si="206"/>
        <v>5935.5733152410348</v>
      </c>
      <c r="L159" s="74">
        <f t="shared" si="206"/>
        <v>5888.1720470677064</v>
      </c>
      <c r="M159" s="74">
        <f t="shared" si="206"/>
        <v>5371.2246441534444</v>
      </c>
      <c r="N159" s="74">
        <f t="shared" si="206"/>
        <v>5506.5371945443758</v>
      </c>
      <c r="O159" s="74">
        <f t="shared" si="206"/>
        <v>5591.2288606477914</v>
      </c>
      <c r="P159" s="74">
        <f t="shared" si="206"/>
        <v>5034.3381971412109</v>
      </c>
      <c r="Q159" s="74">
        <f t="shared" si="206"/>
        <v>5649.3499249687147</v>
      </c>
      <c r="R159" s="74">
        <f t="shared" ref="R159:V159" si="207">IF(R105=0,0,R105/R$17)</f>
        <v>5831.1568051329841</v>
      </c>
      <c r="S159" s="74">
        <f t="shared" si="207"/>
        <v>6018.0197949503872</v>
      </c>
      <c r="T159" s="74">
        <f t="shared" si="207"/>
        <v>5457.2042425952804</v>
      </c>
      <c r="U159" s="74">
        <f t="shared" si="207"/>
        <v>4892.2289844020042</v>
      </c>
      <c r="V159" s="74">
        <f t="shared" si="207"/>
        <v>5464.8870070071725</v>
      </c>
      <c r="W159" s="74">
        <f t="shared" ref="W159" si="208">IF(W105=0,0,W105/W$17)</f>
        <v>5200.9602390735763</v>
      </c>
      <c r="DA159" s="90" t="s">
        <v>321</v>
      </c>
    </row>
    <row r="160" spans="1:105" ht="12" customHeight="1" x14ac:dyDescent="0.25">
      <c r="A160" s="97" t="s">
        <v>56</v>
      </c>
      <c r="B160" s="74">
        <f t="shared" ref="B160:Q160" si="209">IF(B106=0,0,B106/B$17)</f>
        <v>30.57581463124086</v>
      </c>
      <c r="C160" s="74">
        <f t="shared" si="209"/>
        <v>32.732980366482906</v>
      </c>
      <c r="D160" s="74">
        <f t="shared" si="209"/>
        <v>37.158284098154489</v>
      </c>
      <c r="E160" s="74">
        <f t="shared" si="209"/>
        <v>86.108823560762033</v>
      </c>
      <c r="F160" s="74">
        <f t="shared" si="209"/>
        <v>35.702732518654166</v>
      </c>
      <c r="G160" s="74">
        <f t="shared" si="209"/>
        <v>44.651112772651246</v>
      </c>
      <c r="H160" s="74">
        <f t="shared" si="209"/>
        <v>84.710346817994107</v>
      </c>
      <c r="I160" s="74">
        <f t="shared" si="209"/>
        <v>49.449416082776139</v>
      </c>
      <c r="J160" s="74">
        <f t="shared" si="209"/>
        <v>50.651202163958615</v>
      </c>
      <c r="K160" s="74">
        <f t="shared" si="209"/>
        <v>55.081542338979304</v>
      </c>
      <c r="L160" s="74">
        <f t="shared" si="209"/>
        <v>74.092115480399926</v>
      </c>
      <c r="M160" s="74">
        <f t="shared" si="209"/>
        <v>82.561829494754662</v>
      </c>
      <c r="N160" s="74">
        <f t="shared" si="209"/>
        <v>93.950226558607923</v>
      </c>
      <c r="O160" s="74">
        <f t="shared" si="209"/>
        <v>104.51936857143643</v>
      </c>
      <c r="P160" s="74">
        <f t="shared" si="209"/>
        <v>112.46907420600158</v>
      </c>
      <c r="Q160" s="74">
        <f t="shared" si="209"/>
        <v>126.17915718510943</v>
      </c>
      <c r="R160" s="74">
        <f t="shared" ref="R160:V160" si="210">IF(R106=0,0,R106/R$17)</f>
        <v>129.20420343945133</v>
      </c>
      <c r="S160" s="74">
        <f t="shared" si="210"/>
        <v>116.76171081352426</v>
      </c>
      <c r="T160" s="74">
        <f t="shared" si="210"/>
        <v>142.71862317186964</v>
      </c>
      <c r="U160" s="74">
        <f t="shared" si="210"/>
        <v>158.81647409629343</v>
      </c>
      <c r="V160" s="74">
        <f t="shared" si="210"/>
        <v>175.32981571515484</v>
      </c>
      <c r="W160" s="74">
        <f t="shared" ref="W160" si="211">IF(W106=0,0,W106/W$17)</f>
        <v>180.58814606291403</v>
      </c>
      <c r="DA160" s="90" t="s">
        <v>322</v>
      </c>
    </row>
    <row r="161" spans="1:105" ht="12" customHeight="1" x14ac:dyDescent="0.25">
      <c r="A161" s="97" t="s">
        <v>55</v>
      </c>
      <c r="B161" s="74">
        <f t="shared" ref="B161:Q161" si="212">IF(B107=0,0,B107/B$17)</f>
        <v>444.59849823641753</v>
      </c>
      <c r="C161" s="74">
        <f t="shared" si="212"/>
        <v>427.78825403007733</v>
      </c>
      <c r="D161" s="74">
        <f t="shared" si="212"/>
        <v>436.49850834715022</v>
      </c>
      <c r="E161" s="74">
        <f t="shared" si="212"/>
        <v>433.57603337610374</v>
      </c>
      <c r="F161" s="74">
        <f t="shared" si="212"/>
        <v>430.86300243786815</v>
      </c>
      <c r="G161" s="74">
        <f t="shared" si="212"/>
        <v>416.82177039300785</v>
      </c>
      <c r="H161" s="74">
        <f t="shared" si="212"/>
        <v>410.65715628589192</v>
      </c>
      <c r="I161" s="74">
        <f t="shared" si="212"/>
        <v>407.46687882771533</v>
      </c>
      <c r="J161" s="74">
        <f t="shared" si="212"/>
        <v>414.58436162612151</v>
      </c>
      <c r="K161" s="74">
        <f t="shared" si="212"/>
        <v>377.01737757482556</v>
      </c>
      <c r="L161" s="74">
        <f t="shared" si="212"/>
        <v>413.70091525094881</v>
      </c>
      <c r="M161" s="74">
        <f t="shared" si="212"/>
        <v>436.68754543476177</v>
      </c>
      <c r="N161" s="74">
        <f t="shared" si="212"/>
        <v>403.39751838450826</v>
      </c>
      <c r="O161" s="74">
        <f t="shared" si="212"/>
        <v>465.51419045744836</v>
      </c>
      <c r="P161" s="74">
        <f t="shared" si="212"/>
        <v>531.65824977832324</v>
      </c>
      <c r="Q161" s="74">
        <f t="shared" si="212"/>
        <v>433.17929886630429</v>
      </c>
      <c r="R161" s="74">
        <f t="shared" ref="R161:V161" si="213">IF(R107=0,0,R107/R$17)</f>
        <v>429.39079877428071</v>
      </c>
      <c r="S161" s="74">
        <f t="shared" si="213"/>
        <v>393.06993311621329</v>
      </c>
      <c r="T161" s="74">
        <f t="shared" si="213"/>
        <v>444.8552547545541</v>
      </c>
      <c r="U161" s="74">
        <f t="shared" si="213"/>
        <v>520.08070379941614</v>
      </c>
      <c r="V161" s="74">
        <f t="shared" si="213"/>
        <v>415.00573193674751</v>
      </c>
      <c r="W161" s="74">
        <f t="shared" ref="W161" si="214">IF(W107=0,0,W107/W$17)</f>
        <v>449.99652680694896</v>
      </c>
      <c r="DA161" s="90" t="s">
        <v>323</v>
      </c>
    </row>
    <row r="162" spans="1:105" ht="12" customHeight="1" x14ac:dyDescent="0.25">
      <c r="A162" s="109" t="s">
        <v>54</v>
      </c>
      <c r="B162" s="77">
        <f t="shared" ref="B162:Q162" si="215">IF(B108=0,0,B108/B$17)</f>
        <v>230.03922451666671</v>
      </c>
      <c r="C162" s="77">
        <f t="shared" si="215"/>
        <v>243.08478989006753</v>
      </c>
      <c r="D162" s="77">
        <f t="shared" si="215"/>
        <v>219.87081238374387</v>
      </c>
      <c r="E162" s="77">
        <f t="shared" si="215"/>
        <v>205.82367201291353</v>
      </c>
      <c r="F162" s="77">
        <f t="shared" si="215"/>
        <v>218.13825892243253</v>
      </c>
      <c r="G162" s="77">
        <f t="shared" si="215"/>
        <v>221.75412112874574</v>
      </c>
      <c r="H162" s="77">
        <f t="shared" si="215"/>
        <v>222.30938765904648</v>
      </c>
      <c r="I162" s="77">
        <f t="shared" si="215"/>
        <v>210.2492132861006</v>
      </c>
      <c r="J162" s="77">
        <f t="shared" si="215"/>
        <v>224.58563313669137</v>
      </c>
      <c r="K162" s="77">
        <f t="shared" si="215"/>
        <v>234.71782169256775</v>
      </c>
      <c r="L162" s="77">
        <f t="shared" si="215"/>
        <v>211.42935026143286</v>
      </c>
      <c r="M162" s="77">
        <f t="shared" si="215"/>
        <v>244.00541465672828</v>
      </c>
      <c r="N162" s="77">
        <f t="shared" si="215"/>
        <v>268.03336266742389</v>
      </c>
      <c r="O162" s="77">
        <f t="shared" si="215"/>
        <v>257.97944119187474</v>
      </c>
      <c r="P162" s="77">
        <f t="shared" si="215"/>
        <v>263.59924987084298</v>
      </c>
      <c r="Q162" s="77">
        <f t="shared" si="215"/>
        <v>207.92364487451215</v>
      </c>
      <c r="R162" s="77">
        <f t="shared" ref="R162:V162" si="216">IF(R108=0,0,R108/R$17)</f>
        <v>205.30018131149865</v>
      </c>
      <c r="S162" s="77">
        <f t="shared" si="216"/>
        <v>200.90072705350573</v>
      </c>
      <c r="T162" s="77">
        <f t="shared" si="216"/>
        <v>209.19430410524024</v>
      </c>
      <c r="U162" s="77">
        <f t="shared" si="216"/>
        <v>213.29924942629734</v>
      </c>
      <c r="V162" s="77">
        <f t="shared" si="216"/>
        <v>158.32654263406516</v>
      </c>
      <c r="W162" s="77">
        <f t="shared" ref="W162" si="217">IF(W108=0,0,W108/W$17)</f>
        <v>124.50725017804551</v>
      </c>
      <c r="DA162" s="92" t="s">
        <v>324</v>
      </c>
    </row>
    <row r="163" spans="1:105" s="2" customFormat="1" ht="12" customHeight="1" x14ac:dyDescent="0.25">
      <c r="DA163" s="9"/>
    </row>
    <row r="164" spans="1:105" ht="12.95" customHeight="1" x14ac:dyDescent="0.25">
      <c r="A164" s="202" t="s">
        <v>59</v>
      </c>
      <c r="B164" s="203">
        <f t="shared" ref="B164:Q164" si="218">IF(B110=0,0,B110/B$17)</f>
        <v>2477.2227130073798</v>
      </c>
      <c r="C164" s="203">
        <f t="shared" si="218"/>
        <v>2658.483674077449</v>
      </c>
      <c r="D164" s="203">
        <f t="shared" si="218"/>
        <v>2488.4208097286337</v>
      </c>
      <c r="E164" s="203">
        <f t="shared" si="218"/>
        <v>2556.3901742583089</v>
      </c>
      <c r="F164" s="203">
        <f t="shared" si="218"/>
        <v>2693.9394851415504</v>
      </c>
      <c r="G164" s="203">
        <f t="shared" si="218"/>
        <v>2602.6712953624001</v>
      </c>
      <c r="H164" s="203">
        <f t="shared" si="218"/>
        <v>2530.4121648482369</v>
      </c>
      <c r="I164" s="203">
        <f t="shared" si="218"/>
        <v>2406.8280195805419</v>
      </c>
      <c r="J164" s="203">
        <f t="shared" si="218"/>
        <v>2437.6770481129565</v>
      </c>
      <c r="K164" s="203">
        <f t="shared" si="218"/>
        <v>2353.0628564133749</v>
      </c>
      <c r="L164" s="203">
        <f t="shared" si="218"/>
        <v>2271.0201057231516</v>
      </c>
      <c r="M164" s="203">
        <f t="shared" si="218"/>
        <v>2040.0229597530486</v>
      </c>
      <c r="N164" s="203">
        <f t="shared" si="218"/>
        <v>2031.160117061349</v>
      </c>
      <c r="O164" s="203">
        <f t="shared" si="218"/>
        <v>1971.1694804287961</v>
      </c>
      <c r="P164" s="203">
        <f t="shared" si="218"/>
        <v>1737.8772766700636</v>
      </c>
      <c r="Q164" s="203">
        <f t="shared" si="218"/>
        <v>1898.0032589287298</v>
      </c>
      <c r="R164" s="203">
        <f t="shared" ref="R164:V164" si="219">IF(R110=0,0,R110/R$17)</f>
        <v>1910.8749246940122</v>
      </c>
      <c r="S164" s="203">
        <f t="shared" si="219"/>
        <v>1890.077966569997</v>
      </c>
      <c r="T164" s="203">
        <f t="shared" si="219"/>
        <v>1710.2403510269851</v>
      </c>
      <c r="U164" s="203">
        <f t="shared" si="219"/>
        <v>1533.8064663280634</v>
      </c>
      <c r="V164" s="203">
        <f t="shared" si="219"/>
        <v>1641.8059544359762</v>
      </c>
      <c r="W164" s="203">
        <f t="shared" ref="W164" si="220">IF(W110=0,0,W110/W$17)</f>
        <v>1548.0779966915077</v>
      </c>
      <c r="DA164" s="216" t="s">
        <v>325</v>
      </c>
    </row>
    <row r="165" spans="1:105" ht="12" customHeight="1" x14ac:dyDescent="0.25">
      <c r="A165" s="208" t="s">
        <v>39</v>
      </c>
      <c r="B165" s="192">
        <f t="shared" ref="B165:Q165" si="221">IF(B111=0,0,B111/B$17)</f>
        <v>2477.2227130073798</v>
      </c>
      <c r="C165" s="192">
        <f t="shared" si="221"/>
        <v>2658.483674077449</v>
      </c>
      <c r="D165" s="192">
        <f t="shared" si="221"/>
        <v>2488.4208097286337</v>
      </c>
      <c r="E165" s="192">
        <f t="shared" si="221"/>
        <v>2556.3901742583089</v>
      </c>
      <c r="F165" s="192">
        <f t="shared" si="221"/>
        <v>2693.9394851415504</v>
      </c>
      <c r="G165" s="192">
        <f t="shared" si="221"/>
        <v>2602.6712953624001</v>
      </c>
      <c r="H165" s="192">
        <f t="shared" si="221"/>
        <v>2530.4121648482369</v>
      </c>
      <c r="I165" s="192">
        <f t="shared" si="221"/>
        <v>2406.8280195805419</v>
      </c>
      <c r="J165" s="192">
        <f t="shared" si="221"/>
        <v>2437.6770481129565</v>
      </c>
      <c r="K165" s="192">
        <f t="shared" si="221"/>
        <v>2353.0628564133749</v>
      </c>
      <c r="L165" s="192">
        <f t="shared" si="221"/>
        <v>2271.0201057231516</v>
      </c>
      <c r="M165" s="192">
        <f t="shared" si="221"/>
        <v>2040.0229597530486</v>
      </c>
      <c r="N165" s="192">
        <f t="shared" si="221"/>
        <v>2031.160117061349</v>
      </c>
      <c r="O165" s="192">
        <f t="shared" si="221"/>
        <v>1971.1694804287961</v>
      </c>
      <c r="P165" s="192">
        <f t="shared" si="221"/>
        <v>1737.8772766700636</v>
      </c>
      <c r="Q165" s="192">
        <f t="shared" si="221"/>
        <v>1898.0032589287298</v>
      </c>
      <c r="R165" s="192">
        <f t="shared" ref="R165:V165" si="222">IF(R111=0,0,R111/R$17)</f>
        <v>1910.8749246940122</v>
      </c>
      <c r="S165" s="192">
        <f t="shared" si="222"/>
        <v>1890.077966569997</v>
      </c>
      <c r="T165" s="192">
        <f t="shared" si="222"/>
        <v>1710.2403510269851</v>
      </c>
      <c r="U165" s="192">
        <f t="shared" si="222"/>
        <v>1533.8064663280634</v>
      </c>
      <c r="V165" s="192">
        <f t="shared" si="222"/>
        <v>1641.8059544359762</v>
      </c>
      <c r="W165" s="192">
        <f t="shared" ref="W165" si="223">IF(W111=0,0,W111/W$17)</f>
        <v>1548.0779966915077</v>
      </c>
      <c r="DA165" s="213" t="s">
        <v>326</v>
      </c>
    </row>
    <row r="166" spans="1:105" ht="12" customHeight="1" x14ac:dyDescent="0.25">
      <c r="A166" s="97" t="s">
        <v>57</v>
      </c>
      <c r="B166" s="74">
        <f t="shared" ref="B166:Q166" si="224">IF(B112=0,0,B112/B$17)</f>
        <v>2320.4389846721938</v>
      </c>
      <c r="C166" s="74">
        <f t="shared" si="224"/>
        <v>2494.129463888401</v>
      </c>
      <c r="D166" s="74">
        <f t="shared" si="224"/>
        <v>2336.5746442648892</v>
      </c>
      <c r="E166" s="74">
        <f t="shared" si="224"/>
        <v>2407.6795811836114</v>
      </c>
      <c r="F166" s="74">
        <f t="shared" si="224"/>
        <v>2540.9500639295566</v>
      </c>
      <c r="G166" s="74">
        <f t="shared" si="224"/>
        <v>2447.2163253401282</v>
      </c>
      <c r="H166" s="74">
        <f t="shared" si="224"/>
        <v>2371.5036282943242</v>
      </c>
      <c r="I166" s="74">
        <f t="shared" si="224"/>
        <v>2254.0934197565825</v>
      </c>
      <c r="J166" s="74">
        <f t="shared" si="224"/>
        <v>2278.1107851193274</v>
      </c>
      <c r="K166" s="74">
        <f t="shared" si="224"/>
        <v>2197.1869816438943</v>
      </c>
      <c r="L166" s="74">
        <f t="shared" si="224"/>
        <v>2106.3595480608624</v>
      </c>
      <c r="M166" s="74">
        <f t="shared" si="224"/>
        <v>1879.2768977289277</v>
      </c>
      <c r="N166" s="74">
        <f t="shared" si="224"/>
        <v>1878.584979277721</v>
      </c>
      <c r="O166" s="74">
        <f t="shared" si="224"/>
        <v>1817.0524278525418</v>
      </c>
      <c r="P166" s="74">
        <f t="shared" si="224"/>
        <v>1579.1986607843944</v>
      </c>
      <c r="Q166" s="74">
        <f t="shared" si="224"/>
        <v>1752.152788266256</v>
      </c>
      <c r="R166" s="74">
        <f t="shared" ref="R166:V166" si="225">IF(R112=0,0,R112/R$17)</f>
        <v>1767.4888705805874</v>
      </c>
      <c r="S166" s="74">
        <f t="shared" si="225"/>
        <v>1759.8071759743177</v>
      </c>
      <c r="T166" s="74">
        <f t="shared" si="225"/>
        <v>1570.265083160898</v>
      </c>
      <c r="U166" s="74">
        <f t="shared" si="225"/>
        <v>1375.4548051456027</v>
      </c>
      <c r="V166" s="74">
        <f t="shared" si="225"/>
        <v>1515.8658802636066</v>
      </c>
      <c r="W166" s="74">
        <f t="shared" ref="W166" si="226">IF(W112=0,0,W112/W$17)</f>
        <v>1420.4669101948989</v>
      </c>
      <c r="DA166" s="90" t="s">
        <v>327</v>
      </c>
    </row>
    <row r="167" spans="1:105" ht="12" customHeight="1" x14ac:dyDescent="0.25">
      <c r="A167" s="97" t="s">
        <v>56</v>
      </c>
      <c r="B167" s="74">
        <f t="shared" ref="B167:Q167" si="227">IF(B113=0,0,B113/B$17)</f>
        <v>0</v>
      </c>
      <c r="C167" s="74">
        <f t="shared" si="227"/>
        <v>0</v>
      </c>
      <c r="D167" s="74">
        <f t="shared" si="227"/>
        <v>0</v>
      </c>
      <c r="E167" s="74">
        <f t="shared" si="227"/>
        <v>0</v>
      </c>
      <c r="F167" s="74">
        <f t="shared" si="227"/>
        <v>0</v>
      </c>
      <c r="G167" s="74">
        <f t="shared" si="227"/>
        <v>0</v>
      </c>
      <c r="H167" s="74">
        <f t="shared" si="227"/>
        <v>0</v>
      </c>
      <c r="I167" s="74">
        <f t="shared" si="227"/>
        <v>0</v>
      </c>
      <c r="J167" s="74">
        <f t="shared" si="227"/>
        <v>0</v>
      </c>
      <c r="K167" s="74">
        <f t="shared" si="227"/>
        <v>0</v>
      </c>
      <c r="L167" s="74">
        <f t="shared" si="227"/>
        <v>0</v>
      </c>
      <c r="M167" s="74">
        <f t="shared" si="227"/>
        <v>0</v>
      </c>
      <c r="N167" s="74">
        <f t="shared" si="227"/>
        <v>0</v>
      </c>
      <c r="O167" s="74">
        <f t="shared" si="227"/>
        <v>0</v>
      </c>
      <c r="P167" s="74">
        <f t="shared" si="227"/>
        <v>0</v>
      </c>
      <c r="Q167" s="74">
        <f t="shared" si="227"/>
        <v>0</v>
      </c>
      <c r="R167" s="74">
        <f t="shared" ref="R167:V167" si="228">IF(R113=0,0,R113/R$17)</f>
        <v>0</v>
      </c>
      <c r="S167" s="74">
        <f t="shared" si="228"/>
        <v>0</v>
      </c>
      <c r="T167" s="74">
        <f t="shared" si="228"/>
        <v>0</v>
      </c>
      <c r="U167" s="74">
        <f t="shared" si="228"/>
        <v>0</v>
      </c>
      <c r="V167" s="74">
        <f t="shared" si="228"/>
        <v>0</v>
      </c>
      <c r="W167" s="74">
        <f t="shared" ref="W167" si="229">IF(W113=0,0,W113/W$17)</f>
        <v>0</v>
      </c>
      <c r="DA167" s="90" t="s">
        <v>328</v>
      </c>
    </row>
    <row r="168" spans="1:105" ht="12" customHeight="1" x14ac:dyDescent="0.25">
      <c r="A168" s="97" t="s">
        <v>55</v>
      </c>
      <c r="B168" s="74">
        <f t="shared" ref="B168:Q168" si="230">IF(B114=0,0,B114/B$17)</f>
        <v>121.74019300744342</v>
      </c>
      <c r="C168" s="74">
        <f t="shared" si="230"/>
        <v>121.16144924079209</v>
      </c>
      <c r="D168" s="74">
        <f t="shared" si="230"/>
        <v>126.51828614780598</v>
      </c>
      <c r="E168" s="74">
        <f t="shared" si="230"/>
        <v>129.1400821427909</v>
      </c>
      <c r="F168" s="74">
        <f t="shared" si="230"/>
        <v>129.80440197236055</v>
      </c>
      <c r="G168" s="74">
        <f t="shared" si="230"/>
        <v>128.42748019074517</v>
      </c>
      <c r="H168" s="74">
        <f t="shared" si="230"/>
        <v>131.60375052006029</v>
      </c>
      <c r="I168" s="74">
        <f t="shared" si="230"/>
        <v>132.09130416862374</v>
      </c>
      <c r="J168" s="74">
        <f t="shared" si="230"/>
        <v>135.24119031953322</v>
      </c>
      <c r="K168" s="74">
        <f t="shared" si="230"/>
        <v>123.48935121338353</v>
      </c>
      <c r="L168" s="74">
        <f t="shared" si="230"/>
        <v>132.42875128623538</v>
      </c>
      <c r="M168" s="74">
        <f t="shared" si="230"/>
        <v>134.17808374966071</v>
      </c>
      <c r="N168" s="74">
        <f t="shared" si="230"/>
        <v>122.65710168590135</v>
      </c>
      <c r="O168" s="74">
        <f t="shared" si="230"/>
        <v>129.04136142533235</v>
      </c>
      <c r="P168" s="74">
        <f t="shared" si="230"/>
        <v>135.34425589440119</v>
      </c>
      <c r="Q168" s="74">
        <f t="shared" si="230"/>
        <v>117.5720246682788</v>
      </c>
      <c r="R168" s="74">
        <f t="shared" ref="R168:V168" si="231">IF(R114=0,0,R114/R$17)</f>
        <v>115.08348230852755</v>
      </c>
      <c r="S168" s="74">
        <f t="shared" si="231"/>
        <v>97.031018778394397</v>
      </c>
      <c r="T168" s="74">
        <f t="shared" si="231"/>
        <v>109.43604460382154</v>
      </c>
      <c r="U168" s="74">
        <f t="shared" si="231"/>
        <v>127.63889855568769</v>
      </c>
      <c r="V168" s="74">
        <f t="shared" si="231"/>
        <v>94.869836769237665</v>
      </c>
      <c r="W168" s="74">
        <f t="shared" ref="W168" si="232">IF(W114=0,0,W114/W$17)</f>
        <v>103.32932733233929</v>
      </c>
      <c r="DA168" s="90" t="s">
        <v>329</v>
      </c>
    </row>
    <row r="169" spans="1:105" ht="12" customHeight="1" x14ac:dyDescent="0.25">
      <c r="A169" s="107" t="s">
        <v>54</v>
      </c>
      <c r="B169" s="193">
        <f t="shared" ref="B169:Q169" si="233">IF(B115=0,0,B115/B$17)</f>
        <v>35.043535327742468</v>
      </c>
      <c r="C169" s="193">
        <f t="shared" si="233"/>
        <v>43.192760948255319</v>
      </c>
      <c r="D169" s="193">
        <f t="shared" si="233"/>
        <v>25.327879315938659</v>
      </c>
      <c r="E169" s="193">
        <f t="shared" si="233"/>
        <v>19.57051093190719</v>
      </c>
      <c r="F169" s="193">
        <f t="shared" si="233"/>
        <v>23.185019239634226</v>
      </c>
      <c r="G169" s="193">
        <f t="shared" si="233"/>
        <v>27.027489831527014</v>
      </c>
      <c r="H169" s="193">
        <f t="shared" si="233"/>
        <v>27.304786033852245</v>
      </c>
      <c r="I169" s="193">
        <f t="shared" si="233"/>
        <v>20.643295655335862</v>
      </c>
      <c r="J169" s="193">
        <f t="shared" si="233"/>
        <v>24.32507267409585</v>
      </c>
      <c r="K169" s="193">
        <f t="shared" si="233"/>
        <v>32.386523556096613</v>
      </c>
      <c r="L169" s="193">
        <f t="shared" si="233"/>
        <v>32.231806376054145</v>
      </c>
      <c r="M169" s="193">
        <f t="shared" si="233"/>
        <v>26.567978274460756</v>
      </c>
      <c r="N169" s="193">
        <f t="shared" si="233"/>
        <v>29.918036097726439</v>
      </c>
      <c r="O169" s="193">
        <f t="shared" si="233"/>
        <v>25.075691150922026</v>
      </c>
      <c r="P169" s="193">
        <f t="shared" si="233"/>
        <v>23.334359991267618</v>
      </c>
      <c r="Q169" s="193">
        <f t="shared" si="233"/>
        <v>28.278445994194961</v>
      </c>
      <c r="R169" s="193">
        <f t="shared" ref="R169:V169" si="234">IF(R115=0,0,R115/R$17)</f>
        <v>28.302571804896946</v>
      </c>
      <c r="S169" s="193">
        <f t="shared" si="234"/>
        <v>33.239771817284648</v>
      </c>
      <c r="T169" s="193">
        <f t="shared" si="234"/>
        <v>30.539223262265349</v>
      </c>
      <c r="U169" s="193">
        <f t="shared" si="234"/>
        <v>30.712762626772818</v>
      </c>
      <c r="V169" s="193">
        <f t="shared" si="234"/>
        <v>31.070237403131717</v>
      </c>
      <c r="W169" s="193">
        <f t="shared" ref="W169" si="235">IF(W115=0,0,W115/W$17)</f>
        <v>24.281759164269381</v>
      </c>
      <c r="DA169" s="214" t="s">
        <v>330</v>
      </c>
    </row>
    <row r="170" spans="1:105" ht="12" customHeight="1" x14ac:dyDescent="0.25">
      <c r="A170" s="209" t="s">
        <v>58</v>
      </c>
      <c r="B170" s="77">
        <f t="shared" ref="B170:Q170" si="236">IF(B116=0,0,B116/B$17)</f>
        <v>0</v>
      </c>
      <c r="C170" s="77">
        <f t="shared" si="236"/>
        <v>0</v>
      </c>
      <c r="D170" s="77">
        <f t="shared" si="236"/>
        <v>0</v>
      </c>
      <c r="E170" s="77">
        <f t="shared" si="236"/>
        <v>0</v>
      </c>
      <c r="F170" s="77">
        <f t="shared" si="236"/>
        <v>0</v>
      </c>
      <c r="G170" s="77">
        <f t="shared" si="236"/>
        <v>0</v>
      </c>
      <c r="H170" s="77">
        <f t="shared" si="236"/>
        <v>0</v>
      </c>
      <c r="I170" s="77">
        <f t="shared" si="236"/>
        <v>0</v>
      </c>
      <c r="J170" s="77">
        <f t="shared" si="236"/>
        <v>0</v>
      </c>
      <c r="K170" s="77">
        <f t="shared" si="236"/>
        <v>0</v>
      </c>
      <c r="L170" s="77">
        <f t="shared" si="236"/>
        <v>0</v>
      </c>
      <c r="M170" s="77">
        <f t="shared" si="236"/>
        <v>0</v>
      </c>
      <c r="N170" s="77">
        <f t="shared" si="236"/>
        <v>0</v>
      </c>
      <c r="O170" s="77">
        <f t="shared" si="236"/>
        <v>0</v>
      </c>
      <c r="P170" s="77">
        <f t="shared" si="236"/>
        <v>0</v>
      </c>
      <c r="Q170" s="77">
        <f t="shared" si="236"/>
        <v>0</v>
      </c>
      <c r="R170" s="77">
        <f t="shared" ref="R170:V170" si="237">IF(R116=0,0,R116/R$17)</f>
        <v>0</v>
      </c>
      <c r="S170" s="77">
        <f t="shared" si="237"/>
        <v>0</v>
      </c>
      <c r="T170" s="77">
        <f t="shared" si="237"/>
        <v>0</v>
      </c>
      <c r="U170" s="77">
        <f t="shared" si="237"/>
        <v>0</v>
      </c>
      <c r="V170" s="77">
        <f t="shared" si="237"/>
        <v>0</v>
      </c>
      <c r="W170" s="77">
        <f t="shared" ref="W170" si="238">IF(W116=0,0,W116/W$17)</f>
        <v>0</v>
      </c>
      <c r="DA170" s="92" t="s">
        <v>331</v>
      </c>
    </row>
  </sheetData>
  <pageMargins left="0.39370078740157483" right="0.39370078740157483" top="0.39370078740157483" bottom="0.39370078740157483" header="0.31496062992125984" footer="0.31496062992125984"/>
  <pageSetup paperSize="9" scale="40" orientation="portrait" horizontalDpi="1200" verticalDpi="1200" r:id="rId1"/>
  <headerFooter alignWithMargins="0"/>
  <ignoredErrors>
    <ignoredError sqref="B45:W45 B79:W79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>
        <f t="shared" ref="B3:W3" si="0">B4</f>
        <v>171477</v>
      </c>
      <c r="C3" s="67">
        <f t="shared" si="0"/>
        <v>174270</v>
      </c>
      <c r="D3" s="67">
        <f t="shared" si="0"/>
        <v>176945</v>
      </c>
      <c r="E3" s="67">
        <f t="shared" si="0"/>
        <v>179320</v>
      </c>
      <c r="F3" s="67">
        <f t="shared" si="0"/>
        <v>181839</v>
      </c>
      <c r="G3" s="67">
        <f t="shared" si="0"/>
        <v>184492</v>
      </c>
      <c r="H3" s="67">
        <f t="shared" si="0"/>
        <v>190530</v>
      </c>
      <c r="I3" s="67">
        <f t="shared" si="0"/>
        <v>192944</v>
      </c>
      <c r="J3" s="67">
        <f t="shared" si="0"/>
        <v>196427</v>
      </c>
      <c r="K3" s="67">
        <f t="shared" si="0"/>
        <v>200284</v>
      </c>
      <c r="L3" s="67">
        <f t="shared" si="0"/>
        <v>201390</v>
      </c>
      <c r="M3" s="67">
        <f t="shared" si="0"/>
        <v>205311</v>
      </c>
      <c r="N3" s="67">
        <f t="shared" si="0"/>
        <v>215634</v>
      </c>
      <c r="O3" s="67">
        <f t="shared" si="0"/>
        <v>219738</v>
      </c>
      <c r="P3" s="67">
        <f t="shared" si="0"/>
        <v>230281</v>
      </c>
      <c r="Q3" s="67">
        <f t="shared" si="0"/>
        <v>237035</v>
      </c>
      <c r="R3" s="67">
        <f t="shared" si="0"/>
        <v>247378</v>
      </c>
      <c r="S3" s="67">
        <f t="shared" si="0"/>
        <v>255711</v>
      </c>
      <c r="T3" s="67">
        <f t="shared" si="0"/>
        <v>263806</v>
      </c>
      <c r="U3" s="67">
        <f t="shared" si="0"/>
        <v>269370</v>
      </c>
      <c r="V3" s="67">
        <f t="shared" si="0"/>
        <v>279263</v>
      </c>
      <c r="W3" s="67">
        <f t="shared" si="0"/>
        <v>282919</v>
      </c>
      <c r="DA3" s="87" t="s">
        <v>333</v>
      </c>
    </row>
    <row r="4" spans="1:105" ht="12.95" customHeight="1" x14ac:dyDescent="0.25">
      <c r="A4" s="68" t="s">
        <v>57</v>
      </c>
      <c r="B4" s="71">
        <f t="shared" ref="B4:Q4" si="1">SUM(B5:B13)</f>
        <v>171477</v>
      </c>
      <c r="C4" s="71">
        <f t="shared" si="1"/>
        <v>174270</v>
      </c>
      <c r="D4" s="71">
        <f t="shared" si="1"/>
        <v>176945</v>
      </c>
      <c r="E4" s="71">
        <f t="shared" si="1"/>
        <v>179320</v>
      </c>
      <c r="F4" s="71">
        <f t="shared" si="1"/>
        <v>181839</v>
      </c>
      <c r="G4" s="71">
        <f t="shared" si="1"/>
        <v>184492</v>
      </c>
      <c r="H4" s="71">
        <f t="shared" si="1"/>
        <v>190530</v>
      </c>
      <c r="I4" s="71">
        <f t="shared" si="1"/>
        <v>192944</v>
      </c>
      <c r="J4" s="71">
        <f t="shared" si="1"/>
        <v>196427</v>
      </c>
      <c r="K4" s="71">
        <f t="shared" si="1"/>
        <v>200284</v>
      </c>
      <c r="L4" s="71">
        <f t="shared" si="1"/>
        <v>201390</v>
      </c>
      <c r="M4" s="71">
        <f t="shared" si="1"/>
        <v>205311</v>
      </c>
      <c r="N4" s="71">
        <f t="shared" si="1"/>
        <v>215634</v>
      </c>
      <c r="O4" s="71">
        <f t="shared" si="1"/>
        <v>219738</v>
      </c>
      <c r="P4" s="71">
        <f t="shared" si="1"/>
        <v>230281</v>
      </c>
      <c r="Q4" s="71">
        <f t="shared" si="1"/>
        <v>237035</v>
      </c>
      <c r="R4" s="71">
        <f t="shared" ref="R4:V4" si="2">SUM(R5:R13)</f>
        <v>247378</v>
      </c>
      <c r="S4" s="71">
        <f t="shared" si="2"/>
        <v>255711</v>
      </c>
      <c r="T4" s="71">
        <f t="shared" si="2"/>
        <v>263806</v>
      </c>
      <c r="U4" s="71">
        <f t="shared" si="2"/>
        <v>269370</v>
      </c>
      <c r="V4" s="71">
        <f t="shared" si="2"/>
        <v>279263</v>
      </c>
      <c r="W4" s="71">
        <f t="shared" ref="W4" si="3">SUM(W5:W13)</f>
        <v>282919</v>
      </c>
      <c r="DA4" s="88" t="s">
        <v>334</v>
      </c>
    </row>
    <row r="5" spans="1:105" ht="12" customHeight="1" x14ac:dyDescent="0.25">
      <c r="A5" s="28" t="s">
        <v>51</v>
      </c>
      <c r="B5" s="82">
        <v>772</v>
      </c>
      <c r="C5" s="82">
        <v>656</v>
      </c>
      <c r="D5" s="82">
        <v>523</v>
      </c>
      <c r="E5" s="82">
        <v>410</v>
      </c>
      <c r="F5" s="82">
        <v>351</v>
      </c>
      <c r="G5" s="82">
        <v>328</v>
      </c>
      <c r="H5" s="82">
        <v>305</v>
      </c>
      <c r="I5" s="82">
        <v>281</v>
      </c>
      <c r="J5" s="82">
        <v>269</v>
      </c>
      <c r="K5" s="82">
        <v>280</v>
      </c>
      <c r="L5" s="82">
        <v>300</v>
      </c>
      <c r="M5" s="82">
        <v>318</v>
      </c>
      <c r="N5" s="82">
        <v>324</v>
      </c>
      <c r="O5" s="82">
        <v>358</v>
      </c>
      <c r="P5" s="82">
        <v>366</v>
      </c>
      <c r="Q5" s="82">
        <v>366</v>
      </c>
      <c r="R5" s="82">
        <v>326</v>
      </c>
      <c r="S5" s="82">
        <v>260</v>
      </c>
      <c r="T5" s="82">
        <v>207</v>
      </c>
      <c r="U5" s="82">
        <v>197</v>
      </c>
      <c r="V5" s="82">
        <v>208</v>
      </c>
      <c r="W5" s="82">
        <v>238</v>
      </c>
      <c r="DA5" s="89" t="s">
        <v>335</v>
      </c>
    </row>
    <row r="6" spans="1:105" ht="12" customHeight="1" x14ac:dyDescent="0.25">
      <c r="A6" s="28" t="s">
        <v>74</v>
      </c>
      <c r="B6" s="82">
        <v>788</v>
      </c>
      <c r="C6" s="82">
        <v>625</v>
      </c>
      <c r="D6" s="82">
        <v>461</v>
      </c>
      <c r="E6" s="82">
        <v>359</v>
      </c>
      <c r="F6" s="82">
        <v>337</v>
      </c>
      <c r="G6" s="82">
        <v>333</v>
      </c>
      <c r="H6" s="82">
        <v>313</v>
      </c>
      <c r="I6" s="82">
        <v>246</v>
      </c>
      <c r="J6" s="82">
        <v>187</v>
      </c>
      <c r="K6" s="82">
        <v>151</v>
      </c>
      <c r="L6" s="82">
        <v>132</v>
      </c>
      <c r="M6" s="82">
        <v>99</v>
      </c>
      <c r="N6" s="82">
        <v>88</v>
      </c>
      <c r="O6" s="82">
        <v>66</v>
      </c>
      <c r="P6" s="82">
        <v>55</v>
      </c>
      <c r="Q6" s="82">
        <v>38</v>
      </c>
      <c r="R6" s="82">
        <v>41</v>
      </c>
      <c r="S6" s="82">
        <v>46</v>
      </c>
      <c r="T6" s="82">
        <v>50</v>
      </c>
      <c r="U6" s="82">
        <v>56</v>
      </c>
      <c r="V6" s="82">
        <v>34</v>
      </c>
      <c r="W6" s="82">
        <v>17</v>
      </c>
      <c r="DA6" s="89" t="s">
        <v>336</v>
      </c>
    </row>
    <row r="7" spans="1:105" ht="12" customHeight="1" x14ac:dyDescent="0.25">
      <c r="A7" s="28" t="s">
        <v>205</v>
      </c>
      <c r="B7" s="82">
        <v>87604</v>
      </c>
      <c r="C7" s="82">
        <v>88337</v>
      </c>
      <c r="D7" s="82">
        <v>87194</v>
      </c>
      <c r="E7" s="82">
        <v>86126</v>
      </c>
      <c r="F7" s="82">
        <v>85906</v>
      </c>
      <c r="G7" s="82">
        <v>86439</v>
      </c>
      <c r="H7" s="82">
        <v>91553</v>
      </c>
      <c r="I7" s="82">
        <v>91679</v>
      </c>
      <c r="J7" s="82">
        <v>91009</v>
      </c>
      <c r="K7" s="82">
        <v>87699</v>
      </c>
      <c r="L7" s="82">
        <v>83526</v>
      </c>
      <c r="M7" s="82">
        <v>82756</v>
      </c>
      <c r="N7" s="82">
        <v>85122</v>
      </c>
      <c r="O7" s="82">
        <v>85504</v>
      </c>
      <c r="P7" s="82">
        <v>85456</v>
      </c>
      <c r="Q7" s="82">
        <v>85115</v>
      </c>
      <c r="R7" s="82">
        <v>84206</v>
      </c>
      <c r="S7" s="82">
        <v>80764</v>
      </c>
      <c r="T7" s="82">
        <v>79407</v>
      </c>
      <c r="U7" s="82">
        <v>77713</v>
      </c>
      <c r="V7" s="82">
        <v>79878</v>
      </c>
      <c r="W7" s="82">
        <v>83992</v>
      </c>
      <c r="DA7" s="89" t="s">
        <v>337</v>
      </c>
    </row>
    <row r="8" spans="1:105" ht="12" customHeight="1" x14ac:dyDescent="0.25">
      <c r="A8" s="28" t="s">
        <v>192</v>
      </c>
      <c r="B8" s="82">
        <v>68944</v>
      </c>
      <c r="C8" s="82">
        <v>71439</v>
      </c>
      <c r="D8" s="82">
        <v>75805</v>
      </c>
      <c r="E8" s="82">
        <v>79550</v>
      </c>
      <c r="F8" s="82">
        <v>82295</v>
      </c>
      <c r="G8" s="82">
        <v>84301</v>
      </c>
      <c r="H8" s="82">
        <v>85683</v>
      </c>
      <c r="I8" s="82">
        <v>87938</v>
      </c>
      <c r="J8" s="82">
        <v>92350</v>
      </c>
      <c r="K8" s="82">
        <v>97955</v>
      </c>
      <c r="L8" s="82">
        <v>102659</v>
      </c>
      <c r="M8" s="82">
        <v>105455</v>
      </c>
      <c r="N8" s="82">
        <v>110718</v>
      </c>
      <c r="O8" s="82">
        <v>111706</v>
      </c>
      <c r="P8" s="82">
        <v>119560</v>
      </c>
      <c r="Q8" s="82">
        <v>127632</v>
      </c>
      <c r="R8" s="82">
        <v>138558</v>
      </c>
      <c r="S8" s="82">
        <v>150656</v>
      </c>
      <c r="T8" s="82">
        <v>159346</v>
      </c>
      <c r="U8" s="82">
        <v>166792</v>
      </c>
      <c r="V8" s="82">
        <v>174565</v>
      </c>
      <c r="W8" s="82">
        <v>172654</v>
      </c>
      <c r="DA8" s="89" t="s">
        <v>338</v>
      </c>
    </row>
    <row r="9" spans="1:105" ht="12" customHeight="1" x14ac:dyDescent="0.25">
      <c r="A9" s="28" t="s">
        <v>207</v>
      </c>
      <c r="B9" s="82">
        <v>6122</v>
      </c>
      <c r="C9" s="82">
        <v>6135</v>
      </c>
      <c r="D9" s="82">
        <v>6113</v>
      </c>
      <c r="E9" s="82">
        <v>6115</v>
      </c>
      <c r="F9" s="82">
        <v>6185</v>
      </c>
      <c r="G9" s="82">
        <v>6257</v>
      </c>
      <c r="H9" s="82">
        <v>6466</v>
      </c>
      <c r="I9" s="82">
        <v>6660</v>
      </c>
      <c r="J9" s="82">
        <v>7180</v>
      </c>
      <c r="K9" s="82">
        <v>7659</v>
      </c>
      <c r="L9" s="82">
        <v>8163</v>
      </c>
      <c r="M9" s="82">
        <v>8548</v>
      </c>
      <c r="N9" s="82">
        <v>9881</v>
      </c>
      <c r="O9" s="82">
        <v>11236</v>
      </c>
      <c r="P9" s="82">
        <v>12883</v>
      </c>
      <c r="Q9" s="82">
        <v>13491</v>
      </c>
      <c r="R9" s="82">
        <v>14223</v>
      </c>
      <c r="S9" s="82">
        <v>13797</v>
      </c>
      <c r="T9" s="82">
        <v>13519</v>
      </c>
      <c r="U9" s="82">
        <v>11905</v>
      </c>
      <c r="V9" s="82">
        <v>10462</v>
      </c>
      <c r="W9" s="82">
        <v>10605</v>
      </c>
      <c r="DA9" s="89" t="s">
        <v>339</v>
      </c>
    </row>
    <row r="10" spans="1:105" ht="12" customHeight="1" x14ac:dyDescent="0.25">
      <c r="A10" s="28" t="s">
        <v>202</v>
      </c>
      <c r="B10" s="82">
        <v>0</v>
      </c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DA10" s="89" t="s">
        <v>340</v>
      </c>
    </row>
    <row r="11" spans="1:105" ht="12" customHeight="1" x14ac:dyDescent="0.25">
      <c r="A11" s="28" t="s">
        <v>203</v>
      </c>
      <c r="B11" s="82">
        <v>0</v>
      </c>
      <c r="C11" s="82">
        <v>0</v>
      </c>
      <c r="D11" s="82">
        <v>0</v>
      </c>
      <c r="E11" s="82">
        <v>0</v>
      </c>
      <c r="F11" s="82">
        <v>0</v>
      </c>
      <c r="G11" s="82">
        <v>0</v>
      </c>
      <c r="H11" s="82">
        <v>0</v>
      </c>
      <c r="I11" s="82">
        <v>0</v>
      </c>
      <c r="J11" s="82">
        <v>0</v>
      </c>
      <c r="K11" s="82">
        <v>0</v>
      </c>
      <c r="L11" s="82">
        <v>0</v>
      </c>
      <c r="M11" s="82">
        <v>0</v>
      </c>
      <c r="N11" s="82">
        <v>0</v>
      </c>
      <c r="O11" s="82">
        <v>0</v>
      </c>
      <c r="P11" s="82">
        <v>0</v>
      </c>
      <c r="Q11" s="82">
        <v>0</v>
      </c>
      <c r="R11" s="82">
        <v>0</v>
      </c>
      <c r="S11" s="82">
        <v>0</v>
      </c>
      <c r="T11" s="82">
        <v>0</v>
      </c>
      <c r="U11" s="82">
        <v>0</v>
      </c>
      <c r="V11" s="82">
        <v>0</v>
      </c>
      <c r="W11" s="82">
        <v>0</v>
      </c>
      <c r="DA11" s="89" t="s">
        <v>341</v>
      </c>
    </row>
    <row r="12" spans="1:105" ht="12" customHeight="1" x14ac:dyDescent="0.25">
      <c r="A12" s="28" t="s">
        <v>95</v>
      </c>
      <c r="B12" s="82">
        <v>34</v>
      </c>
      <c r="C12" s="82">
        <v>39</v>
      </c>
      <c r="D12" s="82">
        <v>52</v>
      </c>
      <c r="E12" s="82">
        <v>66</v>
      </c>
      <c r="F12" s="82">
        <v>78</v>
      </c>
      <c r="G12" s="82">
        <v>94</v>
      </c>
      <c r="H12" s="82">
        <v>120</v>
      </c>
      <c r="I12" s="82">
        <v>165</v>
      </c>
      <c r="J12" s="82">
        <v>237</v>
      </c>
      <c r="K12" s="82">
        <v>330</v>
      </c>
      <c r="L12" s="82">
        <v>450</v>
      </c>
      <c r="M12" s="82">
        <v>605</v>
      </c>
      <c r="N12" s="82">
        <v>823</v>
      </c>
      <c r="O12" s="82">
        <v>1099</v>
      </c>
      <c r="P12" s="82">
        <v>1500</v>
      </c>
      <c r="Q12" s="82">
        <v>1949</v>
      </c>
      <c r="R12" s="82">
        <v>2545</v>
      </c>
      <c r="S12" s="82">
        <v>3335</v>
      </c>
      <c r="T12" s="82">
        <v>4341</v>
      </c>
      <c r="U12" s="82">
        <v>5460</v>
      </c>
      <c r="V12" s="82">
        <v>6478</v>
      </c>
      <c r="W12" s="82">
        <v>7253</v>
      </c>
      <c r="DA12" s="89" t="s">
        <v>342</v>
      </c>
    </row>
    <row r="13" spans="1:105" ht="12" customHeight="1" x14ac:dyDescent="0.25">
      <c r="A13" s="73" t="s">
        <v>94</v>
      </c>
      <c r="B13" s="83">
        <v>7213</v>
      </c>
      <c r="C13" s="83">
        <v>7039</v>
      </c>
      <c r="D13" s="83">
        <v>6797</v>
      </c>
      <c r="E13" s="83">
        <v>6694</v>
      </c>
      <c r="F13" s="83">
        <v>6687</v>
      </c>
      <c r="G13" s="83">
        <v>6740</v>
      </c>
      <c r="H13" s="83">
        <v>6090</v>
      </c>
      <c r="I13" s="83">
        <v>5975</v>
      </c>
      <c r="J13" s="83">
        <v>5195</v>
      </c>
      <c r="K13" s="83">
        <v>6210</v>
      </c>
      <c r="L13" s="83">
        <v>6160</v>
      </c>
      <c r="M13" s="83">
        <v>7530</v>
      </c>
      <c r="N13" s="83">
        <v>8678</v>
      </c>
      <c r="O13" s="83">
        <v>9769</v>
      </c>
      <c r="P13" s="83">
        <v>10461</v>
      </c>
      <c r="Q13" s="83">
        <v>8444</v>
      </c>
      <c r="R13" s="83">
        <v>7479</v>
      </c>
      <c r="S13" s="83">
        <v>6853</v>
      </c>
      <c r="T13" s="83">
        <v>6936</v>
      </c>
      <c r="U13" s="83">
        <v>7247</v>
      </c>
      <c r="V13" s="83">
        <v>7638</v>
      </c>
      <c r="W13" s="83">
        <v>8160</v>
      </c>
      <c r="DA13" s="90" t="s">
        <v>343</v>
      </c>
    </row>
    <row r="14" spans="1:105" ht="12" hidden="1" customHeight="1" x14ac:dyDescent="0.25">
      <c r="A14" s="84" t="s">
        <v>93</v>
      </c>
      <c r="B14" s="85">
        <f t="shared" ref="B14:Q14" si="4">SUM(B5:B11)</f>
        <v>164230</v>
      </c>
      <c r="C14" s="85">
        <f t="shared" si="4"/>
        <v>167192</v>
      </c>
      <c r="D14" s="85">
        <f t="shared" si="4"/>
        <v>170096</v>
      </c>
      <c r="E14" s="85">
        <f t="shared" si="4"/>
        <v>172560</v>
      </c>
      <c r="F14" s="85">
        <f t="shared" si="4"/>
        <v>175074</v>
      </c>
      <c r="G14" s="85">
        <f t="shared" si="4"/>
        <v>177658</v>
      </c>
      <c r="H14" s="85">
        <f t="shared" si="4"/>
        <v>184320</v>
      </c>
      <c r="I14" s="85">
        <f t="shared" si="4"/>
        <v>186804</v>
      </c>
      <c r="J14" s="85">
        <f t="shared" si="4"/>
        <v>190995</v>
      </c>
      <c r="K14" s="85">
        <f t="shared" si="4"/>
        <v>193744</v>
      </c>
      <c r="L14" s="85">
        <f t="shared" si="4"/>
        <v>194780</v>
      </c>
      <c r="M14" s="85">
        <f t="shared" si="4"/>
        <v>197176</v>
      </c>
      <c r="N14" s="85">
        <f t="shared" si="4"/>
        <v>206133</v>
      </c>
      <c r="O14" s="85">
        <f t="shared" si="4"/>
        <v>208870</v>
      </c>
      <c r="P14" s="85">
        <f t="shared" si="4"/>
        <v>218320</v>
      </c>
      <c r="Q14" s="85">
        <f t="shared" si="4"/>
        <v>226642</v>
      </c>
      <c r="R14" s="85">
        <f t="shared" ref="R14:V14" si="5">SUM(R5:R11)</f>
        <v>237354</v>
      </c>
      <c r="S14" s="85">
        <f t="shared" si="5"/>
        <v>245523</v>
      </c>
      <c r="T14" s="85">
        <f t="shared" si="5"/>
        <v>252529</v>
      </c>
      <c r="U14" s="85">
        <f t="shared" si="5"/>
        <v>256663</v>
      </c>
      <c r="V14" s="85">
        <f t="shared" si="5"/>
        <v>265147</v>
      </c>
      <c r="W14" s="85">
        <f t="shared" ref="W14" si="6">SUM(W5:W11)</f>
        <v>267506</v>
      </c>
      <c r="DA14" s="93"/>
    </row>
    <row r="15" spans="1:105" ht="12.95" customHeight="1" x14ac:dyDescent="0.25">
      <c r="A15" s="68" t="s">
        <v>92</v>
      </c>
      <c r="B15" s="71">
        <f t="shared" ref="B15:W15" si="7">B16</f>
        <v>19476</v>
      </c>
      <c r="C15" s="71">
        <f t="shared" si="7"/>
        <v>20126</v>
      </c>
      <c r="D15" s="71">
        <f t="shared" si="7"/>
        <v>20161</v>
      </c>
      <c r="E15" s="71">
        <f t="shared" si="7"/>
        <v>22420</v>
      </c>
      <c r="F15" s="71">
        <f t="shared" si="7"/>
        <v>22459</v>
      </c>
      <c r="G15" s="71">
        <f t="shared" si="7"/>
        <v>22689</v>
      </c>
      <c r="H15" s="71">
        <f t="shared" si="7"/>
        <v>25967</v>
      </c>
      <c r="I15" s="71">
        <f t="shared" si="7"/>
        <v>27220</v>
      </c>
      <c r="J15" s="71">
        <f t="shared" si="7"/>
        <v>28351</v>
      </c>
      <c r="K15" s="71">
        <f t="shared" si="7"/>
        <v>30210</v>
      </c>
      <c r="L15" s="71">
        <f t="shared" si="7"/>
        <v>34960</v>
      </c>
      <c r="M15" s="71">
        <f t="shared" si="7"/>
        <v>42175</v>
      </c>
      <c r="N15" s="71">
        <f t="shared" si="7"/>
        <v>47055</v>
      </c>
      <c r="O15" s="71">
        <f t="shared" si="7"/>
        <v>50099</v>
      </c>
      <c r="P15" s="71">
        <f t="shared" si="7"/>
        <v>53325</v>
      </c>
      <c r="Q15" s="71">
        <f t="shared" si="7"/>
        <v>58716</v>
      </c>
      <c r="R15" s="71">
        <f t="shared" si="7"/>
        <v>62484</v>
      </c>
      <c r="S15" s="71">
        <f t="shared" si="7"/>
        <v>65128</v>
      </c>
      <c r="T15" s="71">
        <f t="shared" si="7"/>
        <v>71293</v>
      </c>
      <c r="U15" s="71">
        <f t="shared" si="7"/>
        <v>74330</v>
      </c>
      <c r="V15" s="71">
        <f t="shared" si="7"/>
        <v>84513</v>
      </c>
      <c r="W15" s="71">
        <f t="shared" si="7"/>
        <v>89834</v>
      </c>
      <c r="DA15" s="88" t="s">
        <v>344</v>
      </c>
    </row>
    <row r="16" spans="1:105" ht="12" customHeight="1" x14ac:dyDescent="0.25">
      <c r="A16" s="28" t="s">
        <v>91</v>
      </c>
      <c r="B16" s="82">
        <v>19476</v>
      </c>
      <c r="C16" s="82">
        <v>20126</v>
      </c>
      <c r="D16" s="82">
        <v>20161</v>
      </c>
      <c r="E16" s="82">
        <v>22420</v>
      </c>
      <c r="F16" s="82">
        <v>22459</v>
      </c>
      <c r="G16" s="82">
        <v>22689</v>
      </c>
      <c r="H16" s="82">
        <v>25967</v>
      </c>
      <c r="I16" s="82">
        <v>27220</v>
      </c>
      <c r="J16" s="82">
        <v>28351</v>
      </c>
      <c r="K16" s="82">
        <v>30210</v>
      </c>
      <c r="L16" s="82">
        <v>34960</v>
      </c>
      <c r="M16" s="82">
        <v>42175</v>
      </c>
      <c r="N16" s="82">
        <v>47055</v>
      </c>
      <c r="O16" s="82">
        <v>50099</v>
      </c>
      <c r="P16" s="82">
        <v>53325</v>
      </c>
      <c r="Q16" s="82">
        <v>58716</v>
      </c>
      <c r="R16" s="82">
        <v>62484</v>
      </c>
      <c r="S16" s="82">
        <v>65128</v>
      </c>
      <c r="T16" s="82">
        <v>71293</v>
      </c>
      <c r="U16" s="82">
        <v>74330</v>
      </c>
      <c r="V16" s="82">
        <v>84513</v>
      </c>
      <c r="W16" s="82">
        <v>89834</v>
      </c>
      <c r="DA16" s="89" t="s">
        <v>345</v>
      </c>
    </row>
    <row r="17" spans="1:105" ht="12.95" customHeight="1" x14ac:dyDescent="0.25">
      <c r="A17" s="68" t="s">
        <v>55</v>
      </c>
      <c r="B17" s="71">
        <f t="shared" ref="B17:Q17" si="8">SUM(B18:B25)</f>
        <v>171477</v>
      </c>
      <c r="C17" s="71">
        <f t="shared" si="8"/>
        <v>174270</v>
      </c>
      <c r="D17" s="71">
        <f t="shared" si="8"/>
        <v>176945</v>
      </c>
      <c r="E17" s="71">
        <f t="shared" si="8"/>
        <v>179320</v>
      </c>
      <c r="F17" s="71">
        <f t="shared" si="8"/>
        <v>181839</v>
      </c>
      <c r="G17" s="71">
        <f t="shared" si="8"/>
        <v>184492</v>
      </c>
      <c r="H17" s="71">
        <f t="shared" si="8"/>
        <v>190530</v>
      </c>
      <c r="I17" s="71">
        <f t="shared" si="8"/>
        <v>192944</v>
      </c>
      <c r="J17" s="71">
        <f t="shared" si="8"/>
        <v>196427</v>
      </c>
      <c r="K17" s="71">
        <f t="shared" si="8"/>
        <v>200284</v>
      </c>
      <c r="L17" s="71">
        <f t="shared" si="8"/>
        <v>201390</v>
      </c>
      <c r="M17" s="71">
        <f t="shared" si="8"/>
        <v>205311</v>
      </c>
      <c r="N17" s="71">
        <f t="shared" si="8"/>
        <v>215634</v>
      </c>
      <c r="O17" s="71">
        <f t="shared" si="8"/>
        <v>219738</v>
      </c>
      <c r="P17" s="71">
        <f t="shared" si="8"/>
        <v>230281</v>
      </c>
      <c r="Q17" s="71">
        <f t="shared" si="8"/>
        <v>237035</v>
      </c>
      <c r="R17" s="71">
        <f t="shared" ref="R17:V17" si="9">SUM(R18:R25)</f>
        <v>247378</v>
      </c>
      <c r="S17" s="71">
        <f t="shared" si="9"/>
        <v>255711</v>
      </c>
      <c r="T17" s="71">
        <f t="shared" si="9"/>
        <v>263806</v>
      </c>
      <c r="U17" s="71">
        <f t="shared" si="9"/>
        <v>269370</v>
      </c>
      <c r="V17" s="71">
        <f t="shared" si="9"/>
        <v>279263</v>
      </c>
      <c r="W17" s="71">
        <f t="shared" ref="W17" si="10">SUM(W18:W25)</f>
        <v>282919</v>
      </c>
      <c r="DA17" s="88" t="s">
        <v>346</v>
      </c>
    </row>
    <row r="18" spans="1:105" ht="12" customHeight="1" x14ac:dyDescent="0.25">
      <c r="A18" s="28" t="s">
        <v>51</v>
      </c>
      <c r="B18" s="82">
        <v>0</v>
      </c>
      <c r="C18" s="82">
        <v>0</v>
      </c>
      <c r="D18" s="82">
        <v>0</v>
      </c>
      <c r="E18" s="82">
        <v>0</v>
      </c>
      <c r="F18" s="82">
        <v>0</v>
      </c>
      <c r="G18" s="82">
        <v>0</v>
      </c>
      <c r="H18" s="82">
        <v>0</v>
      </c>
      <c r="I18" s="82">
        <v>0</v>
      </c>
      <c r="J18" s="82">
        <v>0</v>
      </c>
      <c r="K18" s="82">
        <v>0</v>
      </c>
      <c r="L18" s="82">
        <v>0</v>
      </c>
      <c r="M18" s="82">
        <v>0</v>
      </c>
      <c r="N18" s="82">
        <v>0</v>
      </c>
      <c r="O18" s="82">
        <v>0</v>
      </c>
      <c r="P18" s="82">
        <v>0</v>
      </c>
      <c r="Q18" s="82">
        <v>0</v>
      </c>
      <c r="R18" s="82">
        <v>0</v>
      </c>
      <c r="S18" s="82">
        <v>0</v>
      </c>
      <c r="T18" s="82">
        <v>0</v>
      </c>
      <c r="U18" s="82">
        <v>0</v>
      </c>
      <c r="V18" s="82">
        <v>0</v>
      </c>
      <c r="W18" s="82">
        <v>0</v>
      </c>
      <c r="DA18" s="89" t="s">
        <v>347</v>
      </c>
    </row>
    <row r="19" spans="1:105" s="2" customFormat="1" ht="12" customHeight="1" x14ac:dyDescent="0.25">
      <c r="A19" s="28" t="s">
        <v>74</v>
      </c>
      <c r="B19" s="82">
        <v>1545</v>
      </c>
      <c r="C19" s="82">
        <v>1254</v>
      </c>
      <c r="D19" s="82">
        <v>854</v>
      </c>
      <c r="E19" s="82">
        <v>1060</v>
      </c>
      <c r="F19" s="82">
        <v>893</v>
      </c>
      <c r="G19" s="82">
        <v>933</v>
      </c>
      <c r="H19" s="82">
        <v>914</v>
      </c>
      <c r="I19" s="82">
        <v>726</v>
      </c>
      <c r="J19" s="82">
        <v>772</v>
      </c>
      <c r="K19" s="82">
        <v>675</v>
      </c>
      <c r="L19" s="82">
        <v>591</v>
      </c>
      <c r="M19" s="82">
        <v>293</v>
      </c>
      <c r="N19" s="82">
        <v>0</v>
      </c>
      <c r="O19" s="82">
        <v>0</v>
      </c>
      <c r="P19" s="82">
        <v>0</v>
      </c>
      <c r="Q19" s="82">
        <v>0</v>
      </c>
      <c r="R19" s="82">
        <v>0</v>
      </c>
      <c r="S19" s="82">
        <v>0</v>
      </c>
      <c r="T19" s="82">
        <v>0</v>
      </c>
      <c r="U19" s="82">
        <v>0</v>
      </c>
      <c r="V19" s="82">
        <v>0</v>
      </c>
      <c r="W19" s="82">
        <v>0</v>
      </c>
      <c r="DA19" s="89" t="s">
        <v>348</v>
      </c>
    </row>
    <row r="20" spans="1:105" ht="12" customHeight="1" x14ac:dyDescent="0.25">
      <c r="A20" s="28" t="s">
        <v>205</v>
      </c>
      <c r="B20" s="82">
        <v>57675</v>
      </c>
      <c r="C20" s="82">
        <v>59016</v>
      </c>
      <c r="D20" s="82">
        <v>60201</v>
      </c>
      <c r="E20" s="82">
        <v>61568</v>
      </c>
      <c r="F20" s="82">
        <v>63408</v>
      </c>
      <c r="G20" s="82">
        <v>66154</v>
      </c>
      <c r="H20" s="82">
        <v>70270</v>
      </c>
      <c r="I20" s="82">
        <v>73297</v>
      </c>
      <c r="J20" s="82">
        <v>74547</v>
      </c>
      <c r="K20" s="82">
        <v>74629</v>
      </c>
      <c r="L20" s="82">
        <v>72261</v>
      </c>
      <c r="M20" s="82">
        <v>71083</v>
      </c>
      <c r="N20" s="82">
        <v>70401</v>
      </c>
      <c r="O20" s="82">
        <v>67008</v>
      </c>
      <c r="P20" s="82">
        <v>65099</v>
      </c>
      <c r="Q20" s="82">
        <v>67423</v>
      </c>
      <c r="R20" s="82">
        <v>68542</v>
      </c>
      <c r="S20" s="82">
        <v>65567</v>
      </c>
      <c r="T20" s="82">
        <v>64273</v>
      </c>
      <c r="U20" s="82">
        <v>62927</v>
      </c>
      <c r="V20" s="82">
        <v>63821</v>
      </c>
      <c r="W20" s="82">
        <v>67753</v>
      </c>
      <c r="DA20" s="89" t="s">
        <v>349</v>
      </c>
    </row>
    <row r="21" spans="1:105" ht="12" customHeight="1" x14ac:dyDescent="0.25">
      <c r="A21" s="28" t="s">
        <v>192</v>
      </c>
      <c r="B21" s="82">
        <v>52001</v>
      </c>
      <c r="C21" s="82">
        <v>55402</v>
      </c>
      <c r="D21" s="82">
        <v>61234</v>
      </c>
      <c r="E21" s="82">
        <v>66399</v>
      </c>
      <c r="F21" s="82">
        <v>70472</v>
      </c>
      <c r="G21" s="82">
        <v>74243</v>
      </c>
      <c r="H21" s="82">
        <v>80336</v>
      </c>
      <c r="I21" s="82">
        <v>83848</v>
      </c>
      <c r="J21" s="82">
        <v>89662</v>
      </c>
      <c r="K21" s="82">
        <v>95482</v>
      </c>
      <c r="L21" s="82">
        <v>100208</v>
      </c>
      <c r="M21" s="82">
        <v>102975</v>
      </c>
      <c r="N21" s="82">
        <v>109259</v>
      </c>
      <c r="O21" s="82">
        <v>110335</v>
      </c>
      <c r="P21" s="82">
        <v>117873</v>
      </c>
      <c r="Q21" s="82">
        <v>123553</v>
      </c>
      <c r="R21" s="82">
        <v>133890</v>
      </c>
      <c r="S21" s="82">
        <v>145897</v>
      </c>
      <c r="T21" s="82">
        <v>155310</v>
      </c>
      <c r="U21" s="82">
        <v>162930</v>
      </c>
      <c r="V21" s="82">
        <v>169848</v>
      </c>
      <c r="W21" s="82">
        <v>167829</v>
      </c>
      <c r="DA21" s="89" t="s">
        <v>350</v>
      </c>
    </row>
    <row r="22" spans="1:105" ht="12" customHeight="1" x14ac:dyDescent="0.25">
      <c r="A22" s="28" t="s">
        <v>207</v>
      </c>
      <c r="B22" s="82">
        <v>1832</v>
      </c>
      <c r="C22" s="82">
        <v>1901</v>
      </c>
      <c r="D22" s="82">
        <v>1989</v>
      </c>
      <c r="E22" s="82">
        <v>2083</v>
      </c>
      <c r="F22" s="82">
        <v>2199</v>
      </c>
      <c r="G22" s="82">
        <v>2322</v>
      </c>
      <c r="H22" s="82">
        <v>2498</v>
      </c>
      <c r="I22" s="82">
        <v>2690</v>
      </c>
      <c r="J22" s="82">
        <v>3024</v>
      </c>
      <c r="K22" s="82">
        <v>3435</v>
      </c>
      <c r="L22" s="82">
        <v>3646</v>
      </c>
      <c r="M22" s="82">
        <v>3543</v>
      </c>
      <c r="N22" s="82">
        <v>3405</v>
      </c>
      <c r="O22" s="82">
        <v>3457</v>
      </c>
      <c r="P22" s="82">
        <v>4948</v>
      </c>
      <c r="Q22" s="82">
        <v>6127</v>
      </c>
      <c r="R22" s="82">
        <v>6838</v>
      </c>
      <c r="S22" s="82">
        <v>7568</v>
      </c>
      <c r="T22" s="82">
        <v>8398</v>
      </c>
      <c r="U22" s="82">
        <v>8434</v>
      </c>
      <c r="V22" s="82">
        <v>9117</v>
      </c>
      <c r="W22" s="82">
        <v>9873</v>
      </c>
      <c r="DA22" s="89" t="s">
        <v>351</v>
      </c>
    </row>
    <row r="23" spans="1:105" ht="12" customHeight="1" x14ac:dyDescent="0.25">
      <c r="A23" s="28" t="s">
        <v>202</v>
      </c>
      <c r="B23" s="82">
        <v>0</v>
      </c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DA23" s="89" t="s">
        <v>352</v>
      </c>
    </row>
    <row r="24" spans="1:105" ht="12" customHeight="1" x14ac:dyDescent="0.25">
      <c r="A24" s="28" t="s">
        <v>203</v>
      </c>
      <c r="B24" s="82">
        <v>0</v>
      </c>
      <c r="C24" s="82">
        <v>0</v>
      </c>
      <c r="D24" s="82">
        <v>0</v>
      </c>
      <c r="E24" s="82">
        <v>0</v>
      </c>
      <c r="F24" s="82">
        <v>0</v>
      </c>
      <c r="G24" s="82">
        <v>0</v>
      </c>
      <c r="H24" s="82">
        <v>0</v>
      </c>
      <c r="I24" s="82">
        <v>0</v>
      </c>
      <c r="J24" s="82">
        <v>0</v>
      </c>
      <c r="K24" s="82">
        <v>0</v>
      </c>
      <c r="L24" s="82">
        <v>0</v>
      </c>
      <c r="M24" s="82">
        <v>0</v>
      </c>
      <c r="N24" s="82">
        <v>0</v>
      </c>
      <c r="O24" s="82">
        <v>0</v>
      </c>
      <c r="P24" s="82">
        <v>0</v>
      </c>
      <c r="Q24" s="82">
        <v>0</v>
      </c>
      <c r="R24" s="82">
        <v>0</v>
      </c>
      <c r="S24" s="82">
        <v>0</v>
      </c>
      <c r="T24" s="82">
        <v>0</v>
      </c>
      <c r="U24" s="82">
        <v>0</v>
      </c>
      <c r="V24" s="82">
        <v>0</v>
      </c>
      <c r="W24" s="82">
        <v>0</v>
      </c>
      <c r="DA24" s="89" t="s">
        <v>353</v>
      </c>
    </row>
    <row r="25" spans="1:105" ht="12" customHeight="1" x14ac:dyDescent="0.25">
      <c r="A25" s="73" t="s">
        <v>53</v>
      </c>
      <c r="B25" s="83">
        <v>58424</v>
      </c>
      <c r="C25" s="83">
        <v>56697</v>
      </c>
      <c r="D25" s="83">
        <v>52667</v>
      </c>
      <c r="E25" s="83">
        <v>48210</v>
      </c>
      <c r="F25" s="83">
        <v>44867</v>
      </c>
      <c r="G25" s="83">
        <v>40840</v>
      </c>
      <c r="H25" s="83">
        <v>36512</v>
      </c>
      <c r="I25" s="83">
        <v>32383</v>
      </c>
      <c r="J25" s="83">
        <v>28422</v>
      </c>
      <c r="K25" s="83">
        <v>26063</v>
      </c>
      <c r="L25" s="83">
        <v>24684</v>
      </c>
      <c r="M25" s="83">
        <v>27417</v>
      </c>
      <c r="N25" s="83">
        <v>32569</v>
      </c>
      <c r="O25" s="83">
        <v>38938</v>
      </c>
      <c r="P25" s="83">
        <v>42361</v>
      </c>
      <c r="Q25" s="83">
        <v>39932</v>
      </c>
      <c r="R25" s="83">
        <v>38108</v>
      </c>
      <c r="S25" s="83">
        <v>36679</v>
      </c>
      <c r="T25" s="83">
        <v>35825</v>
      </c>
      <c r="U25" s="83">
        <v>35079</v>
      </c>
      <c r="V25" s="83">
        <v>36477</v>
      </c>
      <c r="W25" s="83">
        <v>37464</v>
      </c>
      <c r="DA25" s="90" t="s">
        <v>354</v>
      </c>
    </row>
    <row r="26" spans="1:105" ht="12" customHeight="1" x14ac:dyDescent="0.25">
      <c r="A26" s="84" t="s">
        <v>52</v>
      </c>
      <c r="B26" s="85">
        <v>16</v>
      </c>
      <c r="C26" s="85">
        <v>511</v>
      </c>
      <c r="D26" s="85">
        <v>1717</v>
      </c>
      <c r="E26" s="85">
        <v>2796</v>
      </c>
      <c r="F26" s="85">
        <v>3828</v>
      </c>
      <c r="G26" s="85">
        <v>5218</v>
      </c>
      <c r="H26" s="85">
        <v>6811</v>
      </c>
      <c r="I26" s="85">
        <v>9347</v>
      </c>
      <c r="J26" s="85">
        <v>11931</v>
      </c>
      <c r="K26" s="85">
        <v>16689</v>
      </c>
      <c r="L26" s="85">
        <v>20530</v>
      </c>
      <c r="M26" s="85">
        <v>24143</v>
      </c>
      <c r="N26" s="85">
        <v>32317</v>
      </c>
      <c r="O26" s="85">
        <v>35323</v>
      </c>
      <c r="P26" s="85">
        <v>35004</v>
      </c>
      <c r="Q26" s="85">
        <v>41262</v>
      </c>
      <c r="R26" s="85">
        <v>44813</v>
      </c>
      <c r="S26" s="85">
        <v>47832</v>
      </c>
      <c r="T26" s="85">
        <v>50819</v>
      </c>
      <c r="U26" s="85">
        <v>47441</v>
      </c>
      <c r="V26" s="85">
        <v>60997</v>
      </c>
      <c r="W26" s="85">
        <v>63169</v>
      </c>
      <c r="DA26" s="93" t="s">
        <v>355</v>
      </c>
    </row>
    <row r="27" spans="1:105" ht="12.95" customHeight="1" x14ac:dyDescent="0.25">
      <c r="A27" s="68" t="s">
        <v>54</v>
      </c>
      <c r="B27" s="71">
        <f t="shared" ref="B27:Q27" si="11">SUM(B28:B32)</f>
        <v>171477</v>
      </c>
      <c r="C27" s="71">
        <f t="shared" si="11"/>
        <v>174270</v>
      </c>
      <c r="D27" s="71">
        <f t="shared" si="11"/>
        <v>176945</v>
      </c>
      <c r="E27" s="71">
        <f t="shared" si="11"/>
        <v>179320</v>
      </c>
      <c r="F27" s="71">
        <f t="shared" si="11"/>
        <v>181839</v>
      </c>
      <c r="G27" s="71">
        <f t="shared" si="11"/>
        <v>184492</v>
      </c>
      <c r="H27" s="71">
        <f t="shared" si="11"/>
        <v>190530</v>
      </c>
      <c r="I27" s="71">
        <f t="shared" si="11"/>
        <v>192944</v>
      </c>
      <c r="J27" s="71">
        <f t="shared" si="11"/>
        <v>196427</v>
      </c>
      <c r="K27" s="71">
        <f t="shared" si="11"/>
        <v>200284</v>
      </c>
      <c r="L27" s="71">
        <f t="shared" si="11"/>
        <v>201390</v>
      </c>
      <c r="M27" s="71">
        <f t="shared" si="11"/>
        <v>205311</v>
      </c>
      <c r="N27" s="71">
        <f t="shared" si="11"/>
        <v>215634</v>
      </c>
      <c r="O27" s="71">
        <f t="shared" si="11"/>
        <v>219738</v>
      </c>
      <c r="P27" s="71">
        <f t="shared" si="11"/>
        <v>230281</v>
      </c>
      <c r="Q27" s="71">
        <f t="shared" si="11"/>
        <v>237035</v>
      </c>
      <c r="R27" s="71">
        <f t="shared" ref="R27:V27" si="12">SUM(R28:R32)</f>
        <v>247378</v>
      </c>
      <c r="S27" s="71">
        <f t="shared" si="12"/>
        <v>255711</v>
      </c>
      <c r="T27" s="71">
        <f t="shared" si="12"/>
        <v>263806</v>
      </c>
      <c r="U27" s="71">
        <f t="shared" si="12"/>
        <v>269370</v>
      </c>
      <c r="V27" s="71">
        <f t="shared" si="12"/>
        <v>279263</v>
      </c>
      <c r="W27" s="71">
        <f t="shared" ref="W27" si="13">SUM(W28:W32)</f>
        <v>282919</v>
      </c>
      <c r="DA27" s="88" t="s">
        <v>356</v>
      </c>
    </row>
    <row r="28" spans="1:105" ht="12" customHeight="1" x14ac:dyDescent="0.25">
      <c r="A28" s="28" t="s">
        <v>51</v>
      </c>
      <c r="B28" s="82">
        <v>0</v>
      </c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DA28" s="89" t="s">
        <v>357</v>
      </c>
    </row>
    <row r="29" spans="1:105" s="2" customFormat="1" ht="12" customHeight="1" x14ac:dyDescent="0.25">
      <c r="A29" s="28" t="s">
        <v>74</v>
      </c>
      <c r="B29" s="82">
        <v>40849</v>
      </c>
      <c r="C29" s="82">
        <v>35467</v>
      </c>
      <c r="D29" s="82">
        <v>22717</v>
      </c>
      <c r="E29" s="82">
        <v>16782</v>
      </c>
      <c r="F29" s="82">
        <v>17270</v>
      </c>
      <c r="G29" s="82">
        <v>19756</v>
      </c>
      <c r="H29" s="82">
        <v>19394</v>
      </c>
      <c r="I29" s="82">
        <v>15291</v>
      </c>
      <c r="J29" s="82">
        <v>14599</v>
      </c>
      <c r="K29" s="82">
        <v>16685</v>
      </c>
      <c r="L29" s="82">
        <v>15510</v>
      </c>
      <c r="M29" s="82">
        <v>10668</v>
      </c>
      <c r="N29" s="82">
        <v>6451</v>
      </c>
      <c r="O29" s="82">
        <v>5164</v>
      </c>
      <c r="P29" s="82">
        <v>5366</v>
      </c>
      <c r="Q29" s="82">
        <v>5388</v>
      </c>
      <c r="R29" s="82">
        <v>5523</v>
      </c>
      <c r="S29" s="82">
        <v>5567</v>
      </c>
      <c r="T29" s="82">
        <v>6413</v>
      </c>
      <c r="U29" s="82">
        <v>7302</v>
      </c>
      <c r="V29" s="82">
        <v>8165</v>
      </c>
      <c r="W29" s="82">
        <v>6737</v>
      </c>
      <c r="DA29" s="89" t="s">
        <v>358</v>
      </c>
    </row>
    <row r="30" spans="1:105" ht="12" customHeight="1" x14ac:dyDescent="0.25">
      <c r="A30" s="28" t="s">
        <v>192</v>
      </c>
      <c r="B30" s="82">
        <v>38442</v>
      </c>
      <c r="C30" s="82">
        <v>42632</v>
      </c>
      <c r="D30" s="82">
        <v>42395</v>
      </c>
      <c r="E30" s="82">
        <v>42476</v>
      </c>
      <c r="F30" s="82">
        <v>41767</v>
      </c>
      <c r="G30" s="82">
        <v>42534</v>
      </c>
      <c r="H30" s="82">
        <v>44802</v>
      </c>
      <c r="I30" s="82">
        <v>48937</v>
      </c>
      <c r="J30" s="82">
        <v>55022</v>
      </c>
      <c r="K30" s="82">
        <v>59912</v>
      </c>
      <c r="L30" s="82">
        <v>65045</v>
      </c>
      <c r="M30" s="82">
        <v>64297</v>
      </c>
      <c r="N30" s="82">
        <v>65003</v>
      </c>
      <c r="O30" s="82">
        <v>64996</v>
      </c>
      <c r="P30" s="82">
        <v>70302</v>
      </c>
      <c r="Q30" s="82">
        <v>86818</v>
      </c>
      <c r="R30" s="82">
        <v>99885</v>
      </c>
      <c r="S30" s="82">
        <v>112568</v>
      </c>
      <c r="T30" s="82">
        <v>117801</v>
      </c>
      <c r="U30" s="82">
        <v>127536</v>
      </c>
      <c r="V30" s="82">
        <v>149903</v>
      </c>
      <c r="W30" s="82">
        <v>164238</v>
      </c>
      <c r="DA30" s="89" t="s">
        <v>359</v>
      </c>
    </row>
    <row r="31" spans="1:105" ht="12" customHeight="1" x14ac:dyDescent="0.25">
      <c r="A31" s="28" t="s">
        <v>207</v>
      </c>
      <c r="B31" s="82">
        <v>0</v>
      </c>
      <c r="C31" s="82">
        <v>0</v>
      </c>
      <c r="D31" s="82">
        <v>0</v>
      </c>
      <c r="E31" s="82">
        <v>0</v>
      </c>
      <c r="F31" s="82">
        <v>0</v>
      </c>
      <c r="G31" s="82">
        <v>0</v>
      </c>
      <c r="H31" s="82">
        <v>0</v>
      </c>
      <c r="I31" s="82">
        <v>0</v>
      </c>
      <c r="J31" s="82">
        <v>0</v>
      </c>
      <c r="K31" s="82">
        <v>0</v>
      </c>
      <c r="L31" s="82">
        <v>0</v>
      </c>
      <c r="M31" s="82">
        <v>0</v>
      </c>
      <c r="N31" s="82">
        <v>0</v>
      </c>
      <c r="O31" s="82">
        <v>0</v>
      </c>
      <c r="P31" s="82">
        <v>0</v>
      </c>
      <c r="Q31" s="82">
        <v>0</v>
      </c>
      <c r="R31" s="82">
        <v>0</v>
      </c>
      <c r="S31" s="82">
        <v>0</v>
      </c>
      <c r="T31" s="82">
        <v>0</v>
      </c>
      <c r="U31" s="82">
        <v>0</v>
      </c>
      <c r="V31" s="82">
        <v>0</v>
      </c>
      <c r="W31" s="82">
        <v>0</v>
      </c>
      <c r="DA31" s="89" t="s">
        <v>360</v>
      </c>
    </row>
    <row r="32" spans="1:105" ht="12" customHeight="1" x14ac:dyDescent="0.25">
      <c r="A32" s="32" t="s">
        <v>53</v>
      </c>
      <c r="B32" s="86">
        <v>92186</v>
      </c>
      <c r="C32" s="86">
        <v>96171</v>
      </c>
      <c r="D32" s="86">
        <v>111833</v>
      </c>
      <c r="E32" s="86">
        <v>120062</v>
      </c>
      <c r="F32" s="86">
        <v>122802</v>
      </c>
      <c r="G32" s="86">
        <v>122202</v>
      </c>
      <c r="H32" s="86">
        <v>126334</v>
      </c>
      <c r="I32" s="86">
        <v>128716</v>
      </c>
      <c r="J32" s="86">
        <v>126806</v>
      </c>
      <c r="K32" s="86">
        <v>123687</v>
      </c>
      <c r="L32" s="86">
        <v>120835</v>
      </c>
      <c r="M32" s="86">
        <v>130346</v>
      </c>
      <c r="N32" s="86">
        <v>144180</v>
      </c>
      <c r="O32" s="86">
        <v>149578</v>
      </c>
      <c r="P32" s="86">
        <v>154613</v>
      </c>
      <c r="Q32" s="86">
        <v>144829</v>
      </c>
      <c r="R32" s="86">
        <v>141970</v>
      </c>
      <c r="S32" s="86">
        <v>137576</v>
      </c>
      <c r="T32" s="86">
        <v>139592</v>
      </c>
      <c r="U32" s="86">
        <v>134532</v>
      </c>
      <c r="V32" s="86">
        <v>121195</v>
      </c>
      <c r="W32" s="86">
        <v>111944</v>
      </c>
      <c r="DA32" s="92" t="s">
        <v>361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4:W14 B17:W1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362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>
        <f t="shared" ref="B3:Q3" si="0">SUM(B4,B15,B17,B27)</f>
        <v>431.71249632566429</v>
      </c>
      <c r="C3" s="65">
        <f t="shared" si="0"/>
        <v>466.53495159805732</v>
      </c>
      <c r="D3" s="65">
        <f t="shared" si="0"/>
        <v>444.87908491269161</v>
      </c>
      <c r="E3" s="65">
        <f t="shared" si="0"/>
        <v>461.70239514397372</v>
      </c>
      <c r="F3" s="65">
        <f t="shared" si="0"/>
        <v>492.96852180662347</v>
      </c>
      <c r="G3" s="65">
        <f t="shared" si="0"/>
        <v>483.91592519563352</v>
      </c>
      <c r="H3" s="65">
        <f t="shared" si="0"/>
        <v>472.82381809502704</v>
      </c>
      <c r="I3" s="65">
        <f t="shared" si="0"/>
        <v>457.57646409976303</v>
      </c>
      <c r="J3" s="65">
        <f t="shared" si="0"/>
        <v>466.1031893008909</v>
      </c>
      <c r="K3" s="65">
        <f t="shared" si="0"/>
        <v>470.90971338463407</v>
      </c>
      <c r="L3" s="65">
        <f t="shared" si="0"/>
        <v>464.88447390387023</v>
      </c>
      <c r="M3" s="65">
        <f t="shared" si="0"/>
        <v>429.23513540129346</v>
      </c>
      <c r="N3" s="65">
        <f t="shared" si="0"/>
        <v>439.82866230956631</v>
      </c>
      <c r="O3" s="65">
        <f t="shared" si="0"/>
        <v>446.76549621592517</v>
      </c>
      <c r="P3" s="65">
        <f t="shared" si="0"/>
        <v>415.0208054851351</v>
      </c>
      <c r="Q3" s="65">
        <f t="shared" si="0"/>
        <v>454.45384130478084</v>
      </c>
      <c r="R3" s="65">
        <f t="shared" ref="R3:V3" si="1">SUM(R4,R15,R17,R27)</f>
        <v>469.68762570171424</v>
      </c>
      <c r="S3" s="65">
        <f t="shared" si="1"/>
        <v>479.64788004253433</v>
      </c>
      <c r="T3" s="65">
        <f t="shared" si="1"/>
        <v>444.11049599917743</v>
      </c>
      <c r="U3" s="65">
        <f t="shared" si="1"/>
        <v>406.55338536288377</v>
      </c>
      <c r="V3" s="65">
        <f t="shared" si="1"/>
        <v>439.01554227837363</v>
      </c>
      <c r="W3" s="65">
        <f t="shared" ref="W3" si="2">SUM(W4,W15,W17,W27)</f>
        <v>418.69892314145397</v>
      </c>
      <c r="DA3" s="87" t="s">
        <v>244</v>
      </c>
    </row>
    <row r="4" spans="1:105" ht="12.95" customHeight="1" x14ac:dyDescent="0.25">
      <c r="A4" s="68" t="s">
        <v>57</v>
      </c>
      <c r="B4" s="69">
        <f t="shared" ref="B4:Q4" si="3">SUM(B5:B14)</f>
        <v>390.37093897076613</v>
      </c>
      <c r="C4" s="69">
        <f t="shared" si="3"/>
        <v>424.89362268700529</v>
      </c>
      <c r="D4" s="69">
        <f t="shared" si="3"/>
        <v>404.06360305838234</v>
      </c>
      <c r="E4" s="69">
        <f t="shared" si="3"/>
        <v>420.90831978354083</v>
      </c>
      <c r="F4" s="69">
        <f t="shared" si="3"/>
        <v>452.15524477231173</v>
      </c>
      <c r="G4" s="69">
        <f t="shared" si="3"/>
        <v>443.2337851912319</v>
      </c>
      <c r="H4" s="69">
        <f t="shared" si="3"/>
        <v>431.41588583719073</v>
      </c>
      <c r="I4" s="69">
        <f t="shared" si="3"/>
        <v>417.44664272090171</v>
      </c>
      <c r="J4" s="69">
        <f t="shared" si="3"/>
        <v>424.20522009821974</v>
      </c>
      <c r="K4" s="69">
        <f t="shared" si="3"/>
        <v>430.14326596499842</v>
      </c>
      <c r="L4" s="69">
        <f t="shared" si="3"/>
        <v>422.39723178393291</v>
      </c>
      <c r="M4" s="69">
        <f t="shared" si="3"/>
        <v>383.17031728302078</v>
      </c>
      <c r="N4" s="69">
        <f t="shared" si="3"/>
        <v>393.73583023164474</v>
      </c>
      <c r="O4" s="69">
        <f t="shared" si="3"/>
        <v>396.75417454034391</v>
      </c>
      <c r="P4" s="69">
        <f t="shared" si="3"/>
        <v>359.63884281760045</v>
      </c>
      <c r="Q4" s="69">
        <f t="shared" si="3"/>
        <v>408.00678881255527</v>
      </c>
      <c r="R4" s="69">
        <f t="shared" ref="R4:V4" si="4">SUM(R5:R14)</f>
        <v>423.22513714945444</v>
      </c>
      <c r="S4" s="69">
        <f t="shared" si="4"/>
        <v>435.90048755218618</v>
      </c>
      <c r="T4" s="69">
        <f t="shared" si="4"/>
        <v>395.77309035073085</v>
      </c>
      <c r="U4" s="69">
        <f t="shared" si="4"/>
        <v>352.32562212188623</v>
      </c>
      <c r="V4" s="69">
        <f t="shared" si="4"/>
        <v>395.49968721166522</v>
      </c>
      <c r="W4" s="69">
        <f t="shared" ref="W4" si="5">SUM(W5:W14)</f>
        <v>375.22225032045441</v>
      </c>
      <c r="DA4" s="88" t="s">
        <v>245</v>
      </c>
    </row>
    <row r="5" spans="1:105" ht="12" customHeight="1" x14ac:dyDescent="0.25">
      <c r="A5" s="28" t="s">
        <v>51</v>
      </c>
      <c r="B5" s="72">
        <v>1.5202063628546862</v>
      </c>
      <c r="C5" s="72">
        <v>1.2265692175408422</v>
      </c>
      <c r="D5" s="72">
        <v>0.97067927773000862</v>
      </c>
      <c r="E5" s="72">
        <v>0.70481513327601031</v>
      </c>
      <c r="F5" s="72">
        <v>0.65391229578675836</v>
      </c>
      <c r="G5" s="72">
        <v>0.71797076526225279</v>
      </c>
      <c r="H5" s="72">
        <v>0.61582115219260525</v>
      </c>
      <c r="I5" s="72">
        <v>0.51410146173688742</v>
      </c>
      <c r="J5" s="72">
        <v>0.47394668959587277</v>
      </c>
      <c r="K5" s="72">
        <v>0.51848667239896806</v>
      </c>
      <c r="L5" s="72">
        <v>0.60524505588993982</v>
      </c>
      <c r="M5" s="72">
        <v>0.54436801375752364</v>
      </c>
      <c r="N5" s="72">
        <v>0.44772141014617367</v>
      </c>
      <c r="O5" s="72">
        <v>0.63499570077386069</v>
      </c>
      <c r="P5" s="72">
        <v>0.49785038693035238</v>
      </c>
      <c r="Q5" s="72">
        <v>0.61625107480653507</v>
      </c>
      <c r="R5" s="72">
        <v>0.58658641444539983</v>
      </c>
      <c r="S5" s="72">
        <v>0.38073946689595867</v>
      </c>
      <c r="T5" s="72">
        <v>0.23748925193465192</v>
      </c>
      <c r="U5" s="72">
        <v>0.24866723989681869</v>
      </c>
      <c r="V5" s="72">
        <v>0.26612209802235609</v>
      </c>
      <c r="W5" s="72">
        <v>0.34823731728288915</v>
      </c>
      <c r="DA5" s="89" t="s">
        <v>363</v>
      </c>
    </row>
    <row r="6" spans="1:105" ht="12" customHeight="1" x14ac:dyDescent="0.25">
      <c r="A6" s="28" t="s">
        <v>74</v>
      </c>
      <c r="B6" s="72">
        <v>1.9626933886909055</v>
      </c>
      <c r="C6" s="72">
        <v>1.6727460086553174</v>
      </c>
      <c r="D6" s="72">
        <v>0.7592044175278847</v>
      </c>
      <c r="E6" s="72">
        <v>0.41626169983955463</v>
      </c>
      <c r="F6" s="72">
        <v>0.86179437194687791</v>
      </c>
      <c r="G6" s="72">
        <v>1.2678664603947629</v>
      </c>
      <c r="H6" s="72">
        <v>1.1921576883929106</v>
      </c>
      <c r="I6" s="72">
        <v>0.38261995267499183</v>
      </c>
      <c r="J6" s="72">
        <v>0.35052803885498207</v>
      </c>
      <c r="K6" s="72">
        <v>0.32890063291633531</v>
      </c>
      <c r="L6" s="72">
        <v>0.68012802140059181</v>
      </c>
      <c r="M6" s="72">
        <v>6.1564918314703232E-2</v>
      </c>
      <c r="N6" s="72">
        <v>1.2085602369351356E-2</v>
      </c>
      <c r="O6" s="72">
        <v>1.3184293493837653E-2</v>
      </c>
      <c r="P6" s="72">
        <v>3.0753797649756331E-2</v>
      </c>
      <c r="Q6" s="72">
        <v>9.1172255660647808E-2</v>
      </c>
      <c r="R6" s="72">
        <v>7.3574089997133704E-2</v>
      </c>
      <c r="S6" s="72">
        <v>5.7170153816757371E-2</v>
      </c>
      <c r="T6" s="72">
        <v>7.253272188783795E-2</v>
      </c>
      <c r="U6" s="72">
        <v>0.13517722365529763</v>
      </c>
      <c r="V6" s="72">
        <v>9.888220120378266E-3</v>
      </c>
      <c r="W6" s="72">
        <v>3.0772905321486542E-2</v>
      </c>
      <c r="DA6" s="89" t="s">
        <v>364</v>
      </c>
    </row>
    <row r="7" spans="1:105" ht="12" customHeight="1" x14ac:dyDescent="0.25">
      <c r="A7" s="28" t="s">
        <v>205</v>
      </c>
      <c r="B7" s="72">
        <v>210.8343275064023</v>
      </c>
      <c r="C7" s="72">
        <v>228.51389550898247</v>
      </c>
      <c r="D7" s="72">
        <v>210.06411640134613</v>
      </c>
      <c r="E7" s="72">
        <v>214.73484487288619</v>
      </c>
      <c r="F7" s="72">
        <v>227.63053361168406</v>
      </c>
      <c r="G7" s="72">
        <v>218.46649414748973</v>
      </c>
      <c r="H7" s="72">
        <v>224.78838196920358</v>
      </c>
      <c r="I7" s="72">
        <v>214.23228457824874</v>
      </c>
      <c r="J7" s="72">
        <v>214.97674780168128</v>
      </c>
      <c r="K7" s="72">
        <v>211.7442897250011</v>
      </c>
      <c r="L7" s="72">
        <v>180.48804337441479</v>
      </c>
      <c r="M7" s="72">
        <v>160.78310045858422</v>
      </c>
      <c r="N7" s="72">
        <v>180.14947453902741</v>
      </c>
      <c r="O7" s="72">
        <v>169.19025031049972</v>
      </c>
      <c r="P7" s="72">
        <v>142.72858507690844</v>
      </c>
      <c r="Q7" s="72">
        <v>165.09495557466326</v>
      </c>
      <c r="R7" s="72">
        <v>165.04596828126489</v>
      </c>
      <c r="S7" s="72">
        <v>148.95059711474167</v>
      </c>
      <c r="T7" s="72">
        <v>137.03492882392283</v>
      </c>
      <c r="U7" s="72">
        <v>106.64988057705187</v>
      </c>
      <c r="V7" s="72">
        <v>127.76933218687304</v>
      </c>
      <c r="W7" s="72">
        <v>125.20917645934853</v>
      </c>
      <c r="DA7" s="89" t="s">
        <v>365</v>
      </c>
    </row>
    <row r="8" spans="1:105" ht="12" customHeight="1" x14ac:dyDescent="0.25">
      <c r="A8" s="28" t="s">
        <v>192</v>
      </c>
      <c r="B8" s="72">
        <v>145.07888783239247</v>
      </c>
      <c r="C8" s="72">
        <v>160.36824031592616</v>
      </c>
      <c r="D8" s="72">
        <v>161.77839625279748</v>
      </c>
      <c r="E8" s="72">
        <v>174.26084625546909</v>
      </c>
      <c r="F8" s="72">
        <v>189.45969630641378</v>
      </c>
      <c r="G8" s="72">
        <v>189.38590400267643</v>
      </c>
      <c r="H8" s="72">
        <v>174.33899860223778</v>
      </c>
      <c r="I8" s="72">
        <v>172.72828969642262</v>
      </c>
      <c r="J8" s="72">
        <v>184.10500586023002</v>
      </c>
      <c r="K8" s="72">
        <v>180.71292041396944</v>
      </c>
      <c r="L8" s="72">
        <v>210.05328565724008</v>
      </c>
      <c r="M8" s="72">
        <v>196.16842457246597</v>
      </c>
      <c r="N8" s="72">
        <v>181.06593367276056</v>
      </c>
      <c r="O8" s="72">
        <v>190.89069875042782</v>
      </c>
      <c r="P8" s="72">
        <v>180.16595610012428</v>
      </c>
      <c r="Q8" s="72">
        <v>200.74652515202541</v>
      </c>
      <c r="R8" s="72">
        <v>214.54668053949905</v>
      </c>
      <c r="S8" s="72">
        <v>245.1013471159134</v>
      </c>
      <c r="T8" s="72">
        <v>220.98542135386953</v>
      </c>
      <c r="U8" s="72">
        <v>218.06740131708321</v>
      </c>
      <c r="V8" s="72">
        <v>234.85891959168265</v>
      </c>
      <c r="W8" s="72">
        <v>217.86198284325815</v>
      </c>
      <c r="DA8" s="89" t="s">
        <v>366</v>
      </c>
    </row>
    <row r="9" spans="1:105" ht="12" customHeight="1" x14ac:dyDescent="0.25">
      <c r="A9" s="28" t="s">
        <v>207</v>
      </c>
      <c r="B9" s="72">
        <v>14.757122152068227</v>
      </c>
      <c r="C9" s="72">
        <v>15.96187804283395</v>
      </c>
      <c r="D9" s="72">
        <v>14.714883871360573</v>
      </c>
      <c r="E9" s="72">
        <v>15.031292771718327</v>
      </c>
      <c r="F9" s="72">
        <v>16.037606045604022</v>
      </c>
      <c r="G9" s="72">
        <v>15.337771942427155</v>
      </c>
      <c r="H9" s="72">
        <v>15.361374619351926</v>
      </c>
      <c r="I9" s="72">
        <v>13.693243272677948</v>
      </c>
      <c r="J9" s="72">
        <v>15.028848707012735</v>
      </c>
      <c r="K9" s="72">
        <v>16.680312977884157</v>
      </c>
      <c r="L9" s="72">
        <v>17.230018152288142</v>
      </c>
      <c r="M9" s="72">
        <v>13.317922996082929</v>
      </c>
      <c r="N9" s="72">
        <v>16.953267411865873</v>
      </c>
      <c r="O9" s="72">
        <v>18.77156300754752</v>
      </c>
      <c r="P9" s="72">
        <v>20.377371739753514</v>
      </c>
      <c r="Q9" s="72">
        <v>21.606749785038708</v>
      </c>
      <c r="R9" s="72">
        <v>24.608670106047597</v>
      </c>
      <c r="S9" s="72">
        <v>21.961378618515333</v>
      </c>
      <c r="T9" s="72">
        <v>22.870177701347107</v>
      </c>
      <c r="U9" s="72">
        <v>14.578876468902269</v>
      </c>
      <c r="V9" s="72">
        <v>14.350280112868232</v>
      </c>
      <c r="W9" s="72">
        <v>14.933787140536914</v>
      </c>
      <c r="DA9" s="89" t="s">
        <v>367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368</v>
      </c>
    </row>
    <row r="11" spans="1:105" ht="12" customHeight="1" x14ac:dyDescent="0.25">
      <c r="A11" s="28" t="s">
        <v>203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369</v>
      </c>
    </row>
    <row r="12" spans="1:105" ht="12" customHeight="1" x14ac:dyDescent="0.25">
      <c r="A12" s="28" t="s">
        <v>95</v>
      </c>
      <c r="B12" s="72">
        <v>2.6544309009349686E-2</v>
      </c>
      <c r="C12" s="72">
        <v>3.3648561534961846E-2</v>
      </c>
      <c r="D12" s="72">
        <v>3.9404783404994488E-2</v>
      </c>
      <c r="E12" s="72">
        <v>5.7286621605961811E-2</v>
      </c>
      <c r="F12" s="72">
        <v>6.21964098580488E-2</v>
      </c>
      <c r="G12" s="72">
        <v>7.0642153355452653E-2</v>
      </c>
      <c r="H12" s="72">
        <v>7.7645470698089095E-2</v>
      </c>
      <c r="I12" s="72">
        <v>8.9436514338571901E-2</v>
      </c>
      <c r="J12" s="72">
        <v>0.13911803735562883</v>
      </c>
      <c r="K12" s="72">
        <v>0.18594601221832155</v>
      </c>
      <c r="L12" s="72">
        <v>0.22830704181104991</v>
      </c>
      <c r="M12" s="72">
        <v>0.27572917386733198</v>
      </c>
      <c r="N12" s="72">
        <v>0.35644426737229967</v>
      </c>
      <c r="O12" s="72">
        <v>0.42041076248808373</v>
      </c>
      <c r="P12" s="72">
        <v>0.54553344772847434</v>
      </c>
      <c r="Q12" s="72">
        <v>0.72864980158211434</v>
      </c>
      <c r="R12" s="72">
        <v>0.9018921601460469</v>
      </c>
      <c r="S12" s="72">
        <v>1.1330661168519851</v>
      </c>
      <c r="T12" s="72">
        <v>1.3801908971986925</v>
      </c>
      <c r="U12" s="72">
        <v>1.5830522333635977</v>
      </c>
      <c r="V12" s="72">
        <v>1.8911119315443732</v>
      </c>
      <c r="W12" s="72">
        <v>2.2093081614564807</v>
      </c>
      <c r="DA12" s="89" t="s">
        <v>370</v>
      </c>
    </row>
    <row r="13" spans="1:105" ht="12" customHeight="1" x14ac:dyDescent="0.25">
      <c r="A13" s="73" t="s">
        <v>94</v>
      </c>
      <c r="B13" s="74">
        <v>11.715638780815526</v>
      </c>
      <c r="C13" s="74">
        <v>12.268576689555276</v>
      </c>
      <c r="D13" s="74">
        <v>11.126397330291068</v>
      </c>
      <c r="E13" s="74">
        <v>11.021679188591659</v>
      </c>
      <c r="F13" s="74">
        <v>12.279528420808449</v>
      </c>
      <c r="G13" s="74">
        <v>12.944603141452831</v>
      </c>
      <c r="H13" s="74">
        <v>10.206390241390288</v>
      </c>
      <c r="I13" s="74">
        <v>11.007059226953979</v>
      </c>
      <c r="J13" s="74">
        <v>4.1181954957147324</v>
      </c>
      <c r="K13" s="74">
        <v>15.032003269206196</v>
      </c>
      <c r="L13" s="74">
        <v>8.1263840900015918</v>
      </c>
      <c r="M13" s="74">
        <v>7.4014567125709263</v>
      </c>
      <c r="N13" s="74">
        <v>10.097057413040591</v>
      </c>
      <c r="O13" s="74">
        <v>12.051516637776221</v>
      </c>
      <c r="P13" s="74">
        <v>10.913081883676711</v>
      </c>
      <c r="Q13" s="74">
        <v>14.21774866383446</v>
      </c>
      <c r="R13" s="74">
        <v>12.293897383673528</v>
      </c>
      <c r="S13" s="74">
        <v>12.913230342851547</v>
      </c>
      <c r="T13" s="74">
        <v>8.1535806690987602</v>
      </c>
      <c r="U13" s="74">
        <v>6.3623532997405707</v>
      </c>
      <c r="V13" s="74">
        <v>11.156810664306288</v>
      </c>
      <c r="W13" s="74">
        <v>9.6602969887889323</v>
      </c>
      <c r="DA13" s="90" t="s">
        <v>371</v>
      </c>
    </row>
    <row r="14" spans="1:105" ht="12" customHeight="1" x14ac:dyDescent="0.25">
      <c r="A14" s="75" t="s">
        <v>97</v>
      </c>
      <c r="B14" s="76">
        <v>4.4755186385326766</v>
      </c>
      <c r="C14" s="76">
        <v>4.8480683419762443</v>
      </c>
      <c r="D14" s="76">
        <v>4.6105207239241368</v>
      </c>
      <c r="E14" s="76">
        <v>4.6812932401541003</v>
      </c>
      <c r="F14" s="76">
        <v>5.169977310209652</v>
      </c>
      <c r="G14" s="76">
        <v>5.0425325781733381</v>
      </c>
      <c r="H14" s="76">
        <v>4.8351160937235687</v>
      </c>
      <c r="I14" s="76">
        <v>4.7996080178480316</v>
      </c>
      <c r="J14" s="76">
        <v>5.0128294677744263</v>
      </c>
      <c r="K14" s="76">
        <v>4.9404062614038766</v>
      </c>
      <c r="L14" s="76">
        <v>4.9858203908867607</v>
      </c>
      <c r="M14" s="76">
        <v>4.6177504373772775</v>
      </c>
      <c r="N14" s="76">
        <v>4.6538459150624769</v>
      </c>
      <c r="O14" s="76">
        <v>4.7815550773368862</v>
      </c>
      <c r="P14" s="76">
        <v>4.3797103848289725</v>
      </c>
      <c r="Q14" s="76">
        <v>4.9047365049441947</v>
      </c>
      <c r="R14" s="76">
        <v>5.1678681743807866</v>
      </c>
      <c r="S14" s="76">
        <v>5.4029586225995612</v>
      </c>
      <c r="T14" s="76">
        <v>5.0387689314714521</v>
      </c>
      <c r="U14" s="76">
        <v>4.7002137621925595</v>
      </c>
      <c r="V14" s="76">
        <v>5.1972224062478753</v>
      </c>
      <c r="W14" s="76">
        <v>4.9686885044610083</v>
      </c>
      <c r="DA14" s="91" t="s">
        <v>372</v>
      </c>
    </row>
    <row r="15" spans="1:105" ht="12.95" customHeight="1" x14ac:dyDescent="0.25">
      <c r="A15" s="68" t="s">
        <v>92</v>
      </c>
      <c r="B15" s="69">
        <f t="shared" ref="B15:W15" si="6">B16</f>
        <v>0.61758269501250196</v>
      </c>
      <c r="C15" s="69">
        <f t="shared" si="6"/>
        <v>0.63999182320597281</v>
      </c>
      <c r="D15" s="69">
        <f t="shared" si="6"/>
        <v>0.70373372294465741</v>
      </c>
      <c r="E15" s="69">
        <f t="shared" si="6"/>
        <v>1.5416553495067533</v>
      </c>
      <c r="F15" s="69">
        <f t="shared" si="6"/>
        <v>0.61638429677813833</v>
      </c>
      <c r="G15" s="69">
        <f t="shared" si="6"/>
        <v>0.73542370403153001</v>
      </c>
      <c r="H15" s="69">
        <f t="shared" si="6"/>
        <v>1.3072542935378921</v>
      </c>
      <c r="I15" s="69">
        <f t="shared" si="6"/>
        <v>0.74493204131286606</v>
      </c>
      <c r="J15" s="69">
        <f t="shared" si="6"/>
        <v>0.75996599979828305</v>
      </c>
      <c r="K15" s="69">
        <f t="shared" si="6"/>
        <v>0.81614040634030105</v>
      </c>
      <c r="L15" s="69">
        <f t="shared" si="6"/>
        <v>1.0757619184102414</v>
      </c>
      <c r="M15" s="69">
        <f t="shared" si="6"/>
        <v>1.173258813413586</v>
      </c>
      <c r="N15" s="69">
        <f t="shared" si="6"/>
        <v>1.3238989204165479</v>
      </c>
      <c r="O15" s="69">
        <f t="shared" si="6"/>
        <v>1.4603515811598351</v>
      </c>
      <c r="P15" s="69">
        <f t="shared" si="6"/>
        <v>1.5583739371357594</v>
      </c>
      <c r="Q15" s="69">
        <f t="shared" si="6"/>
        <v>1.7374844750167182</v>
      </c>
      <c r="R15" s="69">
        <f t="shared" si="6"/>
        <v>1.7718782841310783</v>
      </c>
      <c r="S15" s="69">
        <f t="shared" si="6"/>
        <v>1.5906181331804727</v>
      </c>
      <c r="T15" s="69">
        <f t="shared" si="6"/>
        <v>1.9074710996465087</v>
      </c>
      <c r="U15" s="69">
        <f t="shared" si="6"/>
        <v>2.097329702875705</v>
      </c>
      <c r="V15" s="69">
        <f t="shared" si="6"/>
        <v>2.2944014521830494</v>
      </c>
      <c r="W15" s="69">
        <f t="shared" si="6"/>
        <v>2.3534919270086925</v>
      </c>
      <c r="DA15" s="88" t="s">
        <v>246</v>
      </c>
    </row>
    <row r="16" spans="1:105" ht="12" customHeight="1" x14ac:dyDescent="0.25">
      <c r="A16" s="28" t="s">
        <v>91</v>
      </c>
      <c r="B16" s="72">
        <v>0.61758269501250196</v>
      </c>
      <c r="C16" s="72">
        <v>0.63999182320597281</v>
      </c>
      <c r="D16" s="72">
        <v>0.70373372294465741</v>
      </c>
      <c r="E16" s="72">
        <v>1.5416553495067533</v>
      </c>
      <c r="F16" s="72">
        <v>0.61638429677813833</v>
      </c>
      <c r="G16" s="72">
        <v>0.73542370403153001</v>
      </c>
      <c r="H16" s="72">
        <v>1.3072542935378921</v>
      </c>
      <c r="I16" s="72">
        <v>0.74493204131286606</v>
      </c>
      <c r="J16" s="72">
        <v>0.75996599979828305</v>
      </c>
      <c r="K16" s="72">
        <v>0.81614040634030105</v>
      </c>
      <c r="L16" s="72">
        <v>1.0757619184102414</v>
      </c>
      <c r="M16" s="72">
        <v>1.173258813413586</v>
      </c>
      <c r="N16" s="72">
        <v>1.3238989204165479</v>
      </c>
      <c r="O16" s="72">
        <v>1.4603515811598351</v>
      </c>
      <c r="P16" s="72">
        <v>1.5583739371357594</v>
      </c>
      <c r="Q16" s="72">
        <v>1.7374844750167182</v>
      </c>
      <c r="R16" s="72">
        <v>1.7718782841310783</v>
      </c>
      <c r="S16" s="72">
        <v>1.5906181331804727</v>
      </c>
      <c r="T16" s="72">
        <v>1.9074710996465087</v>
      </c>
      <c r="U16" s="72">
        <v>2.097329702875705</v>
      </c>
      <c r="V16" s="72">
        <v>2.2944014521830494</v>
      </c>
      <c r="W16" s="72">
        <v>2.3534919270086925</v>
      </c>
      <c r="DA16" s="89" t="s">
        <v>373</v>
      </c>
    </row>
    <row r="17" spans="1:105" ht="12.95" customHeight="1" x14ac:dyDescent="0.25">
      <c r="A17" s="68" t="s">
        <v>55</v>
      </c>
      <c r="B17" s="69">
        <f t="shared" ref="B17:Q17" si="7">SUM(B18:B26)</f>
        <v>28.266886336708236</v>
      </c>
      <c r="C17" s="69">
        <f t="shared" si="7"/>
        <v>27.485668381646537</v>
      </c>
      <c r="D17" s="69">
        <f t="shared" si="7"/>
        <v>28.239353974789964</v>
      </c>
      <c r="E17" s="69">
        <f t="shared" si="7"/>
        <v>28.202783565589154</v>
      </c>
      <c r="F17" s="69">
        <f t="shared" si="7"/>
        <v>28.260523651410214</v>
      </c>
      <c r="G17" s="69">
        <f t="shared" si="7"/>
        <v>27.559431866259633</v>
      </c>
      <c r="H17" s="69">
        <f t="shared" si="7"/>
        <v>27.503342113474933</v>
      </c>
      <c r="I17" s="69">
        <f t="shared" si="7"/>
        <v>27.490684358663763</v>
      </c>
      <c r="J17" s="69">
        <f t="shared" si="7"/>
        <v>28.146453740563459</v>
      </c>
      <c r="K17" s="69">
        <f t="shared" si="7"/>
        <v>25.849744587865111</v>
      </c>
      <c r="L17" s="69">
        <f t="shared" si="7"/>
        <v>28.367687335542378</v>
      </c>
      <c r="M17" s="69">
        <f t="shared" si="7"/>
        <v>30.023901917383956</v>
      </c>
      <c r="N17" s="69">
        <f t="shared" si="7"/>
        <v>28.013500418938573</v>
      </c>
      <c r="O17" s="69">
        <f t="shared" si="7"/>
        <v>32.267273520104986</v>
      </c>
      <c r="P17" s="69">
        <f t="shared" si="7"/>
        <v>36.94961425603104</v>
      </c>
      <c r="Q17" s="69">
        <f t="shared" si="7"/>
        <v>30.596237094537141</v>
      </c>
      <c r="R17" s="69">
        <f t="shared" ref="R17:V17" si="8">SUM(R18:R26)</f>
        <v>30.441894461452726</v>
      </c>
      <c r="S17" s="69">
        <f t="shared" si="8"/>
        <v>27.601225499505333</v>
      </c>
      <c r="T17" s="69">
        <f t="shared" si="8"/>
        <v>31.326398037376599</v>
      </c>
      <c r="U17" s="69">
        <f t="shared" si="8"/>
        <v>36.577987892828325</v>
      </c>
      <c r="V17" s="69">
        <f t="shared" si="8"/>
        <v>28.991701712244218</v>
      </c>
      <c r="W17" s="69">
        <f t="shared" ref="W17" si="9">SUM(W18:W26)</f>
        <v>31.438405541446141</v>
      </c>
      <c r="DA17" s="88" t="s">
        <v>247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374</v>
      </c>
    </row>
    <row r="19" spans="1:105" s="2" customFormat="1" ht="12" customHeight="1" x14ac:dyDescent="0.25">
      <c r="A19" s="28" t="s">
        <v>74</v>
      </c>
      <c r="B19" s="72">
        <v>0.26494833757287667</v>
      </c>
      <c r="C19" s="72">
        <v>0.20890467505965937</v>
      </c>
      <c r="D19" s="72">
        <v>0.1054323139687145</v>
      </c>
      <c r="E19" s="72">
        <v>5.7116433552049178E-2</v>
      </c>
      <c r="F19" s="72">
        <v>0.11226262974816482</v>
      </c>
      <c r="G19" s="72">
        <v>0.16907764061077282</v>
      </c>
      <c r="H19" s="72">
        <v>0.16911048289418268</v>
      </c>
      <c r="I19" s="72">
        <v>5.7345542803140193E-2</v>
      </c>
      <c r="J19" s="72">
        <v>5.3044320866400763E-2</v>
      </c>
      <c r="K19" s="72">
        <v>0.11917129618549278</v>
      </c>
      <c r="L19" s="72">
        <v>0.11316518582210759</v>
      </c>
      <c r="M19" s="72">
        <v>2.8565969236648524E-2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DA19" s="89" t="s">
        <v>375</v>
      </c>
    </row>
    <row r="20" spans="1:105" ht="12" customHeight="1" x14ac:dyDescent="0.25">
      <c r="A20" s="28" t="s">
        <v>205</v>
      </c>
      <c r="B20" s="72">
        <v>10.158277824638054</v>
      </c>
      <c r="C20" s="72">
        <v>10.185932521971946</v>
      </c>
      <c r="D20" s="72">
        <v>10.412065885842157</v>
      </c>
      <c r="E20" s="72">
        <v>10.516401902694243</v>
      </c>
      <c r="F20" s="72">
        <v>10.583567850052805</v>
      </c>
      <c r="G20" s="72">
        <v>10.398424167213564</v>
      </c>
      <c r="H20" s="72">
        <v>11.381007540684644</v>
      </c>
      <c r="I20" s="72">
        <v>11.460062799223246</v>
      </c>
      <c r="J20" s="72">
        <v>11.611214365128738</v>
      </c>
      <c r="K20" s="72">
        <v>11.25270081670142</v>
      </c>
      <c r="L20" s="72">
        <v>10.718663418362473</v>
      </c>
      <c r="M20" s="72">
        <v>11.081731871596444</v>
      </c>
      <c r="N20" s="72">
        <v>11.349837584790292</v>
      </c>
      <c r="O20" s="72">
        <v>10.881030858889842</v>
      </c>
      <c r="P20" s="72">
        <v>10.348285086462214</v>
      </c>
      <c r="Q20" s="72">
        <v>10.532301519059901</v>
      </c>
      <c r="R20" s="72">
        <v>10.455837393713574</v>
      </c>
      <c r="S20" s="72">
        <v>7.5486290245533567</v>
      </c>
      <c r="T20" s="72">
        <v>9.0088372981752176</v>
      </c>
      <c r="U20" s="72">
        <v>9.4319766886404892</v>
      </c>
      <c r="V20" s="72">
        <v>7.3436514760676399</v>
      </c>
      <c r="W20" s="72">
        <v>8.7257332569026467</v>
      </c>
      <c r="DA20" s="89" t="s">
        <v>376</v>
      </c>
    </row>
    <row r="21" spans="1:105" ht="12" customHeight="1" x14ac:dyDescent="0.25">
      <c r="A21" s="28" t="s">
        <v>192</v>
      </c>
      <c r="B21" s="72">
        <v>8.7604667048421003</v>
      </c>
      <c r="C21" s="72">
        <v>8.9588199222049738</v>
      </c>
      <c r="D21" s="72">
        <v>10.04962425210525</v>
      </c>
      <c r="E21" s="72">
        <v>10.695688185623945</v>
      </c>
      <c r="F21" s="72">
        <v>11.039837504041824</v>
      </c>
      <c r="G21" s="72">
        <v>11.297298481987609</v>
      </c>
      <c r="H21" s="72">
        <v>11.062305788350724</v>
      </c>
      <c r="I21" s="72">
        <v>11.580033438600275</v>
      </c>
      <c r="J21" s="72">
        <v>12.462237226526693</v>
      </c>
      <c r="K21" s="72">
        <v>10.949999513847438</v>
      </c>
      <c r="L21" s="72">
        <v>14.023656159899584</v>
      </c>
      <c r="M21" s="72">
        <v>14.572179229960829</v>
      </c>
      <c r="N21" s="72">
        <v>12.418751528347766</v>
      </c>
      <c r="O21" s="72">
        <v>15.134021799872979</v>
      </c>
      <c r="P21" s="72">
        <v>18.006681713958148</v>
      </c>
      <c r="Q21" s="72">
        <v>14.269993430185171</v>
      </c>
      <c r="R21" s="72">
        <v>14.42490157571997</v>
      </c>
      <c r="S21" s="72">
        <v>14.431369995006513</v>
      </c>
      <c r="T21" s="72">
        <v>16.150706476454257</v>
      </c>
      <c r="U21" s="72">
        <v>20.904285890330257</v>
      </c>
      <c r="V21" s="72">
        <v>15.590273109186757</v>
      </c>
      <c r="W21" s="72">
        <v>16.399543180923956</v>
      </c>
      <c r="DA21" s="89" t="s">
        <v>377</v>
      </c>
    </row>
    <row r="22" spans="1:105" ht="12" customHeight="1" x14ac:dyDescent="0.25">
      <c r="A22" s="28" t="s">
        <v>207</v>
      </c>
      <c r="B22" s="72">
        <v>0.34408163125077434</v>
      </c>
      <c r="C22" s="72">
        <v>0.34431284280662899</v>
      </c>
      <c r="D22" s="72">
        <v>0.35295791711749791</v>
      </c>
      <c r="E22" s="72">
        <v>0.35623947247771165</v>
      </c>
      <c r="F22" s="72">
        <v>0.36084623298583335</v>
      </c>
      <c r="G22" s="72">
        <v>0.35328566720311583</v>
      </c>
      <c r="H22" s="72">
        <v>0.37637258615108438</v>
      </c>
      <c r="I22" s="72">
        <v>0.3544781374682221</v>
      </c>
      <c r="J22" s="72">
        <v>0.39281939272931177</v>
      </c>
      <c r="K22" s="72">
        <v>0.42897335057672681</v>
      </c>
      <c r="L22" s="72">
        <v>0.49517531288812455</v>
      </c>
      <c r="M22" s="72">
        <v>0.5120856023693513</v>
      </c>
      <c r="N22" s="72">
        <v>0.35877042132416165</v>
      </c>
      <c r="O22" s="72">
        <v>0.30049202254705254</v>
      </c>
      <c r="P22" s="72">
        <v>0.76347090856979072</v>
      </c>
      <c r="Q22" s="72">
        <v>0.82093723129836627</v>
      </c>
      <c r="R22" s="72">
        <v>0.64997133849240474</v>
      </c>
      <c r="S22" s="72">
        <v>0.73552593866437377</v>
      </c>
      <c r="T22" s="72">
        <v>1.0632702780166237</v>
      </c>
      <c r="U22" s="72">
        <v>0.86471768415018624</v>
      </c>
      <c r="V22" s="72">
        <v>0.95014980974568997</v>
      </c>
      <c r="W22" s="72">
        <v>1.0264880099359892</v>
      </c>
      <c r="DA22" s="89" t="s">
        <v>378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379</v>
      </c>
    </row>
    <row r="24" spans="1:105" ht="12" customHeight="1" x14ac:dyDescent="0.25">
      <c r="A24" s="28" t="s">
        <v>203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380</v>
      </c>
    </row>
    <row r="25" spans="1:105" ht="12" customHeight="1" x14ac:dyDescent="0.25">
      <c r="A25" s="73" t="s">
        <v>53</v>
      </c>
      <c r="B25" s="74">
        <v>8.7383379776993557</v>
      </c>
      <c r="C25" s="74">
        <v>7.7639666913144199</v>
      </c>
      <c r="D25" s="74">
        <v>7.2383621698148159</v>
      </c>
      <c r="E25" s="74">
        <v>6.4467270811294233</v>
      </c>
      <c r="F25" s="74">
        <v>5.9862794259831347</v>
      </c>
      <c r="G25" s="74">
        <v>5.1072100536985703</v>
      </c>
      <c r="H25" s="74">
        <v>4.2181570653513027</v>
      </c>
      <c r="I25" s="74">
        <v>3.6342932453840104</v>
      </c>
      <c r="J25" s="74">
        <v>3.1029767844094769</v>
      </c>
      <c r="K25" s="74">
        <v>2.4122272115858521</v>
      </c>
      <c r="L25" s="74">
        <v>2.1061932086990613</v>
      </c>
      <c r="M25" s="74">
        <v>2.6983848160177613</v>
      </c>
      <c r="N25" s="74">
        <v>2.5217384769097193</v>
      </c>
      <c r="O25" s="74">
        <v>4.3187107820453283</v>
      </c>
      <c r="P25" s="74">
        <v>6.0711593501363321</v>
      </c>
      <c r="Q25" s="74">
        <v>3.0637185855328246</v>
      </c>
      <c r="R25" s="74">
        <v>2.8523707399412217</v>
      </c>
      <c r="S25" s="74">
        <v>2.710206130275068</v>
      </c>
      <c r="T25" s="74">
        <v>2.7939537181784795</v>
      </c>
      <c r="U25" s="74">
        <v>2.9653997191312995</v>
      </c>
      <c r="V25" s="74">
        <v>2.5418491573129218</v>
      </c>
      <c r="W25" s="74">
        <v>2.5863831401151915</v>
      </c>
      <c r="DA25" s="90" t="s">
        <v>381</v>
      </c>
    </row>
    <row r="26" spans="1:105" ht="12" customHeight="1" x14ac:dyDescent="0.25">
      <c r="A26" s="32" t="s">
        <v>52</v>
      </c>
      <c r="B26" s="77">
        <v>7.7386070507308674E-4</v>
      </c>
      <c r="C26" s="77">
        <v>2.3731728288907999E-2</v>
      </c>
      <c r="D26" s="77">
        <v>8.091143594153051E-2</v>
      </c>
      <c r="E26" s="77">
        <v>0.13061049011177989</v>
      </c>
      <c r="F26" s="77">
        <v>0.17773000859845231</v>
      </c>
      <c r="G26" s="77">
        <v>0.23413585554600169</v>
      </c>
      <c r="H26" s="77">
        <v>0.29638865004299231</v>
      </c>
      <c r="I26" s="77">
        <v>0.40447119518486668</v>
      </c>
      <c r="J26" s="77">
        <v>0.52416165090283751</v>
      </c>
      <c r="K26" s="77">
        <v>0.68667239896818566</v>
      </c>
      <c r="L26" s="77">
        <v>0.91083404987102312</v>
      </c>
      <c r="M26" s="77">
        <v>1.1309544282029229</v>
      </c>
      <c r="N26" s="77">
        <v>1.3644024075666381</v>
      </c>
      <c r="O26" s="77">
        <v>1.633018056749785</v>
      </c>
      <c r="P26" s="77">
        <v>1.760017196904557</v>
      </c>
      <c r="Q26" s="77">
        <v>1.909286328460877</v>
      </c>
      <c r="R26" s="77">
        <v>2.058813413585554</v>
      </c>
      <c r="S26" s="77">
        <v>2.175494411006019</v>
      </c>
      <c r="T26" s="77">
        <v>2.3096302665520212</v>
      </c>
      <c r="U26" s="77">
        <v>2.4116079105760959</v>
      </c>
      <c r="V26" s="77">
        <v>2.5657781599312122</v>
      </c>
      <c r="W26" s="77">
        <v>2.7002579535683569</v>
      </c>
      <c r="DA26" s="92" t="s">
        <v>382</v>
      </c>
    </row>
    <row r="27" spans="1:105" ht="12.95" customHeight="1" x14ac:dyDescent="0.25">
      <c r="A27" s="68" t="s">
        <v>54</v>
      </c>
      <c r="B27" s="69">
        <f t="shared" ref="B27:Q27" si="10">SUM(B28:B32)</f>
        <v>12.45708832317742</v>
      </c>
      <c r="C27" s="69">
        <f t="shared" si="10"/>
        <v>13.515668706199563</v>
      </c>
      <c r="D27" s="69">
        <f t="shared" si="10"/>
        <v>11.872394156574604</v>
      </c>
      <c r="E27" s="69">
        <f t="shared" si="10"/>
        <v>11.04963644533699</v>
      </c>
      <c r="F27" s="69">
        <f t="shared" si="10"/>
        <v>11.936369086123387</v>
      </c>
      <c r="G27" s="69">
        <f t="shared" si="10"/>
        <v>12.387284434110505</v>
      </c>
      <c r="H27" s="69">
        <f t="shared" si="10"/>
        <v>12.597335850823459</v>
      </c>
      <c r="I27" s="69">
        <f t="shared" si="10"/>
        <v>11.894204978884655</v>
      </c>
      <c r="J27" s="69">
        <f t="shared" si="10"/>
        <v>12.991549462309436</v>
      </c>
      <c r="K27" s="69">
        <f t="shared" si="10"/>
        <v>14.100562425430184</v>
      </c>
      <c r="L27" s="69">
        <f t="shared" si="10"/>
        <v>13.043792865984674</v>
      </c>
      <c r="M27" s="69">
        <f t="shared" si="10"/>
        <v>14.867657387475127</v>
      </c>
      <c r="N27" s="69">
        <f t="shared" si="10"/>
        <v>16.755432738566462</v>
      </c>
      <c r="O27" s="69">
        <f t="shared" si="10"/>
        <v>16.283696574316401</v>
      </c>
      <c r="P27" s="69">
        <f t="shared" si="10"/>
        <v>16.873974474367856</v>
      </c>
      <c r="Q27" s="69">
        <f t="shared" si="10"/>
        <v>14.113330922671693</v>
      </c>
      <c r="R27" s="69">
        <f t="shared" ref="R27:V27" si="11">SUM(R28:R32)</f>
        <v>14.248715806675971</v>
      </c>
      <c r="S27" s="69">
        <f t="shared" si="11"/>
        <v>14.555548857662291</v>
      </c>
      <c r="T27" s="69">
        <f t="shared" si="11"/>
        <v>15.103536511423489</v>
      </c>
      <c r="U27" s="69">
        <f t="shared" si="11"/>
        <v>15.552445645293492</v>
      </c>
      <c r="V27" s="69">
        <f t="shared" si="11"/>
        <v>12.22975190228116</v>
      </c>
      <c r="W27" s="69">
        <f t="shared" ref="W27" si="12">SUM(W28:W32)</f>
        <v>9.6847753525447597</v>
      </c>
      <c r="DA27" s="88" t="s">
        <v>248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383</v>
      </c>
    </row>
    <row r="29" spans="1:105" s="2" customFormat="1" ht="12" customHeight="1" x14ac:dyDescent="0.25">
      <c r="A29" s="28" t="s">
        <v>74</v>
      </c>
      <c r="B29" s="72">
        <v>3.2658234500044894</v>
      </c>
      <c r="C29" s="72">
        <v>3.6118144925532949</v>
      </c>
      <c r="D29" s="72">
        <v>1.3327837328198235</v>
      </c>
      <c r="E29" s="72">
        <v>0.62533209876660711</v>
      </c>
      <c r="F29" s="72">
        <v>1.2233634626213801</v>
      </c>
      <c r="G29" s="72">
        <v>1.8591006109463122</v>
      </c>
      <c r="H29" s="72">
        <v>1.9347765406647548</v>
      </c>
      <c r="I29" s="72">
        <v>0.65874473668007894</v>
      </c>
      <c r="J29" s="72">
        <v>0.69513787243682812</v>
      </c>
      <c r="K29" s="72">
        <v>1.8185660760572429</v>
      </c>
      <c r="L29" s="72">
        <v>1.4733447979363714</v>
      </c>
      <c r="M29" s="72">
        <v>0.6734976593102131</v>
      </c>
      <c r="N29" s="72">
        <v>0.32411388172351197</v>
      </c>
      <c r="O29" s="72">
        <v>0.37245629120091722</v>
      </c>
      <c r="P29" s="72">
        <v>0.46804241903124105</v>
      </c>
      <c r="Q29" s="72">
        <v>0.38234451132129543</v>
      </c>
      <c r="R29" s="72">
        <v>0.38893665806821437</v>
      </c>
      <c r="S29" s="72">
        <v>0.30104136810929594</v>
      </c>
      <c r="T29" s="72">
        <v>0.38344320244578195</v>
      </c>
      <c r="U29" s="72">
        <v>0.53945734212286234</v>
      </c>
      <c r="V29" s="72">
        <v>0.47463456577815993</v>
      </c>
      <c r="W29" s="72">
        <v>0.20215916690551256</v>
      </c>
      <c r="DA29" s="89" t="s">
        <v>384</v>
      </c>
    </row>
    <row r="30" spans="1:105" ht="12" customHeight="1" x14ac:dyDescent="0.25">
      <c r="A30" s="28" t="s">
        <v>192</v>
      </c>
      <c r="B30" s="72">
        <v>2.7958991171076377</v>
      </c>
      <c r="C30" s="72">
        <v>4.0104290138034697</v>
      </c>
      <c r="D30" s="72">
        <v>3.2892623841771389</v>
      </c>
      <c r="E30" s="72">
        <v>3.0319436328536553</v>
      </c>
      <c r="F30" s="72">
        <v>3.1149115893724186</v>
      </c>
      <c r="G30" s="72">
        <v>3.2162816081992274</v>
      </c>
      <c r="H30" s="72">
        <v>3.2769415251465914</v>
      </c>
      <c r="I30" s="72">
        <v>3.4442134083993343</v>
      </c>
      <c r="J30" s="72">
        <v>4.2285436716267943</v>
      </c>
      <c r="K30" s="72">
        <v>4.7591780945391573</v>
      </c>
      <c r="L30" s="72">
        <v>5.2325164803668667</v>
      </c>
      <c r="M30" s="72">
        <v>5.0320531193274096</v>
      </c>
      <c r="N30" s="72">
        <v>6.3208178083500526</v>
      </c>
      <c r="O30" s="72">
        <v>5.3144883920894239</v>
      </c>
      <c r="P30" s="72">
        <v>4.9344129167860871</v>
      </c>
      <c r="Q30" s="72">
        <v>6.3477118563103083</v>
      </c>
      <c r="R30" s="72">
        <v>6.5062338779019777</v>
      </c>
      <c r="S30" s="72">
        <v>8.0204213241616493</v>
      </c>
      <c r="T30" s="72">
        <v>7.3960303811980523</v>
      </c>
      <c r="U30" s="72">
        <v>7.4204882010127058</v>
      </c>
      <c r="V30" s="72">
        <v>7.7483997324925964</v>
      </c>
      <c r="W30" s="72">
        <v>6.3344327032470913</v>
      </c>
      <c r="DA30" s="89" t="s">
        <v>385</v>
      </c>
    </row>
    <row r="31" spans="1:105" ht="12" customHeight="1" x14ac:dyDescent="0.25">
      <c r="A31" s="28" t="s">
        <v>207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386</v>
      </c>
    </row>
    <row r="32" spans="1:105" ht="12" customHeight="1" x14ac:dyDescent="0.25">
      <c r="A32" s="32" t="s">
        <v>53</v>
      </c>
      <c r="B32" s="77">
        <v>6.3953657560652921</v>
      </c>
      <c r="C32" s="77">
        <v>5.8934251998427989</v>
      </c>
      <c r="D32" s="77">
        <v>7.2503480395776414</v>
      </c>
      <c r="E32" s="77">
        <v>7.3923607137167267</v>
      </c>
      <c r="F32" s="77">
        <v>7.5980940341295877</v>
      </c>
      <c r="G32" s="77">
        <v>7.3119022149649666</v>
      </c>
      <c r="H32" s="77">
        <v>7.3856177850121121</v>
      </c>
      <c r="I32" s="77">
        <v>7.7912468338052427</v>
      </c>
      <c r="J32" s="77">
        <v>8.0678679182458133</v>
      </c>
      <c r="K32" s="77">
        <v>7.5228182548337834</v>
      </c>
      <c r="L32" s="77">
        <v>6.3379315876814353</v>
      </c>
      <c r="M32" s="77">
        <v>9.1621066088375045</v>
      </c>
      <c r="N32" s="77">
        <v>10.1105010484929</v>
      </c>
      <c r="O32" s="77">
        <v>10.596751891026059</v>
      </c>
      <c r="P32" s="77">
        <v>11.471519138550526</v>
      </c>
      <c r="Q32" s="77">
        <v>7.3832745550400887</v>
      </c>
      <c r="R32" s="77">
        <v>7.35354527070578</v>
      </c>
      <c r="S32" s="77">
        <v>6.2340861653913464</v>
      </c>
      <c r="T32" s="77">
        <v>7.3240629277796536</v>
      </c>
      <c r="U32" s="77">
        <v>7.5925001021579241</v>
      </c>
      <c r="V32" s="77">
        <v>4.0067176040104044</v>
      </c>
      <c r="W32" s="77">
        <v>3.148183482392156</v>
      </c>
      <c r="DA32" s="92" t="s">
        <v>387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>
        <f t="shared" ref="B3:Q3" si="0">SUM(B4,B15,B17,B27)</f>
        <v>222.90999360556464</v>
      </c>
      <c r="C3" s="65">
        <f t="shared" si="0"/>
        <v>243.23991088785331</v>
      </c>
      <c r="D3" s="65">
        <f t="shared" si="0"/>
        <v>235.8045073837001</v>
      </c>
      <c r="E3" s="65">
        <f t="shared" si="0"/>
        <v>249.26127244535306</v>
      </c>
      <c r="F3" s="65">
        <f t="shared" si="0"/>
        <v>268.3323785198491</v>
      </c>
      <c r="G3" s="65">
        <f t="shared" si="0"/>
        <v>268.02574616006649</v>
      </c>
      <c r="H3" s="65">
        <f t="shared" si="0"/>
        <v>266.32692578408387</v>
      </c>
      <c r="I3" s="65">
        <f t="shared" si="0"/>
        <v>261.51136063428578</v>
      </c>
      <c r="J3" s="65">
        <f t="shared" si="0"/>
        <v>270.53485823181205</v>
      </c>
      <c r="K3" s="65">
        <f t="shared" si="0"/>
        <v>280.1616073133444</v>
      </c>
      <c r="L3" s="65">
        <f t="shared" si="0"/>
        <v>284.37719440400838</v>
      </c>
      <c r="M3" s="65">
        <f t="shared" si="0"/>
        <v>269.98039151894432</v>
      </c>
      <c r="N3" s="65">
        <f t="shared" si="0"/>
        <v>283.04687331392211</v>
      </c>
      <c r="O3" s="65">
        <f t="shared" si="0"/>
        <v>296.42160186749658</v>
      </c>
      <c r="P3" s="65">
        <f t="shared" si="0"/>
        <v>280.84558584017969</v>
      </c>
      <c r="Q3" s="65">
        <f t="shared" si="0"/>
        <v>310.60140430211487</v>
      </c>
      <c r="R3" s="65">
        <f t="shared" ref="R3:V3" si="1">SUM(R4,R15,R17,R27)</f>
        <v>326.77490227104965</v>
      </c>
      <c r="S3" s="65">
        <f t="shared" si="1"/>
        <v>341.74134613890971</v>
      </c>
      <c r="T3" s="65">
        <f t="shared" si="1"/>
        <v>323.72507906169773</v>
      </c>
      <c r="U3" s="65">
        <f t="shared" si="1"/>
        <v>305.3331086590627</v>
      </c>
      <c r="V3" s="65">
        <f t="shared" si="1"/>
        <v>334.51012882270112</v>
      </c>
      <c r="W3" s="65">
        <f t="shared" ref="W3" si="2">SUM(W4,W15,W17,W27)</f>
        <v>325.06319766666991</v>
      </c>
      <c r="DA3" s="87" t="s">
        <v>389</v>
      </c>
    </row>
    <row r="4" spans="1:105" ht="12.95" customHeight="1" x14ac:dyDescent="0.25">
      <c r="A4" s="68" t="s">
        <v>57</v>
      </c>
      <c r="B4" s="69">
        <f t="shared" ref="B4:Q4" si="3">SUM(B5:B14)</f>
        <v>196.61759551357466</v>
      </c>
      <c r="C4" s="69">
        <f t="shared" si="3"/>
        <v>216.68074969595051</v>
      </c>
      <c r="D4" s="69">
        <f t="shared" si="3"/>
        <v>209.32463352950072</v>
      </c>
      <c r="E4" s="69">
        <f t="shared" si="3"/>
        <v>221.29519561575839</v>
      </c>
      <c r="F4" s="69">
        <f t="shared" si="3"/>
        <v>241.54708797340291</v>
      </c>
      <c r="G4" s="69">
        <f t="shared" si="3"/>
        <v>240.92989137152756</v>
      </c>
      <c r="H4" s="69">
        <f t="shared" si="3"/>
        <v>237.38004857166595</v>
      </c>
      <c r="I4" s="69">
        <f t="shared" si="3"/>
        <v>234.1944610769676</v>
      </c>
      <c r="J4" s="69">
        <f t="shared" si="3"/>
        <v>241.83883026517623</v>
      </c>
      <c r="K4" s="69">
        <f t="shared" si="3"/>
        <v>251.86633113254089</v>
      </c>
      <c r="L4" s="69">
        <f t="shared" si="3"/>
        <v>254.19183035108301</v>
      </c>
      <c r="M4" s="69">
        <f t="shared" si="3"/>
        <v>236.38930540528793</v>
      </c>
      <c r="N4" s="69">
        <f t="shared" si="3"/>
        <v>248.50580964472908</v>
      </c>
      <c r="O4" s="69">
        <f t="shared" si="3"/>
        <v>258.18641067011424</v>
      </c>
      <c r="P4" s="69">
        <f t="shared" si="3"/>
        <v>237.94282202962864</v>
      </c>
      <c r="Q4" s="69">
        <f t="shared" si="3"/>
        <v>273.46059630787084</v>
      </c>
      <c r="R4" s="69">
        <f t="shared" ref="R4:V4" si="4">SUM(R5:R14)</f>
        <v>288.92504538272368</v>
      </c>
      <c r="S4" s="69">
        <f t="shared" si="4"/>
        <v>305.6445140347343</v>
      </c>
      <c r="T4" s="69">
        <f t="shared" si="4"/>
        <v>282.4818779074439</v>
      </c>
      <c r="U4" s="69">
        <f t="shared" si="4"/>
        <v>258.23817886074664</v>
      </c>
      <c r="V4" s="69">
        <f t="shared" si="4"/>
        <v>294.20545779735573</v>
      </c>
      <c r="W4" s="69">
        <f t="shared" ref="W4" si="5">SUM(W5:W14)</f>
        <v>283.8525788948557</v>
      </c>
      <c r="DA4" s="88" t="s">
        <v>390</v>
      </c>
    </row>
    <row r="5" spans="1:105" ht="12" customHeight="1" x14ac:dyDescent="0.25">
      <c r="A5" s="28" t="s">
        <v>51</v>
      </c>
      <c r="B5" s="72">
        <v>0.95854959467219225</v>
      </c>
      <c r="C5" s="72">
        <v>0.77339988506780644</v>
      </c>
      <c r="D5" s="72">
        <v>0.61205126551212552</v>
      </c>
      <c r="E5" s="72">
        <v>0.44441351965655879</v>
      </c>
      <c r="F5" s="72">
        <v>0.41231728888472974</v>
      </c>
      <c r="G5" s="72">
        <v>0.45270866037968355</v>
      </c>
      <c r="H5" s="72">
        <v>0.38829933241189141</v>
      </c>
      <c r="I5" s="72">
        <v>0.32416108747426686</v>
      </c>
      <c r="J5" s="72">
        <v>0.29884193245662466</v>
      </c>
      <c r="K5" s="72">
        <v>0.33393758045373961</v>
      </c>
      <c r="L5" s="72">
        <v>0.40316894608806414</v>
      </c>
      <c r="M5" s="72">
        <v>0.3747133607283763</v>
      </c>
      <c r="N5" s="72">
        <v>0.3182608389044857</v>
      </c>
      <c r="O5" s="72">
        <v>0.46471565776518736</v>
      </c>
      <c r="P5" s="72">
        <v>0.36465610476047938</v>
      </c>
      <c r="Q5" s="72">
        <v>0.45161705450586032</v>
      </c>
      <c r="R5" s="72">
        <v>0.4300156649974512</v>
      </c>
      <c r="S5" s="72">
        <v>0.27923332545712509</v>
      </c>
      <c r="T5" s="72">
        <v>0.17429300879544452</v>
      </c>
      <c r="U5" s="72">
        <v>0.18251742705415963</v>
      </c>
      <c r="V5" s="72">
        <v>0.19666110705166581</v>
      </c>
      <c r="W5" s="72">
        <v>0.26169367348991573</v>
      </c>
      <c r="DA5" s="89" t="s">
        <v>391</v>
      </c>
    </row>
    <row r="6" spans="1:105" ht="12" customHeight="1" x14ac:dyDescent="0.25">
      <c r="A6" s="28" t="s">
        <v>74</v>
      </c>
      <c r="B6" s="72">
        <v>0.94994360012639834</v>
      </c>
      <c r="C6" s="72">
        <v>0.80960906818917366</v>
      </c>
      <c r="D6" s="72">
        <v>0.36745493808349622</v>
      </c>
      <c r="E6" s="72">
        <v>0.20147066272234446</v>
      </c>
      <c r="F6" s="72">
        <v>0.41710847602228895</v>
      </c>
      <c r="G6" s="72">
        <v>0.61364736683106536</v>
      </c>
      <c r="H6" s="72">
        <v>0.57700432118216882</v>
      </c>
      <c r="I6" s="72">
        <v>0.18518805709469605</v>
      </c>
      <c r="J6" s="72">
        <v>0.16965557080581134</v>
      </c>
      <c r="K6" s="72">
        <v>0.15918790633150631</v>
      </c>
      <c r="L6" s="72">
        <v>0.32918196235788644</v>
      </c>
      <c r="M6" s="72">
        <v>2.9797420464316368E-2</v>
      </c>
      <c r="N6" s="72">
        <v>6.5360364446475361E-3</v>
      </c>
      <c r="O6" s="72">
        <v>8.6648070267626425E-3</v>
      </c>
      <c r="P6" s="72">
        <v>2.0204469031662793E-2</v>
      </c>
      <c r="Q6" s="72">
        <v>5.9948749563215116E-2</v>
      </c>
      <c r="R6" s="72">
        <v>4.8773135754973981E-2</v>
      </c>
      <c r="S6" s="72">
        <v>3.835806620611918E-2</v>
      </c>
      <c r="T6" s="72">
        <v>4.9063051799631899E-2</v>
      </c>
      <c r="U6" s="72">
        <v>9.249648721118188E-2</v>
      </c>
      <c r="V6" s="72">
        <v>6.7398694646178571E-3</v>
      </c>
      <c r="W6" s="72">
        <v>2.1539052982191071E-2</v>
      </c>
      <c r="DA6" s="89" t="s">
        <v>392</v>
      </c>
    </row>
    <row r="7" spans="1:105" ht="12" customHeight="1" x14ac:dyDescent="0.25">
      <c r="A7" s="28" t="s">
        <v>205</v>
      </c>
      <c r="B7" s="72">
        <v>98.728737544873596</v>
      </c>
      <c r="C7" s="72">
        <v>108.13115203788841</v>
      </c>
      <c r="D7" s="72">
        <v>100.28277870681205</v>
      </c>
      <c r="E7" s="72">
        <v>103.53547580633789</v>
      </c>
      <c r="F7" s="72">
        <v>111.09136139842597</v>
      </c>
      <c r="G7" s="72">
        <v>108.13808305843857</v>
      </c>
      <c r="H7" s="72">
        <v>113.56933895762732</v>
      </c>
      <c r="I7" s="72">
        <v>109.88098641884399</v>
      </c>
      <c r="J7" s="72">
        <v>111.98006508582527</v>
      </c>
      <c r="K7" s="72">
        <v>111.87561745827669</v>
      </c>
      <c r="L7" s="72">
        <v>96.871337546677069</v>
      </c>
      <c r="M7" s="72">
        <v>88.327605365478021</v>
      </c>
      <c r="N7" s="72">
        <v>102.11889753629841</v>
      </c>
      <c r="O7" s="72">
        <v>98.75887825056904</v>
      </c>
      <c r="P7" s="72">
        <v>84.000107679696796</v>
      </c>
      <c r="Q7" s="72">
        <v>98.290315669752857</v>
      </c>
      <c r="R7" s="72">
        <v>99.673166682140661</v>
      </c>
      <c r="S7" s="72">
        <v>91.292742231907908</v>
      </c>
      <c r="T7" s="72">
        <v>85.561629356248716</v>
      </c>
      <c r="U7" s="72">
        <v>67.899498033775757</v>
      </c>
      <c r="V7" s="72">
        <v>83.483183773567191</v>
      </c>
      <c r="W7" s="72">
        <v>84.144681057207563</v>
      </c>
      <c r="DA7" s="89" t="s">
        <v>393</v>
      </c>
    </row>
    <row r="8" spans="1:105" ht="12" customHeight="1" x14ac:dyDescent="0.25">
      <c r="A8" s="28" t="s">
        <v>192</v>
      </c>
      <c r="B8" s="72">
        <v>76.191671482466219</v>
      </c>
      <c r="C8" s="72">
        <v>85.68625536111368</v>
      </c>
      <c r="D8" s="72">
        <v>88.279009286416155</v>
      </c>
      <c r="E8" s="72">
        <v>96.97567337702192</v>
      </c>
      <c r="F8" s="72">
        <v>107.3511437565886</v>
      </c>
      <c r="G8" s="72">
        <v>109.17839700430149</v>
      </c>
      <c r="H8" s="72">
        <v>102.21487854387303</v>
      </c>
      <c r="I8" s="72">
        <v>103.20801876605643</v>
      </c>
      <c r="J8" s="72">
        <v>112.45824966849204</v>
      </c>
      <c r="K8" s="72">
        <v>112.98341705409239</v>
      </c>
      <c r="L8" s="72">
        <v>134.31533797662536</v>
      </c>
      <c r="M8" s="72">
        <v>128.17802284093901</v>
      </c>
      <c r="N8" s="72">
        <v>121.31831598497897</v>
      </c>
      <c r="O8" s="72">
        <v>130.58357952810815</v>
      </c>
      <c r="P8" s="72">
        <v>124.76187831674802</v>
      </c>
      <c r="Q8" s="72">
        <v>141.09996556082527</v>
      </c>
      <c r="R8" s="72">
        <v>153.56380594870325</v>
      </c>
      <c r="S8" s="72">
        <v>179.00079490476088</v>
      </c>
      <c r="T8" s="72">
        <v>164.07603652617072</v>
      </c>
      <c r="U8" s="72">
        <v>164.26476018588772</v>
      </c>
      <c r="V8" s="72">
        <v>179.21663516771682</v>
      </c>
      <c r="W8" s="72">
        <v>167.76714897559373</v>
      </c>
      <c r="DA8" s="89" t="s">
        <v>394</v>
      </c>
    </row>
    <row r="9" spans="1:105" ht="12" customHeight="1" x14ac:dyDescent="0.25">
      <c r="A9" s="28" t="s">
        <v>207</v>
      </c>
      <c r="B9" s="72">
        <v>6.9174326899299219</v>
      </c>
      <c r="C9" s="72">
        <v>7.6068883847103796</v>
      </c>
      <c r="D9" s="72">
        <v>7.1326313278665356</v>
      </c>
      <c r="E9" s="72">
        <v>7.4281340474783821</v>
      </c>
      <c r="F9" s="72">
        <v>8.1104468679584638</v>
      </c>
      <c r="G9" s="72">
        <v>7.9497328478312763</v>
      </c>
      <c r="H9" s="72">
        <v>8.2029105868274197</v>
      </c>
      <c r="I9" s="72">
        <v>7.5385770893287569</v>
      </c>
      <c r="J9" s="72">
        <v>8.6002024585080239</v>
      </c>
      <c r="K9" s="72">
        <v>9.9016693424769322</v>
      </c>
      <c r="L9" s="72">
        <v>10.610824087981726</v>
      </c>
      <c r="M9" s="72">
        <v>8.4886165368728097</v>
      </c>
      <c r="N9" s="72">
        <v>11.278885921471678</v>
      </c>
      <c r="O9" s="72">
        <v>12.906230459758639</v>
      </c>
      <c r="P9" s="72">
        <v>14.175188341705002</v>
      </c>
      <c r="Q9" s="72">
        <v>15.147651435994058</v>
      </c>
      <c r="R9" s="72">
        <v>17.4230016456588</v>
      </c>
      <c r="S9" s="72">
        <v>15.644958181285535</v>
      </c>
      <c r="T9" s="72">
        <v>16.41309752585618</v>
      </c>
      <c r="U9" s="72">
        <v>10.511547407616931</v>
      </c>
      <c r="V9" s="72">
        <v>10.386128494388352</v>
      </c>
      <c r="W9" s="72">
        <v>10.898275939438554</v>
      </c>
      <c r="DA9" s="89" t="s">
        <v>395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396</v>
      </c>
    </row>
    <row r="11" spans="1:105" ht="12" customHeight="1" x14ac:dyDescent="0.25">
      <c r="A11" s="28" t="s">
        <v>203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397</v>
      </c>
    </row>
    <row r="12" spans="1:105" ht="12" customHeight="1" x14ac:dyDescent="0.25">
      <c r="A12" s="28" t="s">
        <v>95</v>
      </c>
      <c r="B12" s="72">
        <v>3.6535249549150196E-2</v>
      </c>
      <c r="C12" s="72">
        <v>4.7234116135133813E-2</v>
      </c>
      <c r="D12" s="72">
        <v>5.7719486758390878E-2</v>
      </c>
      <c r="E12" s="72">
        <v>8.7897111717741686E-2</v>
      </c>
      <c r="F12" s="72">
        <v>9.9341723701556972E-2</v>
      </c>
      <c r="G12" s="72">
        <v>0.11776167184212508</v>
      </c>
      <c r="H12" s="72">
        <v>0.13723274498871676</v>
      </c>
      <c r="I12" s="72">
        <v>0.16966007409781525</v>
      </c>
      <c r="J12" s="72">
        <v>0.28348605111315245</v>
      </c>
      <c r="K12" s="72">
        <v>0.40460465366286152</v>
      </c>
      <c r="L12" s="72">
        <v>0.52804908824269225</v>
      </c>
      <c r="M12" s="72">
        <v>0.67177388581918063</v>
      </c>
      <c r="N12" s="72">
        <v>0.92024478327943648</v>
      </c>
      <c r="O12" s="72">
        <v>1.1458621812327092</v>
      </c>
      <c r="P12" s="72">
        <v>1.5674595010388783</v>
      </c>
      <c r="Q12" s="72">
        <v>2.1933101627171099</v>
      </c>
      <c r="R12" s="72">
        <v>2.8316428050299693</v>
      </c>
      <c r="S12" s="72">
        <v>3.6930833137565413</v>
      </c>
      <c r="T12" s="72">
        <v>4.6347910691677381</v>
      </c>
      <c r="U12" s="72">
        <v>5.4367065755819972</v>
      </c>
      <c r="V12" s="72">
        <v>6.5954111576836629</v>
      </c>
      <c r="W12" s="72">
        <v>7.7962385139930204</v>
      </c>
      <c r="DA12" s="89" t="s">
        <v>398</v>
      </c>
    </row>
    <row r="13" spans="1:105" ht="12" customHeight="1" x14ac:dyDescent="0.25">
      <c r="A13" s="73" t="s">
        <v>94</v>
      </c>
      <c r="B13" s="74">
        <v>8.3592067134244648</v>
      </c>
      <c r="C13" s="74">
        <v>8.7781425008696896</v>
      </c>
      <c r="D13" s="74">
        <v>7.9824677941278033</v>
      </c>
      <c r="E13" s="74">
        <v>7.9408378506694453</v>
      </c>
      <c r="F13" s="74">
        <v>8.8953911516116122</v>
      </c>
      <c r="G13" s="74">
        <v>9.4370281837300425</v>
      </c>
      <c r="H13" s="74">
        <v>7.4552679910318336</v>
      </c>
      <c r="I13" s="74">
        <v>8.0882615662236272</v>
      </c>
      <c r="J13" s="74">
        <v>3.0355000302008643</v>
      </c>
      <c r="K13" s="74">
        <v>11.267490875842919</v>
      </c>
      <c r="L13" s="74">
        <v>6.1481103522234797</v>
      </c>
      <c r="M13" s="74">
        <v>5.7010255576089195</v>
      </c>
      <c r="N13" s="74">
        <v>7.8908226282889959</v>
      </c>
      <c r="O13" s="74">
        <v>9.5369247083169295</v>
      </c>
      <c r="P13" s="74">
        <v>8.6736172318188309</v>
      </c>
      <c r="Q13" s="74">
        <v>11.313051169568242</v>
      </c>
      <c r="R13" s="74">
        <v>9.7867713260578455</v>
      </c>
      <c r="S13" s="74">
        <v>10.292385388760668</v>
      </c>
      <c r="T13" s="74">
        <v>6.5341984379339655</v>
      </c>
      <c r="U13" s="74">
        <v>5.1504389814263503</v>
      </c>
      <c r="V13" s="74">
        <v>9.123475821235548</v>
      </c>
      <c r="W13" s="74">
        <v>7.994313177689647</v>
      </c>
      <c r="DA13" s="90" t="s">
        <v>399</v>
      </c>
    </row>
    <row r="14" spans="1:105" ht="12" customHeight="1" x14ac:dyDescent="0.25">
      <c r="A14" s="75" t="s">
        <v>97</v>
      </c>
      <c r="B14" s="76">
        <v>4.4755186385326766</v>
      </c>
      <c r="C14" s="76">
        <v>4.8480683419762443</v>
      </c>
      <c r="D14" s="76">
        <v>4.6105207239241368</v>
      </c>
      <c r="E14" s="76">
        <v>4.6812932401541003</v>
      </c>
      <c r="F14" s="76">
        <v>5.169977310209652</v>
      </c>
      <c r="G14" s="76">
        <v>5.0425325781733381</v>
      </c>
      <c r="H14" s="76">
        <v>4.8351160937235687</v>
      </c>
      <c r="I14" s="76">
        <v>4.7996080178480316</v>
      </c>
      <c r="J14" s="76">
        <v>5.0128294677744263</v>
      </c>
      <c r="K14" s="76">
        <v>4.9404062614038766</v>
      </c>
      <c r="L14" s="76">
        <v>4.9858203908867607</v>
      </c>
      <c r="M14" s="76">
        <v>4.6177504373772775</v>
      </c>
      <c r="N14" s="76">
        <v>4.6538459150624769</v>
      </c>
      <c r="O14" s="76">
        <v>4.7815550773368862</v>
      </c>
      <c r="P14" s="76">
        <v>4.3797103848289725</v>
      </c>
      <c r="Q14" s="76">
        <v>4.9047365049441947</v>
      </c>
      <c r="R14" s="76">
        <v>5.1678681743807866</v>
      </c>
      <c r="S14" s="76">
        <v>5.4029586225995612</v>
      </c>
      <c r="T14" s="76">
        <v>5.0387689314714521</v>
      </c>
      <c r="U14" s="76">
        <v>4.7002137621925595</v>
      </c>
      <c r="V14" s="76">
        <v>5.1972224062478753</v>
      </c>
      <c r="W14" s="76">
        <v>4.9686885044610083</v>
      </c>
      <c r="DA14" s="91" t="s">
        <v>400</v>
      </c>
    </row>
    <row r="15" spans="1:105" ht="12.95" customHeight="1" x14ac:dyDescent="0.25">
      <c r="A15" s="68" t="s">
        <v>92</v>
      </c>
      <c r="B15" s="69">
        <f t="shared" ref="B15:W15" si="6">B16</f>
        <v>1.1399547054261425</v>
      </c>
      <c r="C15" s="69">
        <f t="shared" si="6"/>
        <v>1.2355785366196042</v>
      </c>
      <c r="D15" s="69">
        <f t="shared" si="6"/>
        <v>1.4187563244871453</v>
      </c>
      <c r="E15" s="69">
        <f t="shared" si="6"/>
        <v>3.3192249013146706</v>
      </c>
      <c r="F15" s="69">
        <f t="shared" si="6"/>
        <v>1.3966737047882116</v>
      </c>
      <c r="G15" s="69">
        <f t="shared" si="6"/>
        <v>1.7708024715502952</v>
      </c>
      <c r="H15" s="69">
        <f t="shared" si="6"/>
        <v>3.4167186369273925</v>
      </c>
      <c r="I15" s="69">
        <f t="shared" si="6"/>
        <v>2.024692097696382</v>
      </c>
      <c r="J15" s="69">
        <f t="shared" si="6"/>
        <v>2.1070508130456589</v>
      </c>
      <c r="K15" s="69">
        <f t="shared" si="6"/>
        <v>2.3372950253040661</v>
      </c>
      <c r="L15" s="69">
        <f t="shared" si="6"/>
        <v>3.1985496174361536</v>
      </c>
      <c r="M15" s="69">
        <f t="shared" si="6"/>
        <v>3.6335723825103377</v>
      </c>
      <c r="N15" s="69">
        <f t="shared" si="6"/>
        <v>4.2399018280279481</v>
      </c>
      <c r="O15" s="69">
        <f t="shared" si="6"/>
        <v>4.8263952861767532</v>
      </c>
      <c r="P15" s="69">
        <f t="shared" si="6"/>
        <v>5.3157352286805635</v>
      </c>
      <c r="Q15" s="69">
        <f t="shared" si="6"/>
        <v>6.1077872717639572</v>
      </c>
      <c r="R15" s="69">
        <f t="shared" si="6"/>
        <v>6.4018738630937566</v>
      </c>
      <c r="S15" s="69">
        <f t="shared" si="6"/>
        <v>5.9301194704292284</v>
      </c>
      <c r="T15" s="69">
        <f t="shared" si="6"/>
        <v>7.387560167031932</v>
      </c>
      <c r="U15" s="69">
        <f t="shared" si="6"/>
        <v>8.3831883532992233</v>
      </c>
      <c r="V15" s="69">
        <f t="shared" si="6"/>
        <v>9.4389854047965738</v>
      </c>
      <c r="W15" s="69">
        <f t="shared" si="6"/>
        <v>9.8559513285050251</v>
      </c>
      <c r="DA15" s="88" t="s">
        <v>401</v>
      </c>
    </row>
    <row r="16" spans="1:105" ht="12" customHeight="1" x14ac:dyDescent="0.25">
      <c r="A16" s="28" t="s">
        <v>91</v>
      </c>
      <c r="B16" s="72">
        <v>1.1399547054261425</v>
      </c>
      <c r="C16" s="72">
        <v>1.2355785366196042</v>
      </c>
      <c r="D16" s="72">
        <v>1.4187563244871453</v>
      </c>
      <c r="E16" s="72">
        <v>3.3192249013146706</v>
      </c>
      <c r="F16" s="72">
        <v>1.3966737047882116</v>
      </c>
      <c r="G16" s="72">
        <v>1.7708024715502952</v>
      </c>
      <c r="H16" s="72">
        <v>3.4167186369273925</v>
      </c>
      <c r="I16" s="72">
        <v>2.024692097696382</v>
      </c>
      <c r="J16" s="72">
        <v>2.1070508130456589</v>
      </c>
      <c r="K16" s="72">
        <v>2.3372950253040661</v>
      </c>
      <c r="L16" s="72">
        <v>3.1985496174361536</v>
      </c>
      <c r="M16" s="72">
        <v>3.6335723825103377</v>
      </c>
      <c r="N16" s="72">
        <v>4.2399018280279481</v>
      </c>
      <c r="O16" s="72">
        <v>4.8263952861767532</v>
      </c>
      <c r="P16" s="72">
        <v>5.3157352286805635</v>
      </c>
      <c r="Q16" s="72">
        <v>6.1077872717639572</v>
      </c>
      <c r="R16" s="72">
        <v>6.4018738630937566</v>
      </c>
      <c r="S16" s="72">
        <v>5.9301194704292284</v>
      </c>
      <c r="T16" s="72">
        <v>7.387560167031932</v>
      </c>
      <c r="U16" s="72">
        <v>8.3831883532992233</v>
      </c>
      <c r="V16" s="72">
        <v>9.4389854047965738</v>
      </c>
      <c r="W16" s="72">
        <v>9.8559513285050251</v>
      </c>
      <c r="DA16" s="89" t="s">
        <v>402</v>
      </c>
    </row>
    <row r="17" spans="1:105" ht="12.95" customHeight="1" x14ac:dyDescent="0.25">
      <c r="A17" s="68" t="s">
        <v>55</v>
      </c>
      <c r="B17" s="69">
        <f t="shared" ref="B17:Q17" si="7">SUM(B18:B26)</f>
        <v>16.575916494867645</v>
      </c>
      <c r="C17" s="69">
        <f t="shared" si="7"/>
        <v>16.147811136646943</v>
      </c>
      <c r="D17" s="69">
        <f t="shared" si="7"/>
        <v>16.666136081818749</v>
      </c>
      <c r="E17" s="69">
        <f t="shared" si="7"/>
        <v>16.712995336415069</v>
      </c>
      <c r="F17" s="69">
        <f t="shared" si="7"/>
        <v>16.855153189091361</v>
      </c>
      <c r="G17" s="69">
        <f t="shared" si="7"/>
        <v>16.530585138294668</v>
      </c>
      <c r="H17" s="69">
        <f t="shared" si="7"/>
        <v>16.563501531687351</v>
      </c>
      <c r="I17" s="69">
        <f t="shared" si="7"/>
        <v>16.683613983519631</v>
      </c>
      <c r="J17" s="69">
        <f t="shared" si="7"/>
        <v>17.246388613100255</v>
      </c>
      <c r="K17" s="69">
        <f t="shared" si="7"/>
        <v>15.998114860978195</v>
      </c>
      <c r="L17" s="69">
        <f t="shared" si="7"/>
        <v>17.859429382320108</v>
      </c>
      <c r="M17" s="69">
        <f t="shared" si="7"/>
        <v>19.218757803553608</v>
      </c>
      <c r="N17" s="69">
        <f t="shared" si="7"/>
        <v>18.205021299799174</v>
      </c>
      <c r="O17" s="69">
        <f t="shared" si="7"/>
        <v>21.496068385991194</v>
      </c>
      <c r="P17" s="69">
        <f t="shared" si="7"/>
        <v>25.128280888920781</v>
      </c>
      <c r="Q17" s="69">
        <f t="shared" si="7"/>
        <v>20.968336348338514</v>
      </c>
      <c r="R17" s="69">
        <f t="shared" ref="R17:V17" si="8">SUM(R18:R26)</f>
        <v>21.275667962414488</v>
      </c>
      <c r="S17" s="69">
        <f t="shared" si="8"/>
        <v>19.96332228580863</v>
      </c>
      <c r="T17" s="69">
        <f t="shared" si="8"/>
        <v>23.027092660233475</v>
      </c>
      <c r="U17" s="69">
        <f t="shared" si="8"/>
        <v>27.452658949117698</v>
      </c>
      <c r="V17" s="69">
        <f t="shared" si="8"/>
        <v>22.342081583100008</v>
      </c>
      <c r="W17" s="69">
        <f t="shared" ref="W17" si="9">SUM(W18:W26)</f>
        <v>24.559440710247181</v>
      </c>
      <c r="DA17" s="88" t="s">
        <v>403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404</v>
      </c>
    </row>
    <row r="19" spans="1:105" s="2" customFormat="1" ht="12" customHeight="1" x14ac:dyDescent="0.25">
      <c r="A19" s="28" t="s">
        <v>74</v>
      </c>
      <c r="B19" s="72">
        <v>0.15872870802849076</v>
      </c>
      <c r="C19" s="72">
        <v>0.1253162920483257</v>
      </c>
      <c r="D19" s="72">
        <v>6.3802208818477285E-2</v>
      </c>
      <c r="E19" s="72">
        <v>3.4787815562797073E-2</v>
      </c>
      <c r="F19" s="72">
        <v>6.8662654676716853E-2</v>
      </c>
      <c r="G19" s="72">
        <v>0.10416930406944178</v>
      </c>
      <c r="H19" s="72">
        <v>0.10572970650332202</v>
      </c>
      <c r="I19" s="72">
        <v>3.608713316651127E-2</v>
      </c>
      <c r="J19" s="72">
        <v>3.3469614302109631E-2</v>
      </c>
      <c r="K19" s="72">
        <v>7.5362282667689781E-2</v>
      </c>
      <c r="L19" s="72">
        <v>7.1977926188292893E-2</v>
      </c>
      <c r="M19" s="72">
        <v>1.8506098588488524E-2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DA19" s="89" t="s">
        <v>405</v>
      </c>
    </row>
    <row r="20" spans="1:105" ht="12" customHeight="1" x14ac:dyDescent="0.25">
      <c r="A20" s="28" t="s">
        <v>205</v>
      </c>
      <c r="B20" s="72">
        <v>5.484440087964094</v>
      </c>
      <c r="C20" s="72">
        <v>5.5177459282653878</v>
      </c>
      <c r="D20" s="72">
        <v>5.6596634658455818</v>
      </c>
      <c r="E20" s="72">
        <v>5.7379291202882055</v>
      </c>
      <c r="F20" s="72">
        <v>5.7989267903369885</v>
      </c>
      <c r="G20" s="72">
        <v>5.7251361879355693</v>
      </c>
      <c r="H20" s="72">
        <v>6.3012277702191835</v>
      </c>
      <c r="I20" s="72">
        <v>6.3796059831875143</v>
      </c>
      <c r="J20" s="72">
        <v>6.5041217140821468</v>
      </c>
      <c r="K20" s="72">
        <v>6.341914794588682</v>
      </c>
      <c r="L20" s="72">
        <v>6.076448680895834</v>
      </c>
      <c r="M20" s="72">
        <v>6.335772534039835</v>
      </c>
      <c r="N20" s="72">
        <v>6.5700762807063988</v>
      </c>
      <c r="O20" s="72">
        <v>6.3719386609226776</v>
      </c>
      <c r="P20" s="72">
        <v>6.0923968430573616</v>
      </c>
      <c r="Q20" s="72">
        <v>6.3139661637167963</v>
      </c>
      <c r="R20" s="72">
        <v>6.3976069466297938</v>
      </c>
      <c r="S20" s="72">
        <v>4.6976881184561101</v>
      </c>
      <c r="T20" s="72">
        <v>5.730194439571398</v>
      </c>
      <c r="U20" s="72">
        <v>6.146006128685598</v>
      </c>
      <c r="V20" s="72">
        <v>4.9366428201343879</v>
      </c>
      <c r="W20" s="72">
        <v>6.0852986832607527</v>
      </c>
      <c r="DA20" s="89" t="s">
        <v>406</v>
      </c>
    </row>
    <row r="21" spans="1:105" ht="12" customHeight="1" x14ac:dyDescent="0.25">
      <c r="A21" s="28" t="s">
        <v>192</v>
      </c>
      <c r="B21" s="72">
        <v>4.893790571638946</v>
      </c>
      <c r="C21" s="72">
        <v>5.0695458754041924</v>
      </c>
      <c r="D21" s="72">
        <v>5.7776900295571139</v>
      </c>
      <c r="E21" s="72">
        <v>6.2355955313338418</v>
      </c>
      <c r="F21" s="72">
        <v>6.5156803052675158</v>
      </c>
      <c r="G21" s="72">
        <v>6.7467237643119233</v>
      </c>
      <c r="H21" s="72">
        <v>6.6988697212819979</v>
      </c>
      <c r="I21" s="72">
        <v>7.1056897530466978</v>
      </c>
      <c r="J21" s="72">
        <v>7.7616175382825956</v>
      </c>
      <c r="K21" s="72">
        <v>6.9172073160710665</v>
      </c>
      <c r="L21" s="72">
        <v>8.9805488948948948</v>
      </c>
      <c r="M21" s="72">
        <v>9.4675167900246056</v>
      </c>
      <c r="N21" s="72">
        <v>8.2166603294196356</v>
      </c>
      <c r="O21" s="72">
        <v>10.168879275081931</v>
      </c>
      <c r="P21" s="72">
        <v>12.301865165057905</v>
      </c>
      <c r="Q21" s="72">
        <v>9.8849709033091546</v>
      </c>
      <c r="R21" s="72">
        <v>10.232113347714149</v>
      </c>
      <c r="S21" s="72">
        <v>10.523837139595464</v>
      </c>
      <c r="T21" s="72">
        <v>12.069917491384764</v>
      </c>
      <c r="U21" s="72">
        <v>15.957599038195239</v>
      </c>
      <c r="V21" s="72">
        <v>12.10049420198926</v>
      </c>
      <c r="W21" s="72">
        <v>12.895172733209735</v>
      </c>
      <c r="DA21" s="89" t="s">
        <v>407</v>
      </c>
    </row>
    <row r="22" spans="1:105" ht="12" customHeight="1" x14ac:dyDescent="0.25">
      <c r="A22" s="28" t="s">
        <v>207</v>
      </c>
      <c r="B22" s="72">
        <v>0.17317251336656891</v>
      </c>
      <c r="C22" s="72">
        <v>0.17742857685929073</v>
      </c>
      <c r="D22" s="72">
        <v>0.18667832532751363</v>
      </c>
      <c r="E22" s="72">
        <v>0.193543184793699</v>
      </c>
      <c r="F22" s="72">
        <v>0.2017699031971156</v>
      </c>
      <c r="G22" s="72">
        <v>0.20338342148776756</v>
      </c>
      <c r="H22" s="72">
        <v>0.22373893307283133</v>
      </c>
      <c r="I22" s="72">
        <v>0.21751862941458155</v>
      </c>
      <c r="J22" s="72">
        <v>0.25241777481971206</v>
      </c>
      <c r="K22" s="72">
        <v>0.28706803287200577</v>
      </c>
      <c r="L22" s="72">
        <v>0.34180428196472334</v>
      </c>
      <c r="M22" s="72">
        <v>0.36266206861312761</v>
      </c>
      <c r="N22" s="72">
        <v>0.26137662118892768</v>
      </c>
      <c r="O22" s="72">
        <v>0.22446235452543767</v>
      </c>
      <c r="P22" s="72">
        <v>0.58280056251801371</v>
      </c>
      <c r="Q22" s="72">
        <v>0.63525738432500134</v>
      </c>
      <c r="R22" s="72">
        <v>0.50830636241426885</v>
      </c>
      <c r="S22" s="72">
        <v>0.58238150029993585</v>
      </c>
      <c r="T22" s="72">
        <v>0.85288277357889208</v>
      </c>
      <c r="U22" s="72">
        <v>0.70067772319821375</v>
      </c>
      <c r="V22" s="72">
        <v>0.78124396621220793</v>
      </c>
      <c r="W22" s="72">
        <v>0.85323562212909254</v>
      </c>
      <c r="DA22" s="89" t="s">
        <v>408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409</v>
      </c>
    </row>
    <row r="24" spans="1:105" ht="12" customHeight="1" x14ac:dyDescent="0.25">
      <c r="A24" s="28" t="s">
        <v>203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410</v>
      </c>
    </row>
    <row r="25" spans="1:105" ht="12" customHeight="1" x14ac:dyDescent="0.25">
      <c r="A25" s="73" t="s">
        <v>53</v>
      </c>
      <c r="B25" s="74">
        <v>5.8650107531644693</v>
      </c>
      <c r="C25" s="74">
        <v>5.2340427357808377</v>
      </c>
      <c r="D25" s="74">
        <v>4.897390616328531</v>
      </c>
      <c r="E25" s="74">
        <v>4.3805291943247466</v>
      </c>
      <c r="F25" s="74">
        <v>4.0923835270145714</v>
      </c>
      <c r="G25" s="74">
        <v>3.5170366049439665</v>
      </c>
      <c r="H25" s="74">
        <v>2.9375467505670234</v>
      </c>
      <c r="I25" s="74">
        <v>2.5402412895194604</v>
      </c>
      <c r="J25" s="74">
        <v>2.1706003207108533</v>
      </c>
      <c r="K25" s="74">
        <v>1.6898900358105649</v>
      </c>
      <c r="L25" s="74">
        <v>1.4778155485053397</v>
      </c>
      <c r="M25" s="74">
        <v>1.9033458840846278</v>
      </c>
      <c r="N25" s="74">
        <v>1.7925056609175707</v>
      </c>
      <c r="O25" s="74">
        <v>3.0977700387113614</v>
      </c>
      <c r="P25" s="74">
        <v>4.3912011213829496</v>
      </c>
      <c r="Q25" s="74">
        <v>2.2248555685266864</v>
      </c>
      <c r="R25" s="74">
        <v>2.0788278920707177</v>
      </c>
      <c r="S25" s="74">
        <v>1.983921116451097</v>
      </c>
      <c r="T25" s="74">
        <v>2.0644676891464</v>
      </c>
      <c r="U25" s="74">
        <v>2.2367681484625481</v>
      </c>
      <c r="V25" s="74">
        <v>1.9579224348329443</v>
      </c>
      <c r="W25" s="74">
        <v>2.0254757180792513</v>
      </c>
      <c r="DA25" s="90" t="s">
        <v>411</v>
      </c>
    </row>
    <row r="26" spans="1:105" ht="12" customHeight="1" x14ac:dyDescent="0.25">
      <c r="A26" s="32" t="s">
        <v>52</v>
      </c>
      <c r="B26" s="77">
        <v>7.7386070507308674E-4</v>
      </c>
      <c r="C26" s="77">
        <v>2.3731728288907999E-2</v>
      </c>
      <c r="D26" s="77">
        <v>8.0911435941530496E-2</v>
      </c>
      <c r="E26" s="77">
        <v>0.13061049011177986</v>
      </c>
      <c r="F26" s="77">
        <v>0.17773000859845234</v>
      </c>
      <c r="G26" s="77">
        <v>0.23413585554600194</v>
      </c>
      <c r="H26" s="77">
        <v>0.29638865004299259</v>
      </c>
      <c r="I26" s="77">
        <v>0.40447119518486702</v>
      </c>
      <c r="J26" s="77">
        <v>0.52416165090283784</v>
      </c>
      <c r="K26" s="77">
        <v>0.68667239896818566</v>
      </c>
      <c r="L26" s="77">
        <v>0.91083404987102268</v>
      </c>
      <c r="M26" s="77">
        <v>1.1309544282029238</v>
      </c>
      <c r="N26" s="77">
        <v>1.3644024075666388</v>
      </c>
      <c r="O26" s="77">
        <v>1.6330180567497858</v>
      </c>
      <c r="P26" s="77">
        <v>1.7600171969045537</v>
      </c>
      <c r="Q26" s="77">
        <v>1.9092863284608761</v>
      </c>
      <c r="R26" s="77">
        <v>2.0588134135855567</v>
      </c>
      <c r="S26" s="77">
        <v>2.1754944110060195</v>
      </c>
      <c r="T26" s="77">
        <v>2.3096302665520207</v>
      </c>
      <c r="U26" s="77">
        <v>2.4116079105760964</v>
      </c>
      <c r="V26" s="77">
        <v>2.5657781599312073</v>
      </c>
      <c r="W26" s="77">
        <v>2.700257953568352</v>
      </c>
      <c r="DA26" s="92" t="s">
        <v>412</v>
      </c>
    </row>
    <row r="27" spans="1:105" ht="12.95" customHeight="1" x14ac:dyDescent="0.25">
      <c r="A27" s="68" t="s">
        <v>54</v>
      </c>
      <c r="B27" s="69">
        <f t="shared" ref="B27:Q27" si="10">SUM(B28:B32)</f>
        <v>8.5765268916961901</v>
      </c>
      <c r="C27" s="69">
        <f t="shared" si="10"/>
        <v>9.1757715186362532</v>
      </c>
      <c r="D27" s="69">
        <f t="shared" si="10"/>
        <v>8.394981447893505</v>
      </c>
      <c r="E27" s="69">
        <f t="shared" si="10"/>
        <v>7.9338565918649291</v>
      </c>
      <c r="F27" s="69">
        <f t="shared" si="10"/>
        <v>8.5334636525666294</v>
      </c>
      <c r="G27" s="69">
        <f t="shared" si="10"/>
        <v>8.7944671786940134</v>
      </c>
      <c r="H27" s="69">
        <f t="shared" si="10"/>
        <v>8.9666570438032203</v>
      </c>
      <c r="I27" s="69">
        <f t="shared" si="10"/>
        <v>8.6085934761021825</v>
      </c>
      <c r="J27" s="69">
        <f t="shared" si="10"/>
        <v>9.3425885404899525</v>
      </c>
      <c r="K27" s="69">
        <f t="shared" si="10"/>
        <v>9.9598662945212553</v>
      </c>
      <c r="L27" s="69">
        <f t="shared" si="10"/>
        <v>9.1273850531690925</v>
      </c>
      <c r="M27" s="69">
        <f t="shared" si="10"/>
        <v>10.738755927592418</v>
      </c>
      <c r="N27" s="69">
        <f t="shared" si="10"/>
        <v>12.096140541365903</v>
      </c>
      <c r="O27" s="69">
        <f t="shared" si="10"/>
        <v>11.912727525214379</v>
      </c>
      <c r="P27" s="69">
        <f t="shared" si="10"/>
        <v>12.458747692949695</v>
      </c>
      <c r="Q27" s="69">
        <f t="shared" si="10"/>
        <v>10.064684374141496</v>
      </c>
      <c r="R27" s="69">
        <f t="shared" ref="R27:V27" si="11">SUM(R28:R32)</f>
        <v>10.172315062817692</v>
      </c>
      <c r="S27" s="69">
        <f t="shared" si="11"/>
        <v>10.203390347937495</v>
      </c>
      <c r="T27" s="69">
        <f t="shared" si="11"/>
        <v>10.828548326988408</v>
      </c>
      <c r="U27" s="69">
        <f t="shared" si="11"/>
        <v>11.259082495899172</v>
      </c>
      <c r="V27" s="69">
        <f t="shared" si="11"/>
        <v>8.5236040374487771</v>
      </c>
      <c r="W27" s="69">
        <f t="shared" ref="W27" si="12">SUM(W28:W32)</f>
        <v>6.7952267330619804</v>
      </c>
      <c r="DA27" s="88" t="s">
        <v>413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414</v>
      </c>
    </row>
    <row r="29" spans="1:105" s="2" customFormat="1" ht="12" customHeight="1" x14ac:dyDescent="0.25">
      <c r="A29" s="28" t="s">
        <v>74</v>
      </c>
      <c r="B29" s="72">
        <v>2.0089277191592472</v>
      </c>
      <c r="C29" s="72">
        <v>2.2224124852361684</v>
      </c>
      <c r="D29" s="72">
        <v>0.82014120203307062</v>
      </c>
      <c r="E29" s="72">
        <v>0.38480636714410626</v>
      </c>
      <c r="F29" s="72">
        <v>0.75345521607168819</v>
      </c>
      <c r="G29" s="72">
        <v>1.1506470044610742</v>
      </c>
      <c r="H29" s="72">
        <v>1.2019467075812742</v>
      </c>
      <c r="I29" s="72">
        <v>0.40985006254791384</v>
      </c>
      <c r="J29" s="72">
        <v>0.43250535156916708</v>
      </c>
      <c r="K29" s="72">
        <v>1.1316771003108359</v>
      </c>
      <c r="L29" s="72">
        <v>0.91686997744264143</v>
      </c>
      <c r="M29" s="72">
        <v>0.41915236489783841</v>
      </c>
      <c r="N29" s="72">
        <v>0.2017528445683851</v>
      </c>
      <c r="O29" s="72">
        <v>0.23194064854746313</v>
      </c>
      <c r="P29" s="72">
        <v>0.2915359466354574</v>
      </c>
      <c r="Q29" s="72">
        <v>0.23815837257568759</v>
      </c>
      <c r="R29" s="72">
        <v>0.24230848084733525</v>
      </c>
      <c r="S29" s="72">
        <v>0.18764061902936838</v>
      </c>
      <c r="T29" s="72">
        <v>0.23915393544063132</v>
      </c>
      <c r="U29" s="72">
        <v>0.3367753694087034</v>
      </c>
      <c r="V29" s="72">
        <v>0.2966542049613623</v>
      </c>
      <c r="W29" s="72">
        <v>0.1264081246793701</v>
      </c>
      <c r="DA29" s="89" t="s">
        <v>415</v>
      </c>
    </row>
    <row r="30" spans="1:105" ht="12" customHeight="1" x14ac:dyDescent="0.25">
      <c r="A30" s="28" t="s">
        <v>192</v>
      </c>
      <c r="B30" s="72">
        <v>1.713653367162657</v>
      </c>
      <c r="C30" s="72">
        <v>2.4642193566708035</v>
      </c>
      <c r="D30" s="72">
        <v>2.0241359179263263</v>
      </c>
      <c r="E30" s="72">
        <v>1.8688309631698201</v>
      </c>
      <c r="F30" s="72">
        <v>1.9230740080567117</v>
      </c>
      <c r="G30" s="72">
        <v>1.9893775476517015</v>
      </c>
      <c r="H30" s="72">
        <v>2.0309208122350659</v>
      </c>
      <c r="I30" s="72">
        <v>2.1366779128197253</v>
      </c>
      <c r="J30" s="72">
        <v>2.6244275067468052</v>
      </c>
      <c r="K30" s="72">
        <v>2.9551698739795782</v>
      </c>
      <c r="L30" s="72">
        <v>3.250299918592261</v>
      </c>
      <c r="M30" s="72">
        <v>3.1265959756248645</v>
      </c>
      <c r="N30" s="72">
        <v>3.9284030070120042</v>
      </c>
      <c r="O30" s="72">
        <v>3.3037528308956192</v>
      </c>
      <c r="P30" s="72">
        <v>3.0679827290908133</v>
      </c>
      <c r="Q30" s="72">
        <v>3.9473017946222355</v>
      </c>
      <c r="R30" s="72">
        <v>4.0475232167670416</v>
      </c>
      <c r="S30" s="72">
        <v>4.9932681933914846</v>
      </c>
      <c r="T30" s="72">
        <v>4.6082618076485895</v>
      </c>
      <c r="U30" s="72">
        <v>4.6293411263190922</v>
      </c>
      <c r="V30" s="72">
        <v>4.8443592140115888</v>
      </c>
      <c r="W30" s="72">
        <v>3.9681261863455779</v>
      </c>
      <c r="DA30" s="89" t="s">
        <v>416</v>
      </c>
    </row>
    <row r="31" spans="1:105" ht="12" customHeight="1" x14ac:dyDescent="0.25">
      <c r="A31" s="28" t="s">
        <v>207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417</v>
      </c>
    </row>
    <row r="32" spans="1:105" ht="12" customHeight="1" x14ac:dyDescent="0.25">
      <c r="A32" s="32" t="s">
        <v>53</v>
      </c>
      <c r="B32" s="77">
        <v>4.853945805374285</v>
      </c>
      <c r="C32" s="77">
        <v>4.4891396767292822</v>
      </c>
      <c r="D32" s="77">
        <v>5.550704327934108</v>
      </c>
      <c r="E32" s="77">
        <v>5.6802192615510023</v>
      </c>
      <c r="F32" s="77">
        <v>5.8569344284382296</v>
      </c>
      <c r="G32" s="77">
        <v>5.6544426265812389</v>
      </c>
      <c r="H32" s="77">
        <v>5.7337895239868812</v>
      </c>
      <c r="I32" s="77">
        <v>6.0620655007345432</v>
      </c>
      <c r="J32" s="77">
        <v>6.2856556821739806</v>
      </c>
      <c r="K32" s="77">
        <v>5.8730193202308403</v>
      </c>
      <c r="L32" s="77">
        <v>4.9602151571341908</v>
      </c>
      <c r="M32" s="77">
        <v>7.1930075870697143</v>
      </c>
      <c r="N32" s="77">
        <v>7.9659846897855138</v>
      </c>
      <c r="O32" s="77">
        <v>8.3770340457712962</v>
      </c>
      <c r="P32" s="77">
        <v>9.0992290172234238</v>
      </c>
      <c r="Q32" s="77">
        <v>5.8792242069435732</v>
      </c>
      <c r="R32" s="77">
        <v>5.8824833652033153</v>
      </c>
      <c r="S32" s="77">
        <v>5.0224815355166417</v>
      </c>
      <c r="T32" s="77">
        <v>5.9811325838991865</v>
      </c>
      <c r="U32" s="77">
        <v>6.2929660001713774</v>
      </c>
      <c r="V32" s="77">
        <v>3.3825906184758257</v>
      </c>
      <c r="W32" s="77">
        <v>2.7006924220370321</v>
      </c>
      <c r="DA32" s="92" t="s">
        <v>418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>
        <f>IF(RES_hh_tes!B3=0,"",RES_hh_tes!B3/RES_hh_fec!B3)</f>
        <v>0.51633898833776515</v>
      </c>
      <c r="C3" s="66">
        <f>IF(RES_hh_tes!C3=0,"",RES_hh_tes!C3/RES_hh_fec!C3)</f>
        <v>0.52137553693386818</v>
      </c>
      <c r="D3" s="66">
        <f>IF(RES_hh_tes!D3=0,"",RES_hh_tes!D3/RES_hh_fec!D3)</f>
        <v>0.5300417919848428</v>
      </c>
      <c r="E3" s="66">
        <f>IF(RES_hh_tes!E3=0,"",RES_hh_tes!E3/RES_hh_fec!E3)</f>
        <v>0.53987433261554851</v>
      </c>
      <c r="F3" s="66">
        <f>IF(RES_hh_tes!F3=0,"",RES_hh_tes!F3/RES_hh_fec!F3)</f>
        <v>0.5443194984062445</v>
      </c>
      <c r="G3" s="66">
        <f>IF(RES_hh_tes!G3=0,"",RES_hh_tes!G3/RES_hh_fec!G3)</f>
        <v>0.55386841433604661</v>
      </c>
      <c r="H3" s="66">
        <f>IF(RES_hh_tes!H3=0,"",RES_hh_tes!H3/RES_hh_fec!H3)</f>
        <v>0.56326884474030048</v>
      </c>
      <c r="I3" s="66">
        <f>IF(RES_hh_tes!I3=0,"",RES_hh_tes!I3/RES_hh_fec!I3)</f>
        <v>0.57151401165001747</v>
      </c>
      <c r="J3" s="66">
        <f>IF(RES_hh_tes!J3=0,"",RES_hh_tes!J3/RES_hh_fec!J3)</f>
        <v>0.58041838039681259</v>
      </c>
      <c r="K3" s="66">
        <f>IF(RES_hh_tes!K3=0,"",RES_hh_tes!K3/RES_hh_fec!K3)</f>
        <v>0.59493698972505871</v>
      </c>
      <c r="L3" s="66">
        <f>IF(RES_hh_tes!L3=0,"",RES_hh_tes!L3/RES_hh_fec!L3)</f>
        <v>0.61171583558372933</v>
      </c>
      <c r="M3" s="66">
        <f>IF(RES_hh_tes!M3=0,"",RES_hh_tes!M3/RES_hh_fec!M3)</f>
        <v>0.62898017718549226</v>
      </c>
      <c r="N3" s="66">
        <f>IF(RES_hh_tes!N3=0,"",RES_hh_tes!N3/RES_hh_fec!N3)</f>
        <v>0.64353894497831554</v>
      </c>
      <c r="O3" s="66">
        <f>IF(RES_hh_tes!O3=0,"",RES_hh_tes!O3/RES_hh_fec!O3)</f>
        <v>0.66348364942720139</v>
      </c>
      <c r="P3" s="66">
        <f>IF(RES_hh_tes!P3=0,"",RES_hh_tes!P3/RES_hh_fec!P3)</f>
        <v>0.67670242582630913</v>
      </c>
      <c r="Q3" s="66">
        <f>IF(RES_hh_tes!Q3=0,"",RES_hh_tes!Q3/RES_hh_fec!Q3)</f>
        <v>0.68346084040207089</v>
      </c>
      <c r="R3" s="66">
        <f>IF(RES_hh_tes!R3=0,"",RES_hh_tes!R3/RES_hh_fec!R3)</f>
        <v>0.69572814864527743</v>
      </c>
      <c r="S3" s="66">
        <f>IF(RES_hh_tes!S3=0,"",RES_hh_tes!S3/RES_hh_fec!S3)</f>
        <v>0.71248380397012223</v>
      </c>
      <c r="T3" s="66">
        <f>IF(RES_hh_tes!T3=0,"",RES_hh_tes!T3/RES_hh_fec!T3)</f>
        <v>0.7289291335782736</v>
      </c>
      <c r="U3" s="66">
        <f>IF(RES_hh_tes!U3=0,"",RES_hh_tes!U3/RES_hh_fec!U3)</f>
        <v>0.75102832654197849</v>
      </c>
      <c r="V3" s="66">
        <f>IF(RES_hh_tes!V3=0,"",RES_hh_tes!V3/RES_hh_fec!V3)</f>
        <v>0.7619550940877462</v>
      </c>
      <c r="W3" s="66">
        <f>IF(RES_hh_tes!W3=0,"",RES_hh_tes!W3/RES_hh_fec!W3)</f>
        <v>0.77636501958914761</v>
      </c>
      <c r="DA3" s="87" t="s">
        <v>289</v>
      </c>
    </row>
    <row r="4" spans="1:105" ht="12.95" customHeight="1" x14ac:dyDescent="0.25">
      <c r="A4" s="68" t="s">
        <v>57</v>
      </c>
      <c r="B4" s="70">
        <f>IF(RES_hh_tes!B4=0,"",RES_hh_tes!B4/RES_hh_fec!B4)</f>
        <v>0.50366862869446039</v>
      </c>
      <c r="C4" s="70">
        <f>IF(RES_hh_tes!C4=0,"",RES_hh_tes!C4/RES_hh_fec!C4)</f>
        <v>0.50996470204865085</v>
      </c>
      <c r="D4" s="70">
        <f>IF(RES_hh_tes!D4=0,"",RES_hh_tes!D4/RES_hh_fec!D4)</f>
        <v>0.51804872288696546</v>
      </c>
      <c r="E4" s="70">
        <f>IF(RES_hh_tes!E4=0,"",RES_hh_tes!E4/RES_hh_fec!E4)</f>
        <v>0.52575628756771342</v>
      </c>
      <c r="F4" s="70">
        <f>IF(RES_hh_tes!F4=0,"",RES_hh_tes!F4/RES_hh_fec!F4)</f>
        <v>0.5342127306187433</v>
      </c>
      <c r="G4" s="70">
        <f>IF(RES_hh_tes!G4=0,"",RES_hh_tes!G4/RES_hh_fec!G4)</f>
        <v>0.54357293920538818</v>
      </c>
      <c r="H4" s="70">
        <f>IF(RES_hh_tes!H4=0,"",RES_hh_tes!H4/RES_hh_fec!H4)</f>
        <v>0.55023483456343858</v>
      </c>
      <c r="I4" s="70">
        <f>IF(RES_hh_tes!I4=0,"",RES_hh_tes!I4/RES_hh_fec!I4)</f>
        <v>0.56101651590846868</v>
      </c>
      <c r="J4" s="70">
        <f>IF(RES_hh_tes!J4=0,"",RES_hh_tes!J4/RES_hh_fec!J4)</f>
        <v>0.5700986664171207</v>
      </c>
      <c r="K4" s="70">
        <f>IF(RES_hh_tes!K4=0,"",RES_hh_tes!K4/RES_hh_fec!K4)</f>
        <v>0.58554056534511867</v>
      </c>
      <c r="L4" s="70">
        <f>IF(RES_hh_tes!L4=0,"",RES_hh_tes!L4/RES_hh_fec!L4)</f>
        <v>0.60178384521494377</v>
      </c>
      <c r="M4" s="70">
        <f>IF(RES_hh_tes!M4=0,"",RES_hh_tes!M4/RES_hh_fec!M4)</f>
        <v>0.61693010847362661</v>
      </c>
      <c r="N4" s="70">
        <f>IF(RES_hh_tes!N4=0,"",RES_hh_tes!N4/RES_hh_fec!N4)</f>
        <v>0.6311485787273331</v>
      </c>
      <c r="O4" s="70">
        <f>IF(RES_hh_tes!O4=0,"",RES_hh_tes!O4/RES_hh_fec!O4)</f>
        <v>0.65074655098269318</v>
      </c>
      <c r="P4" s="70">
        <f>IF(RES_hh_tes!P4=0,"",RES_hh_tes!P4/RES_hh_fec!P4)</f>
        <v>0.66161602613738557</v>
      </c>
      <c r="Q4" s="70">
        <f>IF(RES_hh_tes!Q4=0,"",RES_hh_tes!Q4/RES_hh_fec!Q4)</f>
        <v>0.67023540736598608</v>
      </c>
      <c r="R4" s="70">
        <f>IF(RES_hh_tes!R4=0,"",RES_hh_tes!R4/RES_hh_fec!R4)</f>
        <v>0.68267458622311206</v>
      </c>
      <c r="S4" s="70">
        <f>IF(RES_hh_tes!S4=0,"",RES_hh_tes!S4/RES_hh_fec!S4)</f>
        <v>0.70117956451733132</v>
      </c>
      <c r="T4" s="70">
        <f>IF(RES_hh_tes!T4=0,"",RES_hh_tes!T4/RES_hh_fec!T4)</f>
        <v>0.7137470555593125</v>
      </c>
      <c r="U4" s="70">
        <f>IF(RES_hh_tes!U4=0,"",RES_hh_tes!U4/RES_hh_fec!U4)</f>
        <v>0.732953162206891</v>
      </c>
      <c r="V4" s="70">
        <f>IF(RES_hh_tes!V4=0,"",RES_hh_tes!V4/RES_hh_fec!V4)</f>
        <v>0.74388290891340603</v>
      </c>
      <c r="W4" s="70">
        <f>IF(RES_hh_tes!W4=0,"",RES_hh_tes!W4/RES_hh_fec!W4)</f>
        <v>0.7564918622294774</v>
      </c>
      <c r="DA4" s="88" t="s">
        <v>290</v>
      </c>
    </row>
    <row r="5" spans="1:105" ht="12" customHeight="1" x14ac:dyDescent="0.25">
      <c r="A5" s="28" t="s">
        <v>51</v>
      </c>
      <c r="B5" s="78">
        <f>IF(RES_hh_tes!B5=0,"",RES_hh_tes!B5/RES_hh_fec!B5)</f>
        <v>0.63053912816954727</v>
      </c>
      <c r="C5" s="78">
        <f>IF(RES_hh_tes!C5=0,"",RES_hh_tes!C5/RES_hh_fec!C5)</f>
        <v>0.63053912816954727</v>
      </c>
      <c r="D5" s="78">
        <f>IF(RES_hh_tes!D5=0,"",RES_hh_tes!D5/RES_hh_fec!D5)</f>
        <v>0.63053912816954727</v>
      </c>
      <c r="E5" s="78">
        <f>IF(RES_hh_tes!E5=0,"",RES_hh_tes!E5/RES_hh_fec!E5)</f>
        <v>0.63053912816954727</v>
      </c>
      <c r="F5" s="78">
        <f>IF(RES_hh_tes!F5=0,"",RES_hh_tes!F5/RES_hh_fec!F5)</f>
        <v>0.63053912816954727</v>
      </c>
      <c r="G5" s="78">
        <f>IF(RES_hh_tes!G5=0,"",RES_hh_tes!G5/RES_hh_fec!G5)</f>
        <v>0.63053912816954727</v>
      </c>
      <c r="H5" s="78">
        <f>IF(RES_hh_tes!H5=0,"",RES_hh_tes!H5/RES_hh_fec!H5)</f>
        <v>0.63053912816954727</v>
      </c>
      <c r="I5" s="78">
        <f>IF(RES_hh_tes!I5=0,"",RES_hh_tes!I5/RES_hh_fec!I5)</f>
        <v>0.63053912816954727</v>
      </c>
      <c r="J5" s="78">
        <f>IF(RES_hh_tes!J5=0,"",RES_hh_tes!J5/RES_hh_fec!J5)</f>
        <v>0.63053912816954727</v>
      </c>
      <c r="K5" s="78">
        <f>IF(RES_hh_tes!K5=0,"",RES_hh_tes!K5/RES_hh_fec!K5)</f>
        <v>0.64406203327976663</v>
      </c>
      <c r="L5" s="78">
        <f>IF(RES_hh_tes!L5=0,"",RES_hh_tes!L5/RES_hh_fec!L5)</f>
        <v>0.6661251375201287</v>
      </c>
      <c r="M5" s="78">
        <f>IF(RES_hh_tes!M5=0,"",RES_hh_tes!M5/RES_hh_fec!M5)</f>
        <v>0.68834566186558466</v>
      </c>
      <c r="N5" s="78">
        <f>IF(RES_hh_tes!N5=0,"",RES_hh_tes!N5/RES_hh_fec!N5)</f>
        <v>0.71084569933919128</v>
      </c>
      <c r="O5" s="78">
        <f>IF(RES_hh_tes!O5=0,"",RES_hh_tes!O5/RES_hh_fec!O5)</f>
        <v>0.73184063639934038</v>
      </c>
      <c r="P5" s="78">
        <f>IF(RES_hh_tes!P5=0,"",RES_hh_tes!P5/RES_hh_fec!P5)</f>
        <v>0.73246122596966778</v>
      </c>
      <c r="Q5" s="78">
        <f>IF(RES_hh_tes!Q5=0,"",RES_hh_tes!Q5/RES_hh_fec!Q5)</f>
        <v>0.73284586910885352</v>
      </c>
      <c r="R5" s="78">
        <f>IF(RES_hh_tes!R5=0,"",RES_hh_tes!R5/RES_hh_fec!R5)</f>
        <v>0.73308152798598025</v>
      </c>
      <c r="S5" s="78">
        <f>IF(RES_hh_tes!S5=0,"",RES_hh_tes!S5/RES_hh_fec!S5)</f>
        <v>0.73339737467623423</v>
      </c>
      <c r="T5" s="78">
        <f>IF(RES_hh_tes!T5=0,"",RES_hh_tes!T5/RES_hh_fec!T5)</f>
        <v>0.73389851277734186</v>
      </c>
      <c r="U5" s="78">
        <f>IF(RES_hh_tes!U5=0,"",RES_hh_tes!U5/RES_hh_fec!U5)</f>
        <v>0.73398259911475638</v>
      </c>
      <c r="V5" s="78">
        <f>IF(RES_hh_tes!V5=0,"",RES_hh_tes!V5/RES_hh_fec!V5)</f>
        <v>0.73898826333146117</v>
      </c>
      <c r="W5" s="78">
        <f>IF(RES_hh_tes!W5=0,"",RES_hh_tes!W5/RES_hh_fec!W5)</f>
        <v>0.75148084510807889</v>
      </c>
      <c r="DA5" s="89" t="s">
        <v>420</v>
      </c>
    </row>
    <row r="6" spans="1:105" ht="12" customHeight="1" x14ac:dyDescent="0.25">
      <c r="A6" s="28" t="s">
        <v>74</v>
      </c>
      <c r="B6" s="78">
        <f>IF(RES_hh_tes!B6=0,"",RES_hh_tes!B6/RES_hh_fec!B6)</f>
        <v>0.48400000000000004</v>
      </c>
      <c r="C6" s="78">
        <f>IF(RES_hh_tes!C6=0,"",RES_hh_tes!C6/RES_hh_fec!C6)</f>
        <v>0.48400000000000004</v>
      </c>
      <c r="D6" s="78">
        <f>IF(RES_hh_tes!D6=0,"",RES_hh_tes!D6/RES_hh_fec!D6)</f>
        <v>0.48400000000000004</v>
      </c>
      <c r="E6" s="78">
        <f>IF(RES_hh_tes!E6=0,"",RES_hh_tes!E6/RES_hh_fec!E6)</f>
        <v>0.48400000000000004</v>
      </c>
      <c r="F6" s="78">
        <f>IF(RES_hh_tes!F6=0,"",RES_hh_tes!F6/RES_hh_fec!F6)</f>
        <v>0.48400000000000004</v>
      </c>
      <c r="G6" s="78">
        <f>IF(RES_hh_tes!G6=0,"",RES_hh_tes!G6/RES_hh_fec!G6)</f>
        <v>0.4840000000000001</v>
      </c>
      <c r="H6" s="78">
        <f>IF(RES_hh_tes!H6=0,"",RES_hh_tes!H6/RES_hh_fec!H6)</f>
        <v>0.4840000000000001</v>
      </c>
      <c r="I6" s="78">
        <f>IF(RES_hh_tes!I6=0,"",RES_hh_tes!I6/RES_hh_fec!I6)</f>
        <v>0.48399999999999999</v>
      </c>
      <c r="J6" s="78">
        <f>IF(RES_hh_tes!J6=0,"",RES_hh_tes!J6/RES_hh_fec!J6)</f>
        <v>0.48400000000000004</v>
      </c>
      <c r="K6" s="78">
        <f>IF(RES_hh_tes!K6=0,"",RES_hh_tes!K6/RES_hh_fec!K6)</f>
        <v>0.48400000000000004</v>
      </c>
      <c r="L6" s="78">
        <f>IF(RES_hh_tes!L6=0,"",RES_hh_tes!L6/RES_hh_fec!L6)</f>
        <v>0.48399999999999999</v>
      </c>
      <c r="M6" s="78">
        <f>IF(RES_hh_tes!M6=0,"",RES_hh_tes!M6/RES_hh_fec!M6)</f>
        <v>0.48400000000000004</v>
      </c>
      <c r="N6" s="78">
        <f>IF(RES_hh_tes!N6=0,"",RES_hh_tes!N6/RES_hh_fec!N6)</f>
        <v>0.54081180605632739</v>
      </c>
      <c r="O6" s="78">
        <f>IF(RES_hh_tes!O6=0,"",RES_hh_tes!O6/RES_hh_fec!O6)</f>
        <v>0.6572067764429379</v>
      </c>
      <c r="P6" s="78">
        <f>IF(RES_hh_tes!P6=0,"",RES_hh_tes!P6/RES_hh_fec!P6)</f>
        <v>0.65697476655611919</v>
      </c>
      <c r="Q6" s="78">
        <f>IF(RES_hh_tes!Q6=0,"",RES_hh_tes!Q6/RES_hh_fec!Q6)</f>
        <v>0.65753281114761841</v>
      </c>
      <c r="R6" s="78">
        <f>IF(RES_hh_tes!R6=0,"",RES_hh_tes!R6/RES_hh_fec!R6)</f>
        <v>0.66291184514649226</v>
      </c>
      <c r="S6" s="78">
        <f>IF(RES_hh_tes!S6=0,"",RES_hh_tes!S6/RES_hh_fec!S6)</f>
        <v>0.6709456533747491</v>
      </c>
      <c r="T6" s="78">
        <f>IF(RES_hh_tes!T6=0,"",RES_hh_tes!T6/RES_hh_fec!T6)</f>
        <v>0.67642645309107907</v>
      </c>
      <c r="U6" s="78">
        <f>IF(RES_hh_tes!U6=0,"",RES_hh_tes!U6/RES_hh_fec!U6)</f>
        <v>0.68426088885394054</v>
      </c>
      <c r="V6" s="78">
        <f>IF(RES_hh_tes!V6=0,"",RES_hh_tes!V6/RES_hh_fec!V6)</f>
        <v>0.68160592933483655</v>
      </c>
      <c r="W6" s="78">
        <f>IF(RES_hh_tes!W6=0,"",RES_hh_tes!W6/RES_hh_fec!W6)</f>
        <v>0.69993563354422295</v>
      </c>
      <c r="DA6" s="89" t="s">
        <v>421</v>
      </c>
    </row>
    <row r="7" spans="1:105" ht="12" customHeight="1" x14ac:dyDescent="0.25">
      <c r="A7" s="28" t="s">
        <v>205</v>
      </c>
      <c r="B7" s="78">
        <f>IF(RES_hh_tes!B7=0,"",RES_hh_tes!B7/RES_hh_fec!B7)</f>
        <v>0.46827638891904616</v>
      </c>
      <c r="C7" s="78">
        <f>IF(RES_hh_tes!C7=0,"",RES_hh_tes!C7/RES_hh_fec!C7)</f>
        <v>0.47319289620021365</v>
      </c>
      <c r="D7" s="78">
        <f>IF(RES_hh_tes!D7=0,"",RES_hh_tes!D7/RES_hh_fec!D7)</f>
        <v>0.47739128616908993</v>
      </c>
      <c r="E7" s="78">
        <f>IF(RES_hh_tes!E7=0,"",RES_hh_tes!E7/RES_hh_fec!E7)</f>
        <v>0.48215498452347799</v>
      </c>
      <c r="F7" s="78">
        <f>IF(RES_hh_tes!F7=0,"",RES_hh_tes!F7/RES_hh_fec!F7)</f>
        <v>0.48803365539676336</v>
      </c>
      <c r="G7" s="78">
        <f>IF(RES_hh_tes!G7=0,"",RES_hh_tes!G7/RES_hh_fec!G7)</f>
        <v>0.49498703899845192</v>
      </c>
      <c r="H7" s="78">
        <f>IF(RES_hh_tes!H7=0,"",RES_hh_tes!H7/RES_hh_fec!H7)</f>
        <v>0.50522779675146434</v>
      </c>
      <c r="I7" s="78">
        <f>IF(RES_hh_tes!I7=0,"",RES_hh_tes!I7/RES_hh_fec!I7)</f>
        <v>0.51290582385919403</v>
      </c>
      <c r="J7" s="78">
        <f>IF(RES_hh_tes!J7=0,"",RES_hh_tes!J7/RES_hh_fec!J7)</f>
        <v>0.52089384657138948</v>
      </c>
      <c r="K7" s="78">
        <f>IF(RES_hh_tes!K7=0,"",RES_hh_tes!K7/RES_hh_fec!K7)</f>
        <v>0.52835246515300627</v>
      </c>
      <c r="L7" s="78">
        <f>IF(RES_hh_tes!L7=0,"",RES_hh_tes!L7/RES_hh_fec!L7)</f>
        <v>0.53671886367409716</v>
      </c>
      <c r="M7" s="78">
        <f>IF(RES_hh_tes!M7=0,"",RES_hh_tes!M7/RES_hh_fec!M7)</f>
        <v>0.54935876415836471</v>
      </c>
      <c r="N7" s="78">
        <f>IF(RES_hh_tes!N7=0,"",RES_hh_tes!N7/RES_hh_fec!N7)</f>
        <v>0.56685648291566604</v>
      </c>
      <c r="O7" s="78">
        <f>IF(RES_hh_tes!O7=0,"",RES_hh_tes!O7/RES_hh_fec!O7)</f>
        <v>0.58371494852289485</v>
      </c>
      <c r="P7" s="78">
        <f>IF(RES_hh_tes!P7=0,"",RES_hh_tes!P7/RES_hh_fec!P7)</f>
        <v>0.5885303748680325</v>
      </c>
      <c r="Q7" s="78">
        <f>IF(RES_hh_tes!Q7=0,"",RES_hh_tes!Q7/RES_hh_fec!Q7)</f>
        <v>0.59535626226509153</v>
      </c>
      <c r="R7" s="78">
        <f>IF(RES_hh_tes!R7=0,"",RES_hh_tes!R7/RES_hh_fec!R7)</f>
        <v>0.60391155094610705</v>
      </c>
      <c r="S7" s="78">
        <f>IF(RES_hh_tes!S7=0,"",RES_hh_tes!S7/RES_hh_fec!S7)</f>
        <v>0.61290618500563665</v>
      </c>
      <c r="T7" s="78">
        <f>IF(RES_hh_tes!T7=0,"",RES_hh_tes!T7/RES_hh_fec!T7)</f>
        <v>0.62437825224974197</v>
      </c>
      <c r="U7" s="78">
        <f>IF(RES_hh_tes!U7=0,"",RES_hh_tes!U7/RES_hh_fec!U7)</f>
        <v>0.63665798467275414</v>
      </c>
      <c r="V7" s="78">
        <f>IF(RES_hh_tes!V7=0,"",RES_hh_tes!V7/RES_hh_fec!V7)</f>
        <v>0.65338984202771166</v>
      </c>
      <c r="W7" s="78">
        <f>IF(RES_hh_tes!W7=0,"",RES_hh_tes!W7/RES_hh_fec!W7)</f>
        <v>0.67203286082251878</v>
      </c>
      <c r="DA7" s="89" t="s">
        <v>422</v>
      </c>
    </row>
    <row r="8" spans="1:105" ht="12" customHeight="1" x14ac:dyDescent="0.25">
      <c r="A8" s="28" t="s">
        <v>192</v>
      </c>
      <c r="B8" s="78">
        <f>IF(RES_hh_tes!B8=0,"",RES_hh_tes!B8/RES_hh_fec!B8)</f>
        <v>0.52517408025962642</v>
      </c>
      <c r="C8" s="78">
        <f>IF(RES_hh_tes!C8=0,"",RES_hh_tes!C8/RES_hh_fec!C8)</f>
        <v>0.53430938190948141</v>
      </c>
      <c r="D8" s="78">
        <f>IF(RES_hh_tes!D8=0,"",RES_hh_tes!D8/RES_hh_fec!D8)</f>
        <v>0.54567860314593541</v>
      </c>
      <c r="E8" s="78">
        <f>IF(RES_hh_tes!E8=0,"",RES_hh_tes!E8/RES_hh_fec!E8)</f>
        <v>0.55649720210157871</v>
      </c>
      <c r="F8" s="78">
        <f>IF(RES_hh_tes!F8=0,"",RES_hh_tes!F8/RES_hh_fec!F8)</f>
        <v>0.56661731148860939</v>
      </c>
      <c r="G8" s="78">
        <f>IF(RES_hh_tes!G8=0,"",RES_hh_tes!G8/RES_hh_fec!G8)</f>
        <v>0.57648639469365448</v>
      </c>
      <c r="H8" s="78">
        <f>IF(RES_hh_tes!H8=0,"",RES_hh_tes!H8/RES_hh_fec!H8)</f>
        <v>0.58629956213687362</v>
      </c>
      <c r="I8" s="78">
        <f>IF(RES_hh_tes!I8=0,"",RES_hh_tes!I8/RES_hh_fec!I8)</f>
        <v>0.59751659063752061</v>
      </c>
      <c r="J8" s="78">
        <f>IF(RES_hh_tes!J8=0,"",RES_hh_tes!J8/RES_hh_fec!J8)</f>
        <v>0.61083754427551418</v>
      </c>
      <c r="K8" s="78">
        <f>IF(RES_hh_tes!K8=0,"",RES_hh_tes!K8/RES_hh_fec!K8)</f>
        <v>0.6252094028211973</v>
      </c>
      <c r="L8" s="78">
        <f>IF(RES_hh_tes!L8=0,"",RES_hh_tes!L8/RES_hh_fec!L8)</f>
        <v>0.63943459658992385</v>
      </c>
      <c r="M8" s="78">
        <f>IF(RES_hh_tes!M8=0,"",RES_hh_tes!M8/RES_hh_fec!M8)</f>
        <v>0.6534080248658426</v>
      </c>
      <c r="N8" s="78">
        <f>IF(RES_hh_tes!N8=0,"",RES_hh_tes!N8/RES_hh_fec!N8)</f>
        <v>0.67002286694214308</v>
      </c>
      <c r="O8" s="78">
        <f>IF(RES_hh_tes!O8=0,"",RES_hh_tes!O8/RES_hh_fec!O8)</f>
        <v>0.68407512981464991</v>
      </c>
      <c r="P8" s="78">
        <f>IF(RES_hh_tes!P8=0,"",RES_hh_tes!P8/RES_hh_fec!P8)</f>
        <v>0.6924830917968412</v>
      </c>
      <c r="Q8" s="78">
        <f>IF(RES_hh_tes!Q8=0,"",RES_hh_tes!Q8/RES_hh_fec!Q8)</f>
        <v>0.70287625379303686</v>
      </c>
      <c r="R8" s="78">
        <f>IF(RES_hh_tes!R8=0,"",RES_hh_tes!R8/RES_hh_fec!R8)</f>
        <v>0.71575941218270878</v>
      </c>
      <c r="S8" s="78">
        <f>IF(RES_hh_tes!S8=0,"",RES_hh_tes!S8/RES_hh_fec!S8)</f>
        <v>0.73031338673184765</v>
      </c>
      <c r="T8" s="78">
        <f>IF(RES_hh_tes!T8=0,"",RES_hh_tes!T8/RES_hh_fec!T8)</f>
        <v>0.7424744832530451</v>
      </c>
      <c r="U8" s="78">
        <f>IF(RES_hh_tes!U8=0,"",RES_hh_tes!U8/RES_hh_fec!U8)</f>
        <v>0.75327517636181129</v>
      </c>
      <c r="V8" s="78">
        <f>IF(RES_hh_tes!V8=0,"",RES_hh_tes!V8/RES_hh_fec!V8)</f>
        <v>0.76308208978946368</v>
      </c>
      <c r="W8" s="78">
        <f>IF(RES_hh_tes!W8=0,"",RES_hh_tes!W8/RES_hh_fec!W8)</f>
        <v>0.77006160866668794</v>
      </c>
      <c r="DA8" s="89" t="s">
        <v>423</v>
      </c>
    </row>
    <row r="9" spans="1:105" ht="12" customHeight="1" x14ac:dyDescent="0.25">
      <c r="A9" s="28" t="s">
        <v>207</v>
      </c>
      <c r="B9" s="78">
        <f>IF(RES_hh_tes!B9=0,"",RES_hh_tes!B9/RES_hh_fec!B9)</f>
        <v>0.46875214683781929</v>
      </c>
      <c r="C9" s="78">
        <f>IF(RES_hh_tes!C9=0,"",RES_hh_tes!C9/RES_hh_fec!C9)</f>
        <v>0.47656600083631606</v>
      </c>
      <c r="D9" s="78">
        <f>IF(RES_hh_tes!D9=0,"",RES_hh_tes!D9/RES_hh_fec!D9)</f>
        <v>0.48472223024122552</v>
      </c>
      <c r="E9" s="78">
        <f>IF(RES_hh_tes!E9=0,"",RES_hh_tes!E9/RES_hh_fec!E9)</f>
        <v>0.49417798989682127</v>
      </c>
      <c r="F9" s="78">
        <f>IF(RES_hh_tes!F9=0,"",RES_hh_tes!F9/RES_hh_fec!F9)</f>
        <v>0.50571430953571606</v>
      </c>
      <c r="G9" s="78">
        <f>IF(RES_hh_tes!G9=0,"",RES_hh_tes!G9/RES_hh_fec!G9)</f>
        <v>0.51831080013915343</v>
      </c>
      <c r="H9" s="78">
        <f>IF(RES_hh_tes!H9=0,"",RES_hh_tes!H9/RES_hh_fec!H9)</f>
        <v>0.53399586886537953</v>
      </c>
      <c r="I9" s="78">
        <f>IF(RES_hh_tes!I9=0,"",RES_hh_tes!I9/RES_hh_fec!I9)</f>
        <v>0.55053261957088262</v>
      </c>
      <c r="J9" s="78">
        <f>IF(RES_hh_tes!J9=0,"",RES_hh_tes!J9/RES_hh_fec!J9)</f>
        <v>0.5722462595884017</v>
      </c>
      <c r="K9" s="78">
        <f>IF(RES_hh_tes!K9=0,"",RES_hh_tes!K9/RES_hh_fec!K9)</f>
        <v>0.59361412196552965</v>
      </c>
      <c r="L9" s="78">
        <f>IF(RES_hh_tes!L9=0,"",RES_hh_tes!L9/RES_hh_fec!L9)</f>
        <v>0.61583359890846145</v>
      </c>
      <c r="M9" s="78">
        <f>IF(RES_hh_tes!M9=0,"",RES_hh_tes!M9/RES_hh_fec!M9)</f>
        <v>0.63738291168746686</v>
      </c>
      <c r="N9" s="78">
        <f>IF(RES_hh_tes!N9=0,"",RES_hh_tes!N9/RES_hh_fec!N9)</f>
        <v>0.66529275138887967</v>
      </c>
      <c r="O9" s="78">
        <f>IF(RES_hh_tes!O9=0,"",RES_hh_tes!O9/RES_hh_fec!O9)</f>
        <v>0.68754159973622897</v>
      </c>
      <c r="P9" s="78">
        <f>IF(RES_hh_tes!P9=0,"",RES_hh_tes!P9/RES_hh_fec!P9)</f>
        <v>0.69563379039952999</v>
      </c>
      <c r="Q9" s="78">
        <f>IF(RES_hh_tes!Q9=0,"",RES_hh_tes!Q9/RES_hh_fec!Q9)</f>
        <v>0.70106108446180271</v>
      </c>
      <c r="R9" s="78">
        <f>IF(RES_hh_tes!R9=0,"",RES_hh_tes!R9/RES_hh_fec!R9)</f>
        <v>0.70800256863035793</v>
      </c>
      <c r="S9" s="78">
        <f>IF(RES_hh_tes!S9=0,"",RES_hh_tes!S9/RES_hh_fec!S9)</f>
        <v>0.71238506712395044</v>
      </c>
      <c r="T9" s="78">
        <f>IF(RES_hh_tes!T9=0,"",RES_hh_tes!T9/RES_hh_fec!T9)</f>
        <v>0.71766375146658401</v>
      </c>
      <c r="U9" s="78">
        <f>IF(RES_hh_tes!U9=0,"",RES_hh_tes!U9/RES_hh_fec!U9)</f>
        <v>0.72101217333439738</v>
      </c>
      <c r="V9" s="78">
        <f>IF(RES_hh_tes!V9=0,"",RES_hh_tes!V9/RES_hh_fec!V9)</f>
        <v>0.72375789271701163</v>
      </c>
      <c r="W9" s="78">
        <f>IF(RES_hh_tes!W9=0,"",RES_hh_tes!W9/RES_hh_fec!W9)</f>
        <v>0.72977308681840014</v>
      </c>
      <c r="DA9" s="89" t="s">
        <v>424</v>
      </c>
    </row>
    <row r="10" spans="1:105" ht="12" customHeight="1" x14ac:dyDescent="0.25">
      <c r="A10" s="28" t="s">
        <v>202</v>
      </c>
      <c r="B10" s="78" t="str">
        <f>IF(RES_hh_tes!B10=0,"",RES_hh_tes!B10/RES_hh_fec!B10)</f>
        <v/>
      </c>
      <c r="C10" s="78" t="str">
        <f>IF(RES_hh_tes!C10=0,"",RES_hh_tes!C10/RES_hh_fec!C10)</f>
        <v/>
      </c>
      <c r="D10" s="78" t="str">
        <f>IF(RES_hh_tes!D10=0,"",RES_hh_tes!D10/RES_hh_fec!D10)</f>
        <v/>
      </c>
      <c r="E10" s="78" t="str">
        <f>IF(RES_hh_tes!E10=0,"",RES_hh_tes!E10/RES_hh_fec!E10)</f>
        <v/>
      </c>
      <c r="F10" s="78" t="str">
        <f>IF(RES_hh_tes!F10=0,"",RES_hh_tes!F10/RES_hh_fec!F10)</f>
        <v/>
      </c>
      <c r="G10" s="78" t="str">
        <f>IF(RES_hh_tes!G10=0,"",RES_hh_tes!G10/RES_hh_fec!G10)</f>
        <v/>
      </c>
      <c r="H10" s="78" t="str">
        <f>IF(RES_hh_tes!H10=0,"",RES_hh_tes!H10/RES_hh_fec!H10)</f>
        <v/>
      </c>
      <c r="I10" s="78" t="str">
        <f>IF(RES_hh_tes!I10=0,"",RES_hh_tes!I10/RES_hh_fec!I10)</f>
        <v/>
      </c>
      <c r="J10" s="78" t="str">
        <f>IF(RES_hh_tes!J10=0,"",RES_hh_tes!J10/RES_hh_fec!J10)</f>
        <v/>
      </c>
      <c r="K10" s="78" t="str">
        <f>IF(RES_hh_tes!K10=0,"",RES_hh_tes!K10/RES_hh_fec!K10)</f>
        <v/>
      </c>
      <c r="L10" s="78" t="str">
        <f>IF(RES_hh_tes!L10=0,"",RES_hh_tes!L10/RES_hh_fec!L10)</f>
        <v/>
      </c>
      <c r="M10" s="78" t="str">
        <f>IF(RES_hh_tes!M10=0,"",RES_hh_tes!M10/RES_hh_fec!M10)</f>
        <v/>
      </c>
      <c r="N10" s="78" t="str">
        <f>IF(RES_hh_tes!N10=0,"",RES_hh_tes!N10/RES_hh_fec!N10)</f>
        <v/>
      </c>
      <c r="O10" s="78" t="str">
        <f>IF(RES_hh_tes!O10=0,"",RES_hh_tes!O10/RES_hh_fec!O10)</f>
        <v/>
      </c>
      <c r="P10" s="78" t="str">
        <f>IF(RES_hh_tes!P10=0,"",RES_hh_tes!P10/RES_hh_fec!P10)</f>
        <v/>
      </c>
      <c r="Q10" s="78" t="str">
        <f>IF(RES_hh_tes!Q10=0,"",RES_hh_tes!Q10/RES_hh_fec!Q10)</f>
        <v/>
      </c>
      <c r="R10" s="78" t="str">
        <f>IF(RES_hh_tes!R10=0,"",RES_hh_tes!R10/RES_hh_fec!R10)</f>
        <v/>
      </c>
      <c r="S10" s="78" t="str">
        <f>IF(RES_hh_tes!S10=0,"",RES_hh_tes!S10/RES_hh_fec!S10)</f>
        <v/>
      </c>
      <c r="T10" s="78" t="str">
        <f>IF(RES_hh_tes!T10=0,"",RES_hh_tes!T10/RES_hh_fec!T10)</f>
        <v/>
      </c>
      <c r="U10" s="78" t="str">
        <f>IF(RES_hh_tes!U10=0,"",RES_hh_tes!U10/RES_hh_fec!U10)</f>
        <v/>
      </c>
      <c r="V10" s="78" t="str">
        <f>IF(RES_hh_tes!V10=0,"",RES_hh_tes!V10/RES_hh_fec!V10)</f>
        <v/>
      </c>
      <c r="W10" s="78" t="str">
        <f>IF(RES_hh_tes!W10=0,"",RES_hh_tes!W10/RES_hh_fec!W10)</f>
        <v/>
      </c>
      <c r="DA10" s="89" t="s">
        <v>425</v>
      </c>
    </row>
    <row r="11" spans="1:105" ht="12" customHeight="1" x14ac:dyDescent="0.25">
      <c r="A11" s="28" t="s">
        <v>203</v>
      </c>
      <c r="B11" s="78" t="str">
        <f>IF(RES_hh_tes!B11=0,"",RES_hh_tes!B11/RES_hh_fec!B11)</f>
        <v/>
      </c>
      <c r="C11" s="78" t="str">
        <f>IF(RES_hh_tes!C11=0,"",RES_hh_tes!C11/RES_hh_fec!C11)</f>
        <v/>
      </c>
      <c r="D11" s="78" t="str">
        <f>IF(RES_hh_tes!D11=0,"",RES_hh_tes!D11/RES_hh_fec!D11)</f>
        <v/>
      </c>
      <c r="E11" s="78" t="str">
        <f>IF(RES_hh_tes!E11=0,"",RES_hh_tes!E11/RES_hh_fec!E11)</f>
        <v/>
      </c>
      <c r="F11" s="78" t="str">
        <f>IF(RES_hh_tes!F11=0,"",RES_hh_tes!F11/RES_hh_fec!F11)</f>
        <v/>
      </c>
      <c r="G11" s="78" t="str">
        <f>IF(RES_hh_tes!G11=0,"",RES_hh_tes!G11/RES_hh_fec!G11)</f>
        <v/>
      </c>
      <c r="H11" s="78" t="str">
        <f>IF(RES_hh_tes!H11=0,"",RES_hh_tes!H11/RES_hh_fec!H11)</f>
        <v/>
      </c>
      <c r="I11" s="78" t="str">
        <f>IF(RES_hh_tes!I11=0,"",RES_hh_tes!I11/RES_hh_fec!I11)</f>
        <v/>
      </c>
      <c r="J11" s="78" t="str">
        <f>IF(RES_hh_tes!J11=0,"",RES_hh_tes!J11/RES_hh_fec!J11)</f>
        <v/>
      </c>
      <c r="K11" s="78" t="str">
        <f>IF(RES_hh_tes!K11=0,"",RES_hh_tes!K11/RES_hh_fec!K11)</f>
        <v/>
      </c>
      <c r="L11" s="78" t="str">
        <f>IF(RES_hh_tes!L11=0,"",RES_hh_tes!L11/RES_hh_fec!L11)</f>
        <v/>
      </c>
      <c r="M11" s="78" t="str">
        <f>IF(RES_hh_tes!M11=0,"",RES_hh_tes!M11/RES_hh_fec!M11)</f>
        <v/>
      </c>
      <c r="N11" s="78" t="str">
        <f>IF(RES_hh_tes!N11=0,"",RES_hh_tes!N11/RES_hh_fec!N11)</f>
        <v/>
      </c>
      <c r="O11" s="78" t="str">
        <f>IF(RES_hh_tes!O11=0,"",RES_hh_tes!O11/RES_hh_fec!O11)</f>
        <v/>
      </c>
      <c r="P11" s="78" t="str">
        <f>IF(RES_hh_tes!P11=0,"",RES_hh_tes!P11/RES_hh_fec!P11)</f>
        <v/>
      </c>
      <c r="Q11" s="78" t="str">
        <f>IF(RES_hh_tes!Q11=0,"",RES_hh_tes!Q11/RES_hh_fec!Q11)</f>
        <v/>
      </c>
      <c r="R11" s="78" t="str">
        <f>IF(RES_hh_tes!R11=0,"",RES_hh_tes!R11/RES_hh_fec!R11)</f>
        <v/>
      </c>
      <c r="S11" s="78" t="str">
        <f>IF(RES_hh_tes!S11=0,"",RES_hh_tes!S11/RES_hh_fec!S11)</f>
        <v/>
      </c>
      <c r="T11" s="78" t="str">
        <f>IF(RES_hh_tes!T11=0,"",RES_hh_tes!T11/RES_hh_fec!T11)</f>
        <v/>
      </c>
      <c r="U11" s="78" t="str">
        <f>IF(RES_hh_tes!U11=0,"",RES_hh_tes!U11/RES_hh_fec!U11)</f>
        <v/>
      </c>
      <c r="V11" s="78" t="str">
        <f>IF(RES_hh_tes!V11=0,"",RES_hh_tes!V11/RES_hh_fec!V11)</f>
        <v/>
      </c>
      <c r="W11" s="78" t="str">
        <f>IF(RES_hh_tes!W11=0,"",RES_hh_tes!W11/RES_hh_fec!W11)</f>
        <v/>
      </c>
      <c r="DA11" s="89" t="s">
        <v>426</v>
      </c>
    </row>
    <row r="12" spans="1:105" ht="12" customHeight="1" x14ac:dyDescent="0.25">
      <c r="A12" s="28" t="s">
        <v>95</v>
      </c>
      <c r="B12" s="78">
        <f>IF(RES_hh_tes!B12=0,"",RES_hh_tes!B12/RES_hh_fec!B12)</f>
        <v>1.3763872902580137</v>
      </c>
      <c r="C12" s="78">
        <f>IF(RES_hh_tes!C12=0,"",RES_hh_tes!C12/RES_hh_fec!C12)</f>
        <v>1.4037484510610112</v>
      </c>
      <c r="D12" s="78">
        <f>IF(RES_hh_tes!D12=0,"",RES_hh_tes!D12/RES_hh_fec!D12)</f>
        <v>1.4647837589959962</v>
      </c>
      <c r="E12" s="78">
        <f>IF(RES_hh_tes!E12=0,"",RES_hh_tes!E12/RES_hh_fec!E12)</f>
        <v>1.534339244550498</v>
      </c>
      <c r="F12" s="78">
        <f>IF(RES_hh_tes!F12=0,"",RES_hh_tes!F12/RES_hh_fec!F12)</f>
        <v>1.5972260123741084</v>
      </c>
      <c r="G12" s="78">
        <f>IF(RES_hh_tes!G12=0,"",RES_hh_tes!G12/RES_hh_fec!G12)</f>
        <v>1.6670170181474997</v>
      </c>
      <c r="H12" s="78">
        <f>IF(RES_hh_tes!H12=0,"",RES_hh_tes!H12/RES_hh_fec!H12)</f>
        <v>1.7674275621603535</v>
      </c>
      <c r="I12" s="78">
        <f>IF(RES_hh_tes!I12=0,"",RES_hh_tes!I12/RES_hh_fec!I12)</f>
        <v>1.896988890416146</v>
      </c>
      <c r="J12" s="78">
        <f>IF(RES_hh_tes!J12=0,"",RES_hh_tes!J12/RES_hh_fec!J12)</f>
        <v>2.0377375680514684</v>
      </c>
      <c r="K12" s="78">
        <f>IF(RES_hh_tes!K12=0,"",RES_hh_tes!K12/RES_hh_fec!K12)</f>
        <v>2.1759254142423345</v>
      </c>
      <c r="L12" s="78">
        <f>IF(RES_hh_tes!L12=0,"",RES_hh_tes!L12/RES_hh_fec!L12)</f>
        <v>2.3128900626714484</v>
      </c>
      <c r="M12" s="78">
        <f>IF(RES_hh_tes!M12=0,"",RES_hh_tes!M12/RES_hh_fec!M12)</f>
        <v>2.4363540368144245</v>
      </c>
      <c r="N12" s="78">
        <f>IF(RES_hh_tes!N12=0,"",RES_hh_tes!N12/RES_hh_fec!N12)</f>
        <v>2.5817354002168793</v>
      </c>
      <c r="O12" s="78">
        <f>IF(RES_hh_tes!O12=0,"",RES_hh_tes!O12/RES_hh_fec!O12)</f>
        <v>2.7255776575538735</v>
      </c>
      <c r="P12" s="78">
        <f>IF(RES_hh_tes!P12=0,"",RES_hh_tes!P12/RES_hh_fec!P12)</f>
        <v>2.8732601228495933</v>
      </c>
      <c r="Q12" s="78">
        <f>IF(RES_hh_tes!Q12=0,"",RES_hh_tes!Q12/RES_hh_fec!Q12)</f>
        <v>3.0101019144653365</v>
      </c>
      <c r="R12" s="78">
        <f>IF(RES_hh_tes!R12=0,"",RES_hh_tes!R12/RES_hh_fec!R12)</f>
        <v>3.1396689428716518</v>
      </c>
      <c r="S12" s="78">
        <f>IF(RES_hh_tes!S12=0,"",RES_hh_tes!S12/RES_hh_fec!S12)</f>
        <v>3.259371416045068</v>
      </c>
      <c r="T12" s="78">
        <f>IF(RES_hh_tes!T12=0,"",RES_hh_tes!T12/RES_hh_fec!T12)</f>
        <v>3.3580797254747528</v>
      </c>
      <c r="U12" s="78">
        <f>IF(RES_hh_tes!U12=0,"",RES_hh_tes!U12/RES_hh_fec!U12)</f>
        <v>3.4343191342652855</v>
      </c>
      <c r="V12" s="78">
        <f>IF(RES_hh_tes!V12=0,"",RES_hh_tes!V12/RES_hh_fec!V12)</f>
        <v>3.4875837054750809</v>
      </c>
      <c r="W12" s="78">
        <f>IF(RES_hh_tes!W12=0,"",RES_hh_tes!W12/RES_hh_fec!W12)</f>
        <v>3.5288144270708575</v>
      </c>
      <c r="DA12" s="89" t="s">
        <v>427</v>
      </c>
    </row>
    <row r="13" spans="1:105" ht="12" customHeight="1" x14ac:dyDescent="0.25">
      <c r="A13" s="73" t="s">
        <v>94</v>
      </c>
      <c r="B13" s="79">
        <f>IF(RES_hh_tes!B13=0,"",RES_hh_tes!B13/RES_hh_fec!B13)</f>
        <v>0.71350840272685323</v>
      </c>
      <c r="C13" s="79">
        <f>IF(RES_hh_tes!C13=0,"",RES_hh_tes!C13/RES_hh_fec!C13)</f>
        <v>0.71549803396044054</v>
      </c>
      <c r="D13" s="79">
        <f>IF(RES_hh_tes!D13=0,"",RES_hh_tes!D13/RES_hh_fec!D13)</f>
        <v>0.71743508317790594</v>
      </c>
      <c r="E13" s="79">
        <f>IF(RES_hh_tes!E13=0,"",RES_hh_tes!E13/RES_hh_fec!E13)</f>
        <v>0.72047441363461784</v>
      </c>
      <c r="F13" s="79">
        <f>IF(RES_hh_tes!F13=0,"",RES_hh_tes!F13/RES_hh_fec!F13)</f>
        <v>0.72440820581821375</v>
      </c>
      <c r="G13" s="79">
        <f>IF(RES_hh_tes!G13=0,"",RES_hh_tes!G13/RES_hh_fec!G13)</f>
        <v>0.72903186606853998</v>
      </c>
      <c r="H13" s="79">
        <f>IF(RES_hh_tes!H13=0,"",RES_hh_tes!H13/RES_hh_fec!H13)</f>
        <v>0.7304510032154421</v>
      </c>
      <c r="I13" s="79">
        <f>IF(RES_hh_tes!I13=0,"",RES_hh_tes!I13/RES_hh_fec!I13)</f>
        <v>0.73482493365868073</v>
      </c>
      <c r="J13" s="79">
        <f>IF(RES_hh_tes!J13=0,"",RES_hh_tes!J13/RES_hh_fec!J13)</f>
        <v>0.73709468949677404</v>
      </c>
      <c r="K13" s="79">
        <f>IF(RES_hh_tes!K13=0,"",RES_hh_tes!K13/RES_hh_fec!K13)</f>
        <v>0.74956681914279066</v>
      </c>
      <c r="L13" s="79">
        <f>IF(RES_hh_tes!L13=0,"",RES_hh_tes!L13/RES_hh_fec!L13)</f>
        <v>0.75656162496526491</v>
      </c>
      <c r="M13" s="79">
        <f>IF(RES_hh_tes!M13=0,"",RES_hh_tes!M13/RES_hh_fec!M13)</f>
        <v>0.77025723165090898</v>
      </c>
      <c r="N13" s="79">
        <f>IF(RES_hh_tes!N13=0,"",RES_hh_tes!N13/RES_hh_fec!N13)</f>
        <v>0.78149725266470305</v>
      </c>
      <c r="O13" s="79">
        <f>IF(RES_hh_tes!O13=0,"",RES_hh_tes!O13/RES_hh_fec!O13)</f>
        <v>0.79134643339601363</v>
      </c>
      <c r="P13" s="79">
        <f>IF(RES_hh_tes!P13=0,"",RES_hh_tes!P13/RES_hh_fec!P13)</f>
        <v>0.79479081383897898</v>
      </c>
      <c r="Q13" s="79">
        <f>IF(RES_hh_tes!Q13=0,"",RES_hh_tes!Q13/RES_hh_fec!Q13)</f>
        <v>0.79569919521401677</v>
      </c>
      <c r="R13" s="79">
        <f>IF(RES_hh_tes!R13=0,"",RES_hh_tes!R13/RES_hh_fec!R13)</f>
        <v>0.79606743253403256</v>
      </c>
      <c r="S13" s="79">
        <f>IF(RES_hh_tes!S13=0,"",RES_hh_tes!S13/RES_hh_fec!S13)</f>
        <v>0.79704187995517983</v>
      </c>
      <c r="T13" s="79">
        <f>IF(RES_hh_tes!T13=0,"",RES_hh_tes!T13/RES_hh_fec!T13)</f>
        <v>0.80139005218871651</v>
      </c>
      <c r="U13" s="79">
        <f>IF(RES_hh_tes!U13=0,"",RES_hh_tes!U13/RES_hh_fec!U13)</f>
        <v>0.80951791558578845</v>
      </c>
      <c r="V13" s="79">
        <f>IF(RES_hh_tes!V13=0,"",RES_hh_tes!V13/RES_hh_fec!V13)</f>
        <v>0.81774945329349913</v>
      </c>
      <c r="W13" s="79">
        <f>IF(RES_hh_tes!W13=0,"",RES_hh_tes!W13/RES_hh_fec!W13)</f>
        <v>0.82754320979647833</v>
      </c>
      <c r="DA13" s="90" t="s">
        <v>428</v>
      </c>
    </row>
    <row r="14" spans="1:105" ht="12" customHeight="1" x14ac:dyDescent="0.25">
      <c r="A14" s="75" t="s">
        <v>97</v>
      </c>
      <c r="B14" s="80">
        <f>IF(RES_hh_tes!B14=0,"",RES_hh_tes!B14/RES_hh_fec!B14)</f>
        <v>1</v>
      </c>
      <c r="C14" s="80">
        <f>IF(RES_hh_tes!C14=0,"",RES_hh_tes!C14/RES_hh_fec!C14)</f>
        <v>1</v>
      </c>
      <c r="D14" s="80">
        <f>IF(RES_hh_tes!D14=0,"",RES_hh_tes!D14/RES_hh_fec!D14)</f>
        <v>1</v>
      </c>
      <c r="E14" s="80">
        <f>IF(RES_hh_tes!E14=0,"",RES_hh_tes!E14/RES_hh_fec!E14)</f>
        <v>1</v>
      </c>
      <c r="F14" s="80">
        <f>IF(RES_hh_tes!F14=0,"",RES_hh_tes!F14/RES_hh_fec!F14)</f>
        <v>1</v>
      </c>
      <c r="G14" s="80">
        <f>IF(RES_hh_tes!G14=0,"",RES_hh_tes!G14/RES_hh_fec!G14)</f>
        <v>1</v>
      </c>
      <c r="H14" s="80">
        <f>IF(RES_hh_tes!H14=0,"",RES_hh_tes!H14/RES_hh_fec!H14)</f>
        <v>1</v>
      </c>
      <c r="I14" s="80">
        <f>IF(RES_hh_tes!I14=0,"",RES_hh_tes!I14/RES_hh_fec!I14)</f>
        <v>1</v>
      </c>
      <c r="J14" s="80">
        <f>IF(RES_hh_tes!J14=0,"",RES_hh_tes!J14/RES_hh_fec!J14)</f>
        <v>1</v>
      </c>
      <c r="K14" s="80">
        <f>IF(RES_hh_tes!K14=0,"",RES_hh_tes!K14/RES_hh_fec!K14)</f>
        <v>1</v>
      </c>
      <c r="L14" s="80">
        <f>IF(RES_hh_tes!L14=0,"",RES_hh_tes!L14/RES_hh_fec!L14)</f>
        <v>1</v>
      </c>
      <c r="M14" s="80">
        <f>IF(RES_hh_tes!M14=0,"",RES_hh_tes!M14/RES_hh_fec!M14)</f>
        <v>1</v>
      </c>
      <c r="N14" s="80">
        <f>IF(RES_hh_tes!N14=0,"",RES_hh_tes!N14/RES_hh_fec!N14)</f>
        <v>1</v>
      </c>
      <c r="O14" s="80">
        <f>IF(RES_hh_tes!O14=0,"",RES_hh_tes!O14/RES_hh_fec!O14)</f>
        <v>1</v>
      </c>
      <c r="P14" s="80">
        <f>IF(RES_hh_tes!P14=0,"",RES_hh_tes!P14/RES_hh_fec!P14)</f>
        <v>1</v>
      </c>
      <c r="Q14" s="80">
        <f>IF(RES_hh_tes!Q14=0,"",RES_hh_tes!Q14/RES_hh_fec!Q14)</f>
        <v>1</v>
      </c>
      <c r="R14" s="80">
        <f>IF(RES_hh_tes!R14=0,"",RES_hh_tes!R14/RES_hh_fec!R14)</f>
        <v>1</v>
      </c>
      <c r="S14" s="80">
        <f>IF(RES_hh_tes!S14=0,"",RES_hh_tes!S14/RES_hh_fec!S14)</f>
        <v>1</v>
      </c>
      <c r="T14" s="80">
        <f>IF(RES_hh_tes!T14=0,"",RES_hh_tes!T14/RES_hh_fec!T14)</f>
        <v>1</v>
      </c>
      <c r="U14" s="80">
        <f>IF(RES_hh_tes!U14=0,"",RES_hh_tes!U14/RES_hh_fec!U14)</f>
        <v>1</v>
      </c>
      <c r="V14" s="80">
        <f>IF(RES_hh_tes!V14=0,"",RES_hh_tes!V14/RES_hh_fec!V14)</f>
        <v>1</v>
      </c>
      <c r="W14" s="80">
        <f>IF(RES_hh_tes!W14=0,"",RES_hh_tes!W14/RES_hh_fec!W14)</f>
        <v>1</v>
      </c>
      <c r="DA14" s="91" t="s">
        <v>429</v>
      </c>
    </row>
    <row r="15" spans="1:105" ht="12.95" customHeight="1" x14ac:dyDescent="0.25">
      <c r="A15" s="68" t="s">
        <v>92</v>
      </c>
      <c r="B15" s="70">
        <f>IF(RES_hh_tes!B15=0,"",RES_hh_tes!B15/RES_hh_fec!B15)</f>
        <v>1.8458333023775317</v>
      </c>
      <c r="C15" s="70">
        <f>IF(RES_hh_tes!C15=0,"",RES_hh_tes!C15/RES_hh_fec!C15)</f>
        <v>1.9306161294844384</v>
      </c>
      <c r="D15" s="70">
        <f>IF(RES_hh_tes!D15=0,"",RES_hh_tes!D15/RES_hh_fec!D15)</f>
        <v>2.016041406329931</v>
      </c>
      <c r="E15" s="70">
        <f>IF(RES_hh_tes!E15=0,"",RES_hh_tes!E15/RES_hh_fec!E15)</f>
        <v>2.1530265518662417</v>
      </c>
      <c r="F15" s="70">
        <f>IF(RES_hh_tes!F15=0,"",RES_hh_tes!F15/RES_hh_fec!F15)</f>
        <v>2.2659138334455835</v>
      </c>
      <c r="G15" s="70">
        <f>IF(RES_hh_tes!G15=0,"",RES_hh_tes!G15/RES_hh_fec!G15)</f>
        <v>2.4078670048883484</v>
      </c>
      <c r="H15" s="70">
        <f>IF(RES_hh_tes!H15=0,"",RES_hh_tes!H15/RES_hh_fec!H15)</f>
        <v>2.6136602907461444</v>
      </c>
      <c r="I15" s="70">
        <f>IF(RES_hh_tes!I15=0,"",RES_hh_tes!I15/RES_hh_fec!I15)</f>
        <v>2.717955444805503</v>
      </c>
      <c r="J15" s="70">
        <f>IF(RES_hh_tes!J15=0,"",RES_hh_tes!J15/RES_hh_fec!J15)</f>
        <v>2.7725593166074942</v>
      </c>
      <c r="K15" s="70">
        <f>IF(RES_hh_tes!K15=0,"",RES_hh_tes!K15/RES_hh_fec!K15)</f>
        <v>2.8638393677686613</v>
      </c>
      <c r="L15" s="70">
        <f>IF(RES_hh_tes!L15=0,"",RES_hh_tes!L15/RES_hh_fec!L15)</f>
        <v>2.9732876417144078</v>
      </c>
      <c r="M15" s="70">
        <f>IF(RES_hh_tes!M15=0,"",RES_hh_tes!M15/RES_hh_fec!M15)</f>
        <v>3.0969913381161756</v>
      </c>
      <c r="N15" s="70">
        <f>IF(RES_hh_tes!N15=0,"",RES_hh_tes!N15/RES_hh_fec!N15)</f>
        <v>3.2025872690446167</v>
      </c>
      <c r="O15" s="70">
        <f>IF(RES_hh_tes!O15=0,"",RES_hh_tes!O15/RES_hh_fec!O15)</f>
        <v>3.3049543332185465</v>
      </c>
      <c r="P15" s="70">
        <f>IF(RES_hh_tes!P15=0,"",RES_hh_tes!P15/RES_hh_fec!P15)</f>
        <v>3.4110781129019085</v>
      </c>
      <c r="Q15" s="70">
        <f>IF(RES_hh_tes!Q15=0,"",RES_hh_tes!Q15/RES_hh_fec!Q15)</f>
        <v>3.5153046600345523</v>
      </c>
      <c r="R15" s="70">
        <f>IF(RES_hh_tes!R15=0,"",RES_hh_tes!R15/RES_hh_fec!R15)</f>
        <v>3.6130438080475762</v>
      </c>
      <c r="S15" s="70">
        <f>IF(RES_hh_tes!S15=0,"",RES_hh_tes!S15/RES_hh_fec!S15)</f>
        <v>3.7281855064558052</v>
      </c>
      <c r="T15" s="70">
        <f>IF(RES_hh_tes!T15=0,"",RES_hh_tes!T15/RES_hh_fec!T15)</f>
        <v>3.8729604702273024</v>
      </c>
      <c r="U15" s="70">
        <f>IF(RES_hh_tes!U15=0,"",RES_hh_tes!U15/RES_hh_fec!U15)</f>
        <v>3.9970770174116206</v>
      </c>
      <c r="V15" s="70">
        <f>IF(RES_hh_tes!V15=0,"",RES_hh_tes!V15/RES_hh_fec!V15)</f>
        <v>4.1139206026110564</v>
      </c>
      <c r="W15" s="70">
        <f>IF(RES_hh_tes!W15=0,"",RES_hh_tes!W15/RES_hh_fec!W15)</f>
        <v>4.1877990807608247</v>
      </c>
      <c r="DA15" s="88" t="s">
        <v>291</v>
      </c>
    </row>
    <row r="16" spans="1:105" ht="12" customHeight="1" x14ac:dyDescent="0.25">
      <c r="A16" s="28" t="s">
        <v>91</v>
      </c>
      <c r="B16" s="78">
        <f>IF(RES_hh_tes!B16=0,"",RES_hh_tes!B16/RES_hh_fec!B16)</f>
        <v>1.8458333023775317</v>
      </c>
      <c r="C16" s="78">
        <f>IF(RES_hh_tes!C16=0,"",RES_hh_tes!C16/RES_hh_fec!C16)</f>
        <v>1.9306161294844384</v>
      </c>
      <c r="D16" s="78">
        <f>IF(RES_hh_tes!D16=0,"",RES_hh_tes!D16/RES_hh_fec!D16)</f>
        <v>2.016041406329931</v>
      </c>
      <c r="E16" s="78">
        <f>IF(RES_hh_tes!E16=0,"",RES_hh_tes!E16/RES_hh_fec!E16)</f>
        <v>2.1530265518662417</v>
      </c>
      <c r="F16" s="78">
        <f>IF(RES_hh_tes!F16=0,"",RES_hh_tes!F16/RES_hh_fec!F16)</f>
        <v>2.2659138334455835</v>
      </c>
      <c r="G16" s="78">
        <f>IF(RES_hh_tes!G16=0,"",RES_hh_tes!G16/RES_hh_fec!G16)</f>
        <v>2.4078670048883484</v>
      </c>
      <c r="H16" s="78">
        <f>IF(RES_hh_tes!H16=0,"",RES_hh_tes!H16/RES_hh_fec!H16)</f>
        <v>2.6136602907461444</v>
      </c>
      <c r="I16" s="78">
        <f>IF(RES_hh_tes!I16=0,"",RES_hh_tes!I16/RES_hh_fec!I16)</f>
        <v>2.717955444805503</v>
      </c>
      <c r="J16" s="78">
        <f>IF(RES_hh_tes!J16=0,"",RES_hh_tes!J16/RES_hh_fec!J16)</f>
        <v>2.7725593166074942</v>
      </c>
      <c r="K16" s="78">
        <f>IF(RES_hh_tes!K16=0,"",RES_hh_tes!K16/RES_hh_fec!K16)</f>
        <v>2.8638393677686613</v>
      </c>
      <c r="L16" s="78">
        <f>IF(RES_hh_tes!L16=0,"",RES_hh_tes!L16/RES_hh_fec!L16)</f>
        <v>2.9732876417144078</v>
      </c>
      <c r="M16" s="78">
        <f>IF(RES_hh_tes!M16=0,"",RES_hh_tes!M16/RES_hh_fec!M16)</f>
        <v>3.0969913381161756</v>
      </c>
      <c r="N16" s="78">
        <f>IF(RES_hh_tes!N16=0,"",RES_hh_tes!N16/RES_hh_fec!N16)</f>
        <v>3.2025872690446167</v>
      </c>
      <c r="O16" s="78">
        <f>IF(RES_hh_tes!O16=0,"",RES_hh_tes!O16/RES_hh_fec!O16)</f>
        <v>3.3049543332185465</v>
      </c>
      <c r="P16" s="78">
        <f>IF(RES_hh_tes!P16=0,"",RES_hh_tes!P16/RES_hh_fec!P16)</f>
        <v>3.4110781129019085</v>
      </c>
      <c r="Q16" s="78">
        <f>IF(RES_hh_tes!Q16=0,"",RES_hh_tes!Q16/RES_hh_fec!Q16)</f>
        <v>3.5153046600345523</v>
      </c>
      <c r="R16" s="78">
        <f>IF(RES_hh_tes!R16=0,"",RES_hh_tes!R16/RES_hh_fec!R16)</f>
        <v>3.6130438080475762</v>
      </c>
      <c r="S16" s="78">
        <f>IF(RES_hh_tes!S16=0,"",RES_hh_tes!S16/RES_hh_fec!S16)</f>
        <v>3.7281855064558052</v>
      </c>
      <c r="T16" s="78">
        <f>IF(RES_hh_tes!T16=0,"",RES_hh_tes!T16/RES_hh_fec!T16)</f>
        <v>3.8729604702273024</v>
      </c>
      <c r="U16" s="78">
        <f>IF(RES_hh_tes!U16=0,"",RES_hh_tes!U16/RES_hh_fec!U16)</f>
        <v>3.9970770174116206</v>
      </c>
      <c r="V16" s="78">
        <f>IF(RES_hh_tes!V16=0,"",RES_hh_tes!V16/RES_hh_fec!V16)</f>
        <v>4.1139206026110564</v>
      </c>
      <c r="W16" s="78">
        <f>IF(RES_hh_tes!W16=0,"",RES_hh_tes!W16/RES_hh_fec!W16)</f>
        <v>4.1877990807608247</v>
      </c>
      <c r="DA16" s="89" t="s">
        <v>430</v>
      </c>
    </row>
    <row r="17" spans="1:105" ht="12.95" customHeight="1" x14ac:dyDescent="0.25">
      <c r="A17" s="68" t="s">
        <v>55</v>
      </c>
      <c r="B17" s="70">
        <f>IF(RES_hh_tes!B17=0,"",RES_hh_tes!B17/RES_hh_fec!B17)</f>
        <v>0.5864075829725065</v>
      </c>
      <c r="C17" s="70">
        <f>IF(RES_hh_tes!C17=0,"",RES_hh_tes!C17/RES_hh_fec!C17)</f>
        <v>0.58749930736374567</v>
      </c>
      <c r="D17" s="70">
        <f>IF(RES_hh_tes!D17=0,"",RES_hh_tes!D17/RES_hh_fec!D17)</f>
        <v>0.59017412709572115</v>
      </c>
      <c r="E17" s="70">
        <f>IF(RES_hh_tes!E17=0,"",RES_hh_tes!E17/RES_hh_fec!E17)</f>
        <v>0.59260091464187836</v>
      </c>
      <c r="F17" s="70">
        <f>IF(RES_hh_tes!F17=0,"",RES_hh_tes!F17/RES_hh_fec!F17)</f>
        <v>0.59642041304674409</v>
      </c>
      <c r="G17" s="70">
        <f>IF(RES_hh_tes!G17=0,"",RES_hh_tes!G17/RES_hh_fec!G17)</f>
        <v>0.59981588947530795</v>
      </c>
      <c r="H17" s="70">
        <f>IF(RES_hh_tes!H17=0,"",RES_hh_tes!H17/RES_hh_fec!H17)</f>
        <v>0.60223595602849522</v>
      </c>
      <c r="I17" s="70">
        <f>IF(RES_hh_tes!I17=0,"",RES_hh_tes!I17/RES_hh_fec!I17)</f>
        <v>0.60688245391976736</v>
      </c>
      <c r="J17" s="70">
        <f>IF(RES_hh_tes!J17=0,"",RES_hh_tes!J17/RES_hh_fec!J17)</f>
        <v>0.61273753248159646</v>
      </c>
      <c r="K17" s="70">
        <f>IF(RES_hh_tes!K17=0,"",RES_hh_tes!K17/RES_hh_fec!K17)</f>
        <v>0.61888870145697072</v>
      </c>
      <c r="L17" s="70">
        <f>IF(RES_hh_tes!L17=0,"",RES_hh_tes!L17/RES_hh_fec!L17)</f>
        <v>0.62956945242214768</v>
      </c>
      <c r="M17" s="70">
        <f>IF(RES_hh_tes!M17=0,"",RES_hh_tes!M17/RES_hh_fec!M17)</f>
        <v>0.64011526071585889</v>
      </c>
      <c r="N17" s="70">
        <f>IF(RES_hh_tes!N17=0,"",RES_hh_tes!N17/RES_hh_fec!N17)</f>
        <v>0.64986599416514335</v>
      </c>
      <c r="O17" s="70">
        <f>IF(RES_hh_tes!O17=0,"",RES_hh_tes!O17/RES_hh_fec!O17)</f>
        <v>0.66618793721748737</v>
      </c>
      <c r="P17" s="70">
        <f>IF(RES_hh_tes!P17=0,"",RES_hh_tes!P17/RES_hh_fec!P17)</f>
        <v>0.68006882872449093</v>
      </c>
      <c r="Q17" s="70">
        <f>IF(RES_hh_tes!Q17=0,"",RES_hh_tes!Q17/RES_hh_fec!Q17)</f>
        <v>0.68532402476650778</v>
      </c>
      <c r="R17" s="70">
        <f>IF(RES_hh_tes!R17=0,"",RES_hh_tes!R17/RES_hh_fec!R17)</f>
        <v>0.69889434737233447</v>
      </c>
      <c r="S17" s="70">
        <f>IF(RES_hh_tes!S17=0,"",RES_hh_tes!S17/RES_hh_fec!S17)</f>
        <v>0.72327666342809349</v>
      </c>
      <c r="T17" s="70">
        <f>IF(RES_hh_tes!T17=0,"",RES_hh_tes!T17/RES_hh_fec!T17)</f>
        <v>0.73506991237099972</v>
      </c>
      <c r="U17" s="70">
        <f>IF(RES_hh_tes!U17=0,"",RES_hh_tes!U17/RES_hh_fec!U17)</f>
        <v>0.75052403181805993</v>
      </c>
      <c r="V17" s="70">
        <f>IF(RES_hh_tes!V17=0,"",RES_hh_tes!V17/RES_hh_fec!V17)</f>
        <v>0.77063712247233007</v>
      </c>
      <c r="W17" s="70">
        <f>IF(RES_hh_tes!W17=0,"",RES_hh_tes!W17/RES_hh_fec!W17)</f>
        <v>0.78119231199145178</v>
      </c>
      <c r="DA17" s="88" t="s">
        <v>292</v>
      </c>
    </row>
    <row r="18" spans="1:105" ht="12" customHeight="1" x14ac:dyDescent="0.25">
      <c r="A18" s="28" t="s">
        <v>51</v>
      </c>
      <c r="B18" s="78" t="str">
        <f>IF(RES_hh_tes!B18=0,"",RES_hh_tes!B18/RES_hh_fec!B18)</f>
        <v/>
      </c>
      <c r="C18" s="78" t="str">
        <f>IF(RES_hh_tes!C18=0,"",RES_hh_tes!C18/RES_hh_fec!C18)</f>
        <v/>
      </c>
      <c r="D18" s="78" t="str">
        <f>IF(RES_hh_tes!D18=0,"",RES_hh_tes!D18/RES_hh_fec!D18)</f>
        <v/>
      </c>
      <c r="E18" s="78" t="str">
        <f>IF(RES_hh_tes!E18=0,"",RES_hh_tes!E18/RES_hh_fec!E18)</f>
        <v/>
      </c>
      <c r="F18" s="78" t="str">
        <f>IF(RES_hh_tes!F18=0,"",RES_hh_tes!F18/RES_hh_fec!F18)</f>
        <v/>
      </c>
      <c r="G18" s="78" t="str">
        <f>IF(RES_hh_tes!G18=0,"",RES_hh_tes!G18/RES_hh_fec!G18)</f>
        <v/>
      </c>
      <c r="H18" s="78" t="str">
        <f>IF(RES_hh_tes!H18=0,"",RES_hh_tes!H18/RES_hh_fec!H18)</f>
        <v/>
      </c>
      <c r="I18" s="78" t="str">
        <f>IF(RES_hh_tes!I18=0,"",RES_hh_tes!I18/RES_hh_fec!I18)</f>
        <v/>
      </c>
      <c r="J18" s="78" t="str">
        <f>IF(RES_hh_tes!J18=0,"",RES_hh_tes!J18/RES_hh_fec!J18)</f>
        <v/>
      </c>
      <c r="K18" s="78" t="str">
        <f>IF(RES_hh_tes!K18=0,"",RES_hh_tes!K18/RES_hh_fec!K18)</f>
        <v/>
      </c>
      <c r="L18" s="78" t="str">
        <f>IF(RES_hh_tes!L18=0,"",RES_hh_tes!L18/RES_hh_fec!L18)</f>
        <v/>
      </c>
      <c r="M18" s="78" t="str">
        <f>IF(RES_hh_tes!M18=0,"",RES_hh_tes!M18/RES_hh_fec!M18)</f>
        <v/>
      </c>
      <c r="N18" s="78" t="str">
        <f>IF(RES_hh_tes!N18=0,"",RES_hh_tes!N18/RES_hh_fec!N18)</f>
        <v/>
      </c>
      <c r="O18" s="78" t="str">
        <f>IF(RES_hh_tes!O18=0,"",RES_hh_tes!O18/RES_hh_fec!O18)</f>
        <v/>
      </c>
      <c r="P18" s="78" t="str">
        <f>IF(RES_hh_tes!P18=0,"",RES_hh_tes!P18/RES_hh_fec!P18)</f>
        <v/>
      </c>
      <c r="Q18" s="78" t="str">
        <f>IF(RES_hh_tes!Q18=0,"",RES_hh_tes!Q18/RES_hh_fec!Q18)</f>
        <v/>
      </c>
      <c r="R18" s="78" t="str">
        <f>IF(RES_hh_tes!R18=0,"",RES_hh_tes!R18/RES_hh_fec!R18)</f>
        <v/>
      </c>
      <c r="S18" s="78" t="str">
        <f>IF(RES_hh_tes!S18=0,"",RES_hh_tes!S18/RES_hh_fec!S18)</f>
        <v/>
      </c>
      <c r="T18" s="78" t="str">
        <f>IF(RES_hh_tes!T18=0,"",RES_hh_tes!T18/RES_hh_fec!T18)</f>
        <v/>
      </c>
      <c r="U18" s="78" t="str">
        <f>IF(RES_hh_tes!U18=0,"",RES_hh_tes!U18/RES_hh_fec!U18)</f>
        <v/>
      </c>
      <c r="V18" s="78" t="str">
        <f>IF(RES_hh_tes!V18=0,"",RES_hh_tes!V18/RES_hh_fec!V18)</f>
        <v/>
      </c>
      <c r="W18" s="78" t="str">
        <f>IF(RES_hh_tes!W18=0,"",RES_hh_tes!W18/RES_hh_fec!W18)</f>
        <v/>
      </c>
      <c r="DA18" s="89" t="s">
        <v>431</v>
      </c>
    </row>
    <row r="19" spans="1:105" s="2" customFormat="1" ht="12" customHeight="1" x14ac:dyDescent="0.25">
      <c r="A19" s="28" t="s">
        <v>74</v>
      </c>
      <c r="B19" s="78">
        <f>IF(RES_hh_tes!B19=0,"",RES_hh_tes!B19/RES_hh_fec!B19)</f>
        <v>0.59909305143245462</v>
      </c>
      <c r="C19" s="78">
        <f>IF(RES_hh_tes!C19=0,"",RES_hh_tes!C19/RES_hh_fec!C19)</f>
        <v>0.59987308571499254</v>
      </c>
      <c r="D19" s="78">
        <f>IF(RES_hh_tes!D19=0,"",RES_hh_tes!D19/RES_hh_fec!D19)</f>
        <v>0.60514852057036006</v>
      </c>
      <c r="E19" s="78">
        <f>IF(RES_hh_tes!E19=0,"",RES_hh_tes!E19/RES_hh_fec!E19)</f>
        <v>0.60906841340322071</v>
      </c>
      <c r="F19" s="78">
        <f>IF(RES_hh_tes!F19=0,"",RES_hh_tes!F19/RES_hh_fec!F19)</f>
        <v>0.61162521161980254</v>
      </c>
      <c r="G19" s="78">
        <f>IF(RES_hh_tes!G19=0,"",RES_hh_tes!G19/RES_hh_fec!G19)</f>
        <v>0.61610336939374466</v>
      </c>
      <c r="H19" s="78">
        <f>IF(RES_hh_tes!H19=0,"",RES_hh_tes!H19/RES_hh_fec!H19)</f>
        <v>0.62521083669000077</v>
      </c>
      <c r="I19" s="78">
        <f>IF(RES_hh_tes!I19=0,"",RES_hh_tes!I19/RES_hh_fec!I19)</f>
        <v>0.62929272969642502</v>
      </c>
      <c r="J19" s="78">
        <f>IF(RES_hh_tes!J19=0,"",RES_hh_tes!J19/RES_hh_fec!J19)</f>
        <v>0.63097450877743055</v>
      </c>
      <c r="K19" s="78">
        <f>IF(RES_hh_tes!K19=0,"",RES_hh_tes!K19/RES_hh_fec!K19)</f>
        <v>0.63238619600467139</v>
      </c>
      <c r="L19" s="78">
        <f>IF(RES_hh_tes!L19=0,"",RES_hh_tes!L19/RES_hh_fec!L19)</f>
        <v>0.6360430168111959</v>
      </c>
      <c r="M19" s="78">
        <f>IF(RES_hh_tes!M19=0,"",RES_hh_tes!M19/RES_hh_fec!M19)</f>
        <v>0.64783723720973019</v>
      </c>
      <c r="N19" s="78" t="str">
        <f>IF(RES_hh_tes!N19=0,"",RES_hh_tes!N19/RES_hh_fec!N19)</f>
        <v/>
      </c>
      <c r="O19" s="78" t="str">
        <f>IF(RES_hh_tes!O19=0,"",RES_hh_tes!O19/RES_hh_fec!O19)</f>
        <v/>
      </c>
      <c r="P19" s="78" t="str">
        <f>IF(RES_hh_tes!P19=0,"",RES_hh_tes!P19/RES_hh_fec!P19)</f>
        <v/>
      </c>
      <c r="Q19" s="78" t="str">
        <f>IF(RES_hh_tes!Q19=0,"",RES_hh_tes!Q19/RES_hh_fec!Q19)</f>
        <v/>
      </c>
      <c r="R19" s="78" t="str">
        <f>IF(RES_hh_tes!R19=0,"",RES_hh_tes!R19/RES_hh_fec!R19)</f>
        <v/>
      </c>
      <c r="S19" s="78" t="str">
        <f>IF(RES_hh_tes!S19=0,"",RES_hh_tes!S19/RES_hh_fec!S19)</f>
        <v/>
      </c>
      <c r="T19" s="78" t="str">
        <f>IF(RES_hh_tes!T19=0,"",RES_hh_tes!T19/RES_hh_fec!T19)</f>
        <v/>
      </c>
      <c r="U19" s="78" t="str">
        <f>IF(RES_hh_tes!U19=0,"",RES_hh_tes!U19/RES_hh_fec!U19)</f>
        <v/>
      </c>
      <c r="V19" s="78" t="str">
        <f>IF(RES_hh_tes!V19=0,"",RES_hh_tes!V19/RES_hh_fec!V19)</f>
        <v/>
      </c>
      <c r="W19" s="78" t="str">
        <f>IF(RES_hh_tes!W19=0,"",RES_hh_tes!W19/RES_hh_fec!W19)</f>
        <v/>
      </c>
      <c r="DA19" s="89" t="s">
        <v>432</v>
      </c>
    </row>
    <row r="20" spans="1:105" ht="12" customHeight="1" x14ac:dyDescent="0.25">
      <c r="A20" s="28" t="s">
        <v>205</v>
      </c>
      <c r="B20" s="78">
        <f>IF(RES_hh_tes!B20=0,"",RES_hh_tes!B20/RES_hh_fec!B20)</f>
        <v>0.53989861102853898</v>
      </c>
      <c r="C20" s="78">
        <f>IF(RES_hh_tes!C20=0,"",RES_hh_tes!C20/RES_hh_fec!C20)</f>
        <v>0.54170258013815897</v>
      </c>
      <c r="D20" s="78">
        <f>IF(RES_hh_tes!D20=0,"",RES_hh_tes!D20/RES_hh_fec!D20)</f>
        <v>0.54356777299511028</v>
      </c>
      <c r="E20" s="78">
        <f>IF(RES_hh_tes!E20=0,"",RES_hh_tes!E20/RES_hh_fec!E20)</f>
        <v>0.54561713914891175</v>
      </c>
      <c r="F20" s="78">
        <f>IF(RES_hh_tes!F20=0,"",RES_hh_tes!F20/RES_hh_fec!F20)</f>
        <v>0.54791794907877456</v>
      </c>
      <c r="G20" s="78">
        <f>IF(RES_hh_tes!G20=0,"",RES_hh_tes!G20/RES_hh_fec!G20)</f>
        <v>0.55057728900760139</v>
      </c>
      <c r="H20" s="78">
        <f>IF(RES_hh_tes!H20=0,"",RES_hh_tes!H20/RES_hh_fec!H20)</f>
        <v>0.55366168133125782</v>
      </c>
      <c r="I20" s="78">
        <f>IF(RES_hh_tes!I20=0,"",RES_hh_tes!I20/RES_hh_fec!I20)</f>
        <v>0.55668159022827679</v>
      </c>
      <c r="J20" s="78">
        <f>IF(RES_hh_tes!J20=0,"",RES_hh_tes!J20/RES_hh_fec!J20)</f>
        <v>0.56015861128320776</v>
      </c>
      <c r="K20" s="78">
        <f>IF(RES_hh_tes!K20=0,"",RES_hh_tes!K20/RES_hh_fec!K20)</f>
        <v>0.56359045689510567</v>
      </c>
      <c r="L20" s="78">
        <f>IF(RES_hh_tes!L20=0,"",RES_hh_tes!L20/RES_hh_fec!L20)</f>
        <v>0.56690358151241904</v>
      </c>
      <c r="M20" s="78">
        <f>IF(RES_hh_tes!M20=0,"",RES_hh_tes!M20/RES_hh_fec!M20)</f>
        <v>0.57173126073182079</v>
      </c>
      <c r="N20" s="78">
        <f>IF(RES_hh_tes!N20=0,"",RES_hh_tes!N20/RES_hh_fec!N20)</f>
        <v>0.57886962977433587</v>
      </c>
      <c r="O20" s="78">
        <f>IF(RES_hh_tes!O20=0,"",RES_hh_tes!O20/RES_hh_fec!O20)</f>
        <v>0.58560064239839749</v>
      </c>
      <c r="P20" s="78">
        <f>IF(RES_hh_tes!P20=0,"",RES_hh_tes!P20/RES_hh_fec!P20)</f>
        <v>0.58873492488407853</v>
      </c>
      <c r="Q20" s="78">
        <f>IF(RES_hh_tes!Q20=0,"",RES_hh_tes!Q20/RES_hh_fec!Q20)</f>
        <v>0.59948589131166197</v>
      </c>
      <c r="R20" s="78">
        <f>IF(RES_hh_tes!R20=0,"",RES_hh_tes!R20/RES_hh_fec!R20)</f>
        <v>0.61186939943005092</v>
      </c>
      <c r="S20" s="78">
        <f>IF(RES_hh_tes!S20=0,"",RES_hh_tes!S20/RES_hh_fec!S20)</f>
        <v>0.62232335211811085</v>
      </c>
      <c r="T20" s="78">
        <f>IF(RES_hh_tes!T20=0,"",RES_hh_tes!T20/RES_hh_fec!T20)</f>
        <v>0.63606370610467966</v>
      </c>
      <c r="U20" s="78">
        <f>IF(RES_hh_tes!U20=0,"",RES_hh_tes!U20/RES_hh_fec!U20)</f>
        <v>0.65161379545049258</v>
      </c>
      <c r="V20" s="78">
        <f>IF(RES_hh_tes!V20=0,"",RES_hh_tes!V20/RES_hh_fec!V20)</f>
        <v>0.6722327218581251</v>
      </c>
      <c r="W20" s="78">
        <f>IF(RES_hh_tes!W20=0,"",RES_hh_tes!W20/RES_hh_fec!W20)</f>
        <v>0.69739682661590285</v>
      </c>
      <c r="DA20" s="89" t="s">
        <v>433</v>
      </c>
    </row>
    <row r="21" spans="1:105" ht="12" customHeight="1" x14ac:dyDescent="0.25">
      <c r="A21" s="28" t="s">
        <v>192</v>
      </c>
      <c r="B21" s="78">
        <f>IF(RES_hh_tes!B21=0,"",RES_hh_tes!B21/RES_hh_fec!B21)</f>
        <v>0.55862213013537754</v>
      </c>
      <c r="C21" s="78">
        <f>IF(RES_hh_tes!C21=0,"",RES_hh_tes!C21/RES_hh_fec!C21)</f>
        <v>0.56587205897944415</v>
      </c>
      <c r="D21" s="78">
        <f>IF(RES_hh_tes!D21=0,"",RES_hh_tes!D21/RES_hh_fec!D21)</f>
        <v>0.5749160251784311</v>
      </c>
      <c r="E21" s="78">
        <f>IF(RES_hh_tes!E21=0,"",RES_hh_tes!E21/RES_hh_fec!E21)</f>
        <v>0.58300087129644396</v>
      </c>
      <c r="F21" s="78">
        <f>IF(RES_hh_tes!F21=0,"",RES_hh_tes!F21/RES_hh_fec!F21)</f>
        <v>0.59019712046323536</v>
      </c>
      <c r="G21" s="78">
        <f>IF(RES_hh_tes!G21=0,"",RES_hh_tes!G21/RES_hh_fec!G21)</f>
        <v>0.59719797392880136</v>
      </c>
      <c r="H21" s="78">
        <f>IF(RES_hh_tes!H21=0,"",RES_hh_tes!H21/RES_hh_fec!H21)</f>
        <v>0.60555817651834509</v>
      </c>
      <c r="I21" s="78">
        <f>IF(RES_hh_tes!I21=0,"",RES_hh_tes!I21/RES_hh_fec!I21)</f>
        <v>0.61361565065615142</v>
      </c>
      <c r="J21" s="78">
        <f>IF(RES_hh_tes!J21=0,"",RES_hh_tes!J21/RES_hh_fec!J21)</f>
        <v>0.62281092850338959</v>
      </c>
      <c r="K21" s="78">
        <f>IF(RES_hh_tes!K21=0,"",RES_hh_tes!K21/RES_hh_fec!K21)</f>
        <v>0.63170845873769432</v>
      </c>
      <c r="L21" s="78">
        <f>IF(RES_hh_tes!L21=0,"",RES_hh_tes!L21/RES_hh_fec!L21)</f>
        <v>0.64038570202360123</v>
      </c>
      <c r="M21" s="78">
        <f>IF(RES_hh_tes!M21=0,"",RES_hh_tes!M21/RES_hh_fec!M21)</f>
        <v>0.64969807470931407</v>
      </c>
      <c r="N21" s="78">
        <f>IF(RES_hh_tes!N21=0,"",RES_hh_tes!N21/RES_hh_fec!N21)</f>
        <v>0.66163336231212999</v>
      </c>
      <c r="O21" s="78">
        <f>IF(RES_hh_tes!O21=0,"",RES_hh_tes!O21/RES_hh_fec!O21)</f>
        <v>0.67192180700884674</v>
      </c>
      <c r="P21" s="78">
        <f>IF(RES_hh_tes!P21=0,"",RES_hh_tes!P21/RES_hh_fec!P21)</f>
        <v>0.68318335162896393</v>
      </c>
      <c r="Q21" s="78">
        <f>IF(RES_hh_tes!Q21=0,"",RES_hh_tes!Q21/RES_hh_fec!Q21)</f>
        <v>0.69271026308951045</v>
      </c>
      <c r="R21" s="78">
        <f>IF(RES_hh_tes!R21=0,"",RES_hh_tes!R21/RES_hh_fec!R21)</f>
        <v>0.70933678777655351</v>
      </c>
      <c r="S21" s="78">
        <f>IF(RES_hh_tes!S21=0,"",RES_hh_tes!S21/RES_hh_fec!S21)</f>
        <v>0.72923340911063061</v>
      </c>
      <c r="T21" s="78">
        <f>IF(RES_hh_tes!T21=0,"",RES_hh_tes!T21/RES_hh_fec!T21)</f>
        <v>0.74733062042711373</v>
      </c>
      <c r="U21" s="78">
        <f>IF(RES_hh_tes!U21=0,"",RES_hh_tes!U21/RES_hh_fec!U21)</f>
        <v>0.7633649444861822</v>
      </c>
      <c r="V21" s="78">
        <f>IF(RES_hh_tes!V21=0,"",RES_hh_tes!V21/RES_hh_fec!V21)</f>
        <v>0.77615665339813045</v>
      </c>
      <c r="W21" s="78">
        <f>IF(RES_hh_tes!W21=0,"",RES_hh_tes!W21/RES_hh_fec!W21)</f>
        <v>0.78631292292394306</v>
      </c>
      <c r="DA21" s="89" t="s">
        <v>434</v>
      </c>
    </row>
    <row r="22" spans="1:105" ht="12" customHeight="1" x14ac:dyDescent="0.25">
      <c r="A22" s="28" t="s">
        <v>207</v>
      </c>
      <c r="B22" s="78">
        <f>IF(RES_hh_tes!B22=0,"",RES_hh_tes!B22/RES_hh_fec!B22)</f>
        <v>0.50328903852573559</v>
      </c>
      <c r="C22" s="78">
        <f>IF(RES_hh_tes!C22=0,"",RES_hh_tes!C22/RES_hh_fec!C22)</f>
        <v>0.5153121080613805</v>
      </c>
      <c r="D22" s="78">
        <f>IF(RES_hh_tes!D22=0,"",RES_hh_tes!D22/RES_hh_fec!D22)</f>
        <v>0.52889683521497366</v>
      </c>
      <c r="E22" s="78">
        <f>IF(RES_hh_tes!E22=0,"",RES_hh_tes!E22/RES_hh_fec!E22)</f>
        <v>0.5432951700932247</v>
      </c>
      <c r="F22" s="78">
        <f>IF(RES_hh_tes!F22=0,"",RES_hh_tes!F22/RES_hh_fec!F22)</f>
        <v>0.55915757115590281</v>
      </c>
      <c r="G22" s="78">
        <f>IF(RES_hh_tes!G22=0,"",RES_hh_tes!G22/RES_hh_fec!G22)</f>
        <v>0.57569112015754542</v>
      </c>
      <c r="H22" s="78">
        <f>IF(RES_hh_tes!H22=0,"",RES_hh_tes!H22/RES_hh_fec!H22)</f>
        <v>0.59446128997029957</v>
      </c>
      <c r="I22" s="78">
        <f>IF(RES_hh_tes!I22=0,"",RES_hh_tes!I22/RES_hh_fec!I22)</f>
        <v>0.61363059219436755</v>
      </c>
      <c r="J22" s="78">
        <f>IF(RES_hh_tes!J22=0,"",RES_hh_tes!J22/RES_hh_fec!J22)</f>
        <v>0.64257971854676443</v>
      </c>
      <c r="K22" s="78">
        <f>IF(RES_hh_tes!K22=0,"",RES_hh_tes!K22/RES_hh_fec!K22)</f>
        <v>0.66919782426125407</v>
      </c>
      <c r="L22" s="78">
        <f>IF(RES_hh_tes!L22=0,"",RES_hh_tes!L22/RES_hh_fec!L22)</f>
        <v>0.69026923004529417</v>
      </c>
      <c r="M22" s="78">
        <f>IF(RES_hh_tes!M22=0,"",RES_hh_tes!M22/RES_hh_fec!M22)</f>
        <v>0.70820594630104605</v>
      </c>
      <c r="N22" s="78">
        <f>IF(RES_hh_tes!N22=0,"",RES_hh_tes!N22/RES_hh_fec!N22)</f>
        <v>0.72853447679502192</v>
      </c>
      <c r="O22" s="78">
        <f>IF(RES_hh_tes!O22=0,"",RES_hh_tes!O22/RES_hh_fec!O22)</f>
        <v>0.74698274058270631</v>
      </c>
      <c r="P22" s="78">
        <f>IF(RES_hh_tes!P22=0,"",RES_hh_tes!P22/RES_hh_fec!P22)</f>
        <v>0.76335660727371191</v>
      </c>
      <c r="Q22" s="78">
        <f>IF(RES_hh_tes!Q22=0,"",RES_hh_tes!Q22/RES_hh_fec!Q22)</f>
        <v>0.7738196784184096</v>
      </c>
      <c r="R22" s="78">
        <f>IF(RES_hh_tes!R22=0,"",RES_hh_tes!R22/RES_hh_fec!R22)</f>
        <v>0.78204427228018247</v>
      </c>
      <c r="S22" s="78">
        <f>IF(RES_hh_tes!S22=0,"",RES_hh_tes!S22/RES_hh_fec!S22)</f>
        <v>0.79178920781158346</v>
      </c>
      <c r="T22" s="78">
        <f>IF(RES_hh_tes!T22=0,"",RES_hh_tes!T22/RES_hh_fec!T22)</f>
        <v>0.80213167922818374</v>
      </c>
      <c r="U22" s="78">
        <f>IF(RES_hh_tes!U22=0,"",RES_hh_tes!U22/RES_hh_fec!U22)</f>
        <v>0.81029651184573015</v>
      </c>
      <c r="V22" s="78">
        <f>IF(RES_hh_tes!V22=0,"",RES_hh_tes!V22/RES_hh_fec!V22)</f>
        <v>0.82223240819393506</v>
      </c>
      <c r="W22" s="78">
        <f>IF(RES_hh_tes!W22=0,"",RES_hh_tes!W22/RES_hh_fec!W22)</f>
        <v>0.83121830344837588</v>
      </c>
      <c r="DA22" s="89" t="s">
        <v>435</v>
      </c>
    </row>
    <row r="23" spans="1:105" ht="12" customHeight="1" x14ac:dyDescent="0.25">
      <c r="A23" s="28" t="s">
        <v>202</v>
      </c>
      <c r="B23" s="78" t="str">
        <f>IF(RES_hh_tes!B23=0,"",RES_hh_tes!B23/RES_hh_fec!B23)</f>
        <v/>
      </c>
      <c r="C23" s="78" t="str">
        <f>IF(RES_hh_tes!C23=0,"",RES_hh_tes!C23/RES_hh_fec!C23)</f>
        <v/>
      </c>
      <c r="D23" s="78" t="str">
        <f>IF(RES_hh_tes!D23=0,"",RES_hh_tes!D23/RES_hh_fec!D23)</f>
        <v/>
      </c>
      <c r="E23" s="78" t="str">
        <f>IF(RES_hh_tes!E23=0,"",RES_hh_tes!E23/RES_hh_fec!E23)</f>
        <v/>
      </c>
      <c r="F23" s="78" t="str">
        <f>IF(RES_hh_tes!F23=0,"",RES_hh_tes!F23/RES_hh_fec!F23)</f>
        <v/>
      </c>
      <c r="G23" s="78" t="str">
        <f>IF(RES_hh_tes!G23=0,"",RES_hh_tes!G23/RES_hh_fec!G23)</f>
        <v/>
      </c>
      <c r="H23" s="78" t="str">
        <f>IF(RES_hh_tes!H23=0,"",RES_hh_tes!H23/RES_hh_fec!H23)</f>
        <v/>
      </c>
      <c r="I23" s="78" t="str">
        <f>IF(RES_hh_tes!I23=0,"",RES_hh_tes!I23/RES_hh_fec!I23)</f>
        <v/>
      </c>
      <c r="J23" s="78" t="str">
        <f>IF(RES_hh_tes!J23=0,"",RES_hh_tes!J23/RES_hh_fec!J23)</f>
        <v/>
      </c>
      <c r="K23" s="78" t="str">
        <f>IF(RES_hh_tes!K23=0,"",RES_hh_tes!K23/RES_hh_fec!K23)</f>
        <v/>
      </c>
      <c r="L23" s="78" t="str">
        <f>IF(RES_hh_tes!L23=0,"",RES_hh_tes!L23/RES_hh_fec!L23)</f>
        <v/>
      </c>
      <c r="M23" s="78" t="str">
        <f>IF(RES_hh_tes!M23=0,"",RES_hh_tes!M23/RES_hh_fec!M23)</f>
        <v/>
      </c>
      <c r="N23" s="78" t="str">
        <f>IF(RES_hh_tes!N23=0,"",RES_hh_tes!N23/RES_hh_fec!N23)</f>
        <v/>
      </c>
      <c r="O23" s="78" t="str">
        <f>IF(RES_hh_tes!O23=0,"",RES_hh_tes!O23/RES_hh_fec!O23)</f>
        <v/>
      </c>
      <c r="P23" s="78" t="str">
        <f>IF(RES_hh_tes!P23=0,"",RES_hh_tes!P23/RES_hh_fec!P23)</f>
        <v/>
      </c>
      <c r="Q23" s="78" t="str">
        <f>IF(RES_hh_tes!Q23=0,"",RES_hh_tes!Q23/RES_hh_fec!Q23)</f>
        <v/>
      </c>
      <c r="R23" s="78" t="str">
        <f>IF(RES_hh_tes!R23=0,"",RES_hh_tes!R23/RES_hh_fec!R23)</f>
        <v/>
      </c>
      <c r="S23" s="78" t="str">
        <f>IF(RES_hh_tes!S23=0,"",RES_hh_tes!S23/RES_hh_fec!S23)</f>
        <v/>
      </c>
      <c r="T23" s="78" t="str">
        <f>IF(RES_hh_tes!T23=0,"",RES_hh_tes!T23/RES_hh_fec!T23)</f>
        <v/>
      </c>
      <c r="U23" s="78" t="str">
        <f>IF(RES_hh_tes!U23=0,"",RES_hh_tes!U23/RES_hh_fec!U23)</f>
        <v/>
      </c>
      <c r="V23" s="78" t="str">
        <f>IF(RES_hh_tes!V23=0,"",RES_hh_tes!V23/RES_hh_fec!V23)</f>
        <v/>
      </c>
      <c r="W23" s="78" t="str">
        <f>IF(RES_hh_tes!W23=0,"",RES_hh_tes!W23/RES_hh_fec!W23)</f>
        <v/>
      </c>
      <c r="DA23" s="89" t="s">
        <v>436</v>
      </c>
    </row>
    <row r="24" spans="1:105" ht="12" customHeight="1" x14ac:dyDescent="0.25">
      <c r="A24" s="28" t="s">
        <v>203</v>
      </c>
      <c r="B24" s="78" t="str">
        <f>IF(RES_hh_tes!B24=0,"",RES_hh_tes!B24/RES_hh_fec!B24)</f>
        <v/>
      </c>
      <c r="C24" s="78" t="str">
        <f>IF(RES_hh_tes!C24=0,"",RES_hh_tes!C24/RES_hh_fec!C24)</f>
        <v/>
      </c>
      <c r="D24" s="78" t="str">
        <f>IF(RES_hh_tes!D24=0,"",RES_hh_tes!D24/RES_hh_fec!D24)</f>
        <v/>
      </c>
      <c r="E24" s="78" t="str">
        <f>IF(RES_hh_tes!E24=0,"",RES_hh_tes!E24/RES_hh_fec!E24)</f>
        <v/>
      </c>
      <c r="F24" s="78" t="str">
        <f>IF(RES_hh_tes!F24=0,"",RES_hh_tes!F24/RES_hh_fec!F24)</f>
        <v/>
      </c>
      <c r="G24" s="78" t="str">
        <f>IF(RES_hh_tes!G24=0,"",RES_hh_tes!G24/RES_hh_fec!G24)</f>
        <v/>
      </c>
      <c r="H24" s="78" t="str">
        <f>IF(RES_hh_tes!H24=0,"",RES_hh_tes!H24/RES_hh_fec!H24)</f>
        <v/>
      </c>
      <c r="I24" s="78" t="str">
        <f>IF(RES_hh_tes!I24=0,"",RES_hh_tes!I24/RES_hh_fec!I24)</f>
        <v/>
      </c>
      <c r="J24" s="78" t="str">
        <f>IF(RES_hh_tes!J24=0,"",RES_hh_tes!J24/RES_hh_fec!J24)</f>
        <v/>
      </c>
      <c r="K24" s="78" t="str">
        <f>IF(RES_hh_tes!K24=0,"",RES_hh_tes!K24/RES_hh_fec!K24)</f>
        <v/>
      </c>
      <c r="L24" s="78" t="str">
        <f>IF(RES_hh_tes!L24=0,"",RES_hh_tes!L24/RES_hh_fec!L24)</f>
        <v/>
      </c>
      <c r="M24" s="78" t="str">
        <f>IF(RES_hh_tes!M24=0,"",RES_hh_tes!M24/RES_hh_fec!M24)</f>
        <v/>
      </c>
      <c r="N24" s="78" t="str">
        <f>IF(RES_hh_tes!N24=0,"",RES_hh_tes!N24/RES_hh_fec!N24)</f>
        <v/>
      </c>
      <c r="O24" s="78" t="str">
        <f>IF(RES_hh_tes!O24=0,"",RES_hh_tes!O24/RES_hh_fec!O24)</f>
        <v/>
      </c>
      <c r="P24" s="78" t="str">
        <f>IF(RES_hh_tes!P24=0,"",RES_hh_tes!P24/RES_hh_fec!P24)</f>
        <v/>
      </c>
      <c r="Q24" s="78" t="str">
        <f>IF(RES_hh_tes!Q24=0,"",RES_hh_tes!Q24/RES_hh_fec!Q24)</f>
        <v/>
      </c>
      <c r="R24" s="78" t="str">
        <f>IF(RES_hh_tes!R24=0,"",RES_hh_tes!R24/RES_hh_fec!R24)</f>
        <v/>
      </c>
      <c r="S24" s="78" t="str">
        <f>IF(RES_hh_tes!S24=0,"",RES_hh_tes!S24/RES_hh_fec!S24)</f>
        <v/>
      </c>
      <c r="T24" s="78" t="str">
        <f>IF(RES_hh_tes!T24=0,"",RES_hh_tes!T24/RES_hh_fec!T24)</f>
        <v/>
      </c>
      <c r="U24" s="78" t="str">
        <f>IF(RES_hh_tes!U24=0,"",RES_hh_tes!U24/RES_hh_fec!U24)</f>
        <v/>
      </c>
      <c r="V24" s="78" t="str">
        <f>IF(RES_hh_tes!V24=0,"",RES_hh_tes!V24/RES_hh_fec!V24)</f>
        <v/>
      </c>
      <c r="W24" s="78" t="str">
        <f>IF(RES_hh_tes!W24=0,"",RES_hh_tes!W24/RES_hh_fec!W24)</f>
        <v/>
      </c>
      <c r="DA24" s="89" t="s">
        <v>437</v>
      </c>
    </row>
    <row r="25" spans="1:105" ht="12" customHeight="1" x14ac:dyDescent="0.25">
      <c r="A25" s="73" t="s">
        <v>53</v>
      </c>
      <c r="B25" s="79">
        <f>IF(RES_hh_tes!B25=0,"",RES_hh_tes!B25/RES_hh_fec!B25)</f>
        <v>0.67118149562677121</v>
      </c>
      <c r="C25" s="79">
        <f>IF(RES_hh_tes!C25=0,"",RES_hh_tes!C25/RES_hh_fec!C25)</f>
        <v>0.67414543929408943</v>
      </c>
      <c r="D25" s="79">
        <f>IF(RES_hh_tes!D25=0,"",RES_hh_tes!D25/RES_hh_fec!D25)</f>
        <v>0.67658822554520293</v>
      </c>
      <c r="E25" s="79">
        <f>IF(RES_hh_tes!E25=0,"",RES_hh_tes!E25/RES_hh_fec!E25)</f>
        <v>0.67949660955048641</v>
      </c>
      <c r="F25" s="79">
        <f>IF(RES_hh_tes!F25=0,"",RES_hh_tes!F25/RES_hh_fec!F25)</f>
        <v>0.6836272141343408</v>
      </c>
      <c r="G25" s="79">
        <f>IF(RES_hh_tes!G25=0,"",RES_hh_tes!G25/RES_hh_fec!G25)</f>
        <v>0.68864146333612763</v>
      </c>
      <c r="H25" s="79">
        <f>IF(RES_hh_tes!H25=0,"",RES_hh_tes!H25/RES_hh_fec!H25)</f>
        <v>0.69640525591058666</v>
      </c>
      <c r="I25" s="79">
        <f>IF(RES_hh_tes!I25=0,"",RES_hh_tes!I25/RES_hh_fec!I25)</f>
        <v>0.6989643152065047</v>
      </c>
      <c r="J25" s="79">
        <f>IF(RES_hh_tes!J25=0,"",RES_hh_tes!J25/RES_hh_fec!J25)</f>
        <v>0.69952193378202709</v>
      </c>
      <c r="K25" s="79">
        <f>IF(RES_hh_tes!K25=0,"",RES_hh_tes!K25/RES_hh_fec!K25)</f>
        <v>0.70055176713622813</v>
      </c>
      <c r="L25" s="79">
        <f>IF(RES_hh_tes!L25=0,"",RES_hh_tes!L25/RES_hh_fec!L25)</f>
        <v>0.70165241365399067</v>
      </c>
      <c r="M25" s="79">
        <f>IF(RES_hh_tes!M25=0,"",RES_hh_tes!M25/RES_hh_fec!M25)</f>
        <v>0.70536488079322912</v>
      </c>
      <c r="N25" s="79">
        <f>IF(RES_hh_tes!N25=0,"",RES_hh_tes!N25/RES_hh_fec!N25)</f>
        <v>0.71082139457784232</v>
      </c>
      <c r="O25" s="79">
        <f>IF(RES_hh_tes!O25=0,"",RES_hh_tes!O25/RES_hh_fec!O25)</f>
        <v>0.71729045890039134</v>
      </c>
      <c r="P25" s="79">
        <f>IF(RES_hh_tes!P25=0,"",RES_hh_tes!P25/RES_hh_fec!P25)</f>
        <v>0.72328872759439955</v>
      </c>
      <c r="Q25" s="79">
        <f>IF(RES_hh_tes!Q25=0,"",RES_hh_tes!Q25/RES_hh_fec!Q25)</f>
        <v>0.72619449417863291</v>
      </c>
      <c r="R25" s="79">
        <f>IF(RES_hh_tes!R25=0,"",RES_hh_tes!R25/RES_hh_fec!R25)</f>
        <v>0.72880704564847543</v>
      </c>
      <c r="S25" s="79">
        <f>IF(RES_hh_tes!S25=0,"",RES_hh_tes!S25/RES_hh_fec!S25)</f>
        <v>0.73201853330976796</v>
      </c>
      <c r="T25" s="79">
        <f>IF(RES_hh_tes!T25=0,"",RES_hh_tes!T25/RES_hh_fec!T25)</f>
        <v>0.73890547138065388</v>
      </c>
      <c r="U25" s="79">
        <f>IF(RES_hh_tes!U25=0,"",RES_hh_tes!U25/RES_hh_fec!U25)</f>
        <v>0.75428891897170591</v>
      </c>
      <c r="V25" s="79">
        <f>IF(RES_hh_tes!V25=0,"",RES_hh_tes!V25/RES_hh_fec!V25)</f>
        <v>0.7702748328711736</v>
      </c>
      <c r="W25" s="79">
        <f>IF(RES_hh_tes!W25=0,"",RES_hh_tes!W25/RES_hh_fec!W25)</f>
        <v>0.78313057592427748</v>
      </c>
      <c r="DA25" s="90" t="s">
        <v>438</v>
      </c>
    </row>
    <row r="26" spans="1:105" ht="12" customHeight="1" x14ac:dyDescent="0.25">
      <c r="A26" s="32" t="s">
        <v>52</v>
      </c>
      <c r="B26" s="81">
        <f>IF(RES_hh_tes!B26=0,"",RES_hh_tes!B26/RES_hh_fec!B26)</f>
        <v>1</v>
      </c>
      <c r="C26" s="81">
        <f>IF(RES_hh_tes!C26=0,"",RES_hh_tes!C26/RES_hh_fec!C26)</f>
        <v>1</v>
      </c>
      <c r="D26" s="81">
        <f>IF(RES_hh_tes!D26=0,"",RES_hh_tes!D26/RES_hh_fec!D26)</f>
        <v>0.99999999999999978</v>
      </c>
      <c r="E26" s="81">
        <f>IF(RES_hh_tes!E26=0,"",RES_hh_tes!E26/RES_hh_fec!E26)</f>
        <v>0.99999999999999978</v>
      </c>
      <c r="F26" s="81">
        <f>IF(RES_hh_tes!F26=0,"",RES_hh_tes!F26/RES_hh_fec!F26)</f>
        <v>1.0000000000000002</v>
      </c>
      <c r="G26" s="81">
        <f>IF(RES_hh_tes!G26=0,"",RES_hh_tes!G26/RES_hh_fec!G26)</f>
        <v>1.0000000000000011</v>
      </c>
      <c r="H26" s="81">
        <f>IF(RES_hh_tes!H26=0,"",RES_hh_tes!H26/RES_hh_fec!H26)</f>
        <v>1.0000000000000009</v>
      </c>
      <c r="I26" s="81">
        <f>IF(RES_hh_tes!I26=0,"",RES_hh_tes!I26/RES_hh_fec!I26)</f>
        <v>1.0000000000000009</v>
      </c>
      <c r="J26" s="81">
        <f>IF(RES_hh_tes!J26=0,"",RES_hh_tes!J26/RES_hh_fec!J26)</f>
        <v>1.0000000000000007</v>
      </c>
      <c r="K26" s="81">
        <f>IF(RES_hh_tes!K26=0,"",RES_hh_tes!K26/RES_hh_fec!K26)</f>
        <v>1</v>
      </c>
      <c r="L26" s="81">
        <f>IF(RES_hh_tes!L26=0,"",RES_hh_tes!L26/RES_hh_fec!L26)</f>
        <v>0.99999999999999956</v>
      </c>
      <c r="M26" s="81">
        <f>IF(RES_hh_tes!M26=0,"",RES_hh_tes!M26/RES_hh_fec!M26)</f>
        <v>1.0000000000000009</v>
      </c>
      <c r="N26" s="81">
        <f>IF(RES_hh_tes!N26=0,"",RES_hh_tes!N26/RES_hh_fec!N26)</f>
        <v>1.0000000000000004</v>
      </c>
      <c r="O26" s="81">
        <f>IF(RES_hh_tes!O26=0,"",RES_hh_tes!O26/RES_hh_fec!O26)</f>
        <v>1.0000000000000004</v>
      </c>
      <c r="P26" s="81">
        <f>IF(RES_hh_tes!P26=0,"",RES_hh_tes!P26/RES_hh_fec!P26)</f>
        <v>0.99999999999999811</v>
      </c>
      <c r="Q26" s="81">
        <f>IF(RES_hh_tes!Q26=0,"",RES_hh_tes!Q26/RES_hh_fec!Q26)</f>
        <v>0.99999999999999956</v>
      </c>
      <c r="R26" s="81">
        <f>IF(RES_hh_tes!R26=0,"",RES_hh_tes!R26/RES_hh_fec!R26)</f>
        <v>1.0000000000000013</v>
      </c>
      <c r="S26" s="81">
        <f>IF(RES_hh_tes!S26=0,"",RES_hh_tes!S26/RES_hh_fec!S26)</f>
        <v>1.0000000000000002</v>
      </c>
      <c r="T26" s="81">
        <f>IF(RES_hh_tes!T26=0,"",RES_hh_tes!T26/RES_hh_fec!T26)</f>
        <v>0.99999999999999978</v>
      </c>
      <c r="U26" s="81">
        <f>IF(RES_hh_tes!U26=0,"",RES_hh_tes!U26/RES_hh_fec!U26)</f>
        <v>1.0000000000000002</v>
      </c>
      <c r="V26" s="81">
        <f>IF(RES_hh_tes!V26=0,"",RES_hh_tes!V26/RES_hh_fec!V26)</f>
        <v>0.99999999999999811</v>
      </c>
      <c r="W26" s="81">
        <f>IF(RES_hh_tes!W26=0,"",RES_hh_tes!W26/RES_hh_fec!W26)</f>
        <v>0.99999999999999822</v>
      </c>
      <c r="DA26" s="92" t="s">
        <v>439</v>
      </c>
    </row>
    <row r="27" spans="1:105" ht="12.95" customHeight="1" x14ac:dyDescent="0.25">
      <c r="A27" s="68" t="s">
        <v>54</v>
      </c>
      <c r="B27" s="70">
        <f>IF(RES_hh_tes!B27=0,"",RES_hh_tes!B27/RES_hh_fec!B27)</f>
        <v>0.68848567732628729</v>
      </c>
      <c r="C27" s="70">
        <f>IF(RES_hh_tes!C27=0,"",RES_hh_tes!C27/RES_hh_fec!C27)</f>
        <v>0.67889881870420343</v>
      </c>
      <c r="D27" s="70">
        <f>IF(RES_hh_tes!D27=0,"",RES_hh_tes!D27/RES_hh_fec!D27)</f>
        <v>0.70710097198420563</v>
      </c>
      <c r="E27" s="70">
        <f>IF(RES_hh_tes!E27=0,"",RES_hh_tes!E27/RES_hh_fec!E27)</f>
        <v>0.7180196951378488</v>
      </c>
      <c r="F27" s="70">
        <f>IF(RES_hh_tes!F27=0,"",RES_hh_tes!F27/RES_hh_fec!F27)</f>
        <v>0.71491285088421053</v>
      </c>
      <c r="G27" s="70">
        <f>IF(RES_hh_tes!G27=0,"",RES_hh_tes!G27/RES_hh_fec!G27)</f>
        <v>0.70995925099426516</v>
      </c>
      <c r="H27" s="70">
        <f>IF(RES_hh_tes!H27=0,"",RES_hh_tes!H27/RES_hh_fec!H27)</f>
        <v>0.71178994908015336</v>
      </c>
      <c r="I27" s="70">
        <f>IF(RES_hh_tes!I27=0,"",RES_hh_tes!I27/RES_hh_fec!I27)</f>
        <v>0.72376367242574868</v>
      </c>
      <c r="J27" s="70">
        <f>IF(RES_hh_tes!J27=0,"",RES_hh_tes!J27/RES_hh_fec!J27)</f>
        <v>0.71912811998247761</v>
      </c>
      <c r="K27" s="70">
        <f>IF(RES_hh_tes!K27=0,"",RES_hh_tes!K27/RES_hh_fec!K27)</f>
        <v>0.70634532113121706</v>
      </c>
      <c r="L27" s="70">
        <f>IF(RES_hh_tes!L27=0,"",RES_hh_tes!L27/RES_hh_fec!L27)</f>
        <v>0.69974930964836868</v>
      </c>
      <c r="M27" s="70">
        <f>IF(RES_hh_tes!M27=0,"",RES_hh_tes!M27/RES_hh_fec!M27)</f>
        <v>0.72228970897856482</v>
      </c>
      <c r="N27" s="70">
        <f>IF(RES_hh_tes!N27=0,"",RES_hh_tes!N27/RES_hh_fec!N27)</f>
        <v>0.72192349371698816</v>
      </c>
      <c r="O27" s="70">
        <f>IF(RES_hh_tes!O27=0,"",RES_hh_tes!O27/RES_hh_fec!O27)</f>
        <v>0.73157390711908921</v>
      </c>
      <c r="P27" s="70">
        <f>IF(RES_hh_tes!P27=0,"",RES_hh_tes!P27/RES_hh_fec!P27)</f>
        <v>0.7383410299615516</v>
      </c>
      <c r="Q27" s="70">
        <f>IF(RES_hh_tes!Q27=0,"",RES_hh_tes!Q27/RES_hh_fec!Q27)</f>
        <v>0.71313316674050065</v>
      </c>
      <c r="R27" s="70">
        <f>IF(RES_hh_tes!R27=0,"",RES_hh_tes!R27/RES_hh_fec!R27)</f>
        <v>0.7139110078995079</v>
      </c>
      <c r="S27" s="70">
        <f>IF(RES_hh_tes!S27=0,"",RES_hh_tes!S27/RES_hh_fec!S27)</f>
        <v>0.70099660601711045</v>
      </c>
      <c r="T27" s="70">
        <f>IF(RES_hh_tes!T27=0,"",RES_hh_tes!T27/RES_hh_fec!T27)</f>
        <v>0.71695449067827832</v>
      </c>
      <c r="U27" s="70">
        <f>IF(RES_hh_tes!U27=0,"",RES_hh_tes!U27/RES_hh_fec!U27)</f>
        <v>0.7239428931427524</v>
      </c>
      <c r="V27" s="70">
        <f>IF(RES_hh_tes!V27=0,"",RES_hh_tes!V27/RES_hh_fec!V27)</f>
        <v>0.69695641461532087</v>
      </c>
      <c r="W27" s="70">
        <f>IF(RES_hh_tes!W27=0,"",RES_hh_tes!W27/RES_hh_fec!W27)</f>
        <v>0.7016400985776583</v>
      </c>
      <c r="DA27" s="88" t="s">
        <v>293</v>
      </c>
    </row>
    <row r="28" spans="1:105" ht="12" customHeight="1" x14ac:dyDescent="0.25">
      <c r="A28" s="28" t="s">
        <v>51</v>
      </c>
      <c r="B28" s="78" t="str">
        <f>IF(RES_hh_tes!B28=0,"",RES_hh_tes!B28/RES_hh_fec!B28)</f>
        <v/>
      </c>
      <c r="C28" s="78" t="str">
        <f>IF(RES_hh_tes!C28=0,"",RES_hh_tes!C28/RES_hh_fec!C28)</f>
        <v/>
      </c>
      <c r="D28" s="78" t="str">
        <f>IF(RES_hh_tes!D28=0,"",RES_hh_tes!D28/RES_hh_fec!D28)</f>
        <v/>
      </c>
      <c r="E28" s="78" t="str">
        <f>IF(RES_hh_tes!E28=0,"",RES_hh_tes!E28/RES_hh_fec!E28)</f>
        <v/>
      </c>
      <c r="F28" s="78" t="str">
        <f>IF(RES_hh_tes!F28=0,"",RES_hh_tes!F28/RES_hh_fec!F28)</f>
        <v/>
      </c>
      <c r="G28" s="78" t="str">
        <f>IF(RES_hh_tes!G28=0,"",RES_hh_tes!G28/RES_hh_fec!G28)</f>
        <v/>
      </c>
      <c r="H28" s="78" t="str">
        <f>IF(RES_hh_tes!H28=0,"",RES_hh_tes!H28/RES_hh_fec!H28)</f>
        <v/>
      </c>
      <c r="I28" s="78" t="str">
        <f>IF(RES_hh_tes!I28=0,"",RES_hh_tes!I28/RES_hh_fec!I28)</f>
        <v/>
      </c>
      <c r="J28" s="78" t="str">
        <f>IF(RES_hh_tes!J28=0,"",RES_hh_tes!J28/RES_hh_fec!J28)</f>
        <v/>
      </c>
      <c r="K28" s="78" t="str">
        <f>IF(RES_hh_tes!K28=0,"",RES_hh_tes!K28/RES_hh_fec!K28)</f>
        <v/>
      </c>
      <c r="L28" s="78" t="str">
        <f>IF(RES_hh_tes!L28=0,"",RES_hh_tes!L28/RES_hh_fec!L28)</f>
        <v/>
      </c>
      <c r="M28" s="78" t="str">
        <f>IF(RES_hh_tes!M28=0,"",RES_hh_tes!M28/RES_hh_fec!M28)</f>
        <v/>
      </c>
      <c r="N28" s="78" t="str">
        <f>IF(RES_hh_tes!N28=0,"",RES_hh_tes!N28/RES_hh_fec!N28)</f>
        <v/>
      </c>
      <c r="O28" s="78" t="str">
        <f>IF(RES_hh_tes!O28=0,"",RES_hh_tes!O28/RES_hh_fec!O28)</f>
        <v/>
      </c>
      <c r="P28" s="78" t="str">
        <f>IF(RES_hh_tes!P28=0,"",RES_hh_tes!P28/RES_hh_fec!P28)</f>
        <v/>
      </c>
      <c r="Q28" s="78" t="str">
        <f>IF(RES_hh_tes!Q28=0,"",RES_hh_tes!Q28/RES_hh_fec!Q28)</f>
        <v/>
      </c>
      <c r="R28" s="78" t="str">
        <f>IF(RES_hh_tes!R28=0,"",RES_hh_tes!R28/RES_hh_fec!R28)</f>
        <v/>
      </c>
      <c r="S28" s="78" t="str">
        <f>IF(RES_hh_tes!S28=0,"",RES_hh_tes!S28/RES_hh_fec!S28)</f>
        <v/>
      </c>
      <c r="T28" s="78" t="str">
        <f>IF(RES_hh_tes!T28=0,"",RES_hh_tes!T28/RES_hh_fec!T28)</f>
        <v/>
      </c>
      <c r="U28" s="78" t="str">
        <f>IF(RES_hh_tes!U28=0,"",RES_hh_tes!U28/RES_hh_fec!U28)</f>
        <v/>
      </c>
      <c r="V28" s="78" t="str">
        <f>IF(RES_hh_tes!V28=0,"",RES_hh_tes!V28/RES_hh_fec!V28)</f>
        <v/>
      </c>
      <c r="W28" s="78" t="str">
        <f>IF(RES_hh_tes!W28=0,"",RES_hh_tes!W28/RES_hh_fec!W28)</f>
        <v/>
      </c>
      <c r="DA28" s="89" t="s">
        <v>440</v>
      </c>
    </row>
    <row r="29" spans="1:105" s="2" customFormat="1" ht="12" customHeight="1" x14ac:dyDescent="0.25">
      <c r="A29" s="28" t="s">
        <v>74</v>
      </c>
      <c r="B29" s="78">
        <f>IF(RES_hh_tes!B29=0,"",RES_hh_tes!B29/RES_hh_fec!B29)</f>
        <v>0.61513665692996522</v>
      </c>
      <c r="C29" s="78">
        <f>IF(RES_hh_tes!C29=0,"",RES_hh_tes!C29/RES_hh_fec!C29)</f>
        <v>0.61531745049981279</v>
      </c>
      <c r="D29" s="78">
        <f>IF(RES_hh_tes!D29=0,"",RES_hh_tes!D29/RES_hh_fec!D29)</f>
        <v>0.61535955296953182</v>
      </c>
      <c r="E29" s="78">
        <f>IF(RES_hh_tes!E29=0,"",RES_hh_tes!E29/RES_hh_fec!E29)</f>
        <v>0.61536320925007826</v>
      </c>
      <c r="F29" s="78">
        <f>IF(RES_hh_tes!F29=0,"",RES_hh_tes!F29/RES_hh_fec!F29)</f>
        <v>0.61588827776269439</v>
      </c>
      <c r="G29" s="78">
        <f>IF(RES_hh_tes!G29=0,"",RES_hh_tes!G29/RES_hh_fec!G29)</f>
        <v>0.61892669911790099</v>
      </c>
      <c r="H29" s="78">
        <f>IF(RES_hh_tes!H29=0,"",RES_hh_tes!H29/RES_hh_fec!H29)</f>
        <v>0.62123283093369874</v>
      </c>
      <c r="I29" s="78">
        <f>IF(RES_hh_tes!I29=0,"",RES_hh_tes!I29/RES_hh_fec!I29)</f>
        <v>0.62216825384209262</v>
      </c>
      <c r="J29" s="78">
        <f>IF(RES_hh_tes!J29=0,"",RES_hh_tes!J29/RES_hh_fec!J29)</f>
        <v>0.62218643051774136</v>
      </c>
      <c r="K29" s="78">
        <f>IF(RES_hh_tes!K29=0,"",RES_hh_tes!K29/RES_hh_fec!K29)</f>
        <v>0.62229088907474717</v>
      </c>
      <c r="L29" s="78">
        <f>IF(RES_hh_tes!L29=0,"",RES_hh_tes!L29/RES_hh_fec!L29)</f>
        <v>0.62230509703285208</v>
      </c>
      <c r="M29" s="78">
        <f>IF(RES_hh_tes!M29=0,"",RES_hh_tes!M29/RES_hh_fec!M29)</f>
        <v>0.62235162825529111</v>
      </c>
      <c r="N29" s="78">
        <f>IF(RES_hh_tes!N29=0,"",RES_hh_tes!N29/RES_hh_fec!N29)</f>
        <v>0.62247517291003307</v>
      </c>
      <c r="O29" s="78">
        <f>IF(RES_hh_tes!O29=0,"",RES_hh_tes!O29/RES_hh_fec!O29)</f>
        <v>0.62273253003624374</v>
      </c>
      <c r="P29" s="78">
        <f>IF(RES_hh_tes!P29=0,"",RES_hh_tes!P29/RES_hh_fec!P29)</f>
        <v>0.62288359939443405</v>
      </c>
      <c r="Q29" s="78">
        <f>IF(RES_hh_tes!Q29=0,"",RES_hh_tes!Q29/RES_hh_fec!Q29)</f>
        <v>0.62288947669908101</v>
      </c>
      <c r="R29" s="78">
        <f>IF(RES_hh_tes!R29=0,"",RES_hh_tes!R29/RES_hh_fec!R29)</f>
        <v>0.62300242422723118</v>
      </c>
      <c r="S29" s="78">
        <f>IF(RES_hh_tes!S29=0,"",RES_hh_tes!S29/RES_hh_fec!S29)</f>
        <v>0.6233050965980319</v>
      </c>
      <c r="T29" s="78">
        <f>IF(RES_hh_tes!T29=0,"",RES_hh_tes!T29/RES_hh_fec!T29)</f>
        <v>0.62370106945486192</v>
      </c>
      <c r="U29" s="78">
        <f>IF(RES_hh_tes!U29=0,"",RES_hh_tes!U29/RES_hh_fec!U29)</f>
        <v>0.62428544967694999</v>
      </c>
      <c r="V29" s="78">
        <f>IF(RES_hh_tes!V29=0,"",RES_hh_tes!V29/RES_hh_fec!V29)</f>
        <v>0.62501601516316008</v>
      </c>
      <c r="W29" s="78">
        <f>IF(RES_hh_tes!W29=0,"",RES_hh_tes!W29/RES_hh_fec!W29)</f>
        <v>0.62529009499951171</v>
      </c>
      <c r="DA29" s="89" t="s">
        <v>441</v>
      </c>
    </row>
    <row r="30" spans="1:105" ht="12" customHeight="1" x14ac:dyDescent="0.25">
      <c r="A30" s="28" t="s">
        <v>192</v>
      </c>
      <c r="B30" s="78">
        <f>IF(RES_hh_tes!B30=0,"",RES_hh_tes!B30/RES_hh_fec!B30)</f>
        <v>0.61291673818883508</v>
      </c>
      <c r="C30" s="78">
        <f>IF(RES_hh_tes!C30=0,"",RES_hh_tes!C30/RES_hh_fec!C30)</f>
        <v>0.61445280497154364</v>
      </c>
      <c r="D30" s="78">
        <f>IF(RES_hh_tes!D30=0,"",RES_hh_tes!D30/RES_hh_fec!D30)</f>
        <v>0.61537684791075009</v>
      </c>
      <c r="E30" s="78">
        <f>IF(RES_hh_tes!E30=0,"",RES_hh_tes!E30/RES_hh_fec!E30)</f>
        <v>0.61638051015179418</v>
      </c>
      <c r="F30" s="78">
        <f>IF(RES_hh_tes!F30=0,"",RES_hh_tes!F30/RES_hh_fec!F30)</f>
        <v>0.61737675464624209</v>
      </c>
      <c r="G30" s="78">
        <f>IF(RES_hh_tes!G30=0,"",RES_hh_tes!G30/RES_hh_fec!G30)</f>
        <v>0.61853338419751724</v>
      </c>
      <c r="H30" s="78">
        <f>IF(RES_hh_tes!H30=0,"",RES_hh_tes!H30/RES_hh_fec!H30)</f>
        <v>0.61976107802052227</v>
      </c>
      <c r="I30" s="78">
        <f>IF(RES_hh_tes!I30=0,"",RES_hh_tes!I30/RES_hh_fec!I30)</f>
        <v>0.62036745679261673</v>
      </c>
      <c r="J30" s="78">
        <f>IF(RES_hh_tes!J30=0,"",RES_hh_tes!J30/RES_hh_fec!J30)</f>
        <v>0.62064571411583469</v>
      </c>
      <c r="K30" s="78">
        <f>IF(RES_hh_tes!K30=0,"",RES_hh_tes!K30/RES_hh_fec!K30)</f>
        <v>0.62094122457204126</v>
      </c>
      <c r="L30" s="78">
        <f>IF(RES_hh_tes!L30=0,"",RES_hh_tes!L30/RES_hh_fec!L30)</f>
        <v>0.62117337437690656</v>
      </c>
      <c r="M30" s="78">
        <f>IF(RES_hh_tes!M30=0,"",RES_hh_tes!M30/RES_hh_fec!M30)</f>
        <v>0.62133604345630777</v>
      </c>
      <c r="N30" s="78">
        <f>IF(RES_hh_tes!N30=0,"",RES_hh_tes!N30/RES_hh_fec!N30)</f>
        <v>0.62150233183788761</v>
      </c>
      <c r="O30" s="78">
        <f>IF(RES_hh_tes!O30=0,"",RES_hh_tes!O30/RES_hh_fec!O30)</f>
        <v>0.62165021111217977</v>
      </c>
      <c r="P30" s="78">
        <f>IF(RES_hh_tes!P30=0,"",RES_hh_tes!P30/RES_hh_fec!P30)</f>
        <v>0.621752330181778</v>
      </c>
      <c r="Q30" s="78">
        <f>IF(RES_hh_tes!Q30=0,"",RES_hh_tes!Q30/RES_hh_fec!Q30)</f>
        <v>0.62184640449584883</v>
      </c>
      <c r="R30" s="78">
        <f>IF(RES_hh_tes!R30=0,"",RES_hh_tes!R30/RES_hh_fec!R30)</f>
        <v>0.62209925015364187</v>
      </c>
      <c r="S30" s="78">
        <f>IF(RES_hh_tes!S30=0,"",RES_hh_tes!S30/RES_hh_fec!S30)</f>
        <v>0.62256931295481732</v>
      </c>
      <c r="T30" s="78">
        <f>IF(RES_hh_tes!T30=0,"",RES_hh_tes!T30/RES_hh_fec!T30)</f>
        <v>0.62307231989792289</v>
      </c>
      <c r="U30" s="78">
        <f>IF(RES_hh_tes!U30=0,"",RES_hh_tes!U30/RES_hh_fec!U30)</f>
        <v>0.62385937433163852</v>
      </c>
      <c r="V30" s="78">
        <f>IF(RES_hh_tes!V30=0,"",RES_hh_tes!V30/RES_hh_fec!V30)</f>
        <v>0.62520770497899936</v>
      </c>
      <c r="W30" s="78">
        <f>IF(RES_hh_tes!W30=0,"",RES_hh_tes!W30/RES_hh_fec!W30)</f>
        <v>0.62643749996925191</v>
      </c>
      <c r="DA30" s="89" t="s">
        <v>442</v>
      </c>
    </row>
    <row r="31" spans="1:105" ht="12" customHeight="1" x14ac:dyDescent="0.25">
      <c r="A31" s="28" t="s">
        <v>207</v>
      </c>
      <c r="B31" s="78" t="str">
        <f>IF(RES_hh_tes!B31=0,"",RES_hh_tes!B31/RES_hh_fec!B31)</f>
        <v/>
      </c>
      <c r="C31" s="78" t="str">
        <f>IF(RES_hh_tes!C31=0,"",RES_hh_tes!C31/RES_hh_fec!C31)</f>
        <v/>
      </c>
      <c r="D31" s="78" t="str">
        <f>IF(RES_hh_tes!D31=0,"",RES_hh_tes!D31/RES_hh_fec!D31)</f>
        <v/>
      </c>
      <c r="E31" s="78" t="str">
        <f>IF(RES_hh_tes!E31=0,"",RES_hh_tes!E31/RES_hh_fec!E31)</f>
        <v/>
      </c>
      <c r="F31" s="78" t="str">
        <f>IF(RES_hh_tes!F31=0,"",RES_hh_tes!F31/RES_hh_fec!F31)</f>
        <v/>
      </c>
      <c r="G31" s="78" t="str">
        <f>IF(RES_hh_tes!G31=0,"",RES_hh_tes!G31/RES_hh_fec!G31)</f>
        <v/>
      </c>
      <c r="H31" s="78" t="str">
        <f>IF(RES_hh_tes!H31=0,"",RES_hh_tes!H31/RES_hh_fec!H31)</f>
        <v/>
      </c>
      <c r="I31" s="78" t="str">
        <f>IF(RES_hh_tes!I31=0,"",RES_hh_tes!I31/RES_hh_fec!I31)</f>
        <v/>
      </c>
      <c r="J31" s="78" t="str">
        <f>IF(RES_hh_tes!J31=0,"",RES_hh_tes!J31/RES_hh_fec!J31)</f>
        <v/>
      </c>
      <c r="K31" s="78" t="str">
        <f>IF(RES_hh_tes!K31=0,"",RES_hh_tes!K31/RES_hh_fec!K31)</f>
        <v/>
      </c>
      <c r="L31" s="78" t="str">
        <f>IF(RES_hh_tes!L31=0,"",RES_hh_tes!L31/RES_hh_fec!L31)</f>
        <v/>
      </c>
      <c r="M31" s="78" t="str">
        <f>IF(RES_hh_tes!M31=0,"",RES_hh_tes!M31/RES_hh_fec!M31)</f>
        <v/>
      </c>
      <c r="N31" s="78" t="str">
        <f>IF(RES_hh_tes!N31=0,"",RES_hh_tes!N31/RES_hh_fec!N31)</f>
        <v/>
      </c>
      <c r="O31" s="78" t="str">
        <f>IF(RES_hh_tes!O31=0,"",RES_hh_tes!O31/RES_hh_fec!O31)</f>
        <v/>
      </c>
      <c r="P31" s="78" t="str">
        <f>IF(RES_hh_tes!P31=0,"",RES_hh_tes!P31/RES_hh_fec!P31)</f>
        <v/>
      </c>
      <c r="Q31" s="78" t="str">
        <f>IF(RES_hh_tes!Q31=0,"",RES_hh_tes!Q31/RES_hh_fec!Q31)</f>
        <v/>
      </c>
      <c r="R31" s="78" t="str">
        <f>IF(RES_hh_tes!R31=0,"",RES_hh_tes!R31/RES_hh_fec!R31)</f>
        <v/>
      </c>
      <c r="S31" s="78" t="str">
        <f>IF(RES_hh_tes!S31=0,"",RES_hh_tes!S31/RES_hh_fec!S31)</f>
        <v/>
      </c>
      <c r="T31" s="78" t="str">
        <f>IF(RES_hh_tes!T31=0,"",RES_hh_tes!T31/RES_hh_fec!T31)</f>
        <v/>
      </c>
      <c r="U31" s="78" t="str">
        <f>IF(RES_hh_tes!U31=0,"",RES_hh_tes!U31/RES_hh_fec!U31)</f>
        <v/>
      </c>
      <c r="V31" s="78" t="str">
        <f>IF(RES_hh_tes!V31=0,"",RES_hh_tes!V31/RES_hh_fec!V31)</f>
        <v/>
      </c>
      <c r="W31" s="78" t="str">
        <f>IF(RES_hh_tes!W31=0,"",RES_hh_tes!W31/RES_hh_fec!W31)</f>
        <v/>
      </c>
      <c r="DA31" s="89" t="s">
        <v>443</v>
      </c>
    </row>
    <row r="32" spans="1:105" ht="12" customHeight="1" x14ac:dyDescent="0.25">
      <c r="A32" s="32" t="s">
        <v>53</v>
      </c>
      <c r="B32" s="81">
        <f>IF(RES_hh_tes!B32=0,"",RES_hh_tes!B32/RES_hh_fec!B32)</f>
        <v>0.75897860896710367</v>
      </c>
      <c r="C32" s="81">
        <f>IF(RES_hh_tes!C32=0,"",RES_hh_tes!C32/RES_hh_fec!C32)</f>
        <v>0.76171997174903061</v>
      </c>
      <c r="D32" s="81">
        <f>IF(RES_hh_tes!D32=0,"",RES_hh_tes!D32/RES_hh_fec!D32)</f>
        <v>0.76557763815396873</v>
      </c>
      <c r="E32" s="81">
        <f>IF(RES_hh_tes!E32=0,"",RES_hh_tes!E32/RES_hh_fec!E32)</f>
        <v>0.76839043460246748</v>
      </c>
      <c r="F32" s="81">
        <f>IF(RES_hh_tes!F32=0,"",RES_hh_tes!F32/RES_hh_fec!F32)</f>
        <v>0.77084258264371175</v>
      </c>
      <c r="G32" s="81">
        <f>IF(RES_hh_tes!G32=0,"",RES_hh_tes!G32/RES_hh_fec!G32)</f>
        <v>0.77332032901213121</v>
      </c>
      <c r="H32" s="81">
        <f>IF(RES_hh_tes!H32=0,"",RES_hh_tes!H32/RES_hh_fec!H32)</f>
        <v>0.7763452822623258</v>
      </c>
      <c r="I32" s="81">
        <f>IF(RES_hh_tes!I32=0,"",RES_hh_tes!I32/RES_hh_fec!I32)</f>
        <v>0.77806102541020794</v>
      </c>
      <c r="J32" s="81">
        <f>IF(RES_hh_tes!J32=0,"",RES_hh_tes!J32/RES_hh_fec!J32)</f>
        <v>0.77909749463779809</v>
      </c>
      <c r="K32" s="81">
        <f>IF(RES_hh_tes!K32=0,"",RES_hh_tes!K32/RES_hh_fec!K32)</f>
        <v>0.78069403264622728</v>
      </c>
      <c r="L32" s="81">
        <f>IF(RES_hh_tes!L32=0,"",RES_hh_tes!L32/RES_hh_fec!L32)</f>
        <v>0.78262365071516249</v>
      </c>
      <c r="M32" s="81">
        <f>IF(RES_hh_tes!M32=0,"",RES_hh_tes!M32/RES_hh_fec!M32)</f>
        <v>0.78508228447500772</v>
      </c>
      <c r="N32" s="81">
        <f>IF(RES_hh_tes!N32=0,"",RES_hh_tes!N32/RES_hh_fec!N32)</f>
        <v>0.7878921778038831</v>
      </c>
      <c r="O32" s="81">
        <f>IF(RES_hh_tes!O32=0,"",RES_hh_tes!O32/RES_hh_fec!O32)</f>
        <v>0.7905284687155365</v>
      </c>
      <c r="P32" s="81">
        <f>IF(RES_hh_tes!P32=0,"",RES_hh_tes!P32/RES_hh_fec!P32)</f>
        <v>0.79320174663223797</v>
      </c>
      <c r="Q32" s="81">
        <f>IF(RES_hh_tes!Q32=0,"",RES_hh_tes!Q32/RES_hh_fec!Q32)</f>
        <v>0.7962895275146179</v>
      </c>
      <c r="R32" s="81">
        <f>IF(RES_hh_tes!R32=0,"",RES_hh_tes!R32/RES_hh_fec!R32)</f>
        <v>0.7999520161570618</v>
      </c>
      <c r="S32" s="81">
        <f>IF(RES_hh_tes!S32=0,"",RES_hh_tes!S32/RES_hh_fec!S32)</f>
        <v>0.80564839854140102</v>
      </c>
      <c r="T32" s="81">
        <f>IF(RES_hh_tes!T32=0,"",RES_hh_tes!T32/RES_hh_fec!T32)</f>
        <v>0.81664134277344513</v>
      </c>
      <c r="U32" s="81">
        <f>IF(RES_hh_tes!U32=0,"",RES_hh_tes!U32/RES_hh_fec!U32)</f>
        <v>0.82883976496527201</v>
      </c>
      <c r="V32" s="81">
        <f>IF(RES_hh_tes!V32=0,"",RES_hh_tes!V32/RES_hh_fec!V32)</f>
        <v>0.84422985415546192</v>
      </c>
      <c r="W32" s="81">
        <f>IF(RES_hh_tes!W32=0,"",RES_hh_tes!W32/RES_hh_fec!W32)</f>
        <v>0.85785737621140923</v>
      </c>
      <c r="DA32" s="92" t="s">
        <v>444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>
        <f t="shared" ref="B3:Q3" si="0">SUM(B4,B15,B17,B27)</f>
        <v>1074.12376836</v>
      </c>
      <c r="C3" s="65">
        <f t="shared" si="0"/>
        <v>1167.07433292</v>
      </c>
      <c r="D3" s="65">
        <f t="shared" si="0"/>
        <v>1104.9832605599997</v>
      </c>
      <c r="E3" s="65">
        <f t="shared" si="0"/>
        <v>1146.02971512</v>
      </c>
      <c r="F3" s="65">
        <f t="shared" si="0"/>
        <v>1225.6347081599999</v>
      </c>
      <c r="G3" s="65">
        <f t="shared" si="0"/>
        <v>1200.43008156</v>
      </c>
      <c r="H3" s="65">
        <f t="shared" si="0"/>
        <v>1186.9809207599999</v>
      </c>
      <c r="I3" s="65">
        <f t="shared" si="0"/>
        <v>1146.1002141599997</v>
      </c>
      <c r="J3" s="65">
        <f t="shared" si="0"/>
        <v>1179.3457182000002</v>
      </c>
      <c r="K3" s="65">
        <f t="shared" si="0"/>
        <v>1161.2365196400003</v>
      </c>
      <c r="L3" s="65">
        <f t="shared" si="0"/>
        <v>1140.2019803999999</v>
      </c>
      <c r="M3" s="65">
        <f t="shared" si="0"/>
        <v>1044.1653517200004</v>
      </c>
      <c r="N3" s="65">
        <f t="shared" si="0"/>
        <v>1066.0604809200001</v>
      </c>
      <c r="O3" s="65">
        <f t="shared" si="0"/>
        <v>1058.5948866000001</v>
      </c>
      <c r="P3" s="65">
        <f t="shared" si="0"/>
        <v>955.27638144000048</v>
      </c>
      <c r="Q3" s="65">
        <f t="shared" si="0"/>
        <v>1068.4961186399998</v>
      </c>
      <c r="R3" s="65">
        <f t="shared" ref="R3:V3" si="1">SUM(R4,R15,R17,R27)</f>
        <v>1101.1397644799997</v>
      </c>
      <c r="S3" s="65">
        <f t="shared" si="1"/>
        <v>1116.4066822800003</v>
      </c>
      <c r="T3" s="65">
        <f t="shared" si="1"/>
        <v>1029.5732425200001</v>
      </c>
      <c r="U3" s="65">
        <f t="shared" si="1"/>
        <v>941.59458684000003</v>
      </c>
      <c r="V3" s="65">
        <f t="shared" si="1"/>
        <v>1027.9478425200002</v>
      </c>
      <c r="W3" s="65">
        <f t="shared" ref="W3" si="2">SUM(W4,W15,W17,W27)</f>
        <v>982.61154684000064</v>
      </c>
      <c r="DA3" s="87" t="s">
        <v>264</v>
      </c>
    </row>
    <row r="4" spans="1:105" ht="12.95" customHeight="1" x14ac:dyDescent="0.25">
      <c r="A4" s="68" t="s">
        <v>57</v>
      </c>
      <c r="B4" s="69">
        <f t="shared" ref="B4:Q4" si="3">SUM(B5:B14)</f>
        <v>1006.1423437538632</v>
      </c>
      <c r="C4" s="69">
        <f t="shared" si="3"/>
        <v>1094.9228346470081</v>
      </c>
      <c r="D4" s="69">
        <f t="shared" si="3"/>
        <v>1037.555970785824</v>
      </c>
      <c r="E4" s="69">
        <f t="shared" si="3"/>
        <v>1079.3627562446129</v>
      </c>
      <c r="F4" s="69">
        <f t="shared" si="3"/>
        <v>1156.0306410853909</v>
      </c>
      <c r="G4" s="69">
        <f t="shared" si="3"/>
        <v>1128.7295857366273</v>
      </c>
      <c r="H4" s="69">
        <f t="shared" si="3"/>
        <v>1112.4391509820714</v>
      </c>
      <c r="I4" s="69">
        <f t="shared" si="3"/>
        <v>1073.3699832736279</v>
      </c>
      <c r="J4" s="69">
        <f t="shared" si="3"/>
        <v>1102.1477197299455</v>
      </c>
      <c r="K4" s="69">
        <f t="shared" si="3"/>
        <v>1084.3117754412617</v>
      </c>
      <c r="L4" s="69">
        <f t="shared" si="3"/>
        <v>1057.5315128567249</v>
      </c>
      <c r="M4" s="69">
        <f t="shared" si="3"/>
        <v>961.88908733357425</v>
      </c>
      <c r="N4" s="69">
        <f t="shared" si="3"/>
        <v>985.9809621288498</v>
      </c>
      <c r="O4" s="69">
        <f t="shared" si="3"/>
        <v>975.828018801501</v>
      </c>
      <c r="P4" s="69">
        <f t="shared" si="3"/>
        <v>868.05391985996607</v>
      </c>
      <c r="Q4" s="69">
        <f t="shared" si="3"/>
        <v>986.38842937679487</v>
      </c>
      <c r="R4" s="69">
        <f t="shared" ref="R4:V4" si="4">SUM(R5:R14)</f>
        <v>1018.5136941831929</v>
      </c>
      <c r="S4" s="69">
        <f t="shared" si="4"/>
        <v>1039.4600252112223</v>
      </c>
      <c r="T4" s="69">
        <f t="shared" si="4"/>
        <v>945.30743138827643</v>
      </c>
      <c r="U4" s="69">
        <f t="shared" si="4"/>
        <v>844.38345215005461</v>
      </c>
      <c r="V4" s="69">
        <f t="shared" si="4"/>
        <v>949.09575456008633</v>
      </c>
      <c r="W4" s="69">
        <f t="shared" ref="W4" si="5">SUM(W5:W14)</f>
        <v>901.61296190800817</v>
      </c>
      <c r="DA4" s="88" t="s">
        <v>265</v>
      </c>
    </row>
    <row r="5" spans="1:105" ht="12" customHeight="1" x14ac:dyDescent="0.25">
      <c r="A5" s="28" t="s">
        <v>51</v>
      </c>
      <c r="B5" s="72">
        <v>6.2078016000000016</v>
      </c>
      <c r="C5" s="72">
        <v>5.0087267999999989</v>
      </c>
      <c r="D5" s="72">
        <v>3.9637936800000007</v>
      </c>
      <c r="E5" s="72">
        <v>2.8781306400000006</v>
      </c>
      <c r="F5" s="72">
        <v>2.6702676000000003</v>
      </c>
      <c r="G5" s="72">
        <v>2.9318520000000006</v>
      </c>
      <c r="H5" s="72">
        <v>2.5147214400000002</v>
      </c>
      <c r="I5" s="72">
        <v>2.0993464799999999</v>
      </c>
      <c r="J5" s="72">
        <v>1.9353734400000004</v>
      </c>
      <c r="K5" s="72">
        <v>2.1172535999999997</v>
      </c>
      <c r="L5" s="72">
        <v>2.4715336800000003</v>
      </c>
      <c r="M5" s="72">
        <v>2.2229407200000004</v>
      </c>
      <c r="N5" s="72">
        <v>1.8282818400000003</v>
      </c>
      <c r="O5" s="72">
        <v>2.5930212000000008</v>
      </c>
      <c r="P5" s="72">
        <v>2.0329847999999995</v>
      </c>
      <c r="Q5" s="72">
        <v>2.5164770400000016</v>
      </c>
      <c r="R5" s="72">
        <v>2.3953406400000006</v>
      </c>
      <c r="S5" s="72">
        <v>1.55475936</v>
      </c>
      <c r="T5" s="72">
        <v>0.96979344000000078</v>
      </c>
      <c r="U5" s="72">
        <v>1.0154390400000006</v>
      </c>
      <c r="V5" s="72">
        <v>1.0867164000000007</v>
      </c>
      <c r="W5" s="72">
        <v>1.4220360000000005</v>
      </c>
      <c r="DA5" s="89" t="s">
        <v>446</v>
      </c>
    </row>
    <row r="6" spans="1:105" ht="12" customHeight="1" x14ac:dyDescent="0.25">
      <c r="A6" s="28" t="s">
        <v>74</v>
      </c>
      <c r="B6" s="72">
        <v>5.1851823529355539</v>
      </c>
      <c r="C6" s="72">
        <v>4.4191788360830309</v>
      </c>
      <c r="D6" s="72">
        <v>2.005719981897927</v>
      </c>
      <c r="E6" s="72">
        <v>1.0997096299644842</v>
      </c>
      <c r="F6" s="72">
        <v>2.2767493868507964</v>
      </c>
      <c r="G6" s="72">
        <v>3.3495393800162812</v>
      </c>
      <c r="H6" s="72">
        <v>3.14952658596073</v>
      </c>
      <c r="I6" s="72">
        <v>1.0108324804694429</v>
      </c>
      <c r="J6" s="72">
        <v>0.92604979043224267</v>
      </c>
      <c r="K6" s="72">
        <v>0.86891297820318525</v>
      </c>
      <c r="L6" s="72">
        <v>1.7968103599999989</v>
      </c>
      <c r="M6" s="72">
        <v>0.16264655999999972</v>
      </c>
      <c r="N6" s="72">
        <v>3.1928600000000168E-2</v>
      </c>
      <c r="O6" s="72">
        <v>3.483119999999968E-2</v>
      </c>
      <c r="P6" s="72">
        <v>8.1247559999999885E-2</v>
      </c>
      <c r="Q6" s="72">
        <v>0.24086532000000019</v>
      </c>
      <c r="R6" s="72">
        <v>0.19437323999999964</v>
      </c>
      <c r="S6" s="72">
        <v>0.15103615999999986</v>
      </c>
      <c r="T6" s="72">
        <v>0.19162207999999994</v>
      </c>
      <c r="U6" s="72">
        <v>0.35712076000000015</v>
      </c>
      <c r="V6" s="72">
        <v>2.6123399999999831E-2</v>
      </c>
      <c r="W6" s="72">
        <v>8.1298039999999919E-2</v>
      </c>
      <c r="DA6" s="89" t="s">
        <v>447</v>
      </c>
    </row>
    <row r="7" spans="1:105" ht="12" customHeight="1" x14ac:dyDescent="0.25">
      <c r="A7" s="28" t="s">
        <v>205</v>
      </c>
      <c r="B7" s="72">
        <v>653.98882247042093</v>
      </c>
      <c r="C7" s="72">
        <v>708.82284007172734</v>
      </c>
      <c r="D7" s="72">
        <v>651.60220125301578</v>
      </c>
      <c r="E7" s="72">
        <v>666.08194644620312</v>
      </c>
      <c r="F7" s="72">
        <v>706.08167460445623</v>
      </c>
      <c r="G7" s="72">
        <v>677.6195678418253</v>
      </c>
      <c r="H7" s="72">
        <v>697.28836960196713</v>
      </c>
      <c r="I7" s="72">
        <v>664.55649566130751</v>
      </c>
      <c r="J7" s="72">
        <v>666.86141608103537</v>
      </c>
      <c r="K7" s="72">
        <v>656.86804110191326</v>
      </c>
      <c r="L7" s="72">
        <v>559.89110374208485</v>
      </c>
      <c r="M7" s="72">
        <v>498.74412449357391</v>
      </c>
      <c r="N7" s="72">
        <v>558.83402822112487</v>
      </c>
      <c r="O7" s="72">
        <v>524.83708580812947</v>
      </c>
      <c r="P7" s="72">
        <v>442.76682667496578</v>
      </c>
      <c r="Q7" s="72">
        <v>512.11869262164828</v>
      </c>
      <c r="R7" s="72">
        <v>511.99785269475626</v>
      </c>
      <c r="S7" s="72">
        <v>462.06146011236973</v>
      </c>
      <c r="T7" s="72">
        <v>425.09660731649859</v>
      </c>
      <c r="U7" s="72">
        <v>330.81531408697646</v>
      </c>
      <c r="V7" s="72">
        <v>396.34750568952393</v>
      </c>
      <c r="W7" s="72">
        <v>388.39653544807419</v>
      </c>
      <c r="DA7" s="89" t="s">
        <v>448</v>
      </c>
    </row>
    <row r="8" spans="1:105" ht="12" customHeight="1" x14ac:dyDescent="0.25">
      <c r="A8" s="28" t="s">
        <v>192</v>
      </c>
      <c r="B8" s="72">
        <v>340.76053733050674</v>
      </c>
      <c r="C8" s="72">
        <v>376.67208893919775</v>
      </c>
      <c r="D8" s="72">
        <v>379.98425587091026</v>
      </c>
      <c r="E8" s="72">
        <v>409.30296952844532</v>
      </c>
      <c r="F8" s="72">
        <v>445.00194949408393</v>
      </c>
      <c r="G8" s="72">
        <v>444.82862651478564</v>
      </c>
      <c r="H8" s="72">
        <v>409.48653335414343</v>
      </c>
      <c r="I8" s="72">
        <v>405.7033086518511</v>
      </c>
      <c r="J8" s="72">
        <v>432.42488041847787</v>
      </c>
      <c r="K8" s="72">
        <v>424.4575677611453</v>
      </c>
      <c r="L8" s="72">
        <v>493.37206507464015</v>
      </c>
      <c r="M8" s="72">
        <v>460.75937556000036</v>
      </c>
      <c r="N8" s="72">
        <v>425.28672346772498</v>
      </c>
      <c r="O8" s="72">
        <v>448.36308059337142</v>
      </c>
      <c r="P8" s="72">
        <v>423.17286082500021</v>
      </c>
      <c r="Q8" s="72">
        <v>471.51239439514654</v>
      </c>
      <c r="R8" s="72">
        <v>503.92612760843662</v>
      </c>
      <c r="S8" s="72">
        <v>575.69276957885245</v>
      </c>
      <c r="T8" s="72">
        <v>519.04940855177779</v>
      </c>
      <c r="U8" s="72">
        <v>512.19557826307823</v>
      </c>
      <c r="V8" s="72">
        <v>551.63540907056245</v>
      </c>
      <c r="W8" s="72">
        <v>511.71309241993401</v>
      </c>
      <c r="DA8" s="89" t="s">
        <v>449</v>
      </c>
    </row>
    <row r="9" spans="1:105" ht="12" customHeight="1" x14ac:dyDescent="0.25">
      <c r="A9" s="28" t="s">
        <v>207</v>
      </c>
      <c r="B9" s="72">
        <v>0</v>
      </c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450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451</v>
      </c>
    </row>
    <row r="11" spans="1:105" ht="12" customHeight="1" x14ac:dyDescent="0.25">
      <c r="A11" s="28" t="s">
        <v>203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452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453</v>
      </c>
    </row>
    <row r="13" spans="1:105" ht="12" customHeight="1" x14ac:dyDescent="0.25">
      <c r="A13" s="73" t="s">
        <v>94</v>
      </c>
      <c r="B13" s="74">
        <v>0</v>
      </c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454</v>
      </c>
    </row>
    <row r="14" spans="1:105" ht="12" customHeight="1" x14ac:dyDescent="0.25">
      <c r="A14" s="75" t="s">
        <v>97</v>
      </c>
      <c r="B14" s="76">
        <v>0</v>
      </c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455</v>
      </c>
    </row>
    <row r="15" spans="1:105" ht="12.95" customHeight="1" x14ac:dyDescent="0.25">
      <c r="A15" s="68" t="s">
        <v>92</v>
      </c>
      <c r="B15" s="69">
        <f t="shared" ref="B15:W15" si="6">B16</f>
        <v>0</v>
      </c>
      <c r="C15" s="69">
        <f t="shared" si="6"/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266</v>
      </c>
    </row>
    <row r="16" spans="1:105" ht="12" customHeight="1" x14ac:dyDescent="0.25">
      <c r="A16" s="28" t="s">
        <v>91</v>
      </c>
      <c r="B16" s="72">
        <v>0</v>
      </c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456</v>
      </c>
    </row>
    <row r="17" spans="1:105" ht="12.95" customHeight="1" x14ac:dyDescent="0.25">
      <c r="A17" s="68" t="s">
        <v>55</v>
      </c>
      <c r="B17" s="69">
        <f t="shared" ref="B17:Q17" si="7">SUM(B18:B26)</f>
        <v>52.786547688027468</v>
      </c>
      <c r="C17" s="69">
        <f t="shared" si="7"/>
        <v>53.189876216707738</v>
      </c>
      <c r="D17" s="69">
        <f t="shared" si="7"/>
        <v>56.180444963933255</v>
      </c>
      <c r="E17" s="69">
        <f t="shared" si="7"/>
        <v>57.893498824613161</v>
      </c>
      <c r="F17" s="69">
        <f t="shared" si="7"/>
        <v>59.055810721345154</v>
      </c>
      <c r="G17" s="69">
        <f t="shared" si="7"/>
        <v>59.234606688377397</v>
      </c>
      <c r="H17" s="69">
        <f t="shared" si="7"/>
        <v>61.733476916452993</v>
      </c>
      <c r="I17" s="69">
        <f t="shared" si="7"/>
        <v>62.900161858144443</v>
      </c>
      <c r="J17" s="69">
        <f t="shared" si="7"/>
        <v>65.429552635399858</v>
      </c>
      <c r="K17" s="69">
        <f t="shared" si="7"/>
        <v>60.941994823804762</v>
      </c>
      <c r="L17" s="69">
        <f t="shared" si="7"/>
        <v>66.487973443275081</v>
      </c>
      <c r="M17" s="69">
        <f t="shared" si="7"/>
        <v>68.677710386426341</v>
      </c>
      <c r="N17" s="69">
        <f t="shared" si="7"/>
        <v>64.376947791150386</v>
      </c>
      <c r="O17" s="69">
        <f t="shared" si="7"/>
        <v>69.30024369849906</v>
      </c>
      <c r="P17" s="69">
        <f t="shared" si="7"/>
        <v>74.396030580034449</v>
      </c>
      <c r="Q17" s="69">
        <f t="shared" si="7"/>
        <v>66.188111863204895</v>
      </c>
      <c r="R17" s="69">
        <f t="shared" ref="R17:V17" si="8">SUM(R18:R26)</f>
        <v>66.316741596806679</v>
      </c>
      <c r="S17" s="69">
        <f t="shared" si="8"/>
        <v>57.313020768777875</v>
      </c>
      <c r="T17" s="69">
        <f t="shared" si="8"/>
        <v>65.881046031723585</v>
      </c>
      <c r="U17" s="69">
        <f t="shared" si="8"/>
        <v>78.356753989945332</v>
      </c>
      <c r="V17" s="69">
        <f t="shared" si="8"/>
        <v>59.398763759913862</v>
      </c>
      <c r="W17" s="69">
        <f t="shared" ref="W17" si="9">SUM(W18:W26)</f>
        <v>65.586223937655717</v>
      </c>
      <c r="DA17" s="88" t="s">
        <v>267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457</v>
      </c>
    </row>
    <row r="19" spans="1:105" s="2" customFormat="1" ht="12" customHeight="1" x14ac:dyDescent="0.25">
      <c r="A19" s="28" t="s">
        <v>74</v>
      </c>
      <c r="B19" s="72">
        <v>0.6999592765423257</v>
      </c>
      <c r="C19" s="72">
        <v>0.55189916102360248</v>
      </c>
      <c r="D19" s="72">
        <v>0.278538551650379</v>
      </c>
      <c r="E19" s="72">
        <v>0.15089423800129903</v>
      </c>
      <c r="F19" s="72">
        <v>0.29658336346288794</v>
      </c>
      <c r="G19" s="72">
        <v>0.44668128166249482</v>
      </c>
      <c r="H19" s="72">
        <v>0.44676804673204057</v>
      </c>
      <c r="I19" s="72">
        <v>0.15149951504176626</v>
      </c>
      <c r="J19" s="72">
        <v>0.14013624240277497</v>
      </c>
      <c r="K19" s="72">
        <v>0.31483516759060487</v>
      </c>
      <c r="L19" s="72">
        <v>0.29896780000000006</v>
      </c>
      <c r="M19" s="72">
        <v>7.5467599999999954E-2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DA19" s="89" t="s">
        <v>458</v>
      </c>
    </row>
    <row r="20" spans="1:105" ht="12" customHeight="1" x14ac:dyDescent="0.25">
      <c r="A20" s="28" t="s">
        <v>205</v>
      </c>
      <c r="B20" s="72">
        <v>31.510049769578877</v>
      </c>
      <c r="C20" s="72">
        <v>31.595547408272683</v>
      </c>
      <c r="D20" s="72">
        <v>32.297401226984164</v>
      </c>
      <c r="E20" s="72">
        <v>32.620627793796899</v>
      </c>
      <c r="F20" s="72">
        <v>32.828914435543858</v>
      </c>
      <c r="G20" s="72">
        <v>32.252889478174517</v>
      </c>
      <c r="H20" s="72">
        <v>35.303622558032878</v>
      </c>
      <c r="I20" s="72">
        <v>35.549540018692227</v>
      </c>
      <c r="J20" s="72">
        <v>36.018178398964743</v>
      </c>
      <c r="K20" s="72">
        <v>34.907857738086776</v>
      </c>
      <c r="L20" s="72">
        <v>33.250314977914982</v>
      </c>
      <c r="M20" s="72">
        <v>34.375183986426329</v>
      </c>
      <c r="N20" s="72">
        <v>35.207848778875082</v>
      </c>
      <c r="O20" s="72">
        <v>33.753531991870751</v>
      </c>
      <c r="P20" s="72">
        <v>32.102030205034481</v>
      </c>
      <c r="Q20" s="72">
        <v>32.670825498351768</v>
      </c>
      <c r="R20" s="72">
        <v>32.435607785243768</v>
      </c>
      <c r="S20" s="72">
        <v>23.416693967630511</v>
      </c>
      <c r="T20" s="72">
        <v>27.946350643501471</v>
      </c>
      <c r="U20" s="72">
        <v>29.256875993024227</v>
      </c>
      <c r="V20" s="72">
        <v>22.780411350476182</v>
      </c>
      <c r="W20" s="72">
        <v>27.067062191926084</v>
      </c>
      <c r="DA20" s="89" t="s">
        <v>459</v>
      </c>
    </row>
    <row r="21" spans="1:105" ht="12" customHeight="1" x14ac:dyDescent="0.25">
      <c r="A21" s="28" t="s">
        <v>192</v>
      </c>
      <c r="B21" s="72">
        <v>20.576538641906264</v>
      </c>
      <c r="C21" s="72">
        <v>21.042429647411453</v>
      </c>
      <c r="D21" s="72">
        <v>23.604505185298709</v>
      </c>
      <c r="E21" s="72">
        <v>25.121976792814966</v>
      </c>
      <c r="F21" s="72">
        <v>25.930312922338409</v>
      </c>
      <c r="G21" s="72">
        <v>26.535035928540388</v>
      </c>
      <c r="H21" s="72">
        <v>25.983086311688076</v>
      </c>
      <c r="I21" s="72">
        <v>27.199122324410453</v>
      </c>
      <c r="J21" s="72">
        <v>29.271237994032337</v>
      </c>
      <c r="K21" s="72">
        <v>25.719301918127389</v>
      </c>
      <c r="L21" s="72">
        <v>32.938690665360099</v>
      </c>
      <c r="M21" s="72">
        <v>34.227058800000009</v>
      </c>
      <c r="N21" s="72">
        <v>29.1690990122753</v>
      </c>
      <c r="O21" s="72">
        <v>35.546711706628308</v>
      </c>
      <c r="P21" s="72">
        <v>42.294000374999968</v>
      </c>
      <c r="Q21" s="72">
        <v>33.517286364853128</v>
      </c>
      <c r="R21" s="72">
        <v>33.881133811562904</v>
      </c>
      <c r="S21" s="72">
        <v>33.896326801147367</v>
      </c>
      <c r="T21" s="72">
        <v>37.93469538822211</v>
      </c>
      <c r="U21" s="72">
        <v>49.099877996921101</v>
      </c>
      <c r="V21" s="72">
        <v>36.618352409437676</v>
      </c>
      <c r="W21" s="72">
        <v>38.51916174572964</v>
      </c>
      <c r="DA21" s="89" t="s">
        <v>460</v>
      </c>
    </row>
    <row r="22" spans="1:105" ht="12" customHeight="1" x14ac:dyDescent="0.25">
      <c r="A22" s="28" t="s">
        <v>207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461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462</v>
      </c>
    </row>
    <row r="24" spans="1:105" ht="12" customHeight="1" x14ac:dyDescent="0.25">
      <c r="A24" s="28" t="s">
        <v>203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463</v>
      </c>
    </row>
    <row r="25" spans="1:105" ht="12" customHeight="1" x14ac:dyDescent="0.25">
      <c r="A25" s="73" t="s">
        <v>53</v>
      </c>
      <c r="B25" s="74">
        <v>0</v>
      </c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464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465</v>
      </c>
    </row>
    <row r="27" spans="1:105" ht="12.95" customHeight="1" x14ac:dyDescent="0.25">
      <c r="A27" s="68" t="s">
        <v>54</v>
      </c>
      <c r="B27" s="69">
        <f t="shared" ref="B27:Q27" si="10">SUM(B28:B32)</f>
        <v>15.194876918109134</v>
      </c>
      <c r="C27" s="69">
        <f t="shared" si="10"/>
        <v>18.961622056284089</v>
      </c>
      <c r="D27" s="69">
        <f t="shared" si="10"/>
        <v>11.246844810242562</v>
      </c>
      <c r="E27" s="69">
        <f t="shared" si="10"/>
        <v>8.7734600507739913</v>
      </c>
      <c r="F27" s="69">
        <f t="shared" si="10"/>
        <v>10.548256353263987</v>
      </c>
      <c r="G27" s="69">
        <f t="shared" si="10"/>
        <v>12.465889134995207</v>
      </c>
      <c r="H27" s="69">
        <f t="shared" si="10"/>
        <v>12.808292861475614</v>
      </c>
      <c r="I27" s="69">
        <f t="shared" si="10"/>
        <v>9.8300690282274186</v>
      </c>
      <c r="J27" s="69">
        <f t="shared" si="10"/>
        <v>11.768445834654898</v>
      </c>
      <c r="K27" s="69">
        <f t="shared" si="10"/>
        <v>15.982749374933675</v>
      </c>
      <c r="L27" s="69">
        <f t="shared" si="10"/>
        <v>16.1824941</v>
      </c>
      <c r="M27" s="69">
        <f t="shared" si="10"/>
        <v>13.598553999999995</v>
      </c>
      <c r="N27" s="69">
        <f t="shared" si="10"/>
        <v>15.702571000000013</v>
      </c>
      <c r="O27" s="69">
        <f t="shared" si="10"/>
        <v>13.466624100000013</v>
      </c>
      <c r="P27" s="69">
        <f t="shared" si="10"/>
        <v>12.826430999999985</v>
      </c>
      <c r="Q27" s="69">
        <f t="shared" si="10"/>
        <v>15.919577400000009</v>
      </c>
      <c r="R27" s="69">
        <f t="shared" ref="R27:V27" si="11">SUM(R28:R32)</f>
        <v>16.309328700000059</v>
      </c>
      <c r="S27" s="69">
        <f t="shared" si="11"/>
        <v>19.633636300000067</v>
      </c>
      <c r="T27" s="69">
        <f t="shared" si="11"/>
        <v>18.384765100000049</v>
      </c>
      <c r="U27" s="69">
        <f t="shared" si="11"/>
        <v>18.854380700000075</v>
      </c>
      <c r="V27" s="69">
        <f t="shared" si="11"/>
        <v>19.45332419999999</v>
      </c>
      <c r="W27" s="69">
        <f t="shared" ref="W27" si="12">SUM(W28:W32)</f>
        <v>15.412360994336701</v>
      </c>
      <c r="DA27" s="88" t="s">
        <v>268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466</v>
      </c>
    </row>
    <row r="29" spans="1:105" s="2" customFormat="1" ht="12" customHeight="1" x14ac:dyDescent="0.25">
      <c r="A29" s="28" t="s">
        <v>74</v>
      </c>
      <c r="B29" s="72">
        <v>8.6278836105221242</v>
      </c>
      <c r="C29" s="72">
        <v>9.541947242893368</v>
      </c>
      <c r="D29" s="72">
        <v>3.5210424264516953</v>
      </c>
      <c r="E29" s="72">
        <v>1.6520466120342152</v>
      </c>
      <c r="F29" s="72">
        <v>3.2319682096863147</v>
      </c>
      <c r="G29" s="72">
        <v>4.9115036183212242</v>
      </c>
      <c r="H29" s="72">
        <v>5.1114296473072311</v>
      </c>
      <c r="I29" s="72">
        <v>1.7403184844887905</v>
      </c>
      <c r="J29" s="72">
        <v>1.8364644471649803</v>
      </c>
      <c r="K29" s="72">
        <v>4.8044166142062066</v>
      </c>
      <c r="L29" s="72">
        <v>3.8923865999999996</v>
      </c>
      <c r="M29" s="72">
        <v>1.7792937999999974</v>
      </c>
      <c r="N29" s="72">
        <v>0.85626699999999889</v>
      </c>
      <c r="O29" s="72">
        <v>0.98398139999999912</v>
      </c>
      <c r="P29" s="72">
        <v>1.2365075999999959</v>
      </c>
      <c r="Q29" s="72">
        <v>1.0101047999999961</v>
      </c>
      <c r="R29" s="72">
        <v>1.0275203999999976</v>
      </c>
      <c r="S29" s="72">
        <v>0.7953123999999977</v>
      </c>
      <c r="T29" s="72">
        <v>1.0130073999999996</v>
      </c>
      <c r="U29" s="72">
        <v>1.4251765999999995</v>
      </c>
      <c r="V29" s="72">
        <v>1.2539231999999987</v>
      </c>
      <c r="W29" s="72">
        <v>0.53407840000000062</v>
      </c>
      <c r="DA29" s="89" t="s">
        <v>467</v>
      </c>
    </row>
    <row r="30" spans="1:105" ht="12" customHeight="1" x14ac:dyDescent="0.25">
      <c r="A30" s="28" t="s">
        <v>192</v>
      </c>
      <c r="B30" s="72">
        <v>6.5669933075870111</v>
      </c>
      <c r="C30" s="72">
        <v>9.4196748133907207</v>
      </c>
      <c r="D30" s="72">
        <v>7.7258023837908674</v>
      </c>
      <c r="E30" s="72">
        <v>7.1214134387397765</v>
      </c>
      <c r="F30" s="72">
        <v>7.3162881435776734</v>
      </c>
      <c r="G30" s="72">
        <v>7.5543855166739826</v>
      </c>
      <c r="H30" s="72">
        <v>7.6968632141683822</v>
      </c>
      <c r="I30" s="72">
        <v>8.0897505437386279</v>
      </c>
      <c r="J30" s="72">
        <v>9.9319813874899179</v>
      </c>
      <c r="K30" s="72">
        <v>11.17833276072747</v>
      </c>
      <c r="L30" s="72">
        <v>12.2901075</v>
      </c>
      <c r="M30" s="72">
        <v>11.819260199999997</v>
      </c>
      <c r="N30" s="72">
        <v>14.846304000000014</v>
      </c>
      <c r="O30" s="72">
        <v>12.482642700000014</v>
      </c>
      <c r="P30" s="72">
        <v>11.589923399999989</v>
      </c>
      <c r="Q30" s="72">
        <v>14.909472600000012</v>
      </c>
      <c r="R30" s="72">
        <v>15.281808300000062</v>
      </c>
      <c r="S30" s="72">
        <v>18.83832390000007</v>
      </c>
      <c r="T30" s="72">
        <v>17.37175770000005</v>
      </c>
      <c r="U30" s="72">
        <v>17.429204100000074</v>
      </c>
      <c r="V30" s="72">
        <v>18.199400999999991</v>
      </c>
      <c r="W30" s="72">
        <v>14.878282594336701</v>
      </c>
      <c r="DA30" s="89" t="s">
        <v>468</v>
      </c>
    </row>
    <row r="31" spans="1:105" ht="12" customHeight="1" x14ac:dyDescent="0.25">
      <c r="A31" s="28" t="s">
        <v>207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469</v>
      </c>
    </row>
    <row r="32" spans="1:105" ht="12" customHeight="1" x14ac:dyDescent="0.25">
      <c r="A32" s="32" t="s">
        <v>53</v>
      </c>
      <c r="B32" s="77">
        <v>0</v>
      </c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470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471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>
        <f>IF(RES_hh_fec!B3=0,0,1000*11630*RES_hh_fec!B3/RES_hh_num!B3)</f>
        <v>29279.823721358993</v>
      </c>
      <c r="C3" s="65">
        <f>IF(RES_hh_fec!C3=0,0,1000*11630*RES_hh_fec!C3/RES_hh_num!C3)</f>
        <v>31134.455081685926</v>
      </c>
      <c r="D3" s="65">
        <f>IF(RES_hh_fec!D3=0,0,1000*11630*RES_hh_fec!D3/RES_hh_num!D3)</f>
        <v>29240.406666108694</v>
      </c>
      <c r="E3" s="65">
        <f>IF(RES_hh_fec!E3=0,0,1000*11630*RES_hh_fec!E3/RES_hh_num!E3)</f>
        <v>29944.227389719017</v>
      </c>
      <c r="F3" s="65">
        <f>IF(RES_hh_fec!F3=0,0,1000*11630*RES_hh_fec!F3/RES_hh_num!F3)</f>
        <v>31529.121412958884</v>
      </c>
      <c r="G3" s="65">
        <f>IF(RES_hh_fec!G3=0,0,1000*11630*RES_hh_fec!G3/RES_hh_num!G3)</f>
        <v>30505.074529113554</v>
      </c>
      <c r="H3" s="65">
        <f>IF(RES_hh_fec!H3=0,0,1000*11630*RES_hh_fec!H3/RES_hh_num!H3)</f>
        <v>28861.28695977098</v>
      </c>
      <c r="I3" s="65">
        <f>IF(RES_hh_fec!I3=0,0,1000*11630*RES_hh_fec!I3/RES_hh_num!I3)</f>
        <v>27581.133787421448</v>
      </c>
      <c r="J3" s="65">
        <f>IF(RES_hh_fec!J3=0,0,1000*11630*RES_hh_fec!J3/RES_hh_num!J3)</f>
        <v>27596.919423344865</v>
      </c>
      <c r="K3" s="65">
        <f>IF(RES_hh_fec!K3=0,0,1000*11630*RES_hh_fec!K3/RES_hh_num!K3)</f>
        <v>27344.570543145204</v>
      </c>
      <c r="L3" s="65">
        <f>IF(RES_hh_fec!L3=0,0,1000*11630*RES_hh_fec!L3/RES_hh_num!L3)</f>
        <v>26846.449334634344</v>
      </c>
      <c r="M3" s="65">
        <f>IF(RES_hh_fec!M3=0,0,1000*11630*RES_hh_fec!M3/RES_hh_num!M3)</f>
        <v>24314.355415525923</v>
      </c>
      <c r="N3" s="65">
        <f>IF(RES_hh_fec!N3=0,0,1000*11630*RES_hh_fec!N3/RES_hh_num!N3)</f>
        <v>23721.710596011093</v>
      </c>
      <c r="O3" s="65">
        <f>IF(RES_hh_fec!O3=0,0,1000*11630*RES_hh_fec!O3/RES_hh_num!O3)</f>
        <v>23645.80874036903</v>
      </c>
      <c r="P3" s="65">
        <f>IF(RES_hh_fec!P3=0,0,1000*11630*RES_hh_fec!P3/RES_hh_num!P3)</f>
        <v>20960.009587382898</v>
      </c>
      <c r="Q3" s="65">
        <f>IF(RES_hh_fec!Q3=0,0,1000*11630*RES_hh_fec!Q3/RES_hh_num!Q3)</f>
        <v>22297.543292655522</v>
      </c>
      <c r="R3" s="65">
        <f>IF(RES_hh_fec!R3=0,0,1000*11630*RES_hh_fec!R3/RES_hh_num!R3)</f>
        <v>22081.458686346145</v>
      </c>
      <c r="S3" s="65">
        <f>IF(RES_hh_fec!S3=0,0,1000*11630*RES_hh_fec!S3/RES_hh_num!S3)</f>
        <v>21814.880255032731</v>
      </c>
      <c r="T3" s="65">
        <f>IF(RES_hh_fec!T3=0,0,1000*11630*RES_hh_fec!T3/RES_hh_num!T3)</f>
        <v>19578.800590094361</v>
      </c>
      <c r="U3" s="65">
        <f>IF(RES_hh_fec!U3=0,0,1000*11630*RES_hh_fec!U3/RES_hh_num!U3)</f>
        <v>17552.867326615207</v>
      </c>
      <c r="V3" s="65">
        <f>IF(RES_hh_fec!V3=0,0,1000*11630*RES_hh_fec!V3/RES_hh_num!V3)</f>
        <v>18282.947460628457</v>
      </c>
      <c r="W3" s="65">
        <f>IF(RES_hh_fec!W3=0,0,1000*11630*RES_hh_fec!W3/RES_hh_num!W3)</f>
        <v>17211.528657089519</v>
      </c>
      <c r="DA3" s="87" t="s">
        <v>271</v>
      </c>
    </row>
    <row r="4" spans="1:105" ht="12.95" customHeight="1" x14ac:dyDescent="0.25">
      <c r="A4" s="68" t="s">
        <v>57</v>
      </c>
      <c r="B4" s="69">
        <f>IF(RES_hh_fec!B4=0,0,1000*11630*RES_hh_fec!B4/RES_hh_num!B4)</f>
        <v>26475.935666182697</v>
      </c>
      <c r="C4" s="69">
        <f>IF(RES_hh_fec!C4=0,0,1000*11630*RES_hh_fec!C4/RES_hh_num!C4)</f>
        <v>28355.499121190518</v>
      </c>
      <c r="D4" s="69">
        <f>IF(RES_hh_fec!D4=0,0,1000*11630*RES_hh_fec!D4/RES_hh_num!D4)</f>
        <v>26557.742256458147</v>
      </c>
      <c r="E4" s="69">
        <f>IF(RES_hh_fec!E4=0,0,1000*11630*RES_hh_fec!E4/RES_hh_num!E4)</f>
        <v>27298.481815093575</v>
      </c>
      <c r="F4" s="69">
        <f>IF(RES_hh_fec!F4=0,0,1000*11630*RES_hh_fec!F4/RES_hh_num!F4)</f>
        <v>28918.799029372058</v>
      </c>
      <c r="G4" s="69">
        <f>IF(RES_hh_fec!G4=0,0,1000*11630*RES_hh_fec!G4/RES_hh_num!G4)</f>
        <v>27940.555264044116</v>
      </c>
      <c r="H4" s="69">
        <f>IF(RES_hh_fec!H4=0,0,1000*11630*RES_hh_fec!H4/RES_hh_num!H4)</f>
        <v>26333.736169036521</v>
      </c>
      <c r="I4" s="69">
        <f>IF(RES_hh_fec!I4=0,0,1000*11630*RES_hh_fec!I4/RES_hh_num!I4)</f>
        <v>25162.246324550579</v>
      </c>
      <c r="J4" s="69">
        <f>IF(RES_hh_fec!J4=0,0,1000*11630*RES_hh_fec!J4/RES_hh_num!J4)</f>
        <v>25116.235088568756</v>
      </c>
      <c r="K4" s="69">
        <f>IF(RES_hh_fec!K4=0,0,1000*11630*RES_hh_fec!K4/RES_hh_num!K4)</f>
        <v>24977.363060319007</v>
      </c>
      <c r="L4" s="69">
        <f>IF(RES_hh_fec!L4=0,0,1000*11630*RES_hh_fec!L4/RES_hh_num!L4)</f>
        <v>24392.868591524602</v>
      </c>
      <c r="M4" s="69">
        <f>IF(RES_hh_fec!M4=0,0,1000*11630*RES_hh_fec!M4/RES_hh_num!M4)</f>
        <v>21704.978252512195</v>
      </c>
      <c r="N4" s="69">
        <f>IF(RES_hh_fec!N4=0,0,1000*11630*RES_hh_fec!N4/RES_hh_num!N4)</f>
        <v>21235.74067908599</v>
      </c>
      <c r="O4" s="69">
        <f>IF(RES_hh_fec!O4=0,0,1000*11630*RES_hh_fec!O4/RES_hh_num!O4)</f>
        <v>20998.87616117467</v>
      </c>
      <c r="P4" s="69">
        <f>IF(RES_hh_fec!P4=0,0,1000*11630*RES_hh_fec!P4/RES_hh_num!P4)</f>
        <v>18163.025790094245</v>
      </c>
      <c r="Q4" s="69">
        <f>IF(RES_hh_fec!Q4=0,0,1000*11630*RES_hh_fec!Q4/RES_hh_num!Q4)</f>
        <v>20018.642621933544</v>
      </c>
      <c r="R4" s="69">
        <f>IF(RES_hh_fec!R4=0,0,1000*11630*RES_hh_fec!R4/RES_hh_num!R4)</f>
        <v>19897.1143151297</v>
      </c>
      <c r="S4" s="69">
        <f>IF(RES_hh_fec!S4=0,0,1000*11630*RES_hh_fec!S4/RES_hh_num!S4)</f>
        <v>19825.203726988377</v>
      </c>
      <c r="T4" s="69">
        <f>IF(RES_hh_fec!T4=0,0,1000*11630*RES_hh_fec!T4/RES_hh_num!T4)</f>
        <v>17447.825450440854</v>
      </c>
      <c r="U4" s="69">
        <f>IF(RES_hh_fec!U4=0,0,1000*11630*RES_hh_fec!U4/RES_hh_num!U4)</f>
        <v>15211.593664021742</v>
      </c>
      <c r="V4" s="69">
        <f>IF(RES_hh_fec!V4=0,0,1000*11630*RES_hh_fec!V4/RES_hh_num!V4)</f>
        <v>16470.715283699115</v>
      </c>
      <c r="W4" s="69">
        <f>IF(RES_hh_fec!W4=0,0,1000*11630*RES_hh_fec!W4/RES_hh_num!W4)</f>
        <v>15424.325588691056</v>
      </c>
      <c r="DA4" s="88" t="s">
        <v>272</v>
      </c>
    </row>
    <row r="5" spans="1:105" ht="12" customHeight="1" x14ac:dyDescent="0.25">
      <c r="A5" s="28" t="s">
        <v>51</v>
      </c>
      <c r="B5" s="72">
        <f>IF(RES_hh_fec!B5=0,0,1000*11630*RES_hh_fec!B5/RES_hh_num!B5)</f>
        <v>22901.554404145078</v>
      </c>
      <c r="C5" s="72">
        <f>IF(RES_hh_fec!C5=0,0,1000*11630*RES_hh_fec!C5/RES_hh_num!C5)</f>
        <v>21745.426829268286</v>
      </c>
      <c r="D5" s="72">
        <f>IF(RES_hh_fec!D5=0,0,1000*11630*RES_hh_fec!D5/RES_hh_num!D5)</f>
        <v>21585.08604206501</v>
      </c>
      <c r="E5" s="72">
        <f>IF(RES_hh_fec!E5=0,0,1000*11630*RES_hh_fec!E5/RES_hh_num!E5)</f>
        <v>19992.682926829268</v>
      </c>
      <c r="F5" s="72">
        <f>IF(RES_hh_fec!F5=0,0,1000*11630*RES_hh_fec!F5/RES_hh_num!F5)</f>
        <v>21666.666666666668</v>
      </c>
      <c r="G5" s="72">
        <f>IF(RES_hh_fec!G5=0,0,1000*11630*RES_hh_fec!G5/RES_hh_num!G5)</f>
        <v>25457.317073170732</v>
      </c>
      <c r="H5" s="72">
        <f>IF(RES_hh_fec!H5=0,0,1000*11630*RES_hh_fec!H5/RES_hh_num!H5)</f>
        <v>23481.967213114753</v>
      </c>
      <c r="I5" s="72">
        <f>IF(RES_hh_fec!I5=0,0,1000*11630*RES_hh_fec!I5/RES_hh_num!I5)</f>
        <v>21277.58007117438</v>
      </c>
      <c r="J5" s="72">
        <f>IF(RES_hh_fec!J5=0,0,1000*11630*RES_hh_fec!J5/RES_hh_num!J5)</f>
        <v>20490.706319702604</v>
      </c>
      <c r="K5" s="72">
        <f>IF(RES_hh_fec!K5=0,0,1000*11630*RES_hh_fec!K5/RES_hh_num!K5)</f>
        <v>21535.714285714279</v>
      </c>
      <c r="L5" s="72">
        <f>IF(RES_hh_fec!L5=0,0,1000*11630*RES_hh_fec!L5/RES_hh_num!L5)</f>
        <v>23463.333333333332</v>
      </c>
      <c r="M5" s="72">
        <f>IF(RES_hh_fec!M5=0,0,1000*11630*RES_hh_fec!M5/RES_hh_num!M5)</f>
        <v>19908.80503144654</v>
      </c>
      <c r="N5" s="72">
        <f>IF(RES_hh_fec!N5=0,0,1000*11630*RES_hh_fec!N5/RES_hh_num!N5)</f>
        <v>16070.987654320988</v>
      </c>
      <c r="O5" s="72">
        <f>IF(RES_hh_fec!O5=0,0,1000*11630*RES_hh_fec!O5/RES_hh_num!O5)</f>
        <v>20628.49162011173</v>
      </c>
      <c r="P5" s="72">
        <f>IF(RES_hh_fec!P5=0,0,1000*11630*RES_hh_fec!P5/RES_hh_num!P5)</f>
        <v>15819.672131147536</v>
      </c>
      <c r="Q5" s="72">
        <f>IF(RES_hh_fec!Q5=0,0,1000*11630*RES_hh_fec!Q5/RES_hh_num!Q5)</f>
        <v>19581.96721311476</v>
      </c>
      <c r="R5" s="72">
        <f>IF(RES_hh_fec!R5=0,0,1000*11630*RES_hh_fec!R5/RES_hh_num!R5)</f>
        <v>20926.380368098158</v>
      </c>
      <c r="S5" s="72">
        <f>IF(RES_hh_fec!S5=0,0,1000*11630*RES_hh_fec!S5/RES_hh_num!S5)</f>
        <v>17030.769230769227</v>
      </c>
      <c r="T5" s="72">
        <f>IF(RES_hh_fec!T5=0,0,1000*11630*RES_hh_fec!T5/RES_hh_num!T5)</f>
        <v>13342.995169082134</v>
      </c>
      <c r="U5" s="72">
        <f>IF(RES_hh_fec!U5=0,0,1000*11630*RES_hh_fec!U5/RES_hh_num!U5)</f>
        <v>14680.203045685286</v>
      </c>
      <c r="V5" s="72">
        <f>IF(RES_hh_fec!V5=0,0,1000*11630*RES_hh_fec!V5/RES_hh_num!V5)</f>
        <v>14879.807692307699</v>
      </c>
      <c r="W5" s="72">
        <f>IF(RES_hh_fec!W5=0,0,1000*11630*RES_hh_fec!W5/RES_hh_num!W5)</f>
        <v>17016.806722689078</v>
      </c>
      <c r="DA5" s="89" t="s">
        <v>472</v>
      </c>
    </row>
    <row r="6" spans="1:105" ht="12" customHeight="1" x14ac:dyDescent="0.25">
      <c r="A6" s="28" t="s">
        <v>74</v>
      </c>
      <c r="B6" s="72">
        <f>IF(RES_hh_fec!B6=0,0,1000*11630*RES_hh_fec!B6/RES_hh_num!B6)</f>
        <v>28967.162576745217</v>
      </c>
      <c r="C6" s="72">
        <f>IF(RES_hh_fec!C6=0,0,1000*11630*RES_hh_fec!C6/RES_hh_num!C6)</f>
        <v>31126.457729058147</v>
      </c>
      <c r="D6" s="72">
        <f>IF(RES_hh_fec!D6=0,0,1000*11630*RES_hh_fec!D6/RES_hh_num!D6)</f>
        <v>19153.031184054878</v>
      </c>
      <c r="E6" s="72">
        <f>IF(RES_hh_fec!E6=0,0,1000*11630*RES_hh_fec!E6/RES_hh_num!E6)</f>
        <v>13485.023869454095</v>
      </c>
      <c r="F6" s="72">
        <f>IF(RES_hh_fec!F6=0,0,1000*11630*RES_hh_fec!F6/RES_hh_num!F6)</f>
        <v>29740.856218819554</v>
      </c>
      <c r="G6" s="72">
        <f>IF(RES_hh_fec!G6=0,0,1000*11630*RES_hh_fec!G6/RES_hh_num!G6)</f>
        <v>44280.140944117396</v>
      </c>
      <c r="H6" s="72">
        <f>IF(RES_hh_fec!H6=0,0,1000*11630*RES_hh_fec!H6/RES_hh_num!H6)</f>
        <v>44296.466185334029</v>
      </c>
      <c r="I6" s="72">
        <f>IF(RES_hh_fec!I6=0,0,1000*11630*RES_hh_fec!I6/RES_hh_num!I6)</f>
        <v>18088.902640691686</v>
      </c>
      <c r="J6" s="72">
        <f>IF(RES_hh_fec!J6=0,0,1000*11630*RES_hh_fec!J6/RES_hh_num!J6)</f>
        <v>21800.219742692199</v>
      </c>
      <c r="K6" s="72">
        <f>IF(RES_hh_fec!K6=0,0,1000*11630*RES_hh_fec!K6/RES_hh_num!K6)</f>
        <v>25331.883184218408</v>
      </c>
      <c r="L6" s="72">
        <f>IF(RES_hh_fec!L6=0,0,1000*11630*RES_hh_fec!L6/RES_hh_num!L6)</f>
        <v>59923.400673400625</v>
      </c>
      <c r="M6" s="72">
        <f>IF(RES_hh_fec!M6=0,0,1000*11630*RES_hh_fec!M6/RES_hh_num!M6)</f>
        <v>7232.3232323232178</v>
      </c>
      <c r="N6" s="72">
        <f>IF(RES_hh_fec!N6=0,0,1000*11630*RES_hh_fec!N6/RES_hh_num!N6)</f>
        <v>1597.2222222222301</v>
      </c>
      <c r="O6" s="72">
        <f>IF(RES_hh_fec!O6=0,0,1000*11630*RES_hh_fec!O6/RES_hh_num!O6)</f>
        <v>2323.2323232323015</v>
      </c>
      <c r="P6" s="72">
        <f>IF(RES_hh_fec!P6=0,0,1000*11630*RES_hh_fec!P6/RES_hh_num!P6)</f>
        <v>6503.0303030302939</v>
      </c>
      <c r="Q6" s="72">
        <f>IF(RES_hh_fec!Q6=0,0,1000*11630*RES_hh_fec!Q6/RES_hh_num!Q6)</f>
        <v>27903.508771929843</v>
      </c>
      <c r="R6" s="72">
        <f>IF(RES_hh_fec!R6=0,0,1000*11630*RES_hh_fec!R6/RES_hh_num!R6)</f>
        <v>20869.91869918695</v>
      </c>
      <c r="S6" s="72">
        <f>IF(RES_hh_fec!S6=0,0,1000*11630*RES_hh_fec!S6/RES_hh_num!S6)</f>
        <v>14454.106280193222</v>
      </c>
      <c r="T6" s="72">
        <f>IF(RES_hh_fec!T6=0,0,1000*11630*RES_hh_fec!T6/RES_hh_num!T6)</f>
        <v>16871.111111111109</v>
      </c>
      <c r="U6" s="72">
        <f>IF(RES_hh_fec!U6=0,0,1000*11630*RES_hh_fec!U6/RES_hh_num!U6)</f>
        <v>28073.412698412703</v>
      </c>
      <c r="V6" s="72">
        <f>IF(RES_hh_fec!V6=0,0,1000*11630*RES_hh_fec!V6/RES_hh_num!V6)</f>
        <v>3382.352941176448</v>
      </c>
      <c r="W6" s="72">
        <f>IF(RES_hh_fec!W6=0,0,1000*11630*RES_hh_fec!W6/RES_hh_num!W6)</f>
        <v>21052.287581699322</v>
      </c>
      <c r="DA6" s="89" t="s">
        <v>473</v>
      </c>
    </row>
    <row r="7" spans="1:105" ht="12" customHeight="1" x14ac:dyDescent="0.25">
      <c r="A7" s="28" t="s">
        <v>205</v>
      </c>
      <c r="B7" s="72">
        <f>IF(RES_hh_fec!B7=0,0,1000*11630*RES_hh_fec!B7/RES_hh_num!B7)</f>
        <v>27989.62637436029</v>
      </c>
      <c r="C7" s="72">
        <f>IF(RES_hh_fec!C7=0,0,1000*11630*RES_hh_fec!C7/RES_hh_num!C7)</f>
        <v>30084.976904009258</v>
      </c>
      <c r="D7" s="72">
        <f>IF(RES_hh_fec!D7=0,0,1000*11630*RES_hh_fec!D7/RES_hh_num!D7)</f>
        <v>28018.506706283177</v>
      </c>
      <c r="E7" s="72">
        <f>IF(RES_hh_fec!E7=0,0,1000*11630*RES_hh_fec!E7/RES_hh_num!E7)</f>
        <v>28996.658916838893</v>
      </c>
      <c r="F7" s="72">
        <f>IF(RES_hh_fec!F7=0,0,1000*11630*RES_hh_fec!F7/RES_hh_num!F7)</f>
        <v>30816.742787510597</v>
      </c>
      <c r="G7" s="72">
        <f>IF(RES_hh_fec!G7=0,0,1000*11630*RES_hh_fec!G7/RES_hh_num!G7)</f>
        <v>29393.738092010615</v>
      </c>
      <c r="H7" s="72">
        <f>IF(RES_hh_fec!H7=0,0,1000*11630*RES_hh_fec!H7/RES_hh_num!H7)</f>
        <v>28554.923184405077</v>
      </c>
      <c r="I7" s="72">
        <f>IF(RES_hh_fec!I7=0,0,1000*11630*RES_hh_fec!I7/RES_hh_num!I7)</f>
        <v>27176.577729305871</v>
      </c>
      <c r="J7" s="72">
        <f>IF(RES_hh_fec!J7=0,0,1000*11630*RES_hh_fec!J7/RES_hh_num!J7)</f>
        <v>27471.783855811547</v>
      </c>
      <c r="K7" s="72">
        <f>IF(RES_hh_fec!K7=0,0,1000*11630*RES_hh_fec!K7/RES_hh_num!K7)</f>
        <v>28079.979127490198</v>
      </c>
      <c r="L7" s="72">
        <f>IF(RES_hh_fec!L7=0,0,1000*11630*RES_hh_fec!L7/RES_hh_num!L7)</f>
        <v>25130.808903149245</v>
      </c>
      <c r="M7" s="72">
        <f>IF(RES_hh_fec!M7=0,0,1000*11630*RES_hh_fec!M7/RES_hh_num!M7)</f>
        <v>22595.43064349817</v>
      </c>
      <c r="N7" s="72">
        <f>IF(RES_hh_fec!N7=0,0,1000*11630*RES_hh_fec!N7/RES_hh_num!N7)</f>
        <v>24613.359517972895</v>
      </c>
      <c r="O7" s="72">
        <f>IF(RES_hh_fec!O7=0,0,1000*11630*RES_hh_fec!O7/RES_hh_num!O7)</f>
        <v>23012.755088780777</v>
      </c>
      <c r="P7" s="72">
        <f>IF(RES_hh_fec!P7=0,0,1000*11630*RES_hh_fec!P7/RES_hh_num!P7)</f>
        <v>19424.422444818912</v>
      </c>
      <c r="Q7" s="72">
        <f>IF(RES_hh_fec!Q7=0,0,1000*11630*RES_hh_fec!Q7/RES_hh_num!Q7)</f>
        <v>22558.354383285365</v>
      </c>
      <c r="R7" s="72">
        <f>IF(RES_hh_fec!R7=0,0,1000*11630*RES_hh_fec!R7/RES_hh_num!R7)</f>
        <v>22795.104993837856</v>
      </c>
      <c r="S7" s="72">
        <f>IF(RES_hh_fec!S7=0,0,1000*11630*RES_hh_fec!S7/RES_hh_num!S7)</f>
        <v>21448.856476207784</v>
      </c>
      <c r="T7" s="72">
        <f>IF(RES_hh_fec!T7=0,0,1000*11630*RES_hh_fec!T7/RES_hh_num!T7)</f>
        <v>20070.223308048691</v>
      </c>
      <c r="U7" s="72">
        <f>IF(RES_hh_fec!U7=0,0,1000*11630*RES_hh_fec!U7/RES_hh_num!U7)</f>
        <v>15960.497099727372</v>
      </c>
      <c r="V7" s="72">
        <f>IF(RES_hh_fec!V7=0,0,1000*11630*RES_hh_fec!V7/RES_hh_num!V7)</f>
        <v>18602.835991553788</v>
      </c>
      <c r="W7" s="72">
        <f>IF(RES_hh_fec!W7=0,0,1000*11630*RES_hh_fec!W7/RES_hh_num!W7)</f>
        <v>17337.159755955607</v>
      </c>
      <c r="DA7" s="89" t="s">
        <v>474</v>
      </c>
    </row>
    <row r="8" spans="1:105" ht="12" customHeight="1" x14ac:dyDescent="0.25">
      <c r="A8" s="28" t="s">
        <v>192</v>
      </c>
      <c r="B8" s="72">
        <f>IF(RES_hh_fec!B8=0,0,1000*11630*RES_hh_fec!B8/RES_hh_num!B8)</f>
        <v>24473.013829930442</v>
      </c>
      <c r="C8" s="72">
        <f>IF(RES_hh_fec!C8=0,0,1000*11630*RES_hh_fec!C8/RES_hh_num!C8)</f>
        <v>26107.345215837588</v>
      </c>
      <c r="D8" s="72">
        <f>IF(RES_hh_fec!D8=0,0,1000*11630*RES_hh_fec!D8/RES_hh_num!D8)</f>
        <v>24820.034937273726</v>
      </c>
      <c r="E8" s="72">
        <f>IF(RES_hh_fec!E8=0,0,1000*11630*RES_hh_fec!E8/RES_hh_num!E8)</f>
        <v>25476.47570020246</v>
      </c>
      <c r="F8" s="72">
        <f>IF(RES_hh_fec!F8=0,0,1000*11630*RES_hh_fec!F8/RES_hh_num!F8)</f>
        <v>26774.606817468764</v>
      </c>
      <c r="G8" s="72">
        <f>IF(RES_hh_fec!G8=0,0,1000*11630*RES_hh_fec!G8/RES_hh_num!G8)</f>
        <v>26127.306479770428</v>
      </c>
      <c r="H8" s="72">
        <f>IF(RES_hh_fec!H8=0,0,1000*11630*RES_hh_fec!H8/RES_hh_num!H8)</f>
        <v>23663.533650129262</v>
      </c>
      <c r="I8" s="72">
        <f>IF(RES_hh_fec!I8=0,0,1000*11630*RES_hh_fec!I8/RES_hh_num!I8)</f>
        <v>22843.708171318372</v>
      </c>
      <c r="J8" s="72">
        <f>IF(RES_hh_fec!J8=0,0,1000*11630*RES_hh_fec!J8/RES_hh_num!J8)</f>
        <v>23185.070039572012</v>
      </c>
      <c r="K8" s="72">
        <f>IF(RES_hh_fec!K8=0,0,1000*11630*RES_hh_fec!K8/RES_hh_num!K8)</f>
        <v>21455.681327287679</v>
      </c>
      <c r="L8" s="72">
        <f>IF(RES_hh_fec!L8=0,0,1000*11630*RES_hh_fec!L8/RES_hh_num!L8)</f>
        <v>23796.449528961926</v>
      </c>
      <c r="M8" s="72">
        <f>IF(RES_hh_fec!M8=0,0,1000*11630*RES_hh_fec!M8/RES_hh_num!M8)</f>
        <v>21634.239986513479</v>
      </c>
      <c r="N8" s="72">
        <f>IF(RES_hh_fec!N8=0,0,1000*11630*RES_hh_fec!N8/RES_hh_num!N8)</f>
        <v>19019.462134559923</v>
      </c>
      <c r="O8" s="72">
        <f>IF(RES_hh_fec!O8=0,0,1000*11630*RES_hh_fec!O8/RES_hh_num!O8)</f>
        <v>19874.123381622074</v>
      </c>
      <c r="P8" s="72">
        <f>IF(RES_hh_fec!P8=0,0,1000*11630*RES_hh_fec!P8/RES_hh_num!P8)</f>
        <v>17525.3435048883</v>
      </c>
      <c r="Q8" s="72">
        <f>IF(RES_hh_fec!Q8=0,0,1000*11630*RES_hh_fec!Q8/RES_hh_num!Q8)</f>
        <v>18292.29415442879</v>
      </c>
      <c r="R8" s="72">
        <f>IF(RES_hh_fec!R8=0,0,1000*11630*RES_hh_fec!R8/RES_hh_num!R8)</f>
        <v>18008.183538116704</v>
      </c>
      <c r="S8" s="72">
        <f>IF(RES_hh_fec!S8=0,0,1000*11630*RES_hh_fec!S8/RES_hh_num!S8)</f>
        <v>18920.777579107853</v>
      </c>
      <c r="T8" s="72">
        <f>IF(RES_hh_fec!T8=0,0,1000*11630*RES_hh_fec!T8/RES_hh_num!T8)</f>
        <v>16128.804302244816</v>
      </c>
      <c r="U8" s="72">
        <f>IF(RES_hh_fec!U8=0,0,1000*11630*RES_hh_fec!U8/RES_hh_num!U8)</f>
        <v>15205.308871634596</v>
      </c>
      <c r="V8" s="72">
        <f>IF(RES_hh_fec!V8=0,0,1000*11630*RES_hh_fec!V8/RES_hh_num!V8)</f>
        <v>15646.946609293211</v>
      </c>
      <c r="W8" s="72">
        <f>IF(RES_hh_fec!W8=0,0,1000*11630*RES_hh_fec!W8/RES_hh_num!W8)</f>
        <v>14675.216678832185</v>
      </c>
      <c r="DA8" s="89" t="s">
        <v>475</v>
      </c>
    </row>
    <row r="9" spans="1:105" ht="12" customHeight="1" x14ac:dyDescent="0.25">
      <c r="A9" s="28" t="s">
        <v>207</v>
      </c>
      <c r="B9" s="72">
        <f>IF(RES_hh_fec!B9=0,0,1000*11630*RES_hh_fec!B9/RES_hh_num!B9)</f>
        <v>28034.193176830035</v>
      </c>
      <c r="C9" s="72">
        <f>IF(RES_hh_fec!C9=0,0,1000*11630*RES_hh_fec!C9/RES_hh_num!C9)</f>
        <v>30258.62129391342</v>
      </c>
      <c r="D9" s="72">
        <f>IF(RES_hh_fec!D9=0,0,1000*11630*RES_hh_fec!D9/RES_hh_num!D9)</f>
        <v>27995.108690319557</v>
      </c>
      <c r="E9" s="72">
        <f>IF(RES_hh_fec!E9=0,0,1000*11630*RES_hh_fec!E9/RES_hh_num!E9)</f>
        <v>28587.724437462653</v>
      </c>
      <c r="F9" s="72">
        <f>IF(RES_hh_fec!F9=0,0,1000*11630*RES_hh_fec!F9/RES_hh_num!F9)</f>
        <v>30156.403930537552</v>
      </c>
      <c r="G9" s="72">
        <f>IF(RES_hh_fec!G9=0,0,1000*11630*RES_hh_fec!G9/RES_hh_num!G9)</f>
        <v>28508.596402497653</v>
      </c>
      <c r="H9" s="72">
        <f>IF(RES_hh_fec!H9=0,0,1000*11630*RES_hh_fec!H9/RES_hh_num!H9)</f>
        <v>27629.568020888168</v>
      </c>
      <c r="I9" s="72">
        <f>IF(RES_hh_fec!I9=0,0,1000*11630*RES_hh_fec!I9/RES_hh_num!I9)</f>
        <v>23911.77466385053</v>
      </c>
      <c r="J9" s="72">
        <f>IF(RES_hh_fec!J9=0,0,1000*11630*RES_hh_fec!J9/RES_hh_num!J9)</f>
        <v>24343.385858294998</v>
      </c>
      <c r="K9" s="72">
        <f>IF(RES_hh_fec!K9=0,0,1000*11630*RES_hh_fec!K9/RES_hh_num!K9)</f>
        <v>25328.638194645875</v>
      </c>
      <c r="L9" s="72">
        <f>IF(RES_hh_fec!L9=0,0,1000*11630*RES_hh_fec!L9/RES_hh_num!L9)</f>
        <v>24547.973920263517</v>
      </c>
      <c r="M9" s="72">
        <f>IF(RES_hh_fec!M9=0,0,1000*11630*RES_hh_fec!M9/RES_hh_num!M9)</f>
        <v>18119.729111423079</v>
      </c>
      <c r="N9" s="72">
        <f>IF(RES_hh_fec!N9=0,0,1000*11630*RES_hh_fec!N9/RES_hh_num!N9)</f>
        <v>19954.103835644179</v>
      </c>
      <c r="O9" s="72">
        <f>IF(RES_hh_fec!O9=0,0,1000*11630*RES_hh_fec!O9/RES_hh_num!O9)</f>
        <v>19429.8040030062</v>
      </c>
      <c r="P9" s="72">
        <f>IF(RES_hh_fec!P9=0,0,1000*11630*RES_hh_fec!P9/RES_hh_num!P9)</f>
        <v>18395.469481745975</v>
      </c>
      <c r="Q9" s="72">
        <f>IF(RES_hh_fec!Q9=0,0,1000*11630*RES_hh_fec!Q9/RES_hh_num!Q9)</f>
        <v>18626.232303016841</v>
      </c>
      <c r="R9" s="72">
        <f>IF(RES_hh_fec!R9=0,0,1000*11630*RES_hh_fec!R9/RES_hh_num!R9)</f>
        <v>20122.255032927904</v>
      </c>
      <c r="S9" s="72">
        <f>IF(RES_hh_fec!S9=0,0,1000*11630*RES_hh_fec!S9/RES_hh_num!S9)</f>
        <v>18512.055760914205</v>
      </c>
      <c r="T9" s="72">
        <f>IF(RES_hh_fec!T9=0,0,1000*11630*RES_hh_fec!T9/RES_hh_num!T9)</f>
        <v>19674.544468279226</v>
      </c>
      <c r="U9" s="72">
        <f>IF(RES_hh_fec!U9=0,0,1000*11630*RES_hh_fec!U9/RES_hh_num!U9)</f>
        <v>14242.11115777685</v>
      </c>
      <c r="V9" s="72">
        <f>IF(RES_hh_fec!V9=0,0,1000*11630*RES_hh_fec!V9/RES_hh_num!V9)</f>
        <v>15952.37600006285</v>
      </c>
      <c r="W9" s="72">
        <f>IF(RES_hh_fec!W9=0,0,1000*11630*RES_hh_fec!W9/RES_hh_num!W9)</f>
        <v>16377.175336581264</v>
      </c>
      <c r="DA9" s="89" t="s">
        <v>476</v>
      </c>
    </row>
    <row r="10" spans="1:105" ht="12" customHeight="1" x14ac:dyDescent="0.25">
      <c r="A10" s="28" t="s">
        <v>202</v>
      </c>
      <c r="B10" s="72">
        <f>IF(RES_hh_fec!B10=0,0,1000*11630*RES_hh_fec!B10/RES_hh_num!B10)</f>
        <v>0</v>
      </c>
      <c r="C10" s="72">
        <f>IF(RES_hh_fec!C10=0,0,1000*11630*RES_hh_fec!C10/RES_hh_num!C10)</f>
        <v>0</v>
      </c>
      <c r="D10" s="72">
        <f>IF(RES_hh_fec!D10=0,0,1000*11630*RES_hh_fec!D10/RES_hh_num!D10)</f>
        <v>0</v>
      </c>
      <c r="E10" s="72">
        <f>IF(RES_hh_fec!E10=0,0,1000*11630*RES_hh_fec!E10/RES_hh_num!E10)</f>
        <v>0</v>
      </c>
      <c r="F10" s="72">
        <f>IF(RES_hh_fec!F10=0,0,1000*11630*RES_hh_fec!F10/RES_hh_num!F10)</f>
        <v>0</v>
      </c>
      <c r="G10" s="72">
        <f>IF(RES_hh_fec!G10=0,0,1000*11630*RES_hh_fec!G10/RES_hh_num!G10)</f>
        <v>0</v>
      </c>
      <c r="H10" s="72">
        <f>IF(RES_hh_fec!H10=0,0,1000*11630*RES_hh_fec!H10/RES_hh_num!H10)</f>
        <v>0</v>
      </c>
      <c r="I10" s="72">
        <f>IF(RES_hh_fec!I10=0,0,1000*11630*RES_hh_fec!I10/RES_hh_num!I10)</f>
        <v>0</v>
      </c>
      <c r="J10" s="72">
        <f>IF(RES_hh_fec!J10=0,0,1000*11630*RES_hh_fec!J10/RES_hh_num!J10)</f>
        <v>0</v>
      </c>
      <c r="K10" s="72">
        <f>IF(RES_hh_fec!K10=0,0,1000*11630*RES_hh_fec!K10/RES_hh_num!K10)</f>
        <v>0</v>
      </c>
      <c r="L10" s="72">
        <f>IF(RES_hh_fec!L10=0,0,1000*11630*RES_hh_fec!L10/RES_hh_num!L10)</f>
        <v>0</v>
      </c>
      <c r="M10" s="72">
        <f>IF(RES_hh_fec!M10=0,0,1000*11630*RES_hh_fec!M10/RES_hh_num!M10)</f>
        <v>0</v>
      </c>
      <c r="N10" s="72">
        <f>IF(RES_hh_fec!N10=0,0,1000*11630*RES_hh_fec!N10/RES_hh_num!N10)</f>
        <v>0</v>
      </c>
      <c r="O10" s="72">
        <f>IF(RES_hh_fec!O10=0,0,1000*11630*RES_hh_fec!O10/RES_hh_num!O10)</f>
        <v>0</v>
      </c>
      <c r="P10" s="72">
        <f>IF(RES_hh_fec!P10=0,0,1000*11630*RES_hh_fec!P10/RES_hh_num!P10)</f>
        <v>0</v>
      </c>
      <c r="Q10" s="72">
        <f>IF(RES_hh_fec!Q10=0,0,1000*11630*RES_hh_fec!Q10/RES_hh_num!Q10)</f>
        <v>0</v>
      </c>
      <c r="R10" s="72">
        <f>IF(RES_hh_fec!R10=0,0,1000*11630*RES_hh_fec!R10/RES_hh_num!R10)</f>
        <v>0</v>
      </c>
      <c r="S10" s="72">
        <f>IF(RES_hh_fec!S10=0,0,1000*11630*RES_hh_fec!S10/RES_hh_num!S10)</f>
        <v>0</v>
      </c>
      <c r="T10" s="72">
        <f>IF(RES_hh_fec!T10=0,0,1000*11630*RES_hh_fec!T10/RES_hh_num!T10)</f>
        <v>0</v>
      </c>
      <c r="U10" s="72">
        <f>IF(RES_hh_fec!U10=0,0,1000*11630*RES_hh_fec!U10/RES_hh_num!U10)</f>
        <v>0</v>
      </c>
      <c r="V10" s="72">
        <f>IF(RES_hh_fec!V10=0,0,1000*11630*RES_hh_fec!V10/RES_hh_num!V10)</f>
        <v>0</v>
      </c>
      <c r="W10" s="72">
        <f>IF(RES_hh_fec!W10=0,0,1000*11630*RES_hh_fec!W10/RES_hh_num!W10)</f>
        <v>0</v>
      </c>
      <c r="DA10" s="89" t="s">
        <v>477</v>
      </c>
    </row>
    <row r="11" spans="1:105" ht="12" customHeight="1" x14ac:dyDescent="0.25">
      <c r="A11" s="28" t="s">
        <v>203</v>
      </c>
      <c r="B11" s="72">
        <f>IF(RES_hh_fec!B11=0,0,1000*11630*RES_hh_fec!B11/RES_hh_num!B11)</f>
        <v>0</v>
      </c>
      <c r="C11" s="72">
        <f>IF(RES_hh_fec!C11=0,0,1000*11630*RES_hh_fec!C11/RES_hh_num!C11)</f>
        <v>0</v>
      </c>
      <c r="D11" s="72">
        <f>IF(RES_hh_fec!D11=0,0,1000*11630*RES_hh_fec!D11/RES_hh_num!D11)</f>
        <v>0</v>
      </c>
      <c r="E11" s="72">
        <f>IF(RES_hh_fec!E11=0,0,1000*11630*RES_hh_fec!E11/RES_hh_num!E11)</f>
        <v>0</v>
      </c>
      <c r="F11" s="72">
        <f>IF(RES_hh_fec!F11=0,0,1000*11630*RES_hh_fec!F11/RES_hh_num!F11)</f>
        <v>0</v>
      </c>
      <c r="G11" s="72">
        <f>IF(RES_hh_fec!G11=0,0,1000*11630*RES_hh_fec!G11/RES_hh_num!G11)</f>
        <v>0</v>
      </c>
      <c r="H11" s="72">
        <f>IF(RES_hh_fec!H11=0,0,1000*11630*RES_hh_fec!H11/RES_hh_num!H11)</f>
        <v>0</v>
      </c>
      <c r="I11" s="72">
        <f>IF(RES_hh_fec!I11=0,0,1000*11630*RES_hh_fec!I11/RES_hh_num!I11)</f>
        <v>0</v>
      </c>
      <c r="J11" s="72">
        <f>IF(RES_hh_fec!J11=0,0,1000*11630*RES_hh_fec!J11/RES_hh_num!J11)</f>
        <v>0</v>
      </c>
      <c r="K11" s="72">
        <f>IF(RES_hh_fec!K11=0,0,1000*11630*RES_hh_fec!K11/RES_hh_num!K11)</f>
        <v>0</v>
      </c>
      <c r="L11" s="72">
        <f>IF(RES_hh_fec!L11=0,0,1000*11630*RES_hh_fec!L11/RES_hh_num!L11)</f>
        <v>0</v>
      </c>
      <c r="M11" s="72">
        <f>IF(RES_hh_fec!M11=0,0,1000*11630*RES_hh_fec!M11/RES_hh_num!M11)</f>
        <v>0</v>
      </c>
      <c r="N11" s="72">
        <f>IF(RES_hh_fec!N11=0,0,1000*11630*RES_hh_fec!N11/RES_hh_num!N11)</f>
        <v>0</v>
      </c>
      <c r="O11" s="72">
        <f>IF(RES_hh_fec!O11=0,0,1000*11630*RES_hh_fec!O11/RES_hh_num!O11)</f>
        <v>0</v>
      </c>
      <c r="P11" s="72">
        <f>IF(RES_hh_fec!P11=0,0,1000*11630*RES_hh_fec!P11/RES_hh_num!P11)</f>
        <v>0</v>
      </c>
      <c r="Q11" s="72">
        <f>IF(RES_hh_fec!Q11=0,0,1000*11630*RES_hh_fec!Q11/RES_hh_num!Q11)</f>
        <v>0</v>
      </c>
      <c r="R11" s="72">
        <f>IF(RES_hh_fec!R11=0,0,1000*11630*RES_hh_fec!R11/RES_hh_num!R11)</f>
        <v>0</v>
      </c>
      <c r="S11" s="72">
        <f>IF(RES_hh_fec!S11=0,0,1000*11630*RES_hh_fec!S11/RES_hh_num!S11)</f>
        <v>0</v>
      </c>
      <c r="T11" s="72">
        <f>IF(RES_hh_fec!T11=0,0,1000*11630*RES_hh_fec!T11/RES_hh_num!T11)</f>
        <v>0</v>
      </c>
      <c r="U11" s="72">
        <f>IF(RES_hh_fec!U11=0,0,1000*11630*RES_hh_fec!U11/RES_hh_num!U11)</f>
        <v>0</v>
      </c>
      <c r="V11" s="72">
        <f>IF(RES_hh_fec!V11=0,0,1000*11630*RES_hh_fec!V11/RES_hh_num!V11)</f>
        <v>0</v>
      </c>
      <c r="W11" s="72">
        <f>IF(RES_hh_fec!W11=0,0,1000*11630*RES_hh_fec!W11/RES_hh_num!W11)</f>
        <v>0</v>
      </c>
      <c r="DA11" s="89" t="s">
        <v>478</v>
      </c>
    </row>
    <row r="12" spans="1:105" ht="12" customHeight="1" x14ac:dyDescent="0.25">
      <c r="A12" s="28" t="s">
        <v>95</v>
      </c>
      <c r="B12" s="72">
        <f>IF(RES_hh_fec!B12=0,0,1000*11630*RES_hh_fec!B12/RES_hh_num!B12)</f>
        <v>9079.7151111393196</v>
      </c>
      <c r="C12" s="72">
        <f>IF(RES_hh_fec!C12=0,0,1000*11630*RES_hh_fec!C12/RES_hh_num!C12)</f>
        <v>10034.173606451443</v>
      </c>
      <c r="D12" s="72">
        <f>IF(RES_hh_fec!D12=0,0,1000*11630*RES_hh_fec!D12/RES_hh_num!D12)</f>
        <v>8813.0313653862668</v>
      </c>
      <c r="E12" s="72">
        <f>IF(RES_hh_fec!E12=0,0,1000*11630*RES_hh_fec!E12/RES_hh_num!E12)</f>
        <v>10094.597110262665</v>
      </c>
      <c r="F12" s="72">
        <f>IF(RES_hh_fec!F12=0,0,1000*11630*RES_hh_fec!F12/RES_hh_num!F12)</f>
        <v>9273.6441878090718</v>
      </c>
      <c r="G12" s="72">
        <f>IF(RES_hh_fec!G12=0,0,1000*11630*RES_hh_fec!G12/RES_hh_num!G12)</f>
        <v>8740.0876970629197</v>
      </c>
      <c r="H12" s="72">
        <f>IF(RES_hh_fec!H12=0,0,1000*11630*RES_hh_fec!H12/RES_hh_num!H12)</f>
        <v>7525.1402018231347</v>
      </c>
      <c r="I12" s="72">
        <f>IF(RES_hh_fec!I12=0,0,1000*11630*RES_hh_fec!I12/RES_hh_num!I12)</f>
        <v>6303.9191621672189</v>
      </c>
      <c r="J12" s="72">
        <f>IF(RES_hh_fec!J12=0,0,1000*11630*RES_hh_fec!J12/RES_hh_num!J12)</f>
        <v>6826.762761375373</v>
      </c>
      <c r="K12" s="72">
        <f>IF(RES_hh_fec!K12=0,0,1000*11630*RES_hh_fec!K12/RES_hh_num!K12)</f>
        <v>6553.1882487850899</v>
      </c>
      <c r="L12" s="72">
        <f>IF(RES_hh_fec!L12=0,0,1000*11630*RES_hh_fec!L12/RES_hh_num!L12)</f>
        <v>5900.4686583611347</v>
      </c>
      <c r="M12" s="72">
        <f>IF(RES_hh_fec!M12=0,0,1000*11630*RES_hh_fec!M12/RES_hh_num!M12)</f>
        <v>5300.3806480612748</v>
      </c>
      <c r="N12" s="72">
        <f>IF(RES_hh_fec!N12=0,0,1000*11630*RES_hh_fec!N12/RES_hh_num!N12)</f>
        <v>5036.994932612206</v>
      </c>
      <c r="O12" s="72">
        <f>IF(RES_hh_fec!O12=0,0,1000*11630*RES_hh_fec!O12/RES_hh_num!O12)</f>
        <v>4448.932818686455</v>
      </c>
      <c r="P12" s="72">
        <f>IF(RES_hh_fec!P12=0,0,1000*11630*RES_hh_fec!P12/RES_hh_num!P12)</f>
        <v>4229.702664721437</v>
      </c>
      <c r="Q12" s="72">
        <f>IF(RES_hh_fec!Q12=0,0,1000*11630*RES_hh_fec!Q12/RES_hh_num!Q12)</f>
        <v>4347.971879117491</v>
      </c>
      <c r="R12" s="72">
        <f>IF(RES_hh_fec!R12=0,0,1000*11630*RES_hh_fec!R12/RES_hh_num!R12)</f>
        <v>4121.4168261290861</v>
      </c>
      <c r="S12" s="72">
        <f>IF(RES_hh_fec!S12=0,0,1000*11630*RES_hh_fec!S12/RES_hh_num!S12)</f>
        <v>3951.2920356787367</v>
      </c>
      <c r="T12" s="72">
        <f>IF(RES_hh_fec!T12=0,0,1000*11630*RES_hh_fec!T12/RES_hh_num!T12)</f>
        <v>3697.6779853537878</v>
      </c>
      <c r="U12" s="72">
        <f>IF(RES_hh_fec!U12=0,0,1000*11630*RES_hh_fec!U12/RES_hh_num!U12)</f>
        <v>3371.9592443257584</v>
      </c>
      <c r="V12" s="72">
        <f>IF(RES_hh_fec!V12=0,0,1000*11630*RES_hh_fec!V12/RES_hh_num!V12)</f>
        <v>3395.1268545633006</v>
      </c>
      <c r="W12" s="72">
        <f>IF(RES_hh_fec!W12=0,0,1000*11630*RES_hh_fec!W12/RES_hh_num!W12)</f>
        <v>3542.5691324608947</v>
      </c>
      <c r="DA12" s="89" t="s">
        <v>479</v>
      </c>
    </row>
    <row r="13" spans="1:105" ht="12" customHeight="1" x14ac:dyDescent="0.25">
      <c r="A13" s="73" t="s">
        <v>94</v>
      </c>
      <c r="B13" s="74">
        <f>IF(RES_hh_fec!B13=0,0,1000*11630*RES_hh_fec!B13/RES_hh_num!B13)</f>
        <v>18889.904203644055</v>
      </c>
      <c r="C13" s="74">
        <f>IF(RES_hh_fec!C13=0,0,1000*11630*RES_hh_fec!C13/RES_hh_num!C13)</f>
        <v>20270.428597745118</v>
      </c>
      <c r="D13" s="74">
        <f>IF(RES_hh_fec!D13=0,0,1000*11630*RES_hh_fec!D13/RES_hh_num!D13)</f>
        <v>19037.810938838476</v>
      </c>
      <c r="E13" s="74">
        <f>IF(RES_hh_fec!E13=0,0,1000*11630*RES_hh_fec!E13/RES_hh_num!E13)</f>
        <v>19148.809226668807</v>
      </c>
      <c r="F13" s="74">
        <f>IF(RES_hh_fec!F13=0,0,1000*11630*RES_hh_fec!F13/RES_hh_num!F13)</f>
        <v>21356.500005084828</v>
      </c>
      <c r="G13" s="74">
        <f>IF(RES_hh_fec!G13=0,0,1000*11630*RES_hh_fec!G13/RES_hh_num!G13)</f>
        <v>22336.162393931219</v>
      </c>
      <c r="H13" s="74">
        <f>IF(RES_hh_fec!H13=0,0,1000*11630*RES_hh_fec!H13/RES_hh_num!H13)</f>
        <v>19491.02110137423</v>
      </c>
      <c r="I13" s="74">
        <f>IF(RES_hh_fec!I13=0,0,1000*11630*RES_hh_fec!I13/RES_hh_num!I13)</f>
        <v>21424.619047610842</v>
      </c>
      <c r="J13" s="74">
        <f>IF(RES_hh_fec!J13=0,0,1000*11630*RES_hh_fec!J13/RES_hh_num!J13)</f>
        <v>9219.367394641451</v>
      </c>
      <c r="K13" s="74">
        <f>IF(RES_hh_fec!K13=0,0,1000*11630*RES_hh_fec!K13/RES_hh_num!K13)</f>
        <v>28151.722708674406</v>
      </c>
      <c r="L13" s="74">
        <f>IF(RES_hh_fec!L13=0,0,1000*11630*RES_hh_fec!L13/RES_hh_num!L13)</f>
        <v>15342.507624467291</v>
      </c>
      <c r="M13" s="74">
        <f>IF(RES_hh_fec!M13=0,0,1000*11630*RES_hh_fec!M13/RES_hh_num!M13)</f>
        <v>11431.46634358564</v>
      </c>
      <c r="N13" s="74">
        <f>IF(RES_hh_fec!N13=0,0,1000*11630*RES_hh_fec!N13/RES_hh_num!N13)</f>
        <v>13531.778948336261</v>
      </c>
      <c r="O13" s="74">
        <f>IF(RES_hh_fec!O13=0,0,1000*11630*RES_hh_fec!O13/RES_hh_num!O13)</f>
        <v>14347.337342341843</v>
      </c>
      <c r="P13" s="74">
        <f>IF(RES_hh_fec!P13=0,0,1000*11630*RES_hh_fec!P13/RES_hh_num!P13)</f>
        <v>12132.601310310691</v>
      </c>
      <c r="Q13" s="74">
        <f>IF(RES_hh_fec!Q13=0,0,1000*11630*RES_hh_fec!Q13/RES_hh_num!Q13)</f>
        <v>19582.237915726524</v>
      </c>
      <c r="R13" s="74">
        <f>IF(RES_hh_fec!R13=0,0,1000*11630*RES_hh_fec!R13/RES_hh_num!R13)</f>
        <v>19117.265218895995</v>
      </c>
      <c r="S13" s="74">
        <f>IF(RES_hh_fec!S13=0,0,1000*11630*RES_hh_fec!S13/RES_hh_num!S13)</f>
        <v>21914.616793720048</v>
      </c>
      <c r="T13" s="74">
        <f>IF(RES_hh_fec!T13=0,0,1000*11630*RES_hh_fec!T13/RES_hh_num!T13)</f>
        <v>13671.589270706256</v>
      </c>
      <c r="U13" s="74">
        <f>IF(RES_hh_fec!U13=0,0,1000*11630*RES_hh_fec!U13/RES_hh_num!U13)</f>
        <v>10210.317217604917</v>
      </c>
      <c r="V13" s="74">
        <f>IF(RES_hh_fec!V13=0,0,1000*11630*RES_hh_fec!V13/RES_hh_num!V13)</f>
        <v>16987.916735517432</v>
      </c>
      <c r="W13" s="74">
        <f>IF(RES_hh_fec!W13=0,0,1000*11630*RES_hh_fec!W13/RES_hh_num!W13)</f>
        <v>13768.290928874423</v>
      </c>
      <c r="DA13" s="90" t="s">
        <v>480</v>
      </c>
    </row>
    <row r="14" spans="1:105" ht="12" customHeight="1" x14ac:dyDescent="0.25">
      <c r="A14" s="75" t="s">
        <v>97</v>
      </c>
      <c r="B14" s="76">
        <f>IF(RES_hh_fec!B14=0,0,1000*11630*RES_hh_fec!B14/RES_hh_num!B14)</f>
        <v>316.93528445555035</v>
      </c>
      <c r="C14" s="76">
        <f>IF(RES_hh_fec!C14=0,0,1000*11630*RES_hh_fec!C14/RES_hh_num!C14)</f>
        <v>337.23524341585551</v>
      </c>
      <c r="D14" s="76">
        <f>IF(RES_hh_fec!D14=0,0,1000*11630*RES_hh_fec!D14/RES_hh_num!D14)</f>
        <v>315.23584340159505</v>
      </c>
      <c r="E14" s="76">
        <f>IF(RES_hh_fec!E14=0,0,1000*11630*RES_hh_fec!E14/RES_hh_num!E14)</f>
        <v>315.5044064846557</v>
      </c>
      <c r="F14" s="76">
        <f>IF(RES_hh_fec!F14=0,0,1000*11630*RES_hh_fec!F14/RES_hh_num!F14)</f>
        <v>343.43669601276179</v>
      </c>
      <c r="G14" s="76">
        <f>IF(RES_hh_fec!G14=0,0,1000*11630*RES_hh_fec!G14/RES_hh_num!G14)</f>
        <v>330.09858201801171</v>
      </c>
      <c r="H14" s="76">
        <f>IF(RES_hh_fec!H14=0,0,1000*11630*RES_hh_fec!H14/RES_hh_num!H14)</f>
        <v>305.08029606122562</v>
      </c>
      <c r="I14" s="76">
        <f>IF(RES_hh_fec!I14=0,0,1000*11630*RES_hh_fec!I14/RES_hh_num!I14)</f>
        <v>298.81288006452007</v>
      </c>
      <c r="J14" s="76">
        <f>IF(RES_hh_fec!J14=0,0,1000*11630*RES_hh_fec!J14/RES_hh_num!J14)</f>
        <v>305.23943930582777</v>
      </c>
      <c r="K14" s="76">
        <f>IF(RES_hh_fec!K14=0,0,1000*11630*RES_hh_fec!K14/RES_hh_num!K14)</f>
        <v>296.56105386554981</v>
      </c>
      <c r="L14" s="76">
        <f>IF(RES_hh_fec!L14=0,0,1000*11630*RES_hh_fec!L14/RES_hh_num!L14)</f>
        <v>297.69530314207327</v>
      </c>
      <c r="M14" s="76">
        <f>IF(RES_hh_fec!M14=0,0,1000*11630*RES_hh_fec!M14/RES_hh_num!M14)</f>
        <v>272.36802443856118</v>
      </c>
      <c r="N14" s="76">
        <f>IF(RES_hh_fec!N14=0,0,1000*11630*RES_hh_fec!N14/RES_hh_num!N14)</f>
        <v>262.56944784278409</v>
      </c>
      <c r="O14" s="76">
        <f>IF(RES_hh_fec!O14=0,0,1000*11630*RES_hh_fec!O14/RES_hh_num!O14)</f>
        <v>266.23969717732552</v>
      </c>
      <c r="P14" s="76">
        <f>IF(RES_hh_fec!P14=0,0,1000*11630*RES_hh_fec!P14/RES_hh_num!P14)</f>
        <v>233.30904990638032</v>
      </c>
      <c r="Q14" s="76">
        <f>IF(RES_hh_fec!Q14=0,0,1000*11630*RES_hh_fec!Q14/RES_hh_num!Q14)</f>
        <v>251.68364889341333</v>
      </c>
      <c r="R14" s="76">
        <f>IF(RES_hh_fec!R14=0,0,1000*11630*RES_hh_fec!R14/RES_hh_num!R14)</f>
        <v>253.21800714564975</v>
      </c>
      <c r="S14" s="76">
        <f>IF(RES_hh_fec!S14=0,0,1000*11630*RES_hh_fec!S14/RES_hh_num!S14)</f>
        <v>255.92880822095239</v>
      </c>
      <c r="T14" s="76">
        <f>IF(RES_hh_fec!T14=0,0,1000*11630*RES_hh_fec!T14/RES_hh_num!T14)</f>
        <v>232.05605167332459</v>
      </c>
      <c r="U14" s="76">
        <f>IF(RES_hh_fec!U14=0,0,1000*11630*RES_hh_fec!U14/RES_hh_num!U14)</f>
        <v>212.97766352882755</v>
      </c>
      <c r="V14" s="76">
        <f>IF(RES_hh_fec!V14=0,0,1000*11630*RES_hh_fec!V14/RES_hh_num!V14)</f>
        <v>227.96296614580888</v>
      </c>
      <c r="W14" s="76">
        <f>IF(RES_hh_fec!W14=0,0,1000*11630*RES_hh_fec!W14/RES_hh_num!W14)</f>
        <v>216.01701384971375</v>
      </c>
      <c r="DA14" s="91" t="s">
        <v>481</v>
      </c>
    </row>
    <row r="15" spans="1:105" ht="12.95" customHeight="1" x14ac:dyDescent="0.25">
      <c r="A15" s="68" t="s">
        <v>92</v>
      </c>
      <c r="B15" s="69">
        <f t="shared" ref="B15:W15" si="0">B16</f>
        <v>41.886006537293035</v>
      </c>
      <c r="C15" s="69">
        <f t="shared" si="0"/>
        <v>42.710190531275977</v>
      </c>
      <c r="D15" s="69">
        <f t="shared" si="0"/>
        <v>46.254051811841904</v>
      </c>
      <c r="E15" s="69">
        <f t="shared" si="0"/>
        <v>99.985789174456514</v>
      </c>
      <c r="F15" s="69">
        <f t="shared" si="0"/>
        <v>39.422507666285831</v>
      </c>
      <c r="G15" s="69">
        <f t="shared" si="0"/>
        <v>46.359612763082922</v>
      </c>
      <c r="H15" s="69">
        <f t="shared" si="0"/>
        <v>79.795136901515178</v>
      </c>
      <c r="I15" s="69">
        <f t="shared" si="0"/>
        <v>44.90193859601041</v>
      </c>
      <c r="J15" s="69">
        <f t="shared" si="0"/>
        <v>44.995874180504877</v>
      </c>
      <c r="K15" s="69">
        <f t="shared" si="0"/>
        <v>47.391269026670635</v>
      </c>
      <c r="L15" s="69">
        <f t="shared" si="0"/>
        <v>62.123795179061055</v>
      </c>
      <c r="M15" s="69">
        <f t="shared" si="0"/>
        <v>66.460150698209077</v>
      </c>
      <c r="N15" s="69">
        <f t="shared" si="0"/>
        <v>71.403138857714694</v>
      </c>
      <c r="O15" s="69">
        <f t="shared" si="0"/>
        <v>77.291542149691367</v>
      </c>
      <c r="P15" s="69">
        <f t="shared" si="0"/>
        <v>78.703361931244345</v>
      </c>
      <c r="Q15" s="69">
        <f t="shared" si="0"/>
        <v>85.24877948169862</v>
      </c>
      <c r="R15" s="69">
        <f t="shared" si="0"/>
        <v>83.301443315268301</v>
      </c>
      <c r="S15" s="69">
        <f t="shared" si="0"/>
        <v>72.342953134158876</v>
      </c>
      <c r="T15" s="69">
        <f t="shared" si="0"/>
        <v>84.091676796164208</v>
      </c>
      <c r="U15" s="69">
        <f t="shared" si="0"/>
        <v>90.551822565409836</v>
      </c>
      <c r="V15" s="69">
        <f t="shared" si="0"/>
        <v>95.551107339278261</v>
      </c>
      <c r="W15" s="69">
        <f t="shared" si="0"/>
        <v>96.745397485185137</v>
      </c>
      <c r="DA15" s="88" t="s">
        <v>273</v>
      </c>
    </row>
    <row r="16" spans="1:105" ht="12" customHeight="1" x14ac:dyDescent="0.25">
      <c r="A16" s="28" t="s">
        <v>91</v>
      </c>
      <c r="B16" s="72">
        <f>IF(RES_hh_fec!B16=0,0,1000*11630*RES_hh_fec!B16/RES_hh_num!B$3)</f>
        <v>41.886006537293035</v>
      </c>
      <c r="C16" s="72">
        <f>IF(RES_hh_fec!C16=0,0,1000*11630*RES_hh_fec!C16/RES_hh_num!C$3)</f>
        <v>42.710190531275977</v>
      </c>
      <c r="D16" s="72">
        <f>IF(RES_hh_fec!D16=0,0,1000*11630*RES_hh_fec!D16/RES_hh_num!D$3)</f>
        <v>46.254051811841904</v>
      </c>
      <c r="E16" s="72">
        <f>IF(RES_hh_fec!E16=0,0,1000*11630*RES_hh_fec!E16/RES_hh_num!E$3)</f>
        <v>99.985789174456514</v>
      </c>
      <c r="F16" s="72">
        <f>IF(RES_hh_fec!F16=0,0,1000*11630*RES_hh_fec!F16/RES_hh_num!F$3)</f>
        <v>39.422507666285831</v>
      </c>
      <c r="G16" s="72">
        <f>IF(RES_hh_fec!G16=0,0,1000*11630*RES_hh_fec!G16/RES_hh_num!G$3)</f>
        <v>46.359612763082922</v>
      </c>
      <c r="H16" s="72">
        <f>IF(RES_hh_fec!H16=0,0,1000*11630*RES_hh_fec!H16/RES_hh_num!H$3)</f>
        <v>79.795136901515178</v>
      </c>
      <c r="I16" s="72">
        <f>IF(RES_hh_fec!I16=0,0,1000*11630*RES_hh_fec!I16/RES_hh_num!I$3)</f>
        <v>44.90193859601041</v>
      </c>
      <c r="J16" s="72">
        <f>IF(RES_hh_fec!J16=0,0,1000*11630*RES_hh_fec!J16/RES_hh_num!J$3)</f>
        <v>44.995874180504877</v>
      </c>
      <c r="K16" s="72">
        <f>IF(RES_hh_fec!K16=0,0,1000*11630*RES_hh_fec!K16/RES_hh_num!K$3)</f>
        <v>47.391269026670635</v>
      </c>
      <c r="L16" s="72">
        <f>IF(RES_hh_fec!L16=0,0,1000*11630*RES_hh_fec!L16/RES_hh_num!L$3)</f>
        <v>62.123795179061055</v>
      </c>
      <c r="M16" s="72">
        <f>IF(RES_hh_fec!M16=0,0,1000*11630*RES_hh_fec!M16/RES_hh_num!M$3)</f>
        <v>66.460150698209077</v>
      </c>
      <c r="N16" s="72">
        <f>IF(RES_hh_fec!N16=0,0,1000*11630*RES_hh_fec!N16/RES_hh_num!N$3)</f>
        <v>71.403138857714694</v>
      </c>
      <c r="O16" s="72">
        <f>IF(RES_hh_fec!O16=0,0,1000*11630*RES_hh_fec!O16/RES_hh_num!O$3)</f>
        <v>77.291542149691367</v>
      </c>
      <c r="P16" s="72">
        <f>IF(RES_hh_fec!P16=0,0,1000*11630*RES_hh_fec!P16/RES_hh_num!P$3)</f>
        <v>78.703361931244345</v>
      </c>
      <c r="Q16" s="72">
        <f>IF(RES_hh_fec!Q16=0,0,1000*11630*RES_hh_fec!Q16/RES_hh_num!Q$3)</f>
        <v>85.24877948169862</v>
      </c>
      <c r="R16" s="72">
        <f>IF(RES_hh_fec!R16=0,0,1000*11630*RES_hh_fec!R16/RES_hh_num!R$3)</f>
        <v>83.301443315268301</v>
      </c>
      <c r="S16" s="72">
        <f>IF(RES_hh_fec!S16=0,0,1000*11630*RES_hh_fec!S16/RES_hh_num!S$3)</f>
        <v>72.342953134158876</v>
      </c>
      <c r="T16" s="72">
        <f>IF(RES_hh_fec!T16=0,0,1000*11630*RES_hh_fec!T16/RES_hh_num!T$3)</f>
        <v>84.091676796164208</v>
      </c>
      <c r="U16" s="72">
        <f>IF(RES_hh_fec!U16=0,0,1000*11630*RES_hh_fec!U16/RES_hh_num!U$3)</f>
        <v>90.551822565409836</v>
      </c>
      <c r="V16" s="72">
        <f>IF(RES_hh_fec!V16=0,0,1000*11630*RES_hh_fec!V16/RES_hh_num!V$3)</f>
        <v>95.551107339278261</v>
      </c>
      <c r="W16" s="72">
        <f>IF(RES_hh_fec!W16=0,0,1000*11630*RES_hh_fec!W16/RES_hh_num!W$3)</f>
        <v>96.745397485185137</v>
      </c>
      <c r="DA16" s="89" t="s">
        <v>482</v>
      </c>
    </row>
    <row r="17" spans="1:105" ht="12.95" customHeight="1" x14ac:dyDescent="0.25">
      <c r="A17" s="68" t="s">
        <v>55</v>
      </c>
      <c r="B17" s="69">
        <f>IF(RES_hh_fec!B17=0,0,1000*11630*RES_hh_fec!B17/RES_hh_num!B17)</f>
        <v>1917.1310910262998</v>
      </c>
      <c r="C17" s="69">
        <f>IF(RES_hh_fec!C17=0,0,1000*11630*RES_hh_fec!C17/RES_hh_num!C17)</f>
        <v>1834.2705186122066</v>
      </c>
      <c r="D17" s="69">
        <f>IF(RES_hh_fec!D17=0,0,1000*11630*RES_hh_fec!D17/RES_hh_num!D17)</f>
        <v>1856.0778022934091</v>
      </c>
      <c r="E17" s="69">
        <f>IF(RES_hh_fec!E17=0,0,1000*11630*RES_hh_fec!E17/RES_hh_num!E17)</f>
        <v>1829.1232035902401</v>
      </c>
      <c r="F17" s="69">
        <f>IF(RES_hh_fec!F17=0,0,1000*11630*RES_hh_fec!F17/RES_hh_num!F17)</f>
        <v>1807.4774391956664</v>
      </c>
      <c r="G17" s="69">
        <f>IF(RES_hh_fec!G17=0,0,1000*11630*RES_hh_fec!G17/RES_hh_num!G17)</f>
        <v>1737.2904657361812</v>
      </c>
      <c r="H17" s="69">
        <f>IF(RES_hh_fec!H17=0,0,1000*11630*RES_hh_fec!H17/RES_hh_num!H17)</f>
        <v>1678.8110469727258</v>
      </c>
      <c r="I17" s="69">
        <f>IF(RES_hh_fec!I17=0,0,1000*11630*RES_hh_fec!I17/RES_hh_num!I17)</f>
        <v>1657.0438007466394</v>
      </c>
      <c r="J17" s="69">
        <f>IF(RES_hh_fec!J17=0,0,1000*11630*RES_hh_fec!J17/RES_hh_num!J17)</f>
        <v>1666.4880948278649</v>
      </c>
      <c r="K17" s="69">
        <f>IF(RES_hh_fec!K17=0,0,1000*11630*RES_hh_fec!K17/RES_hh_num!K17)</f>
        <v>1501.0311835037808</v>
      </c>
      <c r="L17" s="69">
        <f>IF(RES_hh_fec!L17=0,0,1000*11630*RES_hh_fec!L17/RES_hh_num!L17)</f>
        <v>1638.1955594237941</v>
      </c>
      <c r="M17" s="69">
        <f>IF(RES_hh_fec!M17=0,0,1000*11630*RES_hh_fec!M17/RES_hh_num!M17)</f>
        <v>1700.7270886566009</v>
      </c>
      <c r="N17" s="69">
        <f>IF(RES_hh_fec!N17=0,0,1000*11630*RES_hh_fec!N17/RES_hh_num!N17)</f>
        <v>1510.8795916796778</v>
      </c>
      <c r="O17" s="69">
        <f>IF(RES_hh_fec!O17=0,0,1000*11630*RES_hh_fec!O17/RES_hh_num!O17)</f>
        <v>1707.799247462073</v>
      </c>
      <c r="P17" s="69">
        <f>IF(RES_hh_fec!P17=0,0,1000*11630*RES_hh_fec!P17/RES_hh_num!P17)</f>
        <v>1866.0854078175837</v>
      </c>
      <c r="Q17" s="69">
        <f>IF(RES_hh_fec!Q17=0,0,1000*11630*RES_hh_fec!Q17/RES_hh_num!Q17)</f>
        <v>1501.188589910633</v>
      </c>
      <c r="R17" s="69">
        <f>IF(RES_hh_fec!R17=0,0,1000*11630*RES_hh_fec!R17/RES_hh_num!R17)</f>
        <v>1431.167009947106</v>
      </c>
      <c r="S17" s="69">
        <f>IF(RES_hh_fec!S17=0,0,1000*11630*RES_hh_fec!S17/RES_hh_num!S17)</f>
        <v>1255.3322014275766</v>
      </c>
      <c r="T17" s="69">
        <f>IF(RES_hh_fec!T17=0,0,1000*11630*RES_hh_fec!T17/RES_hh_num!T17)</f>
        <v>1381.0376154245537</v>
      </c>
      <c r="U17" s="69">
        <f>IF(RES_hh_fec!U17=0,0,1000*11630*RES_hh_fec!U17/RES_hh_num!U17)</f>
        <v>1579.2478716768512</v>
      </c>
      <c r="V17" s="69">
        <f>IF(RES_hh_fec!V17=0,0,1000*11630*RES_hh_fec!V17/RES_hh_num!V17)</f>
        <v>1207.3690066833065</v>
      </c>
      <c r="W17" s="69">
        <f>IF(RES_hh_fec!W17=0,0,1000*11630*RES_hh_fec!W17/RES_hh_num!W17)</f>
        <v>1292.3439445460313</v>
      </c>
      <c r="DA17" s="88" t="s">
        <v>274</v>
      </c>
    </row>
    <row r="18" spans="1:105" ht="12" customHeight="1" x14ac:dyDescent="0.25">
      <c r="A18" s="28" t="s">
        <v>51</v>
      </c>
      <c r="B18" s="72">
        <f>IF(RES_hh_fec!B18=0,0,1000*11630*RES_hh_fec!B18/RES_hh_num!B18)</f>
        <v>0</v>
      </c>
      <c r="C18" s="72">
        <f>IF(RES_hh_fec!C18=0,0,1000*11630*RES_hh_fec!C18/RES_hh_num!C18)</f>
        <v>0</v>
      </c>
      <c r="D18" s="72">
        <f>IF(RES_hh_fec!D18=0,0,1000*11630*RES_hh_fec!D18/RES_hh_num!D18)</f>
        <v>0</v>
      </c>
      <c r="E18" s="72">
        <f>IF(RES_hh_fec!E18=0,0,1000*11630*RES_hh_fec!E18/RES_hh_num!E18)</f>
        <v>0</v>
      </c>
      <c r="F18" s="72">
        <f>IF(RES_hh_fec!F18=0,0,1000*11630*RES_hh_fec!F18/RES_hh_num!F18)</f>
        <v>0</v>
      </c>
      <c r="G18" s="72">
        <f>IF(RES_hh_fec!G18=0,0,1000*11630*RES_hh_fec!G18/RES_hh_num!G18)</f>
        <v>0</v>
      </c>
      <c r="H18" s="72">
        <f>IF(RES_hh_fec!H18=0,0,1000*11630*RES_hh_fec!H18/RES_hh_num!H18)</f>
        <v>0</v>
      </c>
      <c r="I18" s="72">
        <f>IF(RES_hh_fec!I18=0,0,1000*11630*RES_hh_fec!I18/RES_hh_num!I18)</f>
        <v>0</v>
      </c>
      <c r="J18" s="72">
        <f>IF(RES_hh_fec!J18=0,0,1000*11630*RES_hh_fec!J18/RES_hh_num!J18)</f>
        <v>0</v>
      </c>
      <c r="K18" s="72">
        <f>IF(RES_hh_fec!K18=0,0,1000*11630*RES_hh_fec!K18/RES_hh_num!K18)</f>
        <v>0</v>
      </c>
      <c r="L18" s="72">
        <f>IF(RES_hh_fec!L18=0,0,1000*11630*RES_hh_fec!L18/RES_hh_num!L18)</f>
        <v>0</v>
      </c>
      <c r="M18" s="72">
        <f>IF(RES_hh_fec!M18=0,0,1000*11630*RES_hh_fec!M18/RES_hh_num!M18)</f>
        <v>0</v>
      </c>
      <c r="N18" s="72">
        <f>IF(RES_hh_fec!N18=0,0,1000*11630*RES_hh_fec!N18/RES_hh_num!N18)</f>
        <v>0</v>
      </c>
      <c r="O18" s="72">
        <f>IF(RES_hh_fec!O18=0,0,1000*11630*RES_hh_fec!O18/RES_hh_num!O18)</f>
        <v>0</v>
      </c>
      <c r="P18" s="72">
        <f>IF(RES_hh_fec!P18=0,0,1000*11630*RES_hh_fec!P18/RES_hh_num!P18)</f>
        <v>0</v>
      </c>
      <c r="Q18" s="72">
        <f>IF(RES_hh_fec!Q18=0,0,1000*11630*RES_hh_fec!Q18/RES_hh_num!Q18)</f>
        <v>0</v>
      </c>
      <c r="R18" s="72">
        <f>IF(RES_hh_fec!R18=0,0,1000*11630*RES_hh_fec!R18/RES_hh_num!R18)</f>
        <v>0</v>
      </c>
      <c r="S18" s="72">
        <f>IF(RES_hh_fec!S18=0,0,1000*11630*RES_hh_fec!S18/RES_hh_num!S18)</f>
        <v>0</v>
      </c>
      <c r="T18" s="72">
        <f>IF(RES_hh_fec!T18=0,0,1000*11630*RES_hh_fec!T18/RES_hh_num!T18)</f>
        <v>0</v>
      </c>
      <c r="U18" s="72">
        <f>IF(RES_hh_fec!U18=0,0,1000*11630*RES_hh_fec!U18/RES_hh_num!U18)</f>
        <v>0</v>
      </c>
      <c r="V18" s="72">
        <f>IF(RES_hh_fec!V18=0,0,1000*11630*RES_hh_fec!V18/RES_hh_num!V18)</f>
        <v>0</v>
      </c>
      <c r="W18" s="72">
        <f>IF(RES_hh_fec!W18=0,0,1000*11630*RES_hh_fec!W18/RES_hh_num!W18)</f>
        <v>0</v>
      </c>
      <c r="DA18" s="89" t="s">
        <v>483</v>
      </c>
    </row>
    <row r="19" spans="1:105" s="2" customFormat="1" ht="12" customHeight="1" x14ac:dyDescent="0.25">
      <c r="A19" s="28" t="s">
        <v>74</v>
      </c>
      <c r="B19" s="72">
        <f>IF(RES_hh_fec!B19=0,0,1000*11630*RES_hh_fec!B19/RES_hh_num!B19)</f>
        <v>1994.4007546747932</v>
      </c>
      <c r="C19" s="72">
        <f>IF(RES_hh_fec!C19=0,0,1000*11630*RES_hh_fec!C19/RES_hh_num!C19)</f>
        <v>1937.4492591258681</v>
      </c>
      <c r="D19" s="72">
        <f>IF(RES_hh_fec!D19=0,0,1000*11630*RES_hh_fec!D19/RES_hh_num!D19)</f>
        <v>1435.805399831557</v>
      </c>
      <c r="E19" s="72">
        <f>IF(RES_hh_fec!E19=0,0,1000*11630*RES_hh_fec!E19/RES_hh_num!E19)</f>
        <v>626.66426623616223</v>
      </c>
      <c r="F19" s="72">
        <f>IF(RES_hh_fec!F19=0,0,1000*11630*RES_hh_fec!F19/RES_hh_num!F19)</f>
        <v>1462.0541813786754</v>
      </c>
      <c r="G19" s="72">
        <f>IF(RES_hh_fec!G19=0,0,1000*11630*RES_hh_fec!G19/RES_hh_num!G19)</f>
        <v>2107.5808792103835</v>
      </c>
      <c r="H19" s="72">
        <f>IF(RES_hh_fec!H19=0,0,1000*11630*RES_hh_fec!H19/RES_hh_num!H19)</f>
        <v>2151.8106302618648</v>
      </c>
      <c r="I19" s="72">
        <f>IF(RES_hh_fec!I19=0,0,1000*11630*RES_hh_fec!I19/RES_hh_num!I19)</f>
        <v>918.63452176380224</v>
      </c>
      <c r="J19" s="72">
        <f>IF(RES_hh_fec!J19=0,0,1000*11630*RES_hh_fec!J19/RES_hh_num!J19)</f>
        <v>799.10032600549334</v>
      </c>
      <c r="K19" s="72">
        <f>IF(RES_hh_fec!K19=0,0,1000*11630*RES_hh_fec!K19/RES_hh_num!K19)</f>
        <v>2053.277295758935</v>
      </c>
      <c r="L19" s="72">
        <f>IF(RES_hh_fec!L19=0,0,1000*11630*RES_hh_fec!L19/RES_hh_num!L19)</f>
        <v>2226.9223538259075</v>
      </c>
      <c r="M19" s="72">
        <f>IF(RES_hh_fec!M19=0,0,1000*11630*RES_hh_fec!M19/RES_hh_num!M19)</f>
        <v>1133.8642396662876</v>
      </c>
      <c r="N19" s="72">
        <f>IF(RES_hh_fec!N19=0,0,1000*11630*RES_hh_fec!N19/RES_hh_num!N19)</f>
        <v>0</v>
      </c>
      <c r="O19" s="72">
        <f>IF(RES_hh_fec!O19=0,0,1000*11630*RES_hh_fec!O19/RES_hh_num!O19)</f>
        <v>0</v>
      </c>
      <c r="P19" s="72">
        <f>IF(RES_hh_fec!P19=0,0,1000*11630*RES_hh_fec!P19/RES_hh_num!P19)</f>
        <v>0</v>
      </c>
      <c r="Q19" s="72">
        <f>IF(RES_hh_fec!Q19=0,0,1000*11630*RES_hh_fec!Q19/RES_hh_num!Q19)</f>
        <v>0</v>
      </c>
      <c r="R19" s="72">
        <f>IF(RES_hh_fec!R19=0,0,1000*11630*RES_hh_fec!R19/RES_hh_num!R19)</f>
        <v>0</v>
      </c>
      <c r="S19" s="72">
        <f>IF(RES_hh_fec!S19=0,0,1000*11630*RES_hh_fec!S19/RES_hh_num!S19)</f>
        <v>0</v>
      </c>
      <c r="T19" s="72">
        <f>IF(RES_hh_fec!T19=0,0,1000*11630*RES_hh_fec!T19/RES_hh_num!T19)</f>
        <v>0</v>
      </c>
      <c r="U19" s="72">
        <f>IF(RES_hh_fec!U19=0,0,1000*11630*RES_hh_fec!U19/RES_hh_num!U19)</f>
        <v>0</v>
      </c>
      <c r="V19" s="72">
        <f>IF(RES_hh_fec!V19=0,0,1000*11630*RES_hh_fec!V19/RES_hh_num!V19)</f>
        <v>0</v>
      </c>
      <c r="W19" s="72">
        <f>IF(RES_hh_fec!W19=0,0,1000*11630*RES_hh_fec!W19/RES_hh_num!W19)</f>
        <v>0</v>
      </c>
      <c r="DA19" s="89" t="s">
        <v>484</v>
      </c>
    </row>
    <row r="20" spans="1:105" ht="12" customHeight="1" x14ac:dyDescent="0.25">
      <c r="A20" s="28" t="s">
        <v>205</v>
      </c>
      <c r="B20" s="72">
        <f>IF(RES_hh_fec!B20=0,0,1000*11630*RES_hh_fec!B20/RES_hh_num!B20)</f>
        <v>2048.3878821073354</v>
      </c>
      <c r="C20" s="72">
        <f>IF(RES_hh_fec!C20=0,0,1000*11630*RES_hh_fec!C20/RES_hh_num!C20)</f>
        <v>2007.2928566919772</v>
      </c>
      <c r="D20" s="72">
        <f>IF(RES_hh_fec!D20=0,0,1000*11630*RES_hh_fec!D20/RES_hh_num!D20)</f>
        <v>2011.4670230119812</v>
      </c>
      <c r="E20" s="72">
        <f>IF(RES_hh_fec!E20=0,0,1000*11630*RES_hh_fec!E20/RES_hh_num!E20)</f>
        <v>1986.514977396278</v>
      </c>
      <c r="F20" s="72">
        <f>IF(RES_hh_fec!F20=0,0,1000*11630*RES_hh_fec!F20/RES_hh_num!F20)</f>
        <v>1941.1887158736142</v>
      </c>
      <c r="G20" s="72">
        <f>IF(RES_hh_fec!G20=0,0,1000*11630*RES_hh_fec!G20/RES_hh_num!G20)</f>
        <v>1828.0628996688597</v>
      </c>
      <c r="H20" s="72">
        <f>IF(RES_hh_fec!H20=0,0,1000*11630*RES_hh_fec!H20/RES_hh_num!H20)</f>
        <v>1883.607765734487</v>
      </c>
      <c r="I20" s="72">
        <f>IF(RES_hh_fec!I20=0,0,1000*11630*RES_hh_fec!I20/RES_hh_num!I20)</f>
        <v>1818.3626936295668</v>
      </c>
      <c r="J20" s="72">
        <f>IF(RES_hh_fec!J20=0,0,1000*11630*RES_hh_fec!J20/RES_hh_num!J20)</f>
        <v>1811.4534866117647</v>
      </c>
      <c r="K20" s="72">
        <f>IF(RES_hh_fec!K20=0,0,1000*11630*RES_hh_fec!K20/RES_hh_num!K20)</f>
        <v>1753.5932479094927</v>
      </c>
      <c r="L20" s="72">
        <f>IF(RES_hh_fec!L20=0,0,1000*11630*RES_hh_fec!L20/RES_hh_num!L20)</f>
        <v>1725.1083648933113</v>
      </c>
      <c r="M20" s="72">
        <f>IF(RES_hh_fec!M20=0,0,1000*11630*RES_hh_fec!M20/RES_hh_num!M20)</f>
        <v>1813.0993580274699</v>
      </c>
      <c r="N20" s="72">
        <f>IF(RES_hh_fec!N20=0,0,1000*11630*RES_hh_fec!N20/RES_hh_num!N20)</f>
        <v>1874.9536386004615</v>
      </c>
      <c r="O20" s="72">
        <f>IF(RES_hh_fec!O20=0,0,1000*11630*RES_hh_fec!O20/RES_hh_num!O20)</f>
        <v>1888.5265772577732</v>
      </c>
      <c r="P20" s="72">
        <f>IF(RES_hh_fec!P20=0,0,1000*11630*RES_hh_fec!P20/RES_hh_num!P20)</f>
        <v>1848.7312486452258</v>
      </c>
      <c r="Q20" s="72">
        <f>IF(RES_hh_fec!Q20=0,0,1000*11630*RES_hh_fec!Q20/RES_hh_num!Q20)</f>
        <v>1816.7489827902446</v>
      </c>
      <c r="R20" s="72">
        <f>IF(RES_hh_fec!R20=0,0,1000*11630*RES_hh_fec!R20/RES_hh_num!R20)</f>
        <v>1774.1149789747726</v>
      </c>
      <c r="S20" s="72">
        <f>IF(RES_hh_fec!S20=0,0,1000*11630*RES_hh_fec!S20/RES_hh_num!S20)</f>
        <v>1338.9442182127525</v>
      </c>
      <c r="T20" s="72">
        <f>IF(RES_hh_fec!T20=0,0,1000*11630*RES_hh_fec!T20/RES_hh_num!T20)</f>
        <v>1630.1211671740509</v>
      </c>
      <c r="U20" s="72">
        <f>IF(RES_hh_fec!U20=0,0,1000*11630*RES_hh_fec!U20/RES_hh_num!U20)</f>
        <v>1743.1927294943171</v>
      </c>
      <c r="V20" s="72">
        <f>IF(RES_hh_fec!V20=0,0,1000*11630*RES_hh_fec!V20/RES_hh_num!V20)</f>
        <v>1338.2220063406505</v>
      </c>
      <c r="W20" s="72">
        <f>IF(RES_hh_fec!W20=0,0,1000*11630*RES_hh_fec!W20/RES_hh_num!W20)</f>
        <v>1497.7975554997975</v>
      </c>
      <c r="DA20" s="89" t="s">
        <v>485</v>
      </c>
    </row>
    <row r="21" spans="1:105" ht="12" customHeight="1" x14ac:dyDescent="0.25">
      <c r="A21" s="28" t="s">
        <v>192</v>
      </c>
      <c r="B21" s="72">
        <f>IF(RES_hh_fec!B21=0,0,1000*11630*RES_hh_fec!B21/RES_hh_num!B21)</f>
        <v>1959.2743942869101</v>
      </c>
      <c r="C21" s="72">
        <f>IF(RES_hh_fec!C21=0,0,1000*11630*RES_hh_fec!C21/RES_hh_num!C21)</f>
        <v>1880.6374444107405</v>
      </c>
      <c r="D21" s="72">
        <f>IF(RES_hh_fec!D21=0,0,1000*11630*RES_hh_fec!D21/RES_hh_num!D21)</f>
        <v>1908.6966399709975</v>
      </c>
      <c r="E21" s="72">
        <f>IF(RES_hh_fec!E21=0,0,1000*11630*RES_hh_fec!E21/RES_hh_num!E21)</f>
        <v>1873.3844425188104</v>
      </c>
      <c r="F21" s="72">
        <f>IF(RES_hh_fec!F21=0,0,1000*11630*RES_hh_fec!F21/RES_hh_num!F21)</f>
        <v>1821.9052981610628</v>
      </c>
      <c r="G21" s="72">
        <f>IF(RES_hh_fec!G21=0,0,1000*11630*RES_hh_fec!G21/RES_hh_num!G21)</f>
        <v>1769.6965551703984</v>
      </c>
      <c r="H21" s="72">
        <f>IF(RES_hh_fec!H21=0,0,1000*11630*RES_hh_fec!H21/RES_hh_num!H21)</f>
        <v>1601.4565863189468</v>
      </c>
      <c r="I21" s="72">
        <f>IF(RES_hh_fec!I21=0,0,1000*11630*RES_hh_fec!I21/RES_hh_num!I21)</f>
        <v>1606.1896394776406</v>
      </c>
      <c r="J21" s="72">
        <f>IF(RES_hh_fec!J21=0,0,1000*11630*RES_hh_fec!J21/RES_hh_num!J21)</f>
        <v>1616.4687263780133</v>
      </c>
      <c r="K21" s="72">
        <f>IF(RES_hh_fec!K21=0,0,1000*11630*RES_hh_fec!K21/RES_hh_num!K21)</f>
        <v>1333.7434735975964</v>
      </c>
      <c r="L21" s="72">
        <f>IF(RES_hh_fec!L21=0,0,1000*11630*RES_hh_fec!L21/RES_hh_num!L21)</f>
        <v>1627.5658743776162</v>
      </c>
      <c r="M21" s="72">
        <f>IF(RES_hh_fec!M21=0,0,1000*11630*RES_hh_fec!M21/RES_hh_num!M21)</f>
        <v>1645.7824175231312</v>
      </c>
      <c r="N21" s="72">
        <f>IF(RES_hh_fec!N21=0,0,1000*11630*RES_hh_fec!N21/RES_hh_num!N21)</f>
        <v>1321.9055663577785</v>
      </c>
      <c r="O21" s="72">
        <f>IF(RES_hh_fec!O21=0,0,1000*11630*RES_hh_fec!O21/RES_hh_num!O21)</f>
        <v>1595.2206782301421</v>
      </c>
      <c r="P21" s="72">
        <f>IF(RES_hh_fec!P21=0,0,1000*11630*RES_hh_fec!P21/RES_hh_num!P21)</f>
        <v>1776.6384866197793</v>
      </c>
      <c r="Q21" s="72">
        <f>IF(RES_hh_fec!Q21=0,0,1000*11630*RES_hh_fec!Q21/RES_hh_num!Q21)</f>
        <v>1343.2294124226325</v>
      </c>
      <c r="R21" s="72">
        <f>IF(RES_hh_fec!R21=0,0,1000*11630*RES_hh_fec!R21/RES_hh_num!R21)</f>
        <v>1252.9808449146556</v>
      </c>
      <c r="S21" s="72">
        <f>IF(RES_hh_fec!S21=0,0,1000*11630*RES_hh_fec!S21/RES_hh_num!S21)</f>
        <v>1150.3789182911626</v>
      </c>
      <c r="T21" s="72">
        <f>IF(RES_hh_fec!T21=0,0,1000*11630*RES_hh_fec!T21/RES_hh_num!T21)</f>
        <v>1209.4051659337003</v>
      </c>
      <c r="U21" s="72">
        <f>IF(RES_hh_fec!U21=0,0,1000*11630*RES_hh_fec!U21/RES_hh_num!U21)</f>
        <v>1492.1551887592273</v>
      </c>
      <c r="V21" s="72">
        <f>IF(RES_hh_fec!V21=0,0,1000*11630*RES_hh_fec!V21/RES_hh_num!V21)</f>
        <v>1067.5125774801115</v>
      </c>
      <c r="W21" s="72">
        <f>IF(RES_hh_fec!W21=0,0,1000*11630*RES_hh_fec!W21/RES_hh_num!W21)</f>
        <v>1136.4346280687225</v>
      </c>
      <c r="DA21" s="89" t="s">
        <v>486</v>
      </c>
    </row>
    <row r="22" spans="1:105" ht="12" customHeight="1" x14ac:dyDescent="0.25">
      <c r="A22" s="28" t="s">
        <v>207</v>
      </c>
      <c r="B22" s="72">
        <f>IF(RES_hh_fec!B22=0,0,1000*11630*RES_hh_fec!B22/RES_hh_num!B22)</f>
        <v>2184.317342492634</v>
      </c>
      <c r="C22" s="72">
        <f>IF(RES_hh_fec!C22=0,0,1000*11630*RES_hh_fec!C22/RES_hh_num!C22)</f>
        <v>2106.4483755082038</v>
      </c>
      <c r="D22" s="72">
        <f>IF(RES_hh_fec!D22=0,0,1000*11630*RES_hh_fec!D22/RES_hh_num!D22)</f>
        <v>2063.8011946085976</v>
      </c>
      <c r="E22" s="72">
        <f>IF(RES_hh_fec!E22=0,0,1000*11630*RES_hh_fec!E22/RES_hh_num!E22)</f>
        <v>1988.9894694746936</v>
      </c>
      <c r="F22" s="72">
        <f>IF(RES_hh_fec!F22=0,0,1000*11630*RES_hh_fec!F22/RES_hh_num!F22)</f>
        <v>1908.4318734084775</v>
      </c>
      <c r="G22" s="72">
        <f>IF(RES_hh_fec!G22=0,0,1000*11630*RES_hh_fec!G22/RES_hh_num!G22)</f>
        <v>1769.4712788855456</v>
      </c>
      <c r="H22" s="72">
        <f>IF(RES_hh_fec!H22=0,0,1000*11630*RES_hh_fec!H22/RES_hh_num!H22)</f>
        <v>1752.2871004552089</v>
      </c>
      <c r="I22" s="72">
        <f>IF(RES_hh_fec!I22=0,0,1000*11630*RES_hh_fec!I22/RES_hh_num!I22)</f>
        <v>1532.5578954481127</v>
      </c>
      <c r="J22" s="72">
        <f>IF(RES_hh_fec!J22=0,0,1000*11630*RES_hh_fec!J22/RES_hh_num!J22)</f>
        <v>1510.7438946567117</v>
      </c>
      <c r="K22" s="72">
        <f>IF(RES_hh_fec!K22=0,0,1000*11630*RES_hh_fec!K22/RES_hh_num!K22)</f>
        <v>1452.3901214577388</v>
      </c>
      <c r="L22" s="72">
        <f>IF(RES_hh_fec!L22=0,0,1000*11630*RES_hh_fec!L22/RES_hh_num!L22)</f>
        <v>1579.5087462668373</v>
      </c>
      <c r="M22" s="72">
        <f>IF(RES_hh_fec!M22=0,0,1000*11630*RES_hh_fec!M22/RES_hh_num!M22)</f>
        <v>1680.9358045598522</v>
      </c>
      <c r="N22" s="72">
        <f>IF(RES_hh_fec!N22=0,0,1000*11630*RES_hh_fec!N22/RES_hh_num!N22)</f>
        <v>1225.4038179148311</v>
      </c>
      <c r="O22" s="72">
        <f>IF(RES_hh_fec!O22=0,0,1000*11630*RES_hh_fec!O22/RES_hh_num!O22)</f>
        <v>1010.9118374955802</v>
      </c>
      <c r="P22" s="72">
        <f>IF(RES_hh_fec!P22=0,0,1000*11630*RES_hh_fec!P22/RES_hh_num!P22)</f>
        <v>1794.4960926973861</v>
      </c>
      <c r="Q22" s="72">
        <f>IF(RES_hh_fec!Q22=0,0,1000*11630*RES_hh_fec!Q22/RES_hh_num!Q22)</f>
        <v>1558.2666884282683</v>
      </c>
      <c r="R22" s="72">
        <f>IF(RES_hh_fec!R22=0,0,1000*11630*RES_hh_fec!R22/RES_hh_num!R22)</f>
        <v>1105.4645607877549</v>
      </c>
      <c r="S22" s="72">
        <f>IF(RES_hh_fec!S22=0,0,1000*11630*RES_hh_fec!S22/RES_hh_num!S22)</f>
        <v>1130.3074348132486</v>
      </c>
      <c r="T22" s="72">
        <f>IF(RES_hh_fec!T22=0,0,1000*11630*RES_hh_fec!T22/RES_hh_num!T22)</f>
        <v>1472.4736048265461</v>
      </c>
      <c r="U22" s="72">
        <f>IF(RES_hh_fec!U22=0,0,1000*11630*RES_hh_fec!U22/RES_hh_num!U22)</f>
        <v>1192.3958580349379</v>
      </c>
      <c r="V22" s="72">
        <f>IF(RES_hh_fec!V22=0,0,1000*11630*RES_hh_fec!V22/RES_hh_num!V22)</f>
        <v>1212.0480736363249</v>
      </c>
      <c r="W22" s="72">
        <f>IF(RES_hh_fec!W22=0,0,1000*11630*RES_hh_fec!W22/RES_hh_num!W22)</f>
        <v>1209.161911835871</v>
      </c>
      <c r="DA22" s="89" t="s">
        <v>487</v>
      </c>
    </row>
    <row r="23" spans="1:105" ht="12" customHeight="1" x14ac:dyDescent="0.25">
      <c r="A23" s="28" t="s">
        <v>202</v>
      </c>
      <c r="B23" s="72">
        <f>IF(RES_hh_fec!B23=0,0,1000*11630*RES_hh_fec!B23/RES_hh_num!B23)</f>
        <v>0</v>
      </c>
      <c r="C23" s="72">
        <f>IF(RES_hh_fec!C23=0,0,1000*11630*RES_hh_fec!C23/RES_hh_num!C23)</f>
        <v>0</v>
      </c>
      <c r="D23" s="72">
        <f>IF(RES_hh_fec!D23=0,0,1000*11630*RES_hh_fec!D23/RES_hh_num!D23)</f>
        <v>0</v>
      </c>
      <c r="E23" s="72">
        <f>IF(RES_hh_fec!E23=0,0,1000*11630*RES_hh_fec!E23/RES_hh_num!E23)</f>
        <v>0</v>
      </c>
      <c r="F23" s="72">
        <f>IF(RES_hh_fec!F23=0,0,1000*11630*RES_hh_fec!F23/RES_hh_num!F23)</f>
        <v>0</v>
      </c>
      <c r="G23" s="72">
        <f>IF(RES_hh_fec!G23=0,0,1000*11630*RES_hh_fec!G23/RES_hh_num!G23)</f>
        <v>0</v>
      </c>
      <c r="H23" s="72">
        <f>IF(RES_hh_fec!H23=0,0,1000*11630*RES_hh_fec!H23/RES_hh_num!H23)</f>
        <v>0</v>
      </c>
      <c r="I23" s="72">
        <f>IF(RES_hh_fec!I23=0,0,1000*11630*RES_hh_fec!I23/RES_hh_num!I23)</f>
        <v>0</v>
      </c>
      <c r="J23" s="72">
        <f>IF(RES_hh_fec!J23=0,0,1000*11630*RES_hh_fec!J23/RES_hh_num!J23)</f>
        <v>0</v>
      </c>
      <c r="K23" s="72">
        <f>IF(RES_hh_fec!K23=0,0,1000*11630*RES_hh_fec!K23/RES_hh_num!K23)</f>
        <v>0</v>
      </c>
      <c r="L23" s="72">
        <f>IF(RES_hh_fec!L23=0,0,1000*11630*RES_hh_fec!L23/RES_hh_num!L23)</f>
        <v>0</v>
      </c>
      <c r="M23" s="72">
        <f>IF(RES_hh_fec!M23=0,0,1000*11630*RES_hh_fec!M23/RES_hh_num!M23)</f>
        <v>0</v>
      </c>
      <c r="N23" s="72">
        <f>IF(RES_hh_fec!N23=0,0,1000*11630*RES_hh_fec!N23/RES_hh_num!N23)</f>
        <v>0</v>
      </c>
      <c r="O23" s="72">
        <f>IF(RES_hh_fec!O23=0,0,1000*11630*RES_hh_fec!O23/RES_hh_num!O23)</f>
        <v>0</v>
      </c>
      <c r="P23" s="72">
        <f>IF(RES_hh_fec!P23=0,0,1000*11630*RES_hh_fec!P23/RES_hh_num!P23)</f>
        <v>0</v>
      </c>
      <c r="Q23" s="72">
        <f>IF(RES_hh_fec!Q23=0,0,1000*11630*RES_hh_fec!Q23/RES_hh_num!Q23)</f>
        <v>0</v>
      </c>
      <c r="R23" s="72">
        <f>IF(RES_hh_fec!R23=0,0,1000*11630*RES_hh_fec!R23/RES_hh_num!R23)</f>
        <v>0</v>
      </c>
      <c r="S23" s="72">
        <f>IF(RES_hh_fec!S23=0,0,1000*11630*RES_hh_fec!S23/RES_hh_num!S23)</f>
        <v>0</v>
      </c>
      <c r="T23" s="72">
        <f>IF(RES_hh_fec!T23=0,0,1000*11630*RES_hh_fec!T23/RES_hh_num!T23)</f>
        <v>0</v>
      </c>
      <c r="U23" s="72">
        <f>IF(RES_hh_fec!U23=0,0,1000*11630*RES_hh_fec!U23/RES_hh_num!U23)</f>
        <v>0</v>
      </c>
      <c r="V23" s="72">
        <f>IF(RES_hh_fec!V23=0,0,1000*11630*RES_hh_fec!V23/RES_hh_num!V23)</f>
        <v>0</v>
      </c>
      <c r="W23" s="72">
        <f>IF(RES_hh_fec!W23=0,0,1000*11630*RES_hh_fec!W23/RES_hh_num!W23)</f>
        <v>0</v>
      </c>
      <c r="DA23" s="89" t="s">
        <v>488</v>
      </c>
    </row>
    <row r="24" spans="1:105" ht="12" customHeight="1" x14ac:dyDescent="0.25">
      <c r="A24" s="28" t="s">
        <v>203</v>
      </c>
      <c r="B24" s="72">
        <f>IF(RES_hh_fec!B24=0,0,1000*11630*RES_hh_fec!B24/RES_hh_num!B24)</f>
        <v>0</v>
      </c>
      <c r="C24" s="72">
        <f>IF(RES_hh_fec!C24=0,0,1000*11630*RES_hh_fec!C24/RES_hh_num!C24)</f>
        <v>0</v>
      </c>
      <c r="D24" s="72">
        <f>IF(RES_hh_fec!D24=0,0,1000*11630*RES_hh_fec!D24/RES_hh_num!D24)</f>
        <v>0</v>
      </c>
      <c r="E24" s="72">
        <f>IF(RES_hh_fec!E24=0,0,1000*11630*RES_hh_fec!E24/RES_hh_num!E24)</f>
        <v>0</v>
      </c>
      <c r="F24" s="72">
        <f>IF(RES_hh_fec!F24=0,0,1000*11630*RES_hh_fec!F24/RES_hh_num!F24)</f>
        <v>0</v>
      </c>
      <c r="G24" s="72">
        <f>IF(RES_hh_fec!G24=0,0,1000*11630*RES_hh_fec!G24/RES_hh_num!G24)</f>
        <v>0</v>
      </c>
      <c r="H24" s="72">
        <f>IF(RES_hh_fec!H24=0,0,1000*11630*RES_hh_fec!H24/RES_hh_num!H24)</f>
        <v>0</v>
      </c>
      <c r="I24" s="72">
        <f>IF(RES_hh_fec!I24=0,0,1000*11630*RES_hh_fec!I24/RES_hh_num!I24)</f>
        <v>0</v>
      </c>
      <c r="J24" s="72">
        <f>IF(RES_hh_fec!J24=0,0,1000*11630*RES_hh_fec!J24/RES_hh_num!J24)</f>
        <v>0</v>
      </c>
      <c r="K24" s="72">
        <f>IF(RES_hh_fec!K24=0,0,1000*11630*RES_hh_fec!K24/RES_hh_num!K24)</f>
        <v>0</v>
      </c>
      <c r="L24" s="72">
        <f>IF(RES_hh_fec!L24=0,0,1000*11630*RES_hh_fec!L24/RES_hh_num!L24)</f>
        <v>0</v>
      </c>
      <c r="M24" s="72">
        <f>IF(RES_hh_fec!M24=0,0,1000*11630*RES_hh_fec!M24/RES_hh_num!M24)</f>
        <v>0</v>
      </c>
      <c r="N24" s="72">
        <f>IF(RES_hh_fec!N24=0,0,1000*11630*RES_hh_fec!N24/RES_hh_num!N24)</f>
        <v>0</v>
      </c>
      <c r="O24" s="72">
        <f>IF(RES_hh_fec!O24=0,0,1000*11630*RES_hh_fec!O24/RES_hh_num!O24)</f>
        <v>0</v>
      </c>
      <c r="P24" s="72">
        <f>IF(RES_hh_fec!P24=0,0,1000*11630*RES_hh_fec!P24/RES_hh_num!P24)</f>
        <v>0</v>
      </c>
      <c r="Q24" s="72">
        <f>IF(RES_hh_fec!Q24=0,0,1000*11630*RES_hh_fec!Q24/RES_hh_num!Q24)</f>
        <v>0</v>
      </c>
      <c r="R24" s="72">
        <f>IF(RES_hh_fec!R24=0,0,1000*11630*RES_hh_fec!R24/RES_hh_num!R24)</f>
        <v>0</v>
      </c>
      <c r="S24" s="72">
        <f>IF(RES_hh_fec!S24=0,0,1000*11630*RES_hh_fec!S24/RES_hh_num!S24)</f>
        <v>0</v>
      </c>
      <c r="T24" s="72">
        <f>IF(RES_hh_fec!T24=0,0,1000*11630*RES_hh_fec!T24/RES_hh_num!T24)</f>
        <v>0</v>
      </c>
      <c r="U24" s="72">
        <f>IF(RES_hh_fec!U24=0,0,1000*11630*RES_hh_fec!U24/RES_hh_num!U24)</f>
        <v>0</v>
      </c>
      <c r="V24" s="72">
        <f>IF(RES_hh_fec!V24=0,0,1000*11630*RES_hh_fec!V24/RES_hh_num!V24)</f>
        <v>0</v>
      </c>
      <c r="W24" s="72">
        <f>IF(RES_hh_fec!W24=0,0,1000*11630*RES_hh_fec!W24/RES_hh_num!W24)</f>
        <v>0</v>
      </c>
      <c r="DA24" s="89" t="s">
        <v>489</v>
      </c>
    </row>
    <row r="25" spans="1:105" ht="12" customHeight="1" x14ac:dyDescent="0.25">
      <c r="A25" s="73" t="s">
        <v>53</v>
      </c>
      <c r="B25" s="74">
        <f>IF(RES_hh_fec!B25=0,0,1000*11630*RES_hh_fec!B25/RES_hh_num!B25)</f>
        <v>1739.4712905765355</v>
      </c>
      <c r="C25" s="74">
        <f>IF(RES_hh_fec!C25=0,0,1000*11630*RES_hh_fec!C25/RES_hh_num!C25)</f>
        <v>1592.5874846991321</v>
      </c>
      <c r="D25" s="74">
        <f>IF(RES_hh_fec!D25=0,0,1000*11630*RES_hh_fec!D25/RES_hh_num!D25)</f>
        <v>1598.3851754409081</v>
      </c>
      <c r="E25" s="74">
        <f>IF(RES_hh_fec!E25=0,0,1000*11630*RES_hh_fec!E25/RES_hh_num!E25)</f>
        <v>1555.1843176422983</v>
      </c>
      <c r="F25" s="74">
        <f>IF(RES_hh_fec!F25=0,0,1000*11630*RES_hh_fec!F25/RES_hh_num!F25)</f>
        <v>1551.7068162387468</v>
      </c>
      <c r="G25" s="74">
        <f>IF(RES_hh_fec!G25=0,0,1000*11630*RES_hh_fec!G25/RES_hh_num!G25)</f>
        <v>1454.3793566237605</v>
      </c>
      <c r="H25" s="74">
        <f>IF(RES_hh_fec!H25=0,0,1000*11630*RES_hh_fec!H25/RES_hh_num!H25)</f>
        <v>1343.5902352660949</v>
      </c>
      <c r="I25" s="74">
        <f>IF(RES_hh_fec!I25=0,0,1000*11630*RES_hh_fec!I25/RES_hh_num!I25)</f>
        <v>1305.21663971269</v>
      </c>
      <c r="J25" s="74">
        <f>IF(RES_hh_fec!J25=0,0,1000*11630*RES_hh_fec!J25/RES_hh_num!J25)</f>
        <v>1269.7072691113299</v>
      </c>
      <c r="K25" s="74">
        <f>IF(RES_hh_fec!K25=0,0,1000*11630*RES_hh_fec!K25/RES_hh_num!K25)</f>
        <v>1076.3995883337857</v>
      </c>
      <c r="L25" s="74">
        <f>IF(RES_hh_fec!L25=0,0,1000*11630*RES_hh_fec!L25/RES_hh_num!L25)</f>
        <v>992.34431280060289</v>
      </c>
      <c r="M25" s="74">
        <f>IF(RES_hh_fec!M25=0,0,1000*11630*RES_hh_fec!M25/RES_hh_num!M25)</f>
        <v>1144.626159327664</v>
      </c>
      <c r="N25" s="74">
        <f>IF(RES_hh_fec!N25=0,0,1000*11630*RES_hh_fec!N25/RES_hh_num!N25)</f>
        <v>900.48262109552127</v>
      </c>
      <c r="O25" s="74">
        <f>IF(RES_hh_fec!O25=0,0,1000*11630*RES_hh_fec!O25/RES_hh_num!O25)</f>
        <v>1289.9123323023055</v>
      </c>
      <c r="P25" s="74">
        <f>IF(RES_hh_fec!P25=0,0,1000*11630*RES_hh_fec!P25/RES_hh_num!P25)</f>
        <v>1666.8063370101165</v>
      </c>
      <c r="Q25" s="74">
        <f>IF(RES_hh_fec!Q25=0,0,1000*11630*RES_hh_fec!Q25/RES_hh_num!Q25)</f>
        <v>892.29307697452555</v>
      </c>
      <c r="R25" s="74">
        <f>IF(RES_hh_fec!R25=0,0,1000*11630*RES_hh_fec!R25/RES_hh_num!R25)</f>
        <v>870.50151426252785</v>
      </c>
      <c r="S25" s="74">
        <f>IF(RES_hh_fec!S25=0,0,1000*11630*RES_hh_fec!S25/RES_hh_num!S25)</f>
        <v>859.33905763785924</v>
      </c>
      <c r="T25" s="74">
        <f>IF(RES_hh_fec!T25=0,0,1000*11630*RES_hh_fec!T25/RES_hh_num!T25)</f>
        <v>907.01135359150635</v>
      </c>
      <c r="U25" s="74">
        <f>IF(RES_hh_fec!U25=0,0,1000*11630*RES_hh_fec!U25/RES_hh_num!U25)</f>
        <v>983.14087441195636</v>
      </c>
      <c r="V25" s="74">
        <f>IF(RES_hh_fec!V25=0,0,1000*11630*RES_hh_fec!V25/RES_hh_num!V25)</f>
        <v>810.4204210749042</v>
      </c>
      <c r="W25" s="74">
        <f>IF(RES_hh_fec!W25=0,0,1000*11630*RES_hh_fec!W25/RES_hh_num!W25)</f>
        <v>802.8944031480803</v>
      </c>
      <c r="DA25" s="90" t="s">
        <v>490</v>
      </c>
    </row>
    <row r="26" spans="1:105" ht="12" customHeight="1" x14ac:dyDescent="0.25">
      <c r="A26" s="32" t="s">
        <v>52</v>
      </c>
      <c r="B26" s="77">
        <f>IF(RES_hh_fec!B26=0,0,1000*11630*RES_hh_fec!B26/RES_hh_num!B26)</f>
        <v>562.49999999999989</v>
      </c>
      <c r="C26" s="77">
        <f>IF(RES_hh_fec!C26=0,0,1000*11630*RES_hh_fec!C26/RES_hh_num!C26)</f>
        <v>540.11741682974559</v>
      </c>
      <c r="D26" s="77">
        <f>IF(RES_hh_fec!D26=0,0,1000*11630*RES_hh_fec!D26/RES_hh_num!D26)</f>
        <v>548.04892253931268</v>
      </c>
      <c r="E26" s="77">
        <f>IF(RES_hh_fec!E26=0,0,1000*11630*RES_hh_fec!E26/RES_hh_num!E26)</f>
        <v>543.27610872675245</v>
      </c>
      <c r="F26" s="77">
        <f>IF(RES_hh_fec!F26=0,0,1000*11630*RES_hh_fec!F26/RES_hh_num!F26)</f>
        <v>539.96865203761763</v>
      </c>
      <c r="G26" s="77">
        <f>IF(RES_hh_fec!G26=0,0,1000*11630*RES_hh_fec!G26/RES_hh_num!G26)</f>
        <v>521.8474511307013</v>
      </c>
      <c r="H26" s="77">
        <f>IF(RES_hh_fec!H26=0,0,1000*11630*RES_hh_fec!H26/RES_hh_num!H26)</f>
        <v>506.09308471590083</v>
      </c>
      <c r="I26" s="77">
        <f>IF(RES_hh_fec!I26=0,0,1000*11630*RES_hh_fec!I26/RES_hh_num!I26)</f>
        <v>503.26307906280078</v>
      </c>
      <c r="J26" s="77">
        <f>IF(RES_hh_fec!J26=0,0,1000*11630*RES_hh_fec!J26/RES_hh_num!J26)</f>
        <v>510.93789288408345</v>
      </c>
      <c r="K26" s="77">
        <f>IF(RES_hh_fec!K26=0,0,1000*11630*RES_hh_fec!K26/RES_hh_num!K26)</f>
        <v>478.51878482832996</v>
      </c>
      <c r="L26" s="77">
        <f>IF(RES_hh_fec!L26=0,0,1000*11630*RES_hh_fec!L26/RES_hh_num!L26)</f>
        <v>515.97661958110075</v>
      </c>
      <c r="M26" s="77">
        <f>IF(RES_hh_fec!M26=0,0,1000*11630*RES_hh_fec!M26/RES_hh_num!M26)</f>
        <v>544.79559292548538</v>
      </c>
      <c r="N26" s="77">
        <f>IF(RES_hh_fec!N26=0,0,1000*11630*RES_hh_fec!N26/RES_hh_num!N26)</f>
        <v>491.0109230435994</v>
      </c>
      <c r="O26" s="77">
        <f>IF(RES_hh_fec!O26=0,0,1000*11630*RES_hh_fec!O26/RES_hh_num!O26)</f>
        <v>537.66667610338868</v>
      </c>
      <c r="P26" s="77">
        <f>IF(RES_hh_fec!P26=0,0,1000*11630*RES_hh_fec!P26/RES_hh_num!P26)</f>
        <v>584.76174151525538</v>
      </c>
      <c r="Q26" s="77">
        <f>IF(RES_hh_fec!Q26=0,0,1000*11630*RES_hh_fec!Q26/RES_hh_num!Q26)</f>
        <v>538.14647860016476</v>
      </c>
      <c r="R26" s="77">
        <f>IF(RES_hh_fec!R26=0,0,1000*11630*RES_hh_fec!R26/RES_hh_num!R26)</f>
        <v>534.30924062214069</v>
      </c>
      <c r="S26" s="77">
        <f>IF(RES_hh_fec!S26=0,0,1000*11630*RES_hh_fec!S26/RES_hh_num!S26)</f>
        <v>528.95551095500923</v>
      </c>
      <c r="T26" s="77">
        <f>IF(RES_hh_fec!T26=0,0,1000*11630*RES_hh_fec!T26/RES_hh_num!T26)</f>
        <v>528.5621519510421</v>
      </c>
      <c r="U26" s="77">
        <f>IF(RES_hh_fec!U26=0,0,1000*11630*RES_hh_fec!U26/RES_hh_num!U26)</f>
        <v>591.19748740540876</v>
      </c>
      <c r="V26" s="77">
        <f>IF(RES_hh_fec!V26=0,0,1000*11630*RES_hh_fec!V26/RES_hh_num!V26)</f>
        <v>489.2043871010049</v>
      </c>
      <c r="W26" s="77">
        <f>IF(RES_hh_fec!W26=0,0,1000*11630*RES_hh_fec!W26/RES_hh_num!W26)</f>
        <v>497.14258576200336</v>
      </c>
      <c r="DA26" s="92" t="s">
        <v>491</v>
      </c>
    </row>
    <row r="27" spans="1:105" ht="12.95" customHeight="1" x14ac:dyDescent="0.25">
      <c r="A27" s="68" t="s">
        <v>54</v>
      </c>
      <c r="B27" s="69">
        <f>IF(RES_hh_fec!B27=0,0,1000*11630*RES_hh_fec!B27/RES_hh_num!B27)</f>
        <v>844.87095761270245</v>
      </c>
      <c r="C27" s="69">
        <f>IF(RES_hh_fec!C27=0,0,1000*11630*RES_hh_fec!C27/RES_hh_num!C27)</f>
        <v>901.97525135193041</v>
      </c>
      <c r="D27" s="69">
        <f>IF(RES_hh_fec!D27=0,0,1000*11630*RES_hh_fec!D27/RES_hh_num!D27)</f>
        <v>780.33255554529728</v>
      </c>
      <c r="E27" s="69">
        <f>IF(RES_hh_fec!E27=0,0,1000*11630*RES_hh_fec!E27/RES_hh_num!E27)</f>
        <v>716.63658186074724</v>
      </c>
      <c r="F27" s="69">
        <f>IF(RES_hh_fec!F27=0,0,1000*11630*RES_hh_fec!F27/RES_hh_num!F27)</f>
        <v>763.42243672487746</v>
      </c>
      <c r="G27" s="69">
        <f>IF(RES_hh_fec!G27=0,0,1000*11630*RES_hh_fec!G27/RES_hh_num!G27)</f>
        <v>780.86918657017748</v>
      </c>
      <c r="H27" s="69">
        <f>IF(RES_hh_fec!H27=0,0,1000*11630*RES_hh_fec!H27/RES_hh_num!H27)</f>
        <v>768.94460686021534</v>
      </c>
      <c r="I27" s="69">
        <f>IF(RES_hh_fec!I27=0,0,1000*11630*RES_hh_fec!I27/RES_hh_num!I27)</f>
        <v>716.94172352821829</v>
      </c>
      <c r="J27" s="69">
        <f>IF(RES_hh_fec!J27=0,0,1000*11630*RES_hh_fec!J27/RES_hh_num!J27)</f>
        <v>769.2003657677343</v>
      </c>
      <c r="K27" s="69">
        <f>IF(RES_hh_fec!K27=0,0,1000*11630*RES_hh_fec!K27/RES_hh_num!K27)</f>
        <v>818.78503029574529</v>
      </c>
      <c r="L27" s="69">
        <f>IF(RES_hh_fec!L27=0,0,1000*11630*RES_hh_fec!L27/RES_hh_num!L27)</f>
        <v>753.26138850688596</v>
      </c>
      <c r="M27" s="69">
        <f>IF(RES_hh_fec!M27=0,0,1000*11630*RES_hh_fec!M27/RES_hh_num!M27)</f>
        <v>842.18992365891609</v>
      </c>
      <c r="N27" s="69">
        <f>IF(RES_hh_fec!N27=0,0,1000*11630*RES_hh_fec!N27/RES_hh_num!N27)</f>
        <v>903.68718638771236</v>
      </c>
      <c r="O27" s="69">
        <f>IF(RES_hh_fec!O27=0,0,1000*11630*RES_hh_fec!O27/RES_hh_num!O27)</f>
        <v>861.8417895825927</v>
      </c>
      <c r="P27" s="69">
        <f>IF(RES_hh_fec!P27=0,0,1000*11630*RES_hh_fec!P27/RES_hh_num!P27)</f>
        <v>852.19502753982374</v>
      </c>
      <c r="Q27" s="69">
        <f>IF(RES_hh_fec!Q27=0,0,1000*11630*RES_hh_fec!Q27/RES_hh_num!Q27)</f>
        <v>692.46330132964249</v>
      </c>
      <c r="R27" s="69">
        <f>IF(RES_hh_fec!R27=0,0,1000*11630*RES_hh_fec!R27/RES_hh_num!R27)</f>
        <v>669.87591795406854</v>
      </c>
      <c r="S27" s="69">
        <f>IF(RES_hh_fec!S27=0,0,1000*11630*RES_hh_fec!S27/RES_hh_num!S27)</f>
        <v>662.00137348261296</v>
      </c>
      <c r="T27" s="69">
        <f>IF(RES_hh_fec!T27=0,0,1000*11630*RES_hh_fec!T27/RES_hh_num!T27)</f>
        <v>665.8458474327922</v>
      </c>
      <c r="U27" s="69">
        <f>IF(RES_hh_fec!U27=0,0,1000*11630*RES_hh_fec!U27/RES_hh_num!U27)</f>
        <v>671.47396835120207</v>
      </c>
      <c r="V27" s="69">
        <f>IF(RES_hh_fec!V27=0,0,1000*11630*RES_hh_fec!V27/RES_hh_num!V27)</f>
        <v>509.31206290675772</v>
      </c>
      <c r="W27" s="69">
        <f>IF(RES_hh_fec!W27=0,0,1000*11630*RES_hh_fec!W27/RES_hh_num!W27)</f>
        <v>398.11372636724843</v>
      </c>
      <c r="DA27" s="88" t="s">
        <v>275</v>
      </c>
    </row>
    <row r="28" spans="1:105" ht="12" customHeight="1" x14ac:dyDescent="0.25">
      <c r="A28" s="28" t="s">
        <v>51</v>
      </c>
      <c r="B28" s="72">
        <f>IF(RES_hh_fec!B28=0,0,1000*11630*RES_hh_fec!B28/RES_hh_num!B28)</f>
        <v>0</v>
      </c>
      <c r="C28" s="72">
        <f>IF(RES_hh_fec!C28=0,0,1000*11630*RES_hh_fec!C28/RES_hh_num!C28)</f>
        <v>0</v>
      </c>
      <c r="D28" s="72">
        <f>IF(RES_hh_fec!D28=0,0,1000*11630*RES_hh_fec!D28/RES_hh_num!D28)</f>
        <v>0</v>
      </c>
      <c r="E28" s="72">
        <f>IF(RES_hh_fec!E28=0,0,1000*11630*RES_hh_fec!E28/RES_hh_num!E28)</f>
        <v>0</v>
      </c>
      <c r="F28" s="72">
        <f>IF(RES_hh_fec!F28=0,0,1000*11630*RES_hh_fec!F28/RES_hh_num!F28)</f>
        <v>0</v>
      </c>
      <c r="G28" s="72">
        <f>IF(RES_hh_fec!G28=0,0,1000*11630*RES_hh_fec!G28/RES_hh_num!G28)</f>
        <v>0</v>
      </c>
      <c r="H28" s="72">
        <f>IF(RES_hh_fec!H28=0,0,1000*11630*RES_hh_fec!H28/RES_hh_num!H28)</f>
        <v>0</v>
      </c>
      <c r="I28" s="72">
        <f>IF(RES_hh_fec!I28=0,0,1000*11630*RES_hh_fec!I28/RES_hh_num!I28)</f>
        <v>0</v>
      </c>
      <c r="J28" s="72">
        <f>IF(RES_hh_fec!J28=0,0,1000*11630*RES_hh_fec!J28/RES_hh_num!J28)</f>
        <v>0</v>
      </c>
      <c r="K28" s="72">
        <f>IF(RES_hh_fec!K28=0,0,1000*11630*RES_hh_fec!K28/RES_hh_num!K28)</f>
        <v>0</v>
      </c>
      <c r="L28" s="72">
        <f>IF(RES_hh_fec!L28=0,0,1000*11630*RES_hh_fec!L28/RES_hh_num!L28)</f>
        <v>0</v>
      </c>
      <c r="M28" s="72">
        <f>IF(RES_hh_fec!M28=0,0,1000*11630*RES_hh_fec!M28/RES_hh_num!M28)</f>
        <v>0</v>
      </c>
      <c r="N28" s="72">
        <f>IF(RES_hh_fec!N28=0,0,1000*11630*RES_hh_fec!N28/RES_hh_num!N28)</f>
        <v>0</v>
      </c>
      <c r="O28" s="72">
        <f>IF(RES_hh_fec!O28=0,0,1000*11630*RES_hh_fec!O28/RES_hh_num!O28)</f>
        <v>0</v>
      </c>
      <c r="P28" s="72">
        <f>IF(RES_hh_fec!P28=0,0,1000*11630*RES_hh_fec!P28/RES_hh_num!P28)</f>
        <v>0</v>
      </c>
      <c r="Q28" s="72">
        <f>IF(RES_hh_fec!Q28=0,0,1000*11630*RES_hh_fec!Q28/RES_hh_num!Q28)</f>
        <v>0</v>
      </c>
      <c r="R28" s="72">
        <f>IF(RES_hh_fec!R28=0,0,1000*11630*RES_hh_fec!R28/RES_hh_num!R28)</f>
        <v>0</v>
      </c>
      <c r="S28" s="72">
        <f>IF(RES_hh_fec!S28=0,0,1000*11630*RES_hh_fec!S28/RES_hh_num!S28)</f>
        <v>0</v>
      </c>
      <c r="T28" s="72">
        <f>IF(RES_hh_fec!T28=0,0,1000*11630*RES_hh_fec!T28/RES_hh_num!T28)</f>
        <v>0</v>
      </c>
      <c r="U28" s="72">
        <f>IF(RES_hh_fec!U28=0,0,1000*11630*RES_hh_fec!U28/RES_hh_num!U28)</f>
        <v>0</v>
      </c>
      <c r="V28" s="72">
        <f>IF(RES_hh_fec!V28=0,0,1000*11630*RES_hh_fec!V28/RES_hh_num!V28)</f>
        <v>0</v>
      </c>
      <c r="W28" s="72">
        <f>IF(RES_hh_fec!W28=0,0,1000*11630*RES_hh_fec!W28/RES_hh_num!W28)</f>
        <v>0</v>
      </c>
      <c r="DA28" s="89" t="s">
        <v>492</v>
      </c>
    </row>
    <row r="29" spans="1:105" s="2" customFormat="1" ht="12" customHeight="1" x14ac:dyDescent="0.25">
      <c r="A29" s="28" t="s">
        <v>74</v>
      </c>
      <c r="B29" s="72">
        <f>IF(RES_hh_fec!B29=0,0,1000*11630*RES_hh_fec!B29/RES_hh_num!B29)</f>
        <v>929.80309734760249</v>
      </c>
      <c r="C29" s="72">
        <f>IF(RES_hh_fec!C29=0,0,1000*11630*RES_hh_fec!C29/RES_hh_num!C29)</f>
        <v>1184.3517226829115</v>
      </c>
      <c r="D29" s="72">
        <f>IF(RES_hh_fec!D29=0,0,1000*11630*RES_hh_fec!D29/RES_hh_num!D29)</f>
        <v>682.32050062484257</v>
      </c>
      <c r="E29" s="72">
        <f>IF(RES_hh_fec!E29=0,0,1000*11630*RES_hh_fec!E29/RES_hh_num!E29)</f>
        <v>433.35790183861525</v>
      </c>
      <c r="F29" s="72">
        <f>IF(RES_hh_fec!F29=0,0,1000*11630*RES_hh_fec!F29/RES_hh_num!F29)</f>
        <v>823.84001565064568</v>
      </c>
      <c r="G29" s="72">
        <f>IF(RES_hh_fec!G29=0,0,1000*11630*RES_hh_fec!G29/RES_hh_num!G29)</f>
        <v>1094.4189160409805</v>
      </c>
      <c r="H29" s="72">
        <f>IF(RES_hh_fec!H29=0,0,1000*11630*RES_hh_fec!H29/RES_hh_num!H29)</f>
        <v>1160.2274501356655</v>
      </c>
      <c r="I29" s="72">
        <f>IF(RES_hh_fec!I29=0,0,1000*11630*RES_hh_fec!I29/RES_hh_num!I29)</f>
        <v>501.02683196581768</v>
      </c>
      <c r="J29" s="72">
        <f>IF(RES_hh_fec!J29=0,0,1000*11630*RES_hh_fec!J29/RES_hh_num!J29)</f>
        <v>553.76761808619153</v>
      </c>
      <c r="K29" s="72">
        <f>IF(RES_hh_fec!K29=0,0,1000*11630*RES_hh_fec!K29/RES_hh_num!K29)</f>
        <v>1267.6010467213505</v>
      </c>
      <c r="L29" s="72">
        <f>IF(RES_hh_fec!L29=0,0,1000*11630*RES_hh_fec!L29/RES_hh_num!L29)</f>
        <v>1104.7711154094134</v>
      </c>
      <c r="M29" s="72">
        <f>IF(RES_hh_fec!M29=0,0,1000*11630*RES_hh_fec!M29/RES_hh_num!M29)</f>
        <v>734.23113777444485</v>
      </c>
      <c r="N29" s="72">
        <f>IF(RES_hh_fec!N29=0,0,1000*11630*RES_hh_fec!N29/RES_hh_num!N29)</f>
        <v>584.31939923181585</v>
      </c>
      <c r="O29" s="72">
        <f>IF(RES_hh_fec!O29=0,0,1000*11630*RES_hh_fec!O29/RES_hh_num!O29)</f>
        <v>838.82003614768917</v>
      </c>
      <c r="P29" s="72">
        <f>IF(RES_hh_fec!P29=0,0,1000*11630*RES_hh_fec!P29/RES_hh_num!P29)</f>
        <v>1014.4117281649894</v>
      </c>
      <c r="Q29" s="72">
        <f>IF(RES_hh_fec!Q29=0,0,1000*11630*RES_hh_fec!Q29/RES_hh_num!Q29)</f>
        <v>825.29076961148223</v>
      </c>
      <c r="R29" s="72">
        <f>IF(RES_hh_fec!R29=0,0,1000*11630*RES_hh_fec!R29/RES_hh_num!R29)</f>
        <v>818.99933610960227</v>
      </c>
      <c r="S29" s="72">
        <f>IF(RES_hh_fec!S29=0,0,1000*11630*RES_hh_fec!S29/RES_hh_num!S29)</f>
        <v>628.90445681895312</v>
      </c>
      <c r="T29" s="72">
        <f>IF(RES_hh_fec!T29=0,0,1000*11630*RES_hh_fec!T29/RES_hh_num!T29)</f>
        <v>695.37571252837108</v>
      </c>
      <c r="U29" s="72">
        <f>IF(RES_hh_fec!U29=0,0,1000*11630*RES_hh_fec!U29/RES_hh_num!U29)</f>
        <v>859.20143644054906</v>
      </c>
      <c r="V29" s="72">
        <f>IF(RES_hh_fec!V29=0,0,1000*11630*RES_hh_fec!V29/RES_hh_num!V29)</f>
        <v>676.05633802816897</v>
      </c>
      <c r="W29" s="72">
        <f>IF(RES_hh_fec!W29=0,0,1000*11630*RES_hh_fec!W29/RES_hh_num!W29)</f>
        <v>348.98487622251906</v>
      </c>
      <c r="DA29" s="89" t="s">
        <v>493</v>
      </c>
    </row>
    <row r="30" spans="1:105" ht="12" customHeight="1" x14ac:dyDescent="0.25">
      <c r="A30" s="28" t="s">
        <v>192</v>
      </c>
      <c r="B30" s="72">
        <f>IF(RES_hh_fec!B30=0,0,1000*11630*RES_hh_fec!B30/RES_hh_num!B30)</f>
        <v>845.85366869470442</v>
      </c>
      <c r="C30" s="72">
        <f>IF(RES_hh_fec!C30=0,0,1000*11630*RES_hh_fec!C30/RES_hh_num!C30)</f>
        <v>1094.0441318853057</v>
      </c>
      <c r="D30" s="72">
        <f>IF(RES_hh_fec!D30=0,0,1000*11630*RES_hh_fec!D30/RES_hh_num!D30)</f>
        <v>902.32625375587043</v>
      </c>
      <c r="E30" s="72">
        <f>IF(RES_hh_fec!E30=0,0,1000*11630*RES_hh_fec!E30/RES_hh_num!E30)</f>
        <v>830.15124894265023</v>
      </c>
      <c r="F30" s="72">
        <f>IF(RES_hh_fec!F30=0,0,1000*11630*RES_hh_fec!F30/RES_hh_num!F30)</f>
        <v>867.34555472984005</v>
      </c>
      <c r="G30" s="72">
        <f>IF(RES_hh_fec!G30=0,0,1000*11630*RES_hh_fec!G30/RES_hh_num!G30)</f>
        <v>879.42246446036154</v>
      </c>
      <c r="H30" s="72">
        <f>IF(RES_hh_fec!H30=0,0,1000*11630*RES_hh_fec!H30/RES_hh_num!H30)</f>
        <v>850.65019279172486</v>
      </c>
      <c r="I30" s="72">
        <f>IF(RES_hh_fec!I30=0,0,1000*11630*RES_hh_fec!I30/RES_hh_num!I30)</f>
        <v>818.52589941525343</v>
      </c>
      <c r="J30" s="72">
        <f>IF(RES_hh_fec!J30=0,0,1000*11630*RES_hh_fec!J30/RES_hh_num!J30)</f>
        <v>893.78726511249351</v>
      </c>
      <c r="K30" s="72">
        <f>IF(RES_hh_fec!K30=0,0,1000*11630*RES_hh_fec!K30/RES_hh_num!K30)</f>
        <v>923.84232273151281</v>
      </c>
      <c r="L30" s="72">
        <f>IF(RES_hh_fec!L30=0,0,1000*11630*RES_hh_fec!L30/RES_hh_num!L30)</f>
        <v>935.57024623978259</v>
      </c>
      <c r="M30" s="72">
        <f>IF(RES_hh_fec!M30=0,0,1000*11630*RES_hh_fec!M30/RES_hh_num!M30)</f>
        <v>910.19453128105158</v>
      </c>
      <c r="N30" s="72">
        <f>IF(RES_hh_fec!N30=0,0,1000*11630*RES_hh_fec!N30/RES_hh_num!N30)</f>
        <v>1130.8879761105043</v>
      </c>
      <c r="O30" s="72">
        <f>IF(RES_hh_fec!O30=0,0,1000*11630*RES_hh_fec!O30/RES_hh_num!O30)</f>
        <v>950.94313496215148</v>
      </c>
      <c r="P30" s="72">
        <f>IF(RES_hh_fec!P30=0,0,1000*11630*RES_hh_fec!P30/RES_hh_num!P30)</f>
        <v>816.29572732244026</v>
      </c>
      <c r="Q30" s="72">
        <f>IF(RES_hh_fec!Q30=0,0,1000*11630*RES_hh_fec!Q30/RES_hh_num!Q30)</f>
        <v>850.32929679201175</v>
      </c>
      <c r="R30" s="72">
        <f>IF(RES_hh_fec!R30=0,0,1000*11630*RES_hh_fec!R30/RES_hh_num!R30)</f>
        <v>757.54617810482057</v>
      </c>
      <c r="S30" s="72">
        <f>IF(RES_hh_fec!S30=0,0,1000*11630*RES_hh_fec!S30/RES_hh_num!S30)</f>
        <v>828.63247103972697</v>
      </c>
      <c r="T30" s="72">
        <f>IF(RES_hh_fec!T30=0,0,1000*11630*RES_hh_fec!T30/RES_hh_num!T30)</f>
        <v>730.17914392350951</v>
      </c>
      <c r="U30" s="72">
        <f>IF(RES_hh_fec!U30=0,0,1000*11630*RES_hh_fec!U30/RES_hh_num!U30)</f>
        <v>676.67386289187175</v>
      </c>
      <c r="V30" s="72">
        <f>IF(RES_hh_fec!V30=0,0,1000*11630*RES_hh_fec!V30/RES_hh_num!V30)</f>
        <v>601.14800163364907</v>
      </c>
      <c r="W30" s="72">
        <f>IF(RES_hh_fec!W30=0,0,1000*11630*RES_hh_fec!W30/RES_hh_num!W30)</f>
        <v>448.5530287677862</v>
      </c>
      <c r="DA30" s="89" t="s">
        <v>494</v>
      </c>
    </row>
    <row r="31" spans="1:105" ht="12" customHeight="1" x14ac:dyDescent="0.25">
      <c r="A31" s="28" t="s">
        <v>207</v>
      </c>
      <c r="B31" s="72">
        <f>IF(RES_hh_fec!B31=0,0,1000*11630*RES_hh_fec!B31/RES_hh_num!B31)</f>
        <v>0</v>
      </c>
      <c r="C31" s="72">
        <f>IF(RES_hh_fec!C31=0,0,1000*11630*RES_hh_fec!C31/RES_hh_num!C31)</f>
        <v>0</v>
      </c>
      <c r="D31" s="72">
        <f>IF(RES_hh_fec!D31=0,0,1000*11630*RES_hh_fec!D31/RES_hh_num!D31)</f>
        <v>0</v>
      </c>
      <c r="E31" s="72">
        <f>IF(RES_hh_fec!E31=0,0,1000*11630*RES_hh_fec!E31/RES_hh_num!E31)</f>
        <v>0</v>
      </c>
      <c r="F31" s="72">
        <f>IF(RES_hh_fec!F31=0,0,1000*11630*RES_hh_fec!F31/RES_hh_num!F31)</f>
        <v>0</v>
      </c>
      <c r="G31" s="72">
        <f>IF(RES_hh_fec!G31=0,0,1000*11630*RES_hh_fec!G31/RES_hh_num!G31)</f>
        <v>0</v>
      </c>
      <c r="H31" s="72">
        <f>IF(RES_hh_fec!H31=0,0,1000*11630*RES_hh_fec!H31/RES_hh_num!H31)</f>
        <v>0</v>
      </c>
      <c r="I31" s="72">
        <f>IF(RES_hh_fec!I31=0,0,1000*11630*RES_hh_fec!I31/RES_hh_num!I31)</f>
        <v>0</v>
      </c>
      <c r="J31" s="72">
        <f>IF(RES_hh_fec!J31=0,0,1000*11630*RES_hh_fec!J31/RES_hh_num!J31)</f>
        <v>0</v>
      </c>
      <c r="K31" s="72">
        <f>IF(RES_hh_fec!K31=0,0,1000*11630*RES_hh_fec!K31/RES_hh_num!K31)</f>
        <v>0</v>
      </c>
      <c r="L31" s="72">
        <f>IF(RES_hh_fec!L31=0,0,1000*11630*RES_hh_fec!L31/RES_hh_num!L31)</f>
        <v>0</v>
      </c>
      <c r="M31" s="72">
        <f>IF(RES_hh_fec!M31=0,0,1000*11630*RES_hh_fec!M31/RES_hh_num!M31)</f>
        <v>0</v>
      </c>
      <c r="N31" s="72">
        <f>IF(RES_hh_fec!N31=0,0,1000*11630*RES_hh_fec!N31/RES_hh_num!N31)</f>
        <v>0</v>
      </c>
      <c r="O31" s="72">
        <f>IF(RES_hh_fec!O31=0,0,1000*11630*RES_hh_fec!O31/RES_hh_num!O31)</f>
        <v>0</v>
      </c>
      <c r="P31" s="72">
        <f>IF(RES_hh_fec!P31=0,0,1000*11630*RES_hh_fec!P31/RES_hh_num!P31)</f>
        <v>0</v>
      </c>
      <c r="Q31" s="72">
        <f>IF(RES_hh_fec!Q31=0,0,1000*11630*RES_hh_fec!Q31/RES_hh_num!Q31)</f>
        <v>0</v>
      </c>
      <c r="R31" s="72">
        <f>IF(RES_hh_fec!R31=0,0,1000*11630*RES_hh_fec!R31/RES_hh_num!R31)</f>
        <v>0</v>
      </c>
      <c r="S31" s="72">
        <f>IF(RES_hh_fec!S31=0,0,1000*11630*RES_hh_fec!S31/RES_hh_num!S31)</f>
        <v>0</v>
      </c>
      <c r="T31" s="72">
        <f>IF(RES_hh_fec!T31=0,0,1000*11630*RES_hh_fec!T31/RES_hh_num!T31)</f>
        <v>0</v>
      </c>
      <c r="U31" s="72">
        <f>IF(RES_hh_fec!U31=0,0,1000*11630*RES_hh_fec!U31/RES_hh_num!U31)</f>
        <v>0</v>
      </c>
      <c r="V31" s="72">
        <f>IF(RES_hh_fec!V31=0,0,1000*11630*RES_hh_fec!V31/RES_hh_num!V31)</f>
        <v>0</v>
      </c>
      <c r="W31" s="72">
        <f>IF(RES_hh_fec!W31=0,0,1000*11630*RES_hh_fec!W31/RES_hh_num!W31)</f>
        <v>0</v>
      </c>
      <c r="DA31" s="89" t="s">
        <v>495</v>
      </c>
    </row>
    <row r="32" spans="1:105" ht="12" customHeight="1" x14ac:dyDescent="0.25">
      <c r="A32" s="32" t="s">
        <v>53</v>
      </c>
      <c r="B32" s="77">
        <f>IF(RES_hh_fec!B32=0,0,1000*11630*RES_hh_fec!B32/RES_hh_num!B32)</f>
        <v>806.8264567617573</v>
      </c>
      <c r="C32" s="77">
        <f>IF(RES_hh_fec!C32=0,0,1000*11630*RES_hh_fec!C32/RES_hh_num!C32)</f>
        <v>712.69442008684268</v>
      </c>
      <c r="D32" s="77">
        <f>IF(RES_hh_fec!D32=0,0,1000*11630*RES_hh_fec!D32/RES_hh_num!D32)</f>
        <v>753.99522234302901</v>
      </c>
      <c r="E32" s="77">
        <f>IF(RES_hh_fec!E32=0,0,1000*11630*RES_hh_fec!E32/RES_hh_num!E32)</f>
        <v>716.07298812718034</v>
      </c>
      <c r="F32" s="77">
        <f>IF(RES_hh_fec!F32=0,0,1000*11630*RES_hh_fec!F32/RES_hh_num!F32)</f>
        <v>719.57975942514861</v>
      </c>
      <c r="G32" s="77">
        <f>IF(RES_hh_fec!G32=0,0,1000*11630*RES_hh_fec!G32/RES_hh_num!G32)</f>
        <v>695.87586749842524</v>
      </c>
      <c r="H32" s="77">
        <f>IF(RES_hh_fec!H32=0,0,1000*11630*RES_hh_fec!H32/RES_hh_num!H32)</f>
        <v>679.90196494760607</v>
      </c>
      <c r="I32" s="77">
        <f>IF(RES_hh_fec!I32=0,0,1000*11630*RES_hh_fec!I32/RES_hh_num!I32)</f>
        <v>703.96998568285971</v>
      </c>
      <c r="J32" s="77">
        <f>IF(RES_hh_fec!J32=0,0,1000*11630*RES_hh_fec!J32/RES_hh_num!J32)</f>
        <v>739.94372418654325</v>
      </c>
      <c r="K32" s="77">
        <f>IF(RES_hh_fec!K32=0,0,1000*11630*RES_hh_fec!K32/RES_hh_num!K32)</f>
        <v>707.3530468336761</v>
      </c>
      <c r="L32" s="77">
        <f>IF(RES_hh_fec!L32=0,0,1000*11630*RES_hh_fec!L32/RES_hh_num!L32)</f>
        <v>610.00657396230474</v>
      </c>
      <c r="M32" s="77">
        <f>IF(RES_hh_fec!M32=0,0,1000*11630*RES_hh_fec!M32/RES_hh_num!M32)</f>
        <v>817.48039725638057</v>
      </c>
      <c r="N32" s="77">
        <f>IF(RES_hh_fec!N32=0,0,1000*11630*RES_hh_fec!N32/RES_hh_num!N32)</f>
        <v>815.5439533497879</v>
      </c>
      <c r="O32" s="77">
        <f>IF(RES_hh_fec!O32=0,0,1000*11630*RES_hh_fec!O32/RES_hh_num!O32)</f>
        <v>823.91945668903895</v>
      </c>
      <c r="P32" s="77">
        <f>IF(RES_hh_fec!P32=0,0,1000*11630*RES_hh_fec!P32/RES_hh_num!P32)</f>
        <v>862.8884219395693</v>
      </c>
      <c r="Q32" s="77">
        <f>IF(RES_hh_fec!Q32=0,0,1000*11630*RES_hh_fec!Q32/RES_hh_num!Q32)</f>
        <v>592.88873827145278</v>
      </c>
      <c r="R32" s="77">
        <f>IF(RES_hh_fec!R32=0,0,1000*11630*RES_hh_fec!R32/RES_hh_num!R32)</f>
        <v>602.39298089954377</v>
      </c>
      <c r="S32" s="77">
        <f>IF(RES_hh_fec!S32=0,0,1000*11630*RES_hh_fec!S32/RES_hh_num!S32)</f>
        <v>526.99905582006579</v>
      </c>
      <c r="T32" s="77">
        <f>IF(RES_hh_fec!T32=0,0,1000*11630*RES_hh_fec!T32/RES_hh_num!T32)</f>
        <v>610.19866360591845</v>
      </c>
      <c r="U32" s="77">
        <f>IF(RES_hh_fec!U32=0,0,1000*11630*RES_hh_fec!U32/RES_hh_num!U32)</f>
        <v>656.35518826819384</v>
      </c>
      <c r="V32" s="77">
        <f>IF(RES_hh_fec!V32=0,0,1000*11630*RES_hh_fec!V32/RES_hh_num!V32)</f>
        <v>384.48884636033665</v>
      </c>
      <c r="W32" s="77">
        <f>IF(RES_hh_fec!W32=0,0,1000*11630*RES_hh_fec!W32/RES_hh_num!W32)</f>
        <v>327.06865843833322</v>
      </c>
      <c r="DA32" s="92" t="s">
        <v>496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>
        <f>IF(RES_hh_tes!B3=0,0,1000*11630*RES_hh_tes!B3/RES_hh_num!B3)</f>
        <v>15118.314558994598</v>
      </c>
      <c r="C3" s="65">
        <f>IF(RES_hh_tes!C3=0,0,1000*11630*RES_hh_tes!C3/RES_hh_num!C3)</f>
        <v>16232.743235357399</v>
      </c>
      <c r="D3" s="65">
        <f>IF(RES_hh_tes!D3=0,0,1000*11630*RES_hh_tes!D3/RES_hh_num!D3)</f>
        <v>15498.637547669798</v>
      </c>
      <c r="E3" s="65">
        <f>IF(RES_hh_tes!E3=0,0,1000*11630*RES_hh_tes!E3/RES_hh_num!E3)</f>
        <v>16166.119777712782</v>
      </c>
      <c r="F3" s="65">
        <f>IF(RES_hh_tes!F3=0,0,1000*11630*RES_hh_tes!F3/RES_hh_num!F3)</f>
        <v>17161.915552691364</v>
      </c>
      <c r="G3" s="65">
        <f>IF(RES_hh_tes!G3=0,0,1000*11630*RES_hh_tes!G3/RES_hh_num!G3)</f>
        <v>16895.797258643048</v>
      </c>
      <c r="H3" s="65">
        <f>IF(RES_hh_tes!H3=0,0,1000*11630*RES_hh_tes!H3/RES_hh_num!H3)</f>
        <v>16256.663763548499</v>
      </c>
      <c r="I3" s="65">
        <f>IF(RES_hh_tes!I3=0,0,1000*11630*RES_hh_tes!I3/RES_hh_num!I3)</f>
        <v>15763.004416705073</v>
      </c>
      <c r="J3" s="65">
        <f>IF(RES_hh_tes!J3=0,0,1000*11630*RES_hh_tes!J3/RES_hh_num!J3)</f>
        <v>16017.759275639166</v>
      </c>
      <c r="K3" s="65">
        <f>IF(RES_hh_tes!K3=0,0,1000*11630*RES_hh_tes!K3/RES_hh_num!K3)</f>
        <v>16268.296484263323</v>
      </c>
      <c r="L3" s="65">
        <f>IF(RES_hh_tes!L3=0,0,1000*11630*RES_hh_tes!L3/RES_hh_num!L3)</f>
        <v>16422.398187192102</v>
      </c>
      <c r="M3" s="65">
        <f>IF(RES_hh_tes!M3=0,0,1000*11630*RES_hh_tes!M3/RES_hh_num!M3)</f>
        <v>15293.247577408529</v>
      </c>
      <c r="N3" s="65">
        <f>IF(RES_hh_tes!N3=0,0,1000*11630*RES_hh_tes!N3/RES_hh_num!N3)</f>
        <v>15265.844610037906</v>
      </c>
      <c r="O3" s="65">
        <f>IF(RES_hh_tes!O3=0,0,1000*11630*RES_hh_tes!O3/RES_hh_num!O3)</f>
        <v>15688.60747671766</v>
      </c>
      <c r="P3" s="65">
        <f>IF(RES_hh_tes!P3=0,0,1000*11630*RES_hh_tes!P3/RES_hh_num!P3)</f>
        <v>14183.689333124705</v>
      </c>
      <c r="Q3" s="65">
        <f>IF(RES_hh_tes!Q3=0,0,1000*11630*RES_hh_tes!Q3/RES_hh_num!Q3)</f>
        <v>15239.497677699901</v>
      </c>
      <c r="R3" s="65">
        <f>IF(RES_hh_tes!R3=0,0,1000*11630*RES_hh_tes!R3/RES_hh_num!R3)</f>
        <v>15362.692371238782</v>
      </c>
      <c r="S3" s="65">
        <f>IF(RES_hh_tes!S3=0,0,1000*11630*RES_hh_tes!S3/RES_hh_num!S3)</f>
        <v>15542.748867258428</v>
      </c>
      <c r="T3" s="65">
        <f>IF(RES_hh_tes!T3=0,0,1000*11630*RES_hh_tes!T3/RES_hh_num!T3)</f>
        <v>14271.558150639275</v>
      </c>
      <c r="U3" s="65">
        <f>IF(RES_hh_tes!U3=0,0,1000*11630*RES_hh_tes!U3/RES_hh_num!U3)</f>
        <v>13182.700574321192</v>
      </c>
      <c r="V3" s="65">
        <f>IF(RES_hh_tes!V3=0,0,1000*11630*RES_hh_tes!V3/RES_hh_num!V3)</f>
        <v>13930.784952564478</v>
      </c>
      <c r="W3" s="65">
        <f>IF(RES_hh_tes!W3=0,0,1000*11630*RES_hh_tes!W3/RES_hh_num!W3)</f>
        <v>13362.428783020479</v>
      </c>
      <c r="DA3" s="87" t="s">
        <v>277</v>
      </c>
    </row>
    <row r="4" spans="1:105" ht="12.95" customHeight="1" x14ac:dyDescent="0.25">
      <c r="A4" s="68" t="s">
        <v>57</v>
      </c>
      <c r="B4" s="69">
        <f>IF(RES_hh_tes!B4=0,0,1000*11630*RES_hh_tes!B4/RES_hh_num!B4)</f>
        <v>13335.098210388991</v>
      </c>
      <c r="C4" s="69">
        <f>IF(RES_hh_tes!C4=0,0,1000*11630*RES_hh_tes!C4/RES_hh_num!C4)</f>
        <v>14460.303660778702</v>
      </c>
      <c r="D4" s="69">
        <f>IF(RES_hh_tes!D4=0,0,1000*11630*RES_hh_tes!D4/RES_hh_num!D4)</f>
        <v>13758.20445871934</v>
      </c>
      <c r="E4" s="69">
        <f>IF(RES_hh_tes!E4=0,0,1000*11630*RES_hh_tes!E4/RES_hh_num!E4)</f>
        <v>14352.348455338333</v>
      </c>
      <c r="F4" s="69">
        <f>IF(RES_hh_tes!F4=0,0,1000*11630*RES_hh_tes!F4/RES_hh_num!F4)</f>
        <v>15448.790595695509</v>
      </c>
      <c r="G4" s="69">
        <f>IF(RES_hh_tes!G4=0,0,1000*11630*RES_hh_tes!G4/RES_hh_num!G4)</f>
        <v>15187.72974790704</v>
      </c>
      <c r="H4" s="69">
        <f>IF(RES_hh_tes!H4=0,0,1000*11630*RES_hh_tes!H4/RES_hh_num!H4)</f>
        <v>14489.738964407048</v>
      </c>
      <c r="I4" s="69">
        <f>IF(RES_hh_tes!I4=0,0,1000*11630*RES_hh_tes!I4/RES_hh_num!I4)</f>
        <v>14116.435765430038</v>
      </c>
      <c r="J4" s="69">
        <f>IF(RES_hh_tes!J4=0,0,1000*11630*RES_hh_tes!J4/RES_hh_num!J4)</f>
        <v>14318.732129411943</v>
      </c>
      <c r="K4" s="69">
        <f>IF(RES_hh_tes!K4=0,0,1000*11630*RES_hh_tes!K4/RES_hh_num!K4)</f>
        <v>14625.259287169472</v>
      </c>
      <c r="L4" s="69">
        <f>IF(RES_hh_tes!L4=0,0,1000*11630*RES_hh_tes!L4/RES_hh_num!L4)</f>
        <v>14679.234256830507</v>
      </c>
      <c r="M4" s="69">
        <f>IF(RES_hh_tes!M4=0,0,1000*11630*RES_hh_tes!M4/RES_hh_num!M4)</f>
        <v>13390.454587740056</v>
      </c>
      <c r="N4" s="69">
        <f>IF(RES_hh_tes!N4=0,0,1000*11630*RES_hh_tes!N4/RES_hh_num!N4)</f>
        <v>13402.907547827333</v>
      </c>
      <c r="O4" s="69">
        <f>IF(RES_hh_tes!O4=0,0,1000*11630*RES_hh_tes!O4/RES_hh_num!O4)</f>
        <v>13664.946236397112</v>
      </c>
      <c r="P4" s="69">
        <f>IF(RES_hh_tes!P4=0,0,1000*11630*RES_hh_tes!P4/RES_hh_num!P4)</f>
        <v>12016.948945873004</v>
      </c>
      <c r="Q4" s="69">
        <f>IF(RES_hh_tes!Q4=0,0,1000*11630*RES_hh_tes!Q4/RES_hh_num!Q4)</f>
        <v>13417.203092625721</v>
      </c>
      <c r="R4" s="69">
        <f>IF(RES_hh_tes!R4=0,0,1000*11630*RES_hh_tes!R4/RES_hh_num!R4)</f>
        <v>13583.254282115129</v>
      </c>
      <c r="S4" s="69">
        <f>IF(RES_hh_tes!S4=0,0,1000*11630*RES_hh_tes!S4/RES_hh_num!S4)</f>
        <v>13901.027715757085</v>
      </c>
      <c r="T4" s="69">
        <f>IF(RES_hh_tes!T4=0,0,1000*11630*RES_hh_tes!T4/RES_hh_num!T4)</f>
        <v>12453.334041164993</v>
      </c>
      <c r="U4" s="69">
        <f>IF(RES_hh_tes!U4=0,0,1000*11630*RES_hh_tes!U4/RES_hh_num!U4)</f>
        <v>11149.385678251043</v>
      </c>
      <c r="V4" s="69">
        <f>IF(RES_hh_tes!V4=0,0,1000*11630*RES_hh_tes!V4/RES_hh_num!V4)</f>
        <v>12252.283597122594</v>
      </c>
      <c r="W4" s="69">
        <f>IF(RES_hh_tes!W4=0,0,1000*11630*RES_hh_tes!W4/RES_hh_num!W4)</f>
        <v>11668.376788222677</v>
      </c>
      <c r="DA4" s="88" t="s">
        <v>278</v>
      </c>
    </row>
    <row r="5" spans="1:105" ht="12" customHeight="1" x14ac:dyDescent="0.25">
      <c r="A5" s="28" t="s">
        <v>51</v>
      </c>
      <c r="B5" s="72">
        <f>IF(RES_hh_tes!B5=0,0,1000*11630*RES_hh_tes!B5/RES_hh_num!B5)</f>
        <v>14440.326147717093</v>
      </c>
      <c r="C5" s="72">
        <f>IF(RES_hh_tes!C5=0,0,1000*11630*RES_hh_tes!C5/RES_hh_num!C5)</f>
        <v>13711.342474601506</v>
      </c>
      <c r="D5" s="72">
        <f>IF(RES_hh_tes!D5=0,0,1000*11630*RES_hh_tes!D5/RES_hh_num!D5)</f>
        <v>13610.241334428336</v>
      </c>
      <c r="E5" s="72">
        <f>IF(RES_hh_tes!E5=0,0,1000*11630*RES_hh_tes!E5/RES_hh_num!E5)</f>
        <v>12606.16886245312</v>
      </c>
      <c r="F5" s="72">
        <f>IF(RES_hh_tes!F5=0,0,1000*11630*RES_hh_tes!F5/RES_hh_num!F5)</f>
        <v>13661.681110340189</v>
      </c>
      <c r="G5" s="72">
        <f>IF(RES_hh_tes!G5=0,0,1000*11630*RES_hh_tes!G5/RES_hh_num!G5)</f>
        <v>16051.834512852802</v>
      </c>
      <c r="H5" s="72">
        <f>IF(RES_hh_tes!H5=0,0,1000*11630*RES_hh_tes!H5/RES_hh_num!H5)</f>
        <v>14806.299134263269</v>
      </c>
      <c r="I5" s="72">
        <f>IF(RES_hh_tes!I5=0,0,1000*11630*RES_hh_tes!I5/RES_hh_num!I5)</f>
        <v>13416.346787636028</v>
      </c>
      <c r="J5" s="72">
        <f>IF(RES_hh_tes!J5=0,0,1000*11630*RES_hh_tes!J5/RES_hh_num!J5)</f>
        <v>12920.192098403511</v>
      </c>
      <c r="K5" s="72">
        <f>IF(RES_hh_tes!K5=0,0,1000*11630*RES_hh_tes!K5/RES_hh_num!K5)</f>
        <v>13870.335930989255</v>
      </c>
      <c r="L5" s="72">
        <f>IF(RES_hh_tes!L5=0,0,1000*11630*RES_hh_tes!L5/RES_hh_num!L5)</f>
        <v>15629.516143347286</v>
      </c>
      <c r="M5" s="72">
        <f>IF(RES_hh_tes!M5=0,0,1000*11630*RES_hh_tes!M5/RES_hh_num!M5)</f>
        <v>13704.139576323951</v>
      </c>
      <c r="N5" s="72">
        <f>IF(RES_hh_tes!N5=0,0,1000*11630*RES_hh_tes!N5/RES_hh_num!N5)</f>
        <v>11423.992458207311</v>
      </c>
      <c r="O5" s="72">
        <f>IF(RES_hh_tes!O5=0,0,1000*11630*RES_hh_tes!O5/RES_hh_num!O5)</f>
        <v>15096.768435221031</v>
      </c>
      <c r="P5" s="72">
        <f>IF(RES_hh_tes!P5=0,0,1000*11630*RES_hh_tes!P5/RES_hh_num!P5)</f>
        <v>11587.29644361851</v>
      </c>
      <c r="Q5" s="72">
        <f>IF(RES_hh_tes!Q5=0,0,1000*11630*RES_hh_tes!Q5/RES_hh_num!Q5)</f>
        <v>14350.563781156161</v>
      </c>
      <c r="R5" s="72">
        <f>IF(RES_hh_tes!R5=0,0,1000*11630*RES_hh_tes!R5/RES_hh_num!R5)</f>
        <v>15340.742895461219</v>
      </c>
      <c r="S5" s="72">
        <f>IF(RES_hh_tes!S5=0,0,1000*11630*RES_hh_tes!S5/RES_hh_num!S5)</f>
        <v>12490.321442562941</v>
      </c>
      <c r="T5" s="72">
        <f>IF(RES_hh_tes!T5=0,0,1000*11630*RES_hh_tes!T5/RES_hh_num!T5)</f>
        <v>9792.4043105846358</v>
      </c>
      <c r="U5" s="72">
        <f>IF(RES_hh_tes!U5=0,0,1000*11630*RES_hh_tes!U5/RES_hh_num!U5)</f>
        <v>10775.013587004449</v>
      </c>
      <c r="V5" s="72">
        <f>IF(RES_hh_tes!V5=0,0,1000*11630*RES_hh_tes!V5/RES_hh_num!V5)</f>
        <v>10996.003245244585</v>
      </c>
      <c r="W5" s="72">
        <f>IF(RES_hh_tes!W5=0,0,1000*11630*RES_hh_tes!W5/RES_hh_num!W5)</f>
        <v>12787.804297007227</v>
      </c>
      <c r="DA5" s="89" t="s">
        <v>498</v>
      </c>
    </row>
    <row r="6" spans="1:105" ht="12" customHeight="1" x14ac:dyDescent="0.25">
      <c r="A6" s="28" t="s">
        <v>74</v>
      </c>
      <c r="B6" s="72">
        <f>IF(RES_hh_tes!B6=0,0,1000*11630*RES_hh_tes!B6/RES_hh_num!B6)</f>
        <v>14020.106687144686</v>
      </c>
      <c r="C6" s="72">
        <f>IF(RES_hh_tes!C6=0,0,1000*11630*RES_hh_tes!C6/RES_hh_num!C6)</f>
        <v>15065.205540864143</v>
      </c>
      <c r="D6" s="72">
        <f>IF(RES_hh_tes!D6=0,0,1000*11630*RES_hh_tes!D6/RES_hh_num!D6)</f>
        <v>9270.0670930825618</v>
      </c>
      <c r="E6" s="72">
        <f>IF(RES_hh_tes!E6=0,0,1000*11630*RES_hh_tes!E6/RES_hh_num!E6)</f>
        <v>6526.7515528157828</v>
      </c>
      <c r="F6" s="72">
        <f>IF(RES_hh_tes!F6=0,0,1000*11630*RES_hh_tes!F6/RES_hh_num!F6)</f>
        <v>14394.574409908668</v>
      </c>
      <c r="G6" s="72">
        <f>IF(RES_hh_tes!G6=0,0,1000*11630*RES_hh_tes!G6/RES_hh_num!G6)</f>
        <v>21431.588216952823</v>
      </c>
      <c r="H6" s="72">
        <f>IF(RES_hh_tes!H6=0,0,1000*11630*RES_hh_tes!H6/RES_hh_num!H6)</f>
        <v>21439.489633701673</v>
      </c>
      <c r="I6" s="72">
        <f>IF(RES_hh_tes!I6=0,0,1000*11630*RES_hh_tes!I6/RES_hh_num!I6)</f>
        <v>8755.0288780947758</v>
      </c>
      <c r="J6" s="72">
        <f>IF(RES_hh_tes!J6=0,0,1000*11630*RES_hh_tes!J6/RES_hh_num!J6)</f>
        <v>10551.306355463026</v>
      </c>
      <c r="K6" s="72">
        <f>IF(RES_hh_tes!K6=0,0,1000*11630*RES_hh_tes!K6/RES_hh_num!K6)</f>
        <v>12260.631461161711</v>
      </c>
      <c r="L6" s="72">
        <f>IF(RES_hh_tes!L6=0,0,1000*11630*RES_hh_tes!L6/RES_hh_num!L6)</f>
        <v>29002.925925925902</v>
      </c>
      <c r="M6" s="72">
        <f>IF(RES_hh_tes!M6=0,0,1000*11630*RES_hh_tes!M6/RES_hh_num!M6)</f>
        <v>3500.444444444438</v>
      </c>
      <c r="N6" s="72">
        <f>IF(RES_hh_tes!N6=0,0,1000*11630*RES_hh_tes!N6/RES_hh_num!N6)</f>
        <v>863.79663467330499</v>
      </c>
      <c r="O6" s="72">
        <f>IF(RES_hh_tes!O6=0,0,1000*11630*RES_hh_tes!O6/RES_hh_num!O6)</f>
        <v>1526.8440260795383</v>
      </c>
      <c r="P6" s="72">
        <f>IF(RES_hh_tes!P6=0,0,1000*11630*RES_hh_tes!P6/RES_hh_num!P6)</f>
        <v>4272.3268152406963</v>
      </c>
      <c r="Q6" s="72">
        <f>IF(RES_hh_tes!Q6=0,0,1000*11630*RES_hh_tes!Q6/RES_hh_num!Q6)</f>
        <v>18347.472563689258</v>
      </c>
      <c r="R6" s="72">
        <f>IF(RES_hh_tes!R6=0,0,1000*11630*RES_hh_tes!R6/RES_hh_num!R6)</f>
        <v>13834.916312935302</v>
      </c>
      <c r="S6" s="72">
        <f>IF(RES_hh_tes!S6=0,0,1000*11630*RES_hh_tes!S6/RES_hh_num!S6)</f>
        <v>9697.9197821123053</v>
      </c>
      <c r="T6" s="72">
        <f>IF(RES_hh_tes!T6=0,0,1000*11630*RES_hh_tes!T6/RES_hh_num!T6)</f>
        <v>11412.06584859438</v>
      </c>
      <c r="U6" s="72">
        <f>IF(RES_hh_tes!U6=0,0,1000*11630*RES_hh_tes!U6/RES_hh_num!U6)</f>
        <v>19209.53832617938</v>
      </c>
      <c r="V6" s="72">
        <f>IF(RES_hh_tes!V6=0,0,1000*11630*RES_hh_tes!V6/RES_hh_num!V6)</f>
        <v>2305.4318198089904</v>
      </c>
      <c r="W6" s="72">
        <f>IF(RES_hh_tes!W6=0,0,1000*11630*RES_hh_tes!W6/RES_hh_num!W6)</f>
        <v>14735.246246051891</v>
      </c>
      <c r="DA6" s="89" t="s">
        <v>499</v>
      </c>
    </row>
    <row r="7" spans="1:105" ht="12" customHeight="1" x14ac:dyDescent="0.25">
      <c r="A7" s="28" t="s">
        <v>205</v>
      </c>
      <c r="B7" s="72">
        <f>IF(RES_hh_tes!B7=0,0,1000*11630*RES_hh_tes!B7/RES_hh_num!B7)</f>
        <v>13106.88116577873</v>
      </c>
      <c r="C7" s="72">
        <f>IF(RES_hh_tes!C7=0,0,1000*11630*RES_hh_tes!C7/RES_hh_num!C7)</f>
        <v>14235.997353324681</v>
      </c>
      <c r="D7" s="72">
        <f>IF(RES_hh_tes!D7=0,0,1000*11630*RES_hh_tes!D7/RES_hh_num!D7)</f>
        <v>13375.7909530498</v>
      </c>
      <c r="E7" s="72">
        <f>IF(RES_hh_tes!E7=0,0,1000*11630*RES_hh_tes!E7/RES_hh_num!E7)</f>
        <v>13980.883631281025</v>
      </c>
      <c r="F7" s="72">
        <f>IF(RES_hh_tes!F7=0,0,1000*11630*RES_hh_tes!F7/RES_hh_num!F7)</f>
        <v>15039.60763001064</v>
      </c>
      <c r="G7" s="72">
        <f>IF(RES_hh_tes!G7=0,0,1000*11630*RES_hh_tes!G7/RES_hh_num!G7)</f>
        <v>14549.51938326034</v>
      </c>
      <c r="H7" s="72">
        <f>IF(RES_hh_tes!H7=0,0,1000*11630*RES_hh_tes!H7/RES_hh_num!H7)</f>
        <v>14426.740926864282</v>
      </c>
      <c r="I7" s="72">
        <f>IF(RES_hh_tes!I7=0,0,1000*11630*RES_hh_tes!I7/RES_hh_num!I7)</f>
        <v>13939.024989923053</v>
      </c>
      <c r="J7" s="72">
        <f>IF(RES_hh_tes!J7=0,0,1000*11630*RES_hh_tes!J7/RES_hh_num!J7)</f>
        <v>14309.883164831479</v>
      </c>
      <c r="K7" s="72">
        <f>IF(RES_hh_tes!K7=0,0,1000*11630*RES_hh_tes!K7/RES_hh_num!K7)</f>
        <v>14836.126193454405</v>
      </c>
      <c r="L7" s="72">
        <f>IF(RES_hh_tes!L7=0,0,1000*11630*RES_hh_tes!L7/RES_hh_num!L7)</f>
        <v>13488.179197709149</v>
      </c>
      <c r="M7" s="72">
        <f>IF(RES_hh_tes!M7=0,0,1000*11630*RES_hh_tes!M7/RES_hh_num!M7)</f>
        <v>12412.997853938195</v>
      </c>
      <c r="N7" s="72">
        <f>IF(RES_hh_tes!N7=0,0,1000*11630*RES_hh_tes!N7/RES_hh_num!N7)</f>
        <v>13952.242409096951</v>
      </c>
      <c r="O7" s="72">
        <f>IF(RES_hh_tes!O7=0,0,1000*11630*RES_hh_tes!O7/RES_hh_num!O7)</f>
        <v>13432.889152017658</v>
      </c>
      <c r="P7" s="72">
        <f>IF(RES_hh_tes!P7=0,0,1000*11630*RES_hh_tes!P7/RES_hh_num!P7)</f>
        <v>11431.862623044301</v>
      </c>
      <c r="Q7" s="72">
        <f>IF(RES_hh_tes!Q7=0,0,1000*11630*RES_hh_tes!Q7/RES_hh_num!Q7)</f>
        <v>13430.257548484116</v>
      </c>
      <c r="R7" s="72">
        <f>IF(RES_hh_tes!R7=0,0,1000*11630*RES_hh_tes!R7/RES_hh_num!R7)</f>
        <v>13766.227210807969</v>
      </c>
      <c r="S7" s="72">
        <f>IF(RES_hh_tes!S7=0,0,1000*11630*RES_hh_tes!S7/RES_hh_num!S7)</f>
        <v>13146.136795565957</v>
      </c>
      <c r="T7" s="72">
        <f>IF(RES_hh_tes!T7=0,0,1000*11630*RES_hh_tes!T7/RES_hh_num!T7)</f>
        <v>12531.410951341477</v>
      </c>
      <c r="U7" s="72">
        <f>IF(RES_hh_tes!U7=0,0,1000*11630*RES_hh_tes!U7/RES_hh_num!U7)</f>
        <v>10161.377917887767</v>
      </c>
      <c r="V7" s="72">
        <f>IF(RES_hh_tes!V7=0,0,1000*11630*RES_hh_tes!V7/RES_hh_num!V7)</f>
        <v>12154.904069788758</v>
      </c>
      <c r="W7" s="72">
        <f>IF(RES_hh_tes!W7=0,0,1000*11630*RES_hh_tes!W7/RES_hh_num!W7)</f>
        <v>11651.141069331889</v>
      </c>
      <c r="DA7" s="89" t="s">
        <v>500</v>
      </c>
    </row>
    <row r="8" spans="1:105" ht="12" customHeight="1" x14ac:dyDescent="0.25">
      <c r="A8" s="28" t="s">
        <v>192</v>
      </c>
      <c r="B8" s="72">
        <f>IF(RES_hh_tes!B8=0,0,1000*11630*RES_hh_tes!B8/RES_hh_num!B8)</f>
        <v>12852.592529314838</v>
      </c>
      <c r="C8" s="72">
        <f>IF(RES_hh_tes!C8=0,0,1000*11630*RES_hh_tes!C8/RES_hh_num!C8)</f>
        <v>13949.399485571636</v>
      </c>
      <c r="D8" s="72">
        <f>IF(RES_hh_tes!D8=0,0,1000*11630*RES_hh_tes!D8/RES_hh_num!D8)</f>
        <v>13543.76199460484</v>
      </c>
      <c r="E8" s="72">
        <f>IF(RES_hh_tes!E8=0,0,1000*11630*RES_hh_tes!E8/RES_hh_num!E8)</f>
        <v>14177.587446571526</v>
      </c>
      <c r="F8" s="72">
        <f>IF(RES_hh_tes!F8=0,0,1000*11630*RES_hh_tes!F8/RES_hh_num!F8)</f>
        <v>15170.955731078746</v>
      </c>
      <c r="G8" s="72">
        <f>IF(RES_hh_tes!G8=0,0,1000*11630*RES_hh_tes!G8/RES_hh_num!G8)</f>
        <v>15062.036715579012</v>
      </c>
      <c r="H8" s="72">
        <f>IF(RES_hh_tes!H8=0,0,1000*11630*RES_hh_tes!H8/RES_hh_num!H8)</f>
        <v>13873.91941768196</v>
      </c>
      <c r="I8" s="72">
        <f>IF(RES_hh_tes!I8=0,0,1000*11630*RES_hh_tes!I8/RES_hh_num!I8)</f>
        <v>13649.494624044626</v>
      </c>
      <c r="J8" s="72">
        <f>IF(RES_hh_tes!J8=0,0,1000*11630*RES_hh_tes!J8/RES_hh_num!J8)</f>
        <v>14162.311246827963</v>
      </c>
      <c r="K8" s="72">
        <f>IF(RES_hh_tes!K8=0,0,1000*11630*RES_hh_tes!K8/RES_hh_num!K8)</f>
        <v>13414.293709755442</v>
      </c>
      <c r="L8" s="72">
        <f>IF(RES_hh_tes!L8=0,0,1000*11630*RES_hh_tes!L8/RES_hh_num!L8)</f>
        <v>15216.273104824251</v>
      </c>
      <c r="M8" s="72">
        <f>IF(RES_hh_tes!M8=0,0,1000*11630*RES_hh_tes!M8/RES_hh_num!M8)</f>
        <v>14135.986019061407</v>
      </c>
      <c r="N8" s="72">
        <f>IF(RES_hh_tes!N8=0,0,1000*11630*RES_hh_tes!N8/RES_hh_num!N8)</f>
        <v>12743.474547095371</v>
      </c>
      <c r="O8" s="72">
        <f>IF(RES_hh_tes!O8=0,0,1000*11630*RES_hh_tes!O8/RES_hh_num!O8)</f>
        <v>13595.39353223549</v>
      </c>
      <c r="P8" s="72">
        <f>IF(RES_hh_tes!P8=0,0,1000*11630*RES_hh_tes!P8/RES_hh_num!P8)</f>
        <v>12136.004055066742</v>
      </c>
      <c r="Q8" s="72">
        <f>IF(RES_hh_tes!Q8=0,0,1000*11630*RES_hh_tes!Q8/RES_hh_num!Q8)</f>
        <v>12857.219188545176</v>
      </c>
      <c r="R8" s="72">
        <f>IF(RES_hh_tes!R8=0,0,1000*11630*RES_hh_tes!R8/RES_hh_num!R8)</f>
        <v>12889.526863720743</v>
      </c>
      <c r="S8" s="72">
        <f>IF(RES_hh_tes!S8=0,0,1000*11630*RES_hh_tes!S8/RES_hh_num!S8)</f>
        <v>13818.097153398265</v>
      </c>
      <c r="T8" s="72">
        <f>IF(RES_hh_tes!T8=0,0,1000*11630*RES_hh_tes!T8/RES_hh_num!T8)</f>
        <v>11975.225639798711</v>
      </c>
      <c r="U8" s="72">
        <f>IF(RES_hh_tes!U8=0,0,1000*11630*RES_hh_tes!U8/RES_hh_num!U8)</f>
        <v>11453.781721916364</v>
      </c>
      <c r="V8" s="72">
        <f>IF(RES_hh_tes!V8=0,0,1000*11630*RES_hh_tes!V8/RES_hh_num!V8)</f>
        <v>11939.904717443627</v>
      </c>
      <c r="W8" s="72">
        <f>IF(RES_hh_tes!W8=0,0,1000*11630*RES_hh_tes!W8/RES_hh_num!W8)</f>
        <v>11300.820963233722</v>
      </c>
      <c r="DA8" s="89" t="s">
        <v>501</v>
      </c>
    </row>
    <row r="9" spans="1:105" ht="12" customHeight="1" x14ac:dyDescent="0.25">
      <c r="A9" s="28" t="s">
        <v>207</v>
      </c>
      <c r="B9" s="72">
        <f>IF(RES_hh_tes!B9=0,0,1000*11630*RES_hh_tes!B9/RES_hh_num!B9)</f>
        <v>13141.088236505226</v>
      </c>
      <c r="C9" s="72">
        <f>IF(RES_hh_tes!C9=0,0,1000*11630*RES_hh_tes!C9/RES_hh_num!C9)</f>
        <v>14420.230140860915</v>
      </c>
      <c r="D9" s="72">
        <f>IF(RES_hh_tes!D9=0,0,1000*11630*RES_hh_tes!D9/RES_hh_num!D9)</f>
        <v>13569.851520217211</v>
      </c>
      <c r="E9" s="72">
        <f>IF(RES_hh_tes!E9=0,0,1000*11630*RES_hh_tes!E9/RES_hh_num!E9)</f>
        <v>14127.424198229532</v>
      </c>
      <c r="F9" s="72">
        <f>IF(RES_hh_tes!F9=0,0,1000*11630*RES_hh_tes!F9/RES_hh_num!F9)</f>
        <v>15250.524991811953</v>
      </c>
      <c r="G9" s="72">
        <f>IF(RES_hh_tes!G9=0,0,1000*11630*RES_hh_tes!G9/RES_hh_num!G9)</f>
        <v>14776.313412222749</v>
      </c>
      <c r="H9" s="72">
        <f>IF(RES_hh_tes!H9=0,0,1000*11630*RES_hh_tes!H9/RES_hh_num!H9)</f>
        <v>14754.075181689281</v>
      </c>
      <c r="I9" s="72">
        <f>IF(RES_hh_tes!I9=0,0,1000*11630*RES_hh_tes!I9/RES_hh_num!I9)</f>
        <v>13164.211944278293</v>
      </c>
      <c r="J9" s="72">
        <f>IF(RES_hh_tes!J9=0,0,1000*11630*RES_hh_tes!J9/RES_hh_num!J9)</f>
        <v>13930.411503126508</v>
      </c>
      <c r="K9" s="72">
        <f>IF(RES_hh_tes!K9=0,0,1000*11630*RES_hh_tes!K9/RES_hh_num!K9)</f>
        <v>15035.437322497286</v>
      </c>
      <c r="L9" s="72">
        <f>IF(RES_hh_tes!L9=0,0,1000*11630*RES_hh_tes!L9/RES_hh_num!L9)</f>
        <v>15117.467125226935</v>
      </c>
      <c r="M9" s="72">
        <f>IF(RES_hh_tes!M9=0,0,1000*11630*RES_hh_tes!M9/RES_hh_num!M9)</f>
        <v>11549.205700026998</v>
      </c>
      <c r="N9" s="72">
        <f>IF(RES_hh_tes!N9=0,0,1000*11630*RES_hh_tes!N9/RES_hh_num!N9)</f>
        <v>13275.320642315111</v>
      </c>
      <c r="O9" s="72">
        <f>IF(RES_hh_tes!O9=0,0,1000*11630*RES_hh_tes!O9/RES_hh_num!O9)</f>
        <v>13358.798526788267</v>
      </c>
      <c r="P9" s="72">
        <f>IF(RES_hh_tes!P9=0,0,1000*11630*RES_hh_tes!P9/RES_hh_num!P9)</f>
        <v>12796.510161765829</v>
      </c>
      <c r="Q9" s="72">
        <f>IF(RES_hh_tes!Q9=0,0,1000*11630*RES_hh_tes!Q9/RES_hh_num!Q9)</f>
        <v>13058.126617790445</v>
      </c>
      <c r="R9" s="72">
        <f>IF(RES_hh_tes!R9=0,0,1000*11630*RES_hh_tes!R9/RES_hh_num!R9)</f>
        <v>14246.608249948102</v>
      </c>
      <c r="S9" s="72">
        <f>IF(RES_hh_tes!S9=0,0,1000*11630*RES_hh_tes!S9/RES_hh_num!S9)</f>
        <v>13187.712085841182</v>
      </c>
      <c r="T9" s="72">
        <f>IF(RES_hh_tes!T9=0,0,1000*11630*RES_hh_tes!T9/RES_hh_num!T9)</f>
        <v>14119.707391501397</v>
      </c>
      <c r="U9" s="72">
        <f>IF(RES_hh_tes!U9=0,0,1000*11630*RES_hh_tes!U9/RES_hh_num!U9)</f>
        <v>10268.735518738758</v>
      </c>
      <c r="V9" s="72">
        <f>IF(RES_hh_tes!V9=0,0,1000*11630*RES_hh_tes!V9/RES_hh_num!V9)</f>
        <v>11545.658037634919</v>
      </c>
      <c r="W9" s="72">
        <f>IF(RES_hh_tes!W9=0,0,1000*11630*RES_hh_tes!W9/RES_hh_num!W9)</f>
        <v>11951.621798743081</v>
      </c>
      <c r="DA9" s="89" t="s">
        <v>502</v>
      </c>
    </row>
    <row r="10" spans="1:105" ht="12" customHeight="1" x14ac:dyDescent="0.25">
      <c r="A10" s="28" t="s">
        <v>202</v>
      </c>
      <c r="B10" s="72">
        <f>IF(RES_hh_tes!B10=0,0,1000*11630*RES_hh_tes!B10/RES_hh_num!B10)</f>
        <v>0</v>
      </c>
      <c r="C10" s="72">
        <f>IF(RES_hh_tes!C10=0,0,1000*11630*RES_hh_tes!C10/RES_hh_num!C10)</f>
        <v>0</v>
      </c>
      <c r="D10" s="72">
        <f>IF(RES_hh_tes!D10=0,0,1000*11630*RES_hh_tes!D10/RES_hh_num!D10)</f>
        <v>0</v>
      </c>
      <c r="E10" s="72">
        <f>IF(RES_hh_tes!E10=0,0,1000*11630*RES_hh_tes!E10/RES_hh_num!E10)</f>
        <v>0</v>
      </c>
      <c r="F10" s="72">
        <f>IF(RES_hh_tes!F10=0,0,1000*11630*RES_hh_tes!F10/RES_hh_num!F10)</f>
        <v>0</v>
      </c>
      <c r="G10" s="72">
        <f>IF(RES_hh_tes!G10=0,0,1000*11630*RES_hh_tes!G10/RES_hh_num!G10)</f>
        <v>0</v>
      </c>
      <c r="H10" s="72">
        <f>IF(RES_hh_tes!H10=0,0,1000*11630*RES_hh_tes!H10/RES_hh_num!H10)</f>
        <v>0</v>
      </c>
      <c r="I10" s="72">
        <f>IF(RES_hh_tes!I10=0,0,1000*11630*RES_hh_tes!I10/RES_hh_num!I10)</f>
        <v>0</v>
      </c>
      <c r="J10" s="72">
        <f>IF(RES_hh_tes!J10=0,0,1000*11630*RES_hh_tes!J10/RES_hh_num!J10)</f>
        <v>0</v>
      </c>
      <c r="K10" s="72">
        <f>IF(RES_hh_tes!K10=0,0,1000*11630*RES_hh_tes!K10/RES_hh_num!K10)</f>
        <v>0</v>
      </c>
      <c r="L10" s="72">
        <f>IF(RES_hh_tes!L10=0,0,1000*11630*RES_hh_tes!L10/RES_hh_num!L10)</f>
        <v>0</v>
      </c>
      <c r="M10" s="72">
        <f>IF(RES_hh_tes!M10=0,0,1000*11630*RES_hh_tes!M10/RES_hh_num!M10)</f>
        <v>0</v>
      </c>
      <c r="N10" s="72">
        <f>IF(RES_hh_tes!N10=0,0,1000*11630*RES_hh_tes!N10/RES_hh_num!N10)</f>
        <v>0</v>
      </c>
      <c r="O10" s="72">
        <f>IF(RES_hh_tes!O10=0,0,1000*11630*RES_hh_tes!O10/RES_hh_num!O10)</f>
        <v>0</v>
      </c>
      <c r="P10" s="72">
        <f>IF(RES_hh_tes!P10=0,0,1000*11630*RES_hh_tes!P10/RES_hh_num!P10)</f>
        <v>0</v>
      </c>
      <c r="Q10" s="72">
        <f>IF(RES_hh_tes!Q10=0,0,1000*11630*RES_hh_tes!Q10/RES_hh_num!Q10)</f>
        <v>0</v>
      </c>
      <c r="R10" s="72">
        <f>IF(RES_hh_tes!R10=0,0,1000*11630*RES_hh_tes!R10/RES_hh_num!R10)</f>
        <v>0</v>
      </c>
      <c r="S10" s="72">
        <f>IF(RES_hh_tes!S10=0,0,1000*11630*RES_hh_tes!S10/RES_hh_num!S10)</f>
        <v>0</v>
      </c>
      <c r="T10" s="72">
        <f>IF(RES_hh_tes!T10=0,0,1000*11630*RES_hh_tes!T10/RES_hh_num!T10)</f>
        <v>0</v>
      </c>
      <c r="U10" s="72">
        <f>IF(RES_hh_tes!U10=0,0,1000*11630*RES_hh_tes!U10/RES_hh_num!U10)</f>
        <v>0</v>
      </c>
      <c r="V10" s="72">
        <f>IF(RES_hh_tes!V10=0,0,1000*11630*RES_hh_tes!V10/RES_hh_num!V10)</f>
        <v>0</v>
      </c>
      <c r="W10" s="72">
        <f>IF(RES_hh_tes!W10=0,0,1000*11630*RES_hh_tes!W10/RES_hh_num!W10)</f>
        <v>0</v>
      </c>
      <c r="DA10" s="89" t="s">
        <v>503</v>
      </c>
    </row>
    <row r="11" spans="1:105" ht="12" customHeight="1" x14ac:dyDescent="0.25">
      <c r="A11" s="28" t="s">
        <v>203</v>
      </c>
      <c r="B11" s="72">
        <f>IF(RES_hh_tes!B11=0,0,1000*11630*RES_hh_tes!B11/RES_hh_num!B11)</f>
        <v>0</v>
      </c>
      <c r="C11" s="72">
        <f>IF(RES_hh_tes!C11=0,0,1000*11630*RES_hh_tes!C11/RES_hh_num!C11)</f>
        <v>0</v>
      </c>
      <c r="D11" s="72">
        <f>IF(RES_hh_tes!D11=0,0,1000*11630*RES_hh_tes!D11/RES_hh_num!D11)</f>
        <v>0</v>
      </c>
      <c r="E11" s="72">
        <f>IF(RES_hh_tes!E11=0,0,1000*11630*RES_hh_tes!E11/RES_hh_num!E11)</f>
        <v>0</v>
      </c>
      <c r="F11" s="72">
        <f>IF(RES_hh_tes!F11=0,0,1000*11630*RES_hh_tes!F11/RES_hh_num!F11)</f>
        <v>0</v>
      </c>
      <c r="G11" s="72">
        <f>IF(RES_hh_tes!G11=0,0,1000*11630*RES_hh_tes!G11/RES_hh_num!G11)</f>
        <v>0</v>
      </c>
      <c r="H11" s="72">
        <f>IF(RES_hh_tes!H11=0,0,1000*11630*RES_hh_tes!H11/RES_hh_num!H11)</f>
        <v>0</v>
      </c>
      <c r="I11" s="72">
        <f>IF(RES_hh_tes!I11=0,0,1000*11630*RES_hh_tes!I11/RES_hh_num!I11)</f>
        <v>0</v>
      </c>
      <c r="J11" s="72">
        <f>IF(RES_hh_tes!J11=0,0,1000*11630*RES_hh_tes!J11/RES_hh_num!J11)</f>
        <v>0</v>
      </c>
      <c r="K11" s="72">
        <f>IF(RES_hh_tes!K11=0,0,1000*11630*RES_hh_tes!K11/RES_hh_num!K11)</f>
        <v>0</v>
      </c>
      <c r="L11" s="72">
        <f>IF(RES_hh_tes!L11=0,0,1000*11630*RES_hh_tes!L11/RES_hh_num!L11)</f>
        <v>0</v>
      </c>
      <c r="M11" s="72">
        <f>IF(RES_hh_tes!M11=0,0,1000*11630*RES_hh_tes!M11/RES_hh_num!M11)</f>
        <v>0</v>
      </c>
      <c r="N11" s="72">
        <f>IF(RES_hh_tes!N11=0,0,1000*11630*RES_hh_tes!N11/RES_hh_num!N11)</f>
        <v>0</v>
      </c>
      <c r="O11" s="72">
        <f>IF(RES_hh_tes!O11=0,0,1000*11630*RES_hh_tes!O11/RES_hh_num!O11)</f>
        <v>0</v>
      </c>
      <c r="P11" s="72">
        <f>IF(RES_hh_tes!P11=0,0,1000*11630*RES_hh_tes!P11/RES_hh_num!P11)</f>
        <v>0</v>
      </c>
      <c r="Q11" s="72">
        <f>IF(RES_hh_tes!Q11=0,0,1000*11630*RES_hh_tes!Q11/RES_hh_num!Q11)</f>
        <v>0</v>
      </c>
      <c r="R11" s="72">
        <f>IF(RES_hh_tes!R11=0,0,1000*11630*RES_hh_tes!R11/RES_hh_num!R11)</f>
        <v>0</v>
      </c>
      <c r="S11" s="72">
        <f>IF(RES_hh_tes!S11=0,0,1000*11630*RES_hh_tes!S11/RES_hh_num!S11)</f>
        <v>0</v>
      </c>
      <c r="T11" s="72">
        <f>IF(RES_hh_tes!T11=0,0,1000*11630*RES_hh_tes!T11/RES_hh_num!T11)</f>
        <v>0</v>
      </c>
      <c r="U11" s="72">
        <f>IF(RES_hh_tes!U11=0,0,1000*11630*RES_hh_tes!U11/RES_hh_num!U11)</f>
        <v>0</v>
      </c>
      <c r="V11" s="72">
        <f>IF(RES_hh_tes!V11=0,0,1000*11630*RES_hh_tes!V11/RES_hh_num!V11)</f>
        <v>0</v>
      </c>
      <c r="W11" s="72">
        <f>IF(RES_hh_tes!W11=0,0,1000*11630*RES_hh_tes!W11/RES_hh_num!W11)</f>
        <v>0</v>
      </c>
      <c r="DA11" s="89" t="s">
        <v>504</v>
      </c>
    </row>
    <row r="12" spans="1:105" ht="12" customHeight="1" x14ac:dyDescent="0.25">
      <c r="A12" s="28" t="s">
        <v>95</v>
      </c>
      <c r="B12" s="72">
        <f>IF(RES_hh_tes!B12=0,0,1000*11630*RES_hh_tes!B12/RES_hh_num!B12)</f>
        <v>12497.204478135787</v>
      </c>
      <c r="C12" s="72">
        <f>IF(RES_hh_tes!C12=0,0,1000*11630*RES_hh_tes!C12/RES_hh_num!C12)</f>
        <v>14085.455657733493</v>
      </c>
      <c r="D12" s="72">
        <f>IF(RES_hh_tes!D12=0,0,1000*11630*RES_hh_tes!D12/RES_hh_num!D12)</f>
        <v>12909.185211540114</v>
      </c>
      <c r="E12" s="72">
        <f>IF(RES_hh_tes!E12=0,0,1000*11630*RES_hh_tes!E12/RES_hh_num!E12)</f>
        <v>15488.536504202058</v>
      </c>
      <c r="F12" s="72">
        <f>IF(RES_hh_tes!F12=0,0,1000*11630*RES_hh_tes!F12/RES_hh_num!F12)</f>
        <v>14812.105726270611</v>
      </c>
      <c r="G12" s="72">
        <f>IF(RES_hh_tes!G12=0,0,1000*11630*RES_hh_tes!G12/RES_hh_num!G12)</f>
        <v>14569.874931105474</v>
      </c>
      <c r="H12" s="72">
        <f>IF(RES_hh_tes!H12=0,0,1000*11630*RES_hh_tes!H12/RES_hh_num!H12)</f>
        <v>13300.140201823135</v>
      </c>
      <c r="I12" s="72">
        <f>IF(RES_hh_tes!I12=0,0,1000*11630*RES_hh_tes!I12/RES_hh_num!I12)</f>
        <v>11958.464616712676</v>
      </c>
      <c r="J12" s="72">
        <f>IF(RES_hh_tes!J12=0,0,1000*11630*RES_hh_tes!J12/RES_hh_num!J12)</f>
        <v>13911.15094702938</v>
      </c>
      <c r="K12" s="72">
        <f>IF(RES_hh_tes!K12=0,0,1000*11630*RES_hh_tes!K12/RES_hh_num!K12)</f>
        <v>14259.248854845695</v>
      </c>
      <c r="L12" s="72">
        <f>IF(RES_hh_tes!L12=0,0,1000*11630*RES_hh_tes!L12/RES_hh_num!L12)</f>
        <v>13647.135325027801</v>
      </c>
      <c r="M12" s="72">
        <f>IF(RES_hh_tes!M12=0,0,1000*11630*RES_hh_tes!M12/RES_hh_num!M12)</f>
        <v>12913.603788557142</v>
      </c>
      <c r="N12" s="72">
        <f>IF(RES_hh_tes!N12=0,0,1000*11630*RES_hh_tes!N12/RES_hh_num!N12)</f>
        <v>13004.188128237967</v>
      </c>
      <c r="O12" s="72">
        <f>IF(RES_hh_tes!O12=0,0,1000*11630*RES_hh_tes!O12/RES_hh_num!O12)</f>
        <v>12125.91189056998</v>
      </c>
      <c r="P12" s="72">
        <f>IF(RES_hh_tes!P12=0,0,1000*11630*RES_hh_tes!P12/RES_hh_num!P12)</f>
        <v>12153.035998054771</v>
      </c>
      <c r="Q12" s="72">
        <f>IF(RES_hh_tes!Q12=0,0,1000*11630*RES_hh_tes!Q12/RES_hh_num!Q12)</f>
        <v>13087.838477373005</v>
      </c>
      <c r="R12" s="72">
        <f>IF(RES_hh_tes!R12=0,0,1000*11630*RES_hh_tes!R12/RES_hh_num!R12)</f>
        <v>12939.884409626147</v>
      </c>
      <c r="S12" s="72">
        <f>IF(RES_hh_tes!S12=0,0,1000*11630*RES_hh_tes!S12/RES_hh_num!S12)</f>
        <v>12878.728317537803</v>
      </c>
      <c r="T12" s="72">
        <f>IF(RES_hh_tes!T12=0,0,1000*11630*RES_hh_tes!T12/RES_hh_num!T12)</f>
        <v>12417.097473950886</v>
      </c>
      <c r="U12" s="72">
        <f>IF(RES_hh_tes!U12=0,0,1000*11630*RES_hh_tes!U12/RES_hh_num!U12)</f>
        <v>11580.384152750665</v>
      </c>
      <c r="V12" s="72">
        <f>IF(RES_hh_tes!V12=0,0,1000*11630*RES_hh_tes!V12/RES_hh_num!V12)</f>
        <v>11840.789095995831</v>
      </c>
      <c r="W12" s="72">
        <f>IF(RES_hh_tes!W12=0,0,1000*11630*RES_hh_tes!W12/RES_hh_num!W12)</f>
        <v>12501.069063523897</v>
      </c>
      <c r="DA12" s="89" t="s">
        <v>505</v>
      </c>
    </row>
    <row r="13" spans="1:105" ht="12" customHeight="1" x14ac:dyDescent="0.25">
      <c r="A13" s="73" t="s">
        <v>94</v>
      </c>
      <c r="B13" s="74">
        <f>IF(RES_hh_tes!B13=0,0,1000*11630*RES_hh_tes!B13/RES_hh_num!B13)</f>
        <v>13478.10537600534</v>
      </c>
      <c r="C13" s="74">
        <f>IF(RES_hh_tes!C13=0,0,1000*11630*RES_hh_tes!C13/RES_hh_num!C13)</f>
        <v>14503.451809222119</v>
      </c>
      <c r="D13" s="74">
        <f>IF(RES_hh_tes!D13=0,0,1000*11630*RES_hh_tes!D13/RES_hh_num!D13)</f>
        <v>13658.39347443083</v>
      </c>
      <c r="E13" s="74">
        <f>IF(RES_hh_tes!E13=0,0,1000*11630*RES_hh_tes!E13/RES_hh_num!E13)</f>
        <v>13796.227099385367</v>
      </c>
      <c r="F13" s="74">
        <f>IF(RES_hh_tes!F13=0,0,1000*11630*RES_hh_tes!F13/RES_hh_num!F13)</f>
        <v>15470.823851240175</v>
      </c>
      <c r="G13" s="74">
        <f>IF(RES_hh_tes!G13=0,0,1000*11630*RES_hh_tes!G13/RES_hh_num!G13)</f>
        <v>16283.774150857626</v>
      </c>
      <c r="H13" s="74">
        <f>IF(RES_hh_tes!H13=0,0,1000*11630*RES_hh_tes!H13/RES_hh_num!H13)</f>
        <v>14237.235917192154</v>
      </c>
      <c r="I13" s="74">
        <f>IF(RES_hh_tes!I13=0,0,1000*11630*RES_hh_tes!I13/RES_hh_num!I13)</f>
        <v>15743.344270323143</v>
      </c>
      <c r="J13" s="74">
        <f>IF(RES_hh_tes!J13=0,0,1000*11630*RES_hh_tes!J13/RES_hh_num!J13)</f>
        <v>6795.5467471099237</v>
      </c>
      <c r="K13" s="74">
        <f>IF(RES_hh_tes!K13=0,0,1000*11630*RES_hh_tes!K13/RES_hh_num!K13)</f>
        <v>21101.597244130942</v>
      </c>
      <c r="L13" s="74">
        <f>IF(RES_hh_tes!L13=0,0,1000*11630*RES_hh_tes!L13/RES_hh_num!L13)</f>
        <v>11607.552499408941</v>
      </c>
      <c r="M13" s="74">
        <f>IF(RES_hh_tes!M13=0,0,1000*11630*RES_hh_tes!M13/RES_hh_num!M13)</f>
        <v>8805.1696195208151</v>
      </c>
      <c r="N13" s="74">
        <f>IF(RES_hh_tes!N13=0,0,1000*11630*RES_hh_tes!N13/RES_hh_num!N13)</f>
        <v>10575.048071790854</v>
      </c>
      <c r="O13" s="74">
        <f>IF(RES_hh_tes!O13=0,0,1000*11630*RES_hh_tes!O13/RES_hh_num!O13)</f>
        <v>11353.714234591656</v>
      </c>
      <c r="P13" s="74">
        <f>IF(RES_hh_tes!P13=0,0,1000*11630*RES_hh_tes!P13/RES_hh_num!P13)</f>
        <v>9642.8800694056972</v>
      </c>
      <c r="Q13" s="74">
        <f>IF(RES_hh_tes!Q13=0,0,1000*11630*RES_hh_tes!Q13/RES_hh_num!Q13)</f>
        <v>15581.570950032999</v>
      </c>
      <c r="R13" s="74">
        <f>IF(RES_hh_tes!R13=0,0,1000*11630*RES_hh_tes!R13/RES_hh_num!R13)</f>
        <v>15218.632239878694</v>
      </c>
      <c r="S13" s="74">
        <f>IF(RES_hh_tes!S13=0,0,1000*11630*RES_hh_tes!S13/RES_hh_num!S13)</f>
        <v>17466.867367763982</v>
      </c>
      <c r="T13" s="74">
        <f>IF(RES_hh_tes!T13=0,0,1000*11630*RES_hh_tes!T13/RES_hh_num!T13)</f>
        <v>10956.275639153982</v>
      </c>
      <c r="U13" s="74">
        <f>IF(RES_hh_tes!U13=0,0,1000*11630*RES_hh_tes!U13/RES_hh_num!U13)</f>
        <v>8265.434711465221</v>
      </c>
      <c r="V13" s="74">
        <f>IF(RES_hh_tes!V13=0,0,1000*11630*RES_hh_tes!V13/RES_hh_num!V13)</f>
        <v>13891.859623064864</v>
      </c>
      <c r="W13" s="74">
        <f>IF(RES_hh_tes!W13=0,0,1000*11630*RES_hh_tes!W13/RES_hh_num!W13)</f>
        <v>11393.855668692475</v>
      </c>
      <c r="DA13" s="90" t="s">
        <v>506</v>
      </c>
    </row>
    <row r="14" spans="1:105" ht="12" customHeight="1" x14ac:dyDescent="0.25">
      <c r="A14" s="75" t="s">
        <v>97</v>
      </c>
      <c r="B14" s="76">
        <f>IF(RES_hh_tes!B14=0,0,1000*11630*RES_hh_tes!B14/RES_hh_num!B14)</f>
        <v>316.93528445555035</v>
      </c>
      <c r="C14" s="76">
        <f>IF(RES_hh_tes!C14=0,0,1000*11630*RES_hh_tes!C14/RES_hh_num!C14)</f>
        <v>337.23524341585551</v>
      </c>
      <c r="D14" s="76">
        <f>IF(RES_hh_tes!D14=0,0,1000*11630*RES_hh_tes!D14/RES_hh_num!D14)</f>
        <v>315.23584340159505</v>
      </c>
      <c r="E14" s="76">
        <f>IF(RES_hh_tes!E14=0,0,1000*11630*RES_hh_tes!E14/RES_hh_num!E14)</f>
        <v>315.5044064846557</v>
      </c>
      <c r="F14" s="76">
        <f>IF(RES_hh_tes!F14=0,0,1000*11630*RES_hh_tes!F14/RES_hh_num!F14)</f>
        <v>343.43669601276179</v>
      </c>
      <c r="G14" s="76">
        <f>IF(RES_hh_tes!G14=0,0,1000*11630*RES_hh_tes!G14/RES_hh_num!G14)</f>
        <v>330.09858201801171</v>
      </c>
      <c r="H14" s="76">
        <f>IF(RES_hh_tes!H14=0,0,1000*11630*RES_hh_tes!H14/RES_hh_num!H14)</f>
        <v>305.08029606122562</v>
      </c>
      <c r="I14" s="76">
        <f>IF(RES_hh_tes!I14=0,0,1000*11630*RES_hh_tes!I14/RES_hh_num!I14)</f>
        <v>298.81288006452007</v>
      </c>
      <c r="J14" s="76">
        <f>IF(RES_hh_tes!J14=0,0,1000*11630*RES_hh_tes!J14/RES_hh_num!J14)</f>
        <v>305.23943930582777</v>
      </c>
      <c r="K14" s="76">
        <f>IF(RES_hh_tes!K14=0,0,1000*11630*RES_hh_tes!K14/RES_hh_num!K14)</f>
        <v>296.56105386554981</v>
      </c>
      <c r="L14" s="76">
        <f>IF(RES_hh_tes!L14=0,0,1000*11630*RES_hh_tes!L14/RES_hh_num!L14)</f>
        <v>297.69530314207327</v>
      </c>
      <c r="M14" s="76">
        <f>IF(RES_hh_tes!M14=0,0,1000*11630*RES_hh_tes!M14/RES_hh_num!M14)</f>
        <v>272.36802443856118</v>
      </c>
      <c r="N14" s="76">
        <f>IF(RES_hh_tes!N14=0,0,1000*11630*RES_hh_tes!N14/RES_hh_num!N14)</f>
        <v>262.56944784278409</v>
      </c>
      <c r="O14" s="76">
        <f>IF(RES_hh_tes!O14=0,0,1000*11630*RES_hh_tes!O14/RES_hh_num!O14)</f>
        <v>266.23969717732552</v>
      </c>
      <c r="P14" s="76">
        <f>IF(RES_hh_tes!P14=0,0,1000*11630*RES_hh_tes!P14/RES_hh_num!P14)</f>
        <v>233.30904990638032</v>
      </c>
      <c r="Q14" s="76">
        <f>IF(RES_hh_tes!Q14=0,0,1000*11630*RES_hh_tes!Q14/RES_hh_num!Q14)</f>
        <v>251.68364889341333</v>
      </c>
      <c r="R14" s="76">
        <f>IF(RES_hh_tes!R14=0,0,1000*11630*RES_hh_tes!R14/RES_hh_num!R14)</f>
        <v>253.21800714564975</v>
      </c>
      <c r="S14" s="76">
        <f>IF(RES_hh_tes!S14=0,0,1000*11630*RES_hh_tes!S14/RES_hh_num!S14)</f>
        <v>255.92880822095239</v>
      </c>
      <c r="T14" s="76">
        <f>IF(RES_hh_tes!T14=0,0,1000*11630*RES_hh_tes!T14/RES_hh_num!T14)</f>
        <v>232.05605167332459</v>
      </c>
      <c r="U14" s="76">
        <f>IF(RES_hh_tes!U14=0,0,1000*11630*RES_hh_tes!U14/RES_hh_num!U14)</f>
        <v>212.97766352882755</v>
      </c>
      <c r="V14" s="76">
        <f>IF(RES_hh_tes!V14=0,0,1000*11630*RES_hh_tes!V14/RES_hh_num!V14)</f>
        <v>227.96296614580888</v>
      </c>
      <c r="W14" s="76">
        <f>IF(RES_hh_tes!W14=0,0,1000*11630*RES_hh_tes!W14/RES_hh_num!W14)</f>
        <v>216.01701384971375</v>
      </c>
      <c r="DA14" s="91" t="s">
        <v>507</v>
      </c>
    </row>
    <row r="15" spans="1:105" ht="12.95" customHeight="1" x14ac:dyDescent="0.25">
      <c r="A15" s="68" t="s">
        <v>92</v>
      </c>
      <c r="B15" s="69">
        <f t="shared" ref="B15:W15" si="0">B16</f>
        <v>77.314585770138493</v>
      </c>
      <c r="C15" s="69">
        <f t="shared" si="0"/>
        <v>82.45698273303492</v>
      </c>
      <c r="D15" s="69">
        <f t="shared" si="0"/>
        <v>93.250083663203256</v>
      </c>
      <c r="E15" s="69">
        <f t="shared" si="0"/>
        <v>215.27205890190507</v>
      </c>
      <c r="F15" s="69">
        <f t="shared" si="0"/>
        <v>89.328005470151624</v>
      </c>
      <c r="G15" s="69">
        <f t="shared" si="0"/>
        <v>111.62778193162811</v>
      </c>
      <c r="H15" s="69">
        <f t="shared" si="0"/>
        <v>208.55738071414251</v>
      </c>
      <c r="I15" s="69">
        <f t="shared" si="0"/>
        <v>122.04146848934884</v>
      </c>
      <c r="J15" s="69">
        <f t="shared" si="0"/>
        <v>124.75373016805742</v>
      </c>
      <c r="K15" s="69">
        <f t="shared" si="0"/>
        <v>135.72098192709498</v>
      </c>
      <c r="L15" s="69">
        <f t="shared" si="0"/>
        <v>184.71191246229935</v>
      </c>
      <c r="M15" s="69">
        <f t="shared" si="0"/>
        <v>205.82651104224919</v>
      </c>
      <c r="N15" s="69">
        <f t="shared" si="0"/>
        <v>228.67478347554209</v>
      </c>
      <c r="O15" s="69">
        <f t="shared" si="0"/>
        <v>255.44501714876645</v>
      </c>
      <c r="P15" s="69">
        <f t="shared" si="0"/>
        <v>268.46331529546489</v>
      </c>
      <c r="Q15" s="69">
        <f t="shared" si="0"/>
        <v>299.67543177427308</v>
      </c>
      <c r="R15" s="69">
        <f t="shared" si="0"/>
        <v>300.97176397165629</v>
      </c>
      <c r="S15" s="69">
        <f t="shared" si="0"/>
        <v>269.70794936898267</v>
      </c>
      <c r="T15" s="69">
        <f t="shared" si="0"/>
        <v>325.68374010667446</v>
      </c>
      <c r="U15" s="69">
        <f t="shared" si="0"/>
        <v>361.94260886093463</v>
      </c>
      <c r="V15" s="69">
        <f t="shared" si="0"/>
        <v>393.0896690853574</v>
      </c>
      <c r="W15" s="69">
        <f t="shared" si="0"/>
        <v>405.15028665629893</v>
      </c>
      <c r="DA15" s="88" t="s">
        <v>279</v>
      </c>
    </row>
    <row r="16" spans="1:105" ht="12" customHeight="1" x14ac:dyDescent="0.25">
      <c r="A16" s="28" t="s">
        <v>91</v>
      </c>
      <c r="B16" s="72">
        <f>IF(RES_hh_tes!B16=0,0,1000*11630*RES_hh_tes!B16/RES_hh_num!B$3)</f>
        <v>77.314585770138493</v>
      </c>
      <c r="C16" s="72">
        <f>IF(RES_hh_tes!C16=0,0,1000*11630*RES_hh_tes!C16/RES_hh_num!C$3)</f>
        <v>82.45698273303492</v>
      </c>
      <c r="D16" s="72">
        <f>IF(RES_hh_tes!D16=0,0,1000*11630*RES_hh_tes!D16/RES_hh_num!D$3)</f>
        <v>93.250083663203256</v>
      </c>
      <c r="E16" s="72">
        <f>IF(RES_hh_tes!E16=0,0,1000*11630*RES_hh_tes!E16/RES_hh_num!E$3)</f>
        <v>215.27205890190507</v>
      </c>
      <c r="F16" s="72">
        <f>IF(RES_hh_tes!F16=0,0,1000*11630*RES_hh_tes!F16/RES_hh_num!F$3)</f>
        <v>89.328005470151624</v>
      </c>
      <c r="G16" s="72">
        <f>IF(RES_hh_tes!G16=0,0,1000*11630*RES_hh_tes!G16/RES_hh_num!G$3)</f>
        <v>111.62778193162811</v>
      </c>
      <c r="H16" s="72">
        <f>IF(RES_hh_tes!H16=0,0,1000*11630*RES_hh_tes!H16/RES_hh_num!H$3)</f>
        <v>208.55738071414251</v>
      </c>
      <c r="I16" s="72">
        <f>IF(RES_hh_tes!I16=0,0,1000*11630*RES_hh_tes!I16/RES_hh_num!I$3)</f>
        <v>122.04146848934884</v>
      </c>
      <c r="J16" s="72">
        <f>IF(RES_hh_tes!J16=0,0,1000*11630*RES_hh_tes!J16/RES_hh_num!J$3)</f>
        <v>124.75373016805742</v>
      </c>
      <c r="K16" s="72">
        <f>IF(RES_hh_tes!K16=0,0,1000*11630*RES_hh_tes!K16/RES_hh_num!K$3)</f>
        <v>135.72098192709498</v>
      </c>
      <c r="L16" s="72">
        <f>IF(RES_hh_tes!L16=0,0,1000*11630*RES_hh_tes!L16/RES_hh_num!L$3)</f>
        <v>184.71191246229935</v>
      </c>
      <c r="M16" s="72">
        <f>IF(RES_hh_tes!M16=0,0,1000*11630*RES_hh_tes!M16/RES_hh_num!M$3)</f>
        <v>205.82651104224919</v>
      </c>
      <c r="N16" s="72">
        <f>IF(RES_hh_tes!N16=0,0,1000*11630*RES_hh_tes!N16/RES_hh_num!N$3)</f>
        <v>228.67478347554209</v>
      </c>
      <c r="O16" s="72">
        <f>IF(RES_hh_tes!O16=0,0,1000*11630*RES_hh_tes!O16/RES_hh_num!O$3)</f>
        <v>255.44501714876645</v>
      </c>
      <c r="P16" s="72">
        <f>IF(RES_hh_tes!P16=0,0,1000*11630*RES_hh_tes!P16/RES_hh_num!P$3)</f>
        <v>268.46331529546489</v>
      </c>
      <c r="Q16" s="72">
        <f>IF(RES_hh_tes!Q16=0,0,1000*11630*RES_hh_tes!Q16/RES_hh_num!Q$3)</f>
        <v>299.67543177427308</v>
      </c>
      <c r="R16" s="72">
        <f>IF(RES_hh_tes!R16=0,0,1000*11630*RES_hh_tes!R16/RES_hh_num!R$3)</f>
        <v>300.97176397165629</v>
      </c>
      <c r="S16" s="72">
        <f>IF(RES_hh_tes!S16=0,0,1000*11630*RES_hh_tes!S16/RES_hh_num!S$3)</f>
        <v>269.70794936898267</v>
      </c>
      <c r="T16" s="72">
        <f>IF(RES_hh_tes!T16=0,0,1000*11630*RES_hh_tes!T16/RES_hh_num!T$3)</f>
        <v>325.68374010667446</v>
      </c>
      <c r="U16" s="72">
        <f>IF(RES_hh_tes!U16=0,0,1000*11630*RES_hh_tes!U16/RES_hh_num!U$3)</f>
        <v>361.94260886093463</v>
      </c>
      <c r="V16" s="72">
        <f>IF(RES_hh_tes!V16=0,0,1000*11630*RES_hh_tes!V16/RES_hh_num!V$3)</f>
        <v>393.0896690853574</v>
      </c>
      <c r="W16" s="72">
        <f>IF(RES_hh_tes!W16=0,0,1000*11630*RES_hh_tes!W16/RES_hh_num!W$3)</f>
        <v>405.15028665629893</v>
      </c>
      <c r="DA16" s="89" t="s">
        <v>508</v>
      </c>
    </row>
    <row r="17" spans="1:105" ht="12.95" customHeight="1" x14ac:dyDescent="0.25">
      <c r="A17" s="68" t="s">
        <v>55</v>
      </c>
      <c r="B17" s="69">
        <f>IF(RES_hh_tes!B17=0,0,1000*11630*RES_hh_tes!B17/RES_hh_num!B17)</f>
        <v>1124.2202093301767</v>
      </c>
      <c r="C17" s="69">
        <f>IF(RES_hh_tes!C17=0,0,1000*11630*RES_hh_tes!C17/RES_hh_num!C17)</f>
        <v>1077.6326592024097</v>
      </c>
      <c r="D17" s="69">
        <f>IF(RES_hh_tes!D17=0,0,1000*11630*RES_hh_tes!D17/RES_hh_num!D17)</f>
        <v>1095.4090967902571</v>
      </c>
      <c r="E17" s="69">
        <f>IF(RES_hh_tes!E17=0,0,1000*11630*RES_hh_tes!E17/RES_hh_num!E17)</f>
        <v>1083.9400834402591</v>
      </c>
      <c r="F17" s="69">
        <f>IF(RES_hh_tes!F17=0,0,1000*11630*RES_hh_tes!F17/RES_hh_num!F17)</f>
        <v>1078.0164408577507</v>
      </c>
      <c r="G17" s="69">
        <f>IF(RES_hh_tes!G17=0,0,1000*11630*RES_hh_tes!G17/RES_hh_num!G17)</f>
        <v>1042.0544259825197</v>
      </c>
      <c r="H17" s="69">
        <f>IF(RES_hh_tes!H17=0,0,1000*11630*RES_hh_tes!H17/RES_hh_num!H17)</f>
        <v>1011.0403758648187</v>
      </c>
      <c r="I17" s="69">
        <f>IF(RES_hh_tes!I17=0,0,1000*11630*RES_hh_tes!I17/RES_hh_num!I17)</f>
        <v>1005.6308080496584</v>
      </c>
      <c r="J17" s="69">
        <f>IF(RES_hh_tes!J17=0,0,1000*11630*RES_hh_tes!J17/RES_hh_num!J17)</f>
        <v>1021.1198031347826</v>
      </c>
      <c r="K17" s="69">
        <f>IF(RES_hh_tes!K17=0,0,1000*11630*RES_hh_tes!K17/RES_hh_num!K17)</f>
        <v>928.97124000507483</v>
      </c>
      <c r="L17" s="69">
        <f>IF(RES_hh_tes!L17=0,0,1000*11630*RES_hh_tes!L17/RES_hh_num!L17)</f>
        <v>1031.3578813068318</v>
      </c>
      <c r="M17" s="69">
        <f>IF(RES_hh_tes!M17=0,0,1000*11630*RES_hh_tes!M17/RES_hh_num!M17)</f>
        <v>1088.6613637619439</v>
      </c>
      <c r="N17" s="69">
        <f>IF(RES_hh_tes!N17=0,0,1000*11630*RES_hh_tes!N17/RES_hh_num!N17)</f>
        <v>981.8692679107395</v>
      </c>
      <c r="O17" s="69">
        <f>IF(RES_hh_tes!O17=0,0,1000*11630*RES_hh_tes!O17/RES_hh_num!O17)</f>
        <v>1137.7152578483356</v>
      </c>
      <c r="P17" s="69">
        <f>IF(RES_hh_tes!P17=0,0,1000*11630*RES_hh_tes!P17/RES_hh_num!P17)</f>
        <v>1269.0665175943682</v>
      </c>
      <c r="Q17" s="69">
        <f>IF(RES_hh_tes!Q17=0,0,1000*11630*RES_hh_tes!Q17/RES_hh_num!Q17)</f>
        <v>1028.8006063711136</v>
      </c>
      <c r="R17" s="69">
        <f>IF(RES_hh_tes!R17=0,0,1000*11630*RES_hh_tes!R17/RES_hh_num!R17)</f>
        <v>1000.234533397798</v>
      </c>
      <c r="S17" s="69">
        <f>IF(RES_hh_tes!S17=0,0,1000*11630*RES_hh_tes!S17/RES_hh_num!S17)</f>
        <v>907.95248614238085</v>
      </c>
      <c r="T17" s="69">
        <f>IF(RES_hh_tes!T17=0,0,1000*11630*RES_hh_tes!T17/RES_hh_num!T17)</f>
        <v>1015.1591989511812</v>
      </c>
      <c r="U17" s="69">
        <f>IF(RES_hh_tes!U17=0,0,1000*11630*RES_hh_tes!U17/RES_hh_num!U17)</f>
        <v>1185.2634798910005</v>
      </c>
      <c r="V17" s="69">
        <f>IF(RES_hh_tes!V17=0,0,1000*11630*RES_hh_tes!V17/RES_hh_num!V17)</f>
        <v>930.44337707269892</v>
      </c>
      <c r="W17" s="69">
        <f>IF(RES_hh_tes!W17=0,0,1000*11630*RES_hh_tes!W17/RES_hh_num!W17)</f>
        <v>1009.5691539280668</v>
      </c>
      <c r="DA17" s="88" t="s">
        <v>280</v>
      </c>
    </row>
    <row r="18" spans="1:105" ht="12" customHeight="1" x14ac:dyDescent="0.25">
      <c r="A18" s="28" t="s">
        <v>51</v>
      </c>
      <c r="B18" s="72">
        <f>IF(RES_hh_tes!B18=0,0,1000*11630*RES_hh_tes!B18/RES_hh_num!B18)</f>
        <v>0</v>
      </c>
      <c r="C18" s="72">
        <f>IF(RES_hh_tes!C18=0,0,1000*11630*RES_hh_tes!C18/RES_hh_num!C18)</f>
        <v>0</v>
      </c>
      <c r="D18" s="72">
        <f>IF(RES_hh_tes!D18=0,0,1000*11630*RES_hh_tes!D18/RES_hh_num!D18)</f>
        <v>0</v>
      </c>
      <c r="E18" s="72">
        <f>IF(RES_hh_tes!E18=0,0,1000*11630*RES_hh_tes!E18/RES_hh_num!E18)</f>
        <v>0</v>
      </c>
      <c r="F18" s="72">
        <f>IF(RES_hh_tes!F18=0,0,1000*11630*RES_hh_tes!F18/RES_hh_num!F18)</f>
        <v>0</v>
      </c>
      <c r="G18" s="72">
        <f>IF(RES_hh_tes!G18=0,0,1000*11630*RES_hh_tes!G18/RES_hh_num!G18)</f>
        <v>0</v>
      </c>
      <c r="H18" s="72">
        <f>IF(RES_hh_tes!H18=0,0,1000*11630*RES_hh_tes!H18/RES_hh_num!H18)</f>
        <v>0</v>
      </c>
      <c r="I18" s="72">
        <f>IF(RES_hh_tes!I18=0,0,1000*11630*RES_hh_tes!I18/RES_hh_num!I18)</f>
        <v>0</v>
      </c>
      <c r="J18" s="72">
        <f>IF(RES_hh_tes!J18=0,0,1000*11630*RES_hh_tes!J18/RES_hh_num!J18)</f>
        <v>0</v>
      </c>
      <c r="K18" s="72">
        <f>IF(RES_hh_tes!K18=0,0,1000*11630*RES_hh_tes!K18/RES_hh_num!K18)</f>
        <v>0</v>
      </c>
      <c r="L18" s="72">
        <f>IF(RES_hh_tes!L18=0,0,1000*11630*RES_hh_tes!L18/RES_hh_num!L18)</f>
        <v>0</v>
      </c>
      <c r="M18" s="72">
        <f>IF(RES_hh_tes!M18=0,0,1000*11630*RES_hh_tes!M18/RES_hh_num!M18)</f>
        <v>0</v>
      </c>
      <c r="N18" s="72">
        <f>IF(RES_hh_tes!N18=0,0,1000*11630*RES_hh_tes!N18/RES_hh_num!N18)</f>
        <v>0</v>
      </c>
      <c r="O18" s="72">
        <f>IF(RES_hh_tes!O18=0,0,1000*11630*RES_hh_tes!O18/RES_hh_num!O18)</f>
        <v>0</v>
      </c>
      <c r="P18" s="72">
        <f>IF(RES_hh_tes!P18=0,0,1000*11630*RES_hh_tes!P18/RES_hh_num!P18)</f>
        <v>0</v>
      </c>
      <c r="Q18" s="72">
        <f>IF(RES_hh_tes!Q18=0,0,1000*11630*RES_hh_tes!Q18/RES_hh_num!Q18)</f>
        <v>0</v>
      </c>
      <c r="R18" s="72">
        <f>IF(RES_hh_tes!R18=0,0,1000*11630*RES_hh_tes!R18/RES_hh_num!R18)</f>
        <v>0</v>
      </c>
      <c r="S18" s="72">
        <f>IF(RES_hh_tes!S18=0,0,1000*11630*RES_hh_tes!S18/RES_hh_num!S18)</f>
        <v>0</v>
      </c>
      <c r="T18" s="72">
        <f>IF(RES_hh_tes!T18=0,0,1000*11630*RES_hh_tes!T18/RES_hh_num!T18)</f>
        <v>0</v>
      </c>
      <c r="U18" s="72">
        <f>IF(RES_hh_tes!U18=0,0,1000*11630*RES_hh_tes!U18/RES_hh_num!U18)</f>
        <v>0</v>
      </c>
      <c r="V18" s="72">
        <f>IF(RES_hh_tes!V18=0,0,1000*11630*RES_hh_tes!V18/RES_hh_num!V18)</f>
        <v>0</v>
      </c>
      <c r="W18" s="72">
        <f>IF(RES_hh_tes!W18=0,0,1000*11630*RES_hh_tes!W18/RES_hh_num!W18)</f>
        <v>0</v>
      </c>
      <c r="DA18" s="89" t="s">
        <v>509</v>
      </c>
    </row>
    <row r="19" spans="1:105" s="2" customFormat="1" ht="12" customHeight="1" x14ac:dyDescent="0.25">
      <c r="A19" s="28" t="s">
        <v>74</v>
      </c>
      <c r="B19" s="72">
        <f>IF(RES_hh_tes!B19=0,0,1000*11630*RES_hh_tes!B19/RES_hh_num!B19)</f>
        <v>1194.8316338973123</v>
      </c>
      <c r="C19" s="72">
        <f>IF(RES_hh_tes!C19=0,0,1000*11630*RES_hh_tes!C19/RES_hh_num!C19)</f>
        <v>1162.2236654880605</v>
      </c>
      <c r="D19" s="72">
        <f>IF(RES_hh_tes!D19=0,0,1000*11630*RES_hh_tes!D19/RES_hh_num!D19)</f>
        <v>868.87551353500101</v>
      </c>
      <c r="E19" s="72">
        <f>IF(RES_hh_tes!E19=0,0,1000*11630*RES_hh_tes!E19/RES_hh_num!E19)</f>
        <v>381.68141037295277</v>
      </c>
      <c r="F19" s="72">
        <f>IF(RES_hh_tes!F19=0,0,1000*11630*RES_hh_tes!F19/RES_hh_num!F19)</f>
        <v>894.22919808534937</v>
      </c>
      <c r="G19" s="72">
        <f>IF(RES_hh_tes!G19=0,0,1000*11630*RES_hh_tes!G19/RES_hh_num!G19)</f>
        <v>1298.4876809513482</v>
      </c>
      <c r="H19" s="72">
        <f>IF(RES_hh_tes!H19=0,0,1000*11630*RES_hh_tes!H19/RES_hh_num!H19)</f>
        <v>1345.3353245444587</v>
      </c>
      <c r="I19" s="72">
        <f>IF(RES_hh_tes!I19=0,0,1000*11630*RES_hh_tes!I19/RES_hh_num!I19)</f>
        <v>578.0900257941131</v>
      </c>
      <c r="J19" s="72">
        <f>IF(RES_hh_tes!J19=0,0,1000*11630*RES_hh_tes!J19/RES_hh_num!J19)</f>
        <v>504.21193566520083</v>
      </c>
      <c r="K19" s="72">
        <f>IF(RES_hh_tes!K19=0,0,1000*11630*RES_hh_tes!K19/RES_hh_num!K19)</f>
        <v>1298.4642184077513</v>
      </c>
      <c r="L19" s="72">
        <f>IF(RES_hh_tes!L19=0,0,1000*11630*RES_hh_tes!L19/RES_hh_num!L19)</f>
        <v>1416.4184121317196</v>
      </c>
      <c r="M19" s="72">
        <f>IF(RES_hh_tes!M19=0,0,1000*11630*RES_hh_tes!M19/RES_hh_num!M19)</f>
        <v>734.55947639631927</v>
      </c>
      <c r="N19" s="72">
        <f>IF(RES_hh_tes!N19=0,0,1000*11630*RES_hh_tes!N19/RES_hh_num!N19)</f>
        <v>0</v>
      </c>
      <c r="O19" s="72">
        <f>IF(RES_hh_tes!O19=0,0,1000*11630*RES_hh_tes!O19/RES_hh_num!O19)</f>
        <v>0</v>
      </c>
      <c r="P19" s="72">
        <f>IF(RES_hh_tes!P19=0,0,1000*11630*RES_hh_tes!P19/RES_hh_num!P19)</f>
        <v>0</v>
      </c>
      <c r="Q19" s="72">
        <f>IF(RES_hh_tes!Q19=0,0,1000*11630*RES_hh_tes!Q19/RES_hh_num!Q19)</f>
        <v>0</v>
      </c>
      <c r="R19" s="72">
        <f>IF(RES_hh_tes!R19=0,0,1000*11630*RES_hh_tes!R19/RES_hh_num!R19)</f>
        <v>0</v>
      </c>
      <c r="S19" s="72">
        <f>IF(RES_hh_tes!S19=0,0,1000*11630*RES_hh_tes!S19/RES_hh_num!S19)</f>
        <v>0</v>
      </c>
      <c r="T19" s="72">
        <f>IF(RES_hh_tes!T19=0,0,1000*11630*RES_hh_tes!T19/RES_hh_num!T19)</f>
        <v>0</v>
      </c>
      <c r="U19" s="72">
        <f>IF(RES_hh_tes!U19=0,0,1000*11630*RES_hh_tes!U19/RES_hh_num!U19)</f>
        <v>0</v>
      </c>
      <c r="V19" s="72">
        <f>IF(RES_hh_tes!V19=0,0,1000*11630*RES_hh_tes!V19/RES_hh_num!V19)</f>
        <v>0</v>
      </c>
      <c r="W19" s="72">
        <f>IF(RES_hh_tes!W19=0,0,1000*11630*RES_hh_tes!W19/RES_hh_num!W19)</f>
        <v>0</v>
      </c>
      <c r="DA19" s="89" t="s">
        <v>510</v>
      </c>
    </row>
    <row r="20" spans="1:105" ht="12" customHeight="1" x14ac:dyDescent="0.25">
      <c r="A20" s="28" t="s">
        <v>205</v>
      </c>
      <c r="B20" s="72">
        <f>IF(RES_hh_tes!B20=0,0,1000*11630*RES_hh_tes!B20/RES_hh_num!B20)</f>
        <v>1105.9217723974411</v>
      </c>
      <c r="C20" s="72">
        <f>IF(RES_hh_tes!C20=0,0,1000*11630*RES_hh_tes!C20/RES_hh_num!C20)</f>
        <v>1087.3557195629398</v>
      </c>
      <c r="D20" s="72">
        <f>IF(RES_hh_tes!D20=0,0,1000*11630*RES_hh_tes!D20/RES_hh_num!D20)</f>
        <v>1093.368650151727</v>
      </c>
      <c r="E20" s="72">
        <f>IF(RES_hh_tes!E20=0,0,1000*11630*RES_hh_tes!E20/RES_hh_num!E20)</f>
        <v>1083.8766188434224</v>
      </c>
      <c r="F20" s="72">
        <f>IF(RES_hh_tes!F20=0,0,1000*11630*RES_hh_tes!F20/RES_hh_num!F20)</f>
        <v>1063.6121399763308</v>
      </c>
      <c r="G20" s="72">
        <f>IF(RES_hh_tes!G20=0,0,1000*11630*RES_hh_tes!G20/RES_hh_num!G20)</f>
        <v>1006.4899154350557</v>
      </c>
      <c r="H20" s="72">
        <f>IF(RES_hh_tes!H20=0,0,1000*11630*RES_hh_tes!H20/RES_hh_num!H20)</f>
        <v>1042.8814425451701</v>
      </c>
      <c r="I20" s="72">
        <f>IF(RES_hh_tes!I20=0,0,1000*11630*RES_hh_tes!I20/RES_hh_num!I20)</f>
        <v>1012.2490359014802</v>
      </c>
      <c r="J20" s="72">
        <f>IF(RES_hh_tes!J20=0,0,1000*11630*RES_hh_tes!J20/RES_hh_num!J20)</f>
        <v>1014.7012694645708</v>
      </c>
      <c r="K20" s="72">
        <f>IF(RES_hh_tes!K20=0,0,1000*11630*RES_hh_tes!K20/RES_hh_num!K20)</f>
        <v>988.30841979748323</v>
      </c>
      <c r="L20" s="72">
        <f>IF(RES_hh_tes!L20=0,0,1000*11630*RES_hh_tes!L20/RES_hh_num!L20)</f>
        <v>977.97011055505106</v>
      </c>
      <c r="M20" s="72">
        <f>IF(RES_hh_tes!M20=0,0,1000*11630*RES_hh_tes!M20/RES_hh_num!M20)</f>
        <v>1036.6055817971003</v>
      </c>
      <c r="N20" s="72">
        <f>IF(RES_hh_tes!N20=0,0,1000*11630*RES_hh_tes!N20/RES_hh_num!N20)</f>
        <v>1085.3537186206931</v>
      </c>
      <c r="O20" s="72">
        <f>IF(RES_hh_tes!O20=0,0,1000*11630*RES_hh_tes!O20/RES_hh_num!O20)</f>
        <v>1105.9223768285985</v>
      </c>
      <c r="P20" s="72">
        <f>IF(RES_hh_tes!P20=0,0,1000*11630*RES_hh_tes!P20/RES_hh_num!P20)</f>
        <v>1088.4126528019958</v>
      </c>
      <c r="Q20" s="72">
        <f>IF(RES_hh_tes!Q20=0,0,1000*11630*RES_hh_tes!Q20/RES_hh_num!Q20)</f>
        <v>1089.1153832375649</v>
      </c>
      <c r="R20" s="72">
        <f>IF(RES_hh_tes!R20=0,0,1000*11630*RES_hh_tes!R20/RES_hh_num!R20)</f>
        <v>1085.5266667051515</v>
      </c>
      <c r="S20" s="72">
        <f>IF(RES_hh_tes!S20=0,0,1000*11630*RES_hh_tes!S20/RES_hh_num!S20)</f>
        <v>833.25625417732329</v>
      </c>
      <c r="T20" s="72">
        <f>IF(RES_hh_tes!T20=0,0,1000*11630*RES_hh_tes!T20/RES_hh_num!T20)</f>
        <v>1036.860910992413</v>
      </c>
      <c r="U20" s="72">
        <f>IF(RES_hh_tes!U20=0,0,1000*11630*RES_hh_tes!U20/RES_hh_num!U20)</f>
        <v>1135.8884306674956</v>
      </c>
      <c r="V20" s="72">
        <f>IF(RES_hh_tes!V20=0,0,1000*11630*RES_hh_tes!V20/RES_hh_num!V20)</f>
        <v>899.59662177281666</v>
      </c>
      <c r="W20" s="72">
        <f>IF(RES_hh_tes!W20=0,0,1000*11630*RES_hh_tes!W20/RES_hh_num!W20)</f>
        <v>1044.5592621186154</v>
      </c>
      <c r="DA20" s="89" t="s">
        <v>511</v>
      </c>
    </row>
    <row r="21" spans="1:105" ht="12" customHeight="1" x14ac:dyDescent="0.25">
      <c r="A21" s="28" t="s">
        <v>192</v>
      </c>
      <c r="B21" s="72">
        <f>IF(RES_hh_tes!B21=0,0,1000*11630*RES_hh_tes!B21/RES_hh_num!B21)</f>
        <v>1094.4940356562556</v>
      </c>
      <c r="C21" s="72">
        <f>IF(RES_hh_tes!C21=0,0,1000*11630*RES_hh_tes!C21/RES_hh_num!C21)</f>
        <v>1064.2001828625457</v>
      </c>
      <c r="D21" s="72">
        <f>IF(RES_hh_tes!D21=0,0,1000*11630*RES_hh_tes!D21/RES_hh_num!D21)</f>
        <v>1097.3402855235527</v>
      </c>
      <c r="E21" s="72">
        <f>IF(RES_hh_tes!E21=0,0,1000*11630*RES_hh_tes!E21/RES_hh_num!E21)</f>
        <v>1092.1847622616694</v>
      </c>
      <c r="F21" s="72">
        <f>IF(RES_hh_tes!F21=0,0,1000*11630*RES_hh_tes!F21/RES_hh_num!F21)</f>
        <v>1075.2832607313715</v>
      </c>
      <c r="G21" s="72">
        <f>IF(RES_hh_tes!G21=0,0,1000*11630*RES_hh_tes!G21/RES_hh_num!G21)</f>
        <v>1056.8591972165414</v>
      </c>
      <c r="H21" s="72">
        <f>IF(RES_hh_tes!H21=0,0,1000*11630*RES_hh_tes!H21/RES_hh_num!H21)</f>
        <v>969.77513018459513</v>
      </c>
      <c r="I21" s="72">
        <f>IF(RES_hh_tes!I21=0,0,1000*11630*RES_hh_tes!I21/RES_hh_num!I21)</f>
        <v>985.58310070524169</v>
      </c>
      <c r="J21" s="72">
        <f>IF(RES_hh_tes!J21=0,0,1000*11630*RES_hh_tes!J21/RES_hh_num!J21)</f>
        <v>1006.754388372182</v>
      </c>
      <c r="K21" s="72">
        <f>IF(RES_hh_tes!K21=0,0,1000*11630*RES_hh_tes!K21/RES_hh_num!K21)</f>
        <v>842.53703405779629</v>
      </c>
      <c r="L21" s="72">
        <f>IF(RES_hh_tes!L21=0,0,1000*11630*RES_hh_tes!L21/RES_hh_num!L21)</f>
        <v>1042.2699150529661</v>
      </c>
      <c r="M21" s="72">
        <f>IF(RES_hh_tes!M21=0,0,1000*11630*RES_hh_tes!M21/RES_hh_num!M21)</f>
        <v>1069.2616680552189</v>
      </c>
      <c r="N21" s="72">
        <f>IF(RES_hh_tes!N21=0,0,1000*11630*RES_hh_tes!N21/RES_hh_num!N21)</f>
        <v>874.61682452841751</v>
      </c>
      <c r="O21" s="72">
        <f>IF(RES_hh_tes!O21=0,0,1000*11630*RES_hh_tes!O21/RES_hh_num!O21)</f>
        <v>1071.8635606942753</v>
      </c>
      <c r="P21" s="72">
        <f>IF(RES_hh_tes!P21=0,0,1000*11630*RES_hh_tes!P21/RES_hh_num!P21)</f>
        <v>1213.769835921911</v>
      </c>
      <c r="Q21" s="72">
        <f>IF(RES_hh_tes!Q21=0,0,1000*11630*RES_hh_tes!Q21/RES_hh_num!Q21)</f>
        <v>930.46879966885035</v>
      </c>
      <c r="R21" s="72">
        <f>IF(RES_hh_tes!R21=0,0,1000*11630*RES_hh_tes!R21/RES_hh_num!R21)</f>
        <v>888.78540767731386</v>
      </c>
      <c r="S21" s="72">
        <f>IF(RES_hh_tes!S21=0,0,1000*11630*RES_hh_tes!S21/RES_hh_num!S21)</f>
        <v>838.89474035446415</v>
      </c>
      <c r="T21" s="72">
        <f>IF(RES_hh_tes!T21=0,0,1000*11630*RES_hh_tes!T21/RES_hh_num!T21)</f>
        <v>903.82551300498881</v>
      </c>
      <c r="U21" s="72">
        <f>IF(RES_hh_tes!U21=0,0,1000*11630*RES_hh_tes!U21/RES_hh_num!U21)</f>
        <v>1139.0589628319563</v>
      </c>
      <c r="V21" s="72">
        <f>IF(RES_hh_tes!V21=0,0,1000*11630*RES_hh_tes!V21/RES_hh_num!V21)</f>
        <v>828.55698959737583</v>
      </c>
      <c r="W21" s="72">
        <f>IF(RES_hh_tes!W21=0,0,1000*11630*RES_hh_tes!W21/RES_hh_num!W21)</f>
        <v>893.59323410870127</v>
      </c>
      <c r="DA21" s="89" t="s">
        <v>512</v>
      </c>
    </row>
    <row r="22" spans="1:105" ht="12" customHeight="1" x14ac:dyDescent="0.25">
      <c r="A22" s="28" t="s">
        <v>207</v>
      </c>
      <c r="B22" s="72">
        <f>IF(RES_hh_tes!B22=0,0,1000*11630*RES_hh_tes!B22/RES_hh_num!B22)</f>
        <v>1099.3429751382077</v>
      </c>
      <c r="C22" s="72">
        <f>IF(RES_hh_tes!C22=0,0,1000*11630*RES_hh_tes!C22/RES_hh_num!C22)</f>
        <v>1085.4783529056031</v>
      </c>
      <c r="D22" s="72">
        <f>IF(RES_hh_tes!D22=0,0,1000*11630*RES_hh_tes!D22/RES_hh_num!D22)</f>
        <v>1091.5379203413693</v>
      </c>
      <c r="E22" s="72">
        <f>IF(RES_hh_tes!E22=0,0,1000*11630*RES_hh_tes!E22/RES_hh_num!E22)</f>
        <v>1080.6083721318864</v>
      </c>
      <c r="F22" s="72">
        <f>IF(RES_hh_tes!F22=0,0,1000*11630*RES_hh_tes!F22/RES_hh_num!F22)</f>
        <v>1067.1141310515936</v>
      </c>
      <c r="G22" s="72">
        <f>IF(RES_hh_tes!G22=0,0,1000*11630*RES_hh_tes!G22/RES_hh_num!G22)</f>
        <v>1018.6689026282243</v>
      </c>
      <c r="H22" s="72">
        <f>IF(RES_hh_tes!H22=0,0,1000*11630*RES_hh_tes!H22/RES_hh_num!H22)</f>
        <v>1041.6668501349193</v>
      </c>
      <c r="I22" s="72">
        <f>IF(RES_hh_tes!I22=0,0,1000*11630*RES_hh_tes!I22/RES_hh_num!I22)</f>
        <v>940.42440895597906</v>
      </c>
      <c r="J22" s="72">
        <f>IF(RES_hh_tes!J22=0,0,1000*11630*RES_hh_tes!J22/RES_hh_num!J22)</f>
        <v>970.77338662475245</v>
      </c>
      <c r="K22" s="72">
        <f>IF(RES_hh_tes!K22=0,0,1000*11630*RES_hh_tes!K22/RES_hh_num!K22)</f>
        <v>971.93630925805746</v>
      </c>
      <c r="L22" s="72">
        <f>IF(RES_hh_tes!L22=0,0,1000*11630*RES_hh_tes!L22/RES_hh_num!L22)</f>
        <v>1090.2862861354176</v>
      </c>
      <c r="M22" s="72">
        <f>IF(RES_hh_tes!M22=0,0,1000*11630*RES_hh_tes!M22/RES_hh_num!M22)</f>
        <v>1190.4487321396202</v>
      </c>
      <c r="N22" s="72">
        <f>IF(RES_hh_tes!N22=0,0,1000*11630*RES_hh_tes!N22/RES_hh_num!N22)</f>
        <v>892.7489293472039</v>
      </c>
      <c r="O22" s="72">
        <f>IF(RES_hh_tes!O22=0,0,1000*11630*RES_hh_tes!O22/RES_hh_num!O22)</f>
        <v>755.13369485994804</v>
      </c>
      <c r="P22" s="72">
        <f>IF(RES_hh_tes!P22=0,0,1000*11630*RES_hh_tes!P22/RES_hh_num!P22)</f>
        <v>1369.8404490874088</v>
      </c>
      <c r="Q22" s="72">
        <f>IF(RES_hh_tes!Q22=0,0,1000*11630*RES_hh_tes!Q22/RES_hh_num!Q22)</f>
        <v>1205.8174277296828</v>
      </c>
      <c r="R22" s="72">
        <f>IF(RES_hh_tes!R22=0,0,1000*11630*RES_hh_tes!R22/RES_hh_num!R22)</f>
        <v>864.52222797279126</v>
      </c>
      <c r="S22" s="72">
        <f>IF(RES_hh_tes!S22=0,0,1000*11630*RES_hh_tes!S22/RES_hh_num!S22)</f>
        <v>894.96522839432521</v>
      </c>
      <c r="T22" s="72">
        <f>IF(RES_hh_tes!T22=0,0,1000*11630*RES_hh_tes!T22/RES_hh_num!T22)</f>
        <v>1181.1177252586945</v>
      </c>
      <c r="U22" s="72">
        <f>IF(RES_hh_tes!U22=0,0,1000*11630*RES_hh_tes!U22/RES_hh_num!U22)</f>
        <v>966.19420450500661</v>
      </c>
      <c r="V22" s="72">
        <f>IF(RES_hh_tes!V22=0,0,1000*11630*RES_hh_tes!V22/RES_hh_num!V22)</f>
        <v>996.58520643281531</v>
      </c>
      <c r="W22" s="72">
        <f>IF(RES_hh_tes!W22=0,0,1000*11630*RES_hh_tes!W22/RES_hh_num!W22)</f>
        <v>1005.0775129506073</v>
      </c>
      <c r="DA22" s="89" t="s">
        <v>513</v>
      </c>
    </row>
    <row r="23" spans="1:105" ht="12" customHeight="1" x14ac:dyDescent="0.25">
      <c r="A23" s="28" t="s">
        <v>202</v>
      </c>
      <c r="B23" s="72">
        <f>IF(RES_hh_tes!B23=0,0,1000*11630*RES_hh_tes!B23/RES_hh_num!B23)</f>
        <v>0</v>
      </c>
      <c r="C23" s="72">
        <f>IF(RES_hh_tes!C23=0,0,1000*11630*RES_hh_tes!C23/RES_hh_num!C23)</f>
        <v>0</v>
      </c>
      <c r="D23" s="72">
        <f>IF(RES_hh_tes!D23=0,0,1000*11630*RES_hh_tes!D23/RES_hh_num!D23)</f>
        <v>0</v>
      </c>
      <c r="E23" s="72">
        <f>IF(RES_hh_tes!E23=0,0,1000*11630*RES_hh_tes!E23/RES_hh_num!E23)</f>
        <v>0</v>
      </c>
      <c r="F23" s="72">
        <f>IF(RES_hh_tes!F23=0,0,1000*11630*RES_hh_tes!F23/RES_hh_num!F23)</f>
        <v>0</v>
      </c>
      <c r="G23" s="72">
        <f>IF(RES_hh_tes!G23=0,0,1000*11630*RES_hh_tes!G23/RES_hh_num!G23)</f>
        <v>0</v>
      </c>
      <c r="H23" s="72">
        <f>IF(RES_hh_tes!H23=0,0,1000*11630*RES_hh_tes!H23/RES_hh_num!H23)</f>
        <v>0</v>
      </c>
      <c r="I23" s="72">
        <f>IF(RES_hh_tes!I23=0,0,1000*11630*RES_hh_tes!I23/RES_hh_num!I23)</f>
        <v>0</v>
      </c>
      <c r="J23" s="72">
        <f>IF(RES_hh_tes!J23=0,0,1000*11630*RES_hh_tes!J23/RES_hh_num!J23)</f>
        <v>0</v>
      </c>
      <c r="K23" s="72">
        <f>IF(RES_hh_tes!K23=0,0,1000*11630*RES_hh_tes!K23/RES_hh_num!K23)</f>
        <v>0</v>
      </c>
      <c r="L23" s="72">
        <f>IF(RES_hh_tes!L23=0,0,1000*11630*RES_hh_tes!L23/RES_hh_num!L23)</f>
        <v>0</v>
      </c>
      <c r="M23" s="72">
        <f>IF(RES_hh_tes!M23=0,0,1000*11630*RES_hh_tes!M23/RES_hh_num!M23)</f>
        <v>0</v>
      </c>
      <c r="N23" s="72">
        <f>IF(RES_hh_tes!N23=0,0,1000*11630*RES_hh_tes!N23/RES_hh_num!N23)</f>
        <v>0</v>
      </c>
      <c r="O23" s="72">
        <f>IF(RES_hh_tes!O23=0,0,1000*11630*RES_hh_tes!O23/RES_hh_num!O23)</f>
        <v>0</v>
      </c>
      <c r="P23" s="72">
        <f>IF(RES_hh_tes!P23=0,0,1000*11630*RES_hh_tes!P23/RES_hh_num!P23)</f>
        <v>0</v>
      </c>
      <c r="Q23" s="72">
        <f>IF(RES_hh_tes!Q23=0,0,1000*11630*RES_hh_tes!Q23/RES_hh_num!Q23)</f>
        <v>0</v>
      </c>
      <c r="R23" s="72">
        <f>IF(RES_hh_tes!R23=0,0,1000*11630*RES_hh_tes!R23/RES_hh_num!R23)</f>
        <v>0</v>
      </c>
      <c r="S23" s="72">
        <f>IF(RES_hh_tes!S23=0,0,1000*11630*RES_hh_tes!S23/RES_hh_num!S23)</f>
        <v>0</v>
      </c>
      <c r="T23" s="72">
        <f>IF(RES_hh_tes!T23=0,0,1000*11630*RES_hh_tes!T23/RES_hh_num!T23)</f>
        <v>0</v>
      </c>
      <c r="U23" s="72">
        <f>IF(RES_hh_tes!U23=0,0,1000*11630*RES_hh_tes!U23/RES_hh_num!U23)</f>
        <v>0</v>
      </c>
      <c r="V23" s="72">
        <f>IF(RES_hh_tes!V23=0,0,1000*11630*RES_hh_tes!V23/RES_hh_num!V23)</f>
        <v>0</v>
      </c>
      <c r="W23" s="72">
        <f>IF(RES_hh_tes!W23=0,0,1000*11630*RES_hh_tes!W23/RES_hh_num!W23)</f>
        <v>0</v>
      </c>
      <c r="DA23" s="89" t="s">
        <v>514</v>
      </c>
    </row>
    <row r="24" spans="1:105" ht="12" customHeight="1" x14ac:dyDescent="0.25">
      <c r="A24" s="28" t="s">
        <v>203</v>
      </c>
      <c r="B24" s="72">
        <f>IF(RES_hh_tes!B24=0,0,1000*11630*RES_hh_tes!B24/RES_hh_num!B24)</f>
        <v>0</v>
      </c>
      <c r="C24" s="72">
        <f>IF(RES_hh_tes!C24=0,0,1000*11630*RES_hh_tes!C24/RES_hh_num!C24)</f>
        <v>0</v>
      </c>
      <c r="D24" s="72">
        <f>IF(RES_hh_tes!D24=0,0,1000*11630*RES_hh_tes!D24/RES_hh_num!D24)</f>
        <v>0</v>
      </c>
      <c r="E24" s="72">
        <f>IF(RES_hh_tes!E24=0,0,1000*11630*RES_hh_tes!E24/RES_hh_num!E24)</f>
        <v>0</v>
      </c>
      <c r="F24" s="72">
        <f>IF(RES_hh_tes!F24=0,0,1000*11630*RES_hh_tes!F24/RES_hh_num!F24)</f>
        <v>0</v>
      </c>
      <c r="G24" s="72">
        <f>IF(RES_hh_tes!G24=0,0,1000*11630*RES_hh_tes!G24/RES_hh_num!G24)</f>
        <v>0</v>
      </c>
      <c r="H24" s="72">
        <f>IF(RES_hh_tes!H24=0,0,1000*11630*RES_hh_tes!H24/RES_hh_num!H24)</f>
        <v>0</v>
      </c>
      <c r="I24" s="72">
        <f>IF(RES_hh_tes!I24=0,0,1000*11630*RES_hh_tes!I24/RES_hh_num!I24)</f>
        <v>0</v>
      </c>
      <c r="J24" s="72">
        <f>IF(RES_hh_tes!J24=0,0,1000*11630*RES_hh_tes!J24/RES_hh_num!J24)</f>
        <v>0</v>
      </c>
      <c r="K24" s="72">
        <f>IF(RES_hh_tes!K24=0,0,1000*11630*RES_hh_tes!K24/RES_hh_num!K24)</f>
        <v>0</v>
      </c>
      <c r="L24" s="72">
        <f>IF(RES_hh_tes!L24=0,0,1000*11630*RES_hh_tes!L24/RES_hh_num!L24)</f>
        <v>0</v>
      </c>
      <c r="M24" s="72">
        <f>IF(RES_hh_tes!M24=0,0,1000*11630*RES_hh_tes!M24/RES_hh_num!M24)</f>
        <v>0</v>
      </c>
      <c r="N24" s="72">
        <f>IF(RES_hh_tes!N24=0,0,1000*11630*RES_hh_tes!N24/RES_hh_num!N24)</f>
        <v>0</v>
      </c>
      <c r="O24" s="72">
        <f>IF(RES_hh_tes!O24=0,0,1000*11630*RES_hh_tes!O24/RES_hh_num!O24)</f>
        <v>0</v>
      </c>
      <c r="P24" s="72">
        <f>IF(RES_hh_tes!P24=0,0,1000*11630*RES_hh_tes!P24/RES_hh_num!P24)</f>
        <v>0</v>
      </c>
      <c r="Q24" s="72">
        <f>IF(RES_hh_tes!Q24=0,0,1000*11630*RES_hh_tes!Q24/RES_hh_num!Q24)</f>
        <v>0</v>
      </c>
      <c r="R24" s="72">
        <f>IF(RES_hh_tes!R24=0,0,1000*11630*RES_hh_tes!R24/RES_hh_num!R24)</f>
        <v>0</v>
      </c>
      <c r="S24" s="72">
        <f>IF(RES_hh_tes!S24=0,0,1000*11630*RES_hh_tes!S24/RES_hh_num!S24)</f>
        <v>0</v>
      </c>
      <c r="T24" s="72">
        <f>IF(RES_hh_tes!T24=0,0,1000*11630*RES_hh_tes!T24/RES_hh_num!T24)</f>
        <v>0</v>
      </c>
      <c r="U24" s="72">
        <f>IF(RES_hh_tes!U24=0,0,1000*11630*RES_hh_tes!U24/RES_hh_num!U24)</f>
        <v>0</v>
      </c>
      <c r="V24" s="72">
        <f>IF(RES_hh_tes!V24=0,0,1000*11630*RES_hh_tes!V24/RES_hh_num!V24)</f>
        <v>0</v>
      </c>
      <c r="W24" s="72">
        <f>IF(RES_hh_tes!W24=0,0,1000*11630*RES_hh_tes!W24/RES_hh_num!W24)</f>
        <v>0</v>
      </c>
      <c r="DA24" s="89" t="s">
        <v>515</v>
      </c>
    </row>
    <row r="25" spans="1:105" ht="12" customHeight="1" x14ac:dyDescent="0.25">
      <c r="A25" s="73" t="s">
        <v>53</v>
      </c>
      <c r="B25" s="74">
        <f>IF(RES_hh_tes!B25=0,0,1000*11630*RES_hh_tes!B25/RES_hh_num!B25)</f>
        <v>1167.500942408989</v>
      </c>
      <c r="C25" s="74">
        <f>IF(RES_hh_tes!C25=0,0,1000*11630*RES_hh_tes!C25/RES_hh_num!C25)</f>
        <v>1073.6355894867654</v>
      </c>
      <c r="D25" s="74">
        <f>IF(RES_hh_tes!D25=0,0,1000*11630*RES_hh_tes!D25/RES_hh_num!D25)</f>
        <v>1081.448589589322</v>
      </c>
      <c r="E25" s="74">
        <f>IF(RES_hh_tes!E25=0,0,1000*11630*RES_hh_tes!E25/RES_hh_num!E25)</f>
        <v>1056.7424710640282</v>
      </c>
      <c r="F25" s="74">
        <f>IF(RES_hh_tes!F25=0,0,1000*11630*RES_hh_tes!F25/RES_hh_num!F25)</f>
        <v>1060.7890079385622</v>
      </c>
      <c r="G25" s="74">
        <f>IF(RES_hh_tes!G25=0,0,1000*11630*RES_hh_tes!G25/RES_hh_num!G25)</f>
        <v>1001.5459283912421</v>
      </c>
      <c r="H25" s="74">
        <f>IF(RES_hh_tes!H25=0,0,1000*11630*RES_hh_tes!H25/RES_hh_num!H25)</f>
        <v>935.68330162945006</v>
      </c>
      <c r="I25" s="74">
        <f>IF(RES_hh_tes!I25=0,0,1000*11630*RES_hh_tes!I25/RES_hh_num!I25)</f>
        <v>912.29985477291552</v>
      </c>
      <c r="J25" s="74">
        <f>IF(RES_hh_tes!J25=0,0,1000*11630*RES_hh_tes!J25/RES_hh_num!J25)</f>
        <v>888.18808422585403</v>
      </c>
      <c r="K25" s="74">
        <f>IF(RES_hh_tes!K25=0,0,1000*11630*RES_hh_tes!K25/RES_hh_num!K25)</f>
        <v>754.07363375194211</v>
      </c>
      <c r="L25" s="74">
        <f>IF(RES_hh_tes!L25=0,0,1000*11630*RES_hh_tes!L25/RES_hh_num!L25)</f>
        <v>696.28078225235379</v>
      </c>
      <c r="M25" s="74">
        <f>IF(RES_hh_tes!M25=0,0,1000*11630*RES_hh_tes!M25/RES_hh_num!M25)</f>
        <v>807.37909442696946</v>
      </c>
      <c r="N25" s="74">
        <f>IF(RES_hh_tes!N25=0,0,1000*11630*RES_hh_tes!N25/RES_hh_num!N25)</f>
        <v>640.08231252022927</v>
      </c>
      <c r="O25" s="74">
        <f>IF(RES_hh_tes!O25=0,0,1000*11630*RES_hh_tes!O25/RES_hh_num!O25)</f>
        <v>925.24180877839478</v>
      </c>
      <c r="P25" s="74">
        <f>IF(RES_hh_tes!P25=0,0,1000*11630*RES_hh_tes!P25/RES_hh_num!P25)</f>
        <v>1205.582234642329</v>
      </c>
      <c r="Q25" s="74">
        <f>IF(RES_hh_tes!Q25=0,0,1000*11630*RES_hh_tes!Q25/RES_hh_num!Q25)</f>
        <v>647.97831969261154</v>
      </c>
      <c r="R25" s="74">
        <f>IF(RES_hh_tes!R25=0,0,1000*11630*RES_hh_tes!R25/RES_hh_num!R25)</f>
        <v>634.4276368421971</v>
      </c>
      <c r="S25" s="74">
        <f>IF(RES_hh_tes!S25=0,0,1000*11630*RES_hh_tes!S25/RES_hh_num!S25)</f>
        <v>629.05211658786391</v>
      </c>
      <c r="T25" s="74">
        <f>IF(RES_hh_tes!T25=0,0,1000*11630*RES_hh_tes!T25/RES_hh_num!T25)</f>
        <v>670.195651773137</v>
      </c>
      <c r="U25" s="74">
        <f>IF(RES_hh_tes!U25=0,0,1000*11630*RES_hh_tes!U25/RES_hh_num!U25)</f>
        <v>741.57226735709207</v>
      </c>
      <c r="V25" s="74">
        <f>IF(RES_hh_tes!V25=0,0,1000*11630*RES_hh_tes!V25/RES_hh_num!V25)</f>
        <v>624.24645439885796</v>
      </c>
      <c r="W25" s="74">
        <f>IF(RES_hh_tes!W25=0,0,1000*11630*RES_hh_tes!W25/RES_hh_num!W25)</f>
        <v>628.77115634373513</v>
      </c>
      <c r="DA25" s="90" t="s">
        <v>516</v>
      </c>
    </row>
    <row r="26" spans="1:105" ht="12" customHeight="1" x14ac:dyDescent="0.25">
      <c r="A26" s="32" t="s">
        <v>52</v>
      </c>
      <c r="B26" s="77">
        <f>IF(RES_hh_tes!B26=0,0,1000*11630*RES_hh_tes!B26/RES_hh_num!B26)</f>
        <v>562.49999999999989</v>
      </c>
      <c r="C26" s="77">
        <f>IF(RES_hh_tes!C26=0,0,1000*11630*RES_hh_tes!C26/RES_hh_num!C26)</f>
        <v>540.11741682974559</v>
      </c>
      <c r="D26" s="77">
        <f>IF(RES_hh_tes!D26=0,0,1000*11630*RES_hh_tes!D26/RES_hh_num!D26)</f>
        <v>548.04892253931257</v>
      </c>
      <c r="E26" s="77">
        <f>IF(RES_hh_tes!E26=0,0,1000*11630*RES_hh_tes!E26/RES_hh_num!E26)</f>
        <v>543.27610872675245</v>
      </c>
      <c r="F26" s="77">
        <f>IF(RES_hh_tes!F26=0,0,1000*11630*RES_hh_tes!F26/RES_hh_num!F26)</f>
        <v>539.96865203761774</v>
      </c>
      <c r="G26" s="77">
        <f>IF(RES_hh_tes!G26=0,0,1000*11630*RES_hh_tes!G26/RES_hh_num!G26)</f>
        <v>521.84745113070198</v>
      </c>
      <c r="H26" s="77">
        <f>IF(RES_hh_tes!H26=0,0,1000*11630*RES_hh_tes!H26/RES_hh_num!H26)</f>
        <v>506.09308471590128</v>
      </c>
      <c r="I26" s="77">
        <f>IF(RES_hh_tes!I26=0,0,1000*11630*RES_hh_tes!I26/RES_hh_num!I26)</f>
        <v>503.2630790628013</v>
      </c>
      <c r="J26" s="77">
        <f>IF(RES_hh_tes!J26=0,0,1000*11630*RES_hh_tes!J26/RES_hh_num!J26)</f>
        <v>510.93789288408379</v>
      </c>
      <c r="K26" s="77">
        <f>IF(RES_hh_tes!K26=0,0,1000*11630*RES_hh_tes!K26/RES_hh_num!K26)</f>
        <v>478.51878482832996</v>
      </c>
      <c r="L26" s="77">
        <f>IF(RES_hh_tes!L26=0,0,1000*11630*RES_hh_tes!L26/RES_hh_num!L26)</f>
        <v>515.97661958110052</v>
      </c>
      <c r="M26" s="77">
        <f>IF(RES_hh_tes!M26=0,0,1000*11630*RES_hh_tes!M26/RES_hh_num!M26)</f>
        <v>544.79559292548583</v>
      </c>
      <c r="N26" s="77">
        <f>IF(RES_hh_tes!N26=0,0,1000*11630*RES_hh_tes!N26/RES_hh_num!N26)</f>
        <v>491.01092304359963</v>
      </c>
      <c r="O26" s="77">
        <f>IF(RES_hh_tes!O26=0,0,1000*11630*RES_hh_tes!O26/RES_hh_num!O26)</f>
        <v>537.66667610338902</v>
      </c>
      <c r="P26" s="77">
        <f>IF(RES_hh_tes!P26=0,0,1000*11630*RES_hh_tes!P26/RES_hh_num!P26)</f>
        <v>584.76174151525424</v>
      </c>
      <c r="Q26" s="77">
        <f>IF(RES_hh_tes!Q26=0,0,1000*11630*RES_hh_tes!Q26/RES_hh_num!Q26)</f>
        <v>538.14647860016453</v>
      </c>
      <c r="R26" s="77">
        <f>IF(RES_hh_tes!R26=0,0,1000*11630*RES_hh_tes!R26/RES_hh_num!R26)</f>
        <v>534.30924062214149</v>
      </c>
      <c r="S26" s="77">
        <f>IF(RES_hh_tes!S26=0,0,1000*11630*RES_hh_tes!S26/RES_hh_num!S26)</f>
        <v>528.95551095500934</v>
      </c>
      <c r="T26" s="77">
        <f>IF(RES_hh_tes!T26=0,0,1000*11630*RES_hh_tes!T26/RES_hh_num!T26)</f>
        <v>528.56215195104198</v>
      </c>
      <c r="U26" s="77">
        <f>IF(RES_hh_tes!U26=0,0,1000*11630*RES_hh_tes!U26/RES_hh_num!U26)</f>
        <v>591.19748740540888</v>
      </c>
      <c r="V26" s="77">
        <f>IF(RES_hh_tes!V26=0,0,1000*11630*RES_hh_tes!V26/RES_hh_num!V26)</f>
        <v>489.20438710100399</v>
      </c>
      <c r="W26" s="77">
        <f>IF(RES_hh_tes!W26=0,0,1000*11630*RES_hh_tes!W26/RES_hh_num!W26)</f>
        <v>497.14258576200245</v>
      </c>
      <c r="DA26" s="92" t="s">
        <v>517</v>
      </c>
    </row>
    <row r="27" spans="1:105" ht="12.95" customHeight="1" x14ac:dyDescent="0.25">
      <c r="A27" s="68" t="s">
        <v>54</v>
      </c>
      <c r="B27" s="69">
        <f>IF(RES_hh_tes!B27=0,0,1000*11630*RES_hh_tes!B27/RES_hh_num!B27)</f>
        <v>581.68155350529048</v>
      </c>
      <c r="C27" s="69">
        <f>IF(RES_hh_tes!C27=0,0,1000*11630*RES_hh_tes!C27/RES_hh_num!C27)</f>
        <v>612.3499326432526</v>
      </c>
      <c r="D27" s="69">
        <f>IF(RES_hh_tes!D27=0,0,1000*11630*RES_hh_tes!D27/RES_hh_num!D27)</f>
        <v>551.77390849699884</v>
      </c>
      <c r="E27" s="69">
        <f>IF(RES_hh_tes!E27=0,0,1000*11630*RES_hh_tes!E27/RES_hh_num!E27)</f>
        <v>514.55918003228385</v>
      </c>
      <c r="F27" s="69">
        <f>IF(RES_hh_tes!F27=0,0,1000*11630*RES_hh_tes!F27/RES_hh_num!F27)</f>
        <v>545.78051066795297</v>
      </c>
      <c r="G27" s="69">
        <f>IF(RES_hh_tes!G27=0,0,1000*11630*RES_hh_tes!G27/RES_hh_num!G27)</f>
        <v>554.38530282186423</v>
      </c>
      <c r="H27" s="69">
        <f>IF(RES_hh_tes!H27=0,0,1000*11630*RES_hh_tes!H27/RES_hh_num!H27)</f>
        <v>547.32704256249121</v>
      </c>
      <c r="I27" s="69">
        <f>IF(RES_hh_tes!I27=0,0,1000*11630*RES_hh_tes!I27/RES_hh_num!I27)</f>
        <v>518.89637473602909</v>
      </c>
      <c r="J27" s="69">
        <f>IF(RES_hh_tes!J27=0,0,1000*11630*RES_hh_tes!J27/RES_hh_num!J27)</f>
        <v>553.1536129243849</v>
      </c>
      <c r="K27" s="69">
        <f>IF(RES_hh_tes!K27=0,0,1000*11630*RES_hh_tes!K27/RES_hh_num!K27)</f>
        <v>578.34497516168142</v>
      </c>
      <c r="L27" s="69">
        <f>IF(RES_hh_tes!L27=0,0,1000*11630*RES_hh_tes!L27/RES_hh_num!L27)</f>
        <v>527.09413659246513</v>
      </c>
      <c r="M27" s="69">
        <f>IF(RES_hh_tes!M27=0,0,1000*11630*RES_hh_tes!M27/RES_hh_num!M27)</f>
        <v>608.30511486427827</v>
      </c>
      <c r="N27" s="69">
        <f>IF(RES_hh_tes!N27=0,0,1000*11630*RES_hh_tes!N27/RES_hh_num!N27)</f>
        <v>652.39301082429233</v>
      </c>
      <c r="O27" s="69">
        <f>IF(RES_hh_tes!O27=0,0,1000*11630*RES_hh_tes!O27/RES_hh_num!O27)</f>
        <v>630.50096532344526</v>
      </c>
      <c r="P27" s="69">
        <f>IF(RES_hh_tes!P27=0,0,1000*11630*RES_hh_tes!P27/RES_hh_num!P27)</f>
        <v>629.21055436186634</v>
      </c>
      <c r="Q27" s="69">
        <f>IF(RES_hh_tes!Q27=0,0,1000*11630*RES_hh_tes!Q27/RES_hh_num!Q27)</f>
        <v>493.81854692878943</v>
      </c>
      <c r="R27" s="69">
        <f>IF(RES_hh_tes!R27=0,0,1000*11630*RES_hh_tes!R27/RES_hh_num!R27)</f>
        <v>478.23179175419705</v>
      </c>
      <c r="S27" s="69">
        <f>IF(RES_hh_tes!S27=0,0,1000*11630*RES_hh_tes!S27/RES_hh_num!S27)</f>
        <v>464.06071598997721</v>
      </c>
      <c r="T27" s="69">
        <f>IF(RES_hh_tes!T27=0,0,1000*11630*RES_hh_tes!T27/RES_hh_num!T27)</f>
        <v>477.38117041642414</v>
      </c>
      <c r="U27" s="69">
        <f>IF(RES_hh_tes!U27=0,0,1000*11630*RES_hh_tes!U27/RES_hh_num!U27)</f>
        <v>486.10880731821425</v>
      </c>
      <c r="V27" s="69">
        <f>IF(RES_hh_tes!V27=0,0,1000*11630*RES_hh_tes!V27/RES_hh_num!V27)</f>
        <v>354.96830928382661</v>
      </c>
      <c r="W27" s="69">
        <f>IF(RES_hh_tes!W27=0,0,1000*11630*RES_hh_tes!W27/RES_hh_num!W27)</f>
        <v>279.33255421343506</v>
      </c>
      <c r="DA27" s="88" t="s">
        <v>281</v>
      </c>
    </row>
    <row r="28" spans="1:105" ht="12" customHeight="1" x14ac:dyDescent="0.25">
      <c r="A28" s="28" t="s">
        <v>51</v>
      </c>
      <c r="B28" s="72">
        <f>IF(RES_hh_tes!B28=0,0,1000*11630*RES_hh_tes!B28/RES_hh_num!B28)</f>
        <v>0</v>
      </c>
      <c r="C28" s="72">
        <f>IF(RES_hh_tes!C28=0,0,1000*11630*RES_hh_tes!C28/RES_hh_num!C28)</f>
        <v>0</v>
      </c>
      <c r="D28" s="72">
        <f>IF(RES_hh_tes!D28=0,0,1000*11630*RES_hh_tes!D28/RES_hh_num!D28)</f>
        <v>0</v>
      </c>
      <c r="E28" s="72">
        <f>IF(RES_hh_tes!E28=0,0,1000*11630*RES_hh_tes!E28/RES_hh_num!E28)</f>
        <v>0</v>
      </c>
      <c r="F28" s="72">
        <f>IF(RES_hh_tes!F28=0,0,1000*11630*RES_hh_tes!F28/RES_hh_num!F28)</f>
        <v>0</v>
      </c>
      <c r="G28" s="72">
        <f>IF(RES_hh_tes!G28=0,0,1000*11630*RES_hh_tes!G28/RES_hh_num!G28)</f>
        <v>0</v>
      </c>
      <c r="H28" s="72">
        <f>IF(RES_hh_tes!H28=0,0,1000*11630*RES_hh_tes!H28/RES_hh_num!H28)</f>
        <v>0</v>
      </c>
      <c r="I28" s="72">
        <f>IF(RES_hh_tes!I28=0,0,1000*11630*RES_hh_tes!I28/RES_hh_num!I28)</f>
        <v>0</v>
      </c>
      <c r="J28" s="72">
        <f>IF(RES_hh_tes!J28=0,0,1000*11630*RES_hh_tes!J28/RES_hh_num!J28)</f>
        <v>0</v>
      </c>
      <c r="K28" s="72">
        <f>IF(RES_hh_tes!K28=0,0,1000*11630*RES_hh_tes!K28/RES_hh_num!K28)</f>
        <v>0</v>
      </c>
      <c r="L28" s="72">
        <f>IF(RES_hh_tes!L28=0,0,1000*11630*RES_hh_tes!L28/RES_hh_num!L28)</f>
        <v>0</v>
      </c>
      <c r="M28" s="72">
        <f>IF(RES_hh_tes!M28=0,0,1000*11630*RES_hh_tes!M28/RES_hh_num!M28)</f>
        <v>0</v>
      </c>
      <c r="N28" s="72">
        <f>IF(RES_hh_tes!N28=0,0,1000*11630*RES_hh_tes!N28/RES_hh_num!N28)</f>
        <v>0</v>
      </c>
      <c r="O28" s="72">
        <f>IF(RES_hh_tes!O28=0,0,1000*11630*RES_hh_tes!O28/RES_hh_num!O28)</f>
        <v>0</v>
      </c>
      <c r="P28" s="72">
        <f>IF(RES_hh_tes!P28=0,0,1000*11630*RES_hh_tes!P28/RES_hh_num!P28)</f>
        <v>0</v>
      </c>
      <c r="Q28" s="72">
        <f>IF(RES_hh_tes!Q28=0,0,1000*11630*RES_hh_tes!Q28/RES_hh_num!Q28)</f>
        <v>0</v>
      </c>
      <c r="R28" s="72">
        <f>IF(RES_hh_tes!R28=0,0,1000*11630*RES_hh_tes!R28/RES_hh_num!R28)</f>
        <v>0</v>
      </c>
      <c r="S28" s="72">
        <f>IF(RES_hh_tes!S28=0,0,1000*11630*RES_hh_tes!S28/RES_hh_num!S28)</f>
        <v>0</v>
      </c>
      <c r="T28" s="72">
        <f>IF(RES_hh_tes!T28=0,0,1000*11630*RES_hh_tes!T28/RES_hh_num!T28)</f>
        <v>0</v>
      </c>
      <c r="U28" s="72">
        <f>IF(RES_hh_tes!U28=0,0,1000*11630*RES_hh_tes!U28/RES_hh_num!U28)</f>
        <v>0</v>
      </c>
      <c r="V28" s="72">
        <f>IF(RES_hh_tes!V28=0,0,1000*11630*RES_hh_tes!V28/RES_hh_num!V28)</f>
        <v>0</v>
      </c>
      <c r="W28" s="72">
        <f>IF(RES_hh_tes!W28=0,0,1000*11630*RES_hh_tes!W28/RES_hh_num!W28)</f>
        <v>0</v>
      </c>
      <c r="DA28" s="89" t="s">
        <v>518</v>
      </c>
    </row>
    <row r="29" spans="1:105" s="2" customFormat="1" ht="12" customHeight="1" x14ac:dyDescent="0.25">
      <c r="A29" s="28" t="s">
        <v>74</v>
      </c>
      <c r="B29" s="72">
        <f>IF(RES_hh_tes!B29=0,0,1000*11630*RES_hh_tes!B29/RES_hh_num!B29)</f>
        <v>571.95596890553122</v>
      </c>
      <c r="C29" s="72">
        <f>IF(RES_hh_tes!C29=0,0,1000*11630*RES_hh_tes!C29/RES_hh_num!C29)</f>
        <v>728.75228249631039</v>
      </c>
      <c r="D29" s="72">
        <f>IF(RES_hh_tes!D29=0,0,1000*11630*RES_hh_tes!D29/RES_hh_num!D29)</f>
        <v>419.87243824645026</v>
      </c>
      <c r="E29" s="72">
        <f>IF(RES_hh_tes!E29=0,0,1000*11630*RES_hh_tes!E29/RES_hh_num!E29)</f>
        <v>266.67250922929065</v>
      </c>
      <c r="F29" s="72">
        <f>IF(RES_hh_tes!F29=0,0,1000*11630*RES_hh_tes!F29/RES_hh_num!F29)</f>
        <v>507.3934083910674</v>
      </c>
      <c r="G29" s="72">
        <f>IF(RES_hh_tes!G29=0,0,1000*11630*RES_hh_tes!G29/RES_hh_num!G29)</f>
        <v>677.36508715743537</v>
      </c>
      <c r="H29" s="72">
        <f>IF(RES_hh_tes!H29=0,0,1000*11630*RES_hh_tes!H29/RES_hh_num!H29)</f>
        <v>720.7713833747664</v>
      </c>
      <c r="I29" s="72">
        <f>IF(RES_hh_tes!I29=0,0,1000*11630*RES_hh_tes!I29/RES_hh_num!I29)</f>
        <v>311.72298917220837</v>
      </c>
      <c r="J29" s="72">
        <f>IF(RES_hh_tes!J29=0,0,1000*11630*RES_hh_tes!J29/RES_hh_num!J29)</f>
        <v>344.54669763335932</v>
      </c>
      <c r="K29" s="72">
        <f>IF(RES_hh_tes!K29=0,0,1000*11630*RES_hh_tes!K29/RES_hh_num!K29)</f>
        <v>788.81658235630937</v>
      </c>
      <c r="L29" s="72">
        <f>IF(RES_hh_tes!L29=0,0,1000*11630*RES_hh_tes!L29/RES_hh_num!L29)</f>
        <v>687.50469617394708</v>
      </c>
      <c r="M29" s="72">
        <f>IF(RES_hh_tes!M29=0,0,1000*11630*RES_hh_tes!M29/RES_hh_num!M29)</f>
        <v>456.94994410966069</v>
      </c>
      <c r="N29" s="72">
        <f>IF(RES_hh_tes!N29=0,0,1000*11630*RES_hh_tes!N29/RES_hh_num!N29)</f>
        <v>363.72431907151116</v>
      </c>
      <c r="O29" s="72">
        <f>IF(RES_hh_tes!O29=0,0,1000*11630*RES_hh_tes!O29/RES_hh_num!O29)</f>
        <v>522.36052335534396</v>
      </c>
      <c r="P29" s="72">
        <f>IF(RES_hh_tes!P29=0,0,1000*11630*RES_hh_tes!P29/RES_hh_num!P29)</f>
        <v>631.86042850733691</v>
      </c>
      <c r="Q29" s="72">
        <f>IF(RES_hh_tes!Q29=0,0,1000*11630*RES_hh_tes!Q29/RES_hh_num!Q29)</f>
        <v>514.06493560787806</v>
      </c>
      <c r="R29" s="72">
        <f>IF(RES_hh_tes!R29=0,0,1000*11630*RES_hh_tes!R29/RES_hh_num!R29)</f>
        <v>510.23857183677507</v>
      </c>
      <c r="S29" s="72">
        <f>IF(RES_hh_tes!S29=0,0,1000*11630*RES_hh_tes!S29/RES_hh_num!S29)</f>
        <v>391.99935320847032</v>
      </c>
      <c r="T29" s="72">
        <f>IF(RES_hh_tes!T29=0,0,1000*11630*RES_hh_tes!T29/RES_hh_num!T29)</f>
        <v>433.70657557688168</v>
      </c>
      <c r="U29" s="72">
        <f>IF(RES_hh_tes!U29=0,0,1000*11630*RES_hh_tes!U29/RES_hh_num!U29)</f>
        <v>536.3869551113695</v>
      </c>
      <c r="V29" s="72">
        <f>IF(RES_hh_tes!V29=0,0,1000*11630*RES_hh_tes!V29/RES_hh_num!V29)</f>
        <v>422.54603842016456</v>
      </c>
      <c r="W29" s="72">
        <f>IF(RES_hh_tes!W29=0,0,1000*11630*RES_hh_tes!W29/RES_hh_num!W29)</f>
        <v>218.2167864065718</v>
      </c>
      <c r="DA29" s="89" t="s">
        <v>519</v>
      </c>
    </row>
    <row r="30" spans="1:105" ht="12" customHeight="1" x14ac:dyDescent="0.25">
      <c r="A30" s="28" t="s">
        <v>192</v>
      </c>
      <c r="B30" s="72">
        <f>IF(RES_hh_tes!B30=0,0,1000*11630*RES_hh_tes!B30/RES_hh_num!B30)</f>
        <v>518.43787160141778</v>
      </c>
      <c r="C30" s="72">
        <f>IF(RES_hh_tes!C30=0,0,1000*11630*RES_hh_tes!C30/RES_hh_num!C30)</f>
        <v>672.23848559958344</v>
      </c>
      <c r="D30" s="72">
        <f>IF(RES_hh_tes!D30=0,0,1000*11630*RES_hh_tes!D30/RES_hh_num!D30)</f>
        <v>555.27068582340314</v>
      </c>
      <c r="E30" s="72">
        <f>IF(RES_hh_tes!E30=0,0,1000*11630*RES_hh_tes!E30/RES_hh_num!E30)</f>
        <v>511.68905032641982</v>
      </c>
      <c r="F30" s="72">
        <f>IF(RES_hh_tes!F30=0,0,1000*11630*RES_hh_tes!F30/RES_hh_num!F30)</f>
        <v>535.47898373595319</v>
      </c>
      <c r="G30" s="72">
        <f>IF(RES_hh_tes!G30=0,0,1000*11630*RES_hh_tes!G30/RES_hh_num!G30)</f>
        <v>543.95215308198829</v>
      </c>
      <c r="H30" s="72">
        <f>IF(RES_hh_tes!H30=0,0,1000*11630*RES_hh_tes!H30/RES_hh_num!H30)</f>
        <v>527.19988050296456</v>
      </c>
      <c r="I30" s="72">
        <f>IF(RES_hh_tes!I30=0,0,1000*11630*RES_hh_tes!I30/RES_hh_num!I30)</f>
        <v>507.78683053913005</v>
      </c>
      <c r="J30" s="72">
        <f>IF(RES_hh_tes!J30=0,0,1000*11630*RES_hh_tes!J30/RES_hh_num!J30)</f>
        <v>554.7252354233824</v>
      </c>
      <c r="K30" s="72">
        <f>IF(RES_hh_tes!K30=0,0,1000*11630*RES_hh_tes!K30/RES_hh_num!K30)</f>
        <v>573.65178318838457</v>
      </c>
      <c r="L30" s="72">
        <f>IF(RES_hh_tes!L30=0,0,1000*11630*RES_hh_tes!L30/RES_hh_num!L30)</f>
        <v>581.15132682339913</v>
      </c>
      <c r="M30" s="72">
        <f>IF(RES_hh_tes!M30=0,0,1000*11630*RES_hh_tes!M30/RES_hh_num!M30)</f>
        <v>565.5366688417372</v>
      </c>
      <c r="N30" s="72">
        <f>IF(RES_hh_tes!N30=0,0,1000*11630*RES_hh_tes!N30/RES_hh_num!N30)</f>
        <v>702.84951420010782</v>
      </c>
      <c r="O30" s="72">
        <f>IF(RES_hh_tes!O30=0,0,1000*11630*RES_hh_tes!O30/RES_hh_num!O30)</f>
        <v>591.15400060489958</v>
      </c>
      <c r="P30" s="72">
        <f>IF(RES_hh_tes!P30=0,0,1000*11630*RES_hh_tes!P30/RES_hh_num!P30)</f>
        <v>507.53377058015639</v>
      </c>
      <c r="Q30" s="72">
        <f>IF(RES_hh_tes!Q30=0,0,1000*11630*RES_hh_tes!Q30/RES_hh_num!Q30)</f>
        <v>528.77421584759611</v>
      </c>
      <c r="R30" s="72">
        <f>IF(RES_hh_tes!R30=0,0,1000*11630*RES_hh_tes!R30/RES_hh_num!R30)</f>
        <v>471.26890935576608</v>
      </c>
      <c r="S30" s="72">
        <f>IF(RES_hh_tes!S30=0,0,1000*11630*RES_hh_tes!S30/RES_hh_num!S30)</f>
        <v>515.88114818725535</v>
      </c>
      <c r="T30" s="72">
        <f>IF(RES_hh_tes!T30=0,0,1000*11630*RES_hh_tes!T30/RES_hh_num!T30)</f>
        <v>454.95441314550044</v>
      </c>
      <c r="U30" s="72">
        <f>IF(RES_hh_tes!U30=0,0,1000*11630*RES_hh_tes!U30/RES_hh_num!U30)</f>
        <v>422.14933273029607</v>
      </c>
      <c r="V30" s="72">
        <f>IF(RES_hh_tes!V30=0,0,1000*11630*RES_hh_tes!V30/RES_hh_num!V30)</f>
        <v>375.8423624540855</v>
      </c>
      <c r="W30" s="72">
        <f>IF(RES_hh_tes!W30=0,0,1000*11630*RES_hh_tes!W30/RES_hh_num!W30)</f>
        <v>280.99043794492792</v>
      </c>
      <c r="DA30" s="89" t="s">
        <v>520</v>
      </c>
    </row>
    <row r="31" spans="1:105" ht="12" customHeight="1" x14ac:dyDescent="0.25">
      <c r="A31" s="28" t="s">
        <v>207</v>
      </c>
      <c r="B31" s="72">
        <f>IF(RES_hh_tes!B31=0,0,1000*11630*RES_hh_tes!B31/RES_hh_num!B31)</f>
        <v>0</v>
      </c>
      <c r="C31" s="72">
        <f>IF(RES_hh_tes!C31=0,0,1000*11630*RES_hh_tes!C31/RES_hh_num!C31)</f>
        <v>0</v>
      </c>
      <c r="D31" s="72">
        <f>IF(RES_hh_tes!D31=0,0,1000*11630*RES_hh_tes!D31/RES_hh_num!D31)</f>
        <v>0</v>
      </c>
      <c r="E31" s="72">
        <f>IF(RES_hh_tes!E31=0,0,1000*11630*RES_hh_tes!E31/RES_hh_num!E31)</f>
        <v>0</v>
      </c>
      <c r="F31" s="72">
        <f>IF(RES_hh_tes!F31=0,0,1000*11630*RES_hh_tes!F31/RES_hh_num!F31)</f>
        <v>0</v>
      </c>
      <c r="G31" s="72">
        <f>IF(RES_hh_tes!G31=0,0,1000*11630*RES_hh_tes!G31/RES_hh_num!G31)</f>
        <v>0</v>
      </c>
      <c r="H31" s="72">
        <f>IF(RES_hh_tes!H31=0,0,1000*11630*RES_hh_tes!H31/RES_hh_num!H31)</f>
        <v>0</v>
      </c>
      <c r="I31" s="72">
        <f>IF(RES_hh_tes!I31=0,0,1000*11630*RES_hh_tes!I31/RES_hh_num!I31)</f>
        <v>0</v>
      </c>
      <c r="J31" s="72">
        <f>IF(RES_hh_tes!J31=0,0,1000*11630*RES_hh_tes!J31/RES_hh_num!J31)</f>
        <v>0</v>
      </c>
      <c r="K31" s="72">
        <f>IF(RES_hh_tes!K31=0,0,1000*11630*RES_hh_tes!K31/RES_hh_num!K31)</f>
        <v>0</v>
      </c>
      <c r="L31" s="72">
        <f>IF(RES_hh_tes!L31=0,0,1000*11630*RES_hh_tes!L31/RES_hh_num!L31)</f>
        <v>0</v>
      </c>
      <c r="M31" s="72">
        <f>IF(RES_hh_tes!M31=0,0,1000*11630*RES_hh_tes!M31/RES_hh_num!M31)</f>
        <v>0</v>
      </c>
      <c r="N31" s="72">
        <f>IF(RES_hh_tes!N31=0,0,1000*11630*RES_hh_tes!N31/RES_hh_num!N31)</f>
        <v>0</v>
      </c>
      <c r="O31" s="72">
        <f>IF(RES_hh_tes!O31=0,0,1000*11630*RES_hh_tes!O31/RES_hh_num!O31)</f>
        <v>0</v>
      </c>
      <c r="P31" s="72">
        <f>IF(RES_hh_tes!P31=0,0,1000*11630*RES_hh_tes!P31/RES_hh_num!P31)</f>
        <v>0</v>
      </c>
      <c r="Q31" s="72">
        <f>IF(RES_hh_tes!Q31=0,0,1000*11630*RES_hh_tes!Q31/RES_hh_num!Q31)</f>
        <v>0</v>
      </c>
      <c r="R31" s="72">
        <f>IF(RES_hh_tes!R31=0,0,1000*11630*RES_hh_tes!R31/RES_hh_num!R31)</f>
        <v>0</v>
      </c>
      <c r="S31" s="72">
        <f>IF(RES_hh_tes!S31=0,0,1000*11630*RES_hh_tes!S31/RES_hh_num!S31)</f>
        <v>0</v>
      </c>
      <c r="T31" s="72">
        <f>IF(RES_hh_tes!T31=0,0,1000*11630*RES_hh_tes!T31/RES_hh_num!T31)</f>
        <v>0</v>
      </c>
      <c r="U31" s="72">
        <f>IF(RES_hh_tes!U31=0,0,1000*11630*RES_hh_tes!U31/RES_hh_num!U31)</f>
        <v>0</v>
      </c>
      <c r="V31" s="72">
        <f>IF(RES_hh_tes!V31=0,0,1000*11630*RES_hh_tes!V31/RES_hh_num!V31)</f>
        <v>0</v>
      </c>
      <c r="W31" s="72">
        <f>IF(RES_hh_tes!W31=0,0,1000*11630*RES_hh_tes!W31/RES_hh_num!W31)</f>
        <v>0</v>
      </c>
      <c r="DA31" s="89" t="s">
        <v>521</v>
      </c>
    </row>
    <row r="32" spans="1:105" ht="12" customHeight="1" x14ac:dyDescent="0.25">
      <c r="A32" s="32" t="s">
        <v>53</v>
      </c>
      <c r="B32" s="77">
        <f>IF(RES_hh_tes!B32=0,0,1000*11630*RES_hh_tes!B32/RES_hh_num!B32)</f>
        <v>612.36402183089547</v>
      </c>
      <c r="C32" s="77">
        <f>IF(RES_hh_tes!C32=0,0,1000*11630*RES_hh_tes!C32/RES_hh_num!C32)</f>
        <v>542.87357353424159</v>
      </c>
      <c r="D32" s="77">
        <f>IF(RES_hh_tes!D32=0,0,1000*11630*RES_hh_tes!D32/RES_hh_num!D32)</f>
        <v>577.2418815007527</v>
      </c>
      <c r="E32" s="77">
        <f>IF(RES_hh_tes!E32=0,0,1000*11630*RES_hh_tes!E32/RES_hh_num!E32)</f>
        <v>550.22363455413165</v>
      </c>
      <c r="F32" s="77">
        <f>IF(RES_hh_tes!F32=0,0,1000*11630*RES_hh_tes!F32/RES_hh_num!F32)</f>
        <v>554.68272017342224</v>
      </c>
      <c r="G32" s="77">
        <f>IF(RES_hh_tes!G32=0,0,1000*11630*RES_hh_tes!G32/RES_hh_num!G32)</f>
        <v>538.13495480548443</v>
      </c>
      <c r="H32" s="77">
        <f>IF(RES_hh_tes!H32=0,0,1000*11630*RES_hh_tes!H32/RES_hh_num!H32)</f>
        <v>527.83868288795918</v>
      </c>
      <c r="I32" s="77">
        <f>IF(RES_hh_tes!I32=0,0,1000*11630*RES_hh_tes!I32/RES_hh_num!I32)</f>
        <v>547.73160891841519</v>
      </c>
      <c r="J32" s="77">
        <f>IF(RES_hh_tes!J32=0,0,1000*11630*RES_hh_tes!J32/RES_hh_num!J32)</f>
        <v>576.48830168669781</v>
      </c>
      <c r="K32" s="77">
        <f>IF(RES_hh_tes!K32=0,0,1000*11630*RES_hh_tes!K32/RES_hh_num!K32)</f>
        <v>552.22630263717838</v>
      </c>
      <c r="L32" s="77">
        <f>IF(RES_hh_tes!L32=0,0,1000*11630*RES_hh_tes!L32/RES_hh_num!L32)</f>
        <v>477.4055718746277</v>
      </c>
      <c r="M32" s="77">
        <f>IF(RES_hh_tes!M32=0,0,1000*11630*RES_hh_tes!M32/RES_hh_num!M32)</f>
        <v>641.78937779157604</v>
      </c>
      <c r="N32" s="77">
        <f>IF(RES_hh_tes!N32=0,0,1000*11630*RES_hh_tes!N32/RES_hh_num!N32)</f>
        <v>642.56070149955281</v>
      </c>
      <c r="O32" s="77">
        <f>IF(RES_hh_tes!O32=0,0,1000*11630*RES_hh_tes!O32/RES_hh_num!O32)</f>
        <v>651.33178644132272</v>
      </c>
      <c r="P32" s="77">
        <f>IF(RES_hh_tes!P32=0,0,1000*11630*RES_hh_tes!P32/RES_hh_num!P32)</f>
        <v>684.44460343120193</v>
      </c>
      <c r="Q32" s="77">
        <f>IF(RES_hh_tes!Q32=0,0,1000*11630*RES_hh_tes!Q32/RES_hh_num!Q32)</f>
        <v>472.11109326691309</v>
      </c>
      <c r="R32" s="77">
        <f>IF(RES_hh_tes!R32=0,0,1000*11630*RES_hh_tes!R32/RES_hh_num!R32)</f>
        <v>481.88547958945247</v>
      </c>
      <c r="S32" s="77">
        <f>IF(RES_hh_tes!S32=0,0,1000*11630*RES_hh_tes!S32/RES_hh_num!S32)</f>
        <v>424.57594535426631</v>
      </c>
      <c r="T32" s="77">
        <f>IF(RES_hh_tes!T32=0,0,1000*11630*RES_hh_tes!T32/RES_hh_num!T32)</f>
        <v>498.31345600569898</v>
      </c>
      <c r="U32" s="77">
        <f>IF(RES_hh_tes!U32=0,0,1000*11630*RES_hh_tes!U32/RES_hh_num!U32)</f>
        <v>544.01327997794669</v>
      </c>
      <c r="V32" s="77">
        <f>IF(RES_hh_tes!V32=0,0,1000*11630*RES_hh_tes!V32/RES_hh_num!V32)</f>
        <v>324.59696268718886</v>
      </c>
      <c r="W32" s="77">
        <f>IF(RES_hh_tes!W32=0,0,1000*11630*RES_hh_tes!W32/RES_hh_num!W32)</f>
        <v>280.57826116889413</v>
      </c>
      <c r="DA32" s="92" t="s">
        <v>522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>
        <f>IF(RES_hh_emi!B3=0,0,1000000*RES_hh_emi!B3/RES_hh_num!B3)</f>
        <v>6263.9524155426088</v>
      </c>
      <c r="C3" s="65">
        <f>IF(RES_hh_emi!C3=0,0,1000000*RES_hh_emi!C3/RES_hh_num!C3)</f>
        <v>6696.931961439147</v>
      </c>
      <c r="D3" s="65">
        <f>IF(RES_hh_emi!D3=0,0,1000000*RES_hh_emi!D3/RES_hh_num!D3)</f>
        <v>6244.7837495266876</v>
      </c>
      <c r="E3" s="65">
        <f>IF(RES_hh_emi!E3=0,0,1000000*RES_hh_emi!E3/RES_hh_num!E3)</f>
        <v>6390.9754356457724</v>
      </c>
      <c r="F3" s="65">
        <f>IF(RES_hh_emi!F3=0,0,1000000*RES_hh_emi!F3/RES_hh_num!F3)</f>
        <v>6740.2191397884935</v>
      </c>
      <c r="G3" s="65">
        <f>IF(RES_hh_emi!G3=0,0,1000000*RES_hh_emi!G3/RES_hh_num!G3)</f>
        <v>6506.6782384060007</v>
      </c>
      <c r="H3" s="65">
        <f>IF(RES_hh_emi!H3=0,0,1000000*RES_hh_emi!H3/RES_hh_num!H3)</f>
        <v>6229.8898900960476</v>
      </c>
      <c r="I3" s="65">
        <f>IF(RES_hh_emi!I3=0,0,1000000*RES_hh_emi!I3/RES_hh_num!I3)</f>
        <v>5940.066621195785</v>
      </c>
      <c r="J3" s="65">
        <f>IF(RES_hh_emi!J3=0,0,1000000*RES_hh_emi!J3/RES_hh_num!J3)</f>
        <v>6003.9898700280528</v>
      </c>
      <c r="K3" s="65">
        <f>IF(RES_hh_emi!K3=0,0,1000000*RES_hh_emi!K3/RES_hh_num!K3)</f>
        <v>5797.9495098959496</v>
      </c>
      <c r="L3" s="65">
        <f>IF(RES_hh_emi!L3=0,0,1000000*RES_hh_emi!L3/RES_hh_num!L3)</f>
        <v>5661.6613555787271</v>
      </c>
      <c r="M3" s="65">
        <f>IF(RES_hh_emi!M3=0,0,1000000*RES_hh_emi!M3/RES_hh_num!M3)</f>
        <v>5085.7740292531835</v>
      </c>
      <c r="N3" s="65">
        <f>IF(RES_hh_emi!N3=0,0,1000000*RES_hh_emi!N3/RES_hh_num!N3)</f>
        <v>4943.8422554884673</v>
      </c>
      <c r="O3" s="65">
        <f>IF(RES_hh_emi!O3=0,0,1000000*RES_hh_emi!O3/RES_hh_num!O3)</f>
        <v>4817.5321819621558</v>
      </c>
      <c r="P3" s="65">
        <f>IF(RES_hh_emi!P3=0,0,1000000*RES_hh_emi!P3/RES_hh_num!P3)</f>
        <v>4148.3074219757627</v>
      </c>
      <c r="Q3" s="65">
        <f>IF(RES_hh_emi!Q3=0,0,1000000*RES_hh_emi!Q3/RES_hh_num!Q3)</f>
        <v>4507.7567390469758</v>
      </c>
      <c r="R3" s="65">
        <f>IF(RES_hh_emi!R3=0,0,1000000*RES_hh_emi!R3/RES_hh_num!R3)</f>
        <v>4451.2437018651608</v>
      </c>
      <c r="S3" s="65">
        <f>IF(RES_hh_emi!S3=0,0,1000000*RES_hh_emi!S3/RES_hh_num!S3)</f>
        <v>4365.892285744455</v>
      </c>
      <c r="T3" s="65">
        <f>IF(RES_hh_emi!T3=0,0,1000000*RES_hh_emi!T3/RES_hh_num!T3)</f>
        <v>3902.7665880230174</v>
      </c>
      <c r="U3" s="65">
        <f>IF(RES_hh_emi!U3=0,0,1000000*RES_hh_emi!U3/RES_hh_num!U3)</f>
        <v>3495.54362712997</v>
      </c>
      <c r="V3" s="65">
        <f>IF(RES_hh_emi!V3=0,0,1000000*RES_hh_emi!V3/RES_hh_num!V3)</f>
        <v>3680.9310310352616</v>
      </c>
      <c r="W3" s="65">
        <f>IF(RES_hh_emi!W3=0,0,1000000*RES_hh_emi!W3/RES_hh_num!W3)</f>
        <v>3473.1196803325356</v>
      </c>
      <c r="DA3" s="87" t="s">
        <v>283</v>
      </c>
    </row>
    <row r="4" spans="1:105" ht="12.95" customHeight="1" x14ac:dyDescent="0.25">
      <c r="A4" s="68" t="s">
        <v>57</v>
      </c>
      <c r="B4" s="69">
        <f>IF(RES_hh_emi!B4=0,0,1000000*RES_hh_emi!B4/RES_hh_num!B4)</f>
        <v>5867.5061014238836</v>
      </c>
      <c r="C4" s="69">
        <f>IF(RES_hh_emi!C4=0,0,1000000*RES_hh_emi!C4/RES_hh_num!C4)</f>
        <v>6282.9106251621515</v>
      </c>
      <c r="D4" s="69">
        <f>IF(RES_hh_emi!D4=0,0,1000000*RES_hh_emi!D4/RES_hh_num!D4)</f>
        <v>5863.7201999820509</v>
      </c>
      <c r="E4" s="69">
        <f>IF(RES_hh_emi!E4=0,0,1000000*RES_hh_emi!E4/RES_hh_num!E4)</f>
        <v>6019.1989529590282</v>
      </c>
      <c r="F4" s="69">
        <f>IF(RES_hh_emi!F4=0,0,1000000*RES_hh_emi!F4/RES_hh_num!F4)</f>
        <v>6357.4405990210626</v>
      </c>
      <c r="G4" s="69">
        <f>IF(RES_hh_emi!G4=0,0,1000000*RES_hh_emi!G4/RES_hh_num!G4)</f>
        <v>6118.0408133503206</v>
      </c>
      <c r="H4" s="69">
        <f>IF(RES_hh_emi!H4=0,0,1000000*RES_hh_emi!H4/RES_hh_num!H4)</f>
        <v>5838.656122301325</v>
      </c>
      <c r="I4" s="69">
        <f>IF(RES_hh_emi!I4=0,0,1000000*RES_hh_emi!I4/RES_hh_num!I4)</f>
        <v>5563.1166725766434</v>
      </c>
      <c r="J4" s="69">
        <f>IF(RES_hh_emi!J4=0,0,1000000*RES_hh_emi!J4/RES_hh_num!J4)</f>
        <v>5610.9787337277739</v>
      </c>
      <c r="K4" s="69">
        <f>IF(RES_hh_emi!K4=0,0,1000000*RES_hh_emi!K4/RES_hh_num!K4)</f>
        <v>5413.8711801305235</v>
      </c>
      <c r="L4" s="69">
        <f>IF(RES_hh_emi!L4=0,0,1000000*RES_hh_emi!L4/RES_hh_num!L4)</f>
        <v>5251.1619884638012</v>
      </c>
      <c r="M4" s="69">
        <f>IF(RES_hh_emi!M4=0,0,1000000*RES_hh_emi!M4/RES_hh_num!M4)</f>
        <v>4685.0343495164616</v>
      </c>
      <c r="N4" s="69">
        <f>IF(RES_hh_emi!N4=0,0,1000000*RES_hh_emi!N4/RES_hh_num!N4)</f>
        <v>4572.4744805033051</v>
      </c>
      <c r="O4" s="69">
        <f>IF(RES_hh_emi!O4=0,0,1000000*RES_hh_emi!O4/RES_hh_num!O4)</f>
        <v>4440.8705767846304</v>
      </c>
      <c r="P4" s="69">
        <f>IF(RES_hh_emi!P4=0,0,1000000*RES_hh_emi!P4/RES_hh_num!P4)</f>
        <v>3769.5420805883509</v>
      </c>
      <c r="Q4" s="69">
        <f>IF(RES_hh_emi!Q4=0,0,1000000*RES_hh_emi!Q4/RES_hh_num!Q4)</f>
        <v>4161.3619481375954</v>
      </c>
      <c r="R4" s="69">
        <f>IF(RES_hh_emi!R4=0,0,1000000*RES_hh_emi!R4/RES_hh_num!R4)</f>
        <v>4117.2363515882289</v>
      </c>
      <c r="S4" s="69">
        <f>IF(RES_hh_emi!S4=0,0,1000000*RES_hh_emi!S4/RES_hh_num!S4)</f>
        <v>4064.9797044758429</v>
      </c>
      <c r="T4" s="69">
        <f>IF(RES_hh_emi!T4=0,0,1000000*RES_hh_emi!T4/RES_hh_num!T4)</f>
        <v>3583.3431816875905</v>
      </c>
      <c r="U4" s="69">
        <f>IF(RES_hh_emi!U4=0,0,1000000*RES_hh_emi!U4/RES_hh_num!U4)</f>
        <v>3134.6603265027825</v>
      </c>
      <c r="V4" s="69">
        <f>IF(RES_hh_emi!V4=0,0,1000000*RES_hh_emi!V4/RES_hh_num!V4)</f>
        <v>3398.5732250963656</v>
      </c>
      <c r="W4" s="69">
        <f>IF(RES_hh_emi!W4=0,0,1000000*RES_hh_emi!W4/RES_hh_num!W4)</f>
        <v>3186.8236559156799</v>
      </c>
      <c r="DA4" s="88" t="s">
        <v>284</v>
      </c>
    </row>
    <row r="5" spans="1:105" ht="12" customHeight="1" x14ac:dyDescent="0.25">
      <c r="A5" s="28" t="s">
        <v>51</v>
      </c>
      <c r="B5" s="72">
        <f>IF(RES_hh_emi!B5=0,0,1000000*RES_hh_emi!B5/RES_hh_num!B5)</f>
        <v>8041.1937823834214</v>
      </c>
      <c r="C5" s="72">
        <f>IF(RES_hh_emi!C5=0,0,1000000*RES_hh_emi!C5/RES_hh_num!C5)</f>
        <v>7635.2542682926814</v>
      </c>
      <c r="D5" s="72">
        <f>IF(RES_hh_emi!D5=0,0,1000000*RES_hh_emi!D5/RES_hh_num!D5)</f>
        <v>7578.9554110898671</v>
      </c>
      <c r="E5" s="72">
        <f>IF(RES_hh_emi!E5=0,0,1000000*RES_hh_emi!E5/RES_hh_num!E5)</f>
        <v>7019.8308292682941</v>
      </c>
      <c r="F5" s="72">
        <f>IF(RES_hh_emi!F5=0,0,1000000*RES_hh_emi!F5/RES_hh_num!F5)</f>
        <v>7607.6</v>
      </c>
      <c r="G5" s="72">
        <f>IF(RES_hh_emi!G5=0,0,1000000*RES_hh_emi!G5/RES_hh_num!G5)</f>
        <v>8938.5731707317082</v>
      </c>
      <c r="H5" s="72">
        <f>IF(RES_hh_emi!H5=0,0,1000000*RES_hh_emi!H5/RES_hh_num!H5)</f>
        <v>8244.988327868854</v>
      </c>
      <c r="I5" s="72">
        <f>IF(RES_hh_emi!I5=0,0,1000000*RES_hh_emi!I5/RES_hh_num!I5)</f>
        <v>7470.9839145907472</v>
      </c>
      <c r="J5" s="72">
        <f>IF(RES_hh_emi!J5=0,0,1000000*RES_hh_emi!J5/RES_hh_num!J5)</f>
        <v>7194.6968029739792</v>
      </c>
      <c r="K5" s="72">
        <f>IF(RES_hh_emi!K5=0,0,1000000*RES_hh_emi!K5/RES_hh_num!K5)</f>
        <v>7561.619999999999</v>
      </c>
      <c r="L5" s="72">
        <f>IF(RES_hh_emi!L5=0,0,1000000*RES_hh_emi!L5/RES_hh_num!L5)</f>
        <v>8238.4456000000009</v>
      </c>
      <c r="M5" s="72">
        <f>IF(RES_hh_emi!M5=0,0,1000000*RES_hh_emi!M5/RES_hh_num!M5)</f>
        <v>6990.3796226415097</v>
      </c>
      <c r="N5" s="72">
        <f>IF(RES_hh_emi!N5=0,0,1000000*RES_hh_emi!N5/RES_hh_num!N5)</f>
        <v>5642.845185185186</v>
      </c>
      <c r="O5" s="72">
        <f>IF(RES_hh_emi!O5=0,0,1000000*RES_hh_emi!O5/RES_hh_num!O5)</f>
        <v>7243.0759776536333</v>
      </c>
      <c r="P5" s="72">
        <f>IF(RES_hh_emi!P5=0,0,1000000*RES_hh_emi!P5/RES_hh_num!P5)</f>
        <v>5554.6032786885235</v>
      </c>
      <c r="Q5" s="72">
        <f>IF(RES_hh_emi!Q5=0,0,1000000*RES_hh_emi!Q5/RES_hh_num!Q5)</f>
        <v>6875.6203278688563</v>
      </c>
      <c r="R5" s="72">
        <f>IF(RES_hh_emi!R5=0,0,1000000*RES_hh_emi!R5/RES_hh_num!R5)</f>
        <v>7347.6706748466277</v>
      </c>
      <c r="S5" s="72">
        <f>IF(RES_hh_emi!S5=0,0,1000000*RES_hh_emi!S5/RES_hh_num!S5)</f>
        <v>5979.8436923076924</v>
      </c>
      <c r="T5" s="72">
        <f>IF(RES_hh_emi!T5=0,0,1000000*RES_hh_emi!T5/RES_hh_num!T5)</f>
        <v>4684.9924637681197</v>
      </c>
      <c r="U5" s="72">
        <f>IF(RES_hh_emi!U5=0,0,1000000*RES_hh_emi!U5/RES_hh_num!U5)</f>
        <v>5154.5128934010181</v>
      </c>
      <c r="V5" s="72">
        <f>IF(RES_hh_emi!V5=0,0,1000000*RES_hh_emi!V5/RES_hh_num!V5)</f>
        <v>5224.59807692308</v>
      </c>
      <c r="W5" s="72">
        <f>IF(RES_hh_emi!W5=0,0,1000000*RES_hh_emi!W5/RES_hh_num!W5)</f>
        <v>5974.9411764705901</v>
      </c>
      <c r="DA5" s="89" t="s">
        <v>524</v>
      </c>
    </row>
    <row r="6" spans="1:105" ht="12" customHeight="1" x14ac:dyDescent="0.25">
      <c r="A6" s="28" t="s">
        <v>74</v>
      </c>
      <c r="B6" s="72">
        <f>IF(RES_hh_emi!B6=0,0,1000000*RES_hh_emi!B6/RES_hh_num!B6)</f>
        <v>6580.1806509334438</v>
      </c>
      <c r="C6" s="72">
        <f>IF(RES_hh_emi!C6=0,0,1000000*RES_hh_emi!C6/RES_hh_num!C6)</f>
        <v>7070.6861377328496</v>
      </c>
      <c r="D6" s="72">
        <f>IF(RES_hh_emi!D6=0,0,1000000*RES_hh_emi!D6/RES_hh_num!D6)</f>
        <v>4350.8025637699066</v>
      </c>
      <c r="E6" s="72">
        <f>IF(RES_hh_emi!E6=0,0,1000000*RES_hh_emi!E6/RES_hh_num!E6)</f>
        <v>3063.2580221851927</v>
      </c>
      <c r="F6" s="72">
        <f>IF(RES_hh_emi!F6=0,0,1000000*RES_hh_emi!F6/RES_hh_num!F6)</f>
        <v>6755.9328986670525</v>
      </c>
      <c r="G6" s="72">
        <f>IF(RES_hh_emi!G6=0,0,1000000*RES_hh_emi!G6/RES_hh_num!G6)</f>
        <v>10058.676816865709</v>
      </c>
      <c r="H6" s="72">
        <f>IF(RES_hh_emi!H6=0,0,1000000*RES_hh_emi!H6/RES_hh_num!H6)</f>
        <v>10062.385258660479</v>
      </c>
      <c r="I6" s="72">
        <f>IF(RES_hh_emi!I6=0,0,1000000*RES_hh_emi!I6/RES_hh_num!I6)</f>
        <v>4109.075123859524</v>
      </c>
      <c r="J6" s="72">
        <f>IF(RES_hh_emi!J6=0,0,1000000*RES_hh_emi!J6/RES_hh_num!J6)</f>
        <v>4952.1379167499608</v>
      </c>
      <c r="K6" s="72">
        <f>IF(RES_hh_emi!K6=0,0,1000000*RES_hh_emi!K6/RES_hh_num!K6)</f>
        <v>5754.3905841270544</v>
      </c>
      <c r="L6" s="72">
        <f>IF(RES_hh_emi!L6=0,0,1000000*RES_hh_emi!L6/RES_hh_num!L6)</f>
        <v>13612.199696969688</v>
      </c>
      <c r="M6" s="72">
        <f>IF(RES_hh_emi!M6=0,0,1000000*RES_hh_emi!M6/RES_hh_num!M6)</f>
        <v>1642.8945454545426</v>
      </c>
      <c r="N6" s="72">
        <f>IF(RES_hh_emi!N6=0,0,1000000*RES_hh_emi!N6/RES_hh_num!N6)</f>
        <v>362.82500000000192</v>
      </c>
      <c r="O6" s="72">
        <f>IF(RES_hh_emi!O6=0,0,1000000*RES_hh_emi!O6/RES_hh_num!O6)</f>
        <v>527.74545454544966</v>
      </c>
      <c r="P6" s="72">
        <f>IF(RES_hh_emi!P6=0,0,1000000*RES_hh_emi!P6/RES_hh_num!P6)</f>
        <v>1477.2283636363616</v>
      </c>
      <c r="Q6" s="72">
        <f>IF(RES_hh_emi!Q6=0,0,1000000*RES_hh_emi!Q6/RES_hh_num!Q6)</f>
        <v>6338.5610526315841</v>
      </c>
      <c r="R6" s="72">
        <f>IF(RES_hh_emi!R6=0,0,1000000*RES_hh_emi!R6/RES_hh_num!R6)</f>
        <v>4740.8107317073082</v>
      </c>
      <c r="S6" s="72">
        <f>IF(RES_hh_emi!S6=0,0,1000000*RES_hh_emi!S6/RES_hh_num!S6)</f>
        <v>3283.3947826086924</v>
      </c>
      <c r="T6" s="72">
        <f>IF(RES_hh_emi!T6=0,0,1000000*RES_hh_emi!T6/RES_hh_num!T6)</f>
        <v>3832.4415999999992</v>
      </c>
      <c r="U6" s="72">
        <f>IF(RES_hh_emi!U6=0,0,1000000*RES_hh_emi!U6/RES_hh_num!U6)</f>
        <v>6377.1564285714312</v>
      </c>
      <c r="V6" s="72">
        <f>IF(RES_hh_emi!V6=0,0,1000000*RES_hh_emi!V6/RES_hh_num!V6)</f>
        <v>768.33529411764209</v>
      </c>
      <c r="W6" s="72">
        <f>IF(RES_hh_emi!W6=0,0,1000000*RES_hh_emi!W6/RES_hh_num!W6)</f>
        <v>4782.2376470588188</v>
      </c>
      <c r="DA6" s="89" t="s">
        <v>525</v>
      </c>
    </row>
    <row r="7" spans="1:105" ht="12" customHeight="1" x14ac:dyDescent="0.25">
      <c r="A7" s="28" t="s">
        <v>205</v>
      </c>
      <c r="B7" s="72">
        <f>IF(RES_hh_emi!B7=0,0,1000000*RES_hh_emi!B7/RES_hh_num!B7)</f>
        <v>7465.2849466967373</v>
      </c>
      <c r="C7" s="72">
        <f>IF(RES_hh_emi!C7=0,0,1000000*RES_hh_emi!C7/RES_hh_num!C7)</f>
        <v>8024.0764353750683</v>
      </c>
      <c r="D7" s="72">
        <f>IF(RES_hh_emi!D7=0,0,1000000*RES_hh_emi!D7/RES_hh_num!D7)</f>
        <v>7473.0165063308914</v>
      </c>
      <c r="E7" s="72">
        <f>IF(RES_hh_emi!E7=0,0,1000000*RES_hh_emi!E7/RES_hh_num!E7)</f>
        <v>7733.8079841883182</v>
      </c>
      <c r="F7" s="72">
        <f>IF(RES_hh_emi!F7=0,0,1000000*RES_hh_emi!F7/RES_hh_num!F7)</f>
        <v>8219.2358462093016</v>
      </c>
      <c r="G7" s="72">
        <f>IF(RES_hh_emi!G7=0,0,1000000*RES_hh_emi!G7/RES_hh_num!G7)</f>
        <v>7839.2805081250972</v>
      </c>
      <c r="H7" s="72">
        <f>IF(RES_hh_emi!H7=0,0,1000000*RES_hh_emi!H7/RES_hh_num!H7)</f>
        <v>7616.226334494414</v>
      </c>
      <c r="I7" s="72">
        <f>IF(RES_hh_emi!I7=0,0,1000000*RES_hh_emi!I7/RES_hh_num!I7)</f>
        <v>7248.7319414621388</v>
      </c>
      <c r="J7" s="72">
        <f>IF(RES_hh_emi!J7=0,0,1000000*RES_hh_emi!J7/RES_hh_num!J7)</f>
        <v>7327.4227393008978</v>
      </c>
      <c r="K7" s="72">
        <f>IF(RES_hh_emi!K7=0,0,1000000*RES_hh_emi!K7/RES_hh_num!K7)</f>
        <v>7490.0288612403019</v>
      </c>
      <c r="L7" s="72">
        <f>IF(RES_hh_emi!L7=0,0,1000000*RES_hh_emi!L7/RES_hh_num!L7)</f>
        <v>6703.1954570084145</v>
      </c>
      <c r="M7" s="72">
        <f>IF(RES_hh_emi!M7=0,0,1000000*RES_hh_emi!M7/RES_hh_num!M7)</f>
        <v>6026.682349238411</v>
      </c>
      <c r="N7" s="72">
        <f>IF(RES_hh_emi!N7=0,0,1000000*RES_hh_emi!N7/RES_hh_num!N7)</f>
        <v>6565.0951366406434</v>
      </c>
      <c r="O7" s="72">
        <f>IF(RES_hh_emi!O7=0,0,1000000*RES_hh_emi!O7/RES_hh_num!O7)</f>
        <v>6138.1582827485208</v>
      </c>
      <c r="P7" s="72">
        <f>IF(RES_hh_emi!P7=0,0,1000000*RES_hh_emi!P7/RES_hh_num!P7)</f>
        <v>5181.2257380987385</v>
      </c>
      <c r="Q7" s="72">
        <f>IF(RES_hh_emi!Q7=0,0,1000000*RES_hh_emi!Q7/RES_hh_num!Q7)</f>
        <v>6016.7854387786911</v>
      </c>
      <c r="R7" s="72">
        <f>IF(RES_hh_emi!R7=0,0,1000000*RES_hh_emi!R7/RES_hh_num!R7)</f>
        <v>6080.3013169460164</v>
      </c>
      <c r="S7" s="72">
        <f>IF(RES_hh_emi!S7=0,0,1000000*RES_hh_emi!S7/RES_hh_num!S7)</f>
        <v>5721.1314460944195</v>
      </c>
      <c r="T7" s="72">
        <f>IF(RES_hh_emi!T7=0,0,1000000*RES_hh_emi!T7/RES_hh_num!T7)</f>
        <v>5353.3895918054905</v>
      </c>
      <c r="U7" s="72">
        <f>IF(RES_hh_emi!U7=0,0,1000000*RES_hh_emi!U7/RES_hh_num!U7)</f>
        <v>4256.8851297334613</v>
      </c>
      <c r="V7" s="72">
        <f>IF(RES_hh_emi!V7=0,0,1000000*RES_hh_emi!V7/RES_hh_num!V7)</f>
        <v>4961.9107349899086</v>
      </c>
      <c r="W7" s="72">
        <f>IF(RES_hh_emi!W7=0,0,1000000*RES_hh_emi!W7/RES_hh_num!W7)</f>
        <v>4624.2086799704039</v>
      </c>
      <c r="DA7" s="89" t="s">
        <v>526</v>
      </c>
    </row>
    <row r="8" spans="1:105" ht="12" customHeight="1" x14ac:dyDescent="0.25">
      <c r="A8" s="28" t="s">
        <v>192</v>
      </c>
      <c r="B8" s="72">
        <f>IF(RES_hh_emi!B8=0,0,1000000*RES_hh_emi!B8/RES_hh_num!B8)</f>
        <v>4942.5698730927525</v>
      </c>
      <c r="C8" s="72">
        <f>IF(RES_hh_emi!C8=0,0,1000000*RES_hh_emi!C8/RES_hh_num!C8)</f>
        <v>5272.6394397905597</v>
      </c>
      <c r="D8" s="72">
        <f>IF(RES_hh_emi!D8=0,0,1000000*RES_hh_emi!D8/RES_hh_num!D8)</f>
        <v>5012.6542559318023</v>
      </c>
      <c r="E8" s="72">
        <f>IF(RES_hh_emi!E8=0,0,1000000*RES_hh_emi!E8/RES_hh_num!E8)</f>
        <v>5145.229032412889</v>
      </c>
      <c r="F8" s="72">
        <f>IF(RES_hh_emi!F8=0,0,1000000*RES_hh_emi!F8/RES_hh_num!F8)</f>
        <v>5407.3995928559925</v>
      </c>
      <c r="G8" s="72">
        <f>IF(RES_hh_emi!G8=0,0,1000000*RES_hh_emi!G8/RES_hh_num!G8)</f>
        <v>5276.6708166544367</v>
      </c>
      <c r="H8" s="72">
        <f>IF(RES_hh_emi!H8=0,0,1000000*RES_hh_emi!H8/RES_hh_num!H8)</f>
        <v>4779.0872559801064</v>
      </c>
      <c r="I8" s="72">
        <f>IF(RES_hh_emi!I8=0,0,1000000*RES_hh_emi!I8/RES_hh_num!I8)</f>
        <v>4613.5153022794593</v>
      </c>
      <c r="J8" s="72">
        <f>IF(RES_hh_emi!J8=0,0,1000000*RES_hh_emi!J8/RES_hh_num!J8)</f>
        <v>4682.4567451919638</v>
      </c>
      <c r="K8" s="72">
        <f>IF(RES_hh_emi!K8=0,0,1000000*RES_hh_emi!K8/RES_hh_num!K8)</f>
        <v>4333.1894008590198</v>
      </c>
      <c r="L8" s="72">
        <f>IF(RES_hh_emi!L8=0,0,1000000*RES_hh_emi!L8/RES_hh_num!L8)</f>
        <v>4805.9309468691508</v>
      </c>
      <c r="M8" s="72">
        <f>IF(RES_hh_emi!M8=0,0,1000000*RES_hh_emi!M8/RES_hh_num!M8)</f>
        <v>4369.251107676263</v>
      </c>
      <c r="N8" s="72">
        <f>IF(RES_hh_emi!N8=0,0,1000000*RES_hh_emi!N8/RES_hh_num!N8)</f>
        <v>3841.1705726957221</v>
      </c>
      <c r="O8" s="72">
        <f>IF(RES_hh_emi!O8=0,0,1000000*RES_hh_emi!O8/RES_hh_num!O8)</f>
        <v>4013.7779581523951</v>
      </c>
      <c r="P8" s="72">
        <f>IF(RES_hh_emi!P8=0,0,1000000*RES_hh_emi!P8/RES_hh_num!P8)</f>
        <v>3539.4183742472419</v>
      </c>
      <c r="Q8" s="72">
        <f>IF(RES_hh_emi!Q8=0,0,1000000*RES_hh_emi!Q8/RES_hh_num!Q8)</f>
        <v>3694.3117274284391</v>
      </c>
      <c r="R8" s="72">
        <f>IF(RES_hh_emi!R8=0,0,1000000*RES_hh_emi!R8/RES_hh_num!R8)</f>
        <v>3636.9327473580497</v>
      </c>
      <c r="S8" s="72">
        <f>IF(RES_hh_emi!S8=0,0,1000000*RES_hh_emi!S8/RES_hh_num!S8)</f>
        <v>3821.2402398766221</v>
      </c>
      <c r="T8" s="72">
        <f>IF(RES_hh_emi!T8=0,0,1000000*RES_hh_emi!T8/RES_hh_num!T8)</f>
        <v>3257.3733168813637</v>
      </c>
      <c r="U8" s="72">
        <f>IF(RES_hh_emi!U8=0,0,1000000*RES_hh_emi!U8/RES_hh_num!U8)</f>
        <v>3070.8641797153232</v>
      </c>
      <c r="V8" s="72">
        <f>IF(RES_hh_emi!V8=0,0,1000000*RES_hh_emi!V8/RES_hh_num!V8)</f>
        <v>3160.0573372128574</v>
      </c>
      <c r="W8" s="72">
        <f>IF(RES_hh_emi!W8=0,0,1000000*RES_hh_emi!W8/RES_hh_num!W8)</f>
        <v>2963.8067604569487</v>
      </c>
      <c r="DA8" s="89" t="s">
        <v>527</v>
      </c>
    </row>
    <row r="9" spans="1:105" ht="12" customHeight="1" x14ac:dyDescent="0.25">
      <c r="A9" s="28" t="s">
        <v>207</v>
      </c>
      <c r="B9" s="72">
        <f>IF(RES_hh_emi!B9=0,0,1000000*RES_hh_emi!B9/RES_hh_num!B9)</f>
        <v>0</v>
      </c>
      <c r="C9" s="72">
        <f>IF(RES_hh_emi!C9=0,0,1000000*RES_hh_emi!C9/RES_hh_num!C9)</f>
        <v>0</v>
      </c>
      <c r="D9" s="72">
        <f>IF(RES_hh_emi!D9=0,0,1000000*RES_hh_emi!D9/RES_hh_num!D9)</f>
        <v>0</v>
      </c>
      <c r="E9" s="72">
        <f>IF(RES_hh_emi!E9=0,0,1000000*RES_hh_emi!E9/RES_hh_num!E9)</f>
        <v>0</v>
      </c>
      <c r="F9" s="72">
        <f>IF(RES_hh_emi!F9=0,0,1000000*RES_hh_emi!F9/RES_hh_num!F9)</f>
        <v>0</v>
      </c>
      <c r="G9" s="72">
        <f>IF(RES_hh_emi!G9=0,0,1000000*RES_hh_emi!G9/RES_hh_num!G9)</f>
        <v>0</v>
      </c>
      <c r="H9" s="72">
        <f>IF(RES_hh_emi!H9=0,0,1000000*RES_hh_emi!H9/RES_hh_num!H9)</f>
        <v>0</v>
      </c>
      <c r="I9" s="72">
        <f>IF(RES_hh_emi!I9=0,0,1000000*RES_hh_emi!I9/RES_hh_num!I9)</f>
        <v>0</v>
      </c>
      <c r="J9" s="72">
        <f>IF(RES_hh_emi!J9=0,0,1000000*RES_hh_emi!J9/RES_hh_num!J9)</f>
        <v>0</v>
      </c>
      <c r="K9" s="72">
        <f>IF(RES_hh_emi!K9=0,0,1000000*RES_hh_emi!K9/RES_hh_num!K9)</f>
        <v>0</v>
      </c>
      <c r="L9" s="72">
        <f>IF(RES_hh_emi!L9=0,0,1000000*RES_hh_emi!L9/RES_hh_num!L9)</f>
        <v>0</v>
      </c>
      <c r="M9" s="72">
        <f>IF(RES_hh_emi!M9=0,0,1000000*RES_hh_emi!M9/RES_hh_num!M9)</f>
        <v>0</v>
      </c>
      <c r="N9" s="72">
        <f>IF(RES_hh_emi!N9=0,0,1000000*RES_hh_emi!N9/RES_hh_num!N9)</f>
        <v>0</v>
      </c>
      <c r="O9" s="72">
        <f>IF(RES_hh_emi!O9=0,0,1000000*RES_hh_emi!O9/RES_hh_num!O9)</f>
        <v>0</v>
      </c>
      <c r="P9" s="72">
        <f>IF(RES_hh_emi!P9=0,0,1000000*RES_hh_emi!P9/RES_hh_num!P9)</f>
        <v>0</v>
      </c>
      <c r="Q9" s="72">
        <f>IF(RES_hh_emi!Q9=0,0,1000000*RES_hh_emi!Q9/RES_hh_num!Q9)</f>
        <v>0</v>
      </c>
      <c r="R9" s="72">
        <f>IF(RES_hh_emi!R9=0,0,1000000*RES_hh_emi!R9/RES_hh_num!R9)</f>
        <v>0</v>
      </c>
      <c r="S9" s="72">
        <f>IF(RES_hh_emi!S9=0,0,1000000*RES_hh_emi!S9/RES_hh_num!S9)</f>
        <v>0</v>
      </c>
      <c r="T9" s="72">
        <f>IF(RES_hh_emi!T9=0,0,1000000*RES_hh_emi!T9/RES_hh_num!T9)</f>
        <v>0</v>
      </c>
      <c r="U9" s="72">
        <f>IF(RES_hh_emi!U9=0,0,1000000*RES_hh_emi!U9/RES_hh_num!U9)</f>
        <v>0</v>
      </c>
      <c r="V9" s="72">
        <f>IF(RES_hh_emi!V9=0,0,1000000*RES_hh_emi!V9/RES_hh_num!V9)</f>
        <v>0</v>
      </c>
      <c r="W9" s="72">
        <f>IF(RES_hh_emi!W9=0,0,1000000*RES_hh_emi!W9/RES_hh_num!W9)</f>
        <v>0</v>
      </c>
      <c r="DA9" s="89" t="s">
        <v>528</v>
      </c>
    </row>
    <row r="10" spans="1:105" ht="12" customHeight="1" x14ac:dyDescent="0.25">
      <c r="A10" s="28" t="s">
        <v>202</v>
      </c>
      <c r="B10" s="72">
        <f>IF(RES_hh_emi!B10=0,0,1000000*RES_hh_emi!B10/RES_hh_num!B10)</f>
        <v>0</v>
      </c>
      <c r="C10" s="72">
        <f>IF(RES_hh_emi!C10=0,0,1000000*RES_hh_emi!C10/RES_hh_num!C10)</f>
        <v>0</v>
      </c>
      <c r="D10" s="72">
        <f>IF(RES_hh_emi!D10=0,0,1000000*RES_hh_emi!D10/RES_hh_num!D10)</f>
        <v>0</v>
      </c>
      <c r="E10" s="72">
        <f>IF(RES_hh_emi!E10=0,0,1000000*RES_hh_emi!E10/RES_hh_num!E10)</f>
        <v>0</v>
      </c>
      <c r="F10" s="72">
        <f>IF(RES_hh_emi!F10=0,0,1000000*RES_hh_emi!F10/RES_hh_num!F10)</f>
        <v>0</v>
      </c>
      <c r="G10" s="72">
        <f>IF(RES_hh_emi!G10=0,0,1000000*RES_hh_emi!G10/RES_hh_num!G10)</f>
        <v>0</v>
      </c>
      <c r="H10" s="72">
        <f>IF(RES_hh_emi!H10=0,0,1000000*RES_hh_emi!H10/RES_hh_num!H10)</f>
        <v>0</v>
      </c>
      <c r="I10" s="72">
        <f>IF(RES_hh_emi!I10=0,0,1000000*RES_hh_emi!I10/RES_hh_num!I10)</f>
        <v>0</v>
      </c>
      <c r="J10" s="72">
        <f>IF(RES_hh_emi!J10=0,0,1000000*RES_hh_emi!J10/RES_hh_num!J10)</f>
        <v>0</v>
      </c>
      <c r="K10" s="72">
        <f>IF(RES_hh_emi!K10=0,0,1000000*RES_hh_emi!K10/RES_hh_num!K10)</f>
        <v>0</v>
      </c>
      <c r="L10" s="72">
        <f>IF(RES_hh_emi!L10=0,0,1000000*RES_hh_emi!L10/RES_hh_num!L10)</f>
        <v>0</v>
      </c>
      <c r="M10" s="72">
        <f>IF(RES_hh_emi!M10=0,0,1000000*RES_hh_emi!M10/RES_hh_num!M10)</f>
        <v>0</v>
      </c>
      <c r="N10" s="72">
        <f>IF(RES_hh_emi!N10=0,0,1000000*RES_hh_emi!N10/RES_hh_num!N10)</f>
        <v>0</v>
      </c>
      <c r="O10" s="72">
        <f>IF(RES_hh_emi!O10=0,0,1000000*RES_hh_emi!O10/RES_hh_num!O10)</f>
        <v>0</v>
      </c>
      <c r="P10" s="72">
        <f>IF(RES_hh_emi!P10=0,0,1000000*RES_hh_emi!P10/RES_hh_num!P10)</f>
        <v>0</v>
      </c>
      <c r="Q10" s="72">
        <f>IF(RES_hh_emi!Q10=0,0,1000000*RES_hh_emi!Q10/RES_hh_num!Q10)</f>
        <v>0</v>
      </c>
      <c r="R10" s="72">
        <f>IF(RES_hh_emi!R10=0,0,1000000*RES_hh_emi!R10/RES_hh_num!R10)</f>
        <v>0</v>
      </c>
      <c r="S10" s="72">
        <f>IF(RES_hh_emi!S10=0,0,1000000*RES_hh_emi!S10/RES_hh_num!S10)</f>
        <v>0</v>
      </c>
      <c r="T10" s="72">
        <f>IF(RES_hh_emi!T10=0,0,1000000*RES_hh_emi!T10/RES_hh_num!T10)</f>
        <v>0</v>
      </c>
      <c r="U10" s="72">
        <f>IF(RES_hh_emi!U10=0,0,1000000*RES_hh_emi!U10/RES_hh_num!U10)</f>
        <v>0</v>
      </c>
      <c r="V10" s="72">
        <f>IF(RES_hh_emi!V10=0,0,1000000*RES_hh_emi!V10/RES_hh_num!V10)</f>
        <v>0</v>
      </c>
      <c r="W10" s="72">
        <f>IF(RES_hh_emi!W10=0,0,1000000*RES_hh_emi!W10/RES_hh_num!W10)</f>
        <v>0</v>
      </c>
      <c r="DA10" s="89" t="s">
        <v>529</v>
      </c>
    </row>
    <row r="11" spans="1:105" ht="12" customHeight="1" x14ac:dyDescent="0.25">
      <c r="A11" s="28" t="s">
        <v>203</v>
      </c>
      <c r="B11" s="72">
        <f>IF(RES_hh_emi!B11=0,0,1000000*RES_hh_emi!B11/RES_hh_num!B11)</f>
        <v>0</v>
      </c>
      <c r="C11" s="72">
        <f>IF(RES_hh_emi!C11=0,0,1000000*RES_hh_emi!C11/RES_hh_num!C11)</f>
        <v>0</v>
      </c>
      <c r="D11" s="72">
        <f>IF(RES_hh_emi!D11=0,0,1000000*RES_hh_emi!D11/RES_hh_num!D11)</f>
        <v>0</v>
      </c>
      <c r="E11" s="72">
        <f>IF(RES_hh_emi!E11=0,0,1000000*RES_hh_emi!E11/RES_hh_num!E11)</f>
        <v>0</v>
      </c>
      <c r="F11" s="72">
        <f>IF(RES_hh_emi!F11=0,0,1000000*RES_hh_emi!F11/RES_hh_num!F11)</f>
        <v>0</v>
      </c>
      <c r="G11" s="72">
        <f>IF(RES_hh_emi!G11=0,0,1000000*RES_hh_emi!G11/RES_hh_num!G11)</f>
        <v>0</v>
      </c>
      <c r="H11" s="72">
        <f>IF(RES_hh_emi!H11=0,0,1000000*RES_hh_emi!H11/RES_hh_num!H11)</f>
        <v>0</v>
      </c>
      <c r="I11" s="72">
        <f>IF(RES_hh_emi!I11=0,0,1000000*RES_hh_emi!I11/RES_hh_num!I11)</f>
        <v>0</v>
      </c>
      <c r="J11" s="72">
        <f>IF(RES_hh_emi!J11=0,0,1000000*RES_hh_emi!J11/RES_hh_num!J11)</f>
        <v>0</v>
      </c>
      <c r="K11" s="72">
        <f>IF(RES_hh_emi!K11=0,0,1000000*RES_hh_emi!K11/RES_hh_num!K11)</f>
        <v>0</v>
      </c>
      <c r="L11" s="72">
        <f>IF(RES_hh_emi!L11=0,0,1000000*RES_hh_emi!L11/RES_hh_num!L11)</f>
        <v>0</v>
      </c>
      <c r="M11" s="72">
        <f>IF(RES_hh_emi!M11=0,0,1000000*RES_hh_emi!M11/RES_hh_num!M11)</f>
        <v>0</v>
      </c>
      <c r="N11" s="72">
        <f>IF(RES_hh_emi!N11=0,0,1000000*RES_hh_emi!N11/RES_hh_num!N11)</f>
        <v>0</v>
      </c>
      <c r="O11" s="72">
        <f>IF(RES_hh_emi!O11=0,0,1000000*RES_hh_emi!O11/RES_hh_num!O11)</f>
        <v>0</v>
      </c>
      <c r="P11" s="72">
        <f>IF(RES_hh_emi!P11=0,0,1000000*RES_hh_emi!P11/RES_hh_num!P11)</f>
        <v>0</v>
      </c>
      <c r="Q11" s="72">
        <f>IF(RES_hh_emi!Q11=0,0,1000000*RES_hh_emi!Q11/RES_hh_num!Q11)</f>
        <v>0</v>
      </c>
      <c r="R11" s="72">
        <f>IF(RES_hh_emi!R11=0,0,1000000*RES_hh_emi!R11/RES_hh_num!R11)</f>
        <v>0</v>
      </c>
      <c r="S11" s="72">
        <f>IF(RES_hh_emi!S11=0,0,1000000*RES_hh_emi!S11/RES_hh_num!S11)</f>
        <v>0</v>
      </c>
      <c r="T11" s="72">
        <f>IF(RES_hh_emi!T11=0,0,1000000*RES_hh_emi!T11/RES_hh_num!T11)</f>
        <v>0</v>
      </c>
      <c r="U11" s="72">
        <f>IF(RES_hh_emi!U11=0,0,1000000*RES_hh_emi!U11/RES_hh_num!U11)</f>
        <v>0</v>
      </c>
      <c r="V11" s="72">
        <f>IF(RES_hh_emi!V11=0,0,1000000*RES_hh_emi!V11/RES_hh_num!V11)</f>
        <v>0</v>
      </c>
      <c r="W11" s="72">
        <f>IF(RES_hh_emi!W11=0,0,1000000*RES_hh_emi!W11/RES_hh_num!W11)</f>
        <v>0</v>
      </c>
      <c r="DA11" s="89" t="s">
        <v>530</v>
      </c>
    </row>
    <row r="12" spans="1:105" ht="12" customHeight="1" x14ac:dyDescent="0.25">
      <c r="A12" s="28" t="s">
        <v>95</v>
      </c>
      <c r="B12" s="72">
        <f>IF(RES_hh_emi!B12=0,0,1000000*RES_hh_emi!B12/RES_hh_num!B12)</f>
        <v>0</v>
      </c>
      <c r="C12" s="72">
        <f>IF(RES_hh_emi!C12=0,0,1000000*RES_hh_emi!C12/RES_hh_num!C12)</f>
        <v>0</v>
      </c>
      <c r="D12" s="72">
        <f>IF(RES_hh_emi!D12=0,0,1000000*RES_hh_emi!D12/RES_hh_num!D12)</f>
        <v>0</v>
      </c>
      <c r="E12" s="72">
        <f>IF(RES_hh_emi!E12=0,0,1000000*RES_hh_emi!E12/RES_hh_num!E12)</f>
        <v>0</v>
      </c>
      <c r="F12" s="72">
        <f>IF(RES_hh_emi!F12=0,0,1000000*RES_hh_emi!F12/RES_hh_num!F12)</f>
        <v>0</v>
      </c>
      <c r="G12" s="72">
        <f>IF(RES_hh_emi!G12=0,0,1000000*RES_hh_emi!G12/RES_hh_num!G12)</f>
        <v>0</v>
      </c>
      <c r="H12" s="72">
        <f>IF(RES_hh_emi!H12=0,0,1000000*RES_hh_emi!H12/RES_hh_num!H12)</f>
        <v>0</v>
      </c>
      <c r="I12" s="72">
        <f>IF(RES_hh_emi!I12=0,0,1000000*RES_hh_emi!I12/RES_hh_num!I12)</f>
        <v>0</v>
      </c>
      <c r="J12" s="72">
        <f>IF(RES_hh_emi!J12=0,0,1000000*RES_hh_emi!J12/RES_hh_num!J12)</f>
        <v>0</v>
      </c>
      <c r="K12" s="72">
        <f>IF(RES_hh_emi!K12=0,0,1000000*RES_hh_emi!K12/RES_hh_num!K12)</f>
        <v>0</v>
      </c>
      <c r="L12" s="72">
        <f>IF(RES_hh_emi!L12=0,0,1000000*RES_hh_emi!L12/RES_hh_num!L12)</f>
        <v>0</v>
      </c>
      <c r="M12" s="72">
        <f>IF(RES_hh_emi!M12=0,0,1000000*RES_hh_emi!M12/RES_hh_num!M12)</f>
        <v>0</v>
      </c>
      <c r="N12" s="72">
        <f>IF(RES_hh_emi!N12=0,0,1000000*RES_hh_emi!N12/RES_hh_num!N12)</f>
        <v>0</v>
      </c>
      <c r="O12" s="72">
        <f>IF(RES_hh_emi!O12=0,0,1000000*RES_hh_emi!O12/RES_hh_num!O12)</f>
        <v>0</v>
      </c>
      <c r="P12" s="72">
        <f>IF(RES_hh_emi!P12=0,0,1000000*RES_hh_emi!P12/RES_hh_num!P12)</f>
        <v>0</v>
      </c>
      <c r="Q12" s="72">
        <f>IF(RES_hh_emi!Q12=0,0,1000000*RES_hh_emi!Q12/RES_hh_num!Q12)</f>
        <v>0</v>
      </c>
      <c r="R12" s="72">
        <f>IF(RES_hh_emi!R12=0,0,1000000*RES_hh_emi!R12/RES_hh_num!R12)</f>
        <v>0</v>
      </c>
      <c r="S12" s="72">
        <f>IF(RES_hh_emi!S12=0,0,1000000*RES_hh_emi!S12/RES_hh_num!S12)</f>
        <v>0</v>
      </c>
      <c r="T12" s="72">
        <f>IF(RES_hh_emi!T12=0,0,1000000*RES_hh_emi!T12/RES_hh_num!T12)</f>
        <v>0</v>
      </c>
      <c r="U12" s="72">
        <f>IF(RES_hh_emi!U12=0,0,1000000*RES_hh_emi!U12/RES_hh_num!U12)</f>
        <v>0</v>
      </c>
      <c r="V12" s="72">
        <f>IF(RES_hh_emi!V12=0,0,1000000*RES_hh_emi!V12/RES_hh_num!V12)</f>
        <v>0</v>
      </c>
      <c r="W12" s="72">
        <f>IF(RES_hh_emi!W12=0,0,1000000*RES_hh_emi!W12/RES_hh_num!W12)</f>
        <v>0</v>
      </c>
      <c r="DA12" s="89" t="s">
        <v>531</v>
      </c>
    </row>
    <row r="13" spans="1:105" ht="12" customHeight="1" x14ac:dyDescent="0.25">
      <c r="A13" s="73" t="s">
        <v>94</v>
      </c>
      <c r="B13" s="74">
        <f>IF(RES_hh_emi!B13=0,0,1000000*RES_hh_emi!B13/RES_hh_num!B13)</f>
        <v>0</v>
      </c>
      <c r="C13" s="74">
        <f>IF(RES_hh_emi!C13=0,0,1000000*RES_hh_emi!C13/RES_hh_num!C13)</f>
        <v>0</v>
      </c>
      <c r="D13" s="74">
        <f>IF(RES_hh_emi!D13=0,0,1000000*RES_hh_emi!D13/RES_hh_num!D13)</f>
        <v>0</v>
      </c>
      <c r="E13" s="74">
        <f>IF(RES_hh_emi!E13=0,0,1000000*RES_hh_emi!E13/RES_hh_num!E13)</f>
        <v>0</v>
      </c>
      <c r="F13" s="74">
        <f>IF(RES_hh_emi!F13=0,0,1000000*RES_hh_emi!F13/RES_hh_num!F13)</f>
        <v>0</v>
      </c>
      <c r="G13" s="74">
        <f>IF(RES_hh_emi!G13=0,0,1000000*RES_hh_emi!G13/RES_hh_num!G13)</f>
        <v>0</v>
      </c>
      <c r="H13" s="74">
        <f>IF(RES_hh_emi!H13=0,0,1000000*RES_hh_emi!H13/RES_hh_num!H13)</f>
        <v>0</v>
      </c>
      <c r="I13" s="74">
        <f>IF(RES_hh_emi!I13=0,0,1000000*RES_hh_emi!I13/RES_hh_num!I13)</f>
        <v>0</v>
      </c>
      <c r="J13" s="74">
        <f>IF(RES_hh_emi!J13=0,0,1000000*RES_hh_emi!J13/RES_hh_num!J13)</f>
        <v>0</v>
      </c>
      <c r="K13" s="74">
        <f>IF(RES_hh_emi!K13=0,0,1000000*RES_hh_emi!K13/RES_hh_num!K13)</f>
        <v>0</v>
      </c>
      <c r="L13" s="74">
        <f>IF(RES_hh_emi!L13=0,0,1000000*RES_hh_emi!L13/RES_hh_num!L13)</f>
        <v>0</v>
      </c>
      <c r="M13" s="74">
        <f>IF(RES_hh_emi!M13=0,0,1000000*RES_hh_emi!M13/RES_hh_num!M13)</f>
        <v>0</v>
      </c>
      <c r="N13" s="74">
        <f>IF(RES_hh_emi!N13=0,0,1000000*RES_hh_emi!N13/RES_hh_num!N13)</f>
        <v>0</v>
      </c>
      <c r="O13" s="74">
        <f>IF(RES_hh_emi!O13=0,0,1000000*RES_hh_emi!O13/RES_hh_num!O13)</f>
        <v>0</v>
      </c>
      <c r="P13" s="74">
        <f>IF(RES_hh_emi!P13=0,0,1000000*RES_hh_emi!P13/RES_hh_num!P13)</f>
        <v>0</v>
      </c>
      <c r="Q13" s="74">
        <f>IF(RES_hh_emi!Q13=0,0,1000000*RES_hh_emi!Q13/RES_hh_num!Q13)</f>
        <v>0</v>
      </c>
      <c r="R13" s="74">
        <f>IF(RES_hh_emi!R13=0,0,1000000*RES_hh_emi!R13/RES_hh_num!R13)</f>
        <v>0</v>
      </c>
      <c r="S13" s="74">
        <f>IF(RES_hh_emi!S13=0,0,1000000*RES_hh_emi!S13/RES_hh_num!S13)</f>
        <v>0</v>
      </c>
      <c r="T13" s="74">
        <f>IF(RES_hh_emi!T13=0,0,1000000*RES_hh_emi!T13/RES_hh_num!T13)</f>
        <v>0</v>
      </c>
      <c r="U13" s="74">
        <f>IF(RES_hh_emi!U13=0,0,1000000*RES_hh_emi!U13/RES_hh_num!U13)</f>
        <v>0</v>
      </c>
      <c r="V13" s="74">
        <f>IF(RES_hh_emi!V13=0,0,1000000*RES_hh_emi!V13/RES_hh_num!V13)</f>
        <v>0</v>
      </c>
      <c r="W13" s="74">
        <f>IF(RES_hh_emi!W13=0,0,1000000*RES_hh_emi!W13/RES_hh_num!W13)</f>
        <v>0</v>
      </c>
      <c r="DA13" s="90" t="s">
        <v>532</v>
      </c>
    </row>
    <row r="14" spans="1:105" ht="12" customHeight="1" x14ac:dyDescent="0.25">
      <c r="A14" s="75" t="s">
        <v>97</v>
      </c>
      <c r="B14" s="76">
        <f>IF(RES_hh_emi!B14=0,0,1000000*RES_hh_emi!B14/RES_hh_num!B14)</f>
        <v>0</v>
      </c>
      <c r="C14" s="76">
        <f>IF(RES_hh_emi!C14=0,0,1000000*RES_hh_emi!C14/RES_hh_num!C14)</f>
        <v>0</v>
      </c>
      <c r="D14" s="76">
        <f>IF(RES_hh_emi!D14=0,0,1000000*RES_hh_emi!D14/RES_hh_num!D14)</f>
        <v>0</v>
      </c>
      <c r="E14" s="76">
        <f>IF(RES_hh_emi!E14=0,0,1000000*RES_hh_emi!E14/RES_hh_num!E14)</f>
        <v>0</v>
      </c>
      <c r="F14" s="76">
        <f>IF(RES_hh_emi!F14=0,0,1000000*RES_hh_emi!F14/RES_hh_num!F14)</f>
        <v>0</v>
      </c>
      <c r="G14" s="76">
        <f>IF(RES_hh_emi!G14=0,0,1000000*RES_hh_emi!G14/RES_hh_num!G14)</f>
        <v>0</v>
      </c>
      <c r="H14" s="76">
        <f>IF(RES_hh_emi!H14=0,0,1000000*RES_hh_emi!H14/RES_hh_num!H14)</f>
        <v>0</v>
      </c>
      <c r="I14" s="76">
        <f>IF(RES_hh_emi!I14=0,0,1000000*RES_hh_emi!I14/RES_hh_num!I14)</f>
        <v>0</v>
      </c>
      <c r="J14" s="76">
        <f>IF(RES_hh_emi!J14=0,0,1000000*RES_hh_emi!J14/RES_hh_num!J14)</f>
        <v>0</v>
      </c>
      <c r="K14" s="76">
        <f>IF(RES_hh_emi!K14=0,0,1000000*RES_hh_emi!K14/RES_hh_num!K14)</f>
        <v>0</v>
      </c>
      <c r="L14" s="76">
        <f>IF(RES_hh_emi!L14=0,0,1000000*RES_hh_emi!L14/RES_hh_num!L14)</f>
        <v>0</v>
      </c>
      <c r="M14" s="76">
        <f>IF(RES_hh_emi!M14=0,0,1000000*RES_hh_emi!M14/RES_hh_num!M14)</f>
        <v>0</v>
      </c>
      <c r="N14" s="76">
        <f>IF(RES_hh_emi!N14=0,0,1000000*RES_hh_emi!N14/RES_hh_num!N14)</f>
        <v>0</v>
      </c>
      <c r="O14" s="76">
        <f>IF(RES_hh_emi!O14=0,0,1000000*RES_hh_emi!O14/RES_hh_num!O14)</f>
        <v>0</v>
      </c>
      <c r="P14" s="76">
        <f>IF(RES_hh_emi!P14=0,0,1000000*RES_hh_emi!P14/RES_hh_num!P14)</f>
        <v>0</v>
      </c>
      <c r="Q14" s="76">
        <f>IF(RES_hh_emi!Q14=0,0,1000000*RES_hh_emi!Q14/RES_hh_num!Q14)</f>
        <v>0</v>
      </c>
      <c r="R14" s="76">
        <f>IF(RES_hh_emi!R14=0,0,1000000*RES_hh_emi!R14/RES_hh_num!R14)</f>
        <v>0</v>
      </c>
      <c r="S14" s="76">
        <f>IF(RES_hh_emi!S14=0,0,1000000*RES_hh_emi!S14/RES_hh_num!S14)</f>
        <v>0</v>
      </c>
      <c r="T14" s="76">
        <f>IF(RES_hh_emi!T14=0,0,1000000*RES_hh_emi!T14/RES_hh_num!T14)</f>
        <v>0</v>
      </c>
      <c r="U14" s="76">
        <f>IF(RES_hh_emi!U14=0,0,1000000*RES_hh_emi!U14/RES_hh_num!U14)</f>
        <v>0</v>
      </c>
      <c r="V14" s="76">
        <f>IF(RES_hh_emi!V14=0,0,1000000*RES_hh_emi!V14/RES_hh_num!V14)</f>
        <v>0</v>
      </c>
      <c r="W14" s="76">
        <f>IF(RES_hh_emi!W14=0,0,1000000*RES_hh_emi!W14/RES_hh_num!W14)</f>
        <v>0</v>
      </c>
      <c r="DA14" s="91" t="s">
        <v>533</v>
      </c>
    </row>
    <row r="15" spans="1:105" ht="12.95" customHeight="1" x14ac:dyDescent="0.25">
      <c r="A15" s="68" t="s">
        <v>92</v>
      </c>
      <c r="B15" s="69">
        <f t="shared" ref="B15:W15" si="0">B16</f>
        <v>0</v>
      </c>
      <c r="C15" s="69">
        <f t="shared" si="0"/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285</v>
      </c>
    </row>
    <row r="16" spans="1:105" ht="12" customHeight="1" x14ac:dyDescent="0.25">
      <c r="A16" s="28" t="s">
        <v>91</v>
      </c>
      <c r="B16" s="72">
        <f>IF(RES_hh_emi!B16=0,0,1000000*RES_hh_emi!B16/RES_hh_num!B$3)</f>
        <v>0</v>
      </c>
      <c r="C16" s="72">
        <f>IF(RES_hh_emi!C16=0,0,1000000*RES_hh_emi!C16/RES_hh_num!C$3)</f>
        <v>0</v>
      </c>
      <c r="D16" s="72">
        <f>IF(RES_hh_emi!D16=0,0,1000000*RES_hh_emi!D16/RES_hh_num!D$3)</f>
        <v>0</v>
      </c>
      <c r="E16" s="72">
        <f>IF(RES_hh_emi!E16=0,0,1000000*RES_hh_emi!E16/RES_hh_num!E$3)</f>
        <v>0</v>
      </c>
      <c r="F16" s="72">
        <f>IF(RES_hh_emi!F16=0,0,1000000*RES_hh_emi!F16/RES_hh_num!F$3)</f>
        <v>0</v>
      </c>
      <c r="G16" s="72">
        <f>IF(RES_hh_emi!G16=0,0,1000000*RES_hh_emi!G16/RES_hh_num!G$3)</f>
        <v>0</v>
      </c>
      <c r="H16" s="72">
        <f>IF(RES_hh_emi!H16=0,0,1000000*RES_hh_emi!H16/RES_hh_num!H$3)</f>
        <v>0</v>
      </c>
      <c r="I16" s="72">
        <f>IF(RES_hh_emi!I16=0,0,1000000*RES_hh_emi!I16/RES_hh_num!I$3)</f>
        <v>0</v>
      </c>
      <c r="J16" s="72">
        <f>IF(RES_hh_emi!J16=0,0,1000000*RES_hh_emi!J16/RES_hh_num!J$3)</f>
        <v>0</v>
      </c>
      <c r="K16" s="72">
        <f>IF(RES_hh_emi!K16=0,0,1000000*RES_hh_emi!K16/RES_hh_num!K$3)</f>
        <v>0</v>
      </c>
      <c r="L16" s="72">
        <f>IF(RES_hh_emi!L16=0,0,1000000*RES_hh_emi!L16/RES_hh_num!L$3)</f>
        <v>0</v>
      </c>
      <c r="M16" s="72">
        <f>IF(RES_hh_emi!M16=0,0,1000000*RES_hh_emi!M16/RES_hh_num!M$3)</f>
        <v>0</v>
      </c>
      <c r="N16" s="72">
        <f>IF(RES_hh_emi!N16=0,0,1000000*RES_hh_emi!N16/RES_hh_num!N$3)</f>
        <v>0</v>
      </c>
      <c r="O16" s="72">
        <f>IF(RES_hh_emi!O16=0,0,1000000*RES_hh_emi!O16/RES_hh_num!O$3)</f>
        <v>0</v>
      </c>
      <c r="P16" s="72">
        <f>IF(RES_hh_emi!P16=0,0,1000000*RES_hh_emi!P16/RES_hh_num!P$3)</f>
        <v>0</v>
      </c>
      <c r="Q16" s="72">
        <f>IF(RES_hh_emi!Q16=0,0,1000000*RES_hh_emi!Q16/RES_hh_num!Q$3)</f>
        <v>0</v>
      </c>
      <c r="R16" s="72">
        <f>IF(RES_hh_emi!R16=0,0,1000000*RES_hh_emi!R16/RES_hh_num!R$3)</f>
        <v>0</v>
      </c>
      <c r="S16" s="72">
        <f>IF(RES_hh_emi!S16=0,0,1000000*RES_hh_emi!S16/RES_hh_num!S$3)</f>
        <v>0</v>
      </c>
      <c r="T16" s="72">
        <f>IF(RES_hh_emi!T16=0,0,1000000*RES_hh_emi!T16/RES_hh_num!T$3)</f>
        <v>0</v>
      </c>
      <c r="U16" s="72">
        <f>IF(RES_hh_emi!U16=0,0,1000000*RES_hh_emi!U16/RES_hh_num!U$3)</f>
        <v>0</v>
      </c>
      <c r="V16" s="72">
        <f>IF(RES_hh_emi!V16=0,0,1000000*RES_hh_emi!V16/RES_hh_num!V$3)</f>
        <v>0</v>
      </c>
      <c r="W16" s="72">
        <f>IF(RES_hh_emi!W16=0,0,1000000*RES_hh_emi!W16/RES_hh_num!W$3)</f>
        <v>0</v>
      </c>
      <c r="DA16" s="89" t="s">
        <v>534</v>
      </c>
    </row>
    <row r="17" spans="1:105" ht="12.95" customHeight="1" x14ac:dyDescent="0.25">
      <c r="A17" s="68" t="s">
        <v>55</v>
      </c>
      <c r="B17" s="69">
        <f>IF(RES_hh_emi!B17=0,0,1000000*RES_hh_emi!B17/RES_hh_num!B17)</f>
        <v>307.8345649155716</v>
      </c>
      <c r="C17" s="69">
        <f>IF(RES_hh_emi!C17=0,0,1000000*RES_hh_emi!C17/RES_hh_num!C17)</f>
        <v>305.21533377349937</v>
      </c>
      <c r="D17" s="69">
        <f>IF(RES_hh_emi!D17=0,0,1000000*RES_hh_emi!D17/RES_hh_num!D17)</f>
        <v>317.5023027716706</v>
      </c>
      <c r="E17" s="69">
        <f>IF(RES_hh_emi!E17=0,0,1000000*RES_hh_emi!E17/RES_hh_num!E17)</f>
        <v>322.85020535697726</v>
      </c>
      <c r="F17" s="69">
        <f>IF(RES_hh_emi!F17=0,0,1000000*RES_hh_emi!F17/RES_hh_num!F17)</f>
        <v>324.76977282840949</v>
      </c>
      <c r="G17" s="69">
        <f>IF(RES_hh_emi!G17=0,0,1000000*RES_hh_emi!G17/RES_hh_num!G17)</f>
        <v>321.06870047686294</v>
      </c>
      <c r="H17" s="69">
        <f>IF(RES_hh_emi!H17=0,0,1000000*RES_hh_emi!H17/RES_hh_num!H17)</f>
        <v>324.00922120638745</v>
      </c>
      <c r="I17" s="69">
        <f>IF(RES_hh_emi!I17=0,0,1000000*RES_hh_emi!I17/RES_hh_num!I17)</f>
        <v>326.0021656964945</v>
      </c>
      <c r="J17" s="69">
        <f>IF(RES_hh_emi!J17=0,0,1000000*RES_hh_emi!J17/RES_hh_num!J17)</f>
        <v>333.09856911422492</v>
      </c>
      <c r="K17" s="69">
        <f>IF(RES_hh_emi!K17=0,0,1000000*RES_hh_emi!K17/RES_hh_num!K17)</f>
        <v>304.27789950173138</v>
      </c>
      <c r="L17" s="69">
        <f>IF(RES_hh_emi!L17=0,0,1000000*RES_hh_emi!L17/RES_hh_num!L17)</f>
        <v>330.1453569853274</v>
      </c>
      <c r="M17" s="69">
        <f>IF(RES_hh_emi!M17=0,0,1000000*RES_hh_emi!M17/RES_hh_num!M17)</f>
        <v>334.50575169584846</v>
      </c>
      <c r="N17" s="69">
        <f>IF(RES_hh_emi!N17=0,0,1000000*RES_hh_emi!N17/RES_hh_num!N17)</f>
        <v>298.54729676744103</v>
      </c>
      <c r="O17" s="69">
        <f>IF(RES_hh_emi!O17=0,0,1000000*RES_hh_emi!O17/RES_hh_num!O17)</f>
        <v>315.37669269083659</v>
      </c>
      <c r="P17" s="69">
        <f>IF(RES_hh_emi!P17=0,0,1000000*RES_hh_emi!P17/RES_hh_num!P17)</f>
        <v>323.06629978172083</v>
      </c>
      <c r="Q17" s="69">
        <f>IF(RES_hh_emi!Q17=0,0,1000000*RES_hh_emi!Q17/RES_hh_num!Q17)</f>
        <v>279.23349658575694</v>
      </c>
      <c r="R17" s="69">
        <f>IF(RES_hh_emi!R17=0,0,1000000*RES_hh_emi!R17/RES_hh_num!R17)</f>
        <v>268.07857447633455</v>
      </c>
      <c r="S17" s="69">
        <f>IF(RES_hh_emi!S17=0,0,1000000*RES_hh_emi!S17/RES_hh_num!S17)</f>
        <v>224.1320114065405</v>
      </c>
      <c r="T17" s="69">
        <f>IF(RES_hh_emi!T17=0,0,1000000*RES_hh_emi!T17/RES_hh_num!T17)</f>
        <v>249.73293265400935</v>
      </c>
      <c r="U17" s="69">
        <f>IF(RES_hh_emi!U17=0,0,1000000*RES_hh_emi!U17/RES_hh_num!U17)</f>
        <v>290.88894082468477</v>
      </c>
      <c r="V17" s="69">
        <f>IF(RES_hh_emi!V17=0,0,1000000*RES_hh_emi!V17/RES_hh_num!V17)</f>
        <v>212.69829429574938</v>
      </c>
      <c r="W17" s="69">
        <f>IF(RES_hh_emi!W17=0,0,1000000*RES_hh_emi!W17/RES_hh_num!W17)</f>
        <v>231.81979272390939</v>
      </c>
      <c r="DA17" s="88" t="s">
        <v>286</v>
      </c>
    </row>
    <row r="18" spans="1:105" ht="12" customHeight="1" x14ac:dyDescent="0.25">
      <c r="A18" s="28" t="s">
        <v>51</v>
      </c>
      <c r="B18" s="72">
        <f>IF(RES_hh_emi!B18=0,0,1000000*RES_hh_emi!B18/RES_hh_num!B18)</f>
        <v>0</v>
      </c>
      <c r="C18" s="72">
        <f>IF(RES_hh_emi!C18=0,0,1000000*RES_hh_emi!C18/RES_hh_num!C18)</f>
        <v>0</v>
      </c>
      <c r="D18" s="72">
        <f>IF(RES_hh_emi!D18=0,0,1000000*RES_hh_emi!D18/RES_hh_num!D18)</f>
        <v>0</v>
      </c>
      <c r="E18" s="72">
        <f>IF(RES_hh_emi!E18=0,0,1000000*RES_hh_emi!E18/RES_hh_num!E18)</f>
        <v>0</v>
      </c>
      <c r="F18" s="72">
        <f>IF(RES_hh_emi!F18=0,0,1000000*RES_hh_emi!F18/RES_hh_num!F18)</f>
        <v>0</v>
      </c>
      <c r="G18" s="72">
        <f>IF(RES_hh_emi!G18=0,0,1000000*RES_hh_emi!G18/RES_hh_num!G18)</f>
        <v>0</v>
      </c>
      <c r="H18" s="72">
        <f>IF(RES_hh_emi!H18=0,0,1000000*RES_hh_emi!H18/RES_hh_num!H18)</f>
        <v>0</v>
      </c>
      <c r="I18" s="72">
        <f>IF(RES_hh_emi!I18=0,0,1000000*RES_hh_emi!I18/RES_hh_num!I18)</f>
        <v>0</v>
      </c>
      <c r="J18" s="72">
        <f>IF(RES_hh_emi!J18=0,0,1000000*RES_hh_emi!J18/RES_hh_num!J18)</f>
        <v>0</v>
      </c>
      <c r="K18" s="72">
        <f>IF(RES_hh_emi!K18=0,0,1000000*RES_hh_emi!K18/RES_hh_num!K18)</f>
        <v>0</v>
      </c>
      <c r="L18" s="72">
        <f>IF(RES_hh_emi!L18=0,0,1000000*RES_hh_emi!L18/RES_hh_num!L18)</f>
        <v>0</v>
      </c>
      <c r="M18" s="72">
        <f>IF(RES_hh_emi!M18=0,0,1000000*RES_hh_emi!M18/RES_hh_num!M18)</f>
        <v>0</v>
      </c>
      <c r="N18" s="72">
        <f>IF(RES_hh_emi!N18=0,0,1000000*RES_hh_emi!N18/RES_hh_num!N18)</f>
        <v>0</v>
      </c>
      <c r="O18" s="72">
        <f>IF(RES_hh_emi!O18=0,0,1000000*RES_hh_emi!O18/RES_hh_num!O18)</f>
        <v>0</v>
      </c>
      <c r="P18" s="72">
        <f>IF(RES_hh_emi!P18=0,0,1000000*RES_hh_emi!P18/RES_hh_num!P18)</f>
        <v>0</v>
      </c>
      <c r="Q18" s="72">
        <f>IF(RES_hh_emi!Q18=0,0,1000000*RES_hh_emi!Q18/RES_hh_num!Q18)</f>
        <v>0</v>
      </c>
      <c r="R18" s="72">
        <f>IF(RES_hh_emi!R18=0,0,1000000*RES_hh_emi!R18/RES_hh_num!R18)</f>
        <v>0</v>
      </c>
      <c r="S18" s="72">
        <f>IF(RES_hh_emi!S18=0,0,1000000*RES_hh_emi!S18/RES_hh_num!S18)</f>
        <v>0</v>
      </c>
      <c r="T18" s="72">
        <f>IF(RES_hh_emi!T18=0,0,1000000*RES_hh_emi!T18/RES_hh_num!T18)</f>
        <v>0</v>
      </c>
      <c r="U18" s="72">
        <f>IF(RES_hh_emi!U18=0,0,1000000*RES_hh_emi!U18/RES_hh_num!U18)</f>
        <v>0</v>
      </c>
      <c r="V18" s="72">
        <f>IF(RES_hh_emi!V18=0,0,1000000*RES_hh_emi!V18/RES_hh_num!V18)</f>
        <v>0</v>
      </c>
      <c r="W18" s="72">
        <f>IF(RES_hh_emi!W18=0,0,1000000*RES_hh_emi!W18/RES_hh_num!W18)</f>
        <v>0</v>
      </c>
      <c r="DA18" s="89" t="s">
        <v>535</v>
      </c>
    </row>
    <row r="19" spans="1:105" s="2" customFormat="1" ht="12" customHeight="1" x14ac:dyDescent="0.25">
      <c r="A19" s="28" t="s">
        <v>74</v>
      </c>
      <c r="B19" s="72">
        <f>IF(RES_hh_emi!B19=0,0,1000000*RES_hh_emi!B19/RES_hh_num!B19)</f>
        <v>453.04807543192607</v>
      </c>
      <c r="C19" s="72">
        <f>IF(RES_hh_emi!C19=0,0,1000000*RES_hh_emi!C19/RES_hh_num!C19)</f>
        <v>440.1109737030323</v>
      </c>
      <c r="D19" s="72">
        <f>IF(RES_hh_emi!D19=0,0,1000000*RES_hh_emi!D19/RES_hh_num!D19)</f>
        <v>326.15755462573651</v>
      </c>
      <c r="E19" s="72">
        <f>IF(RES_hh_emi!E19=0,0,1000000*RES_hh_emi!E19/RES_hh_num!E19)</f>
        <v>142.35305471820664</v>
      </c>
      <c r="F19" s="72">
        <f>IF(RES_hh_emi!F19=0,0,1000000*RES_hh_emi!F19/RES_hh_num!F19)</f>
        <v>332.12022784197978</v>
      </c>
      <c r="G19" s="72">
        <f>IF(RES_hh_emi!G19=0,0,1000000*RES_hh_emi!G19/RES_hh_num!G19)</f>
        <v>478.75807252143068</v>
      </c>
      <c r="H19" s="72">
        <f>IF(RES_hh_emi!H19=0,0,1000000*RES_hh_emi!H19/RES_hh_num!H19)</f>
        <v>488.8053027702851</v>
      </c>
      <c r="I19" s="72">
        <f>IF(RES_hh_emi!I19=0,0,1000000*RES_hh_emi!I19/RES_hh_num!I19)</f>
        <v>208.67701796386535</v>
      </c>
      <c r="J19" s="72">
        <f>IF(RES_hh_emi!J19=0,0,1000000*RES_hh_emi!J19/RES_hh_num!J19)</f>
        <v>181.52363005540801</v>
      </c>
      <c r="K19" s="72">
        <f>IF(RES_hh_emi!K19=0,0,1000000*RES_hh_emi!K19/RES_hh_num!K19)</f>
        <v>466.4224705045998</v>
      </c>
      <c r="L19" s="72">
        <f>IF(RES_hh_emi!L19=0,0,1000000*RES_hh_emi!L19/RES_hh_num!L19)</f>
        <v>505.86768189509314</v>
      </c>
      <c r="M19" s="72">
        <f>IF(RES_hh_emi!M19=0,0,1000000*RES_hh_emi!M19/RES_hh_num!M19)</f>
        <v>257.56860068259368</v>
      </c>
      <c r="N19" s="72">
        <f>IF(RES_hh_emi!N19=0,0,1000000*RES_hh_emi!N19/RES_hh_num!N19)</f>
        <v>0</v>
      </c>
      <c r="O19" s="72">
        <f>IF(RES_hh_emi!O19=0,0,1000000*RES_hh_emi!O19/RES_hh_num!O19)</f>
        <v>0</v>
      </c>
      <c r="P19" s="72">
        <f>IF(RES_hh_emi!P19=0,0,1000000*RES_hh_emi!P19/RES_hh_num!P19)</f>
        <v>0</v>
      </c>
      <c r="Q19" s="72">
        <f>IF(RES_hh_emi!Q19=0,0,1000000*RES_hh_emi!Q19/RES_hh_num!Q19)</f>
        <v>0</v>
      </c>
      <c r="R19" s="72">
        <f>IF(RES_hh_emi!R19=0,0,1000000*RES_hh_emi!R19/RES_hh_num!R19)</f>
        <v>0</v>
      </c>
      <c r="S19" s="72">
        <f>IF(RES_hh_emi!S19=0,0,1000000*RES_hh_emi!S19/RES_hh_num!S19)</f>
        <v>0</v>
      </c>
      <c r="T19" s="72">
        <f>IF(RES_hh_emi!T19=0,0,1000000*RES_hh_emi!T19/RES_hh_num!T19)</f>
        <v>0</v>
      </c>
      <c r="U19" s="72">
        <f>IF(RES_hh_emi!U19=0,0,1000000*RES_hh_emi!U19/RES_hh_num!U19)</f>
        <v>0</v>
      </c>
      <c r="V19" s="72">
        <f>IF(RES_hh_emi!V19=0,0,1000000*RES_hh_emi!V19/RES_hh_num!V19)</f>
        <v>0</v>
      </c>
      <c r="W19" s="72">
        <f>IF(RES_hh_emi!W19=0,0,1000000*RES_hh_emi!W19/RES_hh_num!W19)</f>
        <v>0</v>
      </c>
      <c r="DA19" s="89" t="s">
        <v>536</v>
      </c>
    </row>
    <row r="20" spans="1:105" ht="12" customHeight="1" x14ac:dyDescent="0.25">
      <c r="A20" s="28" t="s">
        <v>205</v>
      </c>
      <c r="B20" s="72">
        <f>IF(RES_hh_emi!B20=0,0,1000000*RES_hh_emi!B20/RES_hh_num!B20)</f>
        <v>546.33809743526444</v>
      </c>
      <c r="C20" s="72">
        <f>IF(RES_hh_emi!C20=0,0,1000000*RES_hh_emi!C20/RES_hh_num!C20)</f>
        <v>535.37256690173319</v>
      </c>
      <c r="D20" s="72">
        <f>IF(RES_hh_emi!D20=0,0,1000000*RES_hh_emi!D20/RES_hh_num!D20)</f>
        <v>536.4927696713371</v>
      </c>
      <c r="E20" s="72">
        <f>IF(RES_hh_emi!E20=0,0,1000000*RES_hh_emi!E20/RES_hh_num!E20)</f>
        <v>529.83088282544338</v>
      </c>
      <c r="F20" s="72">
        <f>IF(RES_hh_emi!F20=0,0,1000000*RES_hh_emi!F20/RES_hh_num!F20)</f>
        <v>517.74089129989682</v>
      </c>
      <c r="G20" s="72">
        <f>IF(RES_hh_emi!G20=0,0,1000000*RES_hh_emi!G20/RES_hh_num!G20)</f>
        <v>487.54254433858142</v>
      </c>
      <c r="H20" s="72">
        <f>IF(RES_hh_emi!H20=0,0,1000000*RES_hh_emi!H20/RES_hh_num!H20)</f>
        <v>502.39963793984458</v>
      </c>
      <c r="I20" s="72">
        <f>IF(RES_hh_emi!I20=0,0,1000000*RES_hh_emi!I20/RES_hh_num!I20)</f>
        <v>485.00675360099632</v>
      </c>
      <c r="J20" s="72">
        <f>IF(RES_hh_emi!J20=0,0,1000000*RES_hh_emi!J20/RES_hh_num!J20)</f>
        <v>483.16066909419214</v>
      </c>
      <c r="K20" s="72">
        <f>IF(RES_hh_emi!K20=0,0,1000000*RES_hh_emi!K20/RES_hh_num!K20)</f>
        <v>467.75191598556557</v>
      </c>
      <c r="L20" s="72">
        <f>IF(RES_hh_emi!L20=0,0,1000000*RES_hh_emi!L20/RES_hh_num!L20)</f>
        <v>460.14191580402957</v>
      </c>
      <c r="M20" s="72">
        <f>IF(RES_hh_emi!M20=0,0,1000000*RES_hh_emi!M20/RES_hh_num!M20)</f>
        <v>483.59219484864639</v>
      </c>
      <c r="N20" s="72">
        <f>IF(RES_hh_emi!N20=0,0,1000000*RES_hh_emi!N20/RES_hh_num!N20)</f>
        <v>500.10438458083098</v>
      </c>
      <c r="O20" s="72">
        <f>IF(RES_hh_emi!O20=0,0,1000000*RES_hh_emi!O20/RES_hh_num!O20)</f>
        <v>503.72391344124213</v>
      </c>
      <c r="P20" s="72">
        <f>IF(RES_hh_emi!P20=0,0,1000000*RES_hh_emi!P20/RES_hh_num!P20)</f>
        <v>493.12631845396209</v>
      </c>
      <c r="Q20" s="72">
        <f>IF(RES_hh_emi!Q20=0,0,1000000*RES_hh_emi!Q20/RES_hh_num!Q20)</f>
        <v>484.56499263384552</v>
      </c>
      <c r="R20" s="72">
        <f>IF(RES_hh_emi!R20=0,0,1000000*RES_hh_emi!R20/RES_hh_num!R20)</f>
        <v>473.22237146922714</v>
      </c>
      <c r="S20" s="72">
        <f>IF(RES_hh_emi!S20=0,0,1000000*RES_hh_emi!S20/RES_hh_num!S20)</f>
        <v>357.14145786188959</v>
      </c>
      <c r="T20" s="72">
        <f>IF(RES_hh_emi!T20=0,0,1000000*RES_hh_emi!T20/RES_hh_num!T20)</f>
        <v>434.80700517326829</v>
      </c>
      <c r="U20" s="72">
        <f>IF(RES_hh_emi!U20=0,0,1000000*RES_hh_emi!U20/RES_hh_num!U20)</f>
        <v>464.93358960421165</v>
      </c>
      <c r="V20" s="72">
        <f>IF(RES_hh_emi!V20=0,0,1000000*RES_hh_emi!V20/RES_hh_num!V20)</f>
        <v>356.94225020723871</v>
      </c>
      <c r="W20" s="72">
        <f>IF(RES_hh_emi!W20=0,0,1000000*RES_hh_emi!W20/RES_hh_num!W20)</f>
        <v>399.49614322503925</v>
      </c>
      <c r="DA20" s="89" t="s">
        <v>537</v>
      </c>
    </row>
    <row r="21" spans="1:105" ht="12" customHeight="1" x14ac:dyDescent="0.25">
      <c r="A21" s="28" t="s">
        <v>192</v>
      </c>
      <c r="B21" s="72">
        <f>IF(RES_hh_emi!B21=0,0,1000000*RES_hh_emi!B21/RES_hh_num!B21)</f>
        <v>395.6950566701845</v>
      </c>
      <c r="C21" s="72">
        <f>IF(RES_hh_emi!C21=0,0,1000000*RES_hh_emi!C21/RES_hh_num!C21)</f>
        <v>379.81353827319327</v>
      </c>
      <c r="D21" s="72">
        <f>IF(RES_hh_emi!D21=0,0,1000000*RES_hh_emi!D21/RES_hh_num!D21)</f>
        <v>385.48037340854285</v>
      </c>
      <c r="E21" s="72">
        <f>IF(RES_hh_emi!E21=0,0,1000000*RES_hh_emi!E21/RES_hh_num!E21)</f>
        <v>378.34872201109908</v>
      </c>
      <c r="F21" s="72">
        <f>IF(RES_hh_emi!F21=0,0,1000000*RES_hh_emi!F21/RES_hh_num!F21)</f>
        <v>367.95199401660813</v>
      </c>
      <c r="G21" s="72">
        <f>IF(RES_hh_emi!G21=0,0,1000000*RES_hh_emi!G21/RES_hh_num!G21)</f>
        <v>357.40791628221365</v>
      </c>
      <c r="H21" s="72">
        <f>IF(RES_hh_emi!H21=0,0,1000000*RES_hh_emi!H21/RES_hh_num!H21)</f>
        <v>323.43017217297449</v>
      </c>
      <c r="I21" s="72">
        <f>IF(RES_hh_emi!I21=0,0,1000000*RES_hh_emi!I21/RES_hh_num!I21)</f>
        <v>324.38605958890435</v>
      </c>
      <c r="J21" s="72">
        <f>IF(RES_hh_emi!J21=0,0,1000000*RES_hh_emi!J21/RES_hh_num!J21)</f>
        <v>326.46202397930381</v>
      </c>
      <c r="K21" s="72">
        <f>IF(RES_hh_emi!K21=0,0,1000000*RES_hh_emi!K21/RES_hh_num!K21)</f>
        <v>269.36283192777057</v>
      </c>
      <c r="L21" s="72">
        <f>IF(RES_hh_emi!L21=0,0,1000000*RES_hh_emi!L21/RES_hh_num!L21)</f>
        <v>328.70320398930323</v>
      </c>
      <c r="M21" s="72">
        <f>IF(RES_hh_emi!M21=0,0,1000000*RES_hh_emi!M21/RES_hh_num!M21)</f>
        <v>332.38221704297172</v>
      </c>
      <c r="N21" s="72">
        <f>IF(RES_hh_emi!N21=0,0,1000000*RES_hh_emi!N21/RES_hh_num!N21)</f>
        <v>266.97204818161708</v>
      </c>
      <c r="O21" s="72">
        <f>IF(RES_hh_emi!O21=0,0,1000000*RES_hh_emi!O21/RES_hh_num!O21)</f>
        <v>322.17076817535968</v>
      </c>
      <c r="P21" s="72">
        <f>IF(RES_hh_emi!P21=0,0,1000000*RES_hh_emi!P21/RES_hh_num!P21)</f>
        <v>358.80990875773051</v>
      </c>
      <c r="Q21" s="72">
        <f>IF(RES_hh_emi!Q21=0,0,1000000*RES_hh_emi!Q21/RES_hh_num!Q21)</f>
        <v>271.2786121328752</v>
      </c>
      <c r="R21" s="72">
        <f>IF(RES_hh_emi!R21=0,0,1000000*RES_hh_emi!R21/RES_hh_num!R21)</f>
        <v>253.05201143896409</v>
      </c>
      <c r="S21" s="72">
        <f>IF(RES_hh_emi!S21=0,0,1000000*RES_hh_emi!S21/RES_hh_num!S21)</f>
        <v>232.33052633808347</v>
      </c>
      <c r="T21" s="72">
        <f>IF(RES_hh_emi!T21=0,0,1000000*RES_hh_emi!T21/RES_hh_num!T21)</f>
        <v>244.25146731197034</v>
      </c>
      <c r="U21" s="72">
        <f>IF(RES_hh_emi!U21=0,0,1000000*RES_hh_emi!U21/RES_hh_num!U21)</f>
        <v>301.35566192181363</v>
      </c>
      <c r="V21" s="72">
        <f>IF(RES_hh_emi!V21=0,0,1000000*RES_hh_emi!V21/RES_hh_num!V21)</f>
        <v>215.59484014788327</v>
      </c>
      <c r="W21" s="72">
        <f>IF(RES_hh_emi!W21=0,0,1000000*RES_hh_emi!W21/RES_hh_num!W21)</f>
        <v>229.51433748475912</v>
      </c>
      <c r="DA21" s="89" t="s">
        <v>538</v>
      </c>
    </row>
    <row r="22" spans="1:105" ht="12" customHeight="1" x14ac:dyDescent="0.25">
      <c r="A22" s="28" t="s">
        <v>207</v>
      </c>
      <c r="B22" s="72">
        <f>IF(RES_hh_emi!B22=0,0,1000000*RES_hh_emi!B22/RES_hh_num!B22)</f>
        <v>0</v>
      </c>
      <c r="C22" s="72">
        <f>IF(RES_hh_emi!C22=0,0,1000000*RES_hh_emi!C22/RES_hh_num!C22)</f>
        <v>0</v>
      </c>
      <c r="D22" s="72">
        <f>IF(RES_hh_emi!D22=0,0,1000000*RES_hh_emi!D22/RES_hh_num!D22)</f>
        <v>0</v>
      </c>
      <c r="E22" s="72">
        <f>IF(RES_hh_emi!E22=0,0,1000000*RES_hh_emi!E22/RES_hh_num!E22)</f>
        <v>0</v>
      </c>
      <c r="F22" s="72">
        <f>IF(RES_hh_emi!F22=0,0,1000000*RES_hh_emi!F22/RES_hh_num!F22)</f>
        <v>0</v>
      </c>
      <c r="G22" s="72">
        <f>IF(RES_hh_emi!G22=0,0,1000000*RES_hh_emi!G22/RES_hh_num!G22)</f>
        <v>0</v>
      </c>
      <c r="H22" s="72">
        <f>IF(RES_hh_emi!H22=0,0,1000000*RES_hh_emi!H22/RES_hh_num!H22)</f>
        <v>0</v>
      </c>
      <c r="I22" s="72">
        <f>IF(RES_hh_emi!I22=0,0,1000000*RES_hh_emi!I22/RES_hh_num!I22)</f>
        <v>0</v>
      </c>
      <c r="J22" s="72">
        <f>IF(RES_hh_emi!J22=0,0,1000000*RES_hh_emi!J22/RES_hh_num!J22)</f>
        <v>0</v>
      </c>
      <c r="K22" s="72">
        <f>IF(RES_hh_emi!K22=0,0,1000000*RES_hh_emi!K22/RES_hh_num!K22)</f>
        <v>0</v>
      </c>
      <c r="L22" s="72">
        <f>IF(RES_hh_emi!L22=0,0,1000000*RES_hh_emi!L22/RES_hh_num!L22)</f>
        <v>0</v>
      </c>
      <c r="M22" s="72">
        <f>IF(RES_hh_emi!M22=0,0,1000000*RES_hh_emi!M22/RES_hh_num!M22)</f>
        <v>0</v>
      </c>
      <c r="N22" s="72">
        <f>IF(RES_hh_emi!N22=0,0,1000000*RES_hh_emi!N22/RES_hh_num!N22)</f>
        <v>0</v>
      </c>
      <c r="O22" s="72">
        <f>IF(RES_hh_emi!O22=0,0,1000000*RES_hh_emi!O22/RES_hh_num!O22)</f>
        <v>0</v>
      </c>
      <c r="P22" s="72">
        <f>IF(RES_hh_emi!P22=0,0,1000000*RES_hh_emi!P22/RES_hh_num!P22)</f>
        <v>0</v>
      </c>
      <c r="Q22" s="72">
        <f>IF(RES_hh_emi!Q22=0,0,1000000*RES_hh_emi!Q22/RES_hh_num!Q22)</f>
        <v>0</v>
      </c>
      <c r="R22" s="72">
        <f>IF(RES_hh_emi!R22=0,0,1000000*RES_hh_emi!R22/RES_hh_num!R22)</f>
        <v>0</v>
      </c>
      <c r="S22" s="72">
        <f>IF(RES_hh_emi!S22=0,0,1000000*RES_hh_emi!S22/RES_hh_num!S22)</f>
        <v>0</v>
      </c>
      <c r="T22" s="72">
        <f>IF(RES_hh_emi!T22=0,0,1000000*RES_hh_emi!T22/RES_hh_num!T22)</f>
        <v>0</v>
      </c>
      <c r="U22" s="72">
        <f>IF(RES_hh_emi!U22=0,0,1000000*RES_hh_emi!U22/RES_hh_num!U22)</f>
        <v>0</v>
      </c>
      <c r="V22" s="72">
        <f>IF(RES_hh_emi!V22=0,0,1000000*RES_hh_emi!V22/RES_hh_num!V22)</f>
        <v>0</v>
      </c>
      <c r="W22" s="72">
        <f>IF(RES_hh_emi!W22=0,0,1000000*RES_hh_emi!W22/RES_hh_num!W22)</f>
        <v>0</v>
      </c>
      <c r="DA22" s="89" t="s">
        <v>539</v>
      </c>
    </row>
    <row r="23" spans="1:105" ht="12" customHeight="1" x14ac:dyDescent="0.25">
      <c r="A23" s="28" t="s">
        <v>202</v>
      </c>
      <c r="B23" s="72">
        <f>IF(RES_hh_emi!B23=0,0,1000000*RES_hh_emi!B23/RES_hh_num!B23)</f>
        <v>0</v>
      </c>
      <c r="C23" s="72">
        <f>IF(RES_hh_emi!C23=0,0,1000000*RES_hh_emi!C23/RES_hh_num!C23)</f>
        <v>0</v>
      </c>
      <c r="D23" s="72">
        <f>IF(RES_hh_emi!D23=0,0,1000000*RES_hh_emi!D23/RES_hh_num!D23)</f>
        <v>0</v>
      </c>
      <c r="E23" s="72">
        <f>IF(RES_hh_emi!E23=0,0,1000000*RES_hh_emi!E23/RES_hh_num!E23)</f>
        <v>0</v>
      </c>
      <c r="F23" s="72">
        <f>IF(RES_hh_emi!F23=0,0,1000000*RES_hh_emi!F23/RES_hh_num!F23)</f>
        <v>0</v>
      </c>
      <c r="G23" s="72">
        <f>IF(RES_hh_emi!G23=0,0,1000000*RES_hh_emi!G23/RES_hh_num!G23)</f>
        <v>0</v>
      </c>
      <c r="H23" s="72">
        <f>IF(RES_hh_emi!H23=0,0,1000000*RES_hh_emi!H23/RES_hh_num!H23)</f>
        <v>0</v>
      </c>
      <c r="I23" s="72">
        <f>IF(RES_hh_emi!I23=0,0,1000000*RES_hh_emi!I23/RES_hh_num!I23)</f>
        <v>0</v>
      </c>
      <c r="J23" s="72">
        <f>IF(RES_hh_emi!J23=0,0,1000000*RES_hh_emi!J23/RES_hh_num!J23)</f>
        <v>0</v>
      </c>
      <c r="K23" s="72">
        <f>IF(RES_hh_emi!K23=0,0,1000000*RES_hh_emi!K23/RES_hh_num!K23)</f>
        <v>0</v>
      </c>
      <c r="L23" s="72">
        <f>IF(RES_hh_emi!L23=0,0,1000000*RES_hh_emi!L23/RES_hh_num!L23)</f>
        <v>0</v>
      </c>
      <c r="M23" s="72">
        <f>IF(RES_hh_emi!M23=0,0,1000000*RES_hh_emi!M23/RES_hh_num!M23)</f>
        <v>0</v>
      </c>
      <c r="N23" s="72">
        <f>IF(RES_hh_emi!N23=0,0,1000000*RES_hh_emi!N23/RES_hh_num!N23)</f>
        <v>0</v>
      </c>
      <c r="O23" s="72">
        <f>IF(RES_hh_emi!O23=0,0,1000000*RES_hh_emi!O23/RES_hh_num!O23)</f>
        <v>0</v>
      </c>
      <c r="P23" s="72">
        <f>IF(RES_hh_emi!P23=0,0,1000000*RES_hh_emi!P23/RES_hh_num!P23)</f>
        <v>0</v>
      </c>
      <c r="Q23" s="72">
        <f>IF(RES_hh_emi!Q23=0,0,1000000*RES_hh_emi!Q23/RES_hh_num!Q23)</f>
        <v>0</v>
      </c>
      <c r="R23" s="72">
        <f>IF(RES_hh_emi!R23=0,0,1000000*RES_hh_emi!R23/RES_hh_num!R23)</f>
        <v>0</v>
      </c>
      <c r="S23" s="72">
        <f>IF(RES_hh_emi!S23=0,0,1000000*RES_hh_emi!S23/RES_hh_num!S23)</f>
        <v>0</v>
      </c>
      <c r="T23" s="72">
        <f>IF(RES_hh_emi!T23=0,0,1000000*RES_hh_emi!T23/RES_hh_num!T23)</f>
        <v>0</v>
      </c>
      <c r="U23" s="72">
        <f>IF(RES_hh_emi!U23=0,0,1000000*RES_hh_emi!U23/RES_hh_num!U23)</f>
        <v>0</v>
      </c>
      <c r="V23" s="72">
        <f>IF(RES_hh_emi!V23=0,0,1000000*RES_hh_emi!V23/RES_hh_num!V23)</f>
        <v>0</v>
      </c>
      <c r="W23" s="72">
        <f>IF(RES_hh_emi!W23=0,0,1000000*RES_hh_emi!W23/RES_hh_num!W23)</f>
        <v>0</v>
      </c>
      <c r="DA23" s="89" t="s">
        <v>540</v>
      </c>
    </row>
    <row r="24" spans="1:105" ht="12" customHeight="1" x14ac:dyDescent="0.25">
      <c r="A24" s="28" t="s">
        <v>203</v>
      </c>
      <c r="B24" s="72">
        <f>IF(RES_hh_emi!B24=0,0,1000000*RES_hh_emi!B24/RES_hh_num!B24)</f>
        <v>0</v>
      </c>
      <c r="C24" s="72">
        <f>IF(RES_hh_emi!C24=0,0,1000000*RES_hh_emi!C24/RES_hh_num!C24)</f>
        <v>0</v>
      </c>
      <c r="D24" s="72">
        <f>IF(RES_hh_emi!D24=0,0,1000000*RES_hh_emi!D24/RES_hh_num!D24)</f>
        <v>0</v>
      </c>
      <c r="E24" s="72">
        <f>IF(RES_hh_emi!E24=0,0,1000000*RES_hh_emi!E24/RES_hh_num!E24)</f>
        <v>0</v>
      </c>
      <c r="F24" s="72">
        <f>IF(RES_hh_emi!F24=0,0,1000000*RES_hh_emi!F24/RES_hh_num!F24)</f>
        <v>0</v>
      </c>
      <c r="G24" s="72">
        <f>IF(RES_hh_emi!G24=0,0,1000000*RES_hh_emi!G24/RES_hh_num!G24)</f>
        <v>0</v>
      </c>
      <c r="H24" s="72">
        <f>IF(RES_hh_emi!H24=0,0,1000000*RES_hh_emi!H24/RES_hh_num!H24)</f>
        <v>0</v>
      </c>
      <c r="I24" s="72">
        <f>IF(RES_hh_emi!I24=0,0,1000000*RES_hh_emi!I24/RES_hh_num!I24)</f>
        <v>0</v>
      </c>
      <c r="J24" s="72">
        <f>IF(RES_hh_emi!J24=0,0,1000000*RES_hh_emi!J24/RES_hh_num!J24)</f>
        <v>0</v>
      </c>
      <c r="K24" s="72">
        <f>IF(RES_hh_emi!K24=0,0,1000000*RES_hh_emi!K24/RES_hh_num!K24)</f>
        <v>0</v>
      </c>
      <c r="L24" s="72">
        <f>IF(RES_hh_emi!L24=0,0,1000000*RES_hh_emi!L24/RES_hh_num!L24)</f>
        <v>0</v>
      </c>
      <c r="M24" s="72">
        <f>IF(RES_hh_emi!M24=0,0,1000000*RES_hh_emi!M24/RES_hh_num!M24)</f>
        <v>0</v>
      </c>
      <c r="N24" s="72">
        <f>IF(RES_hh_emi!N24=0,0,1000000*RES_hh_emi!N24/RES_hh_num!N24)</f>
        <v>0</v>
      </c>
      <c r="O24" s="72">
        <f>IF(RES_hh_emi!O24=0,0,1000000*RES_hh_emi!O24/RES_hh_num!O24)</f>
        <v>0</v>
      </c>
      <c r="P24" s="72">
        <f>IF(RES_hh_emi!P24=0,0,1000000*RES_hh_emi!P24/RES_hh_num!P24)</f>
        <v>0</v>
      </c>
      <c r="Q24" s="72">
        <f>IF(RES_hh_emi!Q24=0,0,1000000*RES_hh_emi!Q24/RES_hh_num!Q24)</f>
        <v>0</v>
      </c>
      <c r="R24" s="72">
        <f>IF(RES_hh_emi!R24=0,0,1000000*RES_hh_emi!R24/RES_hh_num!R24)</f>
        <v>0</v>
      </c>
      <c r="S24" s="72">
        <f>IF(RES_hh_emi!S24=0,0,1000000*RES_hh_emi!S24/RES_hh_num!S24)</f>
        <v>0</v>
      </c>
      <c r="T24" s="72">
        <f>IF(RES_hh_emi!T24=0,0,1000000*RES_hh_emi!T24/RES_hh_num!T24)</f>
        <v>0</v>
      </c>
      <c r="U24" s="72">
        <f>IF(RES_hh_emi!U24=0,0,1000000*RES_hh_emi!U24/RES_hh_num!U24)</f>
        <v>0</v>
      </c>
      <c r="V24" s="72">
        <f>IF(RES_hh_emi!V24=0,0,1000000*RES_hh_emi!V24/RES_hh_num!V24)</f>
        <v>0</v>
      </c>
      <c r="W24" s="72">
        <f>IF(RES_hh_emi!W24=0,0,1000000*RES_hh_emi!W24/RES_hh_num!W24)</f>
        <v>0</v>
      </c>
      <c r="DA24" s="89" t="s">
        <v>541</v>
      </c>
    </row>
    <row r="25" spans="1:105" ht="12" customHeight="1" x14ac:dyDescent="0.25">
      <c r="A25" s="73" t="s">
        <v>53</v>
      </c>
      <c r="B25" s="74">
        <f>IF(RES_hh_emi!B25=0,0,1000000*RES_hh_emi!B25/RES_hh_num!B25)</f>
        <v>0</v>
      </c>
      <c r="C25" s="74">
        <f>IF(RES_hh_emi!C25=0,0,1000000*RES_hh_emi!C25/RES_hh_num!C25)</f>
        <v>0</v>
      </c>
      <c r="D25" s="74">
        <f>IF(RES_hh_emi!D25=0,0,1000000*RES_hh_emi!D25/RES_hh_num!D25)</f>
        <v>0</v>
      </c>
      <c r="E25" s="74">
        <f>IF(RES_hh_emi!E25=0,0,1000000*RES_hh_emi!E25/RES_hh_num!E25)</f>
        <v>0</v>
      </c>
      <c r="F25" s="74">
        <f>IF(RES_hh_emi!F25=0,0,1000000*RES_hh_emi!F25/RES_hh_num!F25)</f>
        <v>0</v>
      </c>
      <c r="G25" s="74">
        <f>IF(RES_hh_emi!G25=0,0,1000000*RES_hh_emi!G25/RES_hh_num!G25)</f>
        <v>0</v>
      </c>
      <c r="H25" s="74">
        <f>IF(RES_hh_emi!H25=0,0,1000000*RES_hh_emi!H25/RES_hh_num!H25)</f>
        <v>0</v>
      </c>
      <c r="I25" s="74">
        <f>IF(RES_hh_emi!I25=0,0,1000000*RES_hh_emi!I25/RES_hh_num!I25)</f>
        <v>0</v>
      </c>
      <c r="J25" s="74">
        <f>IF(RES_hh_emi!J25=0,0,1000000*RES_hh_emi!J25/RES_hh_num!J25)</f>
        <v>0</v>
      </c>
      <c r="K25" s="74">
        <f>IF(RES_hh_emi!K25=0,0,1000000*RES_hh_emi!K25/RES_hh_num!K25)</f>
        <v>0</v>
      </c>
      <c r="L25" s="74">
        <f>IF(RES_hh_emi!L25=0,0,1000000*RES_hh_emi!L25/RES_hh_num!L25)</f>
        <v>0</v>
      </c>
      <c r="M25" s="74">
        <f>IF(RES_hh_emi!M25=0,0,1000000*RES_hh_emi!M25/RES_hh_num!M25)</f>
        <v>0</v>
      </c>
      <c r="N25" s="74">
        <f>IF(RES_hh_emi!N25=0,0,1000000*RES_hh_emi!N25/RES_hh_num!N25)</f>
        <v>0</v>
      </c>
      <c r="O25" s="74">
        <f>IF(RES_hh_emi!O25=0,0,1000000*RES_hh_emi!O25/RES_hh_num!O25)</f>
        <v>0</v>
      </c>
      <c r="P25" s="74">
        <f>IF(RES_hh_emi!P25=0,0,1000000*RES_hh_emi!P25/RES_hh_num!P25)</f>
        <v>0</v>
      </c>
      <c r="Q25" s="74">
        <f>IF(RES_hh_emi!Q25=0,0,1000000*RES_hh_emi!Q25/RES_hh_num!Q25)</f>
        <v>0</v>
      </c>
      <c r="R25" s="74">
        <f>IF(RES_hh_emi!R25=0,0,1000000*RES_hh_emi!R25/RES_hh_num!R25)</f>
        <v>0</v>
      </c>
      <c r="S25" s="74">
        <f>IF(RES_hh_emi!S25=0,0,1000000*RES_hh_emi!S25/RES_hh_num!S25)</f>
        <v>0</v>
      </c>
      <c r="T25" s="74">
        <f>IF(RES_hh_emi!T25=0,0,1000000*RES_hh_emi!T25/RES_hh_num!T25)</f>
        <v>0</v>
      </c>
      <c r="U25" s="74">
        <f>IF(RES_hh_emi!U25=0,0,1000000*RES_hh_emi!U25/RES_hh_num!U25)</f>
        <v>0</v>
      </c>
      <c r="V25" s="74">
        <f>IF(RES_hh_emi!V25=0,0,1000000*RES_hh_emi!V25/RES_hh_num!V25)</f>
        <v>0</v>
      </c>
      <c r="W25" s="74">
        <f>IF(RES_hh_emi!W25=0,0,1000000*RES_hh_emi!W25/RES_hh_num!W25)</f>
        <v>0</v>
      </c>
      <c r="DA25" s="90" t="s">
        <v>542</v>
      </c>
    </row>
    <row r="26" spans="1:105" ht="12" customHeight="1" x14ac:dyDescent="0.25">
      <c r="A26" s="32" t="s">
        <v>52</v>
      </c>
      <c r="B26" s="77">
        <f>IF(RES_hh_emi!B26=0,0,1000000*RES_hh_emi!B26/RES_hh_num!B26)</f>
        <v>0</v>
      </c>
      <c r="C26" s="77">
        <f>IF(RES_hh_emi!C26=0,0,1000000*RES_hh_emi!C26/RES_hh_num!C26)</f>
        <v>0</v>
      </c>
      <c r="D26" s="77">
        <f>IF(RES_hh_emi!D26=0,0,1000000*RES_hh_emi!D26/RES_hh_num!D26)</f>
        <v>0</v>
      </c>
      <c r="E26" s="77">
        <f>IF(RES_hh_emi!E26=0,0,1000000*RES_hh_emi!E26/RES_hh_num!E26)</f>
        <v>0</v>
      </c>
      <c r="F26" s="77">
        <f>IF(RES_hh_emi!F26=0,0,1000000*RES_hh_emi!F26/RES_hh_num!F26)</f>
        <v>0</v>
      </c>
      <c r="G26" s="77">
        <f>IF(RES_hh_emi!G26=0,0,1000000*RES_hh_emi!G26/RES_hh_num!G26)</f>
        <v>0</v>
      </c>
      <c r="H26" s="77">
        <f>IF(RES_hh_emi!H26=0,0,1000000*RES_hh_emi!H26/RES_hh_num!H26)</f>
        <v>0</v>
      </c>
      <c r="I26" s="77">
        <f>IF(RES_hh_emi!I26=0,0,1000000*RES_hh_emi!I26/RES_hh_num!I26)</f>
        <v>0</v>
      </c>
      <c r="J26" s="77">
        <f>IF(RES_hh_emi!J26=0,0,1000000*RES_hh_emi!J26/RES_hh_num!J26)</f>
        <v>0</v>
      </c>
      <c r="K26" s="77">
        <f>IF(RES_hh_emi!K26=0,0,1000000*RES_hh_emi!K26/RES_hh_num!K26)</f>
        <v>0</v>
      </c>
      <c r="L26" s="77">
        <f>IF(RES_hh_emi!L26=0,0,1000000*RES_hh_emi!L26/RES_hh_num!L26)</f>
        <v>0</v>
      </c>
      <c r="M26" s="77">
        <f>IF(RES_hh_emi!M26=0,0,1000000*RES_hh_emi!M26/RES_hh_num!M26)</f>
        <v>0</v>
      </c>
      <c r="N26" s="77">
        <f>IF(RES_hh_emi!N26=0,0,1000000*RES_hh_emi!N26/RES_hh_num!N26)</f>
        <v>0</v>
      </c>
      <c r="O26" s="77">
        <f>IF(RES_hh_emi!O26=0,0,1000000*RES_hh_emi!O26/RES_hh_num!O26)</f>
        <v>0</v>
      </c>
      <c r="P26" s="77">
        <f>IF(RES_hh_emi!P26=0,0,1000000*RES_hh_emi!P26/RES_hh_num!P26)</f>
        <v>0</v>
      </c>
      <c r="Q26" s="77">
        <f>IF(RES_hh_emi!Q26=0,0,1000000*RES_hh_emi!Q26/RES_hh_num!Q26)</f>
        <v>0</v>
      </c>
      <c r="R26" s="77">
        <f>IF(RES_hh_emi!R26=0,0,1000000*RES_hh_emi!R26/RES_hh_num!R26)</f>
        <v>0</v>
      </c>
      <c r="S26" s="77">
        <f>IF(RES_hh_emi!S26=0,0,1000000*RES_hh_emi!S26/RES_hh_num!S26)</f>
        <v>0</v>
      </c>
      <c r="T26" s="77">
        <f>IF(RES_hh_emi!T26=0,0,1000000*RES_hh_emi!T26/RES_hh_num!T26)</f>
        <v>0</v>
      </c>
      <c r="U26" s="77">
        <f>IF(RES_hh_emi!U26=0,0,1000000*RES_hh_emi!U26/RES_hh_num!U26)</f>
        <v>0</v>
      </c>
      <c r="V26" s="77">
        <f>IF(RES_hh_emi!V26=0,0,1000000*RES_hh_emi!V26/RES_hh_num!V26)</f>
        <v>0</v>
      </c>
      <c r="W26" s="77">
        <f>IF(RES_hh_emi!W26=0,0,1000000*RES_hh_emi!W26/RES_hh_num!W26)</f>
        <v>0</v>
      </c>
      <c r="DA26" s="92" t="s">
        <v>543</v>
      </c>
    </row>
    <row r="27" spans="1:105" ht="12.95" customHeight="1" x14ac:dyDescent="0.25">
      <c r="A27" s="68" t="s">
        <v>54</v>
      </c>
      <c r="B27" s="69">
        <f>IF(RES_hh_emi!B27=0,0,1000000*RES_hh_emi!B27/RES_hh_num!B27)</f>
        <v>88.611749203153394</v>
      </c>
      <c r="C27" s="69">
        <f>IF(RES_hh_emi!C27=0,0,1000000*RES_hh_emi!C27/RES_hh_num!C27)</f>
        <v>108.80600250349508</v>
      </c>
      <c r="D27" s="69">
        <f>IF(RES_hh_emi!D27=0,0,1000000*RES_hh_emi!D27/RES_hh_num!D27)</f>
        <v>63.561246772966527</v>
      </c>
      <c r="E27" s="69">
        <f>IF(RES_hh_emi!E27=0,0,1000000*RES_hh_emi!E27/RES_hh_num!E27)</f>
        <v>48.926277329767963</v>
      </c>
      <c r="F27" s="69">
        <f>IF(RES_hh_emi!F27=0,0,1000000*RES_hh_emi!F27/RES_hh_num!F27)</f>
        <v>58.00876793902291</v>
      </c>
      <c r="G27" s="69">
        <f>IF(RES_hh_emi!G27=0,0,1000000*RES_hh_emi!G27/RES_hh_num!G27)</f>
        <v>67.568724578817552</v>
      </c>
      <c r="H27" s="69">
        <f>IF(RES_hh_emi!H27=0,0,1000000*RES_hh_emi!H27/RES_hh_num!H27)</f>
        <v>67.22454658833577</v>
      </c>
      <c r="I27" s="69">
        <f>IF(RES_hh_emi!I27=0,0,1000000*RES_hh_emi!I27/RES_hh_num!I27)</f>
        <v>50.947782922648116</v>
      </c>
      <c r="J27" s="69">
        <f>IF(RES_hh_emi!J27=0,0,1000000*RES_hh_emi!J27/RES_hh_num!J27)</f>
        <v>59.91256718605333</v>
      </c>
      <c r="K27" s="69">
        <f>IF(RES_hh_emi!K27=0,0,1000000*RES_hh_emi!K27/RES_hh_num!K27)</f>
        <v>79.800430263693926</v>
      </c>
      <c r="L27" s="69">
        <f>IF(RES_hh_emi!L27=0,0,1000000*RES_hh_emi!L27/RES_hh_num!L27)</f>
        <v>80.354010129599288</v>
      </c>
      <c r="M27" s="69">
        <f>IF(RES_hh_emi!M27=0,0,1000000*RES_hh_emi!M27/RES_hh_num!M27)</f>
        <v>66.233928040874545</v>
      </c>
      <c r="N27" s="69">
        <f>IF(RES_hh_emi!N27=0,0,1000000*RES_hh_emi!N27/RES_hh_num!N27)</f>
        <v>72.820478217720833</v>
      </c>
      <c r="O27" s="69">
        <f>IF(RES_hh_emi!O27=0,0,1000000*RES_hh_emi!O27/RES_hh_num!O27)</f>
        <v>61.284912486688754</v>
      </c>
      <c r="P27" s="69">
        <f>IF(RES_hh_emi!P27=0,0,1000000*RES_hh_emi!P27/RES_hh_num!P27)</f>
        <v>55.699041605690375</v>
      </c>
      <c r="Q27" s="69">
        <f>IF(RES_hh_emi!Q27=0,0,1000000*RES_hh_emi!Q27/RES_hh_num!Q27)</f>
        <v>67.161294323623125</v>
      </c>
      <c r="R27" s="69">
        <f>IF(RES_hh_emi!R27=0,0,1000000*RES_hh_emi!R27/RES_hh_num!R27)</f>
        <v>65.928775800596895</v>
      </c>
      <c r="S27" s="69">
        <f>IF(RES_hh_emi!S27=0,0,1000000*RES_hh_emi!S27/RES_hh_num!S27)</f>
        <v>76.780569862071118</v>
      </c>
      <c r="T27" s="69">
        <f>IF(RES_hh_emi!T27=0,0,1000000*RES_hh_emi!T27/RES_hh_num!T27)</f>
        <v>69.6904736814176</v>
      </c>
      <c r="U27" s="69">
        <f>IF(RES_hh_emi!U27=0,0,1000000*RES_hh_emi!U27/RES_hh_num!U27)</f>
        <v>69.994359802502402</v>
      </c>
      <c r="V27" s="69">
        <f>IF(RES_hh_emi!V27=0,0,1000000*RES_hh_emi!V27/RES_hh_num!V27)</f>
        <v>69.659511643146402</v>
      </c>
      <c r="W27" s="69">
        <f>IF(RES_hh_emi!W27=0,0,1000000*RES_hh_emi!W27/RES_hh_num!W27)</f>
        <v>54.476231692946399</v>
      </c>
      <c r="DA27" s="88" t="s">
        <v>287</v>
      </c>
    </row>
    <row r="28" spans="1:105" ht="12" customHeight="1" x14ac:dyDescent="0.25">
      <c r="A28" s="28" t="s">
        <v>51</v>
      </c>
      <c r="B28" s="72">
        <f>IF(RES_hh_emi!B28=0,0,1000000*RES_hh_emi!B28/RES_hh_num!B28)</f>
        <v>0</v>
      </c>
      <c r="C28" s="72">
        <f>IF(RES_hh_emi!C28=0,0,1000000*RES_hh_emi!C28/RES_hh_num!C28)</f>
        <v>0</v>
      </c>
      <c r="D28" s="72">
        <f>IF(RES_hh_emi!D28=0,0,1000000*RES_hh_emi!D28/RES_hh_num!D28)</f>
        <v>0</v>
      </c>
      <c r="E28" s="72">
        <f>IF(RES_hh_emi!E28=0,0,1000000*RES_hh_emi!E28/RES_hh_num!E28)</f>
        <v>0</v>
      </c>
      <c r="F28" s="72">
        <f>IF(RES_hh_emi!F28=0,0,1000000*RES_hh_emi!F28/RES_hh_num!F28)</f>
        <v>0</v>
      </c>
      <c r="G28" s="72">
        <f>IF(RES_hh_emi!G28=0,0,1000000*RES_hh_emi!G28/RES_hh_num!G28)</f>
        <v>0</v>
      </c>
      <c r="H28" s="72">
        <f>IF(RES_hh_emi!H28=0,0,1000000*RES_hh_emi!H28/RES_hh_num!H28)</f>
        <v>0</v>
      </c>
      <c r="I28" s="72">
        <f>IF(RES_hh_emi!I28=0,0,1000000*RES_hh_emi!I28/RES_hh_num!I28)</f>
        <v>0</v>
      </c>
      <c r="J28" s="72">
        <f>IF(RES_hh_emi!J28=0,0,1000000*RES_hh_emi!J28/RES_hh_num!J28)</f>
        <v>0</v>
      </c>
      <c r="K28" s="72">
        <f>IF(RES_hh_emi!K28=0,0,1000000*RES_hh_emi!K28/RES_hh_num!K28)</f>
        <v>0</v>
      </c>
      <c r="L28" s="72">
        <f>IF(RES_hh_emi!L28=0,0,1000000*RES_hh_emi!L28/RES_hh_num!L28)</f>
        <v>0</v>
      </c>
      <c r="M28" s="72">
        <f>IF(RES_hh_emi!M28=0,0,1000000*RES_hh_emi!M28/RES_hh_num!M28)</f>
        <v>0</v>
      </c>
      <c r="N28" s="72">
        <f>IF(RES_hh_emi!N28=0,0,1000000*RES_hh_emi!N28/RES_hh_num!N28)</f>
        <v>0</v>
      </c>
      <c r="O28" s="72">
        <f>IF(RES_hh_emi!O28=0,0,1000000*RES_hh_emi!O28/RES_hh_num!O28)</f>
        <v>0</v>
      </c>
      <c r="P28" s="72">
        <f>IF(RES_hh_emi!P28=0,0,1000000*RES_hh_emi!P28/RES_hh_num!P28)</f>
        <v>0</v>
      </c>
      <c r="Q28" s="72">
        <f>IF(RES_hh_emi!Q28=0,0,1000000*RES_hh_emi!Q28/RES_hh_num!Q28)</f>
        <v>0</v>
      </c>
      <c r="R28" s="72">
        <f>IF(RES_hh_emi!R28=0,0,1000000*RES_hh_emi!R28/RES_hh_num!R28)</f>
        <v>0</v>
      </c>
      <c r="S28" s="72">
        <f>IF(RES_hh_emi!S28=0,0,1000000*RES_hh_emi!S28/RES_hh_num!S28)</f>
        <v>0</v>
      </c>
      <c r="T28" s="72">
        <f>IF(RES_hh_emi!T28=0,0,1000000*RES_hh_emi!T28/RES_hh_num!T28)</f>
        <v>0</v>
      </c>
      <c r="U28" s="72">
        <f>IF(RES_hh_emi!U28=0,0,1000000*RES_hh_emi!U28/RES_hh_num!U28)</f>
        <v>0</v>
      </c>
      <c r="V28" s="72">
        <f>IF(RES_hh_emi!V28=0,0,1000000*RES_hh_emi!V28/RES_hh_num!V28)</f>
        <v>0</v>
      </c>
      <c r="W28" s="72">
        <f>IF(RES_hh_emi!W28=0,0,1000000*RES_hh_emi!W28/RES_hh_num!W28)</f>
        <v>0</v>
      </c>
      <c r="DA28" s="89" t="s">
        <v>544</v>
      </c>
    </row>
    <row r="29" spans="1:105" s="2" customFormat="1" ht="12" customHeight="1" x14ac:dyDescent="0.25">
      <c r="A29" s="28" t="s">
        <v>74</v>
      </c>
      <c r="B29" s="72">
        <f>IF(RES_hh_emi!B29=0,0,1000000*RES_hh_emi!B29/RES_hh_num!B29)</f>
        <v>211.21407159348149</v>
      </c>
      <c r="C29" s="72">
        <f>IF(RES_hh_emi!C29=0,0,1000000*RES_hh_emi!C29/RES_hh_num!C29)</f>
        <v>269.0373373246502</v>
      </c>
      <c r="D29" s="72">
        <f>IF(RES_hh_emi!D29=0,0,1000000*RES_hh_emi!D29/RES_hh_num!D29)</f>
        <v>154.99592492193929</v>
      </c>
      <c r="E29" s="72">
        <f>IF(RES_hh_emi!E29=0,0,1000000*RES_hh_emi!E29/RES_hh_num!E29)</f>
        <v>98.441580981659826</v>
      </c>
      <c r="F29" s="72">
        <f>IF(RES_hh_emi!F29=0,0,1000000*RES_hh_emi!F29/RES_hh_num!F29)</f>
        <v>187.14349795520062</v>
      </c>
      <c r="G29" s="72">
        <f>IF(RES_hh_emi!G29=0,0,1000000*RES_hh_emi!G29/RES_hh_num!G29)</f>
        <v>248.60820096786921</v>
      </c>
      <c r="H29" s="72">
        <f>IF(RES_hh_emi!H29=0,0,1000000*RES_hh_emi!H29/RES_hh_num!H29)</f>
        <v>263.55726757281792</v>
      </c>
      <c r="I29" s="72">
        <f>IF(RES_hh_emi!I29=0,0,1000000*RES_hh_emi!I29/RES_hh_num!I29)</f>
        <v>113.8132551493552</v>
      </c>
      <c r="J29" s="72">
        <f>IF(RES_hh_emi!J29=0,0,1000000*RES_hh_emi!J29/RES_hh_num!J29)</f>
        <v>125.79385212445922</v>
      </c>
      <c r="K29" s="72">
        <f>IF(RES_hh_emi!K29=0,0,1000000*RES_hh_emi!K29/RES_hh_num!K29)</f>
        <v>287.94825377322189</v>
      </c>
      <c r="L29" s="72">
        <f>IF(RES_hh_emi!L29=0,0,1000000*RES_hh_emi!L29/RES_hh_num!L29)</f>
        <v>250.95980657640229</v>
      </c>
      <c r="M29" s="72">
        <f>IF(RES_hh_emi!M29=0,0,1000000*RES_hh_emi!M29/RES_hh_num!M29)</f>
        <v>166.78794525684265</v>
      </c>
      <c r="N29" s="72">
        <f>IF(RES_hh_emi!N29=0,0,1000000*RES_hh_emi!N29/RES_hh_num!N29)</f>
        <v>132.73399472949913</v>
      </c>
      <c r="O29" s="72">
        <f>IF(RES_hh_emi!O29=0,0,1000000*RES_hh_emi!O29/RES_hh_num!O29)</f>
        <v>190.54635941130888</v>
      </c>
      <c r="P29" s="72">
        <f>IF(RES_hh_emi!P29=0,0,1000000*RES_hh_emi!P29/RES_hh_num!P29)</f>
        <v>230.43376816995823</v>
      </c>
      <c r="Q29" s="72">
        <f>IF(RES_hh_emi!Q29=0,0,1000000*RES_hh_emi!Q29/RES_hh_num!Q29)</f>
        <v>187.47305122494359</v>
      </c>
      <c r="R29" s="72">
        <f>IF(RES_hh_emi!R29=0,0,1000000*RES_hh_emi!R29/RES_hh_num!R29)</f>
        <v>186.04388919065681</v>
      </c>
      <c r="S29" s="72">
        <f>IF(RES_hh_emi!S29=0,0,1000000*RES_hh_emi!S29/RES_hh_num!S29)</f>
        <v>142.86193641099294</v>
      </c>
      <c r="T29" s="72">
        <f>IF(RES_hh_emi!T29=0,0,1000000*RES_hh_emi!T29/RES_hh_num!T29)</f>
        <v>157.96154685794474</v>
      </c>
      <c r="U29" s="72">
        <f>IF(RES_hh_emi!U29=0,0,1000000*RES_hh_emi!U29/RES_hh_num!U29)</f>
        <v>195.17619830183503</v>
      </c>
      <c r="V29" s="72">
        <f>IF(RES_hh_emi!V29=0,0,1000000*RES_hh_emi!V29/RES_hh_num!V29)</f>
        <v>153.57295774647872</v>
      </c>
      <c r="W29" s="72">
        <f>IF(RES_hh_emi!W29=0,0,1000000*RES_hh_emi!W29/RES_hh_num!W29)</f>
        <v>79.275404482707529</v>
      </c>
      <c r="DA29" s="89" t="s">
        <v>545</v>
      </c>
    </row>
    <row r="30" spans="1:105" ht="12" customHeight="1" x14ac:dyDescent="0.25">
      <c r="A30" s="28" t="s">
        <v>192</v>
      </c>
      <c r="B30" s="72">
        <f>IF(RES_hh_emi!B30=0,0,1000000*RES_hh_emi!B30/RES_hh_num!B30)</f>
        <v>170.82860692958252</v>
      </c>
      <c r="C30" s="72">
        <f>IF(RES_hh_emi!C30=0,0,1000000*RES_hh_emi!C30/RES_hh_num!C30)</f>
        <v>220.95315287555641</v>
      </c>
      <c r="D30" s="72">
        <f>IF(RES_hh_emi!D30=0,0,1000000*RES_hh_emi!D30/RES_hh_num!D30)</f>
        <v>182.2338102085356</v>
      </c>
      <c r="E30" s="72">
        <f>IF(RES_hh_emi!E30=0,0,1000000*RES_hh_emi!E30/RES_hh_num!E30)</f>
        <v>167.6573462364577</v>
      </c>
      <c r="F30" s="72">
        <f>IF(RES_hh_emi!F30=0,0,1000000*RES_hh_emi!F30/RES_hh_num!F30)</f>
        <v>175.16910823323852</v>
      </c>
      <c r="G30" s="72">
        <f>IF(RES_hh_emi!G30=0,0,1000000*RES_hh_emi!G30/RES_hh_num!G30)</f>
        <v>177.60816092241461</v>
      </c>
      <c r="H30" s="72">
        <f>IF(RES_hh_emi!H30=0,0,1000000*RES_hh_emi!H30/RES_hh_num!H30)</f>
        <v>171.79731293621674</v>
      </c>
      <c r="I30" s="72">
        <f>IF(RES_hh_emi!I30=0,0,1000000*RES_hh_emi!I30/RES_hh_num!I30)</f>
        <v>165.30949064590448</v>
      </c>
      <c r="J30" s="72">
        <f>IF(RES_hh_emi!J30=0,0,1000000*RES_hh_emi!J30/RES_hh_num!J30)</f>
        <v>180.50927606211911</v>
      </c>
      <c r="K30" s="72">
        <f>IF(RES_hh_emi!K30=0,0,1000000*RES_hh_emi!K30/RES_hh_num!K30)</f>
        <v>186.57919549885614</v>
      </c>
      <c r="L30" s="72">
        <f>IF(RES_hh_emi!L30=0,0,1000000*RES_hh_emi!L30/RES_hh_num!L30)</f>
        <v>188.94776693058651</v>
      </c>
      <c r="M30" s="72">
        <f>IF(RES_hh_emi!M30=0,0,1000000*RES_hh_emi!M30/RES_hh_num!M30)</f>
        <v>183.82288753752115</v>
      </c>
      <c r="N30" s="72">
        <f>IF(RES_hh_emi!N30=0,0,1000000*RES_hh_emi!N30/RES_hh_num!N30)</f>
        <v>228.39413565527767</v>
      </c>
      <c r="O30" s="72">
        <f>IF(RES_hh_emi!O30=0,0,1000000*RES_hh_emi!O30/RES_hh_num!O30)</f>
        <v>192.05247553695634</v>
      </c>
      <c r="P30" s="72">
        <f>IF(RES_hh_emi!P30=0,0,1000000*RES_hh_emi!P30/RES_hh_num!P30)</f>
        <v>164.85908509003997</v>
      </c>
      <c r="Q30" s="72">
        <f>IF(RES_hh_emi!Q30=0,0,1000000*RES_hh_emi!Q30/RES_hh_num!Q30)</f>
        <v>171.73250478011485</v>
      </c>
      <c r="R30" s="72">
        <f>IF(RES_hh_emi!R30=0,0,1000000*RES_hh_emi!R30/RES_hh_num!R30)</f>
        <v>152.99402613005017</v>
      </c>
      <c r="S30" s="72">
        <f>IF(RES_hh_emi!S30=0,0,1000000*RES_hh_emi!S30/RES_hh_num!S30)</f>
        <v>167.35061385118391</v>
      </c>
      <c r="T30" s="72">
        <f>IF(RES_hh_emi!T30=0,0,1000000*RES_hh_emi!T30/RES_hh_num!T30)</f>
        <v>147.4669799067924</v>
      </c>
      <c r="U30" s="72">
        <f>IF(RES_hh_emi!U30=0,0,1000000*RES_hh_emi!U30/RES_hh_num!U30)</f>
        <v>136.66105334964305</v>
      </c>
      <c r="V30" s="72">
        <f>IF(RES_hh_emi!V30=0,0,1000000*RES_hh_emi!V30/RES_hh_num!V30)</f>
        <v>121.40785040993171</v>
      </c>
      <c r="W30" s="72">
        <f>IF(RES_hh_emi!W30=0,0,1000000*RES_hh_emi!W30/RES_hh_num!W30)</f>
        <v>90.589769689942045</v>
      </c>
      <c r="DA30" s="89" t="s">
        <v>546</v>
      </c>
    </row>
    <row r="31" spans="1:105" ht="12" customHeight="1" x14ac:dyDescent="0.25">
      <c r="A31" s="28" t="s">
        <v>207</v>
      </c>
      <c r="B31" s="72">
        <f>IF(RES_hh_emi!B31=0,0,1000000*RES_hh_emi!B31/RES_hh_num!B31)</f>
        <v>0</v>
      </c>
      <c r="C31" s="72">
        <f>IF(RES_hh_emi!C31=0,0,1000000*RES_hh_emi!C31/RES_hh_num!C31)</f>
        <v>0</v>
      </c>
      <c r="D31" s="72">
        <f>IF(RES_hh_emi!D31=0,0,1000000*RES_hh_emi!D31/RES_hh_num!D31)</f>
        <v>0</v>
      </c>
      <c r="E31" s="72">
        <f>IF(RES_hh_emi!E31=0,0,1000000*RES_hh_emi!E31/RES_hh_num!E31)</f>
        <v>0</v>
      </c>
      <c r="F31" s="72">
        <f>IF(RES_hh_emi!F31=0,0,1000000*RES_hh_emi!F31/RES_hh_num!F31)</f>
        <v>0</v>
      </c>
      <c r="G31" s="72">
        <f>IF(RES_hh_emi!G31=0,0,1000000*RES_hh_emi!G31/RES_hh_num!G31)</f>
        <v>0</v>
      </c>
      <c r="H31" s="72">
        <f>IF(RES_hh_emi!H31=0,0,1000000*RES_hh_emi!H31/RES_hh_num!H31)</f>
        <v>0</v>
      </c>
      <c r="I31" s="72">
        <f>IF(RES_hh_emi!I31=0,0,1000000*RES_hh_emi!I31/RES_hh_num!I31)</f>
        <v>0</v>
      </c>
      <c r="J31" s="72">
        <f>IF(RES_hh_emi!J31=0,0,1000000*RES_hh_emi!J31/RES_hh_num!J31)</f>
        <v>0</v>
      </c>
      <c r="K31" s="72">
        <f>IF(RES_hh_emi!K31=0,0,1000000*RES_hh_emi!K31/RES_hh_num!K31)</f>
        <v>0</v>
      </c>
      <c r="L31" s="72">
        <f>IF(RES_hh_emi!L31=0,0,1000000*RES_hh_emi!L31/RES_hh_num!L31)</f>
        <v>0</v>
      </c>
      <c r="M31" s="72">
        <f>IF(RES_hh_emi!M31=0,0,1000000*RES_hh_emi!M31/RES_hh_num!M31)</f>
        <v>0</v>
      </c>
      <c r="N31" s="72">
        <f>IF(RES_hh_emi!N31=0,0,1000000*RES_hh_emi!N31/RES_hh_num!N31)</f>
        <v>0</v>
      </c>
      <c r="O31" s="72">
        <f>IF(RES_hh_emi!O31=0,0,1000000*RES_hh_emi!O31/RES_hh_num!O31)</f>
        <v>0</v>
      </c>
      <c r="P31" s="72">
        <f>IF(RES_hh_emi!P31=0,0,1000000*RES_hh_emi!P31/RES_hh_num!P31)</f>
        <v>0</v>
      </c>
      <c r="Q31" s="72">
        <f>IF(RES_hh_emi!Q31=0,0,1000000*RES_hh_emi!Q31/RES_hh_num!Q31)</f>
        <v>0</v>
      </c>
      <c r="R31" s="72">
        <f>IF(RES_hh_emi!R31=0,0,1000000*RES_hh_emi!R31/RES_hh_num!R31)</f>
        <v>0</v>
      </c>
      <c r="S31" s="72">
        <f>IF(RES_hh_emi!S31=0,0,1000000*RES_hh_emi!S31/RES_hh_num!S31)</f>
        <v>0</v>
      </c>
      <c r="T31" s="72">
        <f>IF(RES_hh_emi!T31=0,0,1000000*RES_hh_emi!T31/RES_hh_num!T31)</f>
        <v>0</v>
      </c>
      <c r="U31" s="72">
        <f>IF(RES_hh_emi!U31=0,0,1000000*RES_hh_emi!U31/RES_hh_num!U31)</f>
        <v>0</v>
      </c>
      <c r="V31" s="72">
        <f>IF(RES_hh_emi!V31=0,0,1000000*RES_hh_emi!V31/RES_hh_num!V31)</f>
        <v>0</v>
      </c>
      <c r="W31" s="72">
        <f>IF(RES_hh_emi!W31=0,0,1000000*RES_hh_emi!W31/RES_hh_num!W31)</f>
        <v>0</v>
      </c>
      <c r="DA31" s="89" t="s">
        <v>547</v>
      </c>
    </row>
    <row r="32" spans="1:105" ht="12" customHeight="1" x14ac:dyDescent="0.25">
      <c r="A32" s="32" t="s">
        <v>53</v>
      </c>
      <c r="B32" s="77">
        <f>IF(RES_hh_emi!B32=0,0,1000000*RES_hh_emi!B32/RES_hh_num!B32)</f>
        <v>0</v>
      </c>
      <c r="C32" s="77">
        <f>IF(RES_hh_emi!C32=0,0,1000000*RES_hh_emi!C32/RES_hh_num!C32)</f>
        <v>0</v>
      </c>
      <c r="D32" s="77">
        <f>IF(RES_hh_emi!D32=0,0,1000000*RES_hh_emi!D32/RES_hh_num!D32)</f>
        <v>0</v>
      </c>
      <c r="E32" s="77">
        <f>IF(RES_hh_emi!E32=0,0,1000000*RES_hh_emi!E32/RES_hh_num!E32)</f>
        <v>0</v>
      </c>
      <c r="F32" s="77">
        <f>IF(RES_hh_emi!F32=0,0,1000000*RES_hh_emi!F32/RES_hh_num!F32)</f>
        <v>0</v>
      </c>
      <c r="G32" s="77">
        <f>IF(RES_hh_emi!G32=0,0,1000000*RES_hh_emi!G32/RES_hh_num!G32)</f>
        <v>0</v>
      </c>
      <c r="H32" s="77">
        <f>IF(RES_hh_emi!H32=0,0,1000000*RES_hh_emi!H32/RES_hh_num!H32)</f>
        <v>0</v>
      </c>
      <c r="I32" s="77">
        <f>IF(RES_hh_emi!I32=0,0,1000000*RES_hh_emi!I32/RES_hh_num!I32)</f>
        <v>0</v>
      </c>
      <c r="J32" s="77">
        <f>IF(RES_hh_emi!J32=0,0,1000000*RES_hh_emi!J32/RES_hh_num!J32)</f>
        <v>0</v>
      </c>
      <c r="K32" s="77">
        <f>IF(RES_hh_emi!K32=0,0,1000000*RES_hh_emi!K32/RES_hh_num!K32)</f>
        <v>0</v>
      </c>
      <c r="L32" s="77">
        <f>IF(RES_hh_emi!L32=0,0,1000000*RES_hh_emi!L32/RES_hh_num!L32)</f>
        <v>0</v>
      </c>
      <c r="M32" s="77">
        <f>IF(RES_hh_emi!M32=0,0,1000000*RES_hh_emi!M32/RES_hh_num!M32)</f>
        <v>0</v>
      </c>
      <c r="N32" s="77">
        <f>IF(RES_hh_emi!N32=0,0,1000000*RES_hh_emi!N32/RES_hh_num!N32)</f>
        <v>0</v>
      </c>
      <c r="O32" s="77">
        <f>IF(RES_hh_emi!O32=0,0,1000000*RES_hh_emi!O32/RES_hh_num!O32)</f>
        <v>0</v>
      </c>
      <c r="P32" s="77">
        <f>IF(RES_hh_emi!P32=0,0,1000000*RES_hh_emi!P32/RES_hh_num!P32)</f>
        <v>0</v>
      </c>
      <c r="Q32" s="77">
        <f>IF(RES_hh_emi!Q32=0,0,1000000*RES_hh_emi!Q32/RES_hh_num!Q32)</f>
        <v>0</v>
      </c>
      <c r="R32" s="77">
        <f>IF(RES_hh_emi!R32=0,0,1000000*RES_hh_emi!R32/RES_hh_num!R32)</f>
        <v>0</v>
      </c>
      <c r="S32" s="77">
        <f>IF(RES_hh_emi!S32=0,0,1000000*RES_hh_emi!S32/RES_hh_num!S32)</f>
        <v>0</v>
      </c>
      <c r="T32" s="77">
        <f>IF(RES_hh_emi!T32=0,0,1000000*RES_hh_emi!T32/RES_hh_num!T32)</f>
        <v>0</v>
      </c>
      <c r="U32" s="77">
        <f>IF(RES_hh_emi!U32=0,0,1000000*RES_hh_emi!U32/RES_hh_num!U32)</f>
        <v>0</v>
      </c>
      <c r="V32" s="77">
        <f>IF(RES_hh_emi!V32=0,0,1000000*RES_hh_emi!V32/RES_hh_num!V32)</f>
        <v>0</v>
      </c>
      <c r="W32" s="77">
        <f>IF(RES_hh_emi!W32=0,0,1000000*RES_hh_emi!W32/RES_hh_num!W32)</f>
        <v>0</v>
      </c>
      <c r="DA32" s="92" t="s">
        <v>548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549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>
        <f>IF(RES_hh_fech!B3=0,0,RES_hh_fech!B3/RES_summary!B$19)</f>
        <v>221.39911755200288</v>
      </c>
      <c r="C3" s="65">
        <f>IF(RES_hh_fech!C3=0,0,RES_hh_fech!C3/RES_summary!C$19)</f>
        <v>235.87106425586742</v>
      </c>
      <c r="D3" s="65">
        <f>IF(RES_hh_fech!D3=0,0,RES_hh_fech!D3/RES_summary!D$19)</f>
        <v>221.88217200570807</v>
      </c>
      <c r="E3" s="65">
        <f>IF(RES_hh_fech!E3=0,0,RES_hh_fech!E3/RES_summary!E$19)</f>
        <v>227.54752107183313</v>
      </c>
      <c r="F3" s="65">
        <f>IF(RES_hh_fech!F3=0,0,RES_hh_fech!F3/RES_summary!F$19)</f>
        <v>239.88617354157861</v>
      </c>
      <c r="G3" s="65">
        <f>IF(RES_hh_fech!G3=0,0,RES_hh_fech!G3/RES_summary!G$19)</f>
        <v>232.34057652322952</v>
      </c>
      <c r="H3" s="65">
        <f>IF(RES_hh_fech!H3=0,0,RES_hh_fech!H3/RES_summary!H$19)</f>
        <v>220.11048081204257</v>
      </c>
      <c r="I3" s="65">
        <f>IF(RES_hh_fech!I3=0,0,RES_hh_fech!I3/RES_summary!I$19)</f>
        <v>210.48361373263566</v>
      </c>
      <c r="J3" s="65">
        <f>IF(RES_hh_fech!J3=0,0,RES_hh_fech!J3/RES_summary!J$19)</f>
        <v>210.71230245555407</v>
      </c>
      <c r="K3" s="65">
        <f>IF(RES_hh_fech!K3=0,0,RES_hh_fech!K3/RES_summary!K$19)</f>
        <v>208.8228510960673</v>
      </c>
      <c r="L3" s="65">
        <f>IF(RES_hh_fech!L3=0,0,RES_hh_fech!L3/RES_summary!L$19)</f>
        <v>205.03699032763524</v>
      </c>
      <c r="M3" s="65">
        <f>IF(RES_hh_fech!M3=0,0,RES_hh_fech!M3/RES_summary!M$19)</f>
        <v>185.64223877040354</v>
      </c>
      <c r="N3" s="65">
        <f>IF(RES_hh_fech!N3=0,0,RES_hh_fech!N3/RES_summary!N$19)</f>
        <v>180.94363536240346</v>
      </c>
      <c r="O3" s="65">
        <f>IF(RES_hh_fech!O3=0,0,RES_hh_fech!O3/RES_summary!O$19)</f>
        <v>180.26684072986819</v>
      </c>
      <c r="P3" s="65">
        <f>IF(RES_hh_fech!P3=0,0,RES_hh_fech!P3/RES_summary!P$19)</f>
        <v>159.59606309680734</v>
      </c>
      <c r="Q3" s="65">
        <f>IF(RES_hh_fech!Q3=0,0,RES_hh_fech!Q3/RES_summary!Q$19)</f>
        <v>169.61711387556031</v>
      </c>
      <c r="R3" s="65">
        <f>IF(RES_hh_fech!R3=0,0,RES_hh_fech!R3/RES_summary!R$19)</f>
        <v>167.73710417374994</v>
      </c>
      <c r="S3" s="65">
        <f>IF(RES_hh_fech!S3=0,0,RES_hh_fech!S3/RES_summary!S$19)</f>
        <v>165.503445035467</v>
      </c>
      <c r="T3" s="65">
        <f>IF(RES_hh_fech!T3=0,0,RES_hh_fech!T3/RES_summary!T$19)</f>
        <v>148.34541810769085</v>
      </c>
      <c r="U3" s="65">
        <f>IF(RES_hh_fech!U3=0,0,RES_hh_fech!U3/RES_summary!U$19)</f>
        <v>132.84824154336343</v>
      </c>
      <c r="V3" s="65">
        <f>IF(RES_hh_fech!V3=0,0,RES_hh_fech!V3/RES_summary!V$19)</f>
        <v>138.1472714955342</v>
      </c>
      <c r="W3" s="65">
        <f>IF(RES_hh_fech!W3=0,0,RES_hh_fech!W3/RES_summary!W$19)</f>
        <v>129.87938103427049</v>
      </c>
      <c r="DA3" s="87" t="s">
        <v>295</v>
      </c>
    </row>
    <row r="4" spans="1:105" ht="12.95" customHeight="1" x14ac:dyDescent="0.25">
      <c r="A4" s="68" t="s">
        <v>57</v>
      </c>
      <c r="B4" s="69">
        <f>IF(RES_hh_fech!B4=0,0,RES_hh_fech!B4/RES_summary!B$19)</f>
        <v>200.19754383222022</v>
      </c>
      <c r="C4" s="69">
        <f>IF(RES_hh_fech!C4=0,0,RES_hh_fech!C4/RES_summary!C$19)</f>
        <v>214.81801231702667</v>
      </c>
      <c r="D4" s="69">
        <f>IF(RES_hh_fech!D4=0,0,RES_hh_fech!D4/RES_summary!D$19)</f>
        <v>201.52556709345197</v>
      </c>
      <c r="E4" s="69">
        <f>IF(RES_hh_fech!E4=0,0,RES_hh_fech!E4/RES_summary!E$19)</f>
        <v>207.44238230643981</v>
      </c>
      <c r="F4" s="69">
        <f>IF(RES_hh_fech!F4=0,0,RES_hh_fech!F4/RES_summary!F$19)</f>
        <v>220.02579620638247</v>
      </c>
      <c r="G4" s="69">
        <f>IF(RES_hh_fech!G4=0,0,RES_hh_fech!G4/RES_summary!G$19)</f>
        <v>212.80802681637664</v>
      </c>
      <c r="H4" s="69">
        <f>IF(RES_hh_fech!H4=0,0,RES_hh_fech!H4/RES_summary!H$19)</f>
        <v>200.83412558225365</v>
      </c>
      <c r="I4" s="69">
        <f>IF(RES_hh_fech!I4=0,0,RES_hh_fech!I4/RES_summary!I$19)</f>
        <v>192.02403268996576</v>
      </c>
      <c r="J4" s="69">
        <f>IF(RES_hh_fech!J4=0,0,RES_hh_fech!J4/RES_summary!J$19)</f>
        <v>191.77139460176204</v>
      </c>
      <c r="K4" s="69">
        <f>IF(RES_hh_fech!K4=0,0,RES_hh_fech!K4/RES_summary!K$19)</f>
        <v>190.74514843404359</v>
      </c>
      <c r="L4" s="69">
        <f>IF(RES_hh_fech!L4=0,0,RES_hh_fech!L4/RES_summary!L$19)</f>
        <v>186.298020238058</v>
      </c>
      <c r="M4" s="69">
        <f>IF(RES_hh_fech!M4=0,0,RES_hh_fech!M4/RES_summary!M$19)</f>
        <v>165.71941498750726</v>
      </c>
      <c r="N4" s="69">
        <f>IF(RES_hh_fech!N4=0,0,RES_hh_fech!N4/RES_summary!N$19)</f>
        <v>161.9812408778489</v>
      </c>
      <c r="O4" s="69">
        <f>IF(RES_hh_fech!O4=0,0,RES_hh_fech!O4/RES_summary!O$19)</f>
        <v>160.08761239746133</v>
      </c>
      <c r="P4" s="69">
        <f>IF(RES_hh_fech!P4=0,0,RES_hh_fech!P4/RES_summary!P$19)</f>
        <v>138.29895439407395</v>
      </c>
      <c r="Q4" s="69">
        <f>IF(RES_hh_fech!Q4=0,0,RES_hh_fech!Q4/RES_summary!Q$19)</f>
        <v>152.28154692526488</v>
      </c>
      <c r="R4" s="69">
        <f>IF(RES_hh_fech!R4=0,0,RES_hh_fech!R4/RES_summary!R$19)</f>
        <v>151.14419676892192</v>
      </c>
      <c r="S4" s="69">
        <f>IF(RES_hh_fech!S4=0,0,RES_hh_fech!S4/RES_summary!S$19)</f>
        <v>150.40832115452898</v>
      </c>
      <c r="T4" s="69">
        <f>IF(RES_hh_fech!T4=0,0,RES_hh_fech!T4/RES_summary!T$19)</f>
        <v>132.19936275489607</v>
      </c>
      <c r="U4" s="69">
        <f>IF(RES_hh_fech!U4=0,0,RES_hh_fech!U4/RES_summary!U$19)</f>
        <v>115.12839650267799</v>
      </c>
      <c r="V4" s="69">
        <f>IF(RES_hh_fech!V4=0,0,RES_hh_fech!V4/RES_summary!V$19)</f>
        <v>124.45391427847008</v>
      </c>
      <c r="W4" s="69">
        <f>IF(RES_hh_fech!W4=0,0,RES_hh_fech!W4/RES_summary!W$19)</f>
        <v>116.39302355082118</v>
      </c>
      <c r="DA4" s="88" t="s">
        <v>296</v>
      </c>
    </row>
    <row r="5" spans="1:105" ht="12" customHeight="1" x14ac:dyDescent="0.25">
      <c r="A5" s="28" t="s">
        <v>51</v>
      </c>
      <c r="B5" s="72">
        <f>IF(RES_hh_fech!B5=0,0,RES_hh_fech!B5/RES_summary!B$19)</f>
        <v>173.16989282104765</v>
      </c>
      <c r="C5" s="72">
        <f>IF(RES_hh_fech!C5=0,0,RES_hh_fech!C5/RES_summary!C$19)</f>
        <v>164.74086202763445</v>
      </c>
      <c r="D5" s="72">
        <f>IF(RES_hh_fech!D5=0,0,RES_hh_fech!D5/RES_summary!D$19)</f>
        <v>163.79203711604336</v>
      </c>
      <c r="E5" s="72">
        <f>IF(RES_hh_fech!E5=0,0,RES_hh_fech!E5/RES_summary!E$19)</f>
        <v>151.9252903194658</v>
      </c>
      <c r="F5" s="72">
        <f>IF(RES_hh_fech!F5=0,0,RES_hh_fech!F5/RES_summary!F$19)</f>
        <v>164.84867091574847</v>
      </c>
      <c r="G5" s="72">
        <f>IF(RES_hh_fech!G5=0,0,RES_hh_fech!G5/RES_summary!G$19)</f>
        <v>193.89455088431868</v>
      </c>
      <c r="H5" s="72">
        <f>IF(RES_hh_fech!H5=0,0,RES_hh_fech!H5/RES_summary!H$19)</f>
        <v>179.08512191073552</v>
      </c>
      <c r="I5" s="72">
        <f>IF(RES_hh_fech!I5=0,0,RES_hh_fech!I5/RES_summary!I$19)</f>
        <v>162.37845693307867</v>
      </c>
      <c r="J5" s="72">
        <f>IF(RES_hh_fech!J5=0,0,RES_hh_fech!J5/RES_summary!J$19)</f>
        <v>156.45383607246808</v>
      </c>
      <c r="K5" s="72">
        <f>IF(RES_hh_fech!K5=0,0,RES_hh_fech!K5/RES_summary!K$19)</f>
        <v>164.46223759255628</v>
      </c>
      <c r="L5" s="72">
        <f>IF(RES_hh_fech!L5=0,0,RES_hh_fech!L5/RES_summary!L$19)</f>
        <v>179.19879049011951</v>
      </c>
      <c r="M5" s="72">
        <f>IF(RES_hh_fech!M5=0,0,RES_hh_fech!M5/RES_summary!M$19)</f>
        <v>152.00547471314763</v>
      </c>
      <c r="N5" s="72">
        <f>IF(RES_hh_fech!N5=0,0,RES_hh_fech!N5/RES_summary!N$19)</f>
        <v>122.58571818704034</v>
      </c>
      <c r="O5" s="72">
        <f>IF(RES_hh_fech!O5=0,0,RES_hh_fech!O5/RES_summary!O$19)</f>
        <v>157.26393857832019</v>
      </c>
      <c r="P5" s="72">
        <f>IF(RES_hh_fech!P5=0,0,RES_hh_fech!P5/RES_summary!P$19)</f>
        <v>120.45592732616073</v>
      </c>
      <c r="Q5" s="72">
        <f>IF(RES_hh_fech!Q5=0,0,RES_hh_fech!Q5/RES_summary!Q$19)</f>
        <v>148.95976292547019</v>
      </c>
      <c r="R5" s="72">
        <f>IF(RES_hh_fech!R5=0,0,RES_hh_fech!R5/RES_summary!R$19)</f>
        <v>158.96279741490318</v>
      </c>
      <c r="S5" s="72">
        <f>IF(RES_hh_fech!S5=0,0,RES_hh_fech!S5/RES_summary!S$19)</f>
        <v>129.20772180934017</v>
      </c>
      <c r="T5" s="72">
        <f>IF(RES_hh_fech!T5=0,0,RES_hh_fech!T5/RES_summary!T$19)</f>
        <v>101.09772496318421</v>
      </c>
      <c r="U5" s="72">
        <f>IF(RES_hh_fech!U5=0,0,RES_hh_fech!U5/RES_summary!U$19)</f>
        <v>111.10658582610566</v>
      </c>
      <c r="V5" s="72">
        <f>IF(RES_hh_fech!V5=0,0,RES_hh_fech!V5/RES_summary!V$19)</f>
        <v>112.43290161486416</v>
      </c>
      <c r="W5" s="72">
        <f>IF(RES_hh_fech!W5=0,0,RES_hh_fech!W5/RES_summary!W$19)</f>
        <v>128.40999590192155</v>
      </c>
      <c r="DA5" s="89" t="s">
        <v>550</v>
      </c>
    </row>
    <row r="6" spans="1:105" ht="12" customHeight="1" x14ac:dyDescent="0.25">
      <c r="A6" s="28" t="s">
        <v>74</v>
      </c>
      <c r="B6" s="72">
        <f>IF(RES_hh_fech!B6=0,0,RES_hh_fech!B6/RES_summary!B$19)</f>
        <v>219.03493318501188</v>
      </c>
      <c r="C6" s="72">
        <f>IF(RES_hh_fech!C6=0,0,RES_hh_fech!C6/RES_summary!C$19)</f>
        <v>235.81047722871071</v>
      </c>
      <c r="D6" s="72">
        <f>IF(RES_hh_fech!D6=0,0,RES_hh_fech!D6/RES_summary!D$19)</f>
        <v>145.33710861609936</v>
      </c>
      <c r="E6" s="72">
        <f>IF(RES_hh_fech!E6=0,0,RES_hh_fech!E6/RES_summary!E$19)</f>
        <v>102.47329854776298</v>
      </c>
      <c r="F6" s="72">
        <f>IF(RES_hh_fech!F6=0,0,RES_hh_fech!F6/RES_summary!F$19)</f>
        <v>226.28033628778962</v>
      </c>
      <c r="G6" s="72">
        <f>IF(RES_hh_fech!G6=0,0,RES_hh_fech!G6/RES_summary!G$19)</f>
        <v>337.25777216729381</v>
      </c>
      <c r="H6" s="72">
        <f>IF(RES_hh_fech!H6=0,0,RES_hh_fech!H6/RES_summary!H$19)</f>
        <v>337.82680876007714</v>
      </c>
      <c r="I6" s="72">
        <f>IF(RES_hh_fech!I6=0,0,RES_hh_fech!I6/RES_summary!I$19)</f>
        <v>138.04427423527451</v>
      </c>
      <c r="J6" s="72">
        <f>IF(RES_hh_fech!J6=0,0,RES_hh_fech!J6/RES_summary!J$19)</f>
        <v>166.45243715622439</v>
      </c>
      <c r="K6" s="72">
        <f>IF(RES_hh_fech!K6=0,0,RES_hh_fech!K6/RES_summary!K$19)</f>
        <v>193.45251964423662</v>
      </c>
      <c r="L6" s="72">
        <f>IF(RES_hh_fech!L6=0,0,RES_hh_fech!L6/RES_summary!L$19)</f>
        <v>457.65879767274635</v>
      </c>
      <c r="M6" s="72">
        <f>IF(RES_hh_fech!M6=0,0,RES_hh_fech!M6/RES_summary!M$19)</f>
        <v>55.219422987555369</v>
      </c>
      <c r="N6" s="72">
        <f>IF(RES_hh_fech!N6=0,0,RES_hh_fech!N6/RES_summary!N$19)</f>
        <v>12.183235867446454</v>
      </c>
      <c r="O6" s="72">
        <f>IF(RES_hh_fech!O6=0,0,RES_hh_fech!O6/RES_summary!O$19)</f>
        <v>17.711458118816829</v>
      </c>
      <c r="P6" s="72">
        <f>IF(RES_hh_fech!P6=0,0,RES_hh_fech!P6/RES_summary!P$19)</f>
        <v>49.516104953865224</v>
      </c>
      <c r="Q6" s="72">
        <f>IF(RES_hh_fech!Q6=0,0,RES_hh_fech!Q6/RES_summary!Q$19)</f>
        <v>212.26161836649828</v>
      </c>
      <c r="R6" s="72">
        <f>IF(RES_hh_fech!R6=0,0,RES_hh_fech!R6/RES_summary!R$19)</f>
        <v>158.53389835644381</v>
      </c>
      <c r="S6" s="72">
        <f>IF(RES_hh_fech!S6=0,0,RES_hh_fech!S6/RES_summary!S$19)</f>
        <v>109.65929477100254</v>
      </c>
      <c r="T6" s="72">
        <f>IF(RES_hh_fech!T6=0,0,RES_hh_fech!T6/RES_summary!T$19)</f>
        <v>127.82969110913368</v>
      </c>
      <c r="U6" s="72">
        <f>IF(RES_hh_fech!U6=0,0,RES_hh_fech!U6/RES_summary!U$19)</f>
        <v>212.47260870309515</v>
      </c>
      <c r="V6" s="72">
        <f>IF(RES_hh_fech!V6=0,0,RES_hh_fech!V6/RES_summary!V$19)</f>
        <v>25.557303113442284</v>
      </c>
      <c r="W6" s="72">
        <f>IF(RES_hh_fech!W6=0,0,RES_hh_fech!W6/RES_summary!W$19)</f>
        <v>158.86201248837429</v>
      </c>
      <c r="DA6" s="89" t="s">
        <v>551</v>
      </c>
    </row>
    <row r="7" spans="1:105" ht="12" customHeight="1" x14ac:dyDescent="0.25">
      <c r="A7" s="28" t="s">
        <v>205</v>
      </c>
      <c r="B7" s="72">
        <f>IF(RES_hh_fech!B7=0,0,RES_hh_fech!B7/RES_summary!B$19)</f>
        <v>211.64330218877467</v>
      </c>
      <c r="C7" s="72">
        <f>IF(RES_hh_fech!C7=0,0,RES_hh_fech!C7/RES_summary!C$19)</f>
        <v>227.92033783292402</v>
      </c>
      <c r="D7" s="72">
        <f>IF(RES_hh_fech!D7=0,0,RES_hh_fech!D7/RES_summary!D$19)</f>
        <v>212.61014579363714</v>
      </c>
      <c r="E7" s="72">
        <f>IF(RES_hh_fech!E7=0,0,RES_hh_fech!E7/RES_summary!E$19)</f>
        <v>220.34690593344675</v>
      </c>
      <c r="F7" s="72">
        <f>IF(RES_hh_fech!F7=0,0,RES_hh_fech!F7/RES_summary!F$19)</f>
        <v>234.46611186801226</v>
      </c>
      <c r="G7" s="72">
        <f>IF(RES_hh_fech!G7=0,0,RES_hh_fech!G7/RES_summary!G$19)</f>
        <v>223.8761307713813</v>
      </c>
      <c r="H7" s="72">
        <f>IF(RES_hh_fech!H7=0,0,RES_hh_fech!H7/RES_summary!H$19)</f>
        <v>217.77399879746105</v>
      </c>
      <c r="I7" s="72">
        <f>IF(RES_hh_fech!I7=0,0,RES_hh_fech!I7/RES_summary!I$19)</f>
        <v>207.39627070584424</v>
      </c>
      <c r="J7" s="72">
        <f>IF(RES_hh_fech!J7=0,0,RES_hh_fech!J7/RES_summary!J$19)</f>
        <v>209.75684785754112</v>
      </c>
      <c r="K7" s="72">
        <f>IF(RES_hh_fech!K7=0,0,RES_hh_fech!K7/RES_summary!K$19)</f>
        <v>214.43896114106275</v>
      </c>
      <c r="L7" s="72">
        <f>IF(RES_hh_fech!L7=0,0,RES_hh_fech!L7/RES_summary!L$19)</f>
        <v>191.93396332501797</v>
      </c>
      <c r="M7" s="72">
        <f>IF(RES_hh_fech!M7=0,0,RES_hh_fech!M7/RES_summary!M$19)</f>
        <v>172.51809718804543</v>
      </c>
      <c r="N7" s="72">
        <f>IF(RES_hh_fech!N7=0,0,RES_hh_fech!N7/RES_summary!N$19)</f>
        <v>187.74492385944237</v>
      </c>
      <c r="O7" s="72">
        <f>IF(RES_hh_fech!O7=0,0,RES_hh_fech!O7/RES_summary!O$19)</f>
        <v>175.44067542347742</v>
      </c>
      <c r="P7" s="72">
        <f>IF(RES_hh_fech!P7=0,0,RES_hh_fech!P7/RES_summary!P$19)</f>
        <v>147.90362271534812</v>
      </c>
      <c r="Q7" s="72">
        <f>IF(RES_hh_fech!Q7=0,0,RES_hh_fech!Q7/RES_summary!Q$19)</f>
        <v>171.60110035688459</v>
      </c>
      <c r="R7" s="72">
        <f>IF(RES_hh_fech!R7=0,0,RES_hh_fech!R7/RES_summary!R$19)</f>
        <v>173.15816655569157</v>
      </c>
      <c r="S7" s="72">
        <f>IF(RES_hh_fech!S7=0,0,RES_hh_fech!S7/RES_summary!S$19)</f>
        <v>162.7265241607144</v>
      </c>
      <c r="T7" s="72">
        <f>IF(RES_hh_fech!T7=0,0,RES_hh_fech!T7/RES_summary!T$19)</f>
        <v>152.06884887798205</v>
      </c>
      <c r="U7" s="72">
        <f>IF(RES_hh_fech!U7=0,0,RES_hh_fech!U7/RES_summary!U$19)</f>
        <v>120.79644507092644</v>
      </c>
      <c r="V7" s="72">
        <f>IF(RES_hh_fech!V7=0,0,RES_hh_fech!V7/RES_summary!V$19)</f>
        <v>140.5643723391052</v>
      </c>
      <c r="W7" s="72">
        <f>IF(RES_hh_fech!W7=0,0,RES_hh_fech!W7/RES_summary!W$19)</f>
        <v>130.82740196166566</v>
      </c>
      <c r="DA7" s="89" t="s">
        <v>552</v>
      </c>
    </row>
    <row r="8" spans="1:105" ht="12" customHeight="1" x14ac:dyDescent="0.25">
      <c r="A8" s="28" t="s">
        <v>192</v>
      </c>
      <c r="B8" s="72">
        <f>IF(RES_hh_fech!B8=0,0,RES_hh_fech!B8/RES_summary!B$19)</f>
        <v>185.05246880403953</v>
      </c>
      <c r="C8" s="72">
        <f>IF(RES_hh_fech!C8=0,0,RES_hh_fech!C8/RES_summary!C$19)</f>
        <v>197.78625592767199</v>
      </c>
      <c r="D8" s="72">
        <f>IF(RES_hh_fech!D8=0,0,RES_hh_fech!D8/RES_summary!D$19)</f>
        <v>188.33948939304335</v>
      </c>
      <c r="E8" s="72">
        <f>IF(RES_hh_fech!E8=0,0,RES_hh_fech!E8/RES_summary!E$19)</f>
        <v>193.59687647904485</v>
      </c>
      <c r="F8" s="72">
        <f>IF(RES_hh_fech!F8=0,0,RES_hh_fech!F8/RES_summary!F$19)</f>
        <v>203.71192376083675</v>
      </c>
      <c r="G8" s="72">
        <f>IF(RES_hh_fech!G8=0,0,RES_hh_fech!G8/RES_summary!G$19)</f>
        <v>198.99749612856863</v>
      </c>
      <c r="H8" s="72">
        <f>IF(RES_hh_fech!H8=0,0,RES_hh_fech!H8/RES_summary!H$19)</f>
        <v>180.46983756136811</v>
      </c>
      <c r="I8" s="72">
        <f>IF(RES_hh_fech!I8=0,0,RES_hh_fech!I8/RES_summary!I$19)</f>
        <v>174.33026082291263</v>
      </c>
      <c r="J8" s="72">
        <f>IF(RES_hh_fech!J8=0,0,RES_hh_fech!J8/RES_summary!J$19)</f>
        <v>177.02626208702296</v>
      </c>
      <c r="K8" s="72">
        <f>IF(RES_hh_fech!K8=0,0,RES_hh_fech!K8/RES_summary!K$19)</f>
        <v>163.85104823290166</v>
      </c>
      <c r="L8" s="72">
        <f>IF(RES_hh_fech!L8=0,0,RES_hh_fech!L8/RES_summary!L$19)</f>
        <v>181.74293110736545</v>
      </c>
      <c r="M8" s="72">
        <f>IF(RES_hh_fech!M8=0,0,RES_hh_fech!M8/RES_summary!M$19)</f>
        <v>165.17932211470372</v>
      </c>
      <c r="N8" s="72">
        <f>IF(RES_hh_fech!N8=0,0,RES_hh_fech!N8/RES_summary!N$19)</f>
        <v>145.07598882196737</v>
      </c>
      <c r="O8" s="72">
        <f>IF(RES_hh_fech!O8=0,0,RES_hh_fech!O8/RES_summary!O$19)</f>
        <v>151.51291603590562</v>
      </c>
      <c r="P8" s="72">
        <f>IF(RES_hh_fech!P8=0,0,RES_hh_fech!P8/RES_summary!P$19)</f>
        <v>133.44344219589695</v>
      </c>
      <c r="Q8" s="72">
        <f>IF(RES_hh_fech!Q8=0,0,RES_hh_fech!Q8/RES_summary!Q$19)</f>
        <v>139.14923720134553</v>
      </c>
      <c r="R8" s="72">
        <f>IF(RES_hh_fech!R8=0,0,RES_hh_fech!R8/RES_summary!R$19)</f>
        <v>136.79533589784418</v>
      </c>
      <c r="S8" s="72">
        <f>IF(RES_hh_fech!S8=0,0,RES_hh_fech!S8/RES_summary!S$19)</f>
        <v>143.54669085885726</v>
      </c>
      <c r="T8" s="72">
        <f>IF(RES_hh_fech!T8=0,0,RES_hh_fech!T8/RES_summary!T$19)</f>
        <v>122.20535199710611</v>
      </c>
      <c r="U8" s="72">
        <f>IF(RES_hh_fech!U8=0,0,RES_hh_fech!U8/RES_summary!U$19)</f>
        <v>115.08083027879208</v>
      </c>
      <c r="V8" s="72">
        <f>IF(RES_hh_fech!V8=0,0,RES_hh_fech!V8/RES_summary!V$19)</f>
        <v>118.22945867809518</v>
      </c>
      <c r="W8" s="72">
        <f>IF(RES_hh_fech!W8=0,0,RES_hh_fech!W8/RES_summary!W$19)</f>
        <v>110.74019610718494</v>
      </c>
      <c r="DA8" s="89" t="s">
        <v>553</v>
      </c>
    </row>
    <row r="9" spans="1:105" ht="12" customHeight="1" x14ac:dyDescent="0.25">
      <c r="A9" s="28" t="s">
        <v>207</v>
      </c>
      <c r="B9" s="72">
        <f>IF(RES_hh_fech!B9=0,0,RES_hh_fech!B9/RES_summary!B$19)</f>
        <v>211.98029365541788</v>
      </c>
      <c r="C9" s="72">
        <f>IF(RES_hh_fech!C9=0,0,RES_hh_fech!C9/RES_summary!C$19)</f>
        <v>229.23584783434518</v>
      </c>
      <c r="D9" s="72">
        <f>IF(RES_hh_fech!D9=0,0,RES_hh_fech!D9/RES_summary!D$19)</f>
        <v>212.43259687436546</v>
      </c>
      <c r="E9" s="72">
        <f>IF(RES_hh_fech!E9=0,0,RES_hh_fech!E9/RES_summary!E$19)</f>
        <v>217.23939456399955</v>
      </c>
      <c r="F9" s="72">
        <f>IF(RES_hh_fech!F9=0,0,RES_hh_fech!F9/RES_summary!F$19)</f>
        <v>229.44198957911851</v>
      </c>
      <c r="G9" s="72">
        <f>IF(RES_hh_fech!G9=0,0,RES_hh_fech!G9/RES_summary!G$19)</f>
        <v>217.13448749986875</v>
      </c>
      <c r="H9" s="72">
        <f>IF(RES_hh_fech!H9=0,0,RES_hh_fech!H9/RES_summary!H$19)</f>
        <v>210.71678162459145</v>
      </c>
      <c r="I9" s="72">
        <f>IF(RES_hh_fech!I9=0,0,RES_hh_fech!I9/RES_summary!I$19)</f>
        <v>182.48114021705254</v>
      </c>
      <c r="J9" s="72">
        <f>IF(RES_hh_fech!J9=0,0,RES_hh_fech!J9/RES_summary!J$19)</f>
        <v>185.87041564596493</v>
      </c>
      <c r="K9" s="72">
        <f>IF(RES_hh_fech!K9=0,0,RES_hh_fech!K9/RES_summary!K$19)</f>
        <v>193.42773856481745</v>
      </c>
      <c r="L9" s="72">
        <f>IF(RES_hh_fech!L9=0,0,RES_hh_fech!L9/RES_summary!L$19)</f>
        <v>187.48262120304958</v>
      </c>
      <c r="M9" s="72">
        <f>IF(RES_hh_fech!M9=0,0,RES_hh_fech!M9/RES_summary!M$19)</f>
        <v>138.34572295549691</v>
      </c>
      <c r="N9" s="72">
        <f>IF(RES_hh_fech!N9=0,0,RES_hh_fech!N9/RES_summary!N$19)</f>
        <v>152.20521613763677</v>
      </c>
      <c r="O9" s="72">
        <f>IF(RES_hh_fech!O9=0,0,RES_hh_fech!O9/RES_summary!O$19)</f>
        <v>148.1255905467419</v>
      </c>
      <c r="P9" s="72">
        <f>IF(RES_hh_fech!P9=0,0,RES_hh_fech!P9/RES_summary!P$19)</f>
        <v>140.06885330202269</v>
      </c>
      <c r="Q9" s="72">
        <f>IF(RES_hh_fech!Q9=0,0,RES_hh_fech!Q9/RES_summary!Q$19)</f>
        <v>141.68950023539512</v>
      </c>
      <c r="R9" s="72">
        <f>IF(RES_hh_fech!R9=0,0,RES_hh_fech!R9/RES_summary!R$19)</f>
        <v>152.85443034413501</v>
      </c>
      <c r="S9" s="72">
        <f>IF(RES_hh_fech!S9=0,0,RES_hh_fech!S9/RES_summary!S$19)</f>
        <v>140.44583180387332</v>
      </c>
      <c r="T9" s="72">
        <f>IF(RES_hh_fech!T9=0,0,RES_hh_fech!T9/RES_summary!T$19)</f>
        <v>149.0708540492455</v>
      </c>
      <c r="U9" s="72">
        <f>IF(RES_hh_fech!U9=0,0,RES_hh_fech!U9/RES_summary!U$19)</f>
        <v>107.79090321652993</v>
      </c>
      <c r="V9" s="72">
        <f>IF(RES_hh_fech!V9=0,0,RES_hh_fech!V9/RES_summary!V$19)</f>
        <v>120.53730521434063</v>
      </c>
      <c r="W9" s="72">
        <f>IF(RES_hh_fech!W9=0,0,RES_hh_fech!W9/RES_summary!W$19)</f>
        <v>123.58329339496227</v>
      </c>
      <c r="DA9" s="89" t="s">
        <v>554</v>
      </c>
    </row>
    <row r="10" spans="1:105" ht="12" customHeight="1" x14ac:dyDescent="0.25">
      <c r="A10" s="28" t="s">
        <v>202</v>
      </c>
      <c r="B10" s="72">
        <f>IF(RES_hh_fech!B10=0,0,RES_hh_fech!B10/RES_summary!B$19)</f>
        <v>0</v>
      </c>
      <c r="C10" s="72">
        <f>IF(RES_hh_fech!C10=0,0,RES_hh_fech!C10/RES_summary!C$19)</f>
        <v>0</v>
      </c>
      <c r="D10" s="72">
        <f>IF(RES_hh_fech!D10=0,0,RES_hh_fech!D10/RES_summary!D$19)</f>
        <v>0</v>
      </c>
      <c r="E10" s="72">
        <f>IF(RES_hh_fech!E10=0,0,RES_hh_fech!E10/RES_summary!E$19)</f>
        <v>0</v>
      </c>
      <c r="F10" s="72">
        <f>IF(RES_hh_fech!F10=0,0,RES_hh_fech!F10/RES_summary!F$19)</f>
        <v>0</v>
      </c>
      <c r="G10" s="72">
        <f>IF(RES_hh_fech!G10=0,0,RES_hh_fech!G10/RES_summary!G$19)</f>
        <v>0</v>
      </c>
      <c r="H10" s="72">
        <f>IF(RES_hh_fech!H10=0,0,RES_hh_fech!H10/RES_summary!H$19)</f>
        <v>0</v>
      </c>
      <c r="I10" s="72">
        <f>IF(RES_hh_fech!I10=0,0,RES_hh_fech!I10/RES_summary!I$19)</f>
        <v>0</v>
      </c>
      <c r="J10" s="72">
        <f>IF(RES_hh_fech!J10=0,0,RES_hh_fech!J10/RES_summary!J$19)</f>
        <v>0</v>
      </c>
      <c r="K10" s="72">
        <f>IF(RES_hh_fech!K10=0,0,RES_hh_fech!K10/RES_summary!K$19)</f>
        <v>0</v>
      </c>
      <c r="L10" s="72">
        <f>IF(RES_hh_fech!L10=0,0,RES_hh_fech!L10/RES_summary!L$19)</f>
        <v>0</v>
      </c>
      <c r="M10" s="72">
        <f>IF(RES_hh_fech!M10=0,0,RES_hh_fech!M10/RES_summary!M$19)</f>
        <v>0</v>
      </c>
      <c r="N10" s="72">
        <f>IF(RES_hh_fech!N10=0,0,RES_hh_fech!N10/RES_summary!N$19)</f>
        <v>0</v>
      </c>
      <c r="O10" s="72">
        <f>IF(RES_hh_fech!O10=0,0,RES_hh_fech!O10/RES_summary!O$19)</f>
        <v>0</v>
      </c>
      <c r="P10" s="72">
        <f>IF(RES_hh_fech!P10=0,0,RES_hh_fech!P10/RES_summary!P$19)</f>
        <v>0</v>
      </c>
      <c r="Q10" s="72">
        <f>IF(RES_hh_fech!Q10=0,0,RES_hh_fech!Q10/RES_summary!Q$19)</f>
        <v>0</v>
      </c>
      <c r="R10" s="72">
        <f>IF(RES_hh_fech!R10=0,0,RES_hh_fech!R10/RES_summary!R$19)</f>
        <v>0</v>
      </c>
      <c r="S10" s="72">
        <f>IF(RES_hh_fech!S10=0,0,RES_hh_fech!S10/RES_summary!S$19)</f>
        <v>0</v>
      </c>
      <c r="T10" s="72">
        <f>IF(RES_hh_fech!T10=0,0,RES_hh_fech!T10/RES_summary!T$19)</f>
        <v>0</v>
      </c>
      <c r="U10" s="72">
        <f>IF(RES_hh_fech!U10=0,0,RES_hh_fech!U10/RES_summary!U$19)</f>
        <v>0</v>
      </c>
      <c r="V10" s="72">
        <f>IF(RES_hh_fech!V10=0,0,RES_hh_fech!V10/RES_summary!V$19)</f>
        <v>0</v>
      </c>
      <c r="W10" s="72">
        <f>IF(RES_hh_fech!W10=0,0,RES_hh_fech!W10/RES_summary!W$19)</f>
        <v>0</v>
      </c>
      <c r="DA10" s="89" t="s">
        <v>555</v>
      </c>
    </row>
    <row r="11" spans="1:105" ht="12" customHeight="1" x14ac:dyDescent="0.25">
      <c r="A11" s="28" t="s">
        <v>203</v>
      </c>
      <c r="B11" s="72">
        <f>IF(RES_hh_fech!B11=0,0,RES_hh_fech!B11/RES_summary!B$19)</f>
        <v>0</v>
      </c>
      <c r="C11" s="72">
        <f>IF(RES_hh_fech!C11=0,0,RES_hh_fech!C11/RES_summary!C$19)</f>
        <v>0</v>
      </c>
      <c r="D11" s="72">
        <f>IF(RES_hh_fech!D11=0,0,RES_hh_fech!D11/RES_summary!D$19)</f>
        <v>0</v>
      </c>
      <c r="E11" s="72">
        <f>IF(RES_hh_fech!E11=0,0,RES_hh_fech!E11/RES_summary!E$19)</f>
        <v>0</v>
      </c>
      <c r="F11" s="72">
        <f>IF(RES_hh_fech!F11=0,0,RES_hh_fech!F11/RES_summary!F$19)</f>
        <v>0</v>
      </c>
      <c r="G11" s="72">
        <f>IF(RES_hh_fech!G11=0,0,RES_hh_fech!G11/RES_summary!G$19)</f>
        <v>0</v>
      </c>
      <c r="H11" s="72">
        <f>IF(RES_hh_fech!H11=0,0,RES_hh_fech!H11/RES_summary!H$19)</f>
        <v>0</v>
      </c>
      <c r="I11" s="72">
        <f>IF(RES_hh_fech!I11=0,0,RES_hh_fech!I11/RES_summary!I$19)</f>
        <v>0</v>
      </c>
      <c r="J11" s="72">
        <f>IF(RES_hh_fech!J11=0,0,RES_hh_fech!J11/RES_summary!J$19)</f>
        <v>0</v>
      </c>
      <c r="K11" s="72">
        <f>IF(RES_hh_fech!K11=0,0,RES_hh_fech!K11/RES_summary!K$19)</f>
        <v>0</v>
      </c>
      <c r="L11" s="72">
        <f>IF(RES_hh_fech!L11=0,0,RES_hh_fech!L11/RES_summary!L$19)</f>
        <v>0</v>
      </c>
      <c r="M11" s="72">
        <f>IF(RES_hh_fech!M11=0,0,RES_hh_fech!M11/RES_summary!M$19)</f>
        <v>0</v>
      </c>
      <c r="N11" s="72">
        <f>IF(RES_hh_fech!N11=0,0,RES_hh_fech!N11/RES_summary!N$19)</f>
        <v>0</v>
      </c>
      <c r="O11" s="72">
        <f>IF(RES_hh_fech!O11=0,0,RES_hh_fech!O11/RES_summary!O$19)</f>
        <v>0</v>
      </c>
      <c r="P11" s="72">
        <f>IF(RES_hh_fech!P11=0,0,RES_hh_fech!P11/RES_summary!P$19)</f>
        <v>0</v>
      </c>
      <c r="Q11" s="72">
        <f>IF(RES_hh_fech!Q11=0,0,RES_hh_fech!Q11/RES_summary!Q$19)</f>
        <v>0</v>
      </c>
      <c r="R11" s="72">
        <f>IF(RES_hh_fech!R11=0,0,RES_hh_fech!R11/RES_summary!R$19)</f>
        <v>0</v>
      </c>
      <c r="S11" s="72">
        <f>IF(RES_hh_fech!S11=0,0,RES_hh_fech!S11/RES_summary!S$19)</f>
        <v>0</v>
      </c>
      <c r="T11" s="72">
        <f>IF(RES_hh_fech!T11=0,0,RES_hh_fech!T11/RES_summary!T$19)</f>
        <v>0</v>
      </c>
      <c r="U11" s="72">
        <f>IF(RES_hh_fech!U11=0,0,RES_hh_fech!U11/RES_summary!U$19)</f>
        <v>0</v>
      </c>
      <c r="V11" s="72">
        <f>IF(RES_hh_fech!V11=0,0,RES_hh_fech!V11/RES_summary!V$19)</f>
        <v>0</v>
      </c>
      <c r="W11" s="72">
        <f>IF(RES_hh_fech!W11=0,0,RES_hh_fech!W11/RES_summary!W$19)</f>
        <v>0</v>
      </c>
      <c r="DA11" s="89" t="s">
        <v>556</v>
      </c>
    </row>
    <row r="12" spans="1:105" ht="12" customHeight="1" x14ac:dyDescent="0.25">
      <c r="A12" s="28" t="s">
        <v>95</v>
      </c>
      <c r="B12" s="72">
        <f>IF(RES_hh_fech!B12=0,0,RES_hh_fech!B12/RES_summary!B$19)</f>
        <v>68.656182235257248</v>
      </c>
      <c r="C12" s="72">
        <f>IF(RES_hh_fech!C12=0,0,RES_hh_fech!C12/RES_summary!C$19)</f>
        <v>76.017749508454756</v>
      </c>
      <c r="D12" s="72">
        <f>IF(RES_hh_fech!D12=0,0,RES_hh_fech!D12/RES_summary!D$19)</f>
        <v>66.875080214695501</v>
      </c>
      <c r="E12" s="72">
        <f>IF(RES_hh_fech!E12=0,0,RES_hh_fech!E12/RES_summary!E$19)</f>
        <v>76.709294207664428</v>
      </c>
      <c r="F12" s="72">
        <f>IF(RES_hh_fech!F12=0,0,RES_hh_fech!F12/RES_summary!F$19)</f>
        <v>70.557596257194504</v>
      </c>
      <c r="G12" s="72">
        <f>IF(RES_hh_fech!G12=0,0,RES_hh_fech!G12/RES_summary!G$19)</f>
        <v>66.568498708670205</v>
      </c>
      <c r="H12" s="72">
        <f>IF(RES_hh_fech!H12=0,0,RES_hh_fech!H12/RES_summary!H$19)</f>
        <v>57.39044936942981</v>
      </c>
      <c r="I12" s="72">
        <f>IF(RES_hh_fech!I12=0,0,RES_hh_fech!I12/RES_summary!I$19)</f>
        <v>48.10794567613074</v>
      </c>
      <c r="J12" s="72">
        <f>IF(RES_hh_fech!J12=0,0,RES_hh_fech!J12/RES_summary!J$19)</f>
        <v>52.124763554239152</v>
      </c>
      <c r="K12" s="72">
        <f>IF(RES_hh_fech!K12=0,0,RES_hh_fech!K12/RES_summary!K$19)</f>
        <v>50.044869116571085</v>
      </c>
      <c r="L12" s="72">
        <f>IF(RES_hh_fech!L12=0,0,RES_hh_fech!L12/RES_summary!L$19)</f>
        <v>45.06422134833813</v>
      </c>
      <c r="M12" s="72">
        <f>IF(RES_hh_fech!M12=0,0,RES_hh_fech!M12/RES_summary!M$19)</f>
        <v>40.468871702562218</v>
      </c>
      <c r="N12" s="72">
        <f>IF(RES_hh_fech!N12=0,0,RES_hh_fech!N12/RES_summary!N$19)</f>
        <v>38.421013978735367</v>
      </c>
      <c r="O12" s="72">
        <f>IF(RES_hh_fech!O12=0,0,RES_hh_fech!O12/RES_summary!O$19)</f>
        <v>33.917007138556357</v>
      </c>
      <c r="P12" s="72">
        <f>IF(RES_hh_fech!P12=0,0,RES_hh_fech!P12/RES_summary!P$19)</f>
        <v>32.206277890539063</v>
      </c>
      <c r="Q12" s="72">
        <f>IF(RES_hh_fech!Q12=0,0,RES_hh_fech!Q12/RES_summary!Q$19)</f>
        <v>33.074963984526661</v>
      </c>
      <c r="R12" s="72">
        <f>IF(RES_hh_fech!R12=0,0,RES_hh_fech!R12/RES_summary!R$19)</f>
        <v>31.307466292311929</v>
      </c>
      <c r="S12" s="72">
        <f>IF(RES_hh_fech!S12=0,0,RES_hh_fech!S12/RES_summary!S$19)</f>
        <v>29.977356584167648</v>
      </c>
      <c r="T12" s="72">
        <f>IF(RES_hh_fech!T12=0,0,RES_hh_fech!T12/RES_summary!T$19)</f>
        <v>28.01671043334672</v>
      </c>
      <c r="U12" s="72">
        <f>IF(RES_hh_fech!U12=0,0,RES_hh_fech!U12/RES_summary!U$19)</f>
        <v>25.520551590185541</v>
      </c>
      <c r="V12" s="72">
        <f>IF(RES_hh_fech!V12=0,0,RES_hh_fech!V12/RES_summary!V$19)</f>
        <v>25.653823725587245</v>
      </c>
      <c r="W12" s="72">
        <f>IF(RES_hh_fech!W12=0,0,RES_hh_fech!W12/RES_summary!W$19)</f>
        <v>26.732470738769226</v>
      </c>
      <c r="DA12" s="89" t="s">
        <v>557</v>
      </c>
    </row>
    <row r="13" spans="1:105" ht="12" customHeight="1" x14ac:dyDescent="0.25">
      <c r="A13" s="73" t="s">
        <v>94</v>
      </c>
      <c r="B13" s="74">
        <f>IF(RES_hh_fech!B13=0,0,RES_hh_fech!B13/RES_summary!B$19)</f>
        <v>142.83583675668899</v>
      </c>
      <c r="C13" s="74">
        <f>IF(RES_hh_fech!C13=0,0,RES_hh_fech!C13/RES_summary!C$19)</f>
        <v>153.56644443361844</v>
      </c>
      <c r="D13" s="74">
        <f>IF(RES_hh_fech!D13=0,0,RES_hh_fech!D13/RES_summary!D$19)</f>
        <v>144.4627938858163</v>
      </c>
      <c r="E13" s="74">
        <f>IF(RES_hh_fech!E13=0,0,RES_hh_fech!E13/RES_summary!E$19)</f>
        <v>145.51265638938963</v>
      </c>
      <c r="F13" s="74">
        <f>IF(RES_hh_fech!F13=0,0,RES_hh_fech!F13/RES_summary!F$19)</f>
        <v>162.48879882694195</v>
      </c>
      <c r="G13" s="74">
        <f>IF(RES_hh_fech!G13=0,0,RES_hh_fech!G13/RES_summary!G$19)</f>
        <v>170.12241169807962</v>
      </c>
      <c r="H13" s="74">
        <f>IF(RES_hh_fech!H13=0,0,RES_hh_fech!H13/RES_summary!H$19)</f>
        <v>148.64818856210815</v>
      </c>
      <c r="I13" s="74">
        <f>IF(RES_hh_fech!I13=0,0,RES_hh_fech!I13/RES_summary!I$19)</f>
        <v>163.50057523896243</v>
      </c>
      <c r="J13" s="74">
        <f>IF(RES_hh_fech!J13=0,0,RES_hh_fech!J13/RES_summary!J$19)</f>
        <v>70.393151536516939</v>
      </c>
      <c r="K13" s="74">
        <f>IF(RES_hh_fech!K13=0,0,RES_hh_fech!K13/RES_summary!K$19)</f>
        <v>214.98684684097125</v>
      </c>
      <c r="L13" s="74">
        <f>IF(RES_hh_fech!L13=0,0,RES_hh_fech!L13/RES_summary!L$19)</f>
        <v>117.17682097130169</v>
      </c>
      <c r="M13" s="74">
        <f>IF(RES_hh_fech!M13=0,0,RES_hh_fech!M13/RES_summary!M$19)</f>
        <v>87.280249391133381</v>
      </c>
      <c r="N13" s="74">
        <f>IF(RES_hh_fech!N13=0,0,RES_hh_fech!N13/RES_summary!N$19)</f>
        <v>103.2172307272026</v>
      </c>
      <c r="O13" s="74">
        <f>IF(RES_hh_fech!O13=0,0,RES_hh_fech!O13/RES_summary!O$19)</f>
        <v>109.37875730907496</v>
      </c>
      <c r="P13" s="74">
        <f>IF(RES_hh_fech!P13=0,0,RES_hh_fech!P13/RES_summary!P$19)</f>
        <v>92.381417869881986</v>
      </c>
      <c r="Q13" s="74">
        <f>IF(RES_hh_fech!Q13=0,0,RES_hh_fech!Q13/RES_summary!Q$19)</f>
        <v>148.9618221566206</v>
      </c>
      <c r="R13" s="74">
        <f>IF(RES_hh_fech!R13=0,0,RES_hh_fech!R13/RES_summary!R$19)</f>
        <v>145.22023898366731</v>
      </c>
      <c r="S13" s="74">
        <f>IF(RES_hh_fech!S13=0,0,RES_hh_fech!S13/RES_summary!S$19)</f>
        <v>166.26011848751841</v>
      </c>
      <c r="T13" s="74">
        <f>IF(RES_hh_fech!T13=0,0,RES_hh_fech!T13/RES_summary!T$19)</f>
        <v>103.58742953772354</v>
      </c>
      <c r="U13" s="74">
        <f>IF(RES_hh_fech!U13=0,0,RES_hh_fech!U13/RES_summary!U$19)</f>
        <v>77.276416594456478</v>
      </c>
      <c r="V13" s="74">
        <f>IF(RES_hh_fech!V13=0,0,RES_hh_fech!V13/RES_summary!V$19)</f>
        <v>128.36192580320338</v>
      </c>
      <c r="W13" s="74">
        <f>IF(RES_hh_fech!W13=0,0,RES_hh_fech!W13/RES_summary!W$19)</f>
        <v>103.89647191537487</v>
      </c>
      <c r="DA13" s="90" t="s">
        <v>558</v>
      </c>
    </row>
    <row r="14" spans="1:105" ht="12" customHeight="1" x14ac:dyDescent="0.25">
      <c r="A14" s="75" t="s">
        <v>97</v>
      </c>
      <c r="B14" s="76">
        <f>IF(RES_hh_fech!B14=0,0,RES_hh_fech!B14/RES_summary!B$19)</f>
        <v>2.3965032360616627</v>
      </c>
      <c r="C14" s="76">
        <f>IF(RES_hh_fech!C14=0,0,RES_hh_fech!C14/RES_summary!C$19)</f>
        <v>2.5548555630856105</v>
      </c>
      <c r="D14" s="76">
        <f>IF(RES_hh_fech!D14=0,0,RES_hh_fech!D14/RES_summary!D$19)</f>
        <v>2.3920739005681364</v>
      </c>
      <c r="E14" s="76">
        <f>IF(RES_hh_fech!E14=0,0,RES_hh_fech!E14/RES_summary!E$19)</f>
        <v>2.3975320734931498</v>
      </c>
      <c r="F14" s="76">
        <f>IF(RES_hh_fech!F14=0,0,RES_hh_fech!F14/RES_summary!F$19)</f>
        <v>2.6130038252953711</v>
      </c>
      <c r="G14" s="76">
        <f>IF(RES_hh_fech!G14=0,0,RES_hh_fech!G14/RES_summary!G$19)</f>
        <v>2.5141815268265826</v>
      </c>
      <c r="H14" s="76">
        <f>IF(RES_hh_fech!H14=0,0,RES_hh_fech!H14/RES_summary!H$19)</f>
        <v>2.3266935651870715</v>
      </c>
      <c r="I14" s="76">
        <f>IF(RES_hh_fech!I14=0,0,RES_hh_fech!I14/RES_summary!I$19)</f>
        <v>2.2803708981144419</v>
      </c>
      <c r="J14" s="76">
        <f>IF(RES_hh_fech!J14=0,0,RES_hh_fech!J14/RES_summary!J$19)</f>
        <v>2.3306117639335318</v>
      </c>
      <c r="K14" s="76">
        <f>IF(RES_hh_fech!K14=0,0,RES_hh_fech!K14/RES_summary!K$19)</f>
        <v>2.2647539735372777</v>
      </c>
      <c r="L14" s="76">
        <f>IF(RES_hh_fech!L14=0,0,RES_hh_fech!L14/RES_summary!L$19)</f>
        <v>2.2736172009226738</v>
      </c>
      <c r="M14" s="76">
        <f>IF(RES_hh_fech!M14=0,0,RES_hh_fech!M14/RES_summary!M$19)</f>
        <v>2.0795537846732093</v>
      </c>
      <c r="N14" s="76">
        <f>IF(RES_hh_fech!N14=0,0,RES_hh_fech!N14/RES_summary!N$19)</f>
        <v>2.0028180613484676</v>
      </c>
      <c r="O14" s="76">
        <f>IF(RES_hh_fech!O14=0,0,RES_hh_fech!O14/RES_summary!O$19)</f>
        <v>2.0297123102876053</v>
      </c>
      <c r="P14" s="76">
        <f>IF(RES_hh_fech!P14=0,0,RES_hh_fech!P14/RES_summary!P$19)</f>
        <v>1.7764880161280545</v>
      </c>
      <c r="Q14" s="76">
        <f>IF(RES_hh_fech!Q14=0,0,RES_hh_fech!Q14/RES_summary!Q$19)</f>
        <v>1.9145541540009938</v>
      </c>
      <c r="R14" s="76">
        <f>IF(RES_hh_fech!R14=0,0,RES_hh_fech!R14/RES_summary!R$19)</f>
        <v>1.923516731687777</v>
      </c>
      <c r="S14" s="76">
        <f>IF(RES_hh_fech!S14=0,0,RES_hh_fech!S14/RES_summary!S$19)</f>
        <v>1.9416608731838951</v>
      </c>
      <c r="T14" s="76">
        <f>IF(RES_hh_fech!T14=0,0,RES_hh_fech!T14/RES_summary!T$19)</f>
        <v>1.7582513214479467</v>
      </c>
      <c r="U14" s="76">
        <f>IF(RES_hh_fech!U14=0,0,RES_hh_fech!U14/RES_summary!U$19)</f>
        <v>1.6119137438541136</v>
      </c>
      <c r="V14" s="76">
        <f>IF(RES_hh_fech!V14=0,0,RES_hh_fech!V14/RES_summary!V$19)</f>
        <v>1.7225046367873669</v>
      </c>
      <c r="W14" s="76">
        <f>IF(RES_hh_fech!W14=0,0,RES_hh_fech!W14/RES_summary!W$19)</f>
        <v>1.6300792689971659</v>
      </c>
      <c r="DA14" s="91" t="s">
        <v>559</v>
      </c>
    </row>
    <row r="15" spans="1:105" ht="12.95" customHeight="1" x14ac:dyDescent="0.25">
      <c r="A15" s="68" t="s">
        <v>92</v>
      </c>
      <c r="B15" s="69">
        <f>IF(RES_hh_fech!B15=0,0,RES_hh_fech!B15/RES_summary!B$19)</f>
        <v>0.31672065287637874</v>
      </c>
      <c r="C15" s="69">
        <f>IF(RES_hh_fech!C15=0,0,RES_hh_fech!C15/RES_summary!C$19)</f>
        <v>0.323567509652956</v>
      </c>
      <c r="D15" s="69">
        <f>IF(RES_hh_fech!D15=0,0,RES_hh_fech!D15/RES_summary!D$19)</f>
        <v>0.35098518284191255</v>
      </c>
      <c r="E15" s="69">
        <f>IF(RES_hh_fech!E15=0,0,RES_hh_fech!E15/RES_summary!E$19)</f>
        <v>0.75979647672826456</v>
      </c>
      <c r="F15" s="69">
        <f>IF(RES_hh_fech!F15=0,0,RES_hh_fech!F15/RES_summary!F$19)</f>
        <v>0.29994221505937491</v>
      </c>
      <c r="G15" s="69">
        <f>IF(RES_hh_fech!G15=0,0,RES_hh_fech!G15/RES_summary!G$19)</f>
        <v>0.35309597904730494</v>
      </c>
      <c r="H15" s="69">
        <f>IF(RES_hh_fech!H15=0,0,RES_hh_fech!H15/RES_summary!H$19)</f>
        <v>0.60855726823051692</v>
      </c>
      <c r="I15" s="69">
        <f>IF(RES_hh_fech!I15=0,0,RES_hh_fech!I15/RES_summary!I$19)</f>
        <v>0.34266619973394369</v>
      </c>
      <c r="J15" s="69">
        <f>IF(RES_hh_fech!J15=0,0,RES_hh_fech!J15/RES_summary!J$19)</f>
        <v>0.343559514891153</v>
      </c>
      <c r="K15" s="69">
        <f>IF(RES_hh_fech!K15=0,0,RES_hh_fech!K15/RES_summary!K$19)</f>
        <v>0.36191389071535279</v>
      </c>
      <c r="L15" s="69">
        <f>IF(RES_hh_fech!L15=0,0,RES_hh_fech!L15/RES_summary!L$19)</f>
        <v>0.47446408396407125</v>
      </c>
      <c r="M15" s="69">
        <f>IF(RES_hh_fech!M15=0,0,RES_hh_fech!M15/RES_summary!M$19)</f>
        <v>0.50742908680012244</v>
      </c>
      <c r="N15" s="69">
        <f>IF(RES_hh_fech!N15=0,0,RES_hh_fech!N15/RES_summary!N$19)</f>
        <v>0.5446463680985103</v>
      </c>
      <c r="O15" s="69">
        <f>IF(RES_hh_fech!O15=0,0,RES_hh_fech!O15/RES_summary!O$19)</f>
        <v>0.58924193591556806</v>
      </c>
      <c r="P15" s="69">
        <f>IF(RES_hh_fech!P15=0,0,RES_hh_fech!P15/RES_summary!P$19)</f>
        <v>0.59927199290361077</v>
      </c>
      <c r="Q15" s="69">
        <f>IF(RES_hh_fech!Q15=0,0,RES_hh_fech!Q15/RES_summary!Q$19)</f>
        <v>0.64848632637760584</v>
      </c>
      <c r="R15" s="69">
        <f>IF(RES_hh_fech!R15=0,0,RES_hh_fech!R15/RES_summary!R$19)</f>
        <v>0.63278169588663968</v>
      </c>
      <c r="S15" s="69">
        <f>IF(RES_hh_fech!S15=0,0,RES_hh_fech!S15/RES_summary!S$19)</f>
        <v>0.54884591745491862</v>
      </c>
      <c r="T15" s="69">
        <f>IF(RES_hh_fech!T15=0,0,RES_hh_fech!T15/RES_summary!T$19)</f>
        <v>0.63714908869418452</v>
      </c>
      <c r="U15" s="69">
        <f>IF(RES_hh_fech!U15=0,0,RES_hh_fech!U15/RES_summary!U$19)</f>
        <v>0.68533819418329078</v>
      </c>
      <c r="V15" s="69">
        <f>IF(RES_hh_fech!V15=0,0,RES_hh_fech!V15/RES_summary!V$19)</f>
        <v>0.72199106821939441</v>
      </c>
      <c r="W15" s="69">
        <f>IF(RES_hh_fech!W15=0,0,RES_hh_fech!W15/RES_summary!W$19)</f>
        <v>0.73004743469515299</v>
      </c>
      <c r="DA15" s="88" t="s">
        <v>297</v>
      </c>
    </row>
    <row r="16" spans="1:105" ht="12" customHeight="1" x14ac:dyDescent="0.25">
      <c r="A16" s="28" t="s">
        <v>91</v>
      </c>
      <c r="B16" s="72">
        <f>IF(RES_hh_fech!B16=0,0,RES_hh_fech!B16/RES_summary!B$19)</f>
        <v>0.31672065287637874</v>
      </c>
      <c r="C16" s="72">
        <f>IF(RES_hh_fech!C16=0,0,RES_hh_fech!C16/RES_summary!C$19)</f>
        <v>0.323567509652956</v>
      </c>
      <c r="D16" s="72">
        <f>IF(RES_hh_fech!D16=0,0,RES_hh_fech!D16/RES_summary!D$19)</f>
        <v>0.35098518284191255</v>
      </c>
      <c r="E16" s="72">
        <f>IF(RES_hh_fech!E16=0,0,RES_hh_fech!E16/RES_summary!E$19)</f>
        <v>0.75979647672826456</v>
      </c>
      <c r="F16" s="72">
        <f>IF(RES_hh_fech!F16=0,0,RES_hh_fech!F16/RES_summary!F$19)</f>
        <v>0.29994221505937491</v>
      </c>
      <c r="G16" s="72">
        <f>IF(RES_hh_fech!G16=0,0,RES_hh_fech!G16/RES_summary!G$19)</f>
        <v>0.35309597904730494</v>
      </c>
      <c r="H16" s="72">
        <f>IF(RES_hh_fech!H16=0,0,RES_hh_fech!H16/RES_summary!H$19)</f>
        <v>0.60855726823051692</v>
      </c>
      <c r="I16" s="72">
        <f>IF(RES_hh_fech!I16=0,0,RES_hh_fech!I16/RES_summary!I$19)</f>
        <v>0.34266619973394369</v>
      </c>
      <c r="J16" s="72">
        <f>IF(RES_hh_fech!J16=0,0,RES_hh_fech!J16/RES_summary!J$19)</f>
        <v>0.343559514891153</v>
      </c>
      <c r="K16" s="72">
        <f>IF(RES_hh_fech!K16=0,0,RES_hh_fech!K16/RES_summary!K$19)</f>
        <v>0.36191389071535279</v>
      </c>
      <c r="L16" s="72">
        <f>IF(RES_hh_fech!L16=0,0,RES_hh_fech!L16/RES_summary!L$19)</f>
        <v>0.47446408396407125</v>
      </c>
      <c r="M16" s="72">
        <f>IF(RES_hh_fech!M16=0,0,RES_hh_fech!M16/RES_summary!M$19)</f>
        <v>0.50742908680012244</v>
      </c>
      <c r="N16" s="72">
        <f>IF(RES_hh_fech!N16=0,0,RES_hh_fech!N16/RES_summary!N$19)</f>
        <v>0.5446463680985103</v>
      </c>
      <c r="O16" s="72">
        <f>IF(RES_hh_fech!O16=0,0,RES_hh_fech!O16/RES_summary!O$19)</f>
        <v>0.58924193591556806</v>
      </c>
      <c r="P16" s="72">
        <f>IF(RES_hh_fech!P16=0,0,RES_hh_fech!P16/RES_summary!P$19)</f>
        <v>0.59927199290361077</v>
      </c>
      <c r="Q16" s="72">
        <f>IF(RES_hh_fech!Q16=0,0,RES_hh_fech!Q16/RES_summary!Q$19)</f>
        <v>0.64848632637760584</v>
      </c>
      <c r="R16" s="72">
        <f>IF(RES_hh_fech!R16=0,0,RES_hh_fech!R16/RES_summary!R$19)</f>
        <v>0.63278169588663968</v>
      </c>
      <c r="S16" s="72">
        <f>IF(RES_hh_fech!S16=0,0,RES_hh_fech!S16/RES_summary!S$19)</f>
        <v>0.54884591745491862</v>
      </c>
      <c r="T16" s="72">
        <f>IF(RES_hh_fech!T16=0,0,RES_hh_fech!T16/RES_summary!T$19)</f>
        <v>0.63714908869418452</v>
      </c>
      <c r="U16" s="72">
        <f>IF(RES_hh_fech!U16=0,0,RES_hh_fech!U16/RES_summary!U$19)</f>
        <v>0.68533819418329078</v>
      </c>
      <c r="V16" s="72">
        <f>IF(RES_hh_fech!V16=0,0,RES_hh_fech!V16/RES_summary!V$19)</f>
        <v>0.72199106821939441</v>
      </c>
      <c r="W16" s="72">
        <f>IF(RES_hh_fech!W16=0,0,RES_hh_fech!W16/RES_summary!W$19)</f>
        <v>0.73004743469515299</v>
      </c>
      <c r="DA16" s="89" t="s">
        <v>560</v>
      </c>
    </row>
    <row r="17" spans="1:105" ht="12.95" customHeight="1" x14ac:dyDescent="0.25">
      <c r="A17" s="68" t="s">
        <v>55</v>
      </c>
      <c r="B17" s="69">
        <f>IF(RES_hh_fech!B17=0,0,RES_hh_fech!B17/RES_summary!B$19)</f>
        <v>14.49636909784752</v>
      </c>
      <c r="C17" s="69">
        <f>IF(RES_hh_fech!C17=0,0,RES_hh_fech!C17/RES_summary!C$19)</f>
        <v>13.896223274924747</v>
      </c>
      <c r="D17" s="69">
        <f>IF(RES_hh_fech!D17=0,0,RES_hh_fech!D17/RES_summary!D$19)</f>
        <v>14.084297078596313</v>
      </c>
      <c r="E17" s="69">
        <f>IF(RES_hh_fech!E17=0,0,RES_hh_fech!E17/RES_summary!E$19)</f>
        <v>13.899588902227963</v>
      </c>
      <c r="F17" s="69">
        <f>IF(RES_hh_fech!F17=0,0,RES_hh_fech!F17/RES_summary!F$19)</f>
        <v>13.75201170284336</v>
      </c>
      <c r="G17" s="69">
        <f>IF(RES_hh_fech!G17=0,0,RES_hh_fech!G17/RES_summary!G$19)</f>
        <v>13.231997450529871</v>
      </c>
      <c r="H17" s="69">
        <f>IF(RES_hh_fech!H17=0,0,RES_hh_fech!H17/RES_summary!H$19)</f>
        <v>12.803445226015226</v>
      </c>
      <c r="I17" s="69">
        <f>IF(RES_hh_fech!I17=0,0,RES_hh_fech!I17/RES_summary!I$19)</f>
        <v>12.645621096746854</v>
      </c>
      <c r="J17" s="69">
        <f>IF(RES_hh_fech!J17=0,0,RES_hh_fech!J17/RES_summary!J$19)</f>
        <v>12.724229762359045</v>
      </c>
      <c r="K17" s="69">
        <f>IF(RES_hh_fech!K17=0,0,RES_hh_fech!K17/RES_summary!K$19)</f>
        <v>11.462956085881551</v>
      </c>
      <c r="L17" s="69">
        <f>IF(RES_hh_fech!L17=0,0,RES_hh_fech!L17/RES_summary!L$19)</f>
        <v>12.511549772767237</v>
      </c>
      <c r="M17" s="69">
        <f>IF(RES_hh_fech!M17=0,0,RES_hh_fech!M17/RES_summary!M$19)</f>
        <v>12.985200671783993</v>
      </c>
      <c r="N17" s="69">
        <f>IF(RES_hh_fech!N17=0,0,RES_hh_fech!N17/RES_summary!N$19)</f>
        <v>11.524634566587931</v>
      </c>
      <c r="O17" s="69">
        <f>IF(RES_hh_fech!O17=0,0,RES_hh_fech!O17/RES_summary!O$19)</f>
        <v>13.019625521001725</v>
      </c>
      <c r="P17" s="69">
        <f>IF(RES_hh_fech!P17=0,0,RES_hh_fech!P17/RES_summary!P$19)</f>
        <v>14.208957455313493</v>
      </c>
      <c r="Q17" s="69">
        <f>IF(RES_hh_fech!Q17=0,0,RES_hh_fech!Q17/RES_summary!Q$19)</f>
        <v>11.419521543767294</v>
      </c>
      <c r="R17" s="69">
        <f>IF(RES_hh_fech!R17=0,0,RES_hh_fech!R17/RES_summary!R$19)</f>
        <v>10.871555781139159</v>
      </c>
      <c r="S17" s="69">
        <f>IF(RES_hh_fech!S17=0,0,RES_hh_fech!S17/RES_summary!S$19)</f>
        <v>9.523857182406017</v>
      </c>
      <c r="T17" s="69">
        <f>IF(RES_hh_fech!T17=0,0,RES_hh_fech!T17/RES_summary!T$19)</f>
        <v>10.463899539701906</v>
      </c>
      <c r="U17" s="69">
        <f>IF(RES_hh_fech!U17=0,0,RES_hh_fech!U17/RES_summary!U$19)</f>
        <v>11.952480401606591</v>
      </c>
      <c r="V17" s="69">
        <f>IF(RES_hh_fech!V17=0,0,RES_hh_fech!V17/RES_summary!V$19)</f>
        <v>9.1229674165370476</v>
      </c>
      <c r="W17" s="69">
        <f>IF(RES_hh_fech!W17=0,0,RES_hh_fech!W17/RES_summary!W$19)</f>
        <v>9.7521164415508377</v>
      </c>
      <c r="DA17" s="88" t="s">
        <v>298</v>
      </c>
    </row>
    <row r="18" spans="1:105" ht="12" customHeight="1" x14ac:dyDescent="0.25">
      <c r="A18" s="28" t="s">
        <v>51</v>
      </c>
      <c r="B18" s="72">
        <f>IF(RES_hh_fech!B18=0,0,RES_hh_fech!B18/RES_summary!B$19)</f>
        <v>0</v>
      </c>
      <c r="C18" s="72">
        <f>IF(RES_hh_fech!C18=0,0,RES_hh_fech!C18/RES_summary!C$19)</f>
        <v>0</v>
      </c>
      <c r="D18" s="72">
        <f>IF(RES_hh_fech!D18=0,0,RES_hh_fech!D18/RES_summary!D$19)</f>
        <v>0</v>
      </c>
      <c r="E18" s="72">
        <f>IF(RES_hh_fech!E18=0,0,RES_hh_fech!E18/RES_summary!E$19)</f>
        <v>0</v>
      </c>
      <c r="F18" s="72">
        <f>IF(RES_hh_fech!F18=0,0,RES_hh_fech!F18/RES_summary!F$19)</f>
        <v>0</v>
      </c>
      <c r="G18" s="72">
        <f>IF(RES_hh_fech!G18=0,0,RES_hh_fech!G18/RES_summary!G$19)</f>
        <v>0</v>
      </c>
      <c r="H18" s="72">
        <f>IF(RES_hh_fech!H18=0,0,RES_hh_fech!H18/RES_summary!H$19)</f>
        <v>0</v>
      </c>
      <c r="I18" s="72">
        <f>IF(RES_hh_fech!I18=0,0,RES_hh_fech!I18/RES_summary!I$19)</f>
        <v>0</v>
      </c>
      <c r="J18" s="72">
        <f>IF(RES_hh_fech!J18=0,0,RES_hh_fech!J18/RES_summary!J$19)</f>
        <v>0</v>
      </c>
      <c r="K18" s="72">
        <f>IF(RES_hh_fech!K18=0,0,RES_hh_fech!K18/RES_summary!K$19)</f>
        <v>0</v>
      </c>
      <c r="L18" s="72">
        <f>IF(RES_hh_fech!L18=0,0,RES_hh_fech!L18/RES_summary!L$19)</f>
        <v>0</v>
      </c>
      <c r="M18" s="72">
        <f>IF(RES_hh_fech!M18=0,0,RES_hh_fech!M18/RES_summary!M$19)</f>
        <v>0</v>
      </c>
      <c r="N18" s="72">
        <f>IF(RES_hh_fech!N18=0,0,RES_hh_fech!N18/RES_summary!N$19)</f>
        <v>0</v>
      </c>
      <c r="O18" s="72">
        <f>IF(RES_hh_fech!O18=0,0,RES_hh_fech!O18/RES_summary!O$19)</f>
        <v>0</v>
      </c>
      <c r="P18" s="72">
        <f>IF(RES_hh_fech!P18=0,0,RES_hh_fech!P18/RES_summary!P$19)</f>
        <v>0</v>
      </c>
      <c r="Q18" s="72">
        <f>IF(RES_hh_fech!Q18=0,0,RES_hh_fech!Q18/RES_summary!Q$19)</f>
        <v>0</v>
      </c>
      <c r="R18" s="72">
        <f>IF(RES_hh_fech!R18=0,0,RES_hh_fech!R18/RES_summary!R$19)</f>
        <v>0</v>
      </c>
      <c r="S18" s="72">
        <f>IF(RES_hh_fech!S18=0,0,RES_hh_fech!S18/RES_summary!S$19)</f>
        <v>0</v>
      </c>
      <c r="T18" s="72">
        <f>IF(RES_hh_fech!T18=0,0,RES_hh_fech!T18/RES_summary!T$19)</f>
        <v>0</v>
      </c>
      <c r="U18" s="72">
        <f>IF(RES_hh_fech!U18=0,0,RES_hh_fech!U18/RES_summary!U$19)</f>
        <v>0</v>
      </c>
      <c r="V18" s="72">
        <f>IF(RES_hh_fech!V18=0,0,RES_hh_fech!V18/RES_summary!V$19)</f>
        <v>0</v>
      </c>
      <c r="W18" s="72">
        <f>IF(RES_hh_fech!W18=0,0,RES_hh_fech!W18/RES_summary!W$19)</f>
        <v>0</v>
      </c>
      <c r="DA18" s="89" t="s">
        <v>561</v>
      </c>
    </row>
    <row r="19" spans="1:105" s="2" customFormat="1" ht="12" customHeight="1" x14ac:dyDescent="0.25">
      <c r="A19" s="28" t="s">
        <v>74</v>
      </c>
      <c r="B19" s="72">
        <f>IF(RES_hh_fech!B19=0,0,RES_hh_fech!B19/RES_summary!B$19)</f>
        <v>15.080642948268178</v>
      </c>
      <c r="C19" s="72">
        <f>IF(RES_hh_fech!C19=0,0,RES_hh_fech!C19/RES_summary!C$19)</f>
        <v>14.677893590646859</v>
      </c>
      <c r="D19" s="72">
        <f>IF(RES_hh_fech!D19=0,0,RES_hh_fech!D19/RES_summary!D$19)</f>
        <v>10.895184336181002</v>
      </c>
      <c r="E19" s="72">
        <f>IF(RES_hh_fech!E19=0,0,RES_hh_fech!E19/RES_summary!E$19)</f>
        <v>4.762049742358573</v>
      </c>
      <c r="F19" s="72">
        <f>IF(RES_hh_fech!F19=0,0,RES_hh_fech!F19/RES_summary!F$19)</f>
        <v>11.123893320327104</v>
      </c>
      <c r="G19" s="72">
        <f>IF(RES_hh_fech!G19=0,0,RES_hh_fech!G19/RES_summary!G$19)</f>
        <v>16.052298317702387</v>
      </c>
      <c r="H19" s="72">
        <f>IF(RES_hh_fech!H19=0,0,RES_hh_fech!H19/RES_summary!H$19)</f>
        <v>16.410774512709459</v>
      </c>
      <c r="I19" s="72">
        <f>IF(RES_hh_fech!I19=0,0,RES_hh_fech!I19/RES_summary!I$19)</f>
        <v>7.010499108944483</v>
      </c>
      <c r="J19" s="72">
        <f>IF(RES_hh_fech!J19=0,0,RES_hh_fech!J19/RES_summary!J$19)</f>
        <v>6.101415415343955</v>
      </c>
      <c r="K19" s="72">
        <f>IF(RES_hh_fech!K19=0,0,RES_hh_fech!K19/RES_summary!K$19)</f>
        <v>15.680305467393385</v>
      </c>
      <c r="L19" s="72">
        <f>IF(RES_hh_fech!L19=0,0,RES_hh_fech!L19/RES_summary!L$19)</f>
        <v>17.007889998054239</v>
      </c>
      <c r="M19" s="72">
        <f>IF(RES_hh_fech!M19=0,0,RES_hh_fech!M19/RES_summary!M$19)</f>
        <v>8.6571530405013633</v>
      </c>
      <c r="N19" s="72">
        <f>IF(RES_hh_fech!N19=0,0,RES_hh_fech!N19/RES_summary!N$19)</f>
        <v>0</v>
      </c>
      <c r="O19" s="72">
        <f>IF(RES_hh_fech!O19=0,0,RES_hh_fech!O19/RES_summary!O$19)</f>
        <v>0</v>
      </c>
      <c r="P19" s="72">
        <f>IF(RES_hh_fech!P19=0,0,RES_hh_fech!P19/RES_summary!P$19)</f>
        <v>0</v>
      </c>
      <c r="Q19" s="72">
        <f>IF(RES_hh_fech!Q19=0,0,RES_hh_fech!Q19/RES_summary!Q$19)</f>
        <v>0</v>
      </c>
      <c r="R19" s="72">
        <f>IF(RES_hh_fech!R19=0,0,RES_hh_fech!R19/RES_summary!R$19)</f>
        <v>0</v>
      </c>
      <c r="S19" s="72">
        <f>IF(RES_hh_fech!S19=0,0,RES_hh_fech!S19/RES_summary!S$19)</f>
        <v>0</v>
      </c>
      <c r="T19" s="72">
        <f>IF(RES_hh_fech!T19=0,0,RES_hh_fech!T19/RES_summary!T$19)</f>
        <v>0</v>
      </c>
      <c r="U19" s="72">
        <f>IF(RES_hh_fech!U19=0,0,RES_hh_fech!U19/RES_summary!U$19)</f>
        <v>0</v>
      </c>
      <c r="V19" s="72">
        <f>IF(RES_hh_fech!V19=0,0,RES_hh_fech!V19/RES_summary!V$19)</f>
        <v>0</v>
      </c>
      <c r="W19" s="72">
        <f>IF(RES_hh_fech!W19=0,0,RES_hh_fech!W19/RES_summary!W$19)</f>
        <v>0</v>
      </c>
      <c r="DA19" s="89" t="s">
        <v>562</v>
      </c>
    </row>
    <row r="20" spans="1:105" ht="12" customHeight="1" x14ac:dyDescent="0.25">
      <c r="A20" s="28" t="s">
        <v>205</v>
      </c>
      <c r="B20" s="72">
        <f>IF(RES_hh_fech!B20=0,0,RES_hh_fech!B20/RES_summary!B$19)</f>
        <v>15.488866115404702</v>
      </c>
      <c r="C20" s="72">
        <f>IF(RES_hh_fech!C20=0,0,RES_hh_fech!C20/RES_summary!C$19)</f>
        <v>15.207020683000151</v>
      </c>
      <c r="D20" s="72">
        <f>IF(RES_hh_fech!D20=0,0,RES_hh_fech!D20/RES_summary!D$19)</f>
        <v>15.26342219108229</v>
      </c>
      <c r="E20" s="72">
        <f>IF(RES_hh_fech!E20=0,0,RES_hh_fech!E20/RES_summary!E$19)</f>
        <v>15.095616019593461</v>
      </c>
      <c r="F20" s="72">
        <f>IF(RES_hh_fech!F20=0,0,RES_hh_fech!F20/RES_summary!F$19)</f>
        <v>14.769340606542173</v>
      </c>
      <c r="G20" s="72">
        <f>IF(RES_hh_fech!G20=0,0,RES_hh_fech!G20/RES_summary!G$19)</f>
        <v>13.923361754924775</v>
      </c>
      <c r="H20" s="72">
        <f>IF(RES_hh_fech!H20=0,0,RES_hh_fech!H20/RES_summary!H$19)</f>
        <v>14.365326520436119</v>
      </c>
      <c r="I20" s="72">
        <f>IF(RES_hh_fech!I20=0,0,RES_hh_fech!I20/RES_summary!I$19)</f>
        <v>13.876715648517308</v>
      </c>
      <c r="J20" s="72">
        <f>IF(RES_hh_fech!J20=0,0,RES_hh_fech!J20/RES_summary!J$19)</f>
        <v>13.831092126616898</v>
      </c>
      <c r="K20" s="72">
        <f>IF(RES_hh_fech!K20=0,0,RES_hh_fech!K20/RES_summary!K$19)</f>
        <v>13.391702060688257</v>
      </c>
      <c r="L20" s="72">
        <f>IF(RES_hh_fech!L20=0,0,RES_hh_fech!L20/RES_summary!L$19)</f>
        <v>13.175337368373453</v>
      </c>
      <c r="M20" s="72">
        <f>IF(RES_hh_fech!M20=0,0,RES_hh_fech!M20/RES_summary!M$19)</f>
        <v>13.843172816437193</v>
      </c>
      <c r="N20" s="72">
        <f>IF(RES_hh_fech!N20=0,0,RES_hh_fech!N20/RES_summary!N$19)</f>
        <v>14.30170586270375</v>
      </c>
      <c r="O20" s="72">
        <f>IF(RES_hh_fech!O20=0,0,RES_hh_fech!O20/RES_summary!O$19)</f>
        <v>14.397423385034832</v>
      </c>
      <c r="P20" s="72">
        <f>IF(RES_hh_fech!P20=0,0,RES_hh_fech!P20/RES_summary!P$19)</f>
        <v>14.076817464121367</v>
      </c>
      <c r="Q20" s="72">
        <f>IF(RES_hh_fech!Q20=0,0,RES_hh_fech!Q20/RES_summary!Q$19)</f>
        <v>13.819985235716162</v>
      </c>
      <c r="R20" s="72">
        <f>IF(RES_hh_fech!R20=0,0,RES_hh_fech!R20/RES_summary!R$19)</f>
        <v>13.476687082656833</v>
      </c>
      <c r="S20" s="72">
        <f>IF(RES_hh_fech!S20=0,0,RES_hh_fech!S20/RES_summary!S$19)</f>
        <v>10.158198359736909</v>
      </c>
      <c r="T20" s="72">
        <f>IF(RES_hh_fech!T20=0,0,RES_hh_fech!T20/RES_summary!T$19)</f>
        <v>12.351165486254443</v>
      </c>
      <c r="U20" s="72">
        <f>IF(RES_hh_fech!U20=0,0,RES_hh_fech!U20/RES_summary!U$19)</f>
        <v>13.193291128757854</v>
      </c>
      <c r="V20" s="72">
        <f>IF(RES_hh_fech!V20=0,0,RES_hh_fech!V20/RES_summary!V$19)</f>
        <v>10.111702132785409</v>
      </c>
      <c r="W20" s="72">
        <f>IF(RES_hh_fech!W20=0,0,RES_hh_fech!W20/RES_summary!W$19)</f>
        <v>11.302483544529784</v>
      </c>
      <c r="DA20" s="89" t="s">
        <v>563</v>
      </c>
    </row>
    <row r="21" spans="1:105" ht="12" customHeight="1" x14ac:dyDescent="0.25">
      <c r="A21" s="28" t="s">
        <v>192</v>
      </c>
      <c r="B21" s="72">
        <f>IF(RES_hh_fech!B21=0,0,RES_hh_fech!B21/RES_summary!B$19)</f>
        <v>14.815035297528878</v>
      </c>
      <c r="C21" s="72">
        <f>IF(RES_hh_fech!C21=0,0,RES_hh_fech!C21/RES_summary!C$19)</f>
        <v>14.247493791967013</v>
      </c>
      <c r="D21" s="72">
        <f>IF(RES_hh_fech!D21=0,0,RES_hh_fech!D21/RES_summary!D$19)</f>
        <v>14.483579555260745</v>
      </c>
      <c r="E21" s="72">
        <f>IF(RES_hh_fech!E21=0,0,RES_hh_fech!E21/RES_summary!E$19)</f>
        <v>14.235932033299104</v>
      </c>
      <c r="F21" s="72">
        <f>IF(RES_hh_fech!F21=0,0,RES_hh_fech!F21/RES_summary!F$19)</f>
        <v>13.86178462782515</v>
      </c>
      <c r="G21" s="72">
        <f>IF(RES_hh_fech!G21=0,0,RES_hh_fech!G21/RES_summary!G$19)</f>
        <v>13.478817024592002</v>
      </c>
      <c r="H21" s="72">
        <f>IF(RES_hh_fech!H21=0,0,RES_hh_fech!H21/RES_summary!H$19)</f>
        <v>12.213501764686134</v>
      </c>
      <c r="I21" s="72">
        <f>IF(RES_hh_fech!I21=0,0,RES_hh_fech!I21/RES_summary!I$19)</f>
        <v>12.257530900029753</v>
      </c>
      <c r="J21" s="72">
        <f>IF(RES_hh_fech!J21=0,0,RES_hh_fech!J21/RES_summary!J$19)</f>
        <v>12.342314080693317</v>
      </c>
      <c r="K21" s="72">
        <f>IF(RES_hh_fech!K21=0,0,RES_hh_fech!K21/RES_summary!K$19)</f>
        <v>10.18542654922922</v>
      </c>
      <c r="L21" s="72">
        <f>IF(RES_hh_fech!L21=0,0,RES_hh_fech!L21/RES_summary!L$19)</f>
        <v>12.430366648591958</v>
      </c>
      <c r="M21" s="72">
        <f>IF(RES_hh_fech!M21=0,0,RES_hh_fech!M21/RES_summary!M$19)</f>
        <v>12.565693282696159</v>
      </c>
      <c r="N21" s="72">
        <f>IF(RES_hh_fech!N21=0,0,RES_hh_fech!N21/RES_summary!N$19)</f>
        <v>10.083185098076115</v>
      </c>
      <c r="O21" s="72">
        <f>IF(RES_hh_fech!O21=0,0,RES_hh_fech!O21/RES_summary!O$19)</f>
        <v>12.161368430615896</v>
      </c>
      <c r="P21" s="72">
        <f>IF(RES_hh_fech!P21=0,0,RES_hh_fech!P21/RES_summary!P$19)</f>
        <v>13.527880644743085</v>
      </c>
      <c r="Q21" s="72">
        <f>IF(RES_hh_fech!Q21=0,0,RES_hh_fech!Q21/RES_summary!Q$19)</f>
        <v>10.217928191350882</v>
      </c>
      <c r="R21" s="72">
        <f>IF(RES_hh_fech!R21=0,0,RES_hh_fech!R21/RES_summary!R$19)</f>
        <v>9.518002478754731</v>
      </c>
      <c r="S21" s="72">
        <f>IF(RES_hh_fech!S21=0,0,RES_hh_fech!S21/RES_summary!S$19)</f>
        <v>8.7276057373469964</v>
      </c>
      <c r="T21" s="72">
        <f>IF(RES_hh_fech!T21=0,0,RES_hh_fech!T21/RES_summary!T$19)</f>
        <v>9.1634681183078204</v>
      </c>
      <c r="U21" s="72">
        <f>IF(RES_hh_fech!U21=0,0,RES_hh_fech!U21/RES_summary!U$19)</f>
        <v>11.293322580744102</v>
      </c>
      <c r="V21" s="72">
        <f>IF(RES_hh_fech!V21=0,0,RES_hh_fech!V21/RES_summary!V$19)</f>
        <v>8.0662021363689451</v>
      </c>
      <c r="W21" s="72">
        <f>IF(RES_hh_fech!W21=0,0,RES_hh_fech!W21/RES_summary!W$19)</f>
        <v>8.5756139980442754</v>
      </c>
      <c r="DA21" s="89" t="s">
        <v>564</v>
      </c>
    </row>
    <row r="22" spans="1:105" ht="12" customHeight="1" x14ac:dyDescent="0.25">
      <c r="A22" s="28" t="s">
        <v>207</v>
      </c>
      <c r="B22" s="72">
        <f>IF(RES_hh_fech!B22=0,0,RES_hh_fech!B22/RES_summary!B$19)</f>
        <v>16.516695478894746</v>
      </c>
      <c r="C22" s="72">
        <f>IF(RES_hh_fech!C22=0,0,RES_hh_fech!C22/RES_summary!C$19)</f>
        <v>15.958211532130617</v>
      </c>
      <c r="D22" s="72">
        <f>IF(RES_hh_fech!D22=0,0,RES_hh_fech!D22/RES_summary!D$19)</f>
        <v>15.660544563440936</v>
      </c>
      <c r="E22" s="72">
        <f>IF(RES_hh_fech!E22=0,0,RES_hh_fech!E22/RES_summary!E$19)</f>
        <v>15.114419795393957</v>
      </c>
      <c r="F22" s="72">
        <f>IF(RES_hh_fech!F22=0,0,RES_hh_fech!F22/RES_summary!F$19)</f>
        <v>14.520113439906435</v>
      </c>
      <c r="G22" s="72">
        <f>IF(RES_hh_fech!G22=0,0,RES_hh_fech!G22/RES_summary!G$19)</f>
        <v>13.477101217543252</v>
      </c>
      <c r="H22" s="72">
        <f>IF(RES_hh_fech!H22=0,0,RES_hh_fech!H22/RES_summary!H$19)</f>
        <v>13.363810031740753</v>
      </c>
      <c r="I22" s="72">
        <f>IF(RES_hh_fech!I22=0,0,RES_hh_fech!I22/RES_summary!I$19)</f>
        <v>11.695615074225683</v>
      </c>
      <c r="J22" s="72">
        <f>IF(RES_hh_fech!J22=0,0,RES_hh_fech!J22/RES_summary!J$19)</f>
        <v>11.535067359529345</v>
      </c>
      <c r="K22" s="72">
        <f>IF(RES_hh_fech!K22=0,0,RES_hh_fech!K22/RES_summary!K$19)</f>
        <v>11.091497874798346</v>
      </c>
      <c r="L22" s="72">
        <f>IF(RES_hh_fech!L22=0,0,RES_hh_fech!L22/RES_summary!L$19)</f>
        <v>12.063335284823795</v>
      </c>
      <c r="M22" s="72">
        <f>IF(RES_hh_fech!M22=0,0,RES_hh_fech!M22/RES_summary!M$19)</f>
        <v>12.834092479727401</v>
      </c>
      <c r="N22" s="72">
        <f>IF(RES_hh_fech!N22=0,0,RES_hh_fech!N22/RES_summary!N$19)</f>
        <v>9.3470924326074076</v>
      </c>
      <c r="O22" s="72">
        <f>IF(RES_hh_fech!O22=0,0,RES_hh_fech!O22/RES_summary!O$19)</f>
        <v>7.7068154108274376</v>
      </c>
      <c r="P22" s="72">
        <f>IF(RES_hh_fech!P22=0,0,RES_hh_fech!P22/RES_summary!P$19)</f>
        <v>13.663854038001228</v>
      </c>
      <c r="Q22" s="72">
        <f>IF(RES_hh_fech!Q22=0,0,RES_hh_fech!Q22/RES_summary!Q$19)</f>
        <v>11.853713876482939</v>
      </c>
      <c r="R22" s="72">
        <f>IF(RES_hh_fech!R22=0,0,RES_hh_fech!R22/RES_summary!R$19)</f>
        <v>8.3974264031706198</v>
      </c>
      <c r="S22" s="72">
        <f>IF(RES_hh_fech!S22=0,0,RES_hh_fech!S22/RES_summary!S$19)</f>
        <v>8.5753289600403306</v>
      </c>
      <c r="T22" s="72">
        <f>IF(RES_hh_fech!T22=0,0,RES_hh_fech!T22/RES_summary!T$19)</f>
        <v>11.156695301909705</v>
      </c>
      <c r="U22" s="72">
        <f>IF(RES_hh_fech!U22=0,0,RES_hh_fech!U22/RES_summary!U$19)</f>
        <v>9.0246049272724669</v>
      </c>
      <c r="V22" s="72">
        <f>IF(RES_hh_fech!V22=0,0,RES_hh_fech!V22/RES_summary!V$19)</f>
        <v>9.1583227843789352</v>
      </c>
      <c r="W22" s="72">
        <f>IF(RES_hh_fech!W22=0,0,RES_hh_fech!W22/RES_summary!W$19)</f>
        <v>9.1244190918957297</v>
      </c>
      <c r="DA22" s="89" t="s">
        <v>565</v>
      </c>
    </row>
    <row r="23" spans="1:105" ht="12" customHeight="1" x14ac:dyDescent="0.25">
      <c r="A23" s="28" t="s">
        <v>202</v>
      </c>
      <c r="B23" s="72">
        <f>IF(RES_hh_fech!B23=0,0,RES_hh_fech!B23/RES_summary!B$19)</f>
        <v>0</v>
      </c>
      <c r="C23" s="72">
        <f>IF(RES_hh_fech!C23=0,0,RES_hh_fech!C23/RES_summary!C$19)</f>
        <v>0</v>
      </c>
      <c r="D23" s="72">
        <f>IF(RES_hh_fech!D23=0,0,RES_hh_fech!D23/RES_summary!D$19)</f>
        <v>0</v>
      </c>
      <c r="E23" s="72">
        <f>IF(RES_hh_fech!E23=0,0,RES_hh_fech!E23/RES_summary!E$19)</f>
        <v>0</v>
      </c>
      <c r="F23" s="72">
        <f>IF(RES_hh_fech!F23=0,0,RES_hh_fech!F23/RES_summary!F$19)</f>
        <v>0</v>
      </c>
      <c r="G23" s="72">
        <f>IF(RES_hh_fech!G23=0,0,RES_hh_fech!G23/RES_summary!G$19)</f>
        <v>0</v>
      </c>
      <c r="H23" s="72">
        <f>IF(RES_hh_fech!H23=0,0,RES_hh_fech!H23/RES_summary!H$19)</f>
        <v>0</v>
      </c>
      <c r="I23" s="72">
        <f>IF(RES_hh_fech!I23=0,0,RES_hh_fech!I23/RES_summary!I$19)</f>
        <v>0</v>
      </c>
      <c r="J23" s="72">
        <f>IF(RES_hh_fech!J23=0,0,RES_hh_fech!J23/RES_summary!J$19)</f>
        <v>0</v>
      </c>
      <c r="K23" s="72">
        <f>IF(RES_hh_fech!K23=0,0,RES_hh_fech!K23/RES_summary!K$19)</f>
        <v>0</v>
      </c>
      <c r="L23" s="72">
        <f>IF(RES_hh_fech!L23=0,0,RES_hh_fech!L23/RES_summary!L$19)</f>
        <v>0</v>
      </c>
      <c r="M23" s="72">
        <f>IF(RES_hh_fech!M23=0,0,RES_hh_fech!M23/RES_summary!M$19)</f>
        <v>0</v>
      </c>
      <c r="N23" s="72">
        <f>IF(RES_hh_fech!N23=0,0,RES_hh_fech!N23/RES_summary!N$19)</f>
        <v>0</v>
      </c>
      <c r="O23" s="72">
        <f>IF(RES_hh_fech!O23=0,0,RES_hh_fech!O23/RES_summary!O$19)</f>
        <v>0</v>
      </c>
      <c r="P23" s="72">
        <f>IF(RES_hh_fech!P23=0,0,RES_hh_fech!P23/RES_summary!P$19)</f>
        <v>0</v>
      </c>
      <c r="Q23" s="72">
        <f>IF(RES_hh_fech!Q23=0,0,RES_hh_fech!Q23/RES_summary!Q$19)</f>
        <v>0</v>
      </c>
      <c r="R23" s="72">
        <f>IF(RES_hh_fech!R23=0,0,RES_hh_fech!R23/RES_summary!R$19)</f>
        <v>0</v>
      </c>
      <c r="S23" s="72">
        <f>IF(RES_hh_fech!S23=0,0,RES_hh_fech!S23/RES_summary!S$19)</f>
        <v>0</v>
      </c>
      <c r="T23" s="72">
        <f>IF(RES_hh_fech!T23=0,0,RES_hh_fech!T23/RES_summary!T$19)</f>
        <v>0</v>
      </c>
      <c r="U23" s="72">
        <f>IF(RES_hh_fech!U23=0,0,RES_hh_fech!U23/RES_summary!U$19)</f>
        <v>0</v>
      </c>
      <c r="V23" s="72">
        <f>IF(RES_hh_fech!V23=0,0,RES_hh_fech!V23/RES_summary!V$19)</f>
        <v>0</v>
      </c>
      <c r="W23" s="72">
        <f>IF(RES_hh_fech!W23=0,0,RES_hh_fech!W23/RES_summary!W$19)</f>
        <v>0</v>
      </c>
      <c r="DA23" s="89" t="s">
        <v>566</v>
      </c>
    </row>
    <row r="24" spans="1:105" ht="12" customHeight="1" x14ac:dyDescent="0.25">
      <c r="A24" s="28" t="s">
        <v>203</v>
      </c>
      <c r="B24" s="72">
        <f>IF(RES_hh_fech!B24=0,0,RES_hh_fech!B24/RES_summary!B$19)</f>
        <v>0</v>
      </c>
      <c r="C24" s="72">
        <f>IF(RES_hh_fech!C24=0,0,RES_hh_fech!C24/RES_summary!C$19)</f>
        <v>0</v>
      </c>
      <c r="D24" s="72">
        <f>IF(RES_hh_fech!D24=0,0,RES_hh_fech!D24/RES_summary!D$19)</f>
        <v>0</v>
      </c>
      <c r="E24" s="72">
        <f>IF(RES_hh_fech!E24=0,0,RES_hh_fech!E24/RES_summary!E$19)</f>
        <v>0</v>
      </c>
      <c r="F24" s="72">
        <f>IF(RES_hh_fech!F24=0,0,RES_hh_fech!F24/RES_summary!F$19)</f>
        <v>0</v>
      </c>
      <c r="G24" s="72">
        <f>IF(RES_hh_fech!G24=0,0,RES_hh_fech!G24/RES_summary!G$19)</f>
        <v>0</v>
      </c>
      <c r="H24" s="72">
        <f>IF(RES_hh_fech!H24=0,0,RES_hh_fech!H24/RES_summary!H$19)</f>
        <v>0</v>
      </c>
      <c r="I24" s="72">
        <f>IF(RES_hh_fech!I24=0,0,RES_hh_fech!I24/RES_summary!I$19)</f>
        <v>0</v>
      </c>
      <c r="J24" s="72">
        <f>IF(RES_hh_fech!J24=0,0,RES_hh_fech!J24/RES_summary!J$19)</f>
        <v>0</v>
      </c>
      <c r="K24" s="72">
        <f>IF(RES_hh_fech!K24=0,0,RES_hh_fech!K24/RES_summary!K$19)</f>
        <v>0</v>
      </c>
      <c r="L24" s="72">
        <f>IF(RES_hh_fech!L24=0,0,RES_hh_fech!L24/RES_summary!L$19)</f>
        <v>0</v>
      </c>
      <c r="M24" s="72">
        <f>IF(RES_hh_fech!M24=0,0,RES_hh_fech!M24/RES_summary!M$19)</f>
        <v>0</v>
      </c>
      <c r="N24" s="72">
        <f>IF(RES_hh_fech!N24=0,0,RES_hh_fech!N24/RES_summary!N$19)</f>
        <v>0</v>
      </c>
      <c r="O24" s="72">
        <f>IF(RES_hh_fech!O24=0,0,RES_hh_fech!O24/RES_summary!O$19)</f>
        <v>0</v>
      </c>
      <c r="P24" s="72">
        <f>IF(RES_hh_fech!P24=0,0,RES_hh_fech!P24/RES_summary!P$19)</f>
        <v>0</v>
      </c>
      <c r="Q24" s="72">
        <f>IF(RES_hh_fech!Q24=0,0,RES_hh_fech!Q24/RES_summary!Q$19)</f>
        <v>0</v>
      </c>
      <c r="R24" s="72">
        <f>IF(RES_hh_fech!R24=0,0,RES_hh_fech!R24/RES_summary!R$19)</f>
        <v>0</v>
      </c>
      <c r="S24" s="72">
        <f>IF(RES_hh_fech!S24=0,0,RES_hh_fech!S24/RES_summary!S$19)</f>
        <v>0</v>
      </c>
      <c r="T24" s="72">
        <f>IF(RES_hh_fech!T24=0,0,RES_hh_fech!T24/RES_summary!T$19)</f>
        <v>0</v>
      </c>
      <c r="U24" s="72">
        <f>IF(RES_hh_fech!U24=0,0,RES_hh_fech!U24/RES_summary!U$19)</f>
        <v>0</v>
      </c>
      <c r="V24" s="72">
        <f>IF(RES_hh_fech!V24=0,0,RES_hh_fech!V24/RES_summary!V$19)</f>
        <v>0</v>
      </c>
      <c r="W24" s="72">
        <f>IF(RES_hh_fech!W24=0,0,RES_hh_fech!W24/RES_summary!W$19)</f>
        <v>0</v>
      </c>
      <c r="DA24" s="89" t="s">
        <v>567</v>
      </c>
    </row>
    <row r="25" spans="1:105" ht="12" customHeight="1" x14ac:dyDescent="0.25">
      <c r="A25" s="73" t="s">
        <v>53</v>
      </c>
      <c r="B25" s="74">
        <f>IF(RES_hh_fech!B25=0,0,RES_hh_fech!B25/RES_summary!B$19)</f>
        <v>13.152996152082492</v>
      </c>
      <c r="C25" s="74">
        <f>IF(RES_hh_fech!C25=0,0,RES_hh_fech!C25/RES_summary!C$19)</f>
        <v>12.065260302484733</v>
      </c>
      <c r="D25" s="74">
        <f>IF(RES_hh_fech!D25=0,0,RES_hh_fech!D25/RES_summary!D$19)</f>
        <v>12.128872846341661</v>
      </c>
      <c r="E25" s="74">
        <f>IF(RES_hh_fech!E25=0,0,RES_hh_fech!E25/RES_summary!E$19)</f>
        <v>11.817915075370925</v>
      </c>
      <c r="F25" s="74">
        <f>IF(RES_hh_fech!F25=0,0,RES_hh_fech!F25/RES_summary!F$19)</f>
        <v>11.806006444978381</v>
      </c>
      <c r="G25" s="74">
        <f>IF(RES_hh_fech!G25=0,0,RES_hh_fech!G25/RES_summary!G$19)</f>
        <v>11.077217263604814</v>
      </c>
      <c r="H25" s="74">
        <f>IF(RES_hh_fech!H25=0,0,RES_hh_fech!H25/RES_summary!H$19)</f>
        <v>10.24688514794949</v>
      </c>
      <c r="I25" s="74">
        <f>IF(RES_hh_fech!I25=0,0,RES_hh_fech!I25/RES_summary!I$19)</f>
        <v>9.9606751900817585</v>
      </c>
      <c r="J25" s="74">
        <f>IF(RES_hh_fech!J25=0,0,RES_hh_fech!J25/RES_summary!J$19)</f>
        <v>9.6946669305662212</v>
      </c>
      <c r="K25" s="74">
        <f>IF(RES_hh_fech!K25=0,0,RES_hh_fech!K25/RES_summary!K$19)</f>
        <v>8.220163143532778</v>
      </c>
      <c r="L25" s="74">
        <f>IF(RES_hh_fech!L25=0,0,RES_hh_fech!L25/RES_summary!L$19)</f>
        <v>7.578927430186825</v>
      </c>
      <c r="M25" s="74">
        <f>IF(RES_hh_fech!M25=0,0,RES_hh_fech!M25/RES_summary!M$19)</f>
        <v>8.7393212421773736</v>
      </c>
      <c r="N25" s="74">
        <f>IF(RES_hh_fech!N25=0,0,RES_hh_fech!N25/RES_summary!N$19)</f>
        <v>6.868669878684373</v>
      </c>
      <c r="O25" s="74">
        <f>IF(RES_hh_fech!O25=0,0,RES_hh_fech!O25/RES_summary!O$19)</f>
        <v>9.8338112904402841</v>
      </c>
      <c r="P25" s="74">
        <f>IF(RES_hh_fech!P25=0,0,RES_hh_fech!P25/RES_summary!P$19)</f>
        <v>12.691584334568047</v>
      </c>
      <c r="Q25" s="74">
        <f>IF(RES_hh_fech!Q25=0,0,RES_hh_fech!Q25/RES_summary!Q$19)</f>
        <v>6.7876615132490414</v>
      </c>
      <c r="R25" s="74">
        <f>IF(RES_hh_fech!R25=0,0,RES_hh_fech!R25/RES_summary!R$19)</f>
        <v>6.6125795969968193</v>
      </c>
      <c r="S25" s="74">
        <f>IF(RES_hh_fech!S25=0,0,RES_hh_fech!S25/RES_summary!S$19)</f>
        <v>6.5195670491836051</v>
      </c>
      <c r="T25" s="74">
        <f>IF(RES_hh_fech!T25=0,0,RES_hh_fech!T25/RES_summary!T$19)</f>
        <v>6.8722789150336894</v>
      </c>
      <c r="U25" s="74">
        <f>IF(RES_hh_fech!U25=0,0,RES_hh_fech!U25/RES_summary!U$19)</f>
        <v>7.4408661516510701</v>
      </c>
      <c r="V25" s="74">
        <f>IF(RES_hh_fech!V25=0,0,RES_hh_fech!V25/RES_summary!V$19)</f>
        <v>6.1235952341303461</v>
      </c>
      <c r="W25" s="74">
        <f>IF(RES_hh_fech!W25=0,0,RES_hh_fech!W25/RES_summary!W$19)</f>
        <v>6.0586964815469457</v>
      </c>
      <c r="DA25" s="90" t="s">
        <v>568</v>
      </c>
    </row>
    <row r="26" spans="1:105" ht="12" customHeight="1" x14ac:dyDescent="0.25">
      <c r="A26" s="32" t="s">
        <v>52</v>
      </c>
      <c r="B26" s="77">
        <f>IF(RES_hh_fech!B26=0,0,RES_hh_fech!B26/RES_summary!B$19)</f>
        <v>4.2533385722590458</v>
      </c>
      <c r="C26" s="77">
        <f>IF(RES_hh_fech!C26=0,0,RES_hh_fech!C26/RES_summary!C$19)</f>
        <v>4.0918676622575871</v>
      </c>
      <c r="D26" s="77">
        <f>IF(RES_hh_fech!D26=0,0,RES_hh_fech!D26/RES_summary!D$19)</f>
        <v>4.1587070483309923</v>
      </c>
      <c r="E26" s="77">
        <f>IF(RES_hh_fech!E26=0,0,RES_hh_fech!E26/RES_summary!E$19)</f>
        <v>4.128379409807982</v>
      </c>
      <c r="F26" s="77">
        <f>IF(RES_hh_fech!F26=0,0,RES_hh_fech!F26/RES_summary!F$19)</f>
        <v>4.108297598057054</v>
      </c>
      <c r="G26" s="77">
        <f>IF(RES_hh_fech!G26=0,0,RES_hh_fech!G26/RES_summary!G$19)</f>
        <v>3.9746284683608764</v>
      </c>
      <c r="H26" s="77">
        <f>IF(RES_hh_fech!H26=0,0,RES_hh_fech!H26/RES_summary!H$19)</f>
        <v>3.859716732928069</v>
      </c>
      <c r="I26" s="77">
        <f>IF(RES_hh_fech!I26=0,0,RES_hh_fech!I26/RES_summary!I$19)</f>
        <v>3.8406191839604822</v>
      </c>
      <c r="J26" s="77">
        <f>IF(RES_hh_fech!J26=0,0,RES_hh_fech!J26/RES_summary!J$19)</f>
        <v>3.9011926719009682</v>
      </c>
      <c r="K26" s="77">
        <f>IF(RES_hh_fech!K26=0,0,RES_hh_fech!K26/RES_summary!K$19)</f>
        <v>3.6543143653768952</v>
      </c>
      <c r="L26" s="77">
        <f>IF(RES_hh_fech!L26=0,0,RES_hh_fech!L26/RES_summary!L$19)</f>
        <v>3.9407182618318131</v>
      </c>
      <c r="M26" s="77">
        <f>IF(RES_hh_fech!M26=0,0,RES_hh_fech!M26/RES_summary!M$19)</f>
        <v>4.1595621933845504</v>
      </c>
      <c r="N26" s="77">
        <f>IF(RES_hh_fech!N26=0,0,RES_hh_fech!N26/RES_summary!N$19)</f>
        <v>3.7453159652448469</v>
      </c>
      <c r="O26" s="77">
        <f>IF(RES_hh_fech!O26=0,0,RES_hh_fech!O26/RES_summary!O$19)</f>
        <v>4.0989705250138364</v>
      </c>
      <c r="P26" s="77">
        <f>IF(RES_hh_fech!P26=0,0,RES_hh_fech!P26/RES_summary!P$19)</f>
        <v>4.4525586406051083</v>
      </c>
      <c r="Q26" s="77">
        <f>IF(RES_hh_fech!Q26=0,0,RES_hh_fech!Q26/RES_summary!Q$19)</f>
        <v>4.0936730717110805</v>
      </c>
      <c r="R26" s="77">
        <f>IF(RES_hh_fech!R26=0,0,RES_hh_fech!R26/RES_summary!R$19)</f>
        <v>4.0587664985488958</v>
      </c>
      <c r="S26" s="77">
        <f>IF(RES_hh_fech!S26=0,0,RES_hh_fech!S26/RES_summary!S$19)</f>
        <v>4.0130387290736182</v>
      </c>
      <c r="T26" s="77">
        <f>IF(RES_hh_fech!T26=0,0,RES_hh_fech!T26/RES_summary!T$19)</f>
        <v>4.004830278865426</v>
      </c>
      <c r="U26" s="77">
        <f>IF(RES_hh_fech!U26=0,0,RES_hh_fech!U26/RES_summary!U$19)</f>
        <v>4.4744568021416482</v>
      </c>
      <c r="V26" s="77">
        <f>IF(RES_hh_fech!V26=0,0,RES_hh_fech!V26/RES_summary!V$19)</f>
        <v>3.6964636816456653</v>
      </c>
      <c r="W26" s="77">
        <f>IF(RES_hh_fech!W26=0,0,RES_hh_fech!W26/RES_summary!W$19)</f>
        <v>3.7514722027871472</v>
      </c>
      <c r="DA26" s="92" t="s">
        <v>569</v>
      </c>
    </row>
    <row r="27" spans="1:105" ht="12.95" customHeight="1" x14ac:dyDescent="0.25">
      <c r="A27" s="68" t="s">
        <v>54</v>
      </c>
      <c r="B27" s="69">
        <f>IF(RES_hh_fech!B27=0,0,RES_hh_fech!B27/RES_summary!B$19)</f>
        <v>6.3884839690587469</v>
      </c>
      <c r="C27" s="69">
        <f>IF(RES_hh_fech!C27=0,0,RES_hh_fech!C27/RES_summary!C$19)</f>
        <v>6.8332611542630852</v>
      </c>
      <c r="D27" s="69">
        <f>IF(RES_hh_fech!D27=0,0,RES_hh_fech!D27/RES_summary!D$19)</f>
        <v>5.9213226508178751</v>
      </c>
      <c r="E27" s="69">
        <f>IF(RES_hh_fech!E27=0,0,RES_hh_fech!E27/RES_summary!E$19)</f>
        <v>5.4457533864370982</v>
      </c>
      <c r="F27" s="69">
        <f>IF(RES_hh_fech!F27=0,0,RES_hh_fech!F27/RES_summary!F$19)</f>
        <v>5.8084234172934517</v>
      </c>
      <c r="G27" s="69">
        <f>IF(RES_hh_fech!G27=0,0,RES_hh_fech!G27/RES_summary!G$19)</f>
        <v>5.9474562772757276</v>
      </c>
      <c r="H27" s="69">
        <f>IF(RES_hh_fech!H27=0,0,RES_hh_fech!H27/RES_summary!H$19)</f>
        <v>5.8643527355431591</v>
      </c>
      <c r="I27" s="69">
        <f>IF(RES_hh_fech!I27=0,0,RES_hh_fech!I27/RES_summary!I$19)</f>
        <v>5.4712937461890894</v>
      </c>
      <c r="J27" s="69">
        <f>IF(RES_hh_fech!J27=0,0,RES_hh_fech!J27/RES_summary!J$19)</f>
        <v>5.8731185765417893</v>
      </c>
      <c r="K27" s="69">
        <f>IF(RES_hh_fech!K27=0,0,RES_hh_fech!K27/RES_summary!K$19)</f>
        <v>6.2528326854268066</v>
      </c>
      <c r="L27" s="69">
        <f>IF(RES_hh_fech!L27=0,0,RES_hh_fech!L27/RES_summary!L$19)</f>
        <v>5.7529562328459436</v>
      </c>
      <c r="M27" s="69">
        <f>IF(RES_hh_fech!M27=0,0,RES_hh_fech!M27/RES_summary!M$19)</f>
        <v>6.4301940243121445</v>
      </c>
      <c r="N27" s="69">
        <f>IF(RES_hh_fech!N27=0,0,RES_hh_fech!N27/RES_summary!N$19)</f>
        <v>6.8931135498681346</v>
      </c>
      <c r="O27" s="69">
        <f>IF(RES_hh_fech!O27=0,0,RES_hh_fech!O27/RES_summary!O$19)</f>
        <v>6.5703608754895626</v>
      </c>
      <c r="P27" s="69">
        <f>IF(RES_hh_fech!P27=0,0,RES_hh_fech!P27/RES_summary!P$19)</f>
        <v>6.4888792545162781</v>
      </c>
      <c r="Q27" s="69">
        <f>IF(RES_hh_fech!Q27=0,0,RES_hh_fech!Q27/RES_summary!Q$19)</f>
        <v>5.2675590801504972</v>
      </c>
      <c r="R27" s="69">
        <f>IF(RES_hh_fech!R27=0,0,RES_hh_fech!R27/RES_summary!R$19)</f>
        <v>5.0885699278022134</v>
      </c>
      <c r="S27" s="69">
        <f>IF(RES_hh_fech!S27=0,0,RES_hh_fech!S27/RES_summary!S$19)</f>
        <v>5.0224207810770265</v>
      </c>
      <c r="T27" s="69">
        <f>IF(RES_hh_fech!T27=0,0,RES_hh_fech!T27/RES_summary!T$19)</f>
        <v>5.0450067243987</v>
      </c>
      <c r="U27" s="69">
        <f>IF(RES_hh_fech!U27=0,0,RES_hh_fech!U27/RES_summary!U$19)</f>
        <v>5.0820264448955337</v>
      </c>
      <c r="V27" s="69">
        <f>IF(RES_hh_fech!V27=0,0,RES_hh_fech!V27/RES_summary!V$19)</f>
        <v>3.8483987323076789</v>
      </c>
      <c r="W27" s="69">
        <f>IF(RES_hh_fech!W27=0,0,RES_hh_fech!W27/RES_summary!W$19)</f>
        <v>3.0041936072033244</v>
      </c>
      <c r="DA27" s="88" t="s">
        <v>299</v>
      </c>
    </row>
    <row r="28" spans="1:105" ht="12" customHeight="1" x14ac:dyDescent="0.25">
      <c r="A28" s="28" t="s">
        <v>51</v>
      </c>
      <c r="B28" s="72">
        <f>IF(RES_hh_fech!B28=0,0,RES_hh_fech!B28/RES_summary!B$19)</f>
        <v>0</v>
      </c>
      <c r="C28" s="72">
        <f>IF(RES_hh_fech!C28=0,0,RES_hh_fech!C28/RES_summary!C$19)</f>
        <v>0</v>
      </c>
      <c r="D28" s="72">
        <f>IF(RES_hh_fech!D28=0,0,RES_hh_fech!D28/RES_summary!D$19)</f>
        <v>0</v>
      </c>
      <c r="E28" s="72">
        <f>IF(RES_hh_fech!E28=0,0,RES_hh_fech!E28/RES_summary!E$19)</f>
        <v>0</v>
      </c>
      <c r="F28" s="72">
        <f>IF(RES_hh_fech!F28=0,0,RES_hh_fech!F28/RES_summary!F$19)</f>
        <v>0</v>
      </c>
      <c r="G28" s="72">
        <f>IF(RES_hh_fech!G28=0,0,RES_hh_fech!G28/RES_summary!G$19)</f>
        <v>0</v>
      </c>
      <c r="H28" s="72">
        <f>IF(RES_hh_fech!H28=0,0,RES_hh_fech!H28/RES_summary!H$19)</f>
        <v>0</v>
      </c>
      <c r="I28" s="72">
        <f>IF(RES_hh_fech!I28=0,0,RES_hh_fech!I28/RES_summary!I$19)</f>
        <v>0</v>
      </c>
      <c r="J28" s="72">
        <f>IF(RES_hh_fech!J28=0,0,RES_hh_fech!J28/RES_summary!J$19)</f>
        <v>0</v>
      </c>
      <c r="K28" s="72">
        <f>IF(RES_hh_fech!K28=0,0,RES_hh_fech!K28/RES_summary!K$19)</f>
        <v>0</v>
      </c>
      <c r="L28" s="72">
        <f>IF(RES_hh_fech!L28=0,0,RES_hh_fech!L28/RES_summary!L$19)</f>
        <v>0</v>
      </c>
      <c r="M28" s="72">
        <f>IF(RES_hh_fech!M28=0,0,RES_hh_fech!M28/RES_summary!M$19)</f>
        <v>0</v>
      </c>
      <c r="N28" s="72">
        <f>IF(RES_hh_fech!N28=0,0,RES_hh_fech!N28/RES_summary!N$19)</f>
        <v>0</v>
      </c>
      <c r="O28" s="72">
        <f>IF(RES_hh_fech!O28=0,0,RES_hh_fech!O28/RES_summary!O$19)</f>
        <v>0</v>
      </c>
      <c r="P28" s="72">
        <f>IF(RES_hh_fech!P28=0,0,RES_hh_fech!P28/RES_summary!P$19)</f>
        <v>0</v>
      </c>
      <c r="Q28" s="72">
        <f>IF(RES_hh_fech!Q28=0,0,RES_hh_fech!Q28/RES_summary!Q$19)</f>
        <v>0</v>
      </c>
      <c r="R28" s="72">
        <f>IF(RES_hh_fech!R28=0,0,RES_hh_fech!R28/RES_summary!R$19)</f>
        <v>0</v>
      </c>
      <c r="S28" s="72">
        <f>IF(RES_hh_fech!S28=0,0,RES_hh_fech!S28/RES_summary!S$19)</f>
        <v>0</v>
      </c>
      <c r="T28" s="72">
        <f>IF(RES_hh_fech!T28=0,0,RES_hh_fech!T28/RES_summary!T$19)</f>
        <v>0</v>
      </c>
      <c r="U28" s="72">
        <f>IF(RES_hh_fech!U28=0,0,RES_hh_fech!U28/RES_summary!U$19)</f>
        <v>0</v>
      </c>
      <c r="V28" s="72">
        <f>IF(RES_hh_fech!V28=0,0,RES_hh_fech!V28/RES_summary!V$19)</f>
        <v>0</v>
      </c>
      <c r="W28" s="72">
        <f>IF(RES_hh_fech!W28=0,0,RES_hh_fech!W28/RES_summary!W$19)</f>
        <v>0</v>
      </c>
      <c r="DA28" s="89" t="s">
        <v>570</v>
      </c>
    </row>
    <row r="29" spans="1:105" s="2" customFormat="1" ht="12" customHeight="1" x14ac:dyDescent="0.25">
      <c r="A29" s="28" t="s">
        <v>74</v>
      </c>
      <c r="B29" s="72">
        <f>IF(RES_hh_fech!B29=0,0,RES_hh_fech!B29/RES_summary!B$19)</f>
        <v>7.0306975618746499</v>
      </c>
      <c r="C29" s="72">
        <f>IF(RES_hh_fech!C29=0,0,RES_hh_fech!C29/RES_summary!C$19)</f>
        <v>8.97251294585244</v>
      </c>
      <c r="D29" s="72">
        <f>IF(RES_hh_fech!D29=0,0,RES_hh_fech!D29/RES_summary!D$19)</f>
        <v>5.1775871796659159</v>
      </c>
      <c r="E29" s="72">
        <f>IF(RES_hh_fech!E29=0,0,RES_hh_fech!E29/RES_summary!E$19)</f>
        <v>3.2931060473486808</v>
      </c>
      <c r="F29" s="72">
        <f>IF(RES_hh_fech!F29=0,0,RES_hh_fech!F29/RES_summary!F$19)</f>
        <v>6.2681045366408465</v>
      </c>
      <c r="G29" s="72">
        <f>IF(RES_hh_fech!G29=0,0,RES_hh_fech!G29/RES_summary!G$19)</f>
        <v>8.3355941867380317</v>
      </c>
      <c r="H29" s="72">
        <f>IF(RES_hh_fech!H29=0,0,RES_hh_fech!H29/RES_summary!H$19)</f>
        <v>8.848469656140308</v>
      </c>
      <c r="I29" s="72">
        <f>IF(RES_hh_fech!I29=0,0,RES_hh_fech!I29/RES_summary!I$19)</f>
        <v>3.8235534108925604</v>
      </c>
      <c r="J29" s="72">
        <f>IF(RES_hh_fech!J29=0,0,RES_hh_fech!J29/RES_summary!J$19)</f>
        <v>4.2282128683378435</v>
      </c>
      <c r="K29" s="72">
        <f>IF(RES_hh_fech!K29=0,0,RES_hh_fech!K29/RES_summary!K$19)</f>
        <v>9.6803153010230112</v>
      </c>
      <c r="L29" s="72">
        <f>IF(RES_hh_fech!L29=0,0,RES_hh_fech!L29/RES_summary!L$19)</f>
        <v>8.4375755497849312</v>
      </c>
      <c r="M29" s="72">
        <f>IF(RES_hh_fech!M29=0,0,RES_hh_fech!M29/RES_summary!M$19)</f>
        <v>5.6059192136490479</v>
      </c>
      <c r="N29" s="72">
        <f>IF(RES_hh_fech!N29=0,0,RES_hh_fech!N29/RES_summary!N$19)</f>
        <v>4.4570511001664066</v>
      </c>
      <c r="O29" s="72">
        <f>IF(RES_hh_fech!O29=0,0,RES_hh_fech!O29/RES_summary!O$19)</f>
        <v>6.3948516000260041</v>
      </c>
      <c r="P29" s="72">
        <f>IF(RES_hh_fech!P29=0,0,RES_hh_fech!P29/RES_summary!P$19)</f>
        <v>7.7240479065341709</v>
      </c>
      <c r="Q29" s="72">
        <f>IF(RES_hh_fech!Q29=0,0,RES_hh_fech!Q29/RES_summary!Q$19)</f>
        <v>6.2779758564589514</v>
      </c>
      <c r="R29" s="72">
        <f>IF(RES_hh_fech!R29=0,0,RES_hh_fech!R29/RES_summary!R$19)</f>
        <v>6.2213542551966396</v>
      </c>
      <c r="S29" s="72">
        <f>IF(RES_hh_fech!S29=0,0,RES_hh_fech!S29/RES_summary!S$19)</f>
        <v>4.7713236554522478</v>
      </c>
      <c r="T29" s="72">
        <f>IF(RES_hh_fech!T29=0,0,RES_hh_fech!T29/RES_summary!T$19)</f>
        <v>5.2687497552401128</v>
      </c>
      <c r="U29" s="72">
        <f>IF(RES_hh_fech!U29=0,0,RES_hh_fech!U29/RES_summary!U$19)</f>
        <v>6.5028349977661239</v>
      </c>
      <c r="V29" s="72">
        <f>IF(RES_hh_fech!V29=0,0,RES_hh_fech!V29/RES_summary!V$19)</f>
        <v>5.1083305182042968</v>
      </c>
      <c r="W29" s="72">
        <f>IF(RES_hh_fech!W29=0,0,RES_hh_fech!W29/RES_summary!W$19)</f>
        <v>2.6334639192801905</v>
      </c>
      <c r="DA29" s="89" t="s">
        <v>571</v>
      </c>
    </row>
    <row r="30" spans="1:105" ht="12" customHeight="1" x14ac:dyDescent="0.25">
      <c r="A30" s="28" t="s">
        <v>192</v>
      </c>
      <c r="B30" s="72">
        <f>IF(RES_hh_fech!B30=0,0,RES_hh_fech!B30/RES_summary!B$19)</f>
        <v>6.395914729859574</v>
      </c>
      <c r="C30" s="72">
        <f>IF(RES_hh_fech!C30=0,0,RES_hh_fech!C30/RES_summary!C$19)</f>
        <v>8.288352985579218</v>
      </c>
      <c r="D30" s="72">
        <f>IF(RES_hh_fech!D30=0,0,RES_hh_fech!D30/RES_summary!D$19)</f>
        <v>6.8470357244785243</v>
      </c>
      <c r="E30" s="72">
        <f>IF(RES_hh_fech!E30=0,0,RES_hh_fech!E30/RES_summary!E$19)</f>
        <v>6.3083564105061001</v>
      </c>
      <c r="F30" s="72">
        <f>IF(RES_hh_fech!F30=0,0,RES_hh_fech!F30/RES_summary!F$19)</f>
        <v>6.599112088702924</v>
      </c>
      <c r="G30" s="72">
        <f>IF(RES_hh_fech!G30=0,0,RES_hh_fech!G30/RES_summary!G$19)</f>
        <v>6.6980830420589443</v>
      </c>
      <c r="H30" s="72">
        <f>IF(RES_hh_fech!H30=0,0,RES_hh_fech!H30/RES_summary!H$19)</f>
        <v>6.4874800350804955</v>
      </c>
      <c r="I30" s="72">
        <f>IF(RES_hh_fech!I30=0,0,RES_hh_fech!I30/RES_summary!I$19)</f>
        <v>6.2465267225979906</v>
      </c>
      <c r="J30" s="72">
        <f>IF(RES_hh_fech!J30=0,0,RES_hh_fech!J30/RES_summary!J$19)</f>
        <v>6.8243838976459053</v>
      </c>
      <c r="K30" s="72">
        <f>IF(RES_hh_fech!K30=0,0,RES_hh_fech!K30/RES_summary!K$19)</f>
        <v>7.0551258975383364</v>
      </c>
      <c r="L30" s="72">
        <f>IF(RES_hh_fech!L30=0,0,RES_hh_fech!L30/RES_summary!L$19)</f>
        <v>7.145321347267183</v>
      </c>
      <c r="M30" s="72">
        <f>IF(RES_hh_fech!M30=0,0,RES_hh_fech!M30/RES_summary!M$19)</f>
        <v>6.9494151753534217</v>
      </c>
      <c r="N30" s="72">
        <f>IF(RES_hh_fech!N30=0,0,RES_hh_fech!N30/RES_summary!N$19)</f>
        <v>8.6261477964187971</v>
      </c>
      <c r="O30" s="72">
        <f>IF(RES_hh_fech!O30=0,0,RES_hh_fech!O30/RES_summary!O$19)</f>
        <v>7.2496363535548234</v>
      </c>
      <c r="P30" s="72">
        <f>IF(RES_hh_fech!P30=0,0,RES_hh_fech!P30/RES_summary!P$19)</f>
        <v>6.2155307639662718</v>
      </c>
      <c r="Q30" s="72">
        <f>IF(RES_hh_fech!Q30=0,0,RES_hh_fech!Q30/RES_summary!Q$19)</f>
        <v>6.4684435981430797</v>
      </c>
      <c r="R30" s="72">
        <f>IF(RES_hh_fech!R30=0,0,RES_hh_fech!R30/RES_summary!R$19)</f>
        <v>5.7545384115301248</v>
      </c>
      <c r="S30" s="72">
        <f>IF(RES_hh_fech!S30=0,0,RES_hh_fech!S30/RES_summary!S$19)</f>
        <v>6.2866046946871439</v>
      </c>
      <c r="T30" s="72">
        <f>IF(RES_hh_fech!T30=0,0,RES_hh_fech!T30/RES_summary!T$19)</f>
        <v>5.5324497484105963</v>
      </c>
      <c r="U30" s="72">
        <f>IF(RES_hh_fech!U30=0,0,RES_hh_fech!U30/RES_summary!U$19)</f>
        <v>5.1213816586668734</v>
      </c>
      <c r="V30" s="72">
        <f>IF(RES_hh_fech!V30=0,0,RES_hh_fech!V30/RES_summary!V$19)</f>
        <v>4.542317718164405</v>
      </c>
      <c r="W30" s="72">
        <f>IF(RES_hh_fech!W30=0,0,RES_hh_fech!W30/RES_summary!W$19)</f>
        <v>3.3848120581323675</v>
      </c>
      <c r="DA30" s="89" t="s">
        <v>572</v>
      </c>
    </row>
    <row r="31" spans="1:105" ht="12" customHeight="1" x14ac:dyDescent="0.25">
      <c r="A31" s="28" t="s">
        <v>207</v>
      </c>
      <c r="B31" s="72">
        <f>IF(RES_hh_fech!B31=0,0,RES_hh_fech!B31/RES_summary!B$19)</f>
        <v>0</v>
      </c>
      <c r="C31" s="72">
        <f>IF(RES_hh_fech!C31=0,0,RES_hh_fech!C31/RES_summary!C$19)</f>
        <v>0</v>
      </c>
      <c r="D31" s="72">
        <f>IF(RES_hh_fech!D31=0,0,RES_hh_fech!D31/RES_summary!D$19)</f>
        <v>0</v>
      </c>
      <c r="E31" s="72">
        <f>IF(RES_hh_fech!E31=0,0,RES_hh_fech!E31/RES_summary!E$19)</f>
        <v>0</v>
      </c>
      <c r="F31" s="72">
        <f>IF(RES_hh_fech!F31=0,0,RES_hh_fech!F31/RES_summary!F$19)</f>
        <v>0</v>
      </c>
      <c r="G31" s="72">
        <f>IF(RES_hh_fech!G31=0,0,RES_hh_fech!G31/RES_summary!G$19)</f>
        <v>0</v>
      </c>
      <c r="H31" s="72">
        <f>IF(RES_hh_fech!H31=0,0,RES_hh_fech!H31/RES_summary!H$19)</f>
        <v>0</v>
      </c>
      <c r="I31" s="72">
        <f>IF(RES_hh_fech!I31=0,0,RES_hh_fech!I31/RES_summary!I$19)</f>
        <v>0</v>
      </c>
      <c r="J31" s="72">
        <f>IF(RES_hh_fech!J31=0,0,RES_hh_fech!J31/RES_summary!J$19)</f>
        <v>0</v>
      </c>
      <c r="K31" s="72">
        <f>IF(RES_hh_fech!K31=0,0,RES_hh_fech!K31/RES_summary!K$19)</f>
        <v>0</v>
      </c>
      <c r="L31" s="72">
        <f>IF(RES_hh_fech!L31=0,0,RES_hh_fech!L31/RES_summary!L$19)</f>
        <v>0</v>
      </c>
      <c r="M31" s="72">
        <f>IF(RES_hh_fech!M31=0,0,RES_hh_fech!M31/RES_summary!M$19)</f>
        <v>0</v>
      </c>
      <c r="N31" s="72">
        <f>IF(RES_hh_fech!N31=0,0,RES_hh_fech!N31/RES_summary!N$19)</f>
        <v>0</v>
      </c>
      <c r="O31" s="72">
        <f>IF(RES_hh_fech!O31=0,0,RES_hh_fech!O31/RES_summary!O$19)</f>
        <v>0</v>
      </c>
      <c r="P31" s="72">
        <f>IF(RES_hh_fech!P31=0,0,RES_hh_fech!P31/RES_summary!P$19)</f>
        <v>0</v>
      </c>
      <c r="Q31" s="72">
        <f>IF(RES_hh_fech!Q31=0,0,RES_hh_fech!Q31/RES_summary!Q$19)</f>
        <v>0</v>
      </c>
      <c r="R31" s="72">
        <f>IF(RES_hh_fech!R31=0,0,RES_hh_fech!R31/RES_summary!R$19)</f>
        <v>0</v>
      </c>
      <c r="S31" s="72">
        <f>IF(RES_hh_fech!S31=0,0,RES_hh_fech!S31/RES_summary!S$19)</f>
        <v>0</v>
      </c>
      <c r="T31" s="72">
        <f>IF(RES_hh_fech!T31=0,0,RES_hh_fech!T31/RES_summary!T$19)</f>
        <v>0</v>
      </c>
      <c r="U31" s="72">
        <f>IF(RES_hh_fech!U31=0,0,RES_hh_fech!U31/RES_summary!U$19)</f>
        <v>0</v>
      </c>
      <c r="V31" s="72">
        <f>IF(RES_hh_fech!V31=0,0,RES_hh_fech!V31/RES_summary!V$19)</f>
        <v>0</v>
      </c>
      <c r="W31" s="72">
        <f>IF(RES_hh_fech!W31=0,0,RES_hh_fech!W31/RES_summary!W$19)</f>
        <v>0</v>
      </c>
      <c r="DA31" s="89" t="s">
        <v>573</v>
      </c>
    </row>
    <row r="32" spans="1:105" ht="12" customHeight="1" x14ac:dyDescent="0.25">
      <c r="A32" s="32" t="s">
        <v>53</v>
      </c>
      <c r="B32" s="77">
        <f>IF(RES_hh_fech!B32=0,0,RES_hh_fech!B32/RES_summary!B$19)</f>
        <v>6.1008108260691163</v>
      </c>
      <c r="C32" s="77">
        <f>IF(RES_hh_fech!C32=0,0,RES_hh_fech!C32/RES_summary!C$19)</f>
        <v>5.399291264743697</v>
      </c>
      <c r="D32" s="77">
        <f>IF(RES_hh_fech!D32=0,0,RES_hh_fech!D32/RES_summary!D$19)</f>
        <v>5.7214695925999601</v>
      </c>
      <c r="E32" s="77">
        <f>IF(RES_hh_fech!E32=0,0,RES_hh_fech!E32/RES_summary!E$19)</f>
        <v>5.4414706124888612</v>
      </c>
      <c r="F32" s="77">
        <f>IF(RES_hh_fech!F32=0,0,RES_hh_fech!F32/RES_summary!F$19)</f>
        <v>5.4748507827281427</v>
      </c>
      <c r="G32" s="77">
        <f>IF(RES_hh_fech!G32=0,0,RES_hh_fech!G32/RES_summary!G$19)</f>
        <v>5.3001083504608912</v>
      </c>
      <c r="H32" s="77">
        <f>IF(RES_hh_fech!H32=0,0,RES_hh_fech!H32/RES_summary!H$19)</f>
        <v>5.1852694101364367</v>
      </c>
      <c r="I32" s="77">
        <f>IF(RES_hh_fech!I32=0,0,RES_hh_fech!I32/RES_summary!I$19)</f>
        <v>5.3723007795066016</v>
      </c>
      <c r="J32" s="77">
        <f>IF(RES_hh_fech!J32=0,0,RES_hh_fech!J32/RES_summary!J$19)</f>
        <v>5.6497337046609521</v>
      </c>
      <c r="K32" s="77">
        <f>IF(RES_hh_fech!K32=0,0,RES_hh_fech!K32/RES_summary!K$19)</f>
        <v>5.4018577376534038</v>
      </c>
      <c r="L32" s="77">
        <f>IF(RES_hh_fech!L32=0,0,RES_hh_fech!L32/RES_summary!L$19)</f>
        <v>4.6588623488450054</v>
      </c>
      <c r="M32" s="77">
        <f>IF(RES_hh_fech!M32=0,0,RES_hh_fech!M32/RES_summary!M$19)</f>
        <v>6.2415346203538569</v>
      </c>
      <c r="N32" s="77">
        <f>IF(RES_hh_fech!N32=0,0,RES_hh_fech!N32/RES_summary!N$19)</f>
        <v>6.2207776761997557</v>
      </c>
      <c r="O32" s="77">
        <f>IF(RES_hh_fech!O32=0,0,RES_hh_fech!O32/RES_summary!O$19)</f>
        <v>6.2812551308356959</v>
      </c>
      <c r="P32" s="77">
        <f>IF(RES_hh_fech!P32=0,0,RES_hh_fech!P32/RES_summary!P$19)</f>
        <v>6.5703021012104017</v>
      </c>
      <c r="Q32" s="77">
        <f>IF(RES_hh_fech!Q32=0,0,RES_hh_fech!Q32/RES_summary!Q$19)</f>
        <v>4.5100967095352873</v>
      </c>
      <c r="R32" s="77">
        <f>IF(RES_hh_fech!R32=0,0,RES_hh_fech!R32/RES_summary!R$19)</f>
        <v>4.5759501501212823</v>
      </c>
      <c r="S32" s="77">
        <f>IF(RES_hh_fech!S32=0,0,RES_hh_fech!S32/RES_summary!S$19)</f>
        <v>3.9981956466865047</v>
      </c>
      <c r="T32" s="77">
        <f>IF(RES_hh_fech!T32=0,0,RES_hh_fech!T32/RES_summary!T$19)</f>
        <v>4.623376976788439</v>
      </c>
      <c r="U32" s="77">
        <f>IF(RES_hh_fech!U32=0,0,RES_hh_fech!U32/RES_summary!U$19)</f>
        <v>4.9676005046240546</v>
      </c>
      <c r="V32" s="77">
        <f>IF(RES_hh_fech!V32=0,0,RES_hh_fech!V32/RES_summary!V$19)</f>
        <v>2.9052254927455965</v>
      </c>
      <c r="W32" s="77">
        <f>IF(RES_hh_fech!W32=0,0,RES_hh_fech!W32/RES_summary!W$19)</f>
        <v>2.4680826299634013</v>
      </c>
      <c r="DA32" s="92" t="s">
        <v>574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>
        <f>IF(RES_hh_tesh!B3=0,0,RES_hh_tesh!B3/RES_summary!B$19)</f>
        <v>114.31699637567509</v>
      </c>
      <c r="C3" s="65">
        <f>IF(RES_hh_tesh!C3=0,0,RES_hh_tesh!C3/RES_summary!C$19)</f>
        <v>122.97740277356579</v>
      </c>
      <c r="D3" s="65">
        <f>IF(RES_hh_tesh!D3=0,0,RES_hh_tesh!D3/RES_summary!D$19)</f>
        <v>117.60682405939464</v>
      </c>
      <c r="E3" s="65">
        <f>IF(RES_hh_tesh!E3=0,0,RES_hh_tesh!E3/RES_summary!E$19)</f>
        <v>122.84706607697836</v>
      </c>
      <c r="F3" s="65">
        <f>IF(RES_hh_tesh!F3=0,0,RES_hh_tesh!F3/RES_summary!F$19)</f>
        <v>130.5747216567454</v>
      </c>
      <c r="G3" s="65">
        <f>IF(RES_hh_tesh!G3=0,0,RES_hh_tesh!G3/RES_summary!G$19)</f>
        <v>128.68610670484404</v>
      </c>
      <c r="H3" s="65">
        <f>IF(RES_hh_tesh!H3=0,0,RES_hh_tesh!H3/RES_summary!H$19)</f>
        <v>123.98137624223129</v>
      </c>
      <c r="I3" s="65">
        <f>IF(RES_hh_tesh!I3=0,0,RES_hh_tesh!I3/RES_summary!I$19)</f>
        <v>120.29433447093132</v>
      </c>
      <c r="J3" s="65">
        <f>IF(RES_hh_tesh!J3=0,0,RES_hh_tesh!J3/RES_summary!J$19)</f>
        <v>122.30129332093601</v>
      </c>
      <c r="K3" s="65">
        <f>IF(RES_hh_tesh!K3=0,0,RES_hh_tesh!K3/RES_summary!K$19)</f>
        <v>124.23643841689847</v>
      </c>
      <c r="L3" s="65">
        <f>IF(RES_hh_tesh!L3=0,0,RES_hh_tesh!L3/RES_summary!L$19)</f>
        <v>125.42437386384243</v>
      </c>
      <c r="M3" s="65">
        <f>IF(RES_hh_tesh!M3=0,0,RES_hh_tesh!M3/RES_summary!M$19)</f>
        <v>116.76528823491988</v>
      </c>
      <c r="N3" s="65">
        <f>IF(RES_hh_tesh!N3=0,0,RES_hh_tesh!N3/RES_summary!N$19)</f>
        <v>116.44427620166213</v>
      </c>
      <c r="O3" s="65">
        <f>IF(RES_hh_tesh!O3=0,0,RES_hh_tesh!O3/RES_summary!O$19)</f>
        <v>119.60410135816501</v>
      </c>
      <c r="P3" s="65">
        <f>IF(RES_hh_tesh!P3=0,0,RES_hh_tesh!P3/RES_summary!P$19)</f>
        <v>107.99904304993822</v>
      </c>
      <c r="Q3" s="65">
        <f>IF(RES_hh_tesh!Q3=0,0,RES_hh_tesh!Q3/RES_summary!Q$19)</f>
        <v>115.9266551959642</v>
      </c>
      <c r="R3" s="65">
        <f>IF(RES_hh_tesh!R3=0,0,RES_hh_tesh!R3/RES_summary!R$19)</f>
        <v>116.69942494592307</v>
      </c>
      <c r="S3" s="65">
        <f>IF(RES_hh_tesh!S3=0,0,RES_hh_tesh!S3/RES_summary!S$19)</f>
        <v>117.91852408902953</v>
      </c>
      <c r="T3" s="65">
        <f>IF(RES_hh_tesh!T3=0,0,RES_hh_tesh!T3/RES_summary!T$19)</f>
        <v>108.13329709154584</v>
      </c>
      <c r="U3" s="65">
        <f>IF(RES_hh_tesh!U3=0,0,RES_hh_tesh!U3/RES_summary!U$19)</f>
        <v>99.772792530356782</v>
      </c>
      <c r="V3" s="65">
        <f>IF(RES_hh_tesh!V3=0,0,RES_hh_tesh!V3/RES_summary!V$19)</f>
        <v>105.2620172503452</v>
      </c>
      <c r="W3" s="65">
        <f>IF(RES_hh_tesh!W3=0,0,RES_hh_tesh!W3/RES_summary!W$19)</f>
        <v>100.83380820089776</v>
      </c>
      <c r="DA3" s="87" t="s">
        <v>301</v>
      </c>
    </row>
    <row r="4" spans="1:105" ht="12.95" customHeight="1" x14ac:dyDescent="0.25">
      <c r="A4" s="68" t="s">
        <v>57</v>
      </c>
      <c r="B4" s="69">
        <f>IF(RES_hh_tesh!B4=0,0,RES_hh_tesh!B4/RES_summary!B$19)</f>
        <v>100.83322236997347</v>
      </c>
      <c r="C4" s="69">
        <f>IF(RES_hh_tesh!C4=0,0,RES_hh_tesh!C4/RES_summary!C$19)</f>
        <v>109.54960364593589</v>
      </c>
      <c r="D4" s="69">
        <f>IF(RES_hh_tesh!D4=0,0,RES_hh_tesh!D4/RES_summary!D$19)</f>
        <v>104.40006266183427</v>
      </c>
      <c r="E4" s="69">
        <f>IF(RES_hh_tesh!E4=0,0,RES_hh_tesh!E4/RES_summary!E$19)</f>
        <v>109.06413680563612</v>
      </c>
      <c r="F4" s="69">
        <f>IF(RES_hh_tesh!F4=0,0,RES_hh_tesh!F4/RES_summary!F$19)</f>
        <v>117.54058139797469</v>
      </c>
      <c r="G4" s="69">
        <f>IF(RES_hh_tesh!G4=0,0,RES_hh_tesh!G4/RES_summary!G$19)</f>
        <v>115.67668462307691</v>
      </c>
      <c r="H4" s="69">
        <f>IF(RES_hh_tesh!H4=0,0,RES_hh_tesh!H4/RES_summary!H$19)</f>
        <v>110.50593186444418</v>
      </c>
      <c r="I4" s="69">
        <f>IF(RES_hh_tesh!I4=0,0,RES_hh_tesh!I4/RES_summary!I$19)</f>
        <v>107.72865379041849</v>
      </c>
      <c r="J4" s="69">
        <f>IF(RES_hh_tesh!J4=0,0,RES_hh_tesh!J4/RES_summary!J$19)</f>
        <v>109.32861631941597</v>
      </c>
      <c r="K4" s="69">
        <f>IF(RES_hh_tesh!K4=0,0,RES_hh_tesh!K4/RES_summary!K$19)</f>
        <v>111.68902205090845</v>
      </c>
      <c r="L4" s="69">
        <f>IF(RES_hh_tesh!L4=0,0,RES_hh_tesh!L4/RES_summary!L$19)</f>
        <v>112.11113897478997</v>
      </c>
      <c r="M4" s="69">
        <f>IF(RES_hh_tesh!M4=0,0,RES_hh_tesh!M4/RES_summary!M$19)</f>
        <v>102.2372966644288</v>
      </c>
      <c r="N4" s="69">
        <f>IF(RES_hh_tesh!N4=0,0,RES_hh_tesh!N4/RES_summary!N$19)</f>
        <v>102.23422996054411</v>
      </c>
      <c r="O4" s="69">
        <f>IF(RES_hh_tesh!O4=0,0,RES_hh_tesh!O4/RES_summary!O$19)</f>
        <v>104.17646162270218</v>
      </c>
      <c r="P4" s="69">
        <f>IF(RES_hh_tesh!P4=0,0,RES_hh_tesh!P4/RES_summary!P$19)</f>
        <v>91.500804625162729</v>
      </c>
      <c r="Q4" s="69">
        <f>IF(RES_hh_tesh!Q4=0,0,RES_hh_tesh!Q4/RES_summary!Q$19)</f>
        <v>102.06448463777744</v>
      </c>
      <c r="R4" s="69">
        <f>IF(RES_hh_tesh!R4=0,0,RES_hh_tesh!R4/RES_summary!R$19)</f>
        <v>103.18230198924842</v>
      </c>
      <c r="S4" s="69">
        <f>IF(RES_hh_tesh!S4=0,0,RES_hh_tesh!S4/RES_summary!S$19)</f>
        <v>105.46324112691555</v>
      </c>
      <c r="T4" s="69">
        <f>IF(RES_hh_tesh!T4=0,0,RES_hh_tesh!T4/RES_summary!T$19)</f>
        <v>94.356905913124507</v>
      </c>
      <c r="U4" s="69">
        <f>IF(RES_hh_tesh!U4=0,0,RES_hh_tesh!U4/RES_summary!U$19)</f>
        <v>84.383722276446605</v>
      </c>
      <c r="V4" s="69">
        <f>IF(RES_hh_tesh!V4=0,0,RES_hh_tesh!V4/RES_summary!V$19)</f>
        <v>92.579139779128013</v>
      </c>
      <c r="W4" s="69">
        <f>IF(RES_hh_tesh!W4=0,0,RES_hh_tesh!W4/RES_summary!W$19)</f>
        <v>88.050375136480127</v>
      </c>
      <c r="DA4" s="88" t="s">
        <v>302</v>
      </c>
    </row>
    <row r="5" spans="1:105" ht="12" customHeight="1" x14ac:dyDescent="0.25">
      <c r="A5" s="28" t="s">
        <v>51</v>
      </c>
      <c r="B5" s="72">
        <f>IF(RES_hh_tesh!B5=0,0,RES_hh_tesh!B5/RES_summary!B$19)</f>
        <v>109.19039324459732</v>
      </c>
      <c r="C5" s="72">
        <f>IF(RES_hh_tesh!C5=0,0,RES_hh_tesh!C5/RES_summary!C$19)</f>
        <v>103.87555951680429</v>
      </c>
      <c r="D5" s="72">
        <f>IF(RES_hh_tesh!D5=0,0,RES_hh_tesh!D5/RES_summary!D$19)</f>
        <v>103.27728828426412</v>
      </c>
      <c r="E5" s="72">
        <f>IF(RES_hh_tesh!E5=0,0,RES_hh_tesh!E5/RES_summary!E$19)</f>
        <v>95.794840104941329</v>
      </c>
      <c r="F5" s="72">
        <f>IF(RES_hh_tesh!F5=0,0,RES_hh_tesh!F5/RES_summary!F$19)</f>
        <v>103.94353723912461</v>
      </c>
      <c r="G5" s="72">
        <f>IF(RES_hh_tesh!G5=0,0,RES_hh_tesh!G5/RES_summary!G$19)</f>
        <v>122.25810107142421</v>
      </c>
      <c r="H5" s="72">
        <f>IF(RES_hh_tesh!H5=0,0,RES_hh_tesh!H5/RES_summary!H$19)</f>
        <v>112.92017663773225</v>
      </c>
      <c r="I5" s="72">
        <f>IF(RES_hh_tesh!I5=0,0,RES_hh_tesh!I5/RES_summary!I$19)</f>
        <v>102.38597066809982</v>
      </c>
      <c r="J5" s="72">
        <f>IF(RES_hh_tesh!J5=0,0,RES_hh_tesh!J5/RES_summary!J$19)</f>
        <v>98.650265395915284</v>
      </c>
      <c r="K5" s="72">
        <f>IF(RES_hh_tesh!K5=0,0,RES_hh_tesh!K5/RES_summary!K$19)</f>
        <v>105.92388314160186</v>
      </c>
      <c r="L5" s="72">
        <f>IF(RES_hh_tesh!L5=0,0,RES_hh_tesh!L5/RES_summary!L$19)</f>
        <v>119.3688189586716</v>
      </c>
      <c r="M5" s="72">
        <f>IF(RES_hh_tesh!M5=0,0,RES_hh_tesh!M5/RES_summary!M$19)</f>
        <v>104.632309098614</v>
      </c>
      <c r="N5" s="72">
        <f>IF(RES_hh_tesh!N5=0,0,RES_hh_tesh!N5/RES_summary!N$19)</f>
        <v>87.139530573663706</v>
      </c>
      <c r="O5" s="72">
        <f>IF(RES_hh_tesh!O5=0,0,RES_hh_tesh!O5/RES_summary!O$19)</f>
        <v>115.09214089182464</v>
      </c>
      <c r="P5" s="72">
        <f>IF(RES_hh_tesh!P5=0,0,RES_hh_tesh!P5/RES_summary!P$19)</f>
        <v>88.229296204632888</v>
      </c>
      <c r="Q5" s="72">
        <f>IF(RES_hh_tesh!Q5=0,0,RES_hh_tesh!Q5/RES_summary!Q$19)</f>
        <v>109.16454692336498</v>
      </c>
      <c r="R5" s="72">
        <f>IF(RES_hh_tesh!R5=0,0,RES_hh_tesh!R5/RES_summary!R$19)</f>
        <v>116.53269042184307</v>
      </c>
      <c r="S5" s="72">
        <f>IF(RES_hh_tesh!S5=0,0,RES_hh_tesh!S5/RES_summary!S$19)</f>
        <v>94.760603962867307</v>
      </c>
      <c r="T5" s="72">
        <f>IF(RES_hh_tesh!T5=0,0,RES_hh_tesh!T5/RES_summary!T$19)</f>
        <v>74.195469995653639</v>
      </c>
      <c r="U5" s="72">
        <f>IF(RES_hh_tesh!U5=0,0,RES_hh_tesh!U5/RES_summary!U$19)</f>
        <v>81.550300643411774</v>
      </c>
      <c r="V5" s="72">
        <f>IF(RES_hh_tesh!V5=0,0,RES_hh_tesh!V5/RES_summary!V$19)</f>
        <v>83.086594705685513</v>
      </c>
      <c r="W5" s="72">
        <f>IF(RES_hh_tesh!W5=0,0,RES_hh_tesh!W5/RES_summary!W$19)</f>
        <v>96.497652240700958</v>
      </c>
      <c r="DA5" s="89" t="s">
        <v>576</v>
      </c>
    </row>
    <row r="6" spans="1:105" ht="12" customHeight="1" x14ac:dyDescent="0.25">
      <c r="A6" s="28" t="s">
        <v>74</v>
      </c>
      <c r="B6" s="72">
        <f>IF(RES_hh_tesh!B6=0,0,RES_hh_tesh!B6/RES_summary!B$19)</f>
        <v>106.01290766154575</v>
      </c>
      <c r="C6" s="72">
        <f>IF(RES_hh_tesh!C6=0,0,RES_hh_tesh!C6/RES_summary!C$19)</f>
        <v>114.13227097869597</v>
      </c>
      <c r="D6" s="72">
        <f>IF(RES_hh_tesh!D6=0,0,RES_hh_tesh!D6/RES_summary!D$19)</f>
        <v>70.343160570192097</v>
      </c>
      <c r="E6" s="72">
        <f>IF(RES_hh_tesh!E6=0,0,RES_hh_tesh!E6/RES_summary!E$19)</f>
        <v>49.597076497117293</v>
      </c>
      <c r="F6" s="72">
        <f>IF(RES_hh_tesh!F6=0,0,RES_hh_tesh!F6/RES_summary!F$19)</f>
        <v>109.51968276329021</v>
      </c>
      <c r="G6" s="72">
        <f>IF(RES_hh_tesh!G6=0,0,RES_hh_tesh!G6/RES_summary!G$19)</f>
        <v>163.23276172897022</v>
      </c>
      <c r="H6" s="72">
        <f>IF(RES_hh_tesh!H6=0,0,RES_hh_tesh!H6/RES_summary!H$19)</f>
        <v>163.50817543987733</v>
      </c>
      <c r="I6" s="72">
        <f>IF(RES_hh_tesh!I6=0,0,RES_hh_tesh!I6/RES_summary!I$19)</f>
        <v>66.813428729872868</v>
      </c>
      <c r="J6" s="72">
        <f>IF(RES_hh_tesh!J6=0,0,RES_hh_tesh!J6/RES_summary!J$19)</f>
        <v>80.562979583612616</v>
      </c>
      <c r="K6" s="72">
        <f>IF(RES_hh_tesh!K6=0,0,RES_hh_tesh!K6/RES_summary!K$19)</f>
        <v>93.631019507810535</v>
      </c>
      <c r="L6" s="72">
        <f>IF(RES_hh_tesh!L6=0,0,RES_hh_tesh!L6/RES_summary!L$19)</f>
        <v>221.50685807360924</v>
      </c>
      <c r="M6" s="72">
        <f>IF(RES_hh_tesh!M6=0,0,RES_hh_tesh!M6/RES_summary!M$19)</f>
        <v>26.726200725976803</v>
      </c>
      <c r="N6" s="72">
        <f>IF(RES_hh_tesh!N6=0,0,RES_hh_tesh!N6/RES_summary!N$19)</f>
        <v>6.5888377930839441</v>
      </c>
      <c r="O6" s="72">
        <f>IF(RES_hh_tesh!O6=0,0,RES_hh_tesh!O6/RES_summary!O$19)</f>
        <v>11.640090296371707</v>
      </c>
      <c r="P6" s="72">
        <f>IF(RES_hh_tesh!P6=0,0,RES_hh_tesh!P6/RES_summary!P$19)</f>
        <v>32.530831492833904</v>
      </c>
      <c r="Q6" s="72">
        <f>IF(RES_hh_tesh!Q6=0,0,RES_hh_tesh!Q6/RES_summary!Q$19)</f>
        <v>139.56897862326656</v>
      </c>
      <c r="R6" s="72">
        <f>IF(RES_hh_tesh!R6=0,0,RES_hh_tesh!R6/RES_summary!R$19)</f>
        <v>105.09399907773663</v>
      </c>
      <c r="S6" s="72">
        <f>IF(RES_hh_tesh!S6=0,0,RES_hh_tesh!S6/RES_summary!S$19)</f>
        <v>73.575427178744491</v>
      </c>
      <c r="T6" s="72">
        <f>IF(RES_hh_tesh!T6=0,0,RES_hh_tesh!T6/RES_summary!T$19)</f>
        <v>86.467384556679519</v>
      </c>
      <c r="U6" s="72">
        <f>IF(RES_hh_tesh!U6=0,0,RES_hh_tesh!U6/RES_summary!U$19)</f>
        <v>145.38669608829539</v>
      </c>
      <c r="V6" s="72">
        <f>IF(RES_hh_tesh!V6=0,0,RES_hh_tesh!V6/RES_summary!V$19)</f>
        <v>17.42000933992994</v>
      </c>
      <c r="W6" s="72">
        <f>IF(RES_hh_tesh!W6=0,0,RES_hh_tesh!W6/RES_summary!W$19)</f>
        <v>111.19318335716051</v>
      </c>
      <c r="DA6" s="89" t="s">
        <v>577</v>
      </c>
    </row>
    <row r="7" spans="1:105" ht="12" customHeight="1" x14ac:dyDescent="0.25">
      <c r="A7" s="28" t="s">
        <v>205</v>
      </c>
      <c r="B7" s="72">
        <f>IF(RES_hh_tesh!B7=0,0,RES_hh_tesh!B7/RES_summary!B$19)</f>
        <v>99.107561287861841</v>
      </c>
      <c r="C7" s="72">
        <f>IF(RES_hh_tesh!C7=0,0,RES_hh_tesh!C7/RES_summary!C$19)</f>
        <v>107.85028476209247</v>
      </c>
      <c r="D7" s="72">
        <f>IF(RES_hh_tesh!D7=0,0,RES_hh_tesh!D7/RES_summary!D$19)</f>
        <v>101.49823095302217</v>
      </c>
      <c r="E7" s="72">
        <f>IF(RES_hh_tesh!E7=0,0,RES_hh_tesh!E7/RES_summary!E$19)</f>
        <v>106.24135902013727</v>
      </c>
      <c r="F7" s="72">
        <f>IF(RES_hh_tesh!F7=0,0,RES_hh_tesh!F7/RES_summary!F$19)</f>
        <v>114.42735364161247</v>
      </c>
      <c r="G7" s="72">
        <f>IF(RES_hh_tesh!G7=0,0,RES_hh_tesh!G7/RES_summary!G$19)</f>
        <v>110.81578307295624</v>
      </c>
      <c r="H7" s="72">
        <f>IF(RES_hh_tesh!H7=0,0,RES_hh_tesh!H7/RES_summary!H$19)</f>
        <v>110.02547760219727</v>
      </c>
      <c r="I7" s="72">
        <f>IF(RES_hh_tesh!I7=0,0,RES_hh_tesh!I7/RES_summary!I$19)</f>
        <v>106.37475509170548</v>
      </c>
      <c r="J7" s="72">
        <f>IF(RES_hh_tesh!J7=0,0,RES_hh_tesh!J7/RES_summary!J$19)</f>
        <v>109.26105132520433</v>
      </c>
      <c r="K7" s="72">
        <f>IF(RES_hh_tesh!K7=0,0,RES_hh_tesh!K7/RES_summary!K$19)</f>
        <v>113.29935374373019</v>
      </c>
      <c r="L7" s="72">
        <f>IF(RES_hh_tesh!L7=0,0,RES_hh_tesh!L7/RES_summary!L$19)</f>
        <v>103.01457869626951</v>
      </c>
      <c r="M7" s="72">
        <f>IF(RES_hh_tesh!M7=0,0,RES_hh_tesh!M7/RES_summary!M$19)</f>
        <v>94.774328666177269</v>
      </c>
      <c r="N7" s="72">
        <f>IF(RES_hh_tesh!N7=0,0,RES_hh_tesh!N7/RES_summary!N$19)</f>
        <v>106.42442722423304</v>
      </c>
      <c r="O7" s="72">
        <f>IF(RES_hh_tesh!O7=0,0,RES_hh_tesh!O7/RES_summary!O$19)</f>
        <v>102.40734482363702</v>
      </c>
      <c r="P7" s="72">
        <f>IF(RES_hh_tesh!P7=0,0,RES_hh_tesh!P7/RES_summary!P$19)</f>
        <v>87.045774521003892</v>
      </c>
      <c r="Q7" s="72">
        <f>IF(RES_hh_tesh!Q7=0,0,RES_hh_tesh!Q7/RES_summary!Q$19)</f>
        <v>102.16378970905164</v>
      </c>
      <c r="R7" s="72">
        <f>IF(RES_hh_tesh!R7=0,0,RES_hh_tesh!R7/RES_summary!R$19)</f>
        <v>104.57221692363201</v>
      </c>
      <c r="S7" s="72">
        <f>IF(RES_hh_tesh!S7=0,0,RES_hh_tesh!S7/RES_summary!S$19)</f>
        <v>99.73609312257102</v>
      </c>
      <c r="T7" s="72">
        <f>IF(RES_hh_tesh!T7=0,0,RES_hh_tesh!T7/RES_summary!T$19)</f>
        <v>94.94848208406458</v>
      </c>
      <c r="U7" s="72">
        <f>IF(RES_hh_tesh!U7=0,0,RES_hh_tesh!U7/RES_summary!U$19)</f>
        <v>76.906021274489078</v>
      </c>
      <c r="V7" s="72">
        <f>IF(RES_hh_tesh!V7=0,0,RES_hh_tesh!V7/RES_summary!V$19)</f>
        <v>91.843333037372389</v>
      </c>
      <c r="W7" s="72">
        <f>IF(RES_hh_tesh!W7=0,0,RES_hh_tesh!W7/RES_summary!W$19)</f>
        <v>87.920313214275794</v>
      </c>
      <c r="DA7" s="89" t="s">
        <v>578</v>
      </c>
    </row>
    <row r="8" spans="1:105" ht="12" customHeight="1" x14ac:dyDescent="0.25">
      <c r="A8" s="28" t="s">
        <v>192</v>
      </c>
      <c r="B8" s="72">
        <f>IF(RES_hh_tesh!B8=0,0,RES_hh_tesh!B8/RES_summary!B$19)</f>
        <v>97.184760103934678</v>
      </c>
      <c r="C8" s="72">
        <f>IF(RES_hh_tesh!C8=0,0,RES_hh_tesh!C8/RES_summary!C$19)</f>
        <v>105.67905215490491</v>
      </c>
      <c r="D8" s="72">
        <f>IF(RES_hh_tesh!D8=0,0,RES_hh_tesh!D8/RES_summary!D$19)</f>
        <v>102.7728294892146</v>
      </c>
      <c r="E8" s="72">
        <f>IF(RES_hh_tesh!E8=0,0,RES_hh_tesh!E8/RES_summary!E$19)</f>
        <v>107.73612009619337</v>
      </c>
      <c r="F8" s="72">
        <f>IF(RES_hh_tesh!F8=0,0,RES_hh_tesh!F8/RES_summary!F$19)</f>
        <v>115.42670255953792</v>
      </c>
      <c r="G8" s="72">
        <f>IF(RES_hh_tesh!G8=0,0,RES_hh_tesh!G8/RES_summary!G$19)</f>
        <v>114.719349096223</v>
      </c>
      <c r="H8" s="72">
        <f>IF(RES_hh_tesh!H8=0,0,RES_hh_tesh!H8/RES_summary!H$19)</f>
        <v>105.80938674114283</v>
      </c>
      <c r="I8" s="72">
        <f>IF(RES_hh_tesh!I8=0,0,RES_hh_tesh!I8/RES_summary!I$19)</f>
        <v>104.1652230918565</v>
      </c>
      <c r="J8" s="72">
        <f>IF(RES_hh_tesh!J8=0,0,RES_hh_tesh!J8/RES_summary!J$19)</f>
        <v>108.13428720551065</v>
      </c>
      <c r="K8" s="72">
        <f>IF(RES_hh_tesh!K8=0,0,RES_hh_tesh!K8/RES_summary!K$19)</f>
        <v>102.44121601731963</v>
      </c>
      <c r="L8" s="72">
        <f>IF(RES_hh_tesh!L8=0,0,RES_hh_tesh!L8/RES_summary!L$19)</f>
        <v>116.21271783570855</v>
      </c>
      <c r="M8" s="72">
        <f>IF(RES_hh_tesh!M8=0,0,RES_hh_tesh!M8/RES_summary!M$19)</f>
        <v>107.92949461164736</v>
      </c>
      <c r="N8" s="72">
        <f>IF(RES_hh_tesh!N8=0,0,RES_hh_tesh!N8/RES_summary!N$19)</f>
        <v>97.20422995496088</v>
      </c>
      <c r="O8" s="72">
        <f>IF(RES_hh_tesh!O8=0,0,RES_hh_tesh!O8/RES_summary!O$19)</f>
        <v>103.64621770585829</v>
      </c>
      <c r="P8" s="72">
        <f>IF(RES_hh_tesh!P8=0,0,RES_hh_tesh!P8/RES_summary!P$19)</f>
        <v>92.407327431827795</v>
      </c>
      <c r="Q8" s="72">
        <f>IF(RES_hh_tesh!Q8=0,0,RES_hh_tesh!Q8/RES_summary!Q$19)</f>
        <v>97.804694562240428</v>
      </c>
      <c r="R8" s="72">
        <f>IF(RES_hh_tesh!R8=0,0,RES_hh_tesh!R8/RES_summary!R$19)</f>
        <v>97.912549211577144</v>
      </c>
      <c r="S8" s="72">
        <f>IF(RES_hh_tesh!S8=0,0,RES_hh_tesh!S8/RES_summary!S$19)</f>
        <v>104.83406995528159</v>
      </c>
      <c r="T8" s="72">
        <f>IF(RES_hh_tesh!T8=0,0,RES_hh_tesh!T8/RES_summary!T$19)</f>
        <v>90.73435557480785</v>
      </c>
      <c r="U8" s="72">
        <f>IF(RES_hh_tesh!U8=0,0,RES_hh_tesh!U8/RES_summary!U$19)</f>
        <v>86.687532724120786</v>
      </c>
      <c r="V8" s="72">
        <f>IF(RES_hh_tesh!V8=0,0,RES_hh_tesh!V8/RES_summary!V$19)</f>
        <v>90.218782402757924</v>
      </c>
      <c r="W8" s="72">
        <f>IF(RES_hh_tesh!W8=0,0,RES_hh_tesh!W8/RES_summary!W$19)</f>
        <v>85.276773558363331</v>
      </c>
      <c r="DA8" s="89" t="s">
        <v>579</v>
      </c>
    </row>
    <row r="9" spans="1:105" ht="12" customHeight="1" x14ac:dyDescent="0.25">
      <c r="A9" s="28" t="s">
        <v>207</v>
      </c>
      <c r="B9" s="72">
        <f>IF(RES_hh_tesh!B9=0,0,RES_hh_tesh!B9/RES_summary!B$19)</f>
        <v>99.366217738288512</v>
      </c>
      <c r="C9" s="72">
        <f>IF(RES_hh_tesh!C9=0,0,RES_hh_tesh!C9/RES_summary!C$19)</f>
        <v>109.24601125073617</v>
      </c>
      <c r="D9" s="72">
        <f>IF(RES_hh_tesh!D9=0,0,RES_hh_tesh!D9/RES_summary!D$19)</f>
        <v>102.97080213287762</v>
      </c>
      <c r="E9" s="72">
        <f>IF(RES_hh_tesh!E9=0,0,RES_hh_tesh!E9/RES_summary!E$19)</f>
        <v>107.35492733203975</v>
      </c>
      <c r="F9" s="72">
        <f>IF(RES_hh_tesh!F9=0,0,RES_hh_tesh!F9/RES_summary!F$19)</f>
        <v>116.0320973385049</v>
      </c>
      <c r="G9" s="72">
        <f>IF(RES_hh_tesh!G9=0,0,RES_hh_tesh!G9/RES_summary!G$19)</f>
        <v>112.54314995386198</v>
      </c>
      <c r="H9" s="72">
        <f>IF(RES_hh_tesh!H9=0,0,RES_hh_tesh!H9/RES_summary!H$19)</f>
        <v>112.52189088814013</v>
      </c>
      <c r="I9" s="72">
        <f>IF(RES_hh_tesh!I9=0,0,RES_hh_tesh!I9/RES_summary!I$19)</f>
        <v>100.46182014597548</v>
      </c>
      <c r="J9" s="72">
        <f>IF(RES_hh_tesh!J9=0,0,RES_hh_tesh!J9/RES_summary!J$19)</f>
        <v>106.36365012154499</v>
      </c>
      <c r="K9" s="72">
        <f>IF(RES_hh_tesh!K9=0,0,RES_hh_tesh!K9/RES_summary!K$19)</f>
        <v>114.82143719193209</v>
      </c>
      <c r="L9" s="72">
        <f>IF(RES_hh_tesh!L9=0,0,RES_hh_tesh!L9/RES_summary!L$19)</f>
        <v>115.45809734826584</v>
      </c>
      <c r="M9" s="72">
        <f>IF(RES_hh_tesh!M9=0,0,RES_hh_tesh!M9/RES_summary!M$19)</f>
        <v>88.179199716882223</v>
      </c>
      <c r="N9" s="72">
        <f>IF(RES_hh_tesh!N9=0,0,RES_hh_tesh!N9/RES_summary!N$19)</f>
        <v>101.26102701994746</v>
      </c>
      <c r="O9" s="72">
        <f>IF(RES_hh_tesh!O9=0,0,RES_hh_tesh!O9/RES_summary!O$19)</f>
        <v>101.84250548638056</v>
      </c>
      <c r="P9" s="72">
        <f>IF(RES_hh_tesh!P9=0,0,RES_hh_tesh!P9/RES_summary!P$19)</f>
        <v>97.436627339401767</v>
      </c>
      <c r="Q9" s="72">
        <f>IF(RES_hh_tesh!Q9=0,0,RES_hh_tesh!Q9/RES_summary!Q$19)</f>
        <v>99.332994691876934</v>
      </c>
      <c r="R9" s="72">
        <f>IF(RES_hh_tesh!R9=0,0,RES_hh_tesh!R9/RES_summary!R$19)</f>
        <v>108.22132931017771</v>
      </c>
      <c r="S9" s="72">
        <f>IF(RES_hh_tesh!S9=0,0,RES_hh_tesh!S9/RES_summary!S$19)</f>
        <v>100.05151331688137</v>
      </c>
      <c r="T9" s="72">
        <f>IF(RES_hh_tesh!T9=0,0,RES_hh_tesh!T9/RES_summary!T$19)</f>
        <v>106.98274835130913</v>
      </c>
      <c r="U9" s="72">
        <f>IF(RES_hh_tesh!U9=0,0,RES_hh_tesh!U9/RES_summary!U$19)</f>
        <v>77.718553393827932</v>
      </c>
      <c r="V9" s="72">
        <f>IF(RES_hh_tesh!V9=0,0,RES_hh_tesh!V9/RES_summary!V$19)</f>
        <v>87.239826015718435</v>
      </c>
      <c r="W9" s="72">
        <f>IF(RES_hh_tesh!W9=0,0,RES_hh_tesh!W9/RES_summary!W$19)</f>
        <v>90.187761500025616</v>
      </c>
      <c r="DA9" s="89" t="s">
        <v>580</v>
      </c>
    </row>
    <row r="10" spans="1:105" ht="12" customHeight="1" x14ac:dyDescent="0.25">
      <c r="A10" s="28" t="s">
        <v>202</v>
      </c>
      <c r="B10" s="72">
        <f>IF(RES_hh_tesh!B10=0,0,RES_hh_tesh!B10/RES_summary!B$19)</f>
        <v>0</v>
      </c>
      <c r="C10" s="72">
        <f>IF(RES_hh_tesh!C10=0,0,RES_hh_tesh!C10/RES_summary!C$19)</f>
        <v>0</v>
      </c>
      <c r="D10" s="72">
        <f>IF(RES_hh_tesh!D10=0,0,RES_hh_tesh!D10/RES_summary!D$19)</f>
        <v>0</v>
      </c>
      <c r="E10" s="72">
        <f>IF(RES_hh_tesh!E10=0,0,RES_hh_tesh!E10/RES_summary!E$19)</f>
        <v>0</v>
      </c>
      <c r="F10" s="72">
        <f>IF(RES_hh_tesh!F10=0,0,RES_hh_tesh!F10/RES_summary!F$19)</f>
        <v>0</v>
      </c>
      <c r="G10" s="72">
        <f>IF(RES_hh_tesh!G10=0,0,RES_hh_tesh!G10/RES_summary!G$19)</f>
        <v>0</v>
      </c>
      <c r="H10" s="72">
        <f>IF(RES_hh_tesh!H10=0,0,RES_hh_tesh!H10/RES_summary!H$19)</f>
        <v>0</v>
      </c>
      <c r="I10" s="72">
        <f>IF(RES_hh_tesh!I10=0,0,RES_hh_tesh!I10/RES_summary!I$19)</f>
        <v>0</v>
      </c>
      <c r="J10" s="72">
        <f>IF(RES_hh_tesh!J10=0,0,RES_hh_tesh!J10/RES_summary!J$19)</f>
        <v>0</v>
      </c>
      <c r="K10" s="72">
        <f>IF(RES_hh_tesh!K10=0,0,RES_hh_tesh!K10/RES_summary!K$19)</f>
        <v>0</v>
      </c>
      <c r="L10" s="72">
        <f>IF(RES_hh_tesh!L10=0,0,RES_hh_tesh!L10/RES_summary!L$19)</f>
        <v>0</v>
      </c>
      <c r="M10" s="72">
        <f>IF(RES_hh_tesh!M10=0,0,RES_hh_tesh!M10/RES_summary!M$19)</f>
        <v>0</v>
      </c>
      <c r="N10" s="72">
        <f>IF(RES_hh_tesh!N10=0,0,RES_hh_tesh!N10/RES_summary!N$19)</f>
        <v>0</v>
      </c>
      <c r="O10" s="72">
        <f>IF(RES_hh_tesh!O10=0,0,RES_hh_tesh!O10/RES_summary!O$19)</f>
        <v>0</v>
      </c>
      <c r="P10" s="72">
        <f>IF(RES_hh_tesh!P10=0,0,RES_hh_tesh!P10/RES_summary!P$19)</f>
        <v>0</v>
      </c>
      <c r="Q10" s="72">
        <f>IF(RES_hh_tesh!Q10=0,0,RES_hh_tesh!Q10/RES_summary!Q$19)</f>
        <v>0</v>
      </c>
      <c r="R10" s="72">
        <f>IF(RES_hh_tesh!R10=0,0,RES_hh_tesh!R10/RES_summary!R$19)</f>
        <v>0</v>
      </c>
      <c r="S10" s="72">
        <f>IF(RES_hh_tesh!S10=0,0,RES_hh_tesh!S10/RES_summary!S$19)</f>
        <v>0</v>
      </c>
      <c r="T10" s="72">
        <f>IF(RES_hh_tesh!T10=0,0,RES_hh_tesh!T10/RES_summary!T$19)</f>
        <v>0</v>
      </c>
      <c r="U10" s="72">
        <f>IF(RES_hh_tesh!U10=0,0,RES_hh_tesh!U10/RES_summary!U$19)</f>
        <v>0</v>
      </c>
      <c r="V10" s="72">
        <f>IF(RES_hh_tesh!V10=0,0,RES_hh_tesh!V10/RES_summary!V$19)</f>
        <v>0</v>
      </c>
      <c r="W10" s="72">
        <f>IF(RES_hh_tesh!W10=0,0,RES_hh_tesh!W10/RES_summary!W$19)</f>
        <v>0</v>
      </c>
      <c r="DA10" s="89" t="s">
        <v>581</v>
      </c>
    </row>
    <row r="11" spans="1:105" ht="12" customHeight="1" x14ac:dyDescent="0.25">
      <c r="A11" s="28" t="s">
        <v>203</v>
      </c>
      <c r="B11" s="72">
        <f>IF(RES_hh_tesh!B11=0,0,RES_hh_tesh!B11/RES_summary!B$19)</f>
        <v>0</v>
      </c>
      <c r="C11" s="72">
        <f>IF(RES_hh_tesh!C11=0,0,RES_hh_tesh!C11/RES_summary!C$19)</f>
        <v>0</v>
      </c>
      <c r="D11" s="72">
        <f>IF(RES_hh_tesh!D11=0,0,RES_hh_tesh!D11/RES_summary!D$19)</f>
        <v>0</v>
      </c>
      <c r="E11" s="72">
        <f>IF(RES_hh_tesh!E11=0,0,RES_hh_tesh!E11/RES_summary!E$19)</f>
        <v>0</v>
      </c>
      <c r="F11" s="72">
        <f>IF(RES_hh_tesh!F11=0,0,RES_hh_tesh!F11/RES_summary!F$19)</f>
        <v>0</v>
      </c>
      <c r="G11" s="72">
        <f>IF(RES_hh_tesh!G11=0,0,RES_hh_tesh!G11/RES_summary!G$19)</f>
        <v>0</v>
      </c>
      <c r="H11" s="72">
        <f>IF(RES_hh_tesh!H11=0,0,RES_hh_tesh!H11/RES_summary!H$19)</f>
        <v>0</v>
      </c>
      <c r="I11" s="72">
        <f>IF(RES_hh_tesh!I11=0,0,RES_hh_tesh!I11/RES_summary!I$19)</f>
        <v>0</v>
      </c>
      <c r="J11" s="72">
        <f>IF(RES_hh_tesh!J11=0,0,RES_hh_tesh!J11/RES_summary!J$19)</f>
        <v>0</v>
      </c>
      <c r="K11" s="72">
        <f>IF(RES_hh_tesh!K11=0,0,RES_hh_tesh!K11/RES_summary!K$19)</f>
        <v>0</v>
      </c>
      <c r="L11" s="72">
        <f>IF(RES_hh_tesh!L11=0,0,RES_hh_tesh!L11/RES_summary!L$19)</f>
        <v>0</v>
      </c>
      <c r="M11" s="72">
        <f>IF(RES_hh_tesh!M11=0,0,RES_hh_tesh!M11/RES_summary!M$19)</f>
        <v>0</v>
      </c>
      <c r="N11" s="72">
        <f>IF(RES_hh_tesh!N11=0,0,RES_hh_tesh!N11/RES_summary!N$19)</f>
        <v>0</v>
      </c>
      <c r="O11" s="72">
        <f>IF(RES_hh_tesh!O11=0,0,RES_hh_tesh!O11/RES_summary!O$19)</f>
        <v>0</v>
      </c>
      <c r="P11" s="72">
        <f>IF(RES_hh_tesh!P11=0,0,RES_hh_tesh!P11/RES_summary!P$19)</f>
        <v>0</v>
      </c>
      <c r="Q11" s="72">
        <f>IF(RES_hh_tesh!Q11=0,0,RES_hh_tesh!Q11/RES_summary!Q$19)</f>
        <v>0</v>
      </c>
      <c r="R11" s="72">
        <f>IF(RES_hh_tesh!R11=0,0,RES_hh_tesh!R11/RES_summary!R$19)</f>
        <v>0</v>
      </c>
      <c r="S11" s="72">
        <f>IF(RES_hh_tesh!S11=0,0,RES_hh_tesh!S11/RES_summary!S$19)</f>
        <v>0</v>
      </c>
      <c r="T11" s="72">
        <f>IF(RES_hh_tesh!T11=0,0,RES_hh_tesh!T11/RES_summary!T$19)</f>
        <v>0</v>
      </c>
      <c r="U11" s="72">
        <f>IF(RES_hh_tesh!U11=0,0,RES_hh_tesh!U11/RES_summary!U$19)</f>
        <v>0</v>
      </c>
      <c r="V11" s="72">
        <f>IF(RES_hh_tesh!V11=0,0,RES_hh_tesh!V11/RES_summary!V$19)</f>
        <v>0</v>
      </c>
      <c r="W11" s="72">
        <f>IF(RES_hh_tesh!W11=0,0,RES_hh_tesh!W11/RES_summary!W$19)</f>
        <v>0</v>
      </c>
      <c r="DA11" s="89" t="s">
        <v>582</v>
      </c>
    </row>
    <row r="12" spans="1:105" ht="12" customHeight="1" x14ac:dyDescent="0.25">
      <c r="A12" s="28" t="s">
        <v>95</v>
      </c>
      <c r="B12" s="72">
        <f>IF(RES_hh_tesh!B12=0,0,RES_hh_tesh!B12/RES_summary!B$19)</f>
        <v>94.49749662624609</v>
      </c>
      <c r="C12" s="72">
        <f>IF(RES_hh_tesh!C12=0,0,RES_hh_tesh!C12/RES_summary!C$19)</f>
        <v>106.70979812563732</v>
      </c>
      <c r="D12" s="72">
        <f>IF(RES_hh_tesh!D12=0,0,RES_hh_tesh!D12/RES_summary!D$19)</f>
        <v>97.95753138004045</v>
      </c>
      <c r="E12" s="72">
        <f>IF(RES_hh_tesh!E12=0,0,RES_hh_tesh!E12/RES_summary!E$19)</f>
        <v>117.69808052458974</v>
      </c>
      <c r="F12" s="72">
        <f>IF(RES_hh_tesh!F12=0,0,RES_hh_tesh!F12/RES_summary!F$19)</f>
        <v>112.6964281125811</v>
      </c>
      <c r="G12" s="72">
        <f>IF(RES_hh_tesh!G12=0,0,RES_hh_tesh!G12/RES_summary!G$19)</f>
        <v>110.97082021988308</v>
      </c>
      <c r="H12" s="72">
        <f>IF(RES_hh_tesh!H12=0,0,RES_hh_tesh!H12/RES_summary!H$19)</f>
        <v>101.43346202029853</v>
      </c>
      <c r="I12" s="72">
        <f>IF(RES_hh_tesh!I12=0,0,RES_hh_tesh!I12/RES_summary!I$19)</f>
        <v>91.260238488363498</v>
      </c>
      <c r="J12" s="72">
        <f>IF(RES_hh_tesh!J12=0,0,RES_hh_tesh!J12/RES_summary!J$19)</f>
        <v>106.21658892027311</v>
      </c>
      <c r="K12" s="72">
        <f>IF(RES_hh_tesh!K12=0,0,RES_hh_tesh!K12/RES_summary!K$19)</f>
        <v>108.89390256317834</v>
      </c>
      <c r="L12" s="72">
        <f>IF(RES_hh_tesh!L12=0,0,RES_hh_tesh!L12/RES_summary!L$19)</f>
        <v>104.22858973859779</v>
      </c>
      <c r="M12" s="72">
        <f>IF(RES_hh_tesh!M12=0,0,RES_hh_tesh!M12/RES_summary!M$19)</f>
        <v>98.596498937862492</v>
      </c>
      <c r="N12" s="72">
        <f>IF(RES_hh_tesh!N12=0,0,RES_hh_tesh!N12/RES_summary!N$19)</f>
        <v>99.192891901128661</v>
      </c>
      <c r="O12" s="72">
        <f>IF(RES_hh_tesh!O12=0,0,RES_hh_tesh!O12/RES_summary!O$19)</f>
        <v>92.443436867944442</v>
      </c>
      <c r="P12" s="72">
        <f>IF(RES_hh_tesh!P12=0,0,RES_hh_tesh!P12/RES_summary!P$19)</f>
        <v>92.537013968298425</v>
      </c>
      <c r="Q12" s="72">
        <f>IF(RES_hh_tesh!Q12=0,0,RES_hh_tesh!Q12/RES_summary!Q$19)</f>
        <v>99.559012410695743</v>
      </c>
      <c r="R12" s="72">
        <f>IF(RES_hh_tesh!R12=0,0,RES_hh_tesh!R12/RES_summary!R$19)</f>
        <v>98.295079597972872</v>
      </c>
      <c r="S12" s="72">
        <f>IF(RES_hh_tesh!S12=0,0,RES_hh_tesh!S12/RES_summary!S$19)</f>
        <v>97.707339179026448</v>
      </c>
      <c r="T12" s="72">
        <f>IF(RES_hh_tesh!T12=0,0,RES_hh_tesh!T12/RES_summary!T$19)</f>
        <v>94.082347280718608</v>
      </c>
      <c r="U12" s="72">
        <f>IF(RES_hh_tesh!U12=0,0,RES_hh_tesh!U12/RES_summary!U$19)</f>
        <v>87.645718643178554</v>
      </c>
      <c r="V12" s="72">
        <f>IF(RES_hh_tesh!V12=0,0,RES_hh_tesh!V12/RES_summary!V$19)</f>
        <v>89.469857608488098</v>
      </c>
      <c r="W12" s="72">
        <f>IF(RES_hh_tesh!W12=0,0,RES_hh_tesh!W12/RES_summary!W$19)</f>
        <v>94.333928414218391</v>
      </c>
      <c r="DA12" s="89" t="s">
        <v>583</v>
      </c>
    </row>
    <row r="13" spans="1:105" ht="12" customHeight="1" x14ac:dyDescent="0.25">
      <c r="A13" s="73" t="s">
        <v>94</v>
      </c>
      <c r="B13" s="74">
        <f>IF(RES_hh_tesh!B13=0,0,RES_hh_tesh!B13/RES_summary!B$19)</f>
        <v>101.91456973641871</v>
      </c>
      <c r="C13" s="74">
        <f>IF(RES_hh_tesh!C13=0,0,RES_hh_tesh!C13/RES_summary!C$19)</f>
        <v>109.87648907454921</v>
      </c>
      <c r="D13" s="74">
        <f>IF(RES_hh_tesh!D13=0,0,RES_hh_tesh!D13/RES_summary!D$19)</f>
        <v>103.64267654758331</v>
      </c>
      <c r="E13" s="74">
        <f>IF(RES_hh_tesh!E13=0,0,RES_hh_tesh!E13/RES_summary!E$19)</f>
        <v>104.83814578856111</v>
      </c>
      <c r="F13" s="74">
        <f>IF(RES_hh_tesh!F13=0,0,RES_hh_tesh!F13/RES_summary!F$19)</f>
        <v>117.70821922378171</v>
      </c>
      <c r="G13" s="74">
        <f>IF(RES_hh_tesh!G13=0,0,RES_hh_tesh!G13/RES_summary!G$19)</f>
        <v>124.0246592603314</v>
      </c>
      <c r="H13" s="74">
        <f>IF(RES_hh_tesh!H13=0,0,RES_hh_tesh!H13/RES_summary!H$19)</f>
        <v>108.58021846135007</v>
      </c>
      <c r="I13" s="74">
        <f>IF(RES_hh_tesh!I13=0,0,RES_hh_tesh!I13/RES_summary!I$19)</f>
        <v>120.14429935312668</v>
      </c>
      <c r="J13" s="74">
        <f>IF(RES_hh_tesh!J13=0,0,RES_hh_tesh!J13/RES_summary!J$19)</f>
        <v>51.886418174508321</v>
      </c>
      <c r="K13" s="74">
        <f>IF(RES_hh_tesh!K13=0,0,RES_hh_tesh!K13/RES_summary!K$19)</f>
        <v>161.14700694412514</v>
      </c>
      <c r="L13" s="74">
        <f>IF(RES_hh_tesh!L13=0,0,RES_hh_tesh!L13/RES_summary!L$19)</f>
        <v>88.651486082311948</v>
      </c>
      <c r="M13" s="74">
        <f>IF(RES_hh_tesh!M13=0,0,RES_hh_tesh!M13/RES_summary!M$19)</f>
        <v>67.228243273815352</v>
      </c>
      <c r="N13" s="74">
        <f>IF(RES_hh_tesh!N13=0,0,RES_hh_tesh!N13/RES_summary!N$19)</f>
        <v>80.663982240967613</v>
      </c>
      <c r="O13" s="74">
        <f>IF(RES_hh_tesh!O13=0,0,RES_hh_tesh!O13/RES_summary!O$19)</f>
        <v>86.556489485824599</v>
      </c>
      <c r="P13" s="74">
        <f>IF(RES_hh_tesh!P13=0,0,RES_hh_tesh!P13/RES_summary!P$19)</f>
        <v>73.423902292402303</v>
      </c>
      <c r="Q13" s="74">
        <f>IF(RES_hh_tesh!Q13=0,0,RES_hh_tesh!Q13/RES_summary!Q$19)</f>
        <v>118.5288020076365</v>
      </c>
      <c r="R13" s="74">
        <f>IF(RES_hh_tesh!R13=0,0,RES_hh_tesh!R13/RES_summary!R$19)</f>
        <v>115.60510279970667</v>
      </c>
      <c r="S13" s="74">
        <f>IF(RES_hh_tesh!S13=0,0,RES_hh_tesh!S13/RES_summary!S$19)</f>
        <v>132.51627740086261</v>
      </c>
      <c r="T13" s="74">
        <f>IF(RES_hh_tesh!T13=0,0,RES_hh_tesh!T13/RES_summary!T$19)</f>
        <v>83.013935563331259</v>
      </c>
      <c r="U13" s="74">
        <f>IF(RES_hh_tesh!U13=0,0,RES_hh_tesh!U13/RES_summary!U$19)</f>
        <v>62.556643685483451</v>
      </c>
      <c r="V13" s="74">
        <f>IF(RES_hh_tesh!V13=0,0,RES_hh_tesh!V13/RES_summary!V$19)</f>
        <v>104.96789464927026</v>
      </c>
      <c r="W13" s="74">
        <f>IF(RES_hh_tesh!W13=0,0,RES_hh_tesh!W13/RES_summary!W$19)</f>
        <v>85.978819855378987</v>
      </c>
      <c r="DA13" s="90" t="s">
        <v>584</v>
      </c>
    </row>
    <row r="14" spans="1:105" ht="12" customHeight="1" x14ac:dyDescent="0.25">
      <c r="A14" s="75" t="s">
        <v>97</v>
      </c>
      <c r="B14" s="76">
        <f>IF(RES_hh_tesh!B14=0,0,RES_hh_tesh!B14/RES_summary!B$19)</f>
        <v>2.3965032360616627</v>
      </c>
      <c r="C14" s="76">
        <f>IF(RES_hh_tesh!C14=0,0,RES_hh_tesh!C14/RES_summary!C$19)</f>
        <v>2.5548555630856105</v>
      </c>
      <c r="D14" s="76">
        <f>IF(RES_hh_tesh!D14=0,0,RES_hh_tesh!D14/RES_summary!D$19)</f>
        <v>2.3920739005681364</v>
      </c>
      <c r="E14" s="76">
        <f>IF(RES_hh_tesh!E14=0,0,RES_hh_tesh!E14/RES_summary!E$19)</f>
        <v>2.3975320734931498</v>
      </c>
      <c r="F14" s="76">
        <f>IF(RES_hh_tesh!F14=0,0,RES_hh_tesh!F14/RES_summary!F$19)</f>
        <v>2.6130038252953711</v>
      </c>
      <c r="G14" s="76">
        <f>IF(RES_hh_tesh!G14=0,0,RES_hh_tesh!G14/RES_summary!G$19)</f>
        <v>2.5141815268265826</v>
      </c>
      <c r="H14" s="76">
        <f>IF(RES_hh_tesh!H14=0,0,RES_hh_tesh!H14/RES_summary!H$19)</f>
        <v>2.3266935651870715</v>
      </c>
      <c r="I14" s="76">
        <f>IF(RES_hh_tesh!I14=0,0,RES_hh_tesh!I14/RES_summary!I$19)</f>
        <v>2.2803708981144419</v>
      </c>
      <c r="J14" s="76">
        <f>IF(RES_hh_tesh!J14=0,0,RES_hh_tesh!J14/RES_summary!J$19)</f>
        <v>2.3306117639335318</v>
      </c>
      <c r="K14" s="76">
        <f>IF(RES_hh_tesh!K14=0,0,RES_hh_tesh!K14/RES_summary!K$19)</f>
        <v>2.2647539735372777</v>
      </c>
      <c r="L14" s="76">
        <f>IF(RES_hh_tesh!L14=0,0,RES_hh_tesh!L14/RES_summary!L$19)</f>
        <v>2.2736172009226738</v>
      </c>
      <c r="M14" s="76">
        <f>IF(RES_hh_tesh!M14=0,0,RES_hh_tesh!M14/RES_summary!M$19)</f>
        <v>2.0795537846732093</v>
      </c>
      <c r="N14" s="76">
        <f>IF(RES_hh_tesh!N14=0,0,RES_hh_tesh!N14/RES_summary!N$19)</f>
        <v>2.0028180613484676</v>
      </c>
      <c r="O14" s="76">
        <f>IF(RES_hh_tesh!O14=0,0,RES_hh_tesh!O14/RES_summary!O$19)</f>
        <v>2.0297123102876053</v>
      </c>
      <c r="P14" s="76">
        <f>IF(RES_hh_tesh!P14=0,0,RES_hh_tesh!P14/RES_summary!P$19)</f>
        <v>1.7764880161280545</v>
      </c>
      <c r="Q14" s="76">
        <f>IF(RES_hh_tesh!Q14=0,0,RES_hh_tesh!Q14/RES_summary!Q$19)</f>
        <v>1.9145541540009938</v>
      </c>
      <c r="R14" s="76">
        <f>IF(RES_hh_tesh!R14=0,0,RES_hh_tesh!R14/RES_summary!R$19)</f>
        <v>1.923516731687777</v>
      </c>
      <c r="S14" s="76">
        <f>IF(RES_hh_tesh!S14=0,0,RES_hh_tesh!S14/RES_summary!S$19)</f>
        <v>1.9416608731838951</v>
      </c>
      <c r="T14" s="76">
        <f>IF(RES_hh_tesh!T14=0,0,RES_hh_tesh!T14/RES_summary!T$19)</f>
        <v>1.7582513214479467</v>
      </c>
      <c r="U14" s="76">
        <f>IF(RES_hh_tesh!U14=0,0,RES_hh_tesh!U14/RES_summary!U$19)</f>
        <v>1.6119137438541136</v>
      </c>
      <c r="V14" s="76">
        <f>IF(RES_hh_tesh!V14=0,0,RES_hh_tesh!V14/RES_summary!V$19)</f>
        <v>1.7225046367873669</v>
      </c>
      <c r="W14" s="76">
        <f>IF(RES_hh_tesh!W14=0,0,RES_hh_tesh!W14/RES_summary!W$19)</f>
        <v>1.6300792689971659</v>
      </c>
      <c r="DA14" s="91" t="s">
        <v>585</v>
      </c>
    </row>
    <row r="15" spans="1:105" ht="12.95" customHeight="1" x14ac:dyDescent="0.25">
      <c r="A15" s="68" t="s">
        <v>92</v>
      </c>
      <c r="B15" s="69">
        <f>IF(RES_hh_tesh!B15=0,0,RES_hh_tesh!B15/RES_summary!B$19)</f>
        <v>0.58461352862997407</v>
      </c>
      <c r="C15" s="69">
        <f>IF(RES_hh_tesh!C15=0,0,RES_hh_tesh!C15/RES_summary!C$19)</f>
        <v>0.6246846531131085</v>
      </c>
      <c r="D15" s="69">
        <f>IF(RES_hh_tesh!D15=0,0,RES_hh_tesh!D15/RES_summary!D$19)</f>
        <v>0.7076006616175774</v>
      </c>
      <c r="E15" s="69">
        <f>IF(RES_hh_tesh!E15=0,0,RES_hh_tesh!E15/RES_summary!E$19)</f>
        <v>1.6358619884103744</v>
      </c>
      <c r="F15" s="69">
        <f>IF(RES_hh_tesh!F15=0,0,RES_hh_tesh!F15/RES_summary!F$19)</f>
        <v>0.67964321433734776</v>
      </c>
      <c r="G15" s="69">
        <f>IF(RES_hh_tesh!G15=0,0,RES_hh_tesh!G15/RES_summary!G$19)</f>
        <v>0.85020815750675305</v>
      </c>
      <c r="H15" s="69">
        <f>IF(RES_hh_tesh!H15=0,0,RES_hh_tesh!H15/RES_summary!H$19)</f>
        <v>1.5905619666190518</v>
      </c>
      <c r="I15" s="69">
        <f>IF(RES_hh_tesh!I15=0,0,RES_hh_tesh!I15/RES_summary!I$19)</f>
        <v>0.93135146331768204</v>
      </c>
      <c r="J15" s="69">
        <f>IF(RES_hh_tesh!J15=0,0,RES_hh_tesh!J15/RES_summary!J$19)</f>
        <v>0.9525391338206175</v>
      </c>
      <c r="K15" s="69">
        <f>IF(RES_hh_tesh!K15=0,0,RES_hh_tesh!K15/RES_summary!K$19)</f>
        <v>1.0364632479729523</v>
      </c>
      <c r="L15" s="69">
        <f>IF(RES_hh_tesh!L15=0,0,RES_hh_tesh!L15/RES_summary!L$19)</f>
        <v>1.4107181972877203</v>
      </c>
      <c r="M15" s="69">
        <f>IF(RES_hh_tesh!M15=0,0,RES_hh_tesh!M15/RES_summary!M$19)</f>
        <v>1.5715034865281801</v>
      </c>
      <c r="N15" s="69">
        <f>IF(RES_hh_tesh!N15=0,0,RES_hh_tesh!N15/RES_summary!N$19)</f>
        <v>1.7442775246036772</v>
      </c>
      <c r="O15" s="69">
        <f>IF(RES_hh_tesh!O15=0,0,RES_hh_tesh!O15/RES_summary!O$19)</f>
        <v>1.9474176894182422</v>
      </c>
      <c r="P15" s="69">
        <f>IF(RES_hh_tesh!P15=0,0,RES_hh_tesh!P15/RES_summary!P$19)</f>
        <v>2.0441635786686145</v>
      </c>
      <c r="Q15" s="69">
        <f>IF(RES_hh_tesh!Q15=0,0,RES_hh_tesh!Q15/RES_summary!Q$19)</f>
        <v>2.2796270050838854</v>
      </c>
      <c r="R15" s="69">
        <f>IF(RES_hh_tesh!R15=0,0,RES_hh_tesh!R15/RES_summary!R$19)</f>
        <v>2.286267988169068</v>
      </c>
      <c r="S15" s="69">
        <f>IF(RES_hh_tesh!S15=0,0,RES_hh_tesh!S15/RES_summary!S$19)</f>
        <v>2.0461993947328665</v>
      </c>
      <c r="T15" s="69">
        <f>IF(RES_hh_tesh!T15=0,0,RES_hh_tesh!T15/RES_summary!T$19)</f>
        <v>2.4676532341539259</v>
      </c>
      <c r="U15" s="69">
        <f>IF(RES_hh_tesh!U15=0,0,RES_hh_tesh!U15/RES_summary!U$19)</f>
        <v>2.7393495451244139</v>
      </c>
      <c r="V15" s="69">
        <f>IF(RES_hh_tesh!V15=0,0,RES_hh_tesh!V15/RES_summary!V$19)</f>
        <v>2.9702139304489319</v>
      </c>
      <c r="W15" s="69">
        <f>IF(RES_hh_tesh!W15=0,0,RES_hh_tesh!W15/RES_summary!W$19)</f>
        <v>3.0572919759281598</v>
      </c>
      <c r="DA15" s="88" t="s">
        <v>303</v>
      </c>
    </row>
    <row r="16" spans="1:105" ht="12" customHeight="1" x14ac:dyDescent="0.25">
      <c r="A16" s="28" t="s">
        <v>91</v>
      </c>
      <c r="B16" s="72">
        <f>IF(RES_hh_tesh!B16=0,0,RES_hh_tesh!B16/RES_summary!B$19)</f>
        <v>0.58461352862997407</v>
      </c>
      <c r="C16" s="72">
        <f>IF(RES_hh_tesh!C16=0,0,RES_hh_tesh!C16/RES_summary!C$19)</f>
        <v>0.6246846531131085</v>
      </c>
      <c r="D16" s="72">
        <f>IF(RES_hh_tesh!D16=0,0,RES_hh_tesh!D16/RES_summary!D$19)</f>
        <v>0.7076006616175774</v>
      </c>
      <c r="E16" s="72">
        <f>IF(RES_hh_tesh!E16=0,0,RES_hh_tesh!E16/RES_summary!E$19)</f>
        <v>1.6358619884103744</v>
      </c>
      <c r="F16" s="72">
        <f>IF(RES_hh_tesh!F16=0,0,RES_hh_tesh!F16/RES_summary!F$19)</f>
        <v>0.67964321433734776</v>
      </c>
      <c r="G16" s="72">
        <f>IF(RES_hh_tesh!G16=0,0,RES_hh_tesh!G16/RES_summary!G$19)</f>
        <v>0.85020815750675305</v>
      </c>
      <c r="H16" s="72">
        <f>IF(RES_hh_tesh!H16=0,0,RES_hh_tesh!H16/RES_summary!H$19)</f>
        <v>1.5905619666190518</v>
      </c>
      <c r="I16" s="72">
        <f>IF(RES_hh_tesh!I16=0,0,RES_hh_tesh!I16/RES_summary!I$19)</f>
        <v>0.93135146331768204</v>
      </c>
      <c r="J16" s="72">
        <f>IF(RES_hh_tesh!J16=0,0,RES_hh_tesh!J16/RES_summary!J$19)</f>
        <v>0.9525391338206175</v>
      </c>
      <c r="K16" s="72">
        <f>IF(RES_hh_tesh!K16=0,0,RES_hh_tesh!K16/RES_summary!K$19)</f>
        <v>1.0364632479729523</v>
      </c>
      <c r="L16" s="72">
        <f>IF(RES_hh_tesh!L16=0,0,RES_hh_tesh!L16/RES_summary!L$19)</f>
        <v>1.4107181972877203</v>
      </c>
      <c r="M16" s="72">
        <f>IF(RES_hh_tesh!M16=0,0,RES_hh_tesh!M16/RES_summary!M$19)</f>
        <v>1.5715034865281801</v>
      </c>
      <c r="N16" s="72">
        <f>IF(RES_hh_tesh!N16=0,0,RES_hh_tesh!N16/RES_summary!N$19)</f>
        <v>1.7442775246036772</v>
      </c>
      <c r="O16" s="72">
        <f>IF(RES_hh_tesh!O16=0,0,RES_hh_tesh!O16/RES_summary!O$19)</f>
        <v>1.9474176894182422</v>
      </c>
      <c r="P16" s="72">
        <f>IF(RES_hh_tesh!P16=0,0,RES_hh_tesh!P16/RES_summary!P$19)</f>
        <v>2.0441635786686145</v>
      </c>
      <c r="Q16" s="72">
        <f>IF(RES_hh_tesh!Q16=0,0,RES_hh_tesh!Q16/RES_summary!Q$19)</f>
        <v>2.2796270050838854</v>
      </c>
      <c r="R16" s="72">
        <f>IF(RES_hh_tesh!R16=0,0,RES_hh_tesh!R16/RES_summary!R$19)</f>
        <v>2.286267988169068</v>
      </c>
      <c r="S16" s="72">
        <f>IF(RES_hh_tesh!S16=0,0,RES_hh_tesh!S16/RES_summary!S$19)</f>
        <v>2.0461993947328665</v>
      </c>
      <c r="T16" s="72">
        <f>IF(RES_hh_tesh!T16=0,0,RES_hh_tesh!T16/RES_summary!T$19)</f>
        <v>2.4676532341539259</v>
      </c>
      <c r="U16" s="72">
        <f>IF(RES_hh_tesh!U16=0,0,RES_hh_tesh!U16/RES_summary!U$19)</f>
        <v>2.7393495451244139</v>
      </c>
      <c r="V16" s="72">
        <f>IF(RES_hh_tesh!V16=0,0,RES_hh_tesh!V16/RES_summary!V$19)</f>
        <v>2.9702139304489319</v>
      </c>
      <c r="W16" s="72">
        <f>IF(RES_hh_tesh!W16=0,0,RES_hh_tesh!W16/RES_summary!W$19)</f>
        <v>3.0572919759281598</v>
      </c>
      <c r="DA16" s="89" t="s">
        <v>586</v>
      </c>
    </row>
    <row r="17" spans="1:105" ht="12.95" customHeight="1" x14ac:dyDescent="0.25">
      <c r="A17" s="68" t="s">
        <v>55</v>
      </c>
      <c r="B17" s="69">
        <f>IF(RES_hh_tesh!B17=0,0,RES_hh_tesh!B17/RES_summary!B$19)</f>
        <v>8.5007807645460982</v>
      </c>
      <c r="C17" s="69">
        <f>IF(RES_hh_tesh!C17=0,0,RES_hh_tesh!C17/RES_summary!C$19)</f>
        <v>8.1640215489902488</v>
      </c>
      <c r="D17" s="69">
        <f>IF(RES_hh_tesh!D17=0,0,RES_hh_tesh!D17/RES_summary!D$19)</f>
        <v>8.3121877341173924</v>
      </c>
      <c r="E17" s="69">
        <f>IF(RES_hh_tesh!E17=0,0,RES_hh_tesh!E17/RES_summary!E$19)</f>
        <v>8.2369090966063947</v>
      </c>
      <c r="F17" s="69">
        <f>IF(RES_hh_tesh!F17=0,0,RES_hh_tesh!F17/RES_summary!F$19)</f>
        <v>8.2019805000334962</v>
      </c>
      <c r="G17" s="69">
        <f>IF(RES_hh_tesh!G17=0,0,RES_hh_tesh!G17/RES_summary!G$19)</f>
        <v>7.9367623203245827</v>
      </c>
      <c r="H17" s="69">
        <f>IF(RES_hh_tesh!H17=0,0,RES_hh_tesh!H17/RES_summary!H$19)</f>
        <v>7.7106950761477542</v>
      </c>
      <c r="I17" s="69">
        <f>IF(RES_hh_tesh!I17=0,0,RES_hh_tesh!I17/RES_summary!I$19)</f>
        <v>7.6744055625333099</v>
      </c>
      <c r="J17" s="69">
        <f>IF(RES_hh_tesh!J17=0,0,RES_hh_tesh!J17/RES_summary!J$19)</f>
        <v>7.796613147316771</v>
      </c>
      <c r="K17" s="69">
        <f>IF(RES_hh_tesh!K17=0,0,RES_hh_tesh!K17/RES_summary!K$19)</f>
        <v>7.0942940068495126</v>
      </c>
      <c r="L17" s="69">
        <f>IF(RES_hh_tesh!L17=0,0,RES_hh_tesh!L17/RES_summary!L$19)</f>
        <v>7.876889539393515</v>
      </c>
      <c r="M17" s="69">
        <f>IF(RES_hh_tesh!M17=0,0,RES_hh_tesh!M17/RES_summary!M$19)</f>
        <v>8.312025113466758</v>
      </c>
      <c r="N17" s="69">
        <f>IF(RES_hh_tesh!N17=0,0,RES_hh_tesh!N17/RES_summary!N$19)</f>
        <v>7.4894681000056407</v>
      </c>
      <c r="O17" s="69">
        <f>IF(RES_hh_tesh!O17=0,0,RES_hh_tesh!O17/RES_summary!O$19)</f>
        <v>8.6735174691802932</v>
      </c>
      <c r="P17" s="69">
        <f>IF(RES_hh_tesh!P17=0,0,RES_hh_tesh!P17/RES_summary!P$19)</f>
        <v>9.6630690540311708</v>
      </c>
      <c r="Q17" s="69">
        <f>IF(RES_hh_tesh!Q17=0,0,RES_hh_tesh!Q17/RES_summary!Q$19)</f>
        <v>7.8260724652824463</v>
      </c>
      <c r="R17" s="69">
        <f>IF(RES_hh_tesh!R17=0,0,RES_hh_tesh!R17/RES_summary!R$19)</f>
        <v>7.5980688825811828</v>
      </c>
      <c r="S17" s="69">
        <f>IF(RES_hh_tesh!S17=0,0,RES_hh_tesh!S17/RES_summary!S$19)</f>
        <v>6.8883836458563072</v>
      </c>
      <c r="T17" s="69">
        <f>IF(RES_hh_tesh!T17=0,0,RES_hh_tesh!T17/RES_summary!T$19)</f>
        <v>7.6916977177076253</v>
      </c>
      <c r="U17" s="69">
        <f>IF(RES_hh_tesh!U17=0,0,RES_hh_tesh!U17/RES_summary!U$19)</f>
        <v>8.9706237812401231</v>
      </c>
      <c r="V17" s="69">
        <f>IF(RES_hh_tesh!V17=0,0,RES_hh_tesh!V17/RES_summary!V$19)</f>
        <v>7.0304973582889394</v>
      </c>
      <c r="W17" s="69">
        <f>IF(RES_hh_tesh!W17=0,0,RES_hh_tesh!W17/RES_summary!W$19)</f>
        <v>7.6182783897849502</v>
      </c>
      <c r="DA17" s="88" t="s">
        <v>304</v>
      </c>
    </row>
    <row r="18" spans="1:105" ht="12" customHeight="1" x14ac:dyDescent="0.25">
      <c r="A18" s="28" t="s">
        <v>51</v>
      </c>
      <c r="B18" s="72">
        <f>IF(RES_hh_tesh!B18=0,0,RES_hh_tesh!B18/RES_summary!B$19)</f>
        <v>0</v>
      </c>
      <c r="C18" s="72">
        <f>IF(RES_hh_tesh!C18=0,0,RES_hh_tesh!C18/RES_summary!C$19)</f>
        <v>0</v>
      </c>
      <c r="D18" s="72">
        <f>IF(RES_hh_tesh!D18=0,0,RES_hh_tesh!D18/RES_summary!D$19)</f>
        <v>0</v>
      </c>
      <c r="E18" s="72">
        <f>IF(RES_hh_tesh!E18=0,0,RES_hh_tesh!E18/RES_summary!E$19)</f>
        <v>0</v>
      </c>
      <c r="F18" s="72">
        <f>IF(RES_hh_tesh!F18=0,0,RES_hh_tesh!F18/RES_summary!F$19)</f>
        <v>0</v>
      </c>
      <c r="G18" s="72">
        <f>IF(RES_hh_tesh!G18=0,0,RES_hh_tesh!G18/RES_summary!G$19)</f>
        <v>0</v>
      </c>
      <c r="H18" s="72">
        <f>IF(RES_hh_tesh!H18=0,0,RES_hh_tesh!H18/RES_summary!H$19)</f>
        <v>0</v>
      </c>
      <c r="I18" s="72">
        <f>IF(RES_hh_tesh!I18=0,0,RES_hh_tesh!I18/RES_summary!I$19)</f>
        <v>0</v>
      </c>
      <c r="J18" s="72">
        <f>IF(RES_hh_tesh!J18=0,0,RES_hh_tesh!J18/RES_summary!J$19)</f>
        <v>0</v>
      </c>
      <c r="K18" s="72">
        <f>IF(RES_hh_tesh!K18=0,0,RES_hh_tesh!K18/RES_summary!K$19)</f>
        <v>0</v>
      </c>
      <c r="L18" s="72">
        <f>IF(RES_hh_tesh!L18=0,0,RES_hh_tesh!L18/RES_summary!L$19)</f>
        <v>0</v>
      </c>
      <c r="M18" s="72">
        <f>IF(RES_hh_tesh!M18=0,0,RES_hh_tesh!M18/RES_summary!M$19)</f>
        <v>0</v>
      </c>
      <c r="N18" s="72">
        <f>IF(RES_hh_tesh!N18=0,0,RES_hh_tesh!N18/RES_summary!N$19)</f>
        <v>0</v>
      </c>
      <c r="O18" s="72">
        <f>IF(RES_hh_tesh!O18=0,0,RES_hh_tesh!O18/RES_summary!O$19)</f>
        <v>0</v>
      </c>
      <c r="P18" s="72">
        <f>IF(RES_hh_tesh!P18=0,0,RES_hh_tesh!P18/RES_summary!P$19)</f>
        <v>0</v>
      </c>
      <c r="Q18" s="72">
        <f>IF(RES_hh_tesh!Q18=0,0,RES_hh_tesh!Q18/RES_summary!Q$19)</f>
        <v>0</v>
      </c>
      <c r="R18" s="72">
        <f>IF(RES_hh_tesh!R18=0,0,RES_hh_tesh!R18/RES_summary!R$19)</f>
        <v>0</v>
      </c>
      <c r="S18" s="72">
        <f>IF(RES_hh_tesh!S18=0,0,RES_hh_tesh!S18/RES_summary!S$19)</f>
        <v>0</v>
      </c>
      <c r="T18" s="72">
        <f>IF(RES_hh_tesh!T18=0,0,RES_hh_tesh!T18/RES_summary!T$19)</f>
        <v>0</v>
      </c>
      <c r="U18" s="72">
        <f>IF(RES_hh_tesh!U18=0,0,RES_hh_tesh!U18/RES_summary!U$19)</f>
        <v>0</v>
      </c>
      <c r="V18" s="72">
        <f>IF(RES_hh_tesh!V18=0,0,RES_hh_tesh!V18/RES_summary!V$19)</f>
        <v>0</v>
      </c>
      <c r="W18" s="72">
        <f>IF(RES_hh_tesh!W18=0,0,RES_hh_tesh!W18/RES_summary!W$19)</f>
        <v>0</v>
      </c>
      <c r="DA18" s="89" t="s">
        <v>587</v>
      </c>
    </row>
    <row r="19" spans="1:105" s="2" customFormat="1" ht="12" customHeight="1" x14ac:dyDescent="0.25">
      <c r="A19" s="28" t="s">
        <v>74</v>
      </c>
      <c r="B19" s="72">
        <f>IF(RES_hh_tesh!B19=0,0,RES_hh_tesh!B19/RES_summary!B$19)</f>
        <v>9.0347084014413106</v>
      </c>
      <c r="C19" s="72">
        <f>IF(RES_hh_tesh!C19=0,0,RES_hh_tesh!C19/RES_summary!C$19)</f>
        <v>8.8048733200176414</v>
      </c>
      <c r="D19" s="72">
        <f>IF(RES_hh_tesh!D19=0,0,RES_hh_tesh!D19/RES_summary!D$19)</f>
        <v>6.5932046823812929</v>
      </c>
      <c r="E19" s="72">
        <f>IF(RES_hh_tesh!E19=0,0,RES_hh_tesh!E19/RES_summary!E$19)</f>
        <v>2.9004140811255517</v>
      </c>
      <c r="F19" s="72">
        <f>IF(RES_hh_tesh!F19=0,0,RES_hh_tesh!F19/RES_summary!F$19)</f>
        <v>6.8036536060811716</v>
      </c>
      <c r="G19" s="72">
        <f>IF(RES_hh_tesh!G19=0,0,RES_hh_tesh!G19/RES_summary!G$19)</f>
        <v>9.8898750800499808</v>
      </c>
      <c r="H19" s="72">
        <f>IF(RES_hh_tesh!H19=0,0,RES_hh_tesh!H19/RES_summary!H$19)</f>
        <v>10.260194063822022</v>
      </c>
      <c r="I19" s="72">
        <f>IF(RES_hh_tesh!I19=0,0,RES_hh_tesh!I19/RES_summary!I$19)</f>
        <v>4.4116561208020295</v>
      </c>
      <c r="J19" s="72">
        <f>IF(RES_hh_tesh!J19=0,0,RES_hh_tesh!J19/RES_summary!J$19)</f>
        <v>3.8498375945436947</v>
      </c>
      <c r="K19" s="72">
        <f>IF(RES_hh_tesh!K19=0,0,RES_hh_tesh!K19/RES_summary!K$19)</f>
        <v>9.9160087267161519</v>
      </c>
      <c r="L19" s="72">
        <f>IF(RES_hh_tesh!L19=0,0,RES_hh_tesh!L19/RES_summary!L$19)</f>
        <v>10.817749663955382</v>
      </c>
      <c r="M19" s="72">
        <f>IF(RES_hh_tesh!M19=0,0,RES_hh_tesh!M19/RES_summary!M$19)</f>
        <v>5.6084261078602191</v>
      </c>
      <c r="N19" s="72">
        <f>IF(RES_hh_tesh!N19=0,0,RES_hh_tesh!N19/RES_summary!N$19)</f>
        <v>0</v>
      </c>
      <c r="O19" s="72">
        <f>IF(RES_hh_tesh!O19=0,0,RES_hh_tesh!O19/RES_summary!O$19)</f>
        <v>0</v>
      </c>
      <c r="P19" s="72">
        <f>IF(RES_hh_tesh!P19=0,0,RES_hh_tesh!P19/RES_summary!P$19)</f>
        <v>0</v>
      </c>
      <c r="Q19" s="72">
        <f>IF(RES_hh_tesh!Q19=0,0,RES_hh_tesh!Q19/RES_summary!Q$19)</f>
        <v>0</v>
      </c>
      <c r="R19" s="72">
        <f>IF(RES_hh_tesh!R19=0,0,RES_hh_tesh!R19/RES_summary!R$19)</f>
        <v>0</v>
      </c>
      <c r="S19" s="72">
        <f>IF(RES_hh_tesh!S19=0,0,RES_hh_tesh!S19/RES_summary!S$19)</f>
        <v>0</v>
      </c>
      <c r="T19" s="72">
        <f>IF(RES_hh_tesh!T19=0,0,RES_hh_tesh!T19/RES_summary!T$19)</f>
        <v>0</v>
      </c>
      <c r="U19" s="72">
        <f>IF(RES_hh_tesh!U19=0,0,RES_hh_tesh!U19/RES_summary!U$19)</f>
        <v>0</v>
      </c>
      <c r="V19" s="72">
        <f>IF(RES_hh_tesh!V19=0,0,RES_hh_tesh!V19/RES_summary!V$19)</f>
        <v>0</v>
      </c>
      <c r="W19" s="72">
        <f>IF(RES_hh_tesh!W19=0,0,RES_hh_tesh!W19/RES_summary!W$19)</f>
        <v>0</v>
      </c>
      <c r="DA19" s="89" t="s">
        <v>588</v>
      </c>
    </row>
    <row r="20" spans="1:105" ht="12" customHeight="1" x14ac:dyDescent="0.25">
      <c r="A20" s="28" t="s">
        <v>205</v>
      </c>
      <c r="B20" s="72">
        <f>IF(RES_hh_tesh!B20=0,0,RES_hh_tesh!B20/RES_summary!B$19)</f>
        <v>8.362417302114002</v>
      </c>
      <c r="C20" s="72">
        <f>IF(RES_hh_tesh!C20=0,0,RES_hh_tesh!C20/RES_summary!C$19)</f>
        <v>8.2376823401955299</v>
      </c>
      <c r="D20" s="72">
        <f>IF(RES_hh_tesh!D20=0,0,RES_hh_tesh!D20/RES_summary!D$19)</f>
        <v>8.2967044086907471</v>
      </c>
      <c r="E20" s="72">
        <f>IF(RES_hh_tesh!E20=0,0,RES_hh_tesh!E20/RES_summary!E$19)</f>
        <v>8.2364268263010683</v>
      </c>
      <c r="F20" s="72">
        <f>IF(RES_hh_tesh!F20=0,0,RES_hh_tesh!F20/RES_summary!F$19)</f>
        <v>8.0923868143824524</v>
      </c>
      <c r="G20" s="72">
        <f>IF(RES_hh_tesh!G20=0,0,RES_hh_tesh!G20/RES_summary!G$19)</f>
        <v>7.6658867688986021</v>
      </c>
      <c r="H20" s="72">
        <f>IF(RES_hh_tesh!H20=0,0,RES_hh_tesh!H20/RES_summary!H$19)</f>
        <v>7.9535308341771698</v>
      </c>
      <c r="I20" s="72">
        <f>IF(RES_hh_tesh!I20=0,0,RES_hh_tesh!I20/RES_summary!I$19)</f>
        <v>7.7249121343622287</v>
      </c>
      <c r="J20" s="72">
        <f>IF(RES_hh_tesh!J20=0,0,RES_hh_tesh!J20/RES_summary!J$19)</f>
        <v>7.7476053581758295</v>
      </c>
      <c r="K20" s="72">
        <f>IF(RES_hh_tesh!K20=0,0,RES_hh_tesh!K20/RES_summary!K$19)</f>
        <v>7.5474354829864225</v>
      </c>
      <c r="L20" s="72">
        <f>IF(RES_hh_tesh!L20=0,0,RES_hh_tesh!L20/RES_summary!L$19)</f>
        <v>7.4691459417653201</v>
      </c>
      <c r="M20" s="72">
        <f>IF(RES_hh_tesh!M20=0,0,RES_hh_tesh!M20/RES_summary!M$19)</f>
        <v>7.9145746468701068</v>
      </c>
      <c r="N20" s="72">
        <f>IF(RES_hh_tesh!N20=0,0,RES_hh_tesh!N20/RES_summary!N$19)</f>
        <v>8.2788231778847692</v>
      </c>
      <c r="O20" s="72">
        <f>IF(RES_hh_tesh!O20=0,0,RES_hh_tesh!O20/RES_summary!O$19)</f>
        <v>8.4311403831581071</v>
      </c>
      <c r="P20" s="72">
        <f>IF(RES_hh_tesh!P20=0,0,RES_hh_tesh!P20/RES_summary!P$19)</f>
        <v>8.2875140723463794</v>
      </c>
      <c r="Q20" s="72">
        <f>IF(RES_hh_tesh!Q20=0,0,RES_hh_tesh!Q20/RES_summary!Q$19)</f>
        <v>8.2848861669473113</v>
      </c>
      <c r="R20" s="72">
        <f>IF(RES_hh_tesh!R20=0,0,RES_hh_tesh!R20/RES_summary!R$19)</f>
        <v>8.2459724315719605</v>
      </c>
      <c r="S20" s="72">
        <f>IF(RES_hh_tesh!S20=0,0,RES_hh_tesh!S20/RES_summary!S$19)</f>
        <v>6.3216840547121684</v>
      </c>
      <c r="T20" s="72">
        <f>IF(RES_hh_tesh!T20=0,0,RES_hh_tesh!T20/RES_summary!T$19)</f>
        <v>7.8561280938992093</v>
      </c>
      <c r="U20" s="72">
        <f>IF(RES_hh_tesh!U20=0,0,RES_hh_tesh!U20/RES_summary!U$19)</f>
        <v>8.5969305068932176</v>
      </c>
      <c r="V20" s="72">
        <f>IF(RES_hh_tesh!V20=0,0,RES_hh_tesh!V20/RES_summary!V$19)</f>
        <v>6.7974170473409439</v>
      </c>
      <c r="W20" s="72">
        <f>IF(RES_hh_tesh!W20=0,0,RES_hh_tesh!W20/RES_summary!W$19)</f>
        <v>7.8823161568335323</v>
      </c>
      <c r="DA20" s="89" t="s">
        <v>589</v>
      </c>
    </row>
    <row r="21" spans="1:105" ht="12" customHeight="1" x14ac:dyDescent="0.25">
      <c r="A21" s="28" t="s">
        <v>192</v>
      </c>
      <c r="B21" s="72">
        <f>IF(RES_hh_tesh!B21=0,0,RES_hh_tesh!B21/RES_summary!B$19)</f>
        <v>8.2760065759363908</v>
      </c>
      <c r="C21" s="72">
        <f>IF(RES_hh_tesh!C21=0,0,RES_hh_tesh!C21/RES_summary!C$19)</f>
        <v>8.062258647357222</v>
      </c>
      <c r="D21" s="72">
        <f>IF(RES_hh_tesh!D21=0,0,RES_hh_tesh!D21/RES_summary!D$19)</f>
        <v>8.3268419882660947</v>
      </c>
      <c r="E21" s="72">
        <f>IF(RES_hh_tesh!E21=0,0,RES_hh_tesh!E21/RES_summary!E$19)</f>
        <v>8.299560779130335</v>
      </c>
      <c r="F21" s="72">
        <f>IF(RES_hh_tesh!F21=0,0,RES_hh_tesh!F21/RES_summary!F$19)</f>
        <v>8.1811853718239433</v>
      </c>
      <c r="G21" s="72">
        <f>IF(RES_hh_tesh!G21=0,0,RES_hh_tesh!G21/RES_summary!G$19)</f>
        <v>8.0495222180433803</v>
      </c>
      <c r="H21" s="72">
        <f>IF(RES_hh_tesh!H21=0,0,RES_hh_tesh!H21/RES_summary!H$19)</f>
        <v>7.3959858575269246</v>
      </c>
      <c r="I21" s="72">
        <f>IF(RES_hh_tesh!I21=0,0,RES_hh_tesh!I21/RES_summary!I$19)</f>
        <v>7.5214127986596377</v>
      </c>
      <c r="J21" s="72">
        <f>IF(RES_hh_tesh!J21=0,0,RES_hh_tesh!J21/RES_summary!J$19)</f>
        <v>7.6869280924770633</v>
      </c>
      <c r="K21" s="72">
        <f>IF(RES_hh_tesh!K21=0,0,RES_hh_tesh!K21/RES_summary!K$19)</f>
        <v>6.4342201069995832</v>
      </c>
      <c r="L21" s="72">
        <f>IF(RES_hh_tesh!L21=0,0,RES_hh_tesh!L21/RES_summary!L$19)</f>
        <v>7.9602290726693195</v>
      </c>
      <c r="M21" s="72">
        <f>IF(RES_hh_tesh!M21=0,0,RES_hh_tesh!M21/RES_summary!M$19)</f>
        <v>8.1639067331554571</v>
      </c>
      <c r="N21" s="72">
        <f>IF(RES_hh_tesh!N21=0,0,RES_hh_tesh!N21/RES_summary!N$19)</f>
        <v>6.671371659255664</v>
      </c>
      <c r="O21" s="72">
        <f>IF(RES_hh_tesh!O21=0,0,RES_hh_tesh!O21/RES_summary!O$19)</f>
        <v>8.1714886515997769</v>
      </c>
      <c r="P21" s="72">
        <f>IF(RES_hh_tesh!P21=0,0,RES_hh_tesh!P21/RES_summary!P$19)</f>
        <v>9.2420228393121686</v>
      </c>
      <c r="Q21" s="72">
        <f>IF(RES_hh_tesh!Q21=0,0,RES_hh_tesh!Q21/RES_summary!Q$19)</f>
        <v>7.0780637256603951</v>
      </c>
      <c r="R21" s="72">
        <f>IF(RES_hh_tesh!R21=0,0,RES_hh_tesh!R21/RES_summary!R$19)</f>
        <v>6.7514693043291558</v>
      </c>
      <c r="S21" s="72">
        <f>IF(RES_hh_tesh!S21=0,0,RES_hh_tesh!S21/RES_summary!S$19)</f>
        <v>6.3644616852190508</v>
      </c>
      <c r="T21" s="72">
        <f>IF(RES_hh_tesh!T21=0,0,RES_hh_tesh!T21/RES_summary!T$19)</f>
        <v>6.8481403141190604</v>
      </c>
      <c r="U21" s="72">
        <f>IF(RES_hh_tesh!U21=0,0,RES_hh_tesh!U21/RES_summary!U$19)</f>
        <v>8.620926564914269</v>
      </c>
      <c r="V21" s="72">
        <f>IF(RES_hh_tesh!V21=0,0,RES_hh_tesh!V21/RES_summary!V$19)</f>
        <v>6.2606364557969716</v>
      </c>
      <c r="W21" s="72">
        <f>IF(RES_hh_tesh!W21=0,0,RES_hh_tesh!W21/RES_summary!W$19)</f>
        <v>6.7431161086696756</v>
      </c>
      <c r="DA21" s="89" t="s">
        <v>590</v>
      </c>
    </row>
    <row r="22" spans="1:105" ht="12" customHeight="1" x14ac:dyDescent="0.25">
      <c r="A22" s="28" t="s">
        <v>207</v>
      </c>
      <c r="B22" s="72">
        <f>IF(RES_hh_tesh!B22=0,0,RES_hh_tesh!B22/RES_summary!B$19)</f>
        <v>8.3126717871953009</v>
      </c>
      <c r="C22" s="72">
        <f>IF(RES_hh_tesh!C22=0,0,RES_hh_tesh!C22/RES_summary!C$19)</f>
        <v>8.2234596255116621</v>
      </c>
      <c r="D22" s="72">
        <f>IF(RES_hh_tesh!D22=0,0,RES_hh_tesh!D22/RES_summary!D$19)</f>
        <v>8.2828124573469726</v>
      </c>
      <c r="E22" s="72">
        <f>IF(RES_hh_tesh!E22=0,0,RES_hh_tesh!E22/RES_summary!E$19)</f>
        <v>8.2115912735989625</v>
      </c>
      <c r="F22" s="72">
        <f>IF(RES_hh_tesh!F22=0,0,RES_hh_tesh!F22/RES_summary!F$19)</f>
        <v>8.119031363966263</v>
      </c>
      <c r="G22" s="72">
        <f>IF(RES_hh_tesh!G22=0,0,RES_hh_tesh!G22/RES_summary!G$19)</f>
        <v>7.7586474964040946</v>
      </c>
      <c r="H22" s="72">
        <f>IF(RES_hh_tesh!H22=0,0,RES_hh_tesh!H22/RES_summary!H$19)</f>
        <v>7.9442677503866372</v>
      </c>
      <c r="I22" s="72">
        <f>IF(RES_hh_tesh!I22=0,0,RES_hh_tesh!I22/RES_summary!I$19)</f>
        <v>7.1767872040744782</v>
      </c>
      <c r="J22" s="72">
        <f>IF(RES_hh_tesh!J22=0,0,RES_hh_tesh!J22/RES_summary!J$19)</f>
        <v>7.412200337304335</v>
      </c>
      <c r="K22" s="72">
        <f>IF(RES_hh_tesh!K22=0,0,RES_hh_tesh!K22/RES_summary!K$19)</f>
        <v>7.4224062456133773</v>
      </c>
      <c r="L22" s="72">
        <f>IF(RES_hh_tesh!L22=0,0,RES_hh_tesh!L22/RES_summary!L$19)</f>
        <v>8.3269491588335498</v>
      </c>
      <c r="M22" s="72">
        <f>IF(RES_hh_tesh!M22=0,0,RES_hh_tesh!M22/RES_summary!M$19)</f>
        <v>9.089180609520481</v>
      </c>
      <c r="N22" s="72">
        <f>IF(RES_hh_tesh!N22=0,0,RES_hh_tesh!N22/RES_summary!N$19)</f>
        <v>6.8096790949443475</v>
      </c>
      <c r="O22" s="72">
        <f>IF(RES_hh_tesh!O22=0,0,RES_hh_tesh!O22/RES_summary!O$19)</f>
        <v>5.7568580967449154</v>
      </c>
      <c r="P22" s="72">
        <f>IF(RES_hh_tesh!P22=0,0,RES_hh_tesh!P22/RES_summary!P$19)</f>
        <v>10.430393260731824</v>
      </c>
      <c r="Q22" s="72">
        <f>IF(RES_hh_tesh!Q22=0,0,RES_hh_tesh!Q22/RES_summary!Q$19)</f>
        <v>9.1726370599638685</v>
      </c>
      <c r="R22" s="72">
        <f>IF(RES_hh_tesh!R22=0,0,RES_hh_tesh!R22/RES_summary!R$19)</f>
        <v>6.5671592204939575</v>
      </c>
      <c r="S22" s="72">
        <f>IF(RES_hh_tesh!S22=0,0,RES_hh_tesh!S22/RES_summary!S$19)</f>
        <v>6.7898529239940641</v>
      </c>
      <c r="T22" s="72">
        <f>IF(RES_hh_tesh!T22=0,0,RES_hh_tesh!T22/RES_summary!T$19)</f>
        <v>8.9491387371580213</v>
      </c>
      <c r="U22" s="72">
        <f>IF(RES_hh_tesh!U22=0,0,RES_hh_tesh!U22/RES_summary!U$19)</f>
        <v>7.3126058933546698</v>
      </c>
      <c r="V22" s="72">
        <f>IF(RES_hh_tesh!V22=0,0,RES_hh_tesh!V22/RES_summary!V$19)</f>
        <v>7.5302697980172768</v>
      </c>
      <c r="W22" s="72">
        <f>IF(RES_hh_tesh!W22=0,0,RES_hh_tesh!W22/RES_summary!W$19)</f>
        <v>7.5843841575175386</v>
      </c>
      <c r="DA22" s="89" t="s">
        <v>591</v>
      </c>
    </row>
    <row r="23" spans="1:105" ht="12" customHeight="1" x14ac:dyDescent="0.25">
      <c r="A23" s="28" t="s">
        <v>202</v>
      </c>
      <c r="B23" s="72">
        <f>IF(RES_hh_tesh!B23=0,0,RES_hh_tesh!B23/RES_summary!B$19)</f>
        <v>0</v>
      </c>
      <c r="C23" s="72">
        <f>IF(RES_hh_tesh!C23=0,0,RES_hh_tesh!C23/RES_summary!C$19)</f>
        <v>0</v>
      </c>
      <c r="D23" s="72">
        <f>IF(RES_hh_tesh!D23=0,0,RES_hh_tesh!D23/RES_summary!D$19)</f>
        <v>0</v>
      </c>
      <c r="E23" s="72">
        <f>IF(RES_hh_tesh!E23=0,0,RES_hh_tesh!E23/RES_summary!E$19)</f>
        <v>0</v>
      </c>
      <c r="F23" s="72">
        <f>IF(RES_hh_tesh!F23=0,0,RES_hh_tesh!F23/RES_summary!F$19)</f>
        <v>0</v>
      </c>
      <c r="G23" s="72">
        <f>IF(RES_hh_tesh!G23=0,0,RES_hh_tesh!G23/RES_summary!G$19)</f>
        <v>0</v>
      </c>
      <c r="H23" s="72">
        <f>IF(RES_hh_tesh!H23=0,0,RES_hh_tesh!H23/RES_summary!H$19)</f>
        <v>0</v>
      </c>
      <c r="I23" s="72">
        <f>IF(RES_hh_tesh!I23=0,0,RES_hh_tesh!I23/RES_summary!I$19)</f>
        <v>0</v>
      </c>
      <c r="J23" s="72">
        <f>IF(RES_hh_tesh!J23=0,0,RES_hh_tesh!J23/RES_summary!J$19)</f>
        <v>0</v>
      </c>
      <c r="K23" s="72">
        <f>IF(RES_hh_tesh!K23=0,0,RES_hh_tesh!K23/RES_summary!K$19)</f>
        <v>0</v>
      </c>
      <c r="L23" s="72">
        <f>IF(RES_hh_tesh!L23=0,0,RES_hh_tesh!L23/RES_summary!L$19)</f>
        <v>0</v>
      </c>
      <c r="M23" s="72">
        <f>IF(RES_hh_tesh!M23=0,0,RES_hh_tesh!M23/RES_summary!M$19)</f>
        <v>0</v>
      </c>
      <c r="N23" s="72">
        <f>IF(RES_hh_tesh!N23=0,0,RES_hh_tesh!N23/RES_summary!N$19)</f>
        <v>0</v>
      </c>
      <c r="O23" s="72">
        <f>IF(RES_hh_tesh!O23=0,0,RES_hh_tesh!O23/RES_summary!O$19)</f>
        <v>0</v>
      </c>
      <c r="P23" s="72">
        <f>IF(RES_hh_tesh!P23=0,0,RES_hh_tesh!P23/RES_summary!P$19)</f>
        <v>0</v>
      </c>
      <c r="Q23" s="72">
        <f>IF(RES_hh_tesh!Q23=0,0,RES_hh_tesh!Q23/RES_summary!Q$19)</f>
        <v>0</v>
      </c>
      <c r="R23" s="72">
        <f>IF(RES_hh_tesh!R23=0,0,RES_hh_tesh!R23/RES_summary!R$19)</f>
        <v>0</v>
      </c>
      <c r="S23" s="72">
        <f>IF(RES_hh_tesh!S23=0,0,RES_hh_tesh!S23/RES_summary!S$19)</f>
        <v>0</v>
      </c>
      <c r="T23" s="72">
        <f>IF(RES_hh_tesh!T23=0,0,RES_hh_tesh!T23/RES_summary!T$19)</f>
        <v>0</v>
      </c>
      <c r="U23" s="72">
        <f>IF(RES_hh_tesh!U23=0,0,RES_hh_tesh!U23/RES_summary!U$19)</f>
        <v>0</v>
      </c>
      <c r="V23" s="72">
        <f>IF(RES_hh_tesh!V23=0,0,RES_hh_tesh!V23/RES_summary!V$19)</f>
        <v>0</v>
      </c>
      <c r="W23" s="72">
        <f>IF(RES_hh_tesh!W23=0,0,RES_hh_tesh!W23/RES_summary!W$19)</f>
        <v>0</v>
      </c>
      <c r="DA23" s="89" t="s">
        <v>592</v>
      </c>
    </row>
    <row r="24" spans="1:105" ht="12" customHeight="1" x14ac:dyDescent="0.25">
      <c r="A24" s="28" t="s">
        <v>203</v>
      </c>
      <c r="B24" s="72">
        <f>IF(RES_hh_tesh!B24=0,0,RES_hh_tesh!B24/RES_summary!B$19)</f>
        <v>0</v>
      </c>
      <c r="C24" s="72">
        <f>IF(RES_hh_tesh!C24=0,0,RES_hh_tesh!C24/RES_summary!C$19)</f>
        <v>0</v>
      </c>
      <c r="D24" s="72">
        <f>IF(RES_hh_tesh!D24=0,0,RES_hh_tesh!D24/RES_summary!D$19)</f>
        <v>0</v>
      </c>
      <c r="E24" s="72">
        <f>IF(RES_hh_tesh!E24=0,0,RES_hh_tesh!E24/RES_summary!E$19)</f>
        <v>0</v>
      </c>
      <c r="F24" s="72">
        <f>IF(RES_hh_tesh!F24=0,0,RES_hh_tesh!F24/RES_summary!F$19)</f>
        <v>0</v>
      </c>
      <c r="G24" s="72">
        <f>IF(RES_hh_tesh!G24=0,0,RES_hh_tesh!G24/RES_summary!G$19)</f>
        <v>0</v>
      </c>
      <c r="H24" s="72">
        <f>IF(RES_hh_tesh!H24=0,0,RES_hh_tesh!H24/RES_summary!H$19)</f>
        <v>0</v>
      </c>
      <c r="I24" s="72">
        <f>IF(RES_hh_tesh!I24=0,0,RES_hh_tesh!I24/RES_summary!I$19)</f>
        <v>0</v>
      </c>
      <c r="J24" s="72">
        <f>IF(RES_hh_tesh!J24=0,0,RES_hh_tesh!J24/RES_summary!J$19)</f>
        <v>0</v>
      </c>
      <c r="K24" s="72">
        <f>IF(RES_hh_tesh!K24=0,0,RES_hh_tesh!K24/RES_summary!K$19)</f>
        <v>0</v>
      </c>
      <c r="L24" s="72">
        <f>IF(RES_hh_tesh!L24=0,0,RES_hh_tesh!L24/RES_summary!L$19)</f>
        <v>0</v>
      </c>
      <c r="M24" s="72">
        <f>IF(RES_hh_tesh!M24=0,0,RES_hh_tesh!M24/RES_summary!M$19)</f>
        <v>0</v>
      </c>
      <c r="N24" s="72">
        <f>IF(RES_hh_tesh!N24=0,0,RES_hh_tesh!N24/RES_summary!N$19)</f>
        <v>0</v>
      </c>
      <c r="O24" s="72">
        <f>IF(RES_hh_tesh!O24=0,0,RES_hh_tesh!O24/RES_summary!O$19)</f>
        <v>0</v>
      </c>
      <c r="P24" s="72">
        <f>IF(RES_hh_tesh!P24=0,0,RES_hh_tesh!P24/RES_summary!P$19)</f>
        <v>0</v>
      </c>
      <c r="Q24" s="72">
        <f>IF(RES_hh_tesh!Q24=0,0,RES_hh_tesh!Q24/RES_summary!Q$19)</f>
        <v>0</v>
      </c>
      <c r="R24" s="72">
        <f>IF(RES_hh_tesh!R24=0,0,RES_hh_tesh!R24/RES_summary!R$19)</f>
        <v>0</v>
      </c>
      <c r="S24" s="72">
        <f>IF(RES_hh_tesh!S24=0,0,RES_hh_tesh!S24/RES_summary!S$19)</f>
        <v>0</v>
      </c>
      <c r="T24" s="72">
        <f>IF(RES_hh_tesh!T24=0,0,RES_hh_tesh!T24/RES_summary!T$19)</f>
        <v>0</v>
      </c>
      <c r="U24" s="72">
        <f>IF(RES_hh_tesh!U24=0,0,RES_hh_tesh!U24/RES_summary!U$19)</f>
        <v>0</v>
      </c>
      <c r="V24" s="72">
        <f>IF(RES_hh_tesh!V24=0,0,RES_hh_tesh!V24/RES_summary!V$19)</f>
        <v>0</v>
      </c>
      <c r="W24" s="72">
        <f>IF(RES_hh_tesh!W24=0,0,RES_hh_tesh!W24/RES_summary!W$19)</f>
        <v>0</v>
      </c>
      <c r="DA24" s="89" t="s">
        <v>593</v>
      </c>
    </row>
    <row r="25" spans="1:105" ht="12" customHeight="1" x14ac:dyDescent="0.25">
      <c r="A25" s="73" t="s">
        <v>53</v>
      </c>
      <c r="B25" s="74">
        <f>IF(RES_hh_tesh!B25=0,0,RES_hh_tesh!B25/RES_summary!B$19)</f>
        <v>8.8280476293278944</v>
      </c>
      <c r="C25" s="74">
        <f>IF(RES_hh_tesh!C25=0,0,RES_hh_tesh!C25/RES_summary!C$19)</f>
        <v>8.1337402068161087</v>
      </c>
      <c r="D25" s="74">
        <f>IF(RES_hh_tesh!D25=0,0,RES_hh_tesh!D25/RES_summary!D$19)</f>
        <v>8.2062525569696998</v>
      </c>
      <c r="E25" s="74">
        <f>IF(RES_hh_tesh!E25=0,0,RES_hh_tesh!E25/RES_summary!E$19)</f>
        <v>8.0302332256701217</v>
      </c>
      <c r="F25" s="74">
        <f>IF(RES_hh_tesh!F25=0,0,RES_hh_tesh!F25/RES_summary!F$19)</f>
        <v>8.0709072960326456</v>
      </c>
      <c r="G25" s="74">
        <f>IF(RES_hh_tesh!G25=0,0,RES_hh_tesh!G25/RES_summary!G$19)</f>
        <v>7.6282311061010333</v>
      </c>
      <c r="H25" s="74">
        <f>IF(RES_hh_tesh!H25=0,0,RES_hh_tesh!H25/RES_summary!H$19)</f>
        <v>7.1359846737441535</v>
      </c>
      <c r="I25" s="74">
        <f>IF(RES_hh_tesh!I25=0,0,RES_hh_tesh!I25/RES_summary!I$19)</f>
        <v>6.9621565132299166</v>
      </c>
      <c r="J25" s="74">
        <f>IF(RES_hh_tesh!J25=0,0,RES_hh_tesh!J25/RES_summary!J$19)</f>
        <v>6.7816321586423518</v>
      </c>
      <c r="K25" s="74">
        <f>IF(RES_hh_tesh!K25=0,0,RES_hh_tesh!K25/RES_summary!K$19)</f>
        <v>5.7586498163499797</v>
      </c>
      <c r="L25" s="74">
        <f>IF(RES_hh_tesh!L25=0,0,RES_hh_tesh!L25/RES_summary!L$19)</f>
        <v>5.3177727242990231</v>
      </c>
      <c r="M25" s="74">
        <f>IF(RES_hh_tesh!M25=0,0,RES_hh_tesh!M25/RES_summary!M$19)</f>
        <v>6.1644102862021786</v>
      </c>
      <c r="N25" s="74">
        <f>IF(RES_hh_tesh!N25=0,0,RES_hh_tesh!N25/RES_summary!N$19)</f>
        <v>4.882397502061246</v>
      </c>
      <c r="O25" s="74">
        <f>IF(RES_hh_tesh!O25=0,0,RES_hh_tesh!O25/RES_summary!O$19)</f>
        <v>7.0536990132597612</v>
      </c>
      <c r="P25" s="74">
        <f>IF(RES_hh_tesh!P25=0,0,RES_hh_tesh!P25/RES_summary!P$19)</f>
        <v>9.1796798845067364</v>
      </c>
      <c r="Q25" s="74">
        <f>IF(RES_hh_tesh!Q25=0,0,RES_hh_tesh!Q25/RES_summary!Q$19)</f>
        <v>4.9291624192696615</v>
      </c>
      <c r="R25" s="74">
        <f>IF(RES_hh_tesh!R25=0,0,RES_hh_tesh!R25/RES_summary!R$19)</f>
        <v>4.819294600202638</v>
      </c>
      <c r="S25" s="74">
        <f>IF(RES_hh_tesh!S25=0,0,RES_hh_tesh!S25/RES_summary!S$19)</f>
        <v>4.772443909158075</v>
      </c>
      <c r="T25" s="74">
        <f>IF(RES_hh_tesh!T25=0,0,RES_hh_tesh!T25/RES_summary!T$19)</f>
        <v>5.0779644911722972</v>
      </c>
      <c r="U25" s="74">
        <f>IF(RES_hh_tesh!U25=0,0,RES_hh_tesh!U25/RES_summary!U$19)</f>
        <v>5.612562885742042</v>
      </c>
      <c r="V25" s="74">
        <f>IF(RES_hh_tesh!V25=0,0,RES_hh_tesh!V25/RES_summary!V$19)</f>
        <v>4.7168512955404678</v>
      </c>
      <c r="W25" s="74">
        <f>IF(RES_hh_tesh!W25=0,0,RES_hh_tesh!W25/RES_summary!W$19)</f>
        <v>4.7447504649442536</v>
      </c>
      <c r="DA25" s="90" t="s">
        <v>594</v>
      </c>
    </row>
    <row r="26" spans="1:105" ht="12" customHeight="1" x14ac:dyDescent="0.25">
      <c r="A26" s="32" t="s">
        <v>52</v>
      </c>
      <c r="B26" s="77">
        <f>IF(RES_hh_tesh!B26=0,0,RES_hh_tesh!B26/RES_summary!B$19)</f>
        <v>4.2533385722590458</v>
      </c>
      <c r="C26" s="77">
        <f>IF(RES_hh_tesh!C26=0,0,RES_hh_tesh!C26/RES_summary!C$19)</f>
        <v>4.0918676622575871</v>
      </c>
      <c r="D26" s="77">
        <f>IF(RES_hh_tesh!D26=0,0,RES_hh_tesh!D26/RES_summary!D$19)</f>
        <v>4.1587070483309914</v>
      </c>
      <c r="E26" s="77">
        <f>IF(RES_hh_tesh!E26=0,0,RES_hh_tesh!E26/RES_summary!E$19)</f>
        <v>4.128379409807982</v>
      </c>
      <c r="F26" s="77">
        <f>IF(RES_hh_tesh!F26=0,0,RES_hh_tesh!F26/RES_summary!F$19)</f>
        <v>4.1082975980570549</v>
      </c>
      <c r="G26" s="77">
        <f>IF(RES_hh_tesh!G26=0,0,RES_hh_tesh!G26/RES_summary!G$19)</f>
        <v>3.9746284683608812</v>
      </c>
      <c r="H26" s="77">
        <f>IF(RES_hh_tesh!H26=0,0,RES_hh_tesh!H26/RES_summary!H$19)</f>
        <v>3.8597167329280726</v>
      </c>
      <c r="I26" s="77">
        <f>IF(RES_hh_tesh!I26=0,0,RES_hh_tesh!I26/RES_summary!I$19)</f>
        <v>3.8406191839604857</v>
      </c>
      <c r="J26" s="77">
        <f>IF(RES_hh_tesh!J26=0,0,RES_hh_tesh!J26/RES_summary!J$19)</f>
        <v>3.9011926719009704</v>
      </c>
      <c r="K26" s="77">
        <f>IF(RES_hh_tesh!K26=0,0,RES_hh_tesh!K26/RES_summary!K$19)</f>
        <v>3.6543143653768952</v>
      </c>
      <c r="L26" s="77">
        <f>IF(RES_hh_tesh!L26=0,0,RES_hh_tesh!L26/RES_summary!L$19)</f>
        <v>3.9407182618318113</v>
      </c>
      <c r="M26" s="77">
        <f>IF(RES_hh_tesh!M26=0,0,RES_hh_tesh!M26/RES_summary!M$19)</f>
        <v>4.1595621933845539</v>
      </c>
      <c r="N26" s="77">
        <f>IF(RES_hh_tesh!N26=0,0,RES_hh_tesh!N26/RES_summary!N$19)</f>
        <v>3.7453159652448487</v>
      </c>
      <c r="O26" s="77">
        <f>IF(RES_hh_tesh!O26=0,0,RES_hh_tesh!O26/RES_summary!O$19)</f>
        <v>4.0989705250138391</v>
      </c>
      <c r="P26" s="77">
        <f>IF(RES_hh_tesh!P26=0,0,RES_hh_tesh!P26/RES_summary!P$19)</f>
        <v>4.4525586406050994</v>
      </c>
      <c r="Q26" s="77">
        <f>IF(RES_hh_tesh!Q26=0,0,RES_hh_tesh!Q26/RES_summary!Q$19)</f>
        <v>4.0936730717110787</v>
      </c>
      <c r="R26" s="77">
        <f>IF(RES_hh_tesh!R26=0,0,RES_hh_tesh!R26/RES_summary!R$19)</f>
        <v>4.0587664985489011</v>
      </c>
      <c r="S26" s="77">
        <f>IF(RES_hh_tesh!S26=0,0,RES_hh_tesh!S26/RES_summary!S$19)</f>
        <v>4.0130387290736191</v>
      </c>
      <c r="T26" s="77">
        <f>IF(RES_hh_tesh!T26=0,0,RES_hh_tesh!T26/RES_summary!T$19)</f>
        <v>4.0048302788654251</v>
      </c>
      <c r="U26" s="77">
        <f>IF(RES_hh_tesh!U26=0,0,RES_hh_tesh!U26/RES_summary!U$19)</f>
        <v>4.4744568021416491</v>
      </c>
      <c r="V26" s="77">
        <f>IF(RES_hh_tesh!V26=0,0,RES_hh_tesh!V26/RES_summary!V$19)</f>
        <v>3.6964636816456582</v>
      </c>
      <c r="W26" s="77">
        <f>IF(RES_hh_tesh!W26=0,0,RES_hh_tesh!W26/RES_summary!W$19)</f>
        <v>3.7514722027871406</v>
      </c>
      <c r="DA26" s="92" t="s">
        <v>595</v>
      </c>
    </row>
    <row r="27" spans="1:105" ht="12.95" customHeight="1" x14ac:dyDescent="0.25">
      <c r="A27" s="68" t="s">
        <v>54</v>
      </c>
      <c r="B27" s="69">
        <f>IF(RES_hh_tesh!B27=0,0,RES_hh_tesh!B27/RES_summary!B$19)</f>
        <v>4.3983797125255402</v>
      </c>
      <c r="C27" s="69">
        <f>IF(RES_hh_tesh!C27=0,0,RES_hh_tesh!C27/RES_summary!C$19)</f>
        <v>4.6390929255265307</v>
      </c>
      <c r="D27" s="69">
        <f>IF(RES_hh_tesh!D27=0,0,RES_hh_tesh!D27/RES_summary!D$19)</f>
        <v>4.1869730018254128</v>
      </c>
      <c r="E27" s="69">
        <f>IF(RES_hh_tesh!E27=0,0,RES_hh_tesh!E27/RES_summary!E$19)</f>
        <v>3.9101581863254737</v>
      </c>
      <c r="F27" s="69">
        <f>IF(RES_hh_tesh!F27=0,0,RES_hh_tesh!F27/RES_summary!F$19)</f>
        <v>4.1525165443998695</v>
      </c>
      <c r="G27" s="69">
        <f>IF(RES_hh_tesh!G27=0,0,RES_hh_tesh!G27/RES_summary!G$19)</f>
        <v>4.2224516039358155</v>
      </c>
      <c r="H27" s="69">
        <f>IF(RES_hh_tesh!H27=0,0,RES_hh_tesh!H27/RES_summary!H$19)</f>
        <v>4.1741873350203234</v>
      </c>
      <c r="I27" s="69">
        <f>IF(RES_hh_tesh!I27=0,0,RES_hh_tesh!I27/RES_summary!I$19)</f>
        <v>3.9599236546618477</v>
      </c>
      <c r="J27" s="69">
        <f>IF(RES_hh_tesh!J27=0,0,RES_hh_tesh!J27/RES_summary!J$19)</f>
        <v>4.2235247203826614</v>
      </c>
      <c r="K27" s="69">
        <f>IF(RES_hh_tesh!K27=0,0,RES_hh_tesh!K27/RES_summary!K$19)</f>
        <v>4.4166591111675677</v>
      </c>
      <c r="L27" s="69">
        <f>IF(RES_hh_tesh!L27=0,0,RES_hh_tesh!L27/RES_summary!L$19)</f>
        <v>4.0256271523712286</v>
      </c>
      <c r="M27" s="69">
        <f>IF(RES_hh_tesh!M27=0,0,RES_hh_tesh!M27/RES_summary!M$19)</f>
        <v>4.644462970496126</v>
      </c>
      <c r="N27" s="69">
        <f>IF(RES_hh_tesh!N27=0,0,RES_hh_tesh!N27/RES_summary!N$19)</f>
        <v>4.9763006165087136</v>
      </c>
      <c r="O27" s="69">
        <f>IF(RES_hh_tesh!O27=0,0,RES_hh_tesh!O27/RES_summary!O$19)</f>
        <v>4.8067045768642984</v>
      </c>
      <c r="P27" s="69">
        <f>IF(RES_hh_tesh!P27=0,0,RES_hh_tesh!P27/RES_summary!P$19)</f>
        <v>4.7910057920756941</v>
      </c>
      <c r="Q27" s="69">
        <f>IF(RES_hh_tesh!Q27=0,0,RES_hh_tesh!Q27/RES_summary!Q$19)</f>
        <v>3.756471087820402</v>
      </c>
      <c r="R27" s="69">
        <f>IF(RES_hh_tesh!R27=0,0,RES_hh_tesh!R27/RES_summary!R$19)</f>
        <v>3.6327860859244039</v>
      </c>
      <c r="S27" s="69">
        <f>IF(RES_hh_tesh!S27=0,0,RES_hh_tesh!S27/RES_summary!S$19)</f>
        <v>3.5206999215248</v>
      </c>
      <c r="T27" s="69">
        <f>IF(RES_hh_tesh!T27=0,0,RES_hh_tesh!T27/RES_summary!T$19)</f>
        <v>3.6170402265597592</v>
      </c>
      <c r="U27" s="69">
        <f>IF(RES_hh_tesh!U27=0,0,RES_hh_tesh!U27/RES_summary!U$19)</f>
        <v>3.67909692754565</v>
      </c>
      <c r="V27" s="69">
        <f>IF(RES_hh_tesh!V27=0,0,RES_hh_tesh!V27/RES_summary!V$19)</f>
        <v>2.6821661824793059</v>
      </c>
      <c r="W27" s="69">
        <f>IF(RES_hh_tesh!W27=0,0,RES_hh_tesh!W27/RES_summary!W$19)</f>
        <v>2.1078626987045115</v>
      </c>
      <c r="DA27" s="88" t="s">
        <v>305</v>
      </c>
    </row>
    <row r="28" spans="1:105" ht="12" customHeight="1" x14ac:dyDescent="0.25">
      <c r="A28" s="28" t="s">
        <v>51</v>
      </c>
      <c r="B28" s="72">
        <f>IF(RES_hh_tesh!B28=0,0,RES_hh_tesh!B28/RES_summary!B$19)</f>
        <v>0</v>
      </c>
      <c r="C28" s="72">
        <f>IF(RES_hh_tesh!C28=0,0,RES_hh_tesh!C28/RES_summary!C$19)</f>
        <v>0</v>
      </c>
      <c r="D28" s="72">
        <f>IF(RES_hh_tesh!D28=0,0,RES_hh_tesh!D28/RES_summary!D$19)</f>
        <v>0</v>
      </c>
      <c r="E28" s="72">
        <f>IF(RES_hh_tesh!E28=0,0,RES_hh_tesh!E28/RES_summary!E$19)</f>
        <v>0</v>
      </c>
      <c r="F28" s="72">
        <f>IF(RES_hh_tesh!F28=0,0,RES_hh_tesh!F28/RES_summary!F$19)</f>
        <v>0</v>
      </c>
      <c r="G28" s="72">
        <f>IF(RES_hh_tesh!G28=0,0,RES_hh_tesh!G28/RES_summary!G$19)</f>
        <v>0</v>
      </c>
      <c r="H28" s="72">
        <f>IF(RES_hh_tesh!H28=0,0,RES_hh_tesh!H28/RES_summary!H$19)</f>
        <v>0</v>
      </c>
      <c r="I28" s="72">
        <f>IF(RES_hh_tesh!I28=0,0,RES_hh_tesh!I28/RES_summary!I$19)</f>
        <v>0</v>
      </c>
      <c r="J28" s="72">
        <f>IF(RES_hh_tesh!J28=0,0,RES_hh_tesh!J28/RES_summary!J$19)</f>
        <v>0</v>
      </c>
      <c r="K28" s="72">
        <f>IF(RES_hh_tesh!K28=0,0,RES_hh_tesh!K28/RES_summary!K$19)</f>
        <v>0</v>
      </c>
      <c r="L28" s="72">
        <f>IF(RES_hh_tesh!L28=0,0,RES_hh_tesh!L28/RES_summary!L$19)</f>
        <v>0</v>
      </c>
      <c r="M28" s="72">
        <f>IF(RES_hh_tesh!M28=0,0,RES_hh_tesh!M28/RES_summary!M$19)</f>
        <v>0</v>
      </c>
      <c r="N28" s="72">
        <f>IF(RES_hh_tesh!N28=0,0,RES_hh_tesh!N28/RES_summary!N$19)</f>
        <v>0</v>
      </c>
      <c r="O28" s="72">
        <f>IF(RES_hh_tesh!O28=0,0,RES_hh_tesh!O28/RES_summary!O$19)</f>
        <v>0</v>
      </c>
      <c r="P28" s="72">
        <f>IF(RES_hh_tesh!P28=0,0,RES_hh_tesh!P28/RES_summary!P$19)</f>
        <v>0</v>
      </c>
      <c r="Q28" s="72">
        <f>IF(RES_hh_tesh!Q28=0,0,RES_hh_tesh!Q28/RES_summary!Q$19)</f>
        <v>0</v>
      </c>
      <c r="R28" s="72">
        <f>IF(RES_hh_tesh!R28=0,0,RES_hh_tesh!R28/RES_summary!R$19)</f>
        <v>0</v>
      </c>
      <c r="S28" s="72">
        <f>IF(RES_hh_tesh!S28=0,0,RES_hh_tesh!S28/RES_summary!S$19)</f>
        <v>0</v>
      </c>
      <c r="T28" s="72">
        <f>IF(RES_hh_tesh!T28=0,0,RES_hh_tesh!T28/RES_summary!T$19)</f>
        <v>0</v>
      </c>
      <c r="U28" s="72">
        <f>IF(RES_hh_tesh!U28=0,0,RES_hh_tesh!U28/RES_summary!U$19)</f>
        <v>0</v>
      </c>
      <c r="V28" s="72">
        <f>IF(RES_hh_tesh!V28=0,0,RES_hh_tesh!V28/RES_summary!V$19)</f>
        <v>0</v>
      </c>
      <c r="W28" s="72">
        <f>IF(RES_hh_tesh!W28=0,0,RES_hh_tesh!W28/RES_summary!W$19)</f>
        <v>0</v>
      </c>
      <c r="DA28" s="89" t="s">
        <v>596</v>
      </c>
    </row>
    <row r="29" spans="1:105" s="2" customFormat="1" ht="12" customHeight="1" x14ac:dyDescent="0.25">
      <c r="A29" s="28" t="s">
        <v>74</v>
      </c>
      <c r="B29" s="72">
        <f>IF(RES_hh_tesh!B29=0,0,RES_hh_tesh!B29/RES_summary!B$19)</f>
        <v>4.3248397940972296</v>
      </c>
      <c r="C29" s="72">
        <f>IF(RES_hh_tesh!C29=0,0,RES_hh_tesh!C29/RES_summary!C$19)</f>
        <v>5.5209437904184888</v>
      </c>
      <c r="D29" s="72">
        <f>IF(RES_hh_tesh!D29=0,0,RES_hh_tesh!D29/RES_summary!D$19)</f>
        <v>3.1860777323399967</v>
      </c>
      <c r="E29" s="72">
        <f>IF(RES_hh_tesh!E29=0,0,RES_hh_tesh!E29/RES_summary!E$19)</f>
        <v>2.0264563056973244</v>
      </c>
      <c r="F29" s="72">
        <f>IF(RES_hh_tesh!F29=0,0,RES_hh_tesh!F29/RES_summary!F$19)</f>
        <v>3.8604521079082628</v>
      </c>
      <c r="G29" s="72">
        <f>IF(RES_hh_tesh!G29=0,0,RES_hh_tesh!G29/RES_summary!G$19)</f>
        <v>5.1591217951841344</v>
      </c>
      <c r="H29" s="72">
        <f>IF(RES_hh_tesh!H29=0,0,RES_hh_tesh!H29/RES_summary!H$19)</f>
        <v>5.4969598539149764</v>
      </c>
      <c r="I29" s="72">
        <f>IF(RES_hh_tesh!I29=0,0,RES_hh_tesh!I29/RES_summary!I$19)</f>
        <v>2.3788935491270018</v>
      </c>
      <c r="J29" s="72">
        <f>IF(RES_hh_tesh!J29=0,0,RES_hh_tesh!J29/RES_summary!J$19)</f>
        <v>2.6307366720203036</v>
      </c>
      <c r="K29" s="72">
        <f>IF(RES_hh_tesh!K29=0,0,RES_hh_tesh!K29/RES_summary!K$19)</f>
        <v>6.0239720151974883</v>
      </c>
      <c r="L29" s="72">
        <f>IF(RES_hh_tesh!L29=0,0,RES_hh_tesh!L29/RES_summary!L$19)</f>
        <v>5.2507462712309314</v>
      </c>
      <c r="M29" s="72">
        <f>IF(RES_hh_tesh!M29=0,0,RES_hh_tesh!M29/RES_summary!M$19)</f>
        <v>3.4888529504821055</v>
      </c>
      <c r="N29" s="72">
        <f>IF(RES_hh_tesh!N29=0,0,RES_hh_tesh!N29/RES_summary!N$19)</f>
        <v>2.7744036542449364</v>
      </c>
      <c r="O29" s="72">
        <f>IF(RES_hh_tesh!O29=0,0,RES_hh_tesh!O29/RES_summary!O$19)</f>
        <v>3.9822821160905155</v>
      </c>
      <c r="P29" s="72">
        <f>IF(RES_hh_tesh!P29=0,0,RES_hh_tesh!P29/RES_summary!P$19)</f>
        <v>4.8111827619170482</v>
      </c>
      <c r="Q29" s="72">
        <f>IF(RES_hh_tesh!Q29=0,0,RES_hh_tesh!Q29/RES_summary!Q$19)</f>
        <v>3.9104850959591815</v>
      </c>
      <c r="R29" s="72">
        <f>IF(RES_hh_tesh!R29=0,0,RES_hh_tesh!R29/RES_summary!R$19)</f>
        <v>3.8759187829639066</v>
      </c>
      <c r="S29" s="72">
        <f>IF(RES_hh_tesh!S29=0,0,RES_hh_tesh!S29/RES_summary!S$19)</f>
        <v>2.9739903519621373</v>
      </c>
      <c r="T29" s="72">
        <f>IF(RES_hh_tesh!T29=0,0,RES_hh_tesh!T29/RES_summary!T$19)</f>
        <v>3.2861248570333004</v>
      </c>
      <c r="U29" s="72">
        <f>IF(RES_hh_tesh!U29=0,0,RES_hh_tesh!U29/RES_summary!U$19)</f>
        <v>4.0596252707554328</v>
      </c>
      <c r="V29" s="72">
        <f>IF(RES_hh_tesh!V29=0,0,RES_hh_tesh!V29/RES_summary!V$19)</f>
        <v>3.1927883846244103</v>
      </c>
      <c r="W29" s="72">
        <f>IF(RES_hh_tesh!W29=0,0,RES_hh_tesh!W29/RES_summary!W$19)</f>
        <v>1.6466789042644967</v>
      </c>
      <c r="DA29" s="89" t="s">
        <v>597</v>
      </c>
    </row>
    <row r="30" spans="1:105" ht="12" customHeight="1" x14ac:dyDescent="0.25">
      <c r="A30" s="28" t="s">
        <v>192</v>
      </c>
      <c r="B30" s="72">
        <f>IF(RES_hh_tesh!B30=0,0,RES_hh_tesh!B30/RES_summary!B$19)</f>
        <v>3.9201631939594543</v>
      </c>
      <c r="C30" s="72">
        <f>IF(RES_hh_tesh!C30=0,0,RES_hh_tesh!C30/RES_summary!C$19)</f>
        <v>5.0928017405834183</v>
      </c>
      <c r="D30" s="72">
        <f>IF(RES_hh_tesh!D30=0,0,RES_hh_tesh!D30/RES_summary!D$19)</f>
        <v>4.2135072616618929</v>
      </c>
      <c r="E30" s="72">
        <f>IF(RES_hh_tesh!E30=0,0,RES_hh_tesh!E30/RES_summary!E$19)</f>
        <v>3.8883479425270906</v>
      </c>
      <c r="F30" s="72">
        <f>IF(RES_hh_tesh!F30=0,0,RES_hh_tesh!F30/RES_summary!F$19)</f>
        <v>4.0741384048701956</v>
      </c>
      <c r="G30" s="72">
        <f>IF(RES_hh_tesh!G30=0,0,RES_hh_tesh!G30/RES_summary!G$19)</f>
        <v>4.1429879716407196</v>
      </c>
      <c r="H30" s="72">
        <f>IF(RES_hh_tesh!H30=0,0,RES_hh_tesh!H30/RES_summary!H$19)</f>
        <v>4.0206876201781041</v>
      </c>
      <c r="I30" s="72">
        <f>IF(RES_hh_tesh!I30=0,0,RES_hh_tesh!I30/RES_summary!I$19)</f>
        <v>3.8751418966852351</v>
      </c>
      <c r="J30" s="72">
        <f>IF(RES_hh_tesh!J30=0,0,RES_hh_tesh!J30/RES_summary!J$19)</f>
        <v>4.2355246175550461</v>
      </c>
      <c r="K30" s="72">
        <f>IF(RES_hh_tesh!K30=0,0,RES_hh_tesh!K30/RES_summary!K$19)</f>
        <v>4.3808185143273768</v>
      </c>
      <c r="L30" s="72">
        <f>IF(RES_hh_tesh!L30=0,0,RES_hh_tesh!L30/RES_summary!L$19)</f>
        <v>4.4384833722893005</v>
      </c>
      <c r="M30" s="72">
        <f>IF(RES_hh_tesh!M30=0,0,RES_hh_tesh!M30/RES_summary!M$19)</f>
        <v>4.3179221293893191</v>
      </c>
      <c r="N30" s="72">
        <f>IF(RES_hh_tesh!N30=0,0,RES_hh_tesh!N30/RES_summary!N$19)</f>
        <v>5.3611709702525392</v>
      </c>
      <c r="O30" s="72">
        <f>IF(RES_hh_tesh!O30=0,0,RES_hh_tesh!O30/RES_summary!O$19)</f>
        <v>4.5067379696738898</v>
      </c>
      <c r="P30" s="72">
        <f>IF(RES_hh_tesh!P30=0,0,RES_hh_tesh!P30/RES_summary!P$19)</f>
        <v>3.8645207358125555</v>
      </c>
      <c r="Q30" s="72">
        <f>IF(RES_hh_tesh!Q30=0,0,RES_hh_tesh!Q30/RES_summary!Q$19)</f>
        <v>4.0223783941894657</v>
      </c>
      <c r="R30" s="72">
        <f>IF(RES_hh_tesh!R30=0,0,RES_hh_tesh!R30/RES_summary!R$19)</f>
        <v>3.5798940307932199</v>
      </c>
      <c r="S30" s="72">
        <f>IF(RES_hh_tesh!S30=0,0,RES_hh_tesh!S30/RES_summary!S$19)</f>
        <v>3.9138471655899041</v>
      </c>
      <c r="T30" s="72">
        <f>IF(RES_hh_tesh!T30=0,0,RES_hh_tesh!T30/RES_summary!T$19)</f>
        <v>3.4471162994608706</v>
      </c>
      <c r="U30" s="72">
        <f>IF(RES_hh_tesh!U30=0,0,RES_hh_tesh!U30/RES_summary!U$19)</f>
        <v>3.1950219572894447</v>
      </c>
      <c r="V30" s="72">
        <f>IF(RES_hh_tesh!V30=0,0,RES_hh_tesh!V30/RES_summary!V$19)</f>
        <v>2.839892035859013</v>
      </c>
      <c r="W30" s="72">
        <f>IF(RES_hh_tesh!W30=0,0,RES_hh_tesh!W30/RES_summary!W$19)</f>
        <v>2.1203732035622185</v>
      </c>
      <c r="DA30" s="89" t="s">
        <v>598</v>
      </c>
    </row>
    <row r="31" spans="1:105" ht="12" customHeight="1" x14ac:dyDescent="0.25">
      <c r="A31" s="28" t="s">
        <v>207</v>
      </c>
      <c r="B31" s="72">
        <f>IF(RES_hh_tesh!B31=0,0,RES_hh_tesh!B31/RES_summary!B$19)</f>
        <v>0</v>
      </c>
      <c r="C31" s="72">
        <f>IF(RES_hh_tesh!C31=0,0,RES_hh_tesh!C31/RES_summary!C$19)</f>
        <v>0</v>
      </c>
      <c r="D31" s="72">
        <f>IF(RES_hh_tesh!D31=0,0,RES_hh_tesh!D31/RES_summary!D$19)</f>
        <v>0</v>
      </c>
      <c r="E31" s="72">
        <f>IF(RES_hh_tesh!E31=0,0,RES_hh_tesh!E31/RES_summary!E$19)</f>
        <v>0</v>
      </c>
      <c r="F31" s="72">
        <f>IF(RES_hh_tesh!F31=0,0,RES_hh_tesh!F31/RES_summary!F$19)</f>
        <v>0</v>
      </c>
      <c r="G31" s="72">
        <f>IF(RES_hh_tesh!G31=0,0,RES_hh_tesh!G31/RES_summary!G$19)</f>
        <v>0</v>
      </c>
      <c r="H31" s="72">
        <f>IF(RES_hh_tesh!H31=0,0,RES_hh_tesh!H31/RES_summary!H$19)</f>
        <v>0</v>
      </c>
      <c r="I31" s="72">
        <f>IF(RES_hh_tesh!I31=0,0,RES_hh_tesh!I31/RES_summary!I$19)</f>
        <v>0</v>
      </c>
      <c r="J31" s="72">
        <f>IF(RES_hh_tesh!J31=0,0,RES_hh_tesh!J31/RES_summary!J$19)</f>
        <v>0</v>
      </c>
      <c r="K31" s="72">
        <f>IF(RES_hh_tesh!K31=0,0,RES_hh_tesh!K31/RES_summary!K$19)</f>
        <v>0</v>
      </c>
      <c r="L31" s="72">
        <f>IF(RES_hh_tesh!L31=0,0,RES_hh_tesh!L31/RES_summary!L$19)</f>
        <v>0</v>
      </c>
      <c r="M31" s="72">
        <f>IF(RES_hh_tesh!M31=0,0,RES_hh_tesh!M31/RES_summary!M$19)</f>
        <v>0</v>
      </c>
      <c r="N31" s="72">
        <f>IF(RES_hh_tesh!N31=0,0,RES_hh_tesh!N31/RES_summary!N$19)</f>
        <v>0</v>
      </c>
      <c r="O31" s="72">
        <f>IF(RES_hh_tesh!O31=0,0,RES_hh_tesh!O31/RES_summary!O$19)</f>
        <v>0</v>
      </c>
      <c r="P31" s="72">
        <f>IF(RES_hh_tesh!P31=0,0,RES_hh_tesh!P31/RES_summary!P$19)</f>
        <v>0</v>
      </c>
      <c r="Q31" s="72">
        <f>IF(RES_hh_tesh!Q31=0,0,RES_hh_tesh!Q31/RES_summary!Q$19)</f>
        <v>0</v>
      </c>
      <c r="R31" s="72">
        <f>IF(RES_hh_tesh!R31=0,0,RES_hh_tesh!R31/RES_summary!R$19)</f>
        <v>0</v>
      </c>
      <c r="S31" s="72">
        <f>IF(RES_hh_tesh!S31=0,0,RES_hh_tesh!S31/RES_summary!S$19)</f>
        <v>0</v>
      </c>
      <c r="T31" s="72">
        <f>IF(RES_hh_tesh!T31=0,0,RES_hh_tesh!T31/RES_summary!T$19)</f>
        <v>0</v>
      </c>
      <c r="U31" s="72">
        <f>IF(RES_hh_tesh!U31=0,0,RES_hh_tesh!U31/RES_summary!U$19)</f>
        <v>0</v>
      </c>
      <c r="V31" s="72">
        <f>IF(RES_hh_tesh!V31=0,0,RES_hh_tesh!V31/RES_summary!V$19)</f>
        <v>0</v>
      </c>
      <c r="W31" s="72">
        <f>IF(RES_hh_tesh!W31=0,0,RES_hh_tesh!W31/RES_summary!W$19)</f>
        <v>0</v>
      </c>
      <c r="DA31" s="89" t="s">
        <v>599</v>
      </c>
    </row>
    <row r="32" spans="1:105" ht="12" customHeight="1" x14ac:dyDescent="0.25">
      <c r="A32" s="32" t="s">
        <v>53</v>
      </c>
      <c r="B32" s="77">
        <f>IF(RES_hh_tesh!B32=0,0,RES_hh_tesh!B32/RES_summary!B$19)</f>
        <v>4.6303849143413842</v>
      </c>
      <c r="C32" s="77">
        <f>IF(RES_hh_tesh!C32=0,0,RES_hh_tesh!C32/RES_summary!C$19)</f>
        <v>4.1127479896453574</v>
      </c>
      <c r="D32" s="77">
        <f>IF(RES_hh_tesh!D32=0,0,RES_hh_tesh!D32/RES_summary!D$19)</f>
        <v>4.3802291774724269</v>
      </c>
      <c r="E32" s="77">
        <f>IF(RES_hh_tesh!E32=0,0,RES_hh_tesh!E32/RES_summary!E$19)</f>
        <v>4.1811739688068714</v>
      </c>
      <c r="F32" s="77">
        <f>IF(RES_hh_tesh!F32=0,0,RES_hh_tesh!F32/RES_summary!F$19)</f>
        <v>4.2202481169471078</v>
      </c>
      <c r="G32" s="77">
        <f>IF(RES_hh_tesh!G32=0,0,RES_hh_tesh!G32/RES_summary!G$19)</f>
        <v>4.0986815333783602</v>
      </c>
      <c r="H32" s="77">
        <f>IF(RES_hh_tesh!H32=0,0,RES_hh_tesh!H32/RES_summary!H$19)</f>
        <v>4.0255594438185751</v>
      </c>
      <c r="I32" s="77">
        <f>IF(RES_hh_tesh!I32=0,0,RES_hh_tesh!I32/RES_summary!I$19)</f>
        <v>4.1799778533149654</v>
      </c>
      <c r="J32" s="77">
        <f>IF(RES_hh_tesh!J32=0,0,RES_hh_tesh!J32/RES_summary!J$19)</f>
        <v>4.4016933746720737</v>
      </c>
      <c r="K32" s="77">
        <f>IF(RES_hh_tesh!K32=0,0,RES_hh_tesh!K32/RES_summary!K$19)</f>
        <v>4.2171981009898625</v>
      </c>
      <c r="L32" s="77">
        <f>IF(RES_hh_tesh!L32=0,0,RES_hh_tesh!L32/RES_summary!L$19)</f>
        <v>3.6461358596324946</v>
      </c>
      <c r="M32" s="77">
        <f>IF(RES_hh_tesh!M32=0,0,RES_hh_tesh!M32/RES_summary!M$19)</f>
        <v>4.9001182583772556</v>
      </c>
      <c r="N32" s="77">
        <f>IF(RES_hh_tesh!N32=0,0,RES_hh_tesh!N32/RES_summary!N$19)</f>
        <v>4.9013020709348041</v>
      </c>
      <c r="O32" s="77">
        <f>IF(RES_hh_tesh!O32=0,0,RES_hh_tesh!O32/RES_summary!O$19)</f>
        <v>4.9655110001911495</v>
      </c>
      <c r="P32" s="77">
        <f>IF(RES_hh_tesh!P32=0,0,RES_hh_tesh!P32/RES_summary!P$19)</f>
        <v>5.2115751025815538</v>
      </c>
      <c r="Q32" s="77">
        <f>IF(RES_hh_tesh!Q32=0,0,RES_hh_tesh!Q32/RES_summary!Q$19)</f>
        <v>3.5913427778810867</v>
      </c>
      <c r="R32" s="77">
        <f>IF(RES_hh_tesh!R32=0,0,RES_hh_tesh!R32/RES_summary!R$19)</f>
        <v>3.6605405484237292</v>
      </c>
      <c r="S32" s="77">
        <f>IF(RES_hh_tesh!S32=0,0,RES_hh_tesh!S32/RES_summary!S$19)</f>
        <v>3.2211399198081829</v>
      </c>
      <c r="T32" s="77">
        <f>IF(RES_hh_tesh!T32=0,0,RES_hh_tesh!T32/RES_summary!T$19)</f>
        <v>3.7756407824723421</v>
      </c>
      <c r="U32" s="77">
        <f>IF(RES_hh_tesh!U32=0,0,RES_hh_tesh!U32/RES_summary!U$19)</f>
        <v>4.1173448346939683</v>
      </c>
      <c r="V32" s="77">
        <f>IF(RES_hh_tesh!V32=0,0,RES_hh_tesh!V32/RES_summary!V$19)</f>
        <v>2.4526780940293453</v>
      </c>
      <c r="W32" s="77">
        <f>IF(RES_hh_tesh!W32=0,0,RES_hh_tesh!W32/RES_summary!W$19)</f>
        <v>2.1172628892133578</v>
      </c>
      <c r="DA32" s="92" t="s">
        <v>600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601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>
        <f>IF(RES_hh_emih!B3=0,0,RES_hh_emih!B3/RES_summary!B$19)</f>
        <v>47.364818531240182</v>
      </c>
      <c r="C3" s="65">
        <f>IF(RES_hh_emih!C3=0,0,RES_hh_emih!C3/RES_summary!C$19)</f>
        <v>50.735189193112078</v>
      </c>
      <c r="D3" s="65">
        <f>IF(RES_hh_emih!D3=0,0,RES_hh_emih!D3/RES_summary!D$19)</f>
        <v>47.386693279369744</v>
      </c>
      <c r="E3" s="65">
        <f>IF(RES_hh_emih!E3=0,0,RES_hh_emih!E3/RES_summary!E$19)</f>
        <v>48.565307719760149</v>
      </c>
      <c r="F3" s="65">
        <f>IF(RES_hh_emih!F3=0,0,RES_hh_emih!F3/RES_summary!F$19)</f>
        <v>51.28228462500104</v>
      </c>
      <c r="G3" s="65">
        <f>IF(RES_hh_emih!G3=0,0,RES_hh_emih!G3/RES_summary!G$19)</f>
        <v>49.557832475367235</v>
      </c>
      <c r="H3" s="65">
        <f>IF(RES_hh_emih!H3=0,0,RES_hh_emih!H3/RES_summary!H$19)</f>
        <v>47.512228440349681</v>
      </c>
      <c r="I3" s="65">
        <f>IF(RES_hh_emih!I3=0,0,RES_hh_emih!I3/RES_summary!I$19)</f>
        <v>45.331228871095107</v>
      </c>
      <c r="J3" s="65">
        <f>IF(RES_hh_emih!J3=0,0,RES_hh_emih!J3/RES_summary!J$19)</f>
        <v>45.842599676659724</v>
      </c>
      <c r="K3" s="65">
        <f>IF(RES_hh_emih!K3=0,0,RES_hh_emih!K3/RES_summary!K$19)</f>
        <v>44.277321717565989</v>
      </c>
      <c r="L3" s="65">
        <f>IF(RES_hh_emih!L3=0,0,RES_hh_emih!L3/RES_summary!L$19)</f>
        <v>43.240355181887701</v>
      </c>
      <c r="M3" s="65">
        <f>IF(RES_hh_emih!M3=0,0,RES_hh_emih!M3/RES_summary!M$19)</f>
        <v>38.830331322213873</v>
      </c>
      <c r="N3" s="65">
        <f>IF(RES_hh_emih!N3=0,0,RES_hh_emih!N3/RES_summary!N$19)</f>
        <v>37.710467242474962</v>
      </c>
      <c r="O3" s="65">
        <f>IF(RES_hh_emih!O3=0,0,RES_hh_emih!O3/RES_summary!O$19)</f>
        <v>36.727071427003047</v>
      </c>
      <c r="P3" s="65">
        <f>IF(RES_hh_emih!P3=0,0,RES_hh_emih!P3/RES_summary!P$19)</f>
        <v>31.586509075889364</v>
      </c>
      <c r="Q3" s="65">
        <f>IF(RES_hh_emih!Q3=0,0,RES_hh_emih!Q3/RES_summary!Q$19)</f>
        <v>34.290445278879702</v>
      </c>
      <c r="R3" s="65">
        <f>IF(RES_hh_emih!R3=0,0,RES_hh_emih!R3/RES_summary!R$19)</f>
        <v>33.812925999502994</v>
      </c>
      <c r="S3" s="65">
        <f>IF(RES_hh_emih!S3=0,0,RES_hh_emih!S3/RES_summary!S$19)</f>
        <v>33.122813671084835</v>
      </c>
      <c r="T3" s="65">
        <f>IF(RES_hh_emih!T3=0,0,RES_hh_emih!T3/RES_summary!T$19)</f>
        <v>29.570633737896927</v>
      </c>
      <c r="U3" s="65">
        <f>IF(RES_hh_emih!U3=0,0,RES_hh_emih!U3/RES_summary!U$19)</f>
        <v>26.455895521878514</v>
      </c>
      <c r="V3" s="65">
        <f>IF(RES_hh_emih!V3=0,0,RES_hh_emih!V3/RES_summary!V$19)</f>
        <v>27.813380725171399</v>
      </c>
      <c r="W3" s="65">
        <f>IF(RES_hh_emih!W3=0,0,RES_hh_emih!W3/RES_summary!W$19)</f>
        <v>26.208400388290215</v>
      </c>
      <c r="DA3" s="87" t="s">
        <v>307</v>
      </c>
    </row>
    <row r="4" spans="1:105" ht="12.95" customHeight="1" x14ac:dyDescent="0.25">
      <c r="A4" s="68" t="s">
        <v>57</v>
      </c>
      <c r="B4" s="69">
        <f>IF(RES_hh_emih!B4=0,0,RES_hh_emih!B4/RES_summary!B$19)</f>
        <v>44.367093376269338</v>
      </c>
      <c r="C4" s="69">
        <f>IF(RES_hh_emih!C4=0,0,RES_hh_emih!C4/RES_summary!C$19)</f>
        <v>47.598610988801873</v>
      </c>
      <c r="D4" s="69">
        <f>IF(RES_hh_emih!D4=0,0,RES_hh_emih!D4/RES_summary!D$19)</f>
        <v>44.495105313078959</v>
      </c>
      <c r="E4" s="69">
        <f>IF(RES_hh_emih!E4=0,0,RES_hh_emih!E4/RES_summary!E$19)</f>
        <v>45.740161626419329</v>
      </c>
      <c r="F4" s="69">
        <f>IF(RES_hh_emih!F4=0,0,RES_hh_emih!F4/RES_summary!F$19)</f>
        <v>48.369952300358854</v>
      </c>
      <c r="G4" s="69">
        <f>IF(RES_hh_emih!G4=0,0,RES_hh_emih!G4/RES_summary!G$19)</f>
        <v>46.597792390568792</v>
      </c>
      <c r="H4" s="69">
        <f>IF(RES_hh_emih!H4=0,0,RES_hh_emih!H4/RES_summary!H$19)</f>
        <v>44.528485793695133</v>
      </c>
      <c r="I4" s="69">
        <f>IF(RES_hh_emih!I4=0,0,RES_hh_emih!I4/RES_summary!I$19)</f>
        <v>42.454560058521757</v>
      </c>
      <c r="J4" s="69">
        <f>IF(RES_hh_emih!J4=0,0,RES_hh_emih!J4/RES_summary!J$19)</f>
        <v>42.841819765317425</v>
      </c>
      <c r="K4" s="69">
        <f>IF(RES_hh_emih!K4=0,0,RES_hh_emih!K4/RES_summary!K$19)</f>
        <v>41.344222741325616</v>
      </c>
      <c r="L4" s="69">
        <f>IF(RES_hh_emih!L4=0,0,RES_hh_emih!L4/RES_summary!L$19)</f>
        <v>40.105208566574973</v>
      </c>
      <c r="M4" s="69">
        <f>IF(RES_hh_emih!M4=0,0,RES_hh_emih!M4/RES_summary!M$19)</f>
        <v>35.770648676341416</v>
      </c>
      <c r="N4" s="69">
        <f>IF(RES_hh_emih!N4=0,0,RES_hh_emih!N4/RES_summary!N$19)</f>
        <v>34.877761102237265</v>
      </c>
      <c r="O4" s="69">
        <f>IF(RES_hh_emih!O4=0,0,RES_hh_emih!O4/RES_summary!O$19)</f>
        <v>33.855543608473724</v>
      </c>
      <c r="P4" s="69">
        <f>IF(RES_hh_emih!P4=0,0,RES_hh_emih!P4/RES_summary!P$19)</f>
        <v>28.702471400671058</v>
      </c>
      <c r="Q4" s="69">
        <f>IF(RES_hh_emih!Q4=0,0,RES_hh_emih!Q4/RES_summary!Q$19)</f>
        <v>31.655424733144059</v>
      </c>
      <c r="R4" s="69">
        <f>IF(RES_hh_emih!R4=0,0,RES_hh_emih!R4/RES_summary!R$19)</f>
        <v>31.27571020665129</v>
      </c>
      <c r="S4" s="69">
        <f>IF(RES_hh_emih!S4=0,0,RES_hh_emih!S4/RES_summary!S$19)</f>
        <v>30.83987339031108</v>
      </c>
      <c r="T4" s="69">
        <f>IF(RES_hh_emih!T4=0,0,RES_hh_emih!T4/RES_summary!T$19)</f>
        <v>27.150414044245949</v>
      </c>
      <c r="U4" s="69">
        <f>IF(RES_hh_emih!U4=0,0,RES_hh_emih!U4/RES_summary!U$19)</f>
        <v>23.724563312810204</v>
      </c>
      <c r="V4" s="69">
        <f>IF(RES_hh_emih!V4=0,0,RES_hh_emih!V4/RES_summary!V$19)</f>
        <v>25.679864750248655</v>
      </c>
      <c r="W4" s="69">
        <f>IF(RES_hh_emih!W4=0,0,RES_hh_emih!W4/RES_summary!W$19)</f>
        <v>24.047990863682571</v>
      </c>
      <c r="DA4" s="88" t="s">
        <v>308</v>
      </c>
    </row>
    <row r="5" spans="1:105" ht="12" customHeight="1" x14ac:dyDescent="0.25">
      <c r="A5" s="28" t="s">
        <v>51</v>
      </c>
      <c r="B5" s="72">
        <f>IF(RES_hh_emih!B5=0,0,RES_hh_emih!B5/RES_summary!B$19)</f>
        <v>60.803412767326265</v>
      </c>
      <c r="C5" s="72">
        <f>IF(RES_hh_emih!C5=0,0,RES_hh_emih!C5/RES_summary!C$19)</f>
        <v>57.843811475143013</v>
      </c>
      <c r="D5" s="72">
        <f>IF(RES_hh_emih!D5=0,0,RES_hh_emih!D5/RES_summary!D$19)</f>
        <v>57.510660072185146</v>
      </c>
      <c r="E5" s="72">
        <f>IF(RES_hh_emih!E5=0,0,RES_hh_emih!E5/RES_summary!E$19)</f>
        <v>53.344007936970847</v>
      </c>
      <c r="F5" s="72">
        <f>IF(RES_hh_emih!F5=0,0,RES_hh_emih!F5/RES_summary!F$19)</f>
        <v>57.881665331937597</v>
      </c>
      <c r="G5" s="72">
        <f>IF(RES_hh_emih!G5=0,0,RES_hh_emih!G5/RES_summary!G$19)</f>
        <v>68.080254706501975</v>
      </c>
      <c r="H5" s="72">
        <f>IF(RES_hh_emih!H5=0,0,RES_hh_emih!H5/RES_summary!H$19)</f>
        <v>62.880368005297477</v>
      </c>
      <c r="I5" s="72">
        <f>IF(RES_hh_emih!I5=0,0,RES_hh_emih!I5/RES_summary!I$19)</f>
        <v>57.014323798342573</v>
      </c>
      <c r="J5" s="72">
        <f>IF(RES_hh_emih!J5=0,0,RES_hh_emih!J5/RES_summary!J$19)</f>
        <v>54.934070921764999</v>
      </c>
      <c r="K5" s="72">
        <f>IF(RES_hh_emih!K5=0,0,RES_hh_emih!K5/RES_summary!K$19)</f>
        <v>57.745980863498374</v>
      </c>
      <c r="L5" s="72">
        <f>IF(RES_hh_emih!L5=0,0,RES_hh_emih!L5/RES_summary!L$19)</f>
        <v>62.92027931689077</v>
      </c>
      <c r="M5" s="72">
        <f>IF(RES_hh_emih!M5=0,0,RES_hh_emih!M5/RES_summary!M$19)</f>
        <v>53.372162281280403</v>
      </c>
      <c r="N5" s="72">
        <f>IF(RES_hh_emih!N5=0,0,RES_hh_emih!N5/RES_summary!N$19)</f>
        <v>43.042297369833612</v>
      </c>
      <c r="O5" s="72">
        <f>IF(RES_hh_emih!O5=0,0,RES_hh_emih!O5/RES_summary!O$19)</f>
        <v>55.218514113619811</v>
      </c>
      <c r="P5" s="72">
        <f>IF(RES_hh_emih!P5=0,0,RES_hh_emih!P5/RES_summary!P$19)</f>
        <v>42.294485202761564</v>
      </c>
      <c r="Q5" s="72">
        <f>IF(RES_hh_emih!Q5=0,0,RES_hh_emih!Q5/RES_summary!Q$19)</f>
        <v>52.302751958391106</v>
      </c>
      <c r="R5" s="72">
        <f>IF(RES_hh_emih!R5=0,0,RES_hh_emih!R5/RES_summary!R$19)</f>
        <v>55.815017428320822</v>
      </c>
      <c r="S5" s="72">
        <f>IF(RES_hh_emih!S5=0,0,RES_hh_emih!S5/RES_summary!S$19)</f>
        <v>45.367415281695536</v>
      </c>
      <c r="T5" s="72">
        <f>IF(RES_hh_emih!T5=0,0,RES_hh_emih!T5/RES_summary!T$19)</f>
        <v>35.497433189073242</v>
      </c>
      <c r="U5" s="72">
        <f>IF(RES_hh_emih!U5=0,0,RES_hh_emih!U5/RES_summary!U$19)</f>
        <v>39.011744415262221</v>
      </c>
      <c r="V5" s="72">
        <f>IF(RES_hh_emih!V5=0,0,RES_hh_emih!V5/RES_summary!V$19)</f>
        <v>39.47744041501111</v>
      </c>
      <c r="W5" s="72">
        <f>IF(RES_hh_emih!W5=0,0,RES_hh_emih!W5/RES_summary!W$19)</f>
        <v>45.087317761082701</v>
      </c>
      <c r="DA5" s="89" t="s">
        <v>602</v>
      </c>
    </row>
    <row r="6" spans="1:105" ht="12" customHeight="1" x14ac:dyDescent="0.25">
      <c r="A6" s="28" t="s">
        <v>74</v>
      </c>
      <c r="B6" s="72">
        <f>IF(RES_hh_emih!B6=0,0,RES_hh_emih!B6/RES_summary!B$19)</f>
        <v>49.755975422307301</v>
      </c>
      <c r="C6" s="72">
        <f>IF(RES_hh_emih!C6=0,0,RES_hh_emih!C6/RES_summary!C$19)</f>
        <v>53.566708007273931</v>
      </c>
      <c r="D6" s="72">
        <f>IF(RES_hh_emih!D6=0,0,RES_hh_emih!D6/RES_summary!D$19)</f>
        <v>33.014777593233134</v>
      </c>
      <c r="E6" s="72">
        <f>IF(RES_hh_emih!E6=0,0,RES_hh_emih!E6/RES_summary!E$19)</f>
        <v>23.277834498109844</v>
      </c>
      <c r="F6" s="72">
        <f>IF(RES_hh_emih!F6=0,0,RES_hh_emih!F6/RES_summary!F$19)</f>
        <v>51.401841191134316</v>
      </c>
      <c r="G6" s="72">
        <f>IF(RES_hh_emih!G6=0,0,RES_hh_emih!G6/RES_summary!G$19)</f>
        <v>76.611475525522465</v>
      </c>
      <c r="H6" s="72">
        <f>IF(RES_hh_emih!H6=0,0,RES_hh_emih!H6/RES_summary!H$19)</f>
        <v>76.740737877939125</v>
      </c>
      <c r="I6" s="72">
        <f>IF(RES_hh_emih!I6=0,0,RES_hh_emih!I6/RES_summary!I$19)</f>
        <v>31.358137335284962</v>
      </c>
      <c r="J6" s="72">
        <f>IF(RES_hh_emih!J6=0,0,RES_hh_emih!J6/RES_summary!J$19)</f>
        <v>37.811335624407938</v>
      </c>
      <c r="K6" s="72">
        <f>IF(RES_hh_emih!K6=0,0,RES_hh_emih!K6/RES_summary!K$19)</f>
        <v>43.944674362384795</v>
      </c>
      <c r="L6" s="72">
        <f>IF(RES_hh_emih!L6=0,0,RES_hh_emih!L6/RES_summary!L$19)</f>
        <v>103.96177247934108</v>
      </c>
      <c r="M6" s="72">
        <f>IF(RES_hh_emih!M6=0,0,RES_hh_emih!M6/RES_summary!M$19)</f>
        <v>12.54364412585308</v>
      </c>
      <c r="N6" s="72">
        <f>IF(RES_hh_emih!N6=0,0,RES_hh_emih!N6/RES_summary!N$19)</f>
        <v>2.7675438596491375</v>
      </c>
      <c r="O6" s="72">
        <f>IF(RES_hh_emih!O6=0,0,RES_hh_emih!O6/RES_summary!O$19)</f>
        <v>4.0233348262704309</v>
      </c>
      <c r="P6" s="72">
        <f>IF(RES_hh_emih!P6=0,0,RES_hh_emih!P6/RES_summary!P$19)</f>
        <v>11.248078401320024</v>
      </c>
      <c r="Q6" s="72">
        <f>IF(RES_hh_emih!Q6=0,0,RES_hh_emih!Q6/RES_summary!Q$19)</f>
        <v>48.217349228133763</v>
      </c>
      <c r="R6" s="72">
        <f>IF(RES_hh_emih!R6=0,0,RES_hh_emih!R6/RES_summary!R$19)</f>
        <v>36.012560350649785</v>
      </c>
      <c r="S6" s="72">
        <f>IF(RES_hh_emih!S6=0,0,RES_hh_emih!S6/RES_summary!S$19)</f>
        <v>24.910205400180935</v>
      </c>
      <c r="T6" s="72">
        <f>IF(RES_hh_emih!T6=0,0,RES_hh_emih!T6/RES_summary!T$19)</f>
        <v>29.037792632350801</v>
      </c>
      <c r="U6" s="72">
        <f>IF(RES_hh_emih!U6=0,0,RES_hh_emih!U6/RES_summary!U$19)</f>
        <v>48.265277792995107</v>
      </c>
      <c r="V6" s="72">
        <f>IF(RES_hh_emih!V6=0,0,RES_hh_emih!V6/RES_summary!V$19)</f>
        <v>5.8055969752495509</v>
      </c>
      <c r="W6" s="72">
        <f>IF(RES_hh_emih!W6=0,0,RES_hh_emih!W6/RES_summary!W$19)</f>
        <v>36.087094756859109</v>
      </c>
      <c r="DA6" s="89" t="s">
        <v>603</v>
      </c>
    </row>
    <row r="7" spans="1:105" ht="12" customHeight="1" x14ac:dyDescent="0.25">
      <c r="A7" s="28" t="s">
        <v>205</v>
      </c>
      <c r="B7" s="72">
        <f>IF(RES_hh_emih!B7=0,0,RES_hh_emih!B7/RES_summary!B$19)</f>
        <v>56.448683407448982</v>
      </c>
      <c r="C7" s="72">
        <f>IF(RES_hh_emih!C7=0,0,RES_hh_emih!C7/RES_summary!C$19)</f>
        <v>60.789483661001903</v>
      </c>
      <c r="D7" s="72">
        <f>IF(RES_hh_emih!D7=0,0,RES_hh_emih!D7/RES_summary!D$19)</f>
        <v>56.706774047061153</v>
      </c>
      <c r="E7" s="72">
        <f>IF(RES_hh_emih!E7=0,0,RES_hh_emih!E7/RES_summary!E$19)</f>
        <v>58.769552219330642</v>
      </c>
      <c r="F7" s="72">
        <f>IF(RES_hh_emih!F7=0,0,RES_hh_emih!F7/RES_summary!F$19)</f>
        <v>62.535235624185248</v>
      </c>
      <c r="G7" s="72">
        <f>IF(RES_hh_emih!G7=0,0,RES_hh_emih!G7/RES_summary!G$19)</f>
        <v>59.707539840520703</v>
      </c>
      <c r="H7" s="72">
        <f>IF(RES_hh_emih!H7=0,0,RES_hh_emih!H7/RES_summary!H$19)</f>
        <v>58.085117368314634</v>
      </c>
      <c r="I7" s="72">
        <f>IF(RES_hh_emih!I7=0,0,RES_hh_emih!I7/RES_summary!I$19)</f>
        <v>55.318222440658261</v>
      </c>
      <c r="J7" s="72">
        <f>IF(RES_hh_emih!J7=0,0,RES_hh_emih!J7/RES_summary!J$19)</f>
        <v>55.947480687180935</v>
      </c>
      <c r="K7" s="72">
        <f>IF(RES_hh_emih!K7=0,0,RES_hh_emih!K7/RES_summary!K$19)</f>
        <v>57.19925932382651</v>
      </c>
      <c r="L7" s="72">
        <f>IF(RES_hh_emih!L7=0,0,RES_hh_emih!L7/RES_summary!L$19)</f>
        <v>51.194964553833152</v>
      </c>
      <c r="M7" s="72">
        <f>IF(RES_hh_emih!M7=0,0,RES_hh_emih!M7/RES_summary!M$19)</f>
        <v>46.014248971464809</v>
      </c>
      <c r="N7" s="72">
        <f>IF(RES_hh_emih!N7=0,0,RES_hh_emih!N7/RES_summary!N$19)</f>
        <v>50.077003330592248</v>
      </c>
      <c r="O7" s="72">
        <f>IF(RES_hh_emih!O7=0,0,RES_hh_emih!O7/RES_summary!O$19)</f>
        <v>46.795033051327984</v>
      </c>
      <c r="P7" s="72">
        <f>IF(RES_hh_emih!P7=0,0,RES_hh_emih!P7/RES_summary!P$19)</f>
        <v>39.451471926528683</v>
      </c>
      <c r="Q7" s="72">
        <f>IF(RES_hh_emih!Q7=0,0,RES_hh_emih!Q7/RES_summary!Q$19)</f>
        <v>45.769606433292239</v>
      </c>
      <c r="R7" s="72">
        <f>IF(RES_hh_emih!R7=0,0,RES_hh_emih!R7/RES_summary!R$19)</f>
        <v>46.187715671112038</v>
      </c>
      <c r="S7" s="72">
        <f>IF(RES_hh_emih!S7=0,0,RES_hh_emih!S7/RES_summary!S$19)</f>
        <v>43.404637236591093</v>
      </c>
      <c r="T7" s="72">
        <f>IF(RES_hh_emih!T7=0,0,RES_hh_emih!T7/RES_summary!T$19)</f>
        <v>40.561770555625159</v>
      </c>
      <c r="U7" s="72">
        <f>IF(RES_hh_emih!U7=0,0,RES_hh_emih!U7/RES_summary!U$19)</f>
        <v>32.218081149607499</v>
      </c>
      <c r="V7" s="72">
        <f>IF(RES_hh_emih!V7=0,0,RES_hh_emih!V7/RES_summary!V$19)</f>
        <v>37.492555886811815</v>
      </c>
      <c r="W7" s="72">
        <f>IF(RES_hh_emih!W7=0,0,RES_hh_emih!W7/RES_summary!W$19)</f>
        <v>34.894597283807855</v>
      </c>
      <c r="DA7" s="89" t="s">
        <v>604</v>
      </c>
    </row>
    <row r="8" spans="1:105" ht="12" customHeight="1" x14ac:dyDescent="0.25">
      <c r="A8" s="28" t="s">
        <v>192</v>
      </c>
      <c r="B8" s="72">
        <f>IF(RES_hh_emih!B8=0,0,RES_hh_emih!B8/RES_summary!B$19)</f>
        <v>37.373196599663828</v>
      </c>
      <c r="C8" s="72">
        <f>IF(RES_hh_emih!C8=0,0,RES_hh_emih!C8/RES_summary!C$19)</f>
        <v>39.944912247152637</v>
      </c>
      <c r="D8" s="72">
        <f>IF(RES_hh_emih!D8=0,0,RES_hh_emih!D8/RES_summary!D$19)</f>
        <v>38.037043277819038</v>
      </c>
      <c r="E8" s="72">
        <f>IF(RES_hh_emih!E8=0,0,RES_hh_emih!E8/RES_summary!E$19)</f>
        <v>39.098825173707901</v>
      </c>
      <c r="F8" s="72">
        <f>IF(RES_hh_emih!F8=0,0,RES_hh_emih!F8/RES_summary!F$19)</f>
        <v>41.1416601227386</v>
      </c>
      <c r="G8" s="72">
        <f>IF(RES_hh_emih!G8=0,0,RES_hh_emih!G8/RES_summary!G$19)</f>
        <v>40.189534318125723</v>
      </c>
      <c r="H8" s="72">
        <f>IF(RES_hh_emih!H8=0,0,RES_hh_emih!H8/RES_summary!H$19)</f>
        <v>36.447688393893912</v>
      </c>
      <c r="I8" s="72">
        <f>IF(RES_hh_emih!I8=0,0,RES_hh_emih!I8/RES_summary!I$19)</f>
        <v>35.207739475795442</v>
      </c>
      <c r="J8" s="72">
        <f>IF(RES_hh_emih!J8=0,0,RES_hh_emih!J8/RES_summary!J$19)</f>
        <v>35.752223891095156</v>
      </c>
      <c r="K8" s="72">
        <f>IF(RES_hh_emih!K8=0,0,RES_hh_emih!K8/RES_summary!K$19)</f>
        <v>33.09135770111682</v>
      </c>
      <c r="L8" s="72">
        <f>IF(RES_hh_emih!L8=0,0,RES_hh_emih!L8/RES_summary!L$19)</f>
        <v>36.704802366443531</v>
      </c>
      <c r="M8" s="72">
        <f>IF(RES_hh_emih!M8=0,0,RES_hh_emih!M8/RES_summary!M$19)</f>
        <v>33.359615894285568</v>
      </c>
      <c r="N8" s="72">
        <f>IF(RES_hh_emih!N8=0,0,RES_hh_emih!N8/RES_summary!N$19)</f>
        <v>29.299546702484534</v>
      </c>
      <c r="O8" s="72">
        <f>IF(RES_hh_emih!O8=0,0,RES_hh_emih!O8/RES_summary!O$19)</f>
        <v>30.599548522611506</v>
      </c>
      <c r="P8" s="72">
        <f>IF(RES_hh_emih!P8=0,0,RES_hh_emih!P8/RES_summary!P$19)</f>
        <v>26.950237585883354</v>
      </c>
      <c r="Q8" s="72">
        <f>IF(RES_hh_emih!Q8=0,0,RES_hh_emih!Q8/RES_summary!Q$19)</f>
        <v>28.102579945183749</v>
      </c>
      <c r="R8" s="72">
        <f>IF(RES_hh_emih!R8=0,0,RES_hh_emih!R8/RES_summary!R$19)</f>
        <v>27.627186037928617</v>
      </c>
      <c r="S8" s="72">
        <f>IF(RES_hh_emih!S8=0,0,RES_hh_emih!S8/RES_summary!S$19)</f>
        <v>28.990689685854814</v>
      </c>
      <c r="T8" s="72">
        <f>IF(RES_hh_emih!T8=0,0,RES_hh_emih!T8/RES_summary!T$19)</f>
        <v>24.680592889335554</v>
      </c>
      <c r="U8" s="72">
        <f>IF(RES_hh_emih!U8=0,0,RES_hh_emih!U8/RES_summary!U$19)</f>
        <v>23.24172448310485</v>
      </c>
      <c r="V8" s="72">
        <f>IF(RES_hh_emih!V8=0,0,RES_hh_emih!V8/RES_summary!V$19)</f>
        <v>23.877621474628107</v>
      </c>
      <c r="W8" s="72">
        <f>IF(RES_hh_emih!W8=0,0,RES_hh_emih!W8/RES_summary!W$19)</f>
        <v>22.365090005807076</v>
      </c>
      <c r="DA8" s="89" t="s">
        <v>605</v>
      </c>
    </row>
    <row r="9" spans="1:105" ht="12" customHeight="1" x14ac:dyDescent="0.25">
      <c r="A9" s="28" t="s">
        <v>207</v>
      </c>
      <c r="B9" s="72">
        <f>IF(RES_hh_emih!B9=0,0,RES_hh_emih!B9/RES_summary!B$19)</f>
        <v>0</v>
      </c>
      <c r="C9" s="72">
        <f>IF(RES_hh_emih!C9=0,0,RES_hh_emih!C9/RES_summary!C$19)</f>
        <v>0</v>
      </c>
      <c r="D9" s="72">
        <f>IF(RES_hh_emih!D9=0,0,RES_hh_emih!D9/RES_summary!D$19)</f>
        <v>0</v>
      </c>
      <c r="E9" s="72">
        <f>IF(RES_hh_emih!E9=0,0,RES_hh_emih!E9/RES_summary!E$19)</f>
        <v>0</v>
      </c>
      <c r="F9" s="72">
        <f>IF(RES_hh_emih!F9=0,0,RES_hh_emih!F9/RES_summary!F$19)</f>
        <v>0</v>
      </c>
      <c r="G9" s="72">
        <f>IF(RES_hh_emih!G9=0,0,RES_hh_emih!G9/RES_summary!G$19)</f>
        <v>0</v>
      </c>
      <c r="H9" s="72">
        <f>IF(RES_hh_emih!H9=0,0,RES_hh_emih!H9/RES_summary!H$19)</f>
        <v>0</v>
      </c>
      <c r="I9" s="72">
        <f>IF(RES_hh_emih!I9=0,0,RES_hh_emih!I9/RES_summary!I$19)</f>
        <v>0</v>
      </c>
      <c r="J9" s="72">
        <f>IF(RES_hh_emih!J9=0,0,RES_hh_emih!J9/RES_summary!J$19)</f>
        <v>0</v>
      </c>
      <c r="K9" s="72">
        <f>IF(RES_hh_emih!K9=0,0,RES_hh_emih!K9/RES_summary!K$19)</f>
        <v>0</v>
      </c>
      <c r="L9" s="72">
        <f>IF(RES_hh_emih!L9=0,0,RES_hh_emih!L9/RES_summary!L$19)</f>
        <v>0</v>
      </c>
      <c r="M9" s="72">
        <f>IF(RES_hh_emih!M9=0,0,RES_hh_emih!M9/RES_summary!M$19)</f>
        <v>0</v>
      </c>
      <c r="N9" s="72">
        <f>IF(RES_hh_emih!N9=0,0,RES_hh_emih!N9/RES_summary!N$19)</f>
        <v>0</v>
      </c>
      <c r="O9" s="72">
        <f>IF(RES_hh_emih!O9=0,0,RES_hh_emih!O9/RES_summary!O$19)</f>
        <v>0</v>
      </c>
      <c r="P9" s="72">
        <f>IF(RES_hh_emih!P9=0,0,RES_hh_emih!P9/RES_summary!P$19)</f>
        <v>0</v>
      </c>
      <c r="Q9" s="72">
        <f>IF(RES_hh_emih!Q9=0,0,RES_hh_emih!Q9/RES_summary!Q$19)</f>
        <v>0</v>
      </c>
      <c r="R9" s="72">
        <f>IF(RES_hh_emih!R9=0,0,RES_hh_emih!R9/RES_summary!R$19)</f>
        <v>0</v>
      </c>
      <c r="S9" s="72">
        <f>IF(RES_hh_emih!S9=0,0,RES_hh_emih!S9/RES_summary!S$19)</f>
        <v>0</v>
      </c>
      <c r="T9" s="72">
        <f>IF(RES_hh_emih!T9=0,0,RES_hh_emih!T9/RES_summary!T$19)</f>
        <v>0</v>
      </c>
      <c r="U9" s="72">
        <f>IF(RES_hh_emih!U9=0,0,RES_hh_emih!U9/RES_summary!U$19)</f>
        <v>0</v>
      </c>
      <c r="V9" s="72">
        <f>IF(RES_hh_emih!V9=0,0,RES_hh_emih!V9/RES_summary!V$19)</f>
        <v>0</v>
      </c>
      <c r="W9" s="72">
        <f>IF(RES_hh_emih!W9=0,0,RES_hh_emih!W9/RES_summary!W$19)</f>
        <v>0</v>
      </c>
      <c r="DA9" s="89" t="s">
        <v>606</v>
      </c>
    </row>
    <row r="10" spans="1:105" ht="12" customHeight="1" x14ac:dyDescent="0.25">
      <c r="A10" s="28" t="s">
        <v>202</v>
      </c>
      <c r="B10" s="72">
        <f>IF(RES_hh_emih!B10=0,0,RES_hh_emih!B10/RES_summary!B$19)</f>
        <v>0</v>
      </c>
      <c r="C10" s="72">
        <f>IF(RES_hh_emih!C10=0,0,RES_hh_emih!C10/RES_summary!C$19)</f>
        <v>0</v>
      </c>
      <c r="D10" s="72">
        <f>IF(RES_hh_emih!D10=0,0,RES_hh_emih!D10/RES_summary!D$19)</f>
        <v>0</v>
      </c>
      <c r="E10" s="72">
        <f>IF(RES_hh_emih!E10=0,0,RES_hh_emih!E10/RES_summary!E$19)</f>
        <v>0</v>
      </c>
      <c r="F10" s="72">
        <f>IF(RES_hh_emih!F10=0,0,RES_hh_emih!F10/RES_summary!F$19)</f>
        <v>0</v>
      </c>
      <c r="G10" s="72">
        <f>IF(RES_hh_emih!G10=0,0,RES_hh_emih!G10/RES_summary!G$19)</f>
        <v>0</v>
      </c>
      <c r="H10" s="72">
        <f>IF(RES_hh_emih!H10=0,0,RES_hh_emih!H10/RES_summary!H$19)</f>
        <v>0</v>
      </c>
      <c r="I10" s="72">
        <f>IF(RES_hh_emih!I10=0,0,RES_hh_emih!I10/RES_summary!I$19)</f>
        <v>0</v>
      </c>
      <c r="J10" s="72">
        <f>IF(RES_hh_emih!J10=0,0,RES_hh_emih!J10/RES_summary!J$19)</f>
        <v>0</v>
      </c>
      <c r="K10" s="72">
        <f>IF(RES_hh_emih!K10=0,0,RES_hh_emih!K10/RES_summary!K$19)</f>
        <v>0</v>
      </c>
      <c r="L10" s="72">
        <f>IF(RES_hh_emih!L10=0,0,RES_hh_emih!L10/RES_summary!L$19)</f>
        <v>0</v>
      </c>
      <c r="M10" s="72">
        <f>IF(RES_hh_emih!M10=0,0,RES_hh_emih!M10/RES_summary!M$19)</f>
        <v>0</v>
      </c>
      <c r="N10" s="72">
        <f>IF(RES_hh_emih!N10=0,0,RES_hh_emih!N10/RES_summary!N$19)</f>
        <v>0</v>
      </c>
      <c r="O10" s="72">
        <f>IF(RES_hh_emih!O10=0,0,RES_hh_emih!O10/RES_summary!O$19)</f>
        <v>0</v>
      </c>
      <c r="P10" s="72">
        <f>IF(RES_hh_emih!P10=0,0,RES_hh_emih!P10/RES_summary!P$19)</f>
        <v>0</v>
      </c>
      <c r="Q10" s="72">
        <f>IF(RES_hh_emih!Q10=0,0,RES_hh_emih!Q10/RES_summary!Q$19)</f>
        <v>0</v>
      </c>
      <c r="R10" s="72">
        <f>IF(RES_hh_emih!R10=0,0,RES_hh_emih!R10/RES_summary!R$19)</f>
        <v>0</v>
      </c>
      <c r="S10" s="72">
        <f>IF(RES_hh_emih!S10=0,0,RES_hh_emih!S10/RES_summary!S$19)</f>
        <v>0</v>
      </c>
      <c r="T10" s="72">
        <f>IF(RES_hh_emih!T10=0,0,RES_hh_emih!T10/RES_summary!T$19)</f>
        <v>0</v>
      </c>
      <c r="U10" s="72">
        <f>IF(RES_hh_emih!U10=0,0,RES_hh_emih!U10/RES_summary!U$19)</f>
        <v>0</v>
      </c>
      <c r="V10" s="72">
        <f>IF(RES_hh_emih!V10=0,0,RES_hh_emih!V10/RES_summary!V$19)</f>
        <v>0</v>
      </c>
      <c r="W10" s="72">
        <f>IF(RES_hh_emih!W10=0,0,RES_hh_emih!W10/RES_summary!W$19)</f>
        <v>0</v>
      </c>
      <c r="DA10" s="89" t="s">
        <v>607</v>
      </c>
    </row>
    <row r="11" spans="1:105" ht="12" customHeight="1" x14ac:dyDescent="0.25">
      <c r="A11" s="28" t="s">
        <v>203</v>
      </c>
      <c r="B11" s="72">
        <f>IF(RES_hh_emih!B11=0,0,RES_hh_emih!B11/RES_summary!B$19)</f>
        <v>0</v>
      </c>
      <c r="C11" s="72">
        <f>IF(RES_hh_emih!C11=0,0,RES_hh_emih!C11/RES_summary!C$19)</f>
        <v>0</v>
      </c>
      <c r="D11" s="72">
        <f>IF(RES_hh_emih!D11=0,0,RES_hh_emih!D11/RES_summary!D$19)</f>
        <v>0</v>
      </c>
      <c r="E11" s="72">
        <f>IF(RES_hh_emih!E11=0,0,RES_hh_emih!E11/RES_summary!E$19)</f>
        <v>0</v>
      </c>
      <c r="F11" s="72">
        <f>IF(RES_hh_emih!F11=0,0,RES_hh_emih!F11/RES_summary!F$19)</f>
        <v>0</v>
      </c>
      <c r="G11" s="72">
        <f>IF(RES_hh_emih!G11=0,0,RES_hh_emih!G11/RES_summary!G$19)</f>
        <v>0</v>
      </c>
      <c r="H11" s="72">
        <f>IF(RES_hh_emih!H11=0,0,RES_hh_emih!H11/RES_summary!H$19)</f>
        <v>0</v>
      </c>
      <c r="I11" s="72">
        <f>IF(RES_hh_emih!I11=0,0,RES_hh_emih!I11/RES_summary!I$19)</f>
        <v>0</v>
      </c>
      <c r="J11" s="72">
        <f>IF(RES_hh_emih!J11=0,0,RES_hh_emih!J11/RES_summary!J$19)</f>
        <v>0</v>
      </c>
      <c r="K11" s="72">
        <f>IF(RES_hh_emih!K11=0,0,RES_hh_emih!K11/RES_summary!K$19)</f>
        <v>0</v>
      </c>
      <c r="L11" s="72">
        <f>IF(RES_hh_emih!L11=0,0,RES_hh_emih!L11/RES_summary!L$19)</f>
        <v>0</v>
      </c>
      <c r="M11" s="72">
        <f>IF(RES_hh_emih!M11=0,0,RES_hh_emih!M11/RES_summary!M$19)</f>
        <v>0</v>
      </c>
      <c r="N11" s="72">
        <f>IF(RES_hh_emih!N11=0,0,RES_hh_emih!N11/RES_summary!N$19)</f>
        <v>0</v>
      </c>
      <c r="O11" s="72">
        <f>IF(RES_hh_emih!O11=0,0,RES_hh_emih!O11/RES_summary!O$19)</f>
        <v>0</v>
      </c>
      <c r="P11" s="72">
        <f>IF(RES_hh_emih!P11=0,0,RES_hh_emih!P11/RES_summary!P$19)</f>
        <v>0</v>
      </c>
      <c r="Q11" s="72">
        <f>IF(RES_hh_emih!Q11=0,0,RES_hh_emih!Q11/RES_summary!Q$19)</f>
        <v>0</v>
      </c>
      <c r="R11" s="72">
        <f>IF(RES_hh_emih!R11=0,0,RES_hh_emih!R11/RES_summary!R$19)</f>
        <v>0</v>
      </c>
      <c r="S11" s="72">
        <f>IF(RES_hh_emih!S11=0,0,RES_hh_emih!S11/RES_summary!S$19)</f>
        <v>0</v>
      </c>
      <c r="T11" s="72">
        <f>IF(RES_hh_emih!T11=0,0,RES_hh_emih!T11/RES_summary!T$19)</f>
        <v>0</v>
      </c>
      <c r="U11" s="72">
        <f>IF(RES_hh_emih!U11=0,0,RES_hh_emih!U11/RES_summary!U$19)</f>
        <v>0</v>
      </c>
      <c r="V11" s="72">
        <f>IF(RES_hh_emih!V11=0,0,RES_hh_emih!V11/RES_summary!V$19)</f>
        <v>0</v>
      </c>
      <c r="W11" s="72">
        <f>IF(RES_hh_emih!W11=0,0,RES_hh_emih!W11/RES_summary!W$19)</f>
        <v>0</v>
      </c>
      <c r="DA11" s="89" t="s">
        <v>608</v>
      </c>
    </row>
    <row r="12" spans="1:105" ht="12" customHeight="1" x14ac:dyDescent="0.25">
      <c r="A12" s="28" t="s">
        <v>95</v>
      </c>
      <c r="B12" s="72">
        <f>IF(RES_hh_emih!B12=0,0,RES_hh_emih!B12/RES_summary!B$19)</f>
        <v>0</v>
      </c>
      <c r="C12" s="72">
        <f>IF(RES_hh_emih!C12=0,0,RES_hh_emih!C12/RES_summary!C$19)</f>
        <v>0</v>
      </c>
      <c r="D12" s="72">
        <f>IF(RES_hh_emih!D12=0,0,RES_hh_emih!D12/RES_summary!D$19)</f>
        <v>0</v>
      </c>
      <c r="E12" s="72">
        <f>IF(RES_hh_emih!E12=0,0,RES_hh_emih!E12/RES_summary!E$19)</f>
        <v>0</v>
      </c>
      <c r="F12" s="72">
        <f>IF(RES_hh_emih!F12=0,0,RES_hh_emih!F12/RES_summary!F$19)</f>
        <v>0</v>
      </c>
      <c r="G12" s="72">
        <f>IF(RES_hh_emih!G12=0,0,RES_hh_emih!G12/RES_summary!G$19)</f>
        <v>0</v>
      </c>
      <c r="H12" s="72">
        <f>IF(RES_hh_emih!H12=0,0,RES_hh_emih!H12/RES_summary!H$19)</f>
        <v>0</v>
      </c>
      <c r="I12" s="72">
        <f>IF(RES_hh_emih!I12=0,0,RES_hh_emih!I12/RES_summary!I$19)</f>
        <v>0</v>
      </c>
      <c r="J12" s="72">
        <f>IF(RES_hh_emih!J12=0,0,RES_hh_emih!J12/RES_summary!J$19)</f>
        <v>0</v>
      </c>
      <c r="K12" s="72">
        <f>IF(RES_hh_emih!K12=0,0,RES_hh_emih!K12/RES_summary!K$19)</f>
        <v>0</v>
      </c>
      <c r="L12" s="72">
        <f>IF(RES_hh_emih!L12=0,0,RES_hh_emih!L12/RES_summary!L$19)</f>
        <v>0</v>
      </c>
      <c r="M12" s="72">
        <f>IF(RES_hh_emih!M12=0,0,RES_hh_emih!M12/RES_summary!M$19)</f>
        <v>0</v>
      </c>
      <c r="N12" s="72">
        <f>IF(RES_hh_emih!N12=0,0,RES_hh_emih!N12/RES_summary!N$19)</f>
        <v>0</v>
      </c>
      <c r="O12" s="72">
        <f>IF(RES_hh_emih!O12=0,0,RES_hh_emih!O12/RES_summary!O$19)</f>
        <v>0</v>
      </c>
      <c r="P12" s="72">
        <f>IF(RES_hh_emih!P12=0,0,RES_hh_emih!P12/RES_summary!P$19)</f>
        <v>0</v>
      </c>
      <c r="Q12" s="72">
        <f>IF(RES_hh_emih!Q12=0,0,RES_hh_emih!Q12/RES_summary!Q$19)</f>
        <v>0</v>
      </c>
      <c r="R12" s="72">
        <f>IF(RES_hh_emih!R12=0,0,RES_hh_emih!R12/RES_summary!R$19)</f>
        <v>0</v>
      </c>
      <c r="S12" s="72">
        <f>IF(RES_hh_emih!S12=0,0,RES_hh_emih!S12/RES_summary!S$19)</f>
        <v>0</v>
      </c>
      <c r="T12" s="72">
        <f>IF(RES_hh_emih!T12=0,0,RES_hh_emih!T12/RES_summary!T$19)</f>
        <v>0</v>
      </c>
      <c r="U12" s="72">
        <f>IF(RES_hh_emih!U12=0,0,RES_hh_emih!U12/RES_summary!U$19)</f>
        <v>0</v>
      </c>
      <c r="V12" s="72">
        <f>IF(RES_hh_emih!V12=0,0,RES_hh_emih!V12/RES_summary!V$19)</f>
        <v>0</v>
      </c>
      <c r="W12" s="72">
        <f>IF(RES_hh_emih!W12=0,0,RES_hh_emih!W12/RES_summary!W$19)</f>
        <v>0</v>
      </c>
      <c r="DA12" s="89" t="s">
        <v>609</v>
      </c>
    </row>
    <row r="13" spans="1:105" ht="12" customHeight="1" x14ac:dyDescent="0.25">
      <c r="A13" s="73" t="s">
        <v>94</v>
      </c>
      <c r="B13" s="74">
        <f>IF(RES_hh_emih!B13=0,0,RES_hh_emih!B13/RES_summary!B$19)</f>
        <v>0</v>
      </c>
      <c r="C13" s="74">
        <f>IF(RES_hh_emih!C13=0,0,RES_hh_emih!C13/RES_summary!C$19)</f>
        <v>0</v>
      </c>
      <c r="D13" s="74">
        <f>IF(RES_hh_emih!D13=0,0,RES_hh_emih!D13/RES_summary!D$19)</f>
        <v>0</v>
      </c>
      <c r="E13" s="74">
        <f>IF(RES_hh_emih!E13=0,0,RES_hh_emih!E13/RES_summary!E$19)</f>
        <v>0</v>
      </c>
      <c r="F13" s="74">
        <f>IF(RES_hh_emih!F13=0,0,RES_hh_emih!F13/RES_summary!F$19)</f>
        <v>0</v>
      </c>
      <c r="G13" s="74">
        <f>IF(RES_hh_emih!G13=0,0,RES_hh_emih!G13/RES_summary!G$19)</f>
        <v>0</v>
      </c>
      <c r="H13" s="74">
        <f>IF(RES_hh_emih!H13=0,0,RES_hh_emih!H13/RES_summary!H$19)</f>
        <v>0</v>
      </c>
      <c r="I13" s="74">
        <f>IF(RES_hh_emih!I13=0,0,RES_hh_emih!I13/RES_summary!I$19)</f>
        <v>0</v>
      </c>
      <c r="J13" s="74">
        <f>IF(RES_hh_emih!J13=0,0,RES_hh_emih!J13/RES_summary!J$19)</f>
        <v>0</v>
      </c>
      <c r="K13" s="74">
        <f>IF(RES_hh_emih!K13=0,0,RES_hh_emih!K13/RES_summary!K$19)</f>
        <v>0</v>
      </c>
      <c r="L13" s="74">
        <f>IF(RES_hh_emih!L13=0,0,RES_hh_emih!L13/RES_summary!L$19)</f>
        <v>0</v>
      </c>
      <c r="M13" s="74">
        <f>IF(RES_hh_emih!M13=0,0,RES_hh_emih!M13/RES_summary!M$19)</f>
        <v>0</v>
      </c>
      <c r="N13" s="74">
        <f>IF(RES_hh_emih!N13=0,0,RES_hh_emih!N13/RES_summary!N$19)</f>
        <v>0</v>
      </c>
      <c r="O13" s="74">
        <f>IF(RES_hh_emih!O13=0,0,RES_hh_emih!O13/RES_summary!O$19)</f>
        <v>0</v>
      </c>
      <c r="P13" s="74">
        <f>IF(RES_hh_emih!P13=0,0,RES_hh_emih!P13/RES_summary!P$19)</f>
        <v>0</v>
      </c>
      <c r="Q13" s="74">
        <f>IF(RES_hh_emih!Q13=0,0,RES_hh_emih!Q13/RES_summary!Q$19)</f>
        <v>0</v>
      </c>
      <c r="R13" s="74">
        <f>IF(RES_hh_emih!R13=0,0,RES_hh_emih!R13/RES_summary!R$19)</f>
        <v>0</v>
      </c>
      <c r="S13" s="74">
        <f>IF(RES_hh_emih!S13=0,0,RES_hh_emih!S13/RES_summary!S$19)</f>
        <v>0</v>
      </c>
      <c r="T13" s="74">
        <f>IF(RES_hh_emih!T13=0,0,RES_hh_emih!T13/RES_summary!T$19)</f>
        <v>0</v>
      </c>
      <c r="U13" s="74">
        <f>IF(RES_hh_emih!U13=0,0,RES_hh_emih!U13/RES_summary!U$19)</f>
        <v>0</v>
      </c>
      <c r="V13" s="74">
        <f>IF(RES_hh_emih!V13=0,0,RES_hh_emih!V13/RES_summary!V$19)</f>
        <v>0</v>
      </c>
      <c r="W13" s="74">
        <f>IF(RES_hh_emih!W13=0,0,RES_hh_emih!W13/RES_summary!W$19)</f>
        <v>0</v>
      </c>
      <c r="DA13" s="90" t="s">
        <v>610</v>
      </c>
    </row>
    <row r="14" spans="1:105" ht="12" customHeight="1" x14ac:dyDescent="0.25">
      <c r="A14" s="75" t="s">
        <v>97</v>
      </c>
      <c r="B14" s="76">
        <f>IF(RES_hh_emih!B14=0,0,RES_hh_emih!B14/RES_summary!B$19)</f>
        <v>0</v>
      </c>
      <c r="C14" s="76">
        <f>IF(RES_hh_emih!C14=0,0,RES_hh_emih!C14/RES_summary!C$19)</f>
        <v>0</v>
      </c>
      <c r="D14" s="76">
        <f>IF(RES_hh_emih!D14=0,0,RES_hh_emih!D14/RES_summary!D$19)</f>
        <v>0</v>
      </c>
      <c r="E14" s="76">
        <f>IF(RES_hh_emih!E14=0,0,RES_hh_emih!E14/RES_summary!E$19)</f>
        <v>0</v>
      </c>
      <c r="F14" s="76">
        <f>IF(RES_hh_emih!F14=0,0,RES_hh_emih!F14/RES_summary!F$19)</f>
        <v>0</v>
      </c>
      <c r="G14" s="76">
        <f>IF(RES_hh_emih!G14=0,0,RES_hh_emih!G14/RES_summary!G$19)</f>
        <v>0</v>
      </c>
      <c r="H14" s="76">
        <f>IF(RES_hh_emih!H14=0,0,RES_hh_emih!H14/RES_summary!H$19)</f>
        <v>0</v>
      </c>
      <c r="I14" s="76">
        <f>IF(RES_hh_emih!I14=0,0,RES_hh_emih!I14/RES_summary!I$19)</f>
        <v>0</v>
      </c>
      <c r="J14" s="76">
        <f>IF(RES_hh_emih!J14=0,0,RES_hh_emih!J14/RES_summary!J$19)</f>
        <v>0</v>
      </c>
      <c r="K14" s="76">
        <f>IF(RES_hh_emih!K14=0,0,RES_hh_emih!K14/RES_summary!K$19)</f>
        <v>0</v>
      </c>
      <c r="L14" s="76">
        <f>IF(RES_hh_emih!L14=0,0,RES_hh_emih!L14/RES_summary!L$19)</f>
        <v>0</v>
      </c>
      <c r="M14" s="76">
        <f>IF(RES_hh_emih!M14=0,0,RES_hh_emih!M14/RES_summary!M$19)</f>
        <v>0</v>
      </c>
      <c r="N14" s="76">
        <f>IF(RES_hh_emih!N14=0,0,RES_hh_emih!N14/RES_summary!N$19)</f>
        <v>0</v>
      </c>
      <c r="O14" s="76">
        <f>IF(RES_hh_emih!O14=0,0,RES_hh_emih!O14/RES_summary!O$19)</f>
        <v>0</v>
      </c>
      <c r="P14" s="76">
        <f>IF(RES_hh_emih!P14=0,0,RES_hh_emih!P14/RES_summary!P$19)</f>
        <v>0</v>
      </c>
      <c r="Q14" s="76">
        <f>IF(RES_hh_emih!Q14=0,0,RES_hh_emih!Q14/RES_summary!Q$19)</f>
        <v>0</v>
      </c>
      <c r="R14" s="76">
        <f>IF(RES_hh_emih!R14=0,0,RES_hh_emih!R14/RES_summary!R$19)</f>
        <v>0</v>
      </c>
      <c r="S14" s="76">
        <f>IF(RES_hh_emih!S14=0,0,RES_hh_emih!S14/RES_summary!S$19)</f>
        <v>0</v>
      </c>
      <c r="T14" s="76">
        <f>IF(RES_hh_emih!T14=0,0,RES_hh_emih!T14/RES_summary!T$19)</f>
        <v>0</v>
      </c>
      <c r="U14" s="76">
        <f>IF(RES_hh_emih!U14=0,0,RES_hh_emih!U14/RES_summary!U$19)</f>
        <v>0</v>
      </c>
      <c r="V14" s="76">
        <f>IF(RES_hh_emih!V14=0,0,RES_hh_emih!V14/RES_summary!V$19)</f>
        <v>0</v>
      </c>
      <c r="W14" s="76">
        <f>IF(RES_hh_emih!W14=0,0,RES_hh_emih!W14/RES_summary!W$19)</f>
        <v>0</v>
      </c>
      <c r="DA14" s="91" t="s">
        <v>611</v>
      </c>
    </row>
    <row r="15" spans="1:105" ht="12.95" customHeight="1" x14ac:dyDescent="0.25">
      <c r="A15" s="68" t="s">
        <v>92</v>
      </c>
      <c r="B15" s="69">
        <f>IF(RES_hh_emih!B15=0,0,RES_hh_emih!B15/RES_summary!B$19)</f>
        <v>0</v>
      </c>
      <c r="C15" s="69">
        <f>IF(RES_hh_emih!C15=0,0,RES_hh_emih!C15/RES_summary!C$19)</f>
        <v>0</v>
      </c>
      <c r="D15" s="69">
        <f>IF(RES_hh_emih!D15=0,0,RES_hh_emih!D15/RES_summary!D$19)</f>
        <v>0</v>
      </c>
      <c r="E15" s="69">
        <f>IF(RES_hh_emih!E15=0,0,RES_hh_emih!E15/RES_summary!E$19)</f>
        <v>0</v>
      </c>
      <c r="F15" s="69">
        <f>IF(RES_hh_emih!F15=0,0,RES_hh_emih!F15/RES_summary!F$19)</f>
        <v>0</v>
      </c>
      <c r="G15" s="69">
        <f>IF(RES_hh_emih!G15=0,0,RES_hh_emih!G15/RES_summary!G$19)</f>
        <v>0</v>
      </c>
      <c r="H15" s="69">
        <f>IF(RES_hh_emih!H15=0,0,RES_hh_emih!H15/RES_summary!H$19)</f>
        <v>0</v>
      </c>
      <c r="I15" s="69">
        <f>IF(RES_hh_emih!I15=0,0,RES_hh_emih!I15/RES_summary!I$19)</f>
        <v>0</v>
      </c>
      <c r="J15" s="69">
        <f>IF(RES_hh_emih!J15=0,0,RES_hh_emih!J15/RES_summary!J$19)</f>
        <v>0</v>
      </c>
      <c r="K15" s="69">
        <f>IF(RES_hh_emih!K15=0,0,RES_hh_emih!K15/RES_summary!K$19)</f>
        <v>0</v>
      </c>
      <c r="L15" s="69">
        <f>IF(RES_hh_emih!L15=0,0,RES_hh_emih!L15/RES_summary!L$19)</f>
        <v>0</v>
      </c>
      <c r="M15" s="69">
        <f>IF(RES_hh_emih!M15=0,0,RES_hh_emih!M15/RES_summary!M$19)</f>
        <v>0</v>
      </c>
      <c r="N15" s="69">
        <f>IF(RES_hh_emih!N15=0,0,RES_hh_emih!N15/RES_summary!N$19)</f>
        <v>0</v>
      </c>
      <c r="O15" s="69">
        <f>IF(RES_hh_emih!O15=0,0,RES_hh_emih!O15/RES_summary!O$19)</f>
        <v>0</v>
      </c>
      <c r="P15" s="69">
        <f>IF(RES_hh_emih!P15=0,0,RES_hh_emih!P15/RES_summary!P$19)</f>
        <v>0</v>
      </c>
      <c r="Q15" s="69">
        <f>IF(RES_hh_emih!Q15=0,0,RES_hh_emih!Q15/RES_summary!Q$19)</f>
        <v>0</v>
      </c>
      <c r="R15" s="69">
        <f>IF(RES_hh_emih!R15=0,0,RES_hh_emih!R15/RES_summary!R$19)</f>
        <v>0</v>
      </c>
      <c r="S15" s="69">
        <f>IF(RES_hh_emih!S15=0,0,RES_hh_emih!S15/RES_summary!S$19)</f>
        <v>0</v>
      </c>
      <c r="T15" s="69">
        <f>IF(RES_hh_emih!T15=0,0,RES_hh_emih!T15/RES_summary!T$19)</f>
        <v>0</v>
      </c>
      <c r="U15" s="69">
        <f>IF(RES_hh_emih!U15=0,0,RES_hh_emih!U15/RES_summary!U$19)</f>
        <v>0</v>
      </c>
      <c r="V15" s="69">
        <f>IF(RES_hh_emih!V15=0,0,RES_hh_emih!V15/RES_summary!V$19)</f>
        <v>0</v>
      </c>
      <c r="W15" s="69">
        <f>IF(RES_hh_emih!W15=0,0,RES_hh_emih!W15/RES_summary!W$19)</f>
        <v>0</v>
      </c>
      <c r="DA15" s="88" t="s">
        <v>309</v>
      </c>
    </row>
    <row r="16" spans="1:105" ht="12" customHeight="1" x14ac:dyDescent="0.25">
      <c r="A16" s="28" t="s">
        <v>91</v>
      </c>
      <c r="B16" s="72">
        <f>IF(RES_hh_emih!B16=0,0,RES_hh_emih!B16/RES_summary!B$19)</f>
        <v>0</v>
      </c>
      <c r="C16" s="72">
        <f>IF(RES_hh_emih!C16=0,0,RES_hh_emih!C16/RES_summary!C$19)</f>
        <v>0</v>
      </c>
      <c r="D16" s="72">
        <f>IF(RES_hh_emih!D16=0,0,RES_hh_emih!D16/RES_summary!D$19)</f>
        <v>0</v>
      </c>
      <c r="E16" s="72">
        <f>IF(RES_hh_emih!E16=0,0,RES_hh_emih!E16/RES_summary!E$19)</f>
        <v>0</v>
      </c>
      <c r="F16" s="72">
        <f>IF(RES_hh_emih!F16=0,0,RES_hh_emih!F16/RES_summary!F$19)</f>
        <v>0</v>
      </c>
      <c r="G16" s="72">
        <f>IF(RES_hh_emih!G16=0,0,RES_hh_emih!G16/RES_summary!G$19)</f>
        <v>0</v>
      </c>
      <c r="H16" s="72">
        <f>IF(RES_hh_emih!H16=0,0,RES_hh_emih!H16/RES_summary!H$19)</f>
        <v>0</v>
      </c>
      <c r="I16" s="72">
        <f>IF(RES_hh_emih!I16=0,0,RES_hh_emih!I16/RES_summary!I$19)</f>
        <v>0</v>
      </c>
      <c r="J16" s="72">
        <f>IF(RES_hh_emih!J16=0,0,RES_hh_emih!J16/RES_summary!J$19)</f>
        <v>0</v>
      </c>
      <c r="K16" s="72">
        <f>IF(RES_hh_emih!K16=0,0,RES_hh_emih!K16/RES_summary!K$19)</f>
        <v>0</v>
      </c>
      <c r="L16" s="72">
        <f>IF(RES_hh_emih!L16=0,0,RES_hh_emih!L16/RES_summary!L$19)</f>
        <v>0</v>
      </c>
      <c r="M16" s="72">
        <f>IF(RES_hh_emih!M16=0,0,RES_hh_emih!M16/RES_summary!M$19)</f>
        <v>0</v>
      </c>
      <c r="N16" s="72">
        <f>IF(RES_hh_emih!N16=0,0,RES_hh_emih!N16/RES_summary!N$19)</f>
        <v>0</v>
      </c>
      <c r="O16" s="72">
        <f>IF(RES_hh_emih!O16=0,0,RES_hh_emih!O16/RES_summary!O$19)</f>
        <v>0</v>
      </c>
      <c r="P16" s="72">
        <f>IF(RES_hh_emih!P16=0,0,RES_hh_emih!P16/RES_summary!P$19)</f>
        <v>0</v>
      </c>
      <c r="Q16" s="72">
        <f>IF(RES_hh_emih!Q16=0,0,RES_hh_emih!Q16/RES_summary!Q$19)</f>
        <v>0</v>
      </c>
      <c r="R16" s="72">
        <f>IF(RES_hh_emih!R16=0,0,RES_hh_emih!R16/RES_summary!R$19)</f>
        <v>0</v>
      </c>
      <c r="S16" s="72">
        <f>IF(RES_hh_emih!S16=0,0,RES_hh_emih!S16/RES_summary!S$19)</f>
        <v>0</v>
      </c>
      <c r="T16" s="72">
        <f>IF(RES_hh_emih!T16=0,0,RES_hh_emih!T16/RES_summary!T$19)</f>
        <v>0</v>
      </c>
      <c r="U16" s="72">
        <f>IF(RES_hh_emih!U16=0,0,RES_hh_emih!U16/RES_summary!U$19)</f>
        <v>0</v>
      </c>
      <c r="V16" s="72">
        <f>IF(RES_hh_emih!V16=0,0,RES_hh_emih!V16/RES_summary!V$19)</f>
        <v>0</v>
      </c>
      <c r="W16" s="72">
        <f>IF(RES_hh_emih!W16=0,0,RES_hh_emih!W16/RES_summary!W$19)</f>
        <v>0</v>
      </c>
      <c r="DA16" s="89" t="s">
        <v>612</v>
      </c>
    </row>
    <row r="17" spans="1:105" ht="12.95" customHeight="1" x14ac:dyDescent="0.25">
      <c r="A17" s="68" t="s">
        <v>55</v>
      </c>
      <c r="B17" s="69">
        <f>IF(RES_hh_emih!B17=0,0,RES_hh_emih!B17/RES_summary!B$19)</f>
        <v>2.3276882290310792</v>
      </c>
      <c r="C17" s="69">
        <f>IF(RES_hh_emih!C17=0,0,RES_hh_emih!C17/RES_summary!C$19)</f>
        <v>2.3122763965351134</v>
      </c>
      <c r="D17" s="69">
        <f>IF(RES_hh_emih!D17=0,0,RES_hh_emih!D17/RES_summary!D$19)</f>
        <v>2.4092722567174691</v>
      </c>
      <c r="E17" s="69">
        <f>IF(RES_hh_emih!E17=0,0,RES_hh_emih!E17/RES_summary!E$19)</f>
        <v>2.4533531271451445</v>
      </c>
      <c r="F17" s="69">
        <f>IF(RES_hh_emih!F17=0,0,RES_hh_emih!F17/RES_summary!F$19)</f>
        <v>2.4709784032787474</v>
      </c>
      <c r="G17" s="69">
        <f>IF(RES_hh_emih!G17=0,0,RES_hh_emih!G17/RES_summary!G$19)</f>
        <v>2.4454058258787068</v>
      </c>
      <c r="H17" s="69">
        <f>IF(RES_hh_emih!H17=0,0,RES_hh_emih!H17/RES_summary!H$19)</f>
        <v>2.4710549313577568</v>
      </c>
      <c r="I17" s="69">
        <f>IF(RES_hh_emih!I17=0,0,RES_hh_emih!I17/RES_summary!I$19)</f>
        <v>2.4878641483461195</v>
      </c>
      <c r="J17" s="69">
        <f>IF(RES_hh_emih!J17=0,0,RES_hh_emih!J17/RES_summary!J$19)</f>
        <v>2.5433261360083268</v>
      </c>
      <c r="K17" s="69">
        <f>IF(RES_hh_emih!K17=0,0,RES_hh_emih!K17/RES_summary!K$19)</f>
        <v>2.3236853692479209</v>
      </c>
      <c r="L17" s="69">
        <f>IF(RES_hh_emih!L17=0,0,RES_hh_emih!L17/RES_summary!L$19)</f>
        <v>2.5214511432461744</v>
      </c>
      <c r="M17" s="69">
        <f>IF(RES_hh_emih!M17=0,0,RES_hh_emih!M17/RES_summary!M$19)</f>
        <v>2.5539807889269031</v>
      </c>
      <c r="N17" s="69">
        <f>IF(RES_hh_emih!N17=0,0,RES_hh_emih!N17/RES_summary!N$19)</f>
        <v>2.2772486404839132</v>
      </c>
      <c r="O17" s="69">
        <f>IF(RES_hh_emih!O17=0,0,RES_hh_emih!O17/RES_summary!O$19)</f>
        <v>2.4043144666966616</v>
      </c>
      <c r="P17" s="69">
        <f>IF(RES_hh_emih!P17=0,0,RES_hh_emih!P17/RES_summary!P$19)</f>
        <v>2.4599277662283492</v>
      </c>
      <c r="Q17" s="69">
        <f>IF(RES_hh_emih!Q17=0,0,RES_hh_emih!Q17/RES_summary!Q$19)</f>
        <v>2.1241254772608875</v>
      </c>
      <c r="R17" s="69">
        <f>IF(RES_hh_emih!R17=0,0,RES_hh_emih!R17/RES_summary!R$19)</f>
        <v>2.0364018705653737</v>
      </c>
      <c r="S17" s="69">
        <f>IF(RES_hh_emih!S17=0,0,RES_hh_emih!S17/RES_summary!S$19)</f>
        <v>1.700427396201418</v>
      </c>
      <c r="T17" s="69">
        <f>IF(RES_hh_emih!T17=0,0,RES_hh_emih!T17/RES_summary!T$19)</f>
        <v>1.8921862010567763</v>
      </c>
      <c r="U17" s="69">
        <f>IF(RES_hh_emih!U17=0,0,RES_hh_emih!U17/RES_summary!U$19)</f>
        <v>2.2015824283235652</v>
      </c>
      <c r="V17" s="69">
        <f>IF(RES_hh_emih!V17=0,0,RES_hh_emih!V17/RES_summary!V$19)</f>
        <v>1.6071636737997763</v>
      </c>
      <c r="W17" s="69">
        <f>IF(RES_hh_emih!W17=0,0,RES_hh_emih!W17/RES_summary!W$19)</f>
        <v>1.7493281271139351</v>
      </c>
      <c r="DA17" s="88" t="s">
        <v>310</v>
      </c>
    </row>
    <row r="18" spans="1:105" ht="12" customHeight="1" x14ac:dyDescent="0.25">
      <c r="A18" s="28" t="s">
        <v>51</v>
      </c>
      <c r="B18" s="72">
        <f>IF(RES_hh_emih!B18=0,0,RES_hh_emih!B18/RES_summary!B$19)</f>
        <v>0</v>
      </c>
      <c r="C18" s="72">
        <f>IF(RES_hh_emih!C18=0,0,RES_hh_emih!C18/RES_summary!C$19)</f>
        <v>0</v>
      </c>
      <c r="D18" s="72">
        <f>IF(RES_hh_emih!D18=0,0,RES_hh_emih!D18/RES_summary!D$19)</f>
        <v>0</v>
      </c>
      <c r="E18" s="72">
        <f>IF(RES_hh_emih!E18=0,0,RES_hh_emih!E18/RES_summary!E$19)</f>
        <v>0</v>
      </c>
      <c r="F18" s="72">
        <f>IF(RES_hh_emih!F18=0,0,RES_hh_emih!F18/RES_summary!F$19)</f>
        <v>0</v>
      </c>
      <c r="G18" s="72">
        <f>IF(RES_hh_emih!G18=0,0,RES_hh_emih!G18/RES_summary!G$19)</f>
        <v>0</v>
      </c>
      <c r="H18" s="72">
        <f>IF(RES_hh_emih!H18=0,0,RES_hh_emih!H18/RES_summary!H$19)</f>
        <v>0</v>
      </c>
      <c r="I18" s="72">
        <f>IF(RES_hh_emih!I18=0,0,RES_hh_emih!I18/RES_summary!I$19)</f>
        <v>0</v>
      </c>
      <c r="J18" s="72">
        <f>IF(RES_hh_emih!J18=0,0,RES_hh_emih!J18/RES_summary!J$19)</f>
        <v>0</v>
      </c>
      <c r="K18" s="72">
        <f>IF(RES_hh_emih!K18=0,0,RES_hh_emih!K18/RES_summary!K$19)</f>
        <v>0</v>
      </c>
      <c r="L18" s="72">
        <f>IF(RES_hh_emih!L18=0,0,RES_hh_emih!L18/RES_summary!L$19)</f>
        <v>0</v>
      </c>
      <c r="M18" s="72">
        <f>IF(RES_hh_emih!M18=0,0,RES_hh_emih!M18/RES_summary!M$19)</f>
        <v>0</v>
      </c>
      <c r="N18" s="72">
        <f>IF(RES_hh_emih!N18=0,0,RES_hh_emih!N18/RES_summary!N$19)</f>
        <v>0</v>
      </c>
      <c r="O18" s="72">
        <f>IF(RES_hh_emih!O18=0,0,RES_hh_emih!O18/RES_summary!O$19)</f>
        <v>0</v>
      </c>
      <c r="P18" s="72">
        <f>IF(RES_hh_emih!P18=0,0,RES_hh_emih!P18/RES_summary!P$19)</f>
        <v>0</v>
      </c>
      <c r="Q18" s="72">
        <f>IF(RES_hh_emih!Q18=0,0,RES_hh_emih!Q18/RES_summary!Q$19)</f>
        <v>0</v>
      </c>
      <c r="R18" s="72">
        <f>IF(RES_hh_emih!R18=0,0,RES_hh_emih!R18/RES_summary!R$19)</f>
        <v>0</v>
      </c>
      <c r="S18" s="72">
        <f>IF(RES_hh_emih!S18=0,0,RES_hh_emih!S18/RES_summary!S$19)</f>
        <v>0</v>
      </c>
      <c r="T18" s="72">
        <f>IF(RES_hh_emih!T18=0,0,RES_hh_emih!T18/RES_summary!T$19)</f>
        <v>0</v>
      </c>
      <c r="U18" s="72">
        <f>IF(RES_hh_emih!U18=0,0,RES_hh_emih!U18/RES_summary!U$19)</f>
        <v>0</v>
      </c>
      <c r="V18" s="72">
        <f>IF(RES_hh_emih!V18=0,0,RES_hh_emih!V18/RES_summary!V$19)</f>
        <v>0</v>
      </c>
      <c r="W18" s="72">
        <f>IF(RES_hh_emih!W18=0,0,RES_hh_emih!W18/RES_summary!W$19)</f>
        <v>0</v>
      </c>
      <c r="DA18" s="89" t="s">
        <v>613</v>
      </c>
    </row>
    <row r="19" spans="1:105" s="2" customFormat="1" ht="12" customHeight="1" x14ac:dyDescent="0.25">
      <c r="A19" s="28" t="s">
        <v>74</v>
      </c>
      <c r="B19" s="72">
        <f>IF(RES_hh_emih!B19=0,0,RES_hh_emih!B19/RES_summary!B$19)</f>
        <v>3.4257188521285995</v>
      </c>
      <c r="C19" s="72">
        <f>IF(RES_hh_emih!C19=0,0,RES_hh_emih!C19/RES_summary!C$19)</f>
        <v>3.3342303080513411</v>
      </c>
      <c r="D19" s="72">
        <f>IF(RES_hh_emih!D19=0,0,RES_hh_emih!D19/RES_summary!D$19)</f>
        <v>2.4749500738068764</v>
      </c>
      <c r="E19" s="72">
        <f>IF(RES_hh_emih!E19=0,0,RES_hh_emih!E19/RES_summary!E$19)</f>
        <v>1.0817472194741737</v>
      </c>
      <c r="F19" s="72">
        <f>IF(RES_hh_emih!F19=0,0,RES_hh_emih!F19/RES_summary!F$19)</f>
        <v>2.526903606645504</v>
      </c>
      <c r="G19" s="72">
        <f>IF(RES_hh_emih!G19=0,0,RES_hh_emih!G19/RES_summary!G$19)</f>
        <v>3.646440085849274</v>
      </c>
      <c r="H19" s="72">
        <f>IF(RES_hh_emih!H19=0,0,RES_hh_emih!H19/RES_summary!H$19)</f>
        <v>3.7278715383070797</v>
      </c>
      <c r="I19" s="72">
        <f>IF(RES_hh_emih!I19=0,0,RES_hh_emih!I19/RES_summary!I$19)</f>
        <v>1.5925049775878291</v>
      </c>
      <c r="J19" s="72">
        <f>IF(RES_hh_emih!J19=0,0,RES_hh_emih!J19/RES_summary!J$19)</f>
        <v>1.3859975257495338</v>
      </c>
      <c r="K19" s="72">
        <f>IF(RES_hh_emih!K19=0,0,RES_hh_emih!K19/RES_summary!K$19)</f>
        <v>3.5619381899730822</v>
      </c>
      <c r="L19" s="72">
        <f>IF(RES_hh_emih!L19=0,0,RES_hh_emih!L19/RES_summary!L$19)</f>
        <v>3.8635122919580005</v>
      </c>
      <c r="M19" s="72">
        <f>IF(RES_hh_emih!M19=0,0,RES_hh_emih!M19/RES_summary!M$19)</f>
        <v>1.9665588846802879</v>
      </c>
      <c r="N19" s="72">
        <f>IF(RES_hh_emih!N19=0,0,RES_hh_emih!N19/RES_summary!N$19)</f>
        <v>0</v>
      </c>
      <c r="O19" s="72">
        <f>IF(RES_hh_emih!O19=0,0,RES_hh_emih!O19/RES_summary!O$19)</f>
        <v>0</v>
      </c>
      <c r="P19" s="72">
        <f>IF(RES_hh_emih!P19=0,0,RES_hh_emih!P19/RES_summary!P$19)</f>
        <v>0</v>
      </c>
      <c r="Q19" s="72">
        <f>IF(RES_hh_emih!Q19=0,0,RES_hh_emih!Q19/RES_summary!Q$19)</f>
        <v>0</v>
      </c>
      <c r="R19" s="72">
        <f>IF(RES_hh_emih!R19=0,0,RES_hh_emih!R19/RES_summary!R$19)</f>
        <v>0</v>
      </c>
      <c r="S19" s="72">
        <f>IF(RES_hh_emih!S19=0,0,RES_hh_emih!S19/RES_summary!S$19)</f>
        <v>0</v>
      </c>
      <c r="T19" s="72">
        <f>IF(RES_hh_emih!T19=0,0,RES_hh_emih!T19/RES_summary!T$19)</f>
        <v>0</v>
      </c>
      <c r="U19" s="72">
        <f>IF(RES_hh_emih!U19=0,0,RES_hh_emih!U19/RES_summary!U$19)</f>
        <v>0</v>
      </c>
      <c r="V19" s="72">
        <f>IF(RES_hh_emih!V19=0,0,RES_hh_emih!V19/RES_summary!V$19)</f>
        <v>0</v>
      </c>
      <c r="W19" s="72">
        <f>IF(RES_hh_emih!W19=0,0,RES_hh_emih!W19/RES_summary!W$19)</f>
        <v>0</v>
      </c>
      <c r="DA19" s="89" t="s">
        <v>614</v>
      </c>
    </row>
    <row r="20" spans="1:105" ht="12" customHeight="1" x14ac:dyDescent="0.25">
      <c r="A20" s="28" t="s">
        <v>205</v>
      </c>
      <c r="B20" s="72">
        <f>IF(RES_hh_emih!B20=0,0,RES_hh_emih!B20/RES_summary!B$19)</f>
        <v>4.1311304947840561</v>
      </c>
      <c r="C20" s="72">
        <f>IF(RES_hh_emih!C20=0,0,RES_hh_emih!C20/RES_summary!C$19)</f>
        <v>4.0559212228765755</v>
      </c>
      <c r="D20" s="72">
        <f>IF(RES_hh_emih!D20=0,0,RES_hh_emih!D20/RES_summary!D$19)</f>
        <v>4.0710166024471333</v>
      </c>
      <c r="E20" s="72">
        <f>IF(RES_hh_emih!E20=0,0,RES_hh_emih!E20/RES_summary!E$19)</f>
        <v>4.0262085377973023</v>
      </c>
      <c r="F20" s="72">
        <f>IF(RES_hh_emih!F20=0,0,RES_hh_emih!F20/RES_summary!F$19)</f>
        <v>3.9391798989010605</v>
      </c>
      <c r="G20" s="72">
        <f>IF(RES_hh_emih!G20=0,0,RES_hh_emih!G20/RES_summary!G$19)</f>
        <v>3.7133466342827481</v>
      </c>
      <c r="H20" s="72">
        <f>IF(RES_hh_emih!H20=0,0,RES_hh_emih!H20/RES_summary!H$19)</f>
        <v>3.8315486769829339</v>
      </c>
      <c r="I20" s="72">
        <f>IF(RES_hh_emih!I20=0,0,RES_hh_emih!I20/RES_summary!I$19)</f>
        <v>3.7012972334454455</v>
      </c>
      <c r="J20" s="72">
        <f>IF(RES_hh_emih!J20=0,0,RES_hh_emih!J20/RES_summary!J$19)</f>
        <v>3.6891036814305318</v>
      </c>
      <c r="K20" s="72">
        <f>IF(RES_hh_emih!K20=0,0,RES_hh_emih!K20/RES_summary!K$19)</f>
        <v>3.5720907939525088</v>
      </c>
      <c r="L20" s="72">
        <f>IF(RES_hh_emih!L20=0,0,RES_hh_emih!L20/RES_summary!L$19)</f>
        <v>3.514286465373853</v>
      </c>
      <c r="M20" s="72">
        <f>IF(RES_hh_emih!M20=0,0,RES_hh_emih!M20/RES_summary!M$19)</f>
        <v>3.6922688744719934</v>
      </c>
      <c r="N20" s="72">
        <f>IF(RES_hh_emih!N20=0,0,RES_hh_emih!N20/RES_summary!N$19)</f>
        <v>3.8146787534769717</v>
      </c>
      <c r="O20" s="72">
        <f>IF(RES_hh_emih!O20=0,0,RES_hh_emih!O20/RES_summary!O$19)</f>
        <v>3.840203541911976</v>
      </c>
      <c r="P20" s="72">
        <f>IF(RES_hh_emih!P20=0,0,RES_hh_emih!P20/RES_summary!P$19)</f>
        <v>3.7548178929292932</v>
      </c>
      <c r="Q20" s="72">
        <f>IF(RES_hh_emih!Q20=0,0,RES_hh_emih!Q20/RES_summary!Q$19)</f>
        <v>3.6860794239496935</v>
      </c>
      <c r="R20" s="72">
        <f>IF(RES_hh_emih!R20=0,0,RES_hh_emih!R20/RES_summary!R$19)</f>
        <v>3.5947330902357781</v>
      </c>
      <c r="S20" s="72">
        <f>IF(RES_hh_emih!S20=0,0,RES_hh_emih!S20/RES_summary!S$19)</f>
        <v>2.7095331695664679</v>
      </c>
      <c r="T20" s="72">
        <f>IF(RES_hh_emih!T20=0,0,RES_hh_emih!T20/RES_summary!T$19)</f>
        <v>3.2944626348161052</v>
      </c>
      <c r="U20" s="72">
        <f>IF(RES_hh_emih!U20=0,0,RES_hh_emih!U20/RES_summary!U$19)</f>
        <v>3.5188330581015013</v>
      </c>
      <c r="V20" s="72">
        <f>IF(RES_hh_emih!V20=0,0,RES_hh_emih!V20/RES_summary!V$19)</f>
        <v>2.6970814226641826</v>
      </c>
      <c r="W20" s="72">
        <f>IF(RES_hh_emih!W20=0,0,RES_hh_emih!W20/RES_summary!W$19)</f>
        <v>3.0146254200537919</v>
      </c>
      <c r="DA20" s="89" t="s">
        <v>615</v>
      </c>
    </row>
    <row r="21" spans="1:105" ht="12" customHeight="1" x14ac:dyDescent="0.25">
      <c r="A21" s="28" t="s">
        <v>192</v>
      </c>
      <c r="B21" s="72">
        <f>IF(RES_hh_emih!B21=0,0,RES_hh_emih!B21/RES_summary!B$19)</f>
        <v>2.9920445286889334</v>
      </c>
      <c r="C21" s="72">
        <f>IF(RES_hh_emih!C21=0,0,RES_hh_emih!C21/RES_summary!C$19)</f>
        <v>2.8774238462256587</v>
      </c>
      <c r="D21" s="72">
        <f>IF(RES_hh_emih!D21=0,0,RES_hh_emih!D21/RES_summary!D$19)</f>
        <v>2.9251037269804616</v>
      </c>
      <c r="E21" s="72">
        <f>IF(RES_hh_emih!E21=0,0,RES_hh_emih!E21/RES_summary!E$19)</f>
        <v>2.8750888334450879</v>
      </c>
      <c r="F21" s="72">
        <f>IF(RES_hh_emih!F21=0,0,RES_hh_emih!F21/RES_summary!F$19)</f>
        <v>2.7995260234355666</v>
      </c>
      <c r="G21" s="72">
        <f>IF(RES_hh_emih!G21=0,0,RES_hh_emih!G21/RES_summary!G$19)</f>
        <v>2.7221818862866005</v>
      </c>
      <c r="H21" s="72">
        <f>IF(RES_hh_emih!H21=0,0,RES_hh_emih!H21/RES_summary!H$19)</f>
        <v>2.4666388163960113</v>
      </c>
      <c r="I21" s="72">
        <f>IF(RES_hh_emih!I21=0,0,RES_hh_emih!I21/RES_summary!I$19)</f>
        <v>2.475530940570009</v>
      </c>
      <c r="J21" s="72">
        <f>IF(RES_hh_emih!J21=0,0,RES_hh_emih!J21/RES_summary!J$19)</f>
        <v>2.4926537517368241</v>
      </c>
      <c r="K21" s="72">
        <f>IF(RES_hh_emih!K21=0,0,RES_hh_emih!K21/RES_summary!K$19)</f>
        <v>2.0570487458823332</v>
      </c>
      <c r="L21" s="72">
        <f>IF(RES_hh_emih!L21=0,0,RES_hh_emih!L21/RES_summary!L$19)</f>
        <v>2.5104368483496309</v>
      </c>
      <c r="M21" s="72">
        <f>IF(RES_hh_emih!M21=0,0,RES_hh_emih!M21/RES_summary!M$19)</f>
        <v>2.5377674153733176</v>
      </c>
      <c r="N21" s="72">
        <f>IF(RES_hh_emih!N21=0,0,RES_hh_emih!N21/RES_summary!N$19)</f>
        <v>2.036400062407453</v>
      </c>
      <c r="O21" s="72">
        <f>IF(RES_hh_emih!O21=0,0,RES_hh_emih!O21/RES_summary!O$19)</f>
        <v>2.4561099682471879</v>
      </c>
      <c r="P21" s="72">
        <f>IF(RES_hh_emih!P21=0,0,RES_hh_emih!P21/RES_summary!P$19)</f>
        <v>2.7320907750123125</v>
      </c>
      <c r="Q21" s="72">
        <f>IF(RES_hh_emih!Q21=0,0,RES_hh_emih!Q21/RES_summary!Q$19)</f>
        <v>2.0636127775252264</v>
      </c>
      <c r="R21" s="72">
        <f>IF(RES_hh_emih!R21=0,0,RES_hh_emih!R21/RES_summary!R$19)</f>
        <v>1.9222557806093075</v>
      </c>
      <c r="S21" s="72">
        <f>IF(RES_hh_emih!S21=0,0,RES_hh_emih!S21/RES_summary!S$19)</f>
        <v>1.7626272547146016</v>
      </c>
      <c r="T21" s="72">
        <f>IF(RES_hh_emih!T21=0,0,RES_hh_emih!T21/RES_summary!T$19)</f>
        <v>1.850654021173449</v>
      </c>
      <c r="U21" s="72">
        <f>IF(RES_hh_emih!U21=0,0,RES_hh_emih!U21/RES_summary!U$19)</f>
        <v>2.2807994284070796</v>
      </c>
      <c r="V21" s="72">
        <f>IF(RES_hh_emih!V21=0,0,RES_hh_emih!V21/RES_summary!V$19)</f>
        <v>1.629050183461072</v>
      </c>
      <c r="W21" s="72">
        <f>IF(RES_hh_emih!W21=0,0,RES_hh_emih!W21/RES_summary!W$19)</f>
        <v>1.7319310030450212</v>
      </c>
      <c r="DA21" s="89" t="s">
        <v>616</v>
      </c>
    </row>
    <row r="22" spans="1:105" ht="12" customHeight="1" x14ac:dyDescent="0.25">
      <c r="A22" s="28" t="s">
        <v>207</v>
      </c>
      <c r="B22" s="72">
        <f>IF(RES_hh_emih!B22=0,0,RES_hh_emih!B22/RES_summary!B$19)</f>
        <v>0</v>
      </c>
      <c r="C22" s="72">
        <f>IF(RES_hh_emih!C22=0,0,RES_hh_emih!C22/RES_summary!C$19)</f>
        <v>0</v>
      </c>
      <c r="D22" s="72">
        <f>IF(RES_hh_emih!D22=0,0,RES_hh_emih!D22/RES_summary!D$19)</f>
        <v>0</v>
      </c>
      <c r="E22" s="72">
        <f>IF(RES_hh_emih!E22=0,0,RES_hh_emih!E22/RES_summary!E$19)</f>
        <v>0</v>
      </c>
      <c r="F22" s="72">
        <f>IF(RES_hh_emih!F22=0,0,RES_hh_emih!F22/RES_summary!F$19)</f>
        <v>0</v>
      </c>
      <c r="G22" s="72">
        <f>IF(RES_hh_emih!G22=0,0,RES_hh_emih!G22/RES_summary!G$19)</f>
        <v>0</v>
      </c>
      <c r="H22" s="72">
        <f>IF(RES_hh_emih!H22=0,0,RES_hh_emih!H22/RES_summary!H$19)</f>
        <v>0</v>
      </c>
      <c r="I22" s="72">
        <f>IF(RES_hh_emih!I22=0,0,RES_hh_emih!I22/RES_summary!I$19)</f>
        <v>0</v>
      </c>
      <c r="J22" s="72">
        <f>IF(RES_hh_emih!J22=0,0,RES_hh_emih!J22/RES_summary!J$19)</f>
        <v>0</v>
      </c>
      <c r="K22" s="72">
        <f>IF(RES_hh_emih!K22=0,0,RES_hh_emih!K22/RES_summary!K$19)</f>
        <v>0</v>
      </c>
      <c r="L22" s="72">
        <f>IF(RES_hh_emih!L22=0,0,RES_hh_emih!L22/RES_summary!L$19)</f>
        <v>0</v>
      </c>
      <c r="M22" s="72">
        <f>IF(RES_hh_emih!M22=0,0,RES_hh_emih!M22/RES_summary!M$19)</f>
        <v>0</v>
      </c>
      <c r="N22" s="72">
        <f>IF(RES_hh_emih!N22=0,0,RES_hh_emih!N22/RES_summary!N$19)</f>
        <v>0</v>
      </c>
      <c r="O22" s="72">
        <f>IF(RES_hh_emih!O22=0,0,RES_hh_emih!O22/RES_summary!O$19)</f>
        <v>0</v>
      </c>
      <c r="P22" s="72">
        <f>IF(RES_hh_emih!P22=0,0,RES_hh_emih!P22/RES_summary!P$19)</f>
        <v>0</v>
      </c>
      <c r="Q22" s="72">
        <f>IF(RES_hh_emih!Q22=0,0,RES_hh_emih!Q22/RES_summary!Q$19)</f>
        <v>0</v>
      </c>
      <c r="R22" s="72">
        <f>IF(RES_hh_emih!R22=0,0,RES_hh_emih!R22/RES_summary!R$19)</f>
        <v>0</v>
      </c>
      <c r="S22" s="72">
        <f>IF(RES_hh_emih!S22=0,0,RES_hh_emih!S22/RES_summary!S$19)</f>
        <v>0</v>
      </c>
      <c r="T22" s="72">
        <f>IF(RES_hh_emih!T22=0,0,RES_hh_emih!T22/RES_summary!T$19)</f>
        <v>0</v>
      </c>
      <c r="U22" s="72">
        <f>IF(RES_hh_emih!U22=0,0,RES_hh_emih!U22/RES_summary!U$19)</f>
        <v>0</v>
      </c>
      <c r="V22" s="72">
        <f>IF(RES_hh_emih!V22=0,0,RES_hh_emih!V22/RES_summary!V$19)</f>
        <v>0</v>
      </c>
      <c r="W22" s="72">
        <f>IF(RES_hh_emih!W22=0,0,RES_hh_emih!W22/RES_summary!W$19)</f>
        <v>0</v>
      </c>
      <c r="DA22" s="89" t="s">
        <v>617</v>
      </c>
    </row>
    <row r="23" spans="1:105" ht="12" customHeight="1" x14ac:dyDescent="0.25">
      <c r="A23" s="28" t="s">
        <v>202</v>
      </c>
      <c r="B23" s="72">
        <f>IF(RES_hh_emih!B23=0,0,RES_hh_emih!B23/RES_summary!B$19)</f>
        <v>0</v>
      </c>
      <c r="C23" s="72">
        <f>IF(RES_hh_emih!C23=0,0,RES_hh_emih!C23/RES_summary!C$19)</f>
        <v>0</v>
      </c>
      <c r="D23" s="72">
        <f>IF(RES_hh_emih!D23=0,0,RES_hh_emih!D23/RES_summary!D$19)</f>
        <v>0</v>
      </c>
      <c r="E23" s="72">
        <f>IF(RES_hh_emih!E23=0,0,RES_hh_emih!E23/RES_summary!E$19)</f>
        <v>0</v>
      </c>
      <c r="F23" s="72">
        <f>IF(RES_hh_emih!F23=0,0,RES_hh_emih!F23/RES_summary!F$19)</f>
        <v>0</v>
      </c>
      <c r="G23" s="72">
        <f>IF(RES_hh_emih!G23=0,0,RES_hh_emih!G23/RES_summary!G$19)</f>
        <v>0</v>
      </c>
      <c r="H23" s="72">
        <f>IF(RES_hh_emih!H23=0,0,RES_hh_emih!H23/RES_summary!H$19)</f>
        <v>0</v>
      </c>
      <c r="I23" s="72">
        <f>IF(RES_hh_emih!I23=0,0,RES_hh_emih!I23/RES_summary!I$19)</f>
        <v>0</v>
      </c>
      <c r="J23" s="72">
        <f>IF(RES_hh_emih!J23=0,0,RES_hh_emih!J23/RES_summary!J$19)</f>
        <v>0</v>
      </c>
      <c r="K23" s="72">
        <f>IF(RES_hh_emih!K23=0,0,RES_hh_emih!K23/RES_summary!K$19)</f>
        <v>0</v>
      </c>
      <c r="L23" s="72">
        <f>IF(RES_hh_emih!L23=0,0,RES_hh_emih!L23/RES_summary!L$19)</f>
        <v>0</v>
      </c>
      <c r="M23" s="72">
        <f>IF(RES_hh_emih!M23=0,0,RES_hh_emih!M23/RES_summary!M$19)</f>
        <v>0</v>
      </c>
      <c r="N23" s="72">
        <f>IF(RES_hh_emih!N23=0,0,RES_hh_emih!N23/RES_summary!N$19)</f>
        <v>0</v>
      </c>
      <c r="O23" s="72">
        <f>IF(RES_hh_emih!O23=0,0,RES_hh_emih!O23/RES_summary!O$19)</f>
        <v>0</v>
      </c>
      <c r="P23" s="72">
        <f>IF(RES_hh_emih!P23=0,0,RES_hh_emih!P23/RES_summary!P$19)</f>
        <v>0</v>
      </c>
      <c r="Q23" s="72">
        <f>IF(RES_hh_emih!Q23=0,0,RES_hh_emih!Q23/RES_summary!Q$19)</f>
        <v>0</v>
      </c>
      <c r="R23" s="72">
        <f>IF(RES_hh_emih!R23=0,0,RES_hh_emih!R23/RES_summary!R$19)</f>
        <v>0</v>
      </c>
      <c r="S23" s="72">
        <f>IF(RES_hh_emih!S23=0,0,RES_hh_emih!S23/RES_summary!S$19)</f>
        <v>0</v>
      </c>
      <c r="T23" s="72">
        <f>IF(RES_hh_emih!T23=0,0,RES_hh_emih!T23/RES_summary!T$19)</f>
        <v>0</v>
      </c>
      <c r="U23" s="72">
        <f>IF(RES_hh_emih!U23=0,0,RES_hh_emih!U23/RES_summary!U$19)</f>
        <v>0</v>
      </c>
      <c r="V23" s="72">
        <f>IF(RES_hh_emih!V23=0,0,RES_hh_emih!V23/RES_summary!V$19)</f>
        <v>0</v>
      </c>
      <c r="W23" s="72">
        <f>IF(RES_hh_emih!W23=0,0,RES_hh_emih!W23/RES_summary!W$19)</f>
        <v>0</v>
      </c>
      <c r="DA23" s="89" t="s">
        <v>618</v>
      </c>
    </row>
    <row r="24" spans="1:105" ht="12" customHeight="1" x14ac:dyDescent="0.25">
      <c r="A24" s="28" t="s">
        <v>203</v>
      </c>
      <c r="B24" s="72">
        <f>IF(RES_hh_emih!B24=0,0,RES_hh_emih!B24/RES_summary!B$19)</f>
        <v>0</v>
      </c>
      <c r="C24" s="72">
        <f>IF(RES_hh_emih!C24=0,0,RES_hh_emih!C24/RES_summary!C$19)</f>
        <v>0</v>
      </c>
      <c r="D24" s="72">
        <f>IF(RES_hh_emih!D24=0,0,RES_hh_emih!D24/RES_summary!D$19)</f>
        <v>0</v>
      </c>
      <c r="E24" s="72">
        <f>IF(RES_hh_emih!E24=0,0,RES_hh_emih!E24/RES_summary!E$19)</f>
        <v>0</v>
      </c>
      <c r="F24" s="72">
        <f>IF(RES_hh_emih!F24=0,0,RES_hh_emih!F24/RES_summary!F$19)</f>
        <v>0</v>
      </c>
      <c r="G24" s="72">
        <f>IF(RES_hh_emih!G24=0,0,RES_hh_emih!G24/RES_summary!G$19)</f>
        <v>0</v>
      </c>
      <c r="H24" s="72">
        <f>IF(RES_hh_emih!H24=0,0,RES_hh_emih!H24/RES_summary!H$19)</f>
        <v>0</v>
      </c>
      <c r="I24" s="72">
        <f>IF(RES_hh_emih!I24=0,0,RES_hh_emih!I24/RES_summary!I$19)</f>
        <v>0</v>
      </c>
      <c r="J24" s="72">
        <f>IF(RES_hh_emih!J24=0,0,RES_hh_emih!J24/RES_summary!J$19)</f>
        <v>0</v>
      </c>
      <c r="K24" s="72">
        <f>IF(RES_hh_emih!K24=0,0,RES_hh_emih!K24/RES_summary!K$19)</f>
        <v>0</v>
      </c>
      <c r="L24" s="72">
        <f>IF(RES_hh_emih!L24=0,0,RES_hh_emih!L24/RES_summary!L$19)</f>
        <v>0</v>
      </c>
      <c r="M24" s="72">
        <f>IF(RES_hh_emih!M24=0,0,RES_hh_emih!M24/RES_summary!M$19)</f>
        <v>0</v>
      </c>
      <c r="N24" s="72">
        <f>IF(RES_hh_emih!N24=0,0,RES_hh_emih!N24/RES_summary!N$19)</f>
        <v>0</v>
      </c>
      <c r="O24" s="72">
        <f>IF(RES_hh_emih!O24=0,0,RES_hh_emih!O24/RES_summary!O$19)</f>
        <v>0</v>
      </c>
      <c r="P24" s="72">
        <f>IF(RES_hh_emih!P24=0,0,RES_hh_emih!P24/RES_summary!P$19)</f>
        <v>0</v>
      </c>
      <c r="Q24" s="72">
        <f>IF(RES_hh_emih!Q24=0,0,RES_hh_emih!Q24/RES_summary!Q$19)</f>
        <v>0</v>
      </c>
      <c r="R24" s="72">
        <f>IF(RES_hh_emih!R24=0,0,RES_hh_emih!R24/RES_summary!R$19)</f>
        <v>0</v>
      </c>
      <c r="S24" s="72">
        <f>IF(RES_hh_emih!S24=0,0,RES_hh_emih!S24/RES_summary!S$19)</f>
        <v>0</v>
      </c>
      <c r="T24" s="72">
        <f>IF(RES_hh_emih!T24=0,0,RES_hh_emih!T24/RES_summary!T$19)</f>
        <v>0</v>
      </c>
      <c r="U24" s="72">
        <f>IF(RES_hh_emih!U24=0,0,RES_hh_emih!U24/RES_summary!U$19)</f>
        <v>0</v>
      </c>
      <c r="V24" s="72">
        <f>IF(RES_hh_emih!V24=0,0,RES_hh_emih!V24/RES_summary!V$19)</f>
        <v>0</v>
      </c>
      <c r="W24" s="72">
        <f>IF(RES_hh_emih!W24=0,0,RES_hh_emih!W24/RES_summary!W$19)</f>
        <v>0</v>
      </c>
      <c r="DA24" s="89" t="s">
        <v>619</v>
      </c>
    </row>
    <row r="25" spans="1:105" ht="12" customHeight="1" x14ac:dyDescent="0.25">
      <c r="A25" s="73" t="s">
        <v>53</v>
      </c>
      <c r="B25" s="74">
        <f>IF(RES_hh_emih!B25=0,0,RES_hh_emih!B25/RES_summary!B$19)</f>
        <v>0</v>
      </c>
      <c r="C25" s="74">
        <f>IF(RES_hh_emih!C25=0,0,RES_hh_emih!C25/RES_summary!C$19)</f>
        <v>0</v>
      </c>
      <c r="D25" s="74">
        <f>IF(RES_hh_emih!D25=0,0,RES_hh_emih!D25/RES_summary!D$19)</f>
        <v>0</v>
      </c>
      <c r="E25" s="74">
        <f>IF(RES_hh_emih!E25=0,0,RES_hh_emih!E25/RES_summary!E$19)</f>
        <v>0</v>
      </c>
      <c r="F25" s="74">
        <f>IF(RES_hh_emih!F25=0,0,RES_hh_emih!F25/RES_summary!F$19)</f>
        <v>0</v>
      </c>
      <c r="G25" s="74">
        <f>IF(RES_hh_emih!G25=0,0,RES_hh_emih!G25/RES_summary!G$19)</f>
        <v>0</v>
      </c>
      <c r="H25" s="74">
        <f>IF(RES_hh_emih!H25=0,0,RES_hh_emih!H25/RES_summary!H$19)</f>
        <v>0</v>
      </c>
      <c r="I25" s="74">
        <f>IF(RES_hh_emih!I25=0,0,RES_hh_emih!I25/RES_summary!I$19)</f>
        <v>0</v>
      </c>
      <c r="J25" s="74">
        <f>IF(RES_hh_emih!J25=0,0,RES_hh_emih!J25/RES_summary!J$19)</f>
        <v>0</v>
      </c>
      <c r="K25" s="74">
        <f>IF(RES_hh_emih!K25=0,0,RES_hh_emih!K25/RES_summary!K$19)</f>
        <v>0</v>
      </c>
      <c r="L25" s="74">
        <f>IF(RES_hh_emih!L25=0,0,RES_hh_emih!L25/RES_summary!L$19)</f>
        <v>0</v>
      </c>
      <c r="M25" s="74">
        <f>IF(RES_hh_emih!M25=0,0,RES_hh_emih!M25/RES_summary!M$19)</f>
        <v>0</v>
      </c>
      <c r="N25" s="74">
        <f>IF(RES_hh_emih!N25=0,0,RES_hh_emih!N25/RES_summary!N$19)</f>
        <v>0</v>
      </c>
      <c r="O25" s="74">
        <f>IF(RES_hh_emih!O25=0,0,RES_hh_emih!O25/RES_summary!O$19)</f>
        <v>0</v>
      </c>
      <c r="P25" s="74">
        <f>IF(RES_hh_emih!P25=0,0,RES_hh_emih!P25/RES_summary!P$19)</f>
        <v>0</v>
      </c>
      <c r="Q25" s="74">
        <f>IF(RES_hh_emih!Q25=0,0,RES_hh_emih!Q25/RES_summary!Q$19)</f>
        <v>0</v>
      </c>
      <c r="R25" s="74">
        <f>IF(RES_hh_emih!R25=0,0,RES_hh_emih!R25/RES_summary!R$19)</f>
        <v>0</v>
      </c>
      <c r="S25" s="74">
        <f>IF(RES_hh_emih!S25=0,0,RES_hh_emih!S25/RES_summary!S$19)</f>
        <v>0</v>
      </c>
      <c r="T25" s="74">
        <f>IF(RES_hh_emih!T25=0,0,RES_hh_emih!T25/RES_summary!T$19)</f>
        <v>0</v>
      </c>
      <c r="U25" s="74">
        <f>IF(RES_hh_emih!U25=0,0,RES_hh_emih!U25/RES_summary!U$19)</f>
        <v>0</v>
      </c>
      <c r="V25" s="74">
        <f>IF(RES_hh_emih!V25=0,0,RES_hh_emih!V25/RES_summary!V$19)</f>
        <v>0</v>
      </c>
      <c r="W25" s="74">
        <f>IF(RES_hh_emih!W25=0,0,RES_hh_emih!W25/RES_summary!W$19)</f>
        <v>0</v>
      </c>
      <c r="DA25" s="90" t="s">
        <v>620</v>
      </c>
    </row>
    <row r="26" spans="1:105" ht="12" customHeight="1" x14ac:dyDescent="0.25">
      <c r="A26" s="32" t="s">
        <v>52</v>
      </c>
      <c r="B26" s="77">
        <f>IF(RES_hh_emih!B26=0,0,RES_hh_emih!B26/RES_summary!B$19)</f>
        <v>0</v>
      </c>
      <c r="C26" s="77">
        <f>IF(RES_hh_emih!C26=0,0,RES_hh_emih!C26/RES_summary!C$19)</f>
        <v>0</v>
      </c>
      <c r="D26" s="77">
        <f>IF(RES_hh_emih!D26=0,0,RES_hh_emih!D26/RES_summary!D$19)</f>
        <v>0</v>
      </c>
      <c r="E26" s="77">
        <f>IF(RES_hh_emih!E26=0,0,RES_hh_emih!E26/RES_summary!E$19)</f>
        <v>0</v>
      </c>
      <c r="F26" s="77">
        <f>IF(RES_hh_emih!F26=0,0,RES_hh_emih!F26/RES_summary!F$19)</f>
        <v>0</v>
      </c>
      <c r="G26" s="77">
        <f>IF(RES_hh_emih!G26=0,0,RES_hh_emih!G26/RES_summary!G$19)</f>
        <v>0</v>
      </c>
      <c r="H26" s="77">
        <f>IF(RES_hh_emih!H26=0,0,RES_hh_emih!H26/RES_summary!H$19)</f>
        <v>0</v>
      </c>
      <c r="I26" s="77">
        <f>IF(RES_hh_emih!I26=0,0,RES_hh_emih!I26/RES_summary!I$19)</f>
        <v>0</v>
      </c>
      <c r="J26" s="77">
        <f>IF(RES_hh_emih!J26=0,0,RES_hh_emih!J26/RES_summary!J$19)</f>
        <v>0</v>
      </c>
      <c r="K26" s="77">
        <f>IF(RES_hh_emih!K26=0,0,RES_hh_emih!K26/RES_summary!K$19)</f>
        <v>0</v>
      </c>
      <c r="L26" s="77">
        <f>IF(RES_hh_emih!L26=0,0,RES_hh_emih!L26/RES_summary!L$19)</f>
        <v>0</v>
      </c>
      <c r="M26" s="77">
        <f>IF(RES_hh_emih!M26=0,0,RES_hh_emih!M26/RES_summary!M$19)</f>
        <v>0</v>
      </c>
      <c r="N26" s="77">
        <f>IF(RES_hh_emih!N26=0,0,RES_hh_emih!N26/RES_summary!N$19)</f>
        <v>0</v>
      </c>
      <c r="O26" s="77">
        <f>IF(RES_hh_emih!O26=0,0,RES_hh_emih!O26/RES_summary!O$19)</f>
        <v>0</v>
      </c>
      <c r="P26" s="77">
        <f>IF(RES_hh_emih!P26=0,0,RES_hh_emih!P26/RES_summary!P$19)</f>
        <v>0</v>
      </c>
      <c r="Q26" s="77">
        <f>IF(RES_hh_emih!Q26=0,0,RES_hh_emih!Q26/RES_summary!Q$19)</f>
        <v>0</v>
      </c>
      <c r="R26" s="77">
        <f>IF(RES_hh_emih!R26=0,0,RES_hh_emih!R26/RES_summary!R$19)</f>
        <v>0</v>
      </c>
      <c r="S26" s="77">
        <f>IF(RES_hh_emih!S26=0,0,RES_hh_emih!S26/RES_summary!S$19)</f>
        <v>0</v>
      </c>
      <c r="T26" s="77">
        <f>IF(RES_hh_emih!T26=0,0,RES_hh_emih!T26/RES_summary!T$19)</f>
        <v>0</v>
      </c>
      <c r="U26" s="77">
        <f>IF(RES_hh_emih!U26=0,0,RES_hh_emih!U26/RES_summary!U$19)</f>
        <v>0</v>
      </c>
      <c r="V26" s="77">
        <f>IF(RES_hh_emih!V26=0,0,RES_hh_emih!V26/RES_summary!V$19)</f>
        <v>0</v>
      </c>
      <c r="W26" s="77">
        <f>IF(RES_hh_emih!W26=0,0,RES_hh_emih!W26/RES_summary!W$19)</f>
        <v>0</v>
      </c>
      <c r="DA26" s="92" t="s">
        <v>621</v>
      </c>
    </row>
    <row r="27" spans="1:105" ht="12.95" customHeight="1" x14ac:dyDescent="0.25">
      <c r="A27" s="68" t="s">
        <v>54</v>
      </c>
      <c r="B27" s="69">
        <f>IF(RES_hh_emih!B27=0,0,RES_hh_emih!B27/RES_summary!B$19)</f>
        <v>0.67003692593976383</v>
      </c>
      <c r="C27" s="69">
        <f>IF(RES_hh_emih!C27=0,0,RES_hh_emih!C27/RES_summary!C$19)</f>
        <v>0.82430180777508721</v>
      </c>
      <c r="D27" s="69">
        <f>IF(RES_hh_emih!D27=0,0,RES_hh_emih!D27/RES_summary!D$19)</f>
        <v>0.48231570957331876</v>
      </c>
      <c r="E27" s="69">
        <f>IF(RES_hh_emih!E27=0,0,RES_hh_emih!E27/RES_summary!E$19)</f>
        <v>0.37179296619568564</v>
      </c>
      <c r="F27" s="69">
        <f>IF(RES_hh_emih!F27=0,0,RES_hh_emih!F27/RES_summary!F$19)</f>
        <v>0.44135392136344648</v>
      </c>
      <c r="G27" s="69">
        <f>IF(RES_hh_emih!G27=0,0,RES_hh_emih!G27/RES_summary!G$19)</f>
        <v>0.51463425891973957</v>
      </c>
      <c r="H27" s="69">
        <f>IF(RES_hh_emih!H27=0,0,RES_hh_emih!H27/RES_summary!H$19)</f>
        <v>0.51268771529679413</v>
      </c>
      <c r="I27" s="69">
        <f>IF(RES_hh_emih!I27=0,0,RES_hh_emih!I27/RES_summary!I$19)</f>
        <v>0.38880466422723481</v>
      </c>
      <c r="J27" s="69">
        <f>IF(RES_hh_emih!J27=0,0,RES_hh_emih!J27/RES_summary!J$19)</f>
        <v>0.45745377533396631</v>
      </c>
      <c r="K27" s="69">
        <f>IF(RES_hh_emih!K27=0,0,RES_hh_emih!K27/RES_summary!K$19)</f>
        <v>0.60941360699244429</v>
      </c>
      <c r="L27" s="69">
        <f>IF(RES_hh_emih!L27=0,0,RES_hh_emih!L27/RES_summary!L$19)</f>
        <v>0.61369547206655795</v>
      </c>
      <c r="M27" s="69">
        <f>IF(RES_hh_emih!M27=0,0,RES_hh_emih!M27/RES_summary!M$19)</f>
        <v>0.50570185694555858</v>
      </c>
      <c r="N27" s="69">
        <f>IF(RES_hh_emih!N27=0,0,RES_hh_emih!N27/RES_summary!N$19)</f>
        <v>0.55545749975378211</v>
      </c>
      <c r="O27" s="69">
        <f>IF(RES_hh_emih!O27=0,0,RES_hh_emih!O27/RES_summary!O$19)</f>
        <v>0.46721335183266038</v>
      </c>
      <c r="P27" s="69">
        <f>IF(RES_hh_emih!P27=0,0,RES_hh_emih!P27/RES_summary!P$19)</f>
        <v>0.42410990898995082</v>
      </c>
      <c r="Q27" s="69">
        <f>IF(RES_hh_emih!Q27=0,0,RES_hh_emih!Q27/RES_summary!Q$19)</f>
        <v>0.51089506847475274</v>
      </c>
      <c r="R27" s="69">
        <f>IF(RES_hh_emih!R27=0,0,RES_hh_emih!R27/RES_summary!R$19)</f>
        <v>0.50081392228632826</v>
      </c>
      <c r="S27" s="69">
        <f>IF(RES_hh_emih!S27=0,0,RES_hh_emih!S27/RES_summary!S$19)</f>
        <v>0.58251288457233175</v>
      </c>
      <c r="T27" s="69">
        <f>IF(RES_hh_emih!T27=0,0,RES_hh_emih!T27/RES_summary!T$19)</f>
        <v>0.52803349259420052</v>
      </c>
      <c r="U27" s="69">
        <f>IF(RES_hh_emih!U27=0,0,RES_hh_emih!U27/RES_summary!U$19)</f>
        <v>0.52974978074474055</v>
      </c>
      <c r="V27" s="69">
        <f>IF(RES_hh_emih!V27=0,0,RES_hh_emih!V27/RES_summary!V$19)</f>
        <v>0.52635230112296572</v>
      </c>
      <c r="W27" s="69">
        <f>IF(RES_hh_emih!W27=0,0,RES_hh_emih!W27/RES_summary!W$19)</f>
        <v>0.41108139749370942</v>
      </c>
      <c r="DA27" s="88" t="s">
        <v>311</v>
      </c>
    </row>
    <row r="28" spans="1:105" ht="12" customHeight="1" x14ac:dyDescent="0.25">
      <c r="A28" s="28" t="s">
        <v>51</v>
      </c>
      <c r="B28" s="72">
        <f>IF(RES_hh_emih!B28=0,0,RES_hh_emih!B28/RES_summary!B$19)</f>
        <v>0</v>
      </c>
      <c r="C28" s="72">
        <f>IF(RES_hh_emih!C28=0,0,RES_hh_emih!C28/RES_summary!C$19)</f>
        <v>0</v>
      </c>
      <c r="D28" s="72">
        <f>IF(RES_hh_emih!D28=0,0,RES_hh_emih!D28/RES_summary!D$19)</f>
        <v>0</v>
      </c>
      <c r="E28" s="72">
        <f>IF(RES_hh_emih!E28=0,0,RES_hh_emih!E28/RES_summary!E$19)</f>
        <v>0</v>
      </c>
      <c r="F28" s="72">
        <f>IF(RES_hh_emih!F28=0,0,RES_hh_emih!F28/RES_summary!F$19)</f>
        <v>0</v>
      </c>
      <c r="G28" s="72">
        <f>IF(RES_hh_emih!G28=0,0,RES_hh_emih!G28/RES_summary!G$19)</f>
        <v>0</v>
      </c>
      <c r="H28" s="72">
        <f>IF(RES_hh_emih!H28=0,0,RES_hh_emih!H28/RES_summary!H$19)</f>
        <v>0</v>
      </c>
      <c r="I28" s="72">
        <f>IF(RES_hh_emih!I28=0,0,RES_hh_emih!I28/RES_summary!I$19)</f>
        <v>0</v>
      </c>
      <c r="J28" s="72">
        <f>IF(RES_hh_emih!J28=0,0,RES_hh_emih!J28/RES_summary!J$19)</f>
        <v>0</v>
      </c>
      <c r="K28" s="72">
        <f>IF(RES_hh_emih!K28=0,0,RES_hh_emih!K28/RES_summary!K$19)</f>
        <v>0</v>
      </c>
      <c r="L28" s="72">
        <f>IF(RES_hh_emih!L28=0,0,RES_hh_emih!L28/RES_summary!L$19)</f>
        <v>0</v>
      </c>
      <c r="M28" s="72">
        <f>IF(RES_hh_emih!M28=0,0,RES_hh_emih!M28/RES_summary!M$19)</f>
        <v>0</v>
      </c>
      <c r="N28" s="72">
        <f>IF(RES_hh_emih!N28=0,0,RES_hh_emih!N28/RES_summary!N$19)</f>
        <v>0</v>
      </c>
      <c r="O28" s="72">
        <f>IF(RES_hh_emih!O28=0,0,RES_hh_emih!O28/RES_summary!O$19)</f>
        <v>0</v>
      </c>
      <c r="P28" s="72">
        <f>IF(RES_hh_emih!P28=0,0,RES_hh_emih!P28/RES_summary!P$19)</f>
        <v>0</v>
      </c>
      <c r="Q28" s="72">
        <f>IF(RES_hh_emih!Q28=0,0,RES_hh_emih!Q28/RES_summary!Q$19)</f>
        <v>0</v>
      </c>
      <c r="R28" s="72">
        <f>IF(RES_hh_emih!R28=0,0,RES_hh_emih!R28/RES_summary!R$19)</f>
        <v>0</v>
      </c>
      <c r="S28" s="72">
        <f>IF(RES_hh_emih!S28=0,0,RES_hh_emih!S28/RES_summary!S$19)</f>
        <v>0</v>
      </c>
      <c r="T28" s="72">
        <f>IF(RES_hh_emih!T28=0,0,RES_hh_emih!T28/RES_summary!T$19)</f>
        <v>0</v>
      </c>
      <c r="U28" s="72">
        <f>IF(RES_hh_emih!U28=0,0,RES_hh_emih!U28/RES_summary!U$19)</f>
        <v>0</v>
      </c>
      <c r="V28" s="72">
        <f>IF(RES_hh_emih!V28=0,0,RES_hh_emih!V28/RES_summary!V$19)</f>
        <v>0</v>
      </c>
      <c r="W28" s="72">
        <f>IF(RES_hh_emih!W28=0,0,RES_hh_emih!W28/RES_summary!W$19)</f>
        <v>0</v>
      </c>
      <c r="DA28" s="89" t="s">
        <v>622</v>
      </c>
    </row>
    <row r="29" spans="1:105" s="2" customFormat="1" ht="12" customHeight="1" x14ac:dyDescent="0.25">
      <c r="A29" s="28" t="s">
        <v>74</v>
      </c>
      <c r="B29" s="72">
        <f>IF(RES_hh_emih!B29=0,0,RES_hh_emih!B29/RES_summary!B$19)</f>
        <v>1.5970932581554462</v>
      </c>
      <c r="C29" s="72">
        <f>IF(RES_hh_emih!C29=0,0,RES_hh_emih!C29/RES_summary!C$19)</f>
        <v>2.0381960407798405</v>
      </c>
      <c r="D29" s="72">
        <f>IF(RES_hh_emih!D29=0,0,RES_hh_emih!D29/RES_summary!D$19)</f>
        <v>1.1761407037329099</v>
      </c>
      <c r="E29" s="72">
        <f>IF(RES_hh_emih!E29=0,0,RES_hh_emih!E29/RES_summary!E$19)</f>
        <v>0.74806196971572625</v>
      </c>
      <c r="F29" s="72">
        <f>IF(RES_hh_emih!F29=0,0,RES_hh_emih!F29/RES_summary!F$19)</f>
        <v>1.4238626265433343</v>
      </c>
      <c r="G29" s="72">
        <f>IF(RES_hh_emih!G29=0,0,RES_hh_emih!G29/RES_summary!G$19)</f>
        <v>1.8935135754594119</v>
      </c>
      <c r="H29" s="72">
        <f>IF(RES_hh_emih!H29=0,0,RES_hh_emih!H29/RES_summary!H$19)</f>
        <v>2.0100183670888336</v>
      </c>
      <c r="I29" s="72">
        <f>IF(RES_hh_emih!I29=0,0,RES_hh_emih!I29/RES_summary!I$19)</f>
        <v>0.86855839281835445</v>
      </c>
      <c r="J29" s="72">
        <f>IF(RES_hh_emih!J29=0,0,RES_hh_emih!J29/RES_summary!J$19)</f>
        <v>0.96048083517162419</v>
      </c>
      <c r="K29" s="72">
        <f>IF(RES_hh_emih!K29=0,0,RES_hh_emih!K29/RES_summary!K$19)</f>
        <v>2.1989804237803865</v>
      </c>
      <c r="L29" s="72">
        <f>IF(RES_hh_emih!L29=0,0,RES_hh_emih!L29/RES_summary!L$19)</f>
        <v>1.9166796618891446</v>
      </c>
      <c r="M29" s="72">
        <f>IF(RES_hh_emih!M29=0,0,RES_hh_emih!M29/RES_summary!M$19)</f>
        <v>1.2734406085725158</v>
      </c>
      <c r="N29" s="72">
        <f>IF(RES_hh_emih!N29=0,0,RES_hh_emih!N29/RES_summary!N$19)</f>
        <v>1.0124637279137996</v>
      </c>
      <c r="O29" s="72">
        <f>IF(RES_hh_emih!O29=0,0,RES_hh_emih!O29/RES_summary!O$19)</f>
        <v>1.4526544894619058</v>
      </c>
      <c r="P29" s="72">
        <f>IF(RES_hh_emih!P29=0,0,RES_hh_emih!P29/RES_summary!P$19)</f>
        <v>1.7545947224482963</v>
      </c>
      <c r="Q29" s="72">
        <f>IF(RES_hh_emih!Q29=0,0,RES_hh_emih!Q29/RES_summary!Q$19)</f>
        <v>1.4261049955532099</v>
      </c>
      <c r="R29" s="72">
        <f>IF(RES_hh_emih!R29=0,0,RES_hh_emih!R29/RES_summary!R$19)</f>
        <v>1.4132428326104653</v>
      </c>
      <c r="S29" s="72">
        <f>IF(RES_hh_emih!S29=0,0,RES_hh_emih!S29/RES_summary!S$19)</f>
        <v>1.0838538815725292</v>
      </c>
      <c r="T29" s="72">
        <f>IF(RES_hh_emih!T29=0,0,RES_hh_emih!T29/RES_summary!T$19)</f>
        <v>1.1968491944003439</v>
      </c>
      <c r="U29" s="72">
        <f>IF(RES_hh_emih!U29=0,0,RES_hh_emih!U29/RES_summary!U$19)</f>
        <v>1.4771839980925521</v>
      </c>
      <c r="V29" s="72">
        <f>IF(RES_hh_emih!V29=0,0,RES_hh_emih!V29/RES_summary!V$19)</f>
        <v>1.1604083605152871</v>
      </c>
      <c r="W29" s="72">
        <f>IF(RES_hh_emih!W29=0,0,RES_hh_emih!W29/RES_summary!W$19)</f>
        <v>0.5982176639036888</v>
      </c>
      <c r="DA29" s="89" t="s">
        <v>623</v>
      </c>
    </row>
    <row r="30" spans="1:105" ht="12" customHeight="1" x14ac:dyDescent="0.25">
      <c r="A30" s="28" t="s">
        <v>192</v>
      </c>
      <c r="B30" s="72">
        <f>IF(RES_hh_emih!B30=0,0,RES_hh_emih!B30/RES_summary!B$19)</f>
        <v>1.2917189388424397</v>
      </c>
      <c r="C30" s="72">
        <f>IF(RES_hh_emih!C30=0,0,RES_hh_emih!C30/RES_summary!C$19)</f>
        <v>1.6739157689675797</v>
      </c>
      <c r="D30" s="72">
        <f>IF(RES_hh_emih!D30=0,0,RES_hh_emih!D30/RES_summary!D$19)</f>
        <v>1.382827334915683</v>
      </c>
      <c r="E30" s="72">
        <f>IF(RES_hh_emih!E30=0,0,RES_hh_emih!E30/RES_summary!E$19)</f>
        <v>1.2740356606658123</v>
      </c>
      <c r="F30" s="72">
        <f>IF(RES_hh_emih!F30=0,0,RES_hh_emih!F30/RES_summary!F$19)</f>
        <v>1.3327566774344428</v>
      </c>
      <c r="G30" s="72">
        <f>IF(RES_hh_emih!G30=0,0,RES_hh_emih!G30/RES_summary!G$19)</f>
        <v>1.3527448511742244</v>
      </c>
      <c r="H30" s="72">
        <f>IF(RES_hh_emih!H30=0,0,RES_hh_emih!H30/RES_summary!H$19)</f>
        <v>1.3102114678848567</v>
      </c>
      <c r="I30" s="72">
        <f>IF(RES_hh_emih!I30=0,0,RES_hh_emih!I30/RES_summary!I$19)</f>
        <v>1.2615485368958892</v>
      </c>
      <c r="J30" s="72">
        <f>IF(RES_hh_emih!J30=0,0,RES_hh_emih!J30/RES_summary!J$19)</f>
        <v>1.3782525719685663</v>
      </c>
      <c r="K30" s="72">
        <f>IF(RES_hh_emih!K30=0,0,RES_hh_emih!K30/RES_summary!K$19)</f>
        <v>1.424853226266841</v>
      </c>
      <c r="L30" s="72">
        <f>IF(RES_hh_emih!L30=0,0,RES_hh_emih!L30/RES_summary!L$19)</f>
        <v>1.4430690992940804</v>
      </c>
      <c r="M30" s="72">
        <f>IF(RES_hh_emih!M30=0,0,RES_hh_emih!M30/RES_summary!M$19)</f>
        <v>1.4035038888143769</v>
      </c>
      <c r="N30" s="72">
        <f>IF(RES_hh_emih!N30=0,0,RES_hh_emih!N30/RES_summary!N$19)</f>
        <v>1.742136808964742</v>
      </c>
      <c r="O30" s="72">
        <f>IF(RES_hh_emih!O30=0,0,RES_hh_emih!O30/RES_summary!O$19)</f>
        <v>1.4641365579639338</v>
      </c>
      <c r="P30" s="72">
        <f>IF(RES_hh_emih!P30=0,0,RES_hh_emih!P30/RES_summary!P$19)</f>
        <v>1.2552885930906277</v>
      </c>
      <c r="Q30" s="72">
        <f>IF(RES_hh_emih!Q30=0,0,RES_hh_emih!Q30/RES_summary!Q$19)</f>
        <v>1.3063668690809775</v>
      </c>
      <c r="R30" s="72">
        <f>IF(RES_hh_emih!R30=0,0,RES_hh_emih!R30/RES_summary!R$19)</f>
        <v>1.1621865775926286</v>
      </c>
      <c r="S30" s="72">
        <f>IF(RES_hh_emih!S30=0,0,RES_hh_emih!S30/RES_summary!S$19)</f>
        <v>1.2696426841390205</v>
      </c>
      <c r="T30" s="72">
        <f>IF(RES_hh_emih!T30=0,0,RES_hh_emih!T30/RES_summary!T$19)</f>
        <v>1.1173335511890072</v>
      </c>
      <c r="U30" s="72">
        <f>IF(RES_hh_emih!U30=0,0,RES_hh_emih!U30/RES_summary!U$19)</f>
        <v>1.0343142397843665</v>
      </c>
      <c r="V30" s="72">
        <f>IF(RES_hh_emih!V30=0,0,RES_hh_emih!V30/RES_summary!V$19)</f>
        <v>0.91736648636048279</v>
      </c>
      <c r="W30" s="72">
        <f>IF(RES_hh_emih!W30=0,0,RES_hh_emih!W30/RES_summary!W$19)</f>
        <v>0.68359664326041247</v>
      </c>
      <c r="DA30" s="89" t="s">
        <v>624</v>
      </c>
    </row>
    <row r="31" spans="1:105" ht="12" customHeight="1" x14ac:dyDescent="0.25">
      <c r="A31" s="28" t="s">
        <v>207</v>
      </c>
      <c r="B31" s="72">
        <f>IF(RES_hh_emih!B31=0,0,RES_hh_emih!B31/RES_summary!B$19)</f>
        <v>0</v>
      </c>
      <c r="C31" s="72">
        <f>IF(RES_hh_emih!C31=0,0,RES_hh_emih!C31/RES_summary!C$19)</f>
        <v>0</v>
      </c>
      <c r="D31" s="72">
        <f>IF(RES_hh_emih!D31=0,0,RES_hh_emih!D31/RES_summary!D$19)</f>
        <v>0</v>
      </c>
      <c r="E31" s="72">
        <f>IF(RES_hh_emih!E31=0,0,RES_hh_emih!E31/RES_summary!E$19)</f>
        <v>0</v>
      </c>
      <c r="F31" s="72">
        <f>IF(RES_hh_emih!F31=0,0,RES_hh_emih!F31/RES_summary!F$19)</f>
        <v>0</v>
      </c>
      <c r="G31" s="72">
        <f>IF(RES_hh_emih!G31=0,0,RES_hh_emih!G31/RES_summary!G$19)</f>
        <v>0</v>
      </c>
      <c r="H31" s="72">
        <f>IF(RES_hh_emih!H31=0,0,RES_hh_emih!H31/RES_summary!H$19)</f>
        <v>0</v>
      </c>
      <c r="I31" s="72">
        <f>IF(RES_hh_emih!I31=0,0,RES_hh_emih!I31/RES_summary!I$19)</f>
        <v>0</v>
      </c>
      <c r="J31" s="72">
        <f>IF(RES_hh_emih!J31=0,0,RES_hh_emih!J31/RES_summary!J$19)</f>
        <v>0</v>
      </c>
      <c r="K31" s="72">
        <f>IF(RES_hh_emih!K31=0,0,RES_hh_emih!K31/RES_summary!K$19)</f>
        <v>0</v>
      </c>
      <c r="L31" s="72">
        <f>IF(RES_hh_emih!L31=0,0,RES_hh_emih!L31/RES_summary!L$19)</f>
        <v>0</v>
      </c>
      <c r="M31" s="72">
        <f>IF(RES_hh_emih!M31=0,0,RES_hh_emih!M31/RES_summary!M$19)</f>
        <v>0</v>
      </c>
      <c r="N31" s="72">
        <f>IF(RES_hh_emih!N31=0,0,RES_hh_emih!N31/RES_summary!N$19)</f>
        <v>0</v>
      </c>
      <c r="O31" s="72">
        <f>IF(RES_hh_emih!O31=0,0,RES_hh_emih!O31/RES_summary!O$19)</f>
        <v>0</v>
      </c>
      <c r="P31" s="72">
        <f>IF(RES_hh_emih!P31=0,0,RES_hh_emih!P31/RES_summary!P$19)</f>
        <v>0</v>
      </c>
      <c r="Q31" s="72">
        <f>IF(RES_hh_emih!Q31=0,0,RES_hh_emih!Q31/RES_summary!Q$19)</f>
        <v>0</v>
      </c>
      <c r="R31" s="72">
        <f>IF(RES_hh_emih!R31=0,0,RES_hh_emih!R31/RES_summary!R$19)</f>
        <v>0</v>
      </c>
      <c r="S31" s="72">
        <f>IF(RES_hh_emih!S31=0,0,RES_hh_emih!S31/RES_summary!S$19)</f>
        <v>0</v>
      </c>
      <c r="T31" s="72">
        <f>IF(RES_hh_emih!T31=0,0,RES_hh_emih!T31/RES_summary!T$19)</f>
        <v>0</v>
      </c>
      <c r="U31" s="72">
        <f>IF(RES_hh_emih!U31=0,0,RES_hh_emih!U31/RES_summary!U$19)</f>
        <v>0</v>
      </c>
      <c r="V31" s="72">
        <f>IF(RES_hh_emih!V31=0,0,RES_hh_emih!V31/RES_summary!V$19)</f>
        <v>0</v>
      </c>
      <c r="W31" s="72">
        <f>IF(RES_hh_emih!W31=0,0,RES_hh_emih!W31/RES_summary!W$19)</f>
        <v>0</v>
      </c>
      <c r="DA31" s="89" t="s">
        <v>625</v>
      </c>
    </row>
    <row r="32" spans="1:105" ht="12" customHeight="1" x14ac:dyDescent="0.25">
      <c r="A32" s="32" t="s">
        <v>53</v>
      </c>
      <c r="B32" s="77">
        <f>IF(RES_hh_emih!B32=0,0,RES_hh_emih!B32/RES_summary!B$19)</f>
        <v>0</v>
      </c>
      <c r="C32" s="77">
        <f>IF(RES_hh_emih!C32=0,0,RES_hh_emih!C32/RES_summary!C$19)</f>
        <v>0</v>
      </c>
      <c r="D32" s="77">
        <f>IF(RES_hh_emih!D32=0,0,RES_hh_emih!D32/RES_summary!D$19)</f>
        <v>0</v>
      </c>
      <c r="E32" s="77">
        <f>IF(RES_hh_emih!E32=0,0,RES_hh_emih!E32/RES_summary!E$19)</f>
        <v>0</v>
      </c>
      <c r="F32" s="77">
        <f>IF(RES_hh_emih!F32=0,0,RES_hh_emih!F32/RES_summary!F$19)</f>
        <v>0</v>
      </c>
      <c r="G32" s="77">
        <f>IF(RES_hh_emih!G32=0,0,RES_hh_emih!G32/RES_summary!G$19)</f>
        <v>0</v>
      </c>
      <c r="H32" s="77">
        <f>IF(RES_hh_emih!H32=0,0,RES_hh_emih!H32/RES_summary!H$19)</f>
        <v>0</v>
      </c>
      <c r="I32" s="77">
        <f>IF(RES_hh_emih!I32=0,0,RES_hh_emih!I32/RES_summary!I$19)</f>
        <v>0</v>
      </c>
      <c r="J32" s="77">
        <f>IF(RES_hh_emih!J32=0,0,RES_hh_emih!J32/RES_summary!J$19)</f>
        <v>0</v>
      </c>
      <c r="K32" s="77">
        <f>IF(RES_hh_emih!K32=0,0,RES_hh_emih!K32/RES_summary!K$19)</f>
        <v>0</v>
      </c>
      <c r="L32" s="77">
        <f>IF(RES_hh_emih!L32=0,0,RES_hh_emih!L32/RES_summary!L$19)</f>
        <v>0</v>
      </c>
      <c r="M32" s="77">
        <f>IF(RES_hh_emih!M32=0,0,RES_hh_emih!M32/RES_summary!M$19)</f>
        <v>0</v>
      </c>
      <c r="N32" s="77">
        <f>IF(RES_hh_emih!N32=0,0,RES_hh_emih!N32/RES_summary!N$19)</f>
        <v>0</v>
      </c>
      <c r="O32" s="77">
        <f>IF(RES_hh_emih!O32=0,0,RES_hh_emih!O32/RES_summary!O$19)</f>
        <v>0</v>
      </c>
      <c r="P32" s="77">
        <f>IF(RES_hh_emih!P32=0,0,RES_hh_emih!P32/RES_summary!P$19)</f>
        <v>0</v>
      </c>
      <c r="Q32" s="77">
        <f>IF(RES_hh_emih!Q32=0,0,RES_hh_emih!Q32/RES_summary!Q$19)</f>
        <v>0</v>
      </c>
      <c r="R32" s="77">
        <f>IF(RES_hh_emih!R32=0,0,RES_hh_emih!R32/RES_summary!R$19)</f>
        <v>0</v>
      </c>
      <c r="S32" s="77">
        <f>IF(RES_hh_emih!S32=0,0,RES_hh_emih!S32/RES_summary!S$19)</f>
        <v>0</v>
      </c>
      <c r="T32" s="77">
        <f>IF(RES_hh_emih!T32=0,0,RES_hh_emih!T32/RES_summary!T$19)</f>
        <v>0</v>
      </c>
      <c r="U32" s="77">
        <f>IF(RES_hh_emih!U32=0,0,RES_hh_emih!U32/RES_summary!U$19)</f>
        <v>0</v>
      </c>
      <c r="V32" s="77">
        <f>IF(RES_hh_emih!V32=0,0,RES_hh_emih!V32/RES_summary!V$19)</f>
        <v>0</v>
      </c>
      <c r="W32" s="77">
        <f>IF(RES_hh_emih!W32=0,0,RES_hh_emih!W32/RES_summary!W$19)</f>
        <v>0</v>
      </c>
      <c r="DA32" s="92" t="s">
        <v>626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627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/>
      <c r="C3" s="67">
        <f t="shared" ref="C3:W3" si="0">C4</f>
        <v>6155</v>
      </c>
      <c r="D3" s="67">
        <f t="shared" si="0"/>
        <v>6092</v>
      </c>
      <c r="E3" s="67">
        <f t="shared" si="0"/>
        <v>5845</v>
      </c>
      <c r="F3" s="67">
        <f t="shared" si="0"/>
        <v>6035</v>
      </c>
      <c r="G3" s="67">
        <f t="shared" si="0"/>
        <v>6218</v>
      </c>
      <c r="H3" s="67">
        <f t="shared" si="0"/>
        <v>9655</v>
      </c>
      <c r="I3" s="67">
        <f t="shared" si="0"/>
        <v>6150</v>
      </c>
      <c r="J3" s="67">
        <f t="shared" si="0"/>
        <v>7266</v>
      </c>
      <c r="K3" s="67">
        <f t="shared" si="0"/>
        <v>7709</v>
      </c>
      <c r="L3" s="67">
        <f t="shared" si="0"/>
        <v>5033</v>
      </c>
      <c r="M3" s="67">
        <f t="shared" si="0"/>
        <v>7870</v>
      </c>
      <c r="N3" s="67">
        <f t="shared" si="0"/>
        <v>14349</v>
      </c>
      <c r="O3" s="67">
        <f t="shared" si="0"/>
        <v>8332</v>
      </c>
      <c r="P3" s="67">
        <f t="shared" si="0"/>
        <v>14852</v>
      </c>
      <c r="Q3" s="67">
        <f t="shared" si="0"/>
        <v>11269</v>
      </c>
      <c r="R3" s="67">
        <f t="shared" si="0"/>
        <v>14991</v>
      </c>
      <c r="S3" s="67">
        <f t="shared" si="0"/>
        <v>13184</v>
      </c>
      <c r="T3" s="67">
        <f t="shared" si="0"/>
        <v>13109</v>
      </c>
      <c r="U3" s="67">
        <f t="shared" si="0"/>
        <v>10737</v>
      </c>
      <c r="V3" s="67">
        <f t="shared" si="0"/>
        <v>15175</v>
      </c>
      <c r="W3" s="67">
        <f t="shared" si="0"/>
        <v>9132</v>
      </c>
      <c r="DA3" s="87" t="s">
        <v>628</v>
      </c>
    </row>
    <row r="4" spans="1:105" ht="12.95" customHeight="1" x14ac:dyDescent="0.25">
      <c r="A4" s="68" t="s">
        <v>57</v>
      </c>
      <c r="B4" s="71"/>
      <c r="C4" s="71">
        <f t="shared" ref="C4:Q4" si="1">SUM(C5:C13)</f>
        <v>6155</v>
      </c>
      <c r="D4" s="71">
        <f t="shared" si="1"/>
        <v>6092</v>
      </c>
      <c r="E4" s="71">
        <f t="shared" si="1"/>
        <v>5845</v>
      </c>
      <c r="F4" s="71">
        <f t="shared" si="1"/>
        <v>6035</v>
      </c>
      <c r="G4" s="71">
        <f t="shared" si="1"/>
        <v>6218</v>
      </c>
      <c r="H4" s="71">
        <f t="shared" si="1"/>
        <v>9655</v>
      </c>
      <c r="I4" s="71">
        <f t="shared" si="1"/>
        <v>6150</v>
      </c>
      <c r="J4" s="71">
        <f t="shared" si="1"/>
        <v>7266</v>
      </c>
      <c r="K4" s="71">
        <f t="shared" si="1"/>
        <v>7709</v>
      </c>
      <c r="L4" s="71">
        <f t="shared" si="1"/>
        <v>5033</v>
      </c>
      <c r="M4" s="71">
        <f t="shared" si="1"/>
        <v>7870</v>
      </c>
      <c r="N4" s="71">
        <f t="shared" si="1"/>
        <v>14349</v>
      </c>
      <c r="O4" s="71">
        <f t="shared" si="1"/>
        <v>8332</v>
      </c>
      <c r="P4" s="71">
        <f t="shared" si="1"/>
        <v>14852</v>
      </c>
      <c r="Q4" s="71">
        <f t="shared" si="1"/>
        <v>11269</v>
      </c>
      <c r="R4" s="71">
        <f t="shared" ref="R4:V4" si="2">SUM(R5:R13)</f>
        <v>14991</v>
      </c>
      <c r="S4" s="71">
        <f t="shared" si="2"/>
        <v>13184</v>
      </c>
      <c r="T4" s="71">
        <f t="shared" si="2"/>
        <v>13109</v>
      </c>
      <c r="U4" s="71">
        <f t="shared" si="2"/>
        <v>10737</v>
      </c>
      <c r="V4" s="71">
        <f t="shared" si="2"/>
        <v>15175</v>
      </c>
      <c r="W4" s="71">
        <f t="shared" ref="W4" si="3">SUM(W5:W13)</f>
        <v>9132</v>
      </c>
      <c r="DA4" s="88" t="s">
        <v>629</v>
      </c>
    </row>
    <row r="5" spans="1:105" ht="12" customHeight="1" x14ac:dyDescent="0.25">
      <c r="A5" s="28" t="s">
        <v>51</v>
      </c>
      <c r="B5" s="82"/>
      <c r="C5" s="82">
        <v>0</v>
      </c>
      <c r="D5" s="82">
        <v>0</v>
      </c>
      <c r="E5" s="82">
        <v>0</v>
      </c>
      <c r="F5" s="82">
        <v>0</v>
      </c>
      <c r="G5" s="82">
        <v>0</v>
      </c>
      <c r="H5" s="82">
        <v>0</v>
      </c>
      <c r="I5" s="82">
        <v>0</v>
      </c>
      <c r="J5" s="82">
        <v>0</v>
      </c>
      <c r="K5" s="82">
        <v>20</v>
      </c>
      <c r="L5" s="82">
        <v>23</v>
      </c>
      <c r="M5" s="82">
        <v>28</v>
      </c>
      <c r="N5" s="82">
        <v>33</v>
      </c>
      <c r="O5" s="82">
        <v>31</v>
      </c>
      <c r="P5" s="82">
        <v>8</v>
      </c>
      <c r="Q5" s="82">
        <v>2</v>
      </c>
      <c r="R5" s="82">
        <v>0</v>
      </c>
      <c r="S5" s="82">
        <v>0</v>
      </c>
      <c r="T5" s="82">
        <v>0</v>
      </c>
      <c r="U5" s="82">
        <v>0</v>
      </c>
      <c r="V5" s="82">
        <v>5</v>
      </c>
      <c r="W5" s="82">
        <v>12</v>
      </c>
      <c r="DA5" s="89" t="s">
        <v>630</v>
      </c>
    </row>
    <row r="6" spans="1:105" ht="12" customHeight="1" x14ac:dyDescent="0.25">
      <c r="A6" s="28" t="s">
        <v>74</v>
      </c>
      <c r="B6" s="82"/>
      <c r="C6" s="82">
        <v>0</v>
      </c>
      <c r="D6" s="82">
        <v>0</v>
      </c>
      <c r="E6" s="82">
        <v>0</v>
      </c>
      <c r="F6" s="82">
        <v>0</v>
      </c>
      <c r="G6" s="82">
        <v>0</v>
      </c>
      <c r="H6" s="82">
        <v>0</v>
      </c>
      <c r="I6" s="82">
        <v>0</v>
      </c>
      <c r="J6" s="82">
        <v>0</v>
      </c>
      <c r="K6" s="82">
        <v>0</v>
      </c>
      <c r="L6" s="82">
        <v>0</v>
      </c>
      <c r="M6" s="82">
        <v>0</v>
      </c>
      <c r="N6" s="82">
        <v>19</v>
      </c>
      <c r="O6" s="82">
        <v>10</v>
      </c>
      <c r="P6" s="82">
        <v>0</v>
      </c>
      <c r="Q6" s="82">
        <v>0</v>
      </c>
      <c r="R6" s="82">
        <v>1</v>
      </c>
      <c r="S6" s="82">
        <v>2</v>
      </c>
      <c r="T6" s="82">
        <v>2</v>
      </c>
      <c r="U6" s="82">
        <v>2</v>
      </c>
      <c r="V6" s="82">
        <v>0</v>
      </c>
      <c r="W6" s="82">
        <v>0</v>
      </c>
      <c r="DA6" s="89" t="s">
        <v>631</v>
      </c>
    </row>
    <row r="7" spans="1:105" ht="12" customHeight="1" x14ac:dyDescent="0.25">
      <c r="A7" s="28" t="s">
        <v>205</v>
      </c>
      <c r="B7" s="82"/>
      <c r="C7" s="82">
        <v>2852</v>
      </c>
      <c r="D7" s="82">
        <v>2138</v>
      </c>
      <c r="E7" s="82">
        <v>2129</v>
      </c>
      <c r="F7" s="82">
        <v>2518</v>
      </c>
      <c r="G7" s="82">
        <v>2870</v>
      </c>
      <c r="H7" s="82">
        <v>5894</v>
      </c>
      <c r="I7" s="82">
        <v>2716</v>
      </c>
      <c r="J7" s="82">
        <v>2666</v>
      </c>
      <c r="K7" s="82">
        <v>1771</v>
      </c>
      <c r="L7" s="82">
        <v>1131</v>
      </c>
      <c r="M7" s="82">
        <v>2873</v>
      </c>
      <c r="N7" s="82">
        <v>5666</v>
      </c>
      <c r="O7" s="82">
        <v>3361</v>
      </c>
      <c r="P7" s="82">
        <v>2825</v>
      </c>
      <c r="Q7" s="82">
        <v>2487</v>
      </c>
      <c r="R7" s="82">
        <v>2940</v>
      </c>
      <c r="S7" s="82">
        <v>1854</v>
      </c>
      <c r="T7" s="82">
        <v>2896</v>
      </c>
      <c r="U7" s="82">
        <v>2465</v>
      </c>
      <c r="V7" s="82">
        <v>5112</v>
      </c>
      <c r="W7" s="82">
        <v>4877</v>
      </c>
      <c r="DA7" s="89" t="s">
        <v>632</v>
      </c>
    </row>
    <row r="8" spans="1:105" ht="12" customHeight="1" x14ac:dyDescent="0.25">
      <c r="A8" s="28" t="s">
        <v>192</v>
      </c>
      <c r="B8" s="82"/>
      <c r="C8" s="82">
        <v>2970</v>
      </c>
      <c r="D8" s="82">
        <v>3658</v>
      </c>
      <c r="E8" s="82">
        <v>3365</v>
      </c>
      <c r="F8" s="82">
        <v>3093</v>
      </c>
      <c r="G8" s="82">
        <v>2889</v>
      </c>
      <c r="H8" s="82">
        <v>3407</v>
      </c>
      <c r="I8" s="82">
        <v>3007</v>
      </c>
      <c r="J8" s="82">
        <v>4161</v>
      </c>
      <c r="K8" s="82">
        <v>4870</v>
      </c>
      <c r="L8" s="82">
        <v>3370</v>
      </c>
      <c r="M8" s="82">
        <v>3800</v>
      </c>
      <c r="N8" s="82">
        <v>6632</v>
      </c>
      <c r="O8" s="82">
        <v>3413</v>
      </c>
      <c r="P8" s="82">
        <v>9511</v>
      </c>
      <c r="Q8" s="82">
        <v>7938</v>
      </c>
      <c r="R8" s="82">
        <v>10926</v>
      </c>
      <c r="S8" s="82">
        <v>10788</v>
      </c>
      <c r="T8" s="82">
        <v>9284</v>
      </c>
      <c r="U8" s="82">
        <v>7481</v>
      </c>
      <c r="V8" s="82">
        <v>9131</v>
      </c>
      <c r="W8" s="82">
        <v>3317</v>
      </c>
      <c r="DA8" s="89" t="s">
        <v>633</v>
      </c>
    </row>
    <row r="9" spans="1:105" ht="12" customHeight="1" x14ac:dyDescent="0.25">
      <c r="A9" s="28" t="s">
        <v>207</v>
      </c>
      <c r="B9" s="82"/>
      <c r="C9" s="82">
        <v>184</v>
      </c>
      <c r="D9" s="82">
        <v>171</v>
      </c>
      <c r="E9" s="82">
        <v>176</v>
      </c>
      <c r="F9" s="82">
        <v>208</v>
      </c>
      <c r="G9" s="82">
        <v>214</v>
      </c>
      <c r="H9" s="82">
        <v>340</v>
      </c>
      <c r="I9" s="82">
        <v>259</v>
      </c>
      <c r="J9" s="82">
        <v>410</v>
      </c>
      <c r="K9" s="82">
        <v>411</v>
      </c>
      <c r="L9" s="82">
        <v>312</v>
      </c>
      <c r="M9" s="82">
        <v>365</v>
      </c>
      <c r="N9" s="82">
        <v>981</v>
      </c>
      <c r="O9" s="82">
        <v>753</v>
      </c>
      <c r="P9" s="82">
        <v>1487</v>
      </c>
      <c r="Q9" s="82">
        <v>575</v>
      </c>
      <c r="R9" s="82">
        <v>749</v>
      </c>
      <c r="S9" s="82">
        <v>116</v>
      </c>
      <c r="T9" s="82">
        <v>228</v>
      </c>
      <c r="U9" s="82">
        <v>0</v>
      </c>
      <c r="V9" s="82">
        <v>0</v>
      </c>
      <c r="W9" s="82">
        <v>211</v>
      </c>
      <c r="DA9" s="89" t="s">
        <v>634</v>
      </c>
    </row>
    <row r="10" spans="1:105" ht="12" customHeight="1" x14ac:dyDescent="0.25">
      <c r="A10" s="28" t="s">
        <v>202</v>
      </c>
      <c r="B10" s="82"/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DA10" s="89" t="s">
        <v>635</v>
      </c>
    </row>
    <row r="11" spans="1:105" ht="12" customHeight="1" x14ac:dyDescent="0.25">
      <c r="A11" s="28" t="s">
        <v>203</v>
      </c>
      <c r="B11" s="82"/>
      <c r="C11" s="82">
        <v>0</v>
      </c>
      <c r="D11" s="82">
        <v>0</v>
      </c>
      <c r="E11" s="82">
        <v>0</v>
      </c>
      <c r="F11" s="82">
        <v>0</v>
      </c>
      <c r="G11" s="82">
        <v>0</v>
      </c>
      <c r="H11" s="82">
        <v>0</v>
      </c>
      <c r="I11" s="82">
        <v>0</v>
      </c>
      <c r="J11" s="82">
        <v>0</v>
      </c>
      <c r="K11" s="82">
        <v>0</v>
      </c>
      <c r="L11" s="82">
        <v>0</v>
      </c>
      <c r="M11" s="82">
        <v>0</v>
      </c>
      <c r="N11" s="82">
        <v>0</v>
      </c>
      <c r="O11" s="82">
        <v>0</v>
      </c>
      <c r="P11" s="82">
        <v>0</v>
      </c>
      <c r="Q11" s="82">
        <v>0</v>
      </c>
      <c r="R11" s="82">
        <v>0</v>
      </c>
      <c r="S11" s="82">
        <v>0</v>
      </c>
      <c r="T11" s="82">
        <v>0</v>
      </c>
      <c r="U11" s="82">
        <v>0</v>
      </c>
      <c r="V11" s="82">
        <v>0</v>
      </c>
      <c r="W11" s="82">
        <v>0</v>
      </c>
      <c r="DA11" s="89" t="s">
        <v>636</v>
      </c>
    </row>
    <row r="12" spans="1:105" ht="12" customHeight="1" x14ac:dyDescent="0.25">
      <c r="A12" s="28" t="s">
        <v>95</v>
      </c>
      <c r="B12" s="82"/>
      <c r="C12" s="82">
        <v>3</v>
      </c>
      <c r="D12" s="82">
        <v>5</v>
      </c>
      <c r="E12" s="82">
        <v>6</v>
      </c>
      <c r="F12" s="82">
        <v>5</v>
      </c>
      <c r="G12" s="82">
        <v>6</v>
      </c>
      <c r="H12" s="82">
        <v>14</v>
      </c>
      <c r="I12" s="82">
        <v>17</v>
      </c>
      <c r="J12" s="82">
        <v>29</v>
      </c>
      <c r="K12" s="82">
        <v>39</v>
      </c>
      <c r="L12" s="82">
        <v>36</v>
      </c>
      <c r="M12" s="82">
        <v>58</v>
      </c>
      <c r="N12" s="82">
        <v>113</v>
      </c>
      <c r="O12" s="82">
        <v>109</v>
      </c>
      <c r="P12" s="82">
        <v>315</v>
      </c>
      <c r="Q12" s="82">
        <v>266</v>
      </c>
      <c r="R12" s="82">
        <v>375</v>
      </c>
      <c r="S12" s="82">
        <v>424</v>
      </c>
      <c r="T12" s="82">
        <v>547</v>
      </c>
      <c r="U12" s="82">
        <v>531</v>
      </c>
      <c r="V12" s="82">
        <v>590</v>
      </c>
      <c r="W12" s="82">
        <v>377</v>
      </c>
      <c r="DA12" s="89" t="s">
        <v>637</v>
      </c>
    </row>
    <row r="13" spans="1:105" ht="12" customHeight="1" x14ac:dyDescent="0.25">
      <c r="A13" s="73" t="s">
        <v>94</v>
      </c>
      <c r="B13" s="83"/>
      <c r="C13" s="83">
        <v>146</v>
      </c>
      <c r="D13" s="83">
        <v>120</v>
      </c>
      <c r="E13" s="83">
        <v>169</v>
      </c>
      <c r="F13" s="83">
        <v>211</v>
      </c>
      <c r="G13" s="83">
        <v>239</v>
      </c>
      <c r="H13" s="83">
        <v>0</v>
      </c>
      <c r="I13" s="83">
        <v>151</v>
      </c>
      <c r="J13" s="83">
        <v>0</v>
      </c>
      <c r="K13" s="83">
        <v>598</v>
      </c>
      <c r="L13" s="83">
        <v>161</v>
      </c>
      <c r="M13" s="83">
        <v>746</v>
      </c>
      <c r="N13" s="83">
        <v>905</v>
      </c>
      <c r="O13" s="83">
        <v>655</v>
      </c>
      <c r="P13" s="83">
        <v>706</v>
      </c>
      <c r="Q13" s="83">
        <v>1</v>
      </c>
      <c r="R13" s="83">
        <v>0</v>
      </c>
      <c r="S13" s="83">
        <v>0</v>
      </c>
      <c r="T13" s="83">
        <v>152</v>
      </c>
      <c r="U13" s="83">
        <v>258</v>
      </c>
      <c r="V13" s="83">
        <v>337</v>
      </c>
      <c r="W13" s="83">
        <v>338</v>
      </c>
      <c r="DA13" s="90" t="s">
        <v>638</v>
      </c>
    </row>
    <row r="14" spans="1:105" ht="12" hidden="1" customHeight="1" x14ac:dyDescent="0.25">
      <c r="A14" s="84" t="s">
        <v>93</v>
      </c>
      <c r="B14" s="85"/>
      <c r="C14" s="85">
        <f t="shared" ref="C14:Q14" si="4">SUM(C5:C11)</f>
        <v>6006</v>
      </c>
      <c r="D14" s="85">
        <f t="shared" si="4"/>
        <v>5967</v>
      </c>
      <c r="E14" s="85">
        <f t="shared" si="4"/>
        <v>5670</v>
      </c>
      <c r="F14" s="85">
        <f t="shared" si="4"/>
        <v>5819</v>
      </c>
      <c r="G14" s="85">
        <f t="shared" si="4"/>
        <v>5973</v>
      </c>
      <c r="H14" s="85">
        <f t="shared" si="4"/>
        <v>9641</v>
      </c>
      <c r="I14" s="85">
        <f t="shared" si="4"/>
        <v>5982</v>
      </c>
      <c r="J14" s="85">
        <f t="shared" si="4"/>
        <v>7237</v>
      </c>
      <c r="K14" s="85">
        <f t="shared" si="4"/>
        <v>7072</v>
      </c>
      <c r="L14" s="85">
        <f t="shared" si="4"/>
        <v>4836</v>
      </c>
      <c r="M14" s="85">
        <f t="shared" si="4"/>
        <v>7066</v>
      </c>
      <c r="N14" s="85">
        <f t="shared" si="4"/>
        <v>13331</v>
      </c>
      <c r="O14" s="85">
        <f t="shared" si="4"/>
        <v>7568</v>
      </c>
      <c r="P14" s="85">
        <f t="shared" si="4"/>
        <v>13831</v>
      </c>
      <c r="Q14" s="85">
        <f t="shared" si="4"/>
        <v>11002</v>
      </c>
      <c r="R14" s="85">
        <f t="shared" ref="R14:V14" si="5">SUM(R5:R11)</f>
        <v>14616</v>
      </c>
      <c r="S14" s="85">
        <f t="shared" si="5"/>
        <v>12760</v>
      </c>
      <c r="T14" s="85">
        <f t="shared" si="5"/>
        <v>12410</v>
      </c>
      <c r="U14" s="85">
        <f t="shared" si="5"/>
        <v>9948</v>
      </c>
      <c r="V14" s="85">
        <f t="shared" si="5"/>
        <v>14248</v>
      </c>
      <c r="W14" s="85">
        <f t="shared" ref="W14" si="6">SUM(W5:W11)</f>
        <v>8417</v>
      </c>
      <c r="DA14" s="93"/>
    </row>
    <row r="15" spans="1:105" ht="12.95" customHeight="1" x14ac:dyDescent="0.25">
      <c r="A15" s="68" t="s">
        <v>92</v>
      </c>
      <c r="B15" s="71"/>
      <c r="C15" s="71">
        <f t="shared" ref="C15:W15" si="7">C16</f>
        <v>487</v>
      </c>
      <c r="D15" s="71">
        <f t="shared" si="7"/>
        <v>27</v>
      </c>
      <c r="E15" s="71">
        <f t="shared" si="7"/>
        <v>1580</v>
      </c>
      <c r="F15" s="71">
        <f t="shared" si="7"/>
        <v>29</v>
      </c>
      <c r="G15" s="71">
        <f t="shared" si="7"/>
        <v>183</v>
      </c>
      <c r="H15" s="71">
        <f t="shared" si="7"/>
        <v>2443</v>
      </c>
      <c r="I15" s="71">
        <f t="shared" si="7"/>
        <v>928</v>
      </c>
      <c r="J15" s="71">
        <f t="shared" si="7"/>
        <v>837</v>
      </c>
      <c r="K15" s="71">
        <f t="shared" si="7"/>
        <v>1377</v>
      </c>
      <c r="L15" s="71">
        <f t="shared" si="7"/>
        <v>3031</v>
      </c>
      <c r="M15" s="71">
        <f t="shared" si="7"/>
        <v>4009</v>
      </c>
      <c r="N15" s="71">
        <f t="shared" si="7"/>
        <v>3541</v>
      </c>
      <c r="O15" s="71">
        <f t="shared" si="7"/>
        <v>2060</v>
      </c>
      <c r="P15" s="71">
        <f t="shared" si="7"/>
        <v>2307</v>
      </c>
      <c r="Q15" s="71">
        <f t="shared" si="7"/>
        <v>3475</v>
      </c>
      <c r="R15" s="71">
        <f t="shared" si="7"/>
        <v>2556</v>
      </c>
      <c r="S15" s="71">
        <f t="shared" si="7"/>
        <v>1839</v>
      </c>
      <c r="T15" s="71">
        <f t="shared" si="7"/>
        <v>3666</v>
      </c>
      <c r="U15" s="71">
        <f t="shared" si="7"/>
        <v>2009</v>
      </c>
      <c r="V15" s="71">
        <f t="shared" si="7"/>
        <v>5929</v>
      </c>
      <c r="W15" s="71">
        <f t="shared" si="7"/>
        <v>3034</v>
      </c>
      <c r="DA15" s="88" t="s">
        <v>639</v>
      </c>
    </row>
    <row r="16" spans="1:105" ht="12" customHeight="1" x14ac:dyDescent="0.25">
      <c r="A16" s="28" t="s">
        <v>91</v>
      </c>
      <c r="B16" s="82"/>
      <c r="C16" s="82">
        <v>487</v>
      </c>
      <c r="D16" s="82">
        <v>27</v>
      </c>
      <c r="E16" s="82">
        <v>1580</v>
      </c>
      <c r="F16" s="82">
        <v>29</v>
      </c>
      <c r="G16" s="82">
        <v>183</v>
      </c>
      <c r="H16" s="82">
        <v>2443</v>
      </c>
      <c r="I16" s="82">
        <v>928</v>
      </c>
      <c r="J16" s="82">
        <v>837</v>
      </c>
      <c r="K16" s="82">
        <v>1377</v>
      </c>
      <c r="L16" s="82">
        <v>3031</v>
      </c>
      <c r="M16" s="82">
        <v>4009</v>
      </c>
      <c r="N16" s="82">
        <v>3541</v>
      </c>
      <c r="O16" s="82">
        <v>2060</v>
      </c>
      <c r="P16" s="82">
        <v>2307</v>
      </c>
      <c r="Q16" s="82">
        <v>3475</v>
      </c>
      <c r="R16" s="82">
        <v>2556</v>
      </c>
      <c r="S16" s="82">
        <v>1839</v>
      </c>
      <c r="T16" s="82">
        <v>3666</v>
      </c>
      <c r="U16" s="82">
        <v>2009</v>
      </c>
      <c r="V16" s="82">
        <v>5929</v>
      </c>
      <c r="W16" s="82">
        <v>3034</v>
      </c>
      <c r="DA16" s="89" t="s">
        <v>640</v>
      </c>
    </row>
    <row r="17" spans="1:105" ht="12.95" customHeight="1" x14ac:dyDescent="0.25">
      <c r="A17" s="68" t="s">
        <v>55</v>
      </c>
      <c r="B17" s="71"/>
      <c r="C17" s="71">
        <f t="shared" ref="C17:Q17" si="8">SUM(C18:C25)</f>
        <v>6155</v>
      </c>
      <c r="D17" s="71">
        <f t="shared" si="8"/>
        <v>6092</v>
      </c>
      <c r="E17" s="71">
        <f t="shared" si="8"/>
        <v>5845</v>
      </c>
      <c r="F17" s="71">
        <f t="shared" si="8"/>
        <v>6035</v>
      </c>
      <c r="G17" s="71">
        <f t="shared" si="8"/>
        <v>6218</v>
      </c>
      <c r="H17" s="71">
        <f t="shared" si="8"/>
        <v>9655</v>
      </c>
      <c r="I17" s="71">
        <f t="shared" si="8"/>
        <v>6150</v>
      </c>
      <c r="J17" s="71">
        <f t="shared" si="8"/>
        <v>7266</v>
      </c>
      <c r="K17" s="71">
        <f t="shared" si="8"/>
        <v>7709</v>
      </c>
      <c r="L17" s="71">
        <f t="shared" si="8"/>
        <v>5033</v>
      </c>
      <c r="M17" s="71">
        <f t="shared" si="8"/>
        <v>7870</v>
      </c>
      <c r="N17" s="71">
        <f t="shared" si="8"/>
        <v>14349</v>
      </c>
      <c r="O17" s="71">
        <f t="shared" si="8"/>
        <v>8332</v>
      </c>
      <c r="P17" s="71">
        <f t="shared" si="8"/>
        <v>14852</v>
      </c>
      <c r="Q17" s="71">
        <f t="shared" si="8"/>
        <v>11269</v>
      </c>
      <c r="R17" s="71">
        <f t="shared" ref="R17:V17" si="9">SUM(R18:R25)</f>
        <v>14991</v>
      </c>
      <c r="S17" s="71">
        <f t="shared" si="9"/>
        <v>13184</v>
      </c>
      <c r="T17" s="71">
        <f t="shared" si="9"/>
        <v>13109</v>
      </c>
      <c r="U17" s="71">
        <f t="shared" si="9"/>
        <v>10737</v>
      </c>
      <c r="V17" s="71">
        <f t="shared" si="9"/>
        <v>15175</v>
      </c>
      <c r="W17" s="71">
        <f t="shared" ref="W17" si="10">SUM(W18:W25)</f>
        <v>9132</v>
      </c>
      <c r="DA17" s="88" t="s">
        <v>641</v>
      </c>
    </row>
    <row r="18" spans="1:105" ht="12" customHeight="1" x14ac:dyDescent="0.25">
      <c r="A18" s="28" t="s">
        <v>51</v>
      </c>
      <c r="B18" s="82"/>
      <c r="C18" s="82">
        <v>0</v>
      </c>
      <c r="D18" s="82">
        <v>0</v>
      </c>
      <c r="E18" s="82">
        <v>0</v>
      </c>
      <c r="F18" s="82">
        <v>0</v>
      </c>
      <c r="G18" s="82">
        <v>0</v>
      </c>
      <c r="H18" s="82">
        <v>0</v>
      </c>
      <c r="I18" s="82">
        <v>0</v>
      </c>
      <c r="J18" s="82">
        <v>0</v>
      </c>
      <c r="K18" s="82">
        <v>0</v>
      </c>
      <c r="L18" s="82">
        <v>0</v>
      </c>
      <c r="M18" s="82">
        <v>0</v>
      </c>
      <c r="N18" s="82">
        <v>0</v>
      </c>
      <c r="O18" s="82">
        <v>0</v>
      </c>
      <c r="P18" s="82">
        <v>0</v>
      </c>
      <c r="Q18" s="82">
        <v>0</v>
      </c>
      <c r="R18" s="82">
        <v>0</v>
      </c>
      <c r="S18" s="82">
        <v>0</v>
      </c>
      <c r="T18" s="82">
        <v>0</v>
      </c>
      <c r="U18" s="82">
        <v>0</v>
      </c>
      <c r="V18" s="82">
        <v>0</v>
      </c>
      <c r="W18" s="82">
        <v>0</v>
      </c>
      <c r="DA18" s="89" t="s">
        <v>642</v>
      </c>
    </row>
    <row r="19" spans="1:105" s="2" customFormat="1" ht="12" customHeight="1" x14ac:dyDescent="0.25">
      <c r="A19" s="28" t="s">
        <v>74</v>
      </c>
      <c r="B19" s="82"/>
      <c r="C19" s="82">
        <v>9</v>
      </c>
      <c r="D19" s="82">
        <v>33</v>
      </c>
      <c r="E19" s="82">
        <v>49</v>
      </c>
      <c r="F19" s="82">
        <v>21</v>
      </c>
      <c r="G19" s="82">
        <v>31</v>
      </c>
      <c r="H19" s="82">
        <v>39</v>
      </c>
      <c r="I19" s="82">
        <v>15</v>
      </c>
      <c r="J19" s="82">
        <v>24</v>
      </c>
      <c r="K19" s="82">
        <v>8</v>
      </c>
      <c r="L19" s="82">
        <v>12</v>
      </c>
      <c r="M19" s="82">
        <v>27</v>
      </c>
      <c r="N19" s="82">
        <v>0</v>
      </c>
      <c r="O19" s="82">
        <v>0</v>
      </c>
      <c r="P19" s="82">
        <v>0</v>
      </c>
      <c r="Q19" s="82">
        <v>0</v>
      </c>
      <c r="R19" s="82">
        <v>0</v>
      </c>
      <c r="S19" s="82">
        <v>0</v>
      </c>
      <c r="T19" s="82">
        <v>0</v>
      </c>
      <c r="U19" s="82">
        <v>0</v>
      </c>
      <c r="V19" s="82">
        <v>0</v>
      </c>
      <c r="W19" s="82">
        <v>0</v>
      </c>
      <c r="DA19" s="89" t="s">
        <v>643</v>
      </c>
    </row>
    <row r="20" spans="1:105" ht="12" customHeight="1" x14ac:dyDescent="0.25">
      <c r="A20" s="28" t="s">
        <v>205</v>
      </c>
      <c r="B20" s="82"/>
      <c r="C20" s="82">
        <v>1321</v>
      </c>
      <c r="D20" s="82">
        <v>1254</v>
      </c>
      <c r="E20" s="82">
        <v>1283</v>
      </c>
      <c r="F20" s="82">
        <v>1460</v>
      </c>
      <c r="G20" s="82">
        <v>1764</v>
      </c>
      <c r="H20" s="82">
        <v>2764</v>
      </c>
      <c r="I20" s="82">
        <v>2606</v>
      </c>
      <c r="J20" s="82">
        <v>2399</v>
      </c>
      <c r="K20" s="82">
        <v>1771</v>
      </c>
      <c r="L20" s="82">
        <v>1110</v>
      </c>
      <c r="M20" s="82">
        <v>1744</v>
      </c>
      <c r="N20" s="82">
        <v>2816</v>
      </c>
      <c r="O20" s="82">
        <v>1204</v>
      </c>
      <c r="P20" s="82">
        <v>419</v>
      </c>
      <c r="Q20" s="82">
        <v>2486</v>
      </c>
      <c r="R20" s="82">
        <v>2939</v>
      </c>
      <c r="S20" s="82">
        <v>1447</v>
      </c>
      <c r="T20" s="82">
        <v>1812</v>
      </c>
      <c r="U20" s="82">
        <v>1388</v>
      </c>
      <c r="V20" s="82">
        <v>2503</v>
      </c>
      <c r="W20" s="82">
        <v>3493</v>
      </c>
      <c r="DA20" s="89" t="s">
        <v>644</v>
      </c>
    </row>
    <row r="21" spans="1:105" ht="12" customHeight="1" x14ac:dyDescent="0.25">
      <c r="A21" s="28" t="s">
        <v>192</v>
      </c>
      <c r="B21" s="82"/>
      <c r="C21" s="82">
        <v>2313</v>
      </c>
      <c r="D21" s="82">
        <v>3214</v>
      </c>
      <c r="E21" s="82">
        <v>2903</v>
      </c>
      <c r="F21" s="82">
        <v>2564</v>
      </c>
      <c r="G21" s="82">
        <v>2478</v>
      </c>
      <c r="H21" s="82">
        <v>3407</v>
      </c>
      <c r="I21" s="82">
        <v>3007</v>
      </c>
      <c r="J21" s="82">
        <v>4161</v>
      </c>
      <c r="K21" s="82">
        <v>4870</v>
      </c>
      <c r="L21" s="82">
        <v>3249</v>
      </c>
      <c r="M21" s="82">
        <v>3437</v>
      </c>
      <c r="N21" s="82">
        <v>6632</v>
      </c>
      <c r="O21" s="82">
        <v>3409</v>
      </c>
      <c r="P21" s="82">
        <v>9207</v>
      </c>
      <c r="Q21" s="82">
        <v>6510</v>
      </c>
      <c r="R21" s="82">
        <v>10461</v>
      </c>
      <c r="S21" s="82">
        <v>10572</v>
      </c>
      <c r="T21" s="82">
        <v>9283</v>
      </c>
      <c r="U21" s="82">
        <v>7389</v>
      </c>
      <c r="V21" s="82">
        <v>8440</v>
      </c>
      <c r="W21" s="82">
        <v>2988</v>
      </c>
      <c r="DA21" s="89" t="s">
        <v>645</v>
      </c>
    </row>
    <row r="22" spans="1:105" ht="12" customHeight="1" x14ac:dyDescent="0.25">
      <c r="A22" s="28" t="s">
        <v>207</v>
      </c>
      <c r="B22" s="82"/>
      <c r="C22" s="82">
        <v>6</v>
      </c>
      <c r="D22" s="82">
        <v>9</v>
      </c>
      <c r="E22" s="82">
        <v>17</v>
      </c>
      <c r="F22" s="82">
        <v>13</v>
      </c>
      <c r="G22" s="82">
        <v>23</v>
      </c>
      <c r="H22" s="82">
        <v>40</v>
      </c>
      <c r="I22" s="82">
        <v>68</v>
      </c>
      <c r="J22" s="82">
        <v>148</v>
      </c>
      <c r="K22" s="82">
        <v>188</v>
      </c>
      <c r="L22" s="82">
        <v>91</v>
      </c>
      <c r="M22" s="82">
        <v>41</v>
      </c>
      <c r="N22" s="82">
        <v>64</v>
      </c>
      <c r="O22" s="82">
        <v>95</v>
      </c>
      <c r="P22" s="82">
        <v>786</v>
      </c>
      <c r="Q22" s="82">
        <v>486</v>
      </c>
      <c r="R22" s="82">
        <v>306</v>
      </c>
      <c r="S22" s="82">
        <v>116</v>
      </c>
      <c r="T22" s="82">
        <v>195</v>
      </c>
      <c r="U22" s="82">
        <v>0</v>
      </c>
      <c r="V22" s="82">
        <v>0</v>
      </c>
      <c r="W22" s="82">
        <v>211</v>
      </c>
      <c r="DA22" s="89" t="s">
        <v>646</v>
      </c>
    </row>
    <row r="23" spans="1:105" ht="12" customHeight="1" x14ac:dyDescent="0.25">
      <c r="A23" s="28" t="s">
        <v>202</v>
      </c>
      <c r="B23" s="82"/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DA23" s="89" t="s">
        <v>647</v>
      </c>
    </row>
    <row r="24" spans="1:105" ht="12" customHeight="1" x14ac:dyDescent="0.25">
      <c r="A24" s="28" t="s">
        <v>203</v>
      </c>
      <c r="B24" s="82"/>
      <c r="C24" s="82">
        <v>0</v>
      </c>
      <c r="D24" s="82">
        <v>0</v>
      </c>
      <c r="E24" s="82">
        <v>0</v>
      </c>
      <c r="F24" s="82">
        <v>0</v>
      </c>
      <c r="G24" s="82">
        <v>0</v>
      </c>
      <c r="H24" s="82">
        <v>0</v>
      </c>
      <c r="I24" s="82">
        <v>0</v>
      </c>
      <c r="J24" s="82">
        <v>0</v>
      </c>
      <c r="K24" s="82">
        <v>0</v>
      </c>
      <c r="L24" s="82">
        <v>0</v>
      </c>
      <c r="M24" s="82">
        <v>0</v>
      </c>
      <c r="N24" s="82">
        <v>0</v>
      </c>
      <c r="O24" s="82">
        <v>0</v>
      </c>
      <c r="P24" s="82">
        <v>0</v>
      </c>
      <c r="Q24" s="82">
        <v>0</v>
      </c>
      <c r="R24" s="82">
        <v>0</v>
      </c>
      <c r="S24" s="82">
        <v>0</v>
      </c>
      <c r="T24" s="82">
        <v>0</v>
      </c>
      <c r="U24" s="82">
        <v>0</v>
      </c>
      <c r="V24" s="82">
        <v>0</v>
      </c>
      <c r="W24" s="82">
        <v>0</v>
      </c>
      <c r="DA24" s="89" t="s">
        <v>648</v>
      </c>
    </row>
    <row r="25" spans="1:105" ht="12" customHeight="1" x14ac:dyDescent="0.25">
      <c r="A25" s="73" t="s">
        <v>53</v>
      </c>
      <c r="B25" s="83"/>
      <c r="C25" s="83">
        <v>2506</v>
      </c>
      <c r="D25" s="83">
        <v>1582</v>
      </c>
      <c r="E25" s="83">
        <v>1593</v>
      </c>
      <c r="F25" s="83">
        <v>1977</v>
      </c>
      <c r="G25" s="83">
        <v>1922</v>
      </c>
      <c r="H25" s="83">
        <v>3405</v>
      </c>
      <c r="I25" s="83">
        <v>454</v>
      </c>
      <c r="J25" s="83">
        <v>534</v>
      </c>
      <c r="K25" s="83">
        <v>872</v>
      </c>
      <c r="L25" s="83">
        <v>571</v>
      </c>
      <c r="M25" s="83">
        <v>2621</v>
      </c>
      <c r="N25" s="83">
        <v>4837</v>
      </c>
      <c r="O25" s="83">
        <v>3624</v>
      </c>
      <c r="P25" s="83">
        <v>4440</v>
      </c>
      <c r="Q25" s="83">
        <v>1787</v>
      </c>
      <c r="R25" s="83">
        <v>1285</v>
      </c>
      <c r="S25" s="83">
        <v>1049</v>
      </c>
      <c r="T25" s="83">
        <v>1819</v>
      </c>
      <c r="U25" s="83">
        <v>1960</v>
      </c>
      <c r="V25" s="83">
        <v>4232</v>
      </c>
      <c r="W25" s="83">
        <v>2440</v>
      </c>
      <c r="DA25" s="90" t="s">
        <v>649</v>
      </c>
    </row>
    <row r="26" spans="1:105" ht="12" customHeight="1" x14ac:dyDescent="0.25">
      <c r="A26" s="84" t="s">
        <v>52</v>
      </c>
      <c r="B26" s="85"/>
      <c r="C26" s="85">
        <v>166</v>
      </c>
      <c r="D26" s="85">
        <v>376</v>
      </c>
      <c r="E26" s="85">
        <v>357</v>
      </c>
      <c r="F26" s="85">
        <v>342</v>
      </c>
      <c r="G26" s="85">
        <v>471</v>
      </c>
      <c r="H26" s="85">
        <v>690</v>
      </c>
      <c r="I26" s="85">
        <v>848</v>
      </c>
      <c r="J26" s="85">
        <v>1125</v>
      </c>
      <c r="K26" s="85">
        <v>2008</v>
      </c>
      <c r="L26" s="85">
        <v>1245</v>
      </c>
      <c r="M26" s="85">
        <v>1553</v>
      </c>
      <c r="N26" s="85">
        <v>4295</v>
      </c>
      <c r="O26" s="85">
        <v>1558</v>
      </c>
      <c r="P26" s="85">
        <v>1575</v>
      </c>
      <c r="Q26" s="85">
        <v>5340</v>
      </c>
      <c r="R26" s="85">
        <v>3600</v>
      </c>
      <c r="S26" s="85">
        <v>2716</v>
      </c>
      <c r="T26" s="85">
        <v>2728</v>
      </c>
      <c r="U26" s="85">
        <v>666</v>
      </c>
      <c r="V26" s="85">
        <v>8905</v>
      </c>
      <c r="W26" s="85">
        <v>2428</v>
      </c>
      <c r="DA26" s="93" t="s">
        <v>650</v>
      </c>
    </row>
    <row r="27" spans="1:105" ht="12.95" customHeight="1" x14ac:dyDescent="0.25">
      <c r="A27" s="68" t="s">
        <v>54</v>
      </c>
      <c r="B27" s="71"/>
      <c r="C27" s="71">
        <f t="shared" ref="C27:Q27" si="11">SUM(C28:C32)</f>
        <v>6155</v>
      </c>
      <c r="D27" s="71">
        <f t="shared" si="11"/>
        <v>6092</v>
      </c>
      <c r="E27" s="71">
        <f t="shared" si="11"/>
        <v>5845</v>
      </c>
      <c r="F27" s="71">
        <f t="shared" si="11"/>
        <v>6035</v>
      </c>
      <c r="G27" s="71">
        <f t="shared" si="11"/>
        <v>6218</v>
      </c>
      <c r="H27" s="71">
        <f t="shared" si="11"/>
        <v>9655</v>
      </c>
      <c r="I27" s="71">
        <f t="shared" si="11"/>
        <v>6150</v>
      </c>
      <c r="J27" s="71">
        <f t="shared" si="11"/>
        <v>7266</v>
      </c>
      <c r="K27" s="71">
        <f t="shared" si="11"/>
        <v>7709</v>
      </c>
      <c r="L27" s="71">
        <f t="shared" si="11"/>
        <v>5033</v>
      </c>
      <c r="M27" s="71">
        <f t="shared" si="11"/>
        <v>7870</v>
      </c>
      <c r="N27" s="71">
        <f t="shared" si="11"/>
        <v>14349</v>
      </c>
      <c r="O27" s="71">
        <f t="shared" si="11"/>
        <v>8332</v>
      </c>
      <c r="P27" s="71">
        <f t="shared" si="11"/>
        <v>14852</v>
      </c>
      <c r="Q27" s="71">
        <f t="shared" si="11"/>
        <v>11269</v>
      </c>
      <c r="R27" s="71">
        <f t="shared" ref="R27:V27" si="12">SUM(R28:R32)</f>
        <v>14991</v>
      </c>
      <c r="S27" s="71">
        <f t="shared" si="12"/>
        <v>13184</v>
      </c>
      <c r="T27" s="71">
        <f t="shared" si="12"/>
        <v>13109</v>
      </c>
      <c r="U27" s="71">
        <f t="shared" si="12"/>
        <v>10737</v>
      </c>
      <c r="V27" s="71">
        <f t="shared" si="12"/>
        <v>15175</v>
      </c>
      <c r="W27" s="71">
        <f t="shared" ref="W27" si="13">SUM(W28:W32)</f>
        <v>9132</v>
      </c>
      <c r="DA27" s="88" t="s">
        <v>651</v>
      </c>
    </row>
    <row r="28" spans="1:105" ht="12" customHeight="1" x14ac:dyDescent="0.25">
      <c r="A28" s="28" t="s">
        <v>51</v>
      </c>
      <c r="B28" s="82"/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DA28" s="89" t="s">
        <v>652</v>
      </c>
    </row>
    <row r="29" spans="1:105" s="2" customFormat="1" ht="12" customHeight="1" x14ac:dyDescent="0.25">
      <c r="A29" s="28" t="s">
        <v>74</v>
      </c>
      <c r="B29" s="82"/>
      <c r="C29" s="82">
        <v>197</v>
      </c>
      <c r="D29" s="82">
        <v>1</v>
      </c>
      <c r="E29" s="82">
        <v>1</v>
      </c>
      <c r="F29" s="82">
        <v>358</v>
      </c>
      <c r="G29" s="82">
        <v>1575</v>
      </c>
      <c r="H29" s="82">
        <v>1530</v>
      </c>
      <c r="I29" s="82">
        <v>0</v>
      </c>
      <c r="J29" s="82">
        <v>82</v>
      </c>
      <c r="K29" s="82">
        <v>561</v>
      </c>
      <c r="L29" s="82">
        <v>10</v>
      </c>
      <c r="M29" s="82">
        <v>64</v>
      </c>
      <c r="N29" s="82">
        <v>240</v>
      </c>
      <c r="O29" s="82">
        <v>314</v>
      </c>
      <c r="P29" s="82">
        <v>469</v>
      </c>
      <c r="Q29" s="82">
        <v>54</v>
      </c>
      <c r="R29" s="82">
        <v>284</v>
      </c>
      <c r="S29" s="82">
        <v>235</v>
      </c>
      <c r="T29" s="82">
        <v>313</v>
      </c>
      <c r="U29" s="82">
        <v>303</v>
      </c>
      <c r="V29" s="82">
        <v>528</v>
      </c>
      <c r="W29" s="82">
        <v>11</v>
      </c>
      <c r="DA29" s="89" t="s">
        <v>653</v>
      </c>
    </row>
    <row r="30" spans="1:105" ht="12" customHeight="1" x14ac:dyDescent="0.25">
      <c r="A30" s="28" t="s">
        <v>192</v>
      </c>
      <c r="B30" s="82"/>
      <c r="C30" s="82">
        <v>1813</v>
      </c>
      <c r="D30" s="82">
        <v>478</v>
      </c>
      <c r="E30" s="82">
        <v>668</v>
      </c>
      <c r="F30" s="82">
        <v>645</v>
      </c>
      <c r="G30" s="82">
        <v>934</v>
      </c>
      <c r="H30" s="82">
        <v>1520</v>
      </c>
      <c r="I30" s="82">
        <v>2052</v>
      </c>
      <c r="J30" s="82">
        <v>3070</v>
      </c>
      <c r="K30" s="82">
        <v>2569</v>
      </c>
      <c r="L30" s="82">
        <v>1714</v>
      </c>
      <c r="M30" s="82">
        <v>1103</v>
      </c>
      <c r="N30" s="82">
        <v>2424</v>
      </c>
      <c r="O30" s="82">
        <v>1700</v>
      </c>
      <c r="P30" s="82">
        <v>5270</v>
      </c>
      <c r="Q30" s="82">
        <v>7195</v>
      </c>
      <c r="R30" s="82">
        <v>10005</v>
      </c>
      <c r="S30" s="82">
        <v>8200</v>
      </c>
      <c r="T30" s="82">
        <v>4473</v>
      </c>
      <c r="U30" s="82">
        <v>5231</v>
      </c>
      <c r="V30" s="82">
        <v>9029</v>
      </c>
      <c r="W30" s="82">
        <v>2947</v>
      </c>
      <c r="DA30" s="89" t="s">
        <v>654</v>
      </c>
    </row>
    <row r="31" spans="1:105" ht="12" customHeight="1" x14ac:dyDescent="0.25">
      <c r="A31" s="28" t="s">
        <v>207</v>
      </c>
      <c r="B31" s="82"/>
      <c r="C31" s="82">
        <v>0</v>
      </c>
      <c r="D31" s="82">
        <v>0</v>
      </c>
      <c r="E31" s="82">
        <v>0</v>
      </c>
      <c r="F31" s="82">
        <v>0</v>
      </c>
      <c r="G31" s="82">
        <v>0</v>
      </c>
      <c r="H31" s="82">
        <v>0</v>
      </c>
      <c r="I31" s="82">
        <v>0</v>
      </c>
      <c r="J31" s="82">
        <v>0</v>
      </c>
      <c r="K31" s="82">
        <v>0</v>
      </c>
      <c r="L31" s="82">
        <v>0</v>
      </c>
      <c r="M31" s="82">
        <v>0</v>
      </c>
      <c r="N31" s="82">
        <v>0</v>
      </c>
      <c r="O31" s="82">
        <v>0</v>
      </c>
      <c r="P31" s="82">
        <v>0</v>
      </c>
      <c r="Q31" s="82">
        <v>0</v>
      </c>
      <c r="R31" s="82">
        <v>0</v>
      </c>
      <c r="S31" s="82">
        <v>0</v>
      </c>
      <c r="T31" s="82">
        <v>0</v>
      </c>
      <c r="U31" s="82">
        <v>0</v>
      </c>
      <c r="V31" s="82">
        <v>0</v>
      </c>
      <c r="W31" s="82">
        <v>0</v>
      </c>
      <c r="DA31" s="89" t="s">
        <v>655</v>
      </c>
    </row>
    <row r="32" spans="1:105" ht="12" customHeight="1" x14ac:dyDescent="0.25">
      <c r="A32" s="32" t="s">
        <v>53</v>
      </c>
      <c r="B32" s="86"/>
      <c r="C32" s="86">
        <v>4145</v>
      </c>
      <c r="D32" s="86">
        <v>5613</v>
      </c>
      <c r="E32" s="86">
        <v>5176</v>
      </c>
      <c r="F32" s="86">
        <v>5032</v>
      </c>
      <c r="G32" s="86">
        <v>3709</v>
      </c>
      <c r="H32" s="86">
        <v>6605</v>
      </c>
      <c r="I32" s="86">
        <v>4098</v>
      </c>
      <c r="J32" s="86">
        <v>4114</v>
      </c>
      <c r="K32" s="86">
        <v>4579</v>
      </c>
      <c r="L32" s="86">
        <v>3309</v>
      </c>
      <c r="M32" s="86">
        <v>6703</v>
      </c>
      <c r="N32" s="86">
        <v>11685</v>
      </c>
      <c r="O32" s="86">
        <v>6318</v>
      </c>
      <c r="P32" s="86">
        <v>9113</v>
      </c>
      <c r="Q32" s="86">
        <v>4020</v>
      </c>
      <c r="R32" s="86">
        <v>4702</v>
      </c>
      <c r="S32" s="86">
        <v>4749</v>
      </c>
      <c r="T32" s="86">
        <v>8323</v>
      </c>
      <c r="U32" s="86">
        <v>5203</v>
      </c>
      <c r="V32" s="86">
        <v>5618</v>
      </c>
      <c r="W32" s="86">
        <v>6174</v>
      </c>
      <c r="DA32" s="92" t="s">
        <v>656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4:W14 C17:W17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/>
      <c r="C3" s="65">
        <f t="shared" ref="C3:Q3" si="0">SUM(C4,C15,C17,C27)</f>
        <v>13.697170742357654</v>
      </c>
      <c r="D3" s="65">
        <f t="shared" si="0"/>
        <v>12.588544355681249</v>
      </c>
      <c r="E3" s="65">
        <f t="shared" si="0"/>
        <v>12.385196661165336</v>
      </c>
      <c r="F3" s="65">
        <f t="shared" si="0"/>
        <v>13.403008141400875</v>
      </c>
      <c r="G3" s="65">
        <f t="shared" si="0"/>
        <v>13.407761651943918</v>
      </c>
      <c r="H3" s="65">
        <f t="shared" si="0"/>
        <v>20.231284463893676</v>
      </c>
      <c r="I3" s="65">
        <f t="shared" si="0"/>
        <v>11.881155574400008</v>
      </c>
      <c r="J3" s="65">
        <f t="shared" si="0"/>
        <v>13.979275842729177</v>
      </c>
      <c r="K3" s="65">
        <f t="shared" si="0"/>
        <v>14.105767777090012</v>
      </c>
      <c r="L3" s="65">
        <f t="shared" si="0"/>
        <v>9.2308973399833949</v>
      </c>
      <c r="M3" s="65">
        <f t="shared" si="0"/>
        <v>12.739682793791044</v>
      </c>
      <c r="N3" s="65">
        <f t="shared" si="0"/>
        <v>22.673636120588867</v>
      </c>
      <c r="O3" s="65">
        <f t="shared" si="0"/>
        <v>12.80546992323675</v>
      </c>
      <c r="P3" s="65">
        <f t="shared" si="0"/>
        <v>19.580427313012184</v>
      </c>
      <c r="Q3" s="65">
        <f t="shared" si="0"/>
        <v>14.796752487333853</v>
      </c>
      <c r="R3" s="65">
        <f t="shared" ref="R3:V3" si="1">SUM(R4,R15,R17,R27)</f>
        <v>18.948292506564133</v>
      </c>
      <c r="S3" s="65">
        <f t="shared" si="1"/>
        <v>16.321864630508202</v>
      </c>
      <c r="T3" s="65">
        <f t="shared" si="1"/>
        <v>14.004280582590196</v>
      </c>
      <c r="U3" s="65">
        <f t="shared" si="1"/>
        <v>10.235372297991828</v>
      </c>
      <c r="V3" s="65">
        <f t="shared" si="1"/>
        <v>14.391710595553747</v>
      </c>
      <c r="W3" s="65">
        <f t="shared" ref="W3" si="2">SUM(W4,W15,W17,W27)</f>
        <v>7.5797768078406982</v>
      </c>
      <c r="DA3" s="87" t="s">
        <v>658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12.35125786436827</v>
      </c>
      <c r="D4" s="69">
        <f t="shared" si="3"/>
        <v>11.286404349924783</v>
      </c>
      <c r="E4" s="69">
        <f t="shared" si="3"/>
        <v>11.085881612921821</v>
      </c>
      <c r="F4" s="69">
        <f t="shared" si="3"/>
        <v>12.154042385061915</v>
      </c>
      <c r="G4" s="69">
        <f t="shared" si="3"/>
        <v>12.106245884781838</v>
      </c>
      <c r="H4" s="69">
        <f t="shared" si="3"/>
        <v>18.200586537631118</v>
      </c>
      <c r="I4" s="69">
        <f t="shared" si="3"/>
        <v>10.643640009909689</v>
      </c>
      <c r="J4" s="69">
        <f t="shared" si="3"/>
        <v>12.498724913419206</v>
      </c>
      <c r="K4" s="69">
        <f t="shared" si="3"/>
        <v>12.663459734411054</v>
      </c>
      <c r="L4" s="69">
        <f t="shared" si="3"/>
        <v>8.1962777842803529</v>
      </c>
      <c r="M4" s="69">
        <f t="shared" si="3"/>
        <v>11.06522942587768</v>
      </c>
      <c r="N4" s="69">
        <f t="shared" si="3"/>
        <v>19.952606284638403</v>
      </c>
      <c r="O4" s="69">
        <f t="shared" si="3"/>
        <v>11.063035786085877</v>
      </c>
      <c r="P4" s="69">
        <f t="shared" si="3"/>
        <v>16.301773818891323</v>
      </c>
      <c r="Q4" s="69">
        <f t="shared" si="3"/>
        <v>12.810299981843881</v>
      </c>
      <c r="R4" s="69">
        <f t="shared" ref="R4:V4" si="4">SUM(R5:R14)</f>
        <v>16.479732982771843</v>
      </c>
      <c r="S4" s="69">
        <f t="shared" si="4"/>
        <v>14.300555928968356</v>
      </c>
      <c r="T4" s="69">
        <f t="shared" si="4"/>
        <v>11.936978496988806</v>
      </c>
      <c r="U4" s="69">
        <f t="shared" si="4"/>
        <v>8.3504200191282916</v>
      </c>
      <c r="V4" s="69">
        <f t="shared" si="4"/>
        <v>12.286326156039264</v>
      </c>
      <c r="W4" s="69">
        <f t="shared" ref="W4" si="5">SUM(W5:W14)</f>
        <v>6.3633709876451876</v>
      </c>
      <c r="DA4" s="88" t="s">
        <v>659</v>
      </c>
    </row>
    <row r="5" spans="1:105" ht="12" customHeight="1" x14ac:dyDescent="0.25">
      <c r="A5" s="28" t="s">
        <v>51</v>
      </c>
      <c r="B5" s="72"/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2.8820306023276725E-2</v>
      </c>
      <c r="L5" s="72">
        <v>3.6605772435431908E-2</v>
      </c>
      <c r="M5" s="72">
        <v>3.8462698741821476E-2</v>
      </c>
      <c r="N5" s="72">
        <v>3.7188002130288118E-2</v>
      </c>
      <c r="O5" s="72">
        <v>4.5033088909415979E-2</v>
      </c>
      <c r="P5" s="72">
        <v>8.5575594531444813E-3</v>
      </c>
      <c r="Q5" s="72">
        <v>2.5128073167304146E-3</v>
      </c>
      <c r="R5" s="72">
        <v>0</v>
      </c>
      <c r="S5" s="72">
        <v>0</v>
      </c>
      <c r="T5" s="72">
        <v>0</v>
      </c>
      <c r="U5" s="72">
        <v>0</v>
      </c>
      <c r="V5" s="72">
        <v>3.1731408776004546E-3</v>
      </c>
      <c r="W5" s="72">
        <v>7.8288303099932621E-3</v>
      </c>
      <c r="DA5" s="89" t="s">
        <v>660</v>
      </c>
    </row>
    <row r="6" spans="1:105" ht="12" customHeight="1" x14ac:dyDescent="0.25">
      <c r="A6" s="28" t="s">
        <v>74</v>
      </c>
      <c r="B6" s="72"/>
      <c r="C6" s="72">
        <v>0</v>
      </c>
      <c r="D6" s="72">
        <v>0</v>
      </c>
      <c r="E6" s="72">
        <v>0</v>
      </c>
      <c r="F6" s="72">
        <v>0</v>
      </c>
      <c r="G6" s="72">
        <v>0</v>
      </c>
      <c r="H6" s="72">
        <v>0</v>
      </c>
      <c r="I6" s="72">
        <v>0</v>
      </c>
      <c r="J6" s="72">
        <v>0</v>
      </c>
      <c r="K6" s="72">
        <v>0</v>
      </c>
      <c r="L6" s="72">
        <v>0</v>
      </c>
      <c r="M6" s="72">
        <v>0</v>
      </c>
      <c r="N6" s="72">
        <v>1.8220253502671876E-3</v>
      </c>
      <c r="O6" s="72">
        <v>1.6608803675301051E-3</v>
      </c>
      <c r="P6" s="72">
        <v>0</v>
      </c>
      <c r="Q6" s="72">
        <v>0</v>
      </c>
      <c r="R6" s="72">
        <v>1.2129398989009035E-3</v>
      </c>
      <c r="S6" s="72">
        <v>1.6038132457831002E-3</v>
      </c>
      <c r="T6" s="72">
        <v>1.778664548474509E-3</v>
      </c>
      <c r="U6" s="72">
        <v>2.7910451176445124E-3</v>
      </c>
      <c r="V6" s="72">
        <v>0</v>
      </c>
      <c r="W6" s="72">
        <v>0</v>
      </c>
      <c r="DA6" s="89" t="s">
        <v>661</v>
      </c>
    </row>
    <row r="7" spans="1:105" ht="12" customHeight="1" x14ac:dyDescent="0.25">
      <c r="A7" s="28" t="s">
        <v>205</v>
      </c>
      <c r="B7" s="72"/>
      <c r="C7" s="72">
        <v>6.1828614471065997</v>
      </c>
      <c r="D7" s="72">
        <v>4.2862324133996896</v>
      </c>
      <c r="E7" s="72">
        <v>4.3729249719619681</v>
      </c>
      <c r="F7" s="72">
        <v>5.4651437804039018</v>
      </c>
      <c r="G7" s="72">
        <v>5.9072370837758683</v>
      </c>
      <c r="H7" s="72">
        <v>11.790863579877218</v>
      </c>
      <c r="I7" s="72">
        <v>5.1361333645113056</v>
      </c>
      <c r="J7" s="72">
        <v>5.046988846210505</v>
      </c>
      <c r="K7" s="72">
        <v>3.38828050475498</v>
      </c>
      <c r="L7" s="72">
        <v>1.9026465070407133</v>
      </c>
      <c r="M7" s="72">
        <v>4.286365007553135</v>
      </c>
      <c r="N7" s="72">
        <v>9.0661657971078213</v>
      </c>
      <c r="O7" s="72">
        <v>4.8491036253136377</v>
      </c>
      <c r="P7" s="72">
        <v>3.2212017247191449</v>
      </c>
      <c r="Q7" s="72">
        <v>3.1105264420750998</v>
      </c>
      <c r="R7" s="72">
        <v>3.5795257859586647</v>
      </c>
      <c r="S7" s="72">
        <v>2.042193588162144</v>
      </c>
      <c r="T7" s="72">
        <v>2.8854967959966915</v>
      </c>
      <c r="U7" s="72">
        <v>1.8784593138214447</v>
      </c>
      <c r="V7" s="72">
        <v>4.4190941854712236</v>
      </c>
      <c r="W7" s="72">
        <v>3.6430907537030182</v>
      </c>
      <c r="DA7" s="89" t="s">
        <v>662</v>
      </c>
    </row>
    <row r="8" spans="1:105" ht="12" customHeight="1" x14ac:dyDescent="0.25">
      <c r="A8" s="28" t="s">
        <v>192</v>
      </c>
      <c r="B8" s="72"/>
      <c r="C8" s="72">
        <v>5.4073253326187345</v>
      </c>
      <c r="D8" s="72">
        <v>6.3567026513423874</v>
      </c>
      <c r="E8" s="72">
        <v>5.9935600524235015</v>
      </c>
      <c r="F8" s="72">
        <v>5.782146873244856</v>
      </c>
      <c r="G8" s="72">
        <v>5.2477721417682828</v>
      </c>
      <c r="H8" s="72">
        <v>5.5686830375492216</v>
      </c>
      <c r="I8" s="72">
        <v>4.7274784801677789</v>
      </c>
      <c r="J8" s="72">
        <v>6.6234350263886492</v>
      </c>
      <c r="K8" s="72">
        <v>7.1754708079176677</v>
      </c>
      <c r="L8" s="72">
        <v>5.4571690446397678</v>
      </c>
      <c r="M8" s="72">
        <v>5.5360704674354713</v>
      </c>
      <c r="N8" s="72">
        <v>8.3851312870577868</v>
      </c>
      <c r="O8" s="72">
        <v>4.3721422554763594</v>
      </c>
      <c r="P8" s="72">
        <v>10.389734181564863</v>
      </c>
      <c r="Q8" s="72">
        <v>8.7568028428037845</v>
      </c>
      <c r="R8" s="72">
        <v>11.639331469446608</v>
      </c>
      <c r="S8" s="72">
        <v>11.816492353986785</v>
      </c>
      <c r="T8" s="72">
        <v>8.4009776571372594</v>
      </c>
      <c r="U8" s="72">
        <v>6.1112865622335777</v>
      </c>
      <c r="V8" s="72">
        <v>7.3099898779230186</v>
      </c>
      <c r="W8" s="72">
        <v>2.2233172983388321</v>
      </c>
      <c r="DA8" s="89" t="s">
        <v>663</v>
      </c>
    </row>
    <row r="9" spans="1:105" ht="12" customHeight="1" x14ac:dyDescent="0.25">
      <c r="A9" s="28" t="s">
        <v>207</v>
      </c>
      <c r="B9" s="72"/>
      <c r="C9" s="72">
        <v>0.3642829075039784</v>
      </c>
      <c r="D9" s="72">
        <v>0.31088977069627011</v>
      </c>
      <c r="E9" s="72">
        <v>0.32392584937660956</v>
      </c>
      <c r="F9" s="72">
        <v>0.40272862104430035</v>
      </c>
      <c r="G9" s="72">
        <v>0.39049831637499599</v>
      </c>
      <c r="H9" s="72">
        <v>0.60211768696584089</v>
      </c>
      <c r="I9" s="72">
        <v>0.39789336773089279</v>
      </c>
      <c r="J9" s="72">
        <v>0.6474401046286451</v>
      </c>
      <c r="K9" s="72">
        <v>0.68127430925076093</v>
      </c>
      <c r="L9" s="72">
        <v>0.50169207682198891</v>
      </c>
      <c r="M9" s="72">
        <v>0.43471092497720981</v>
      </c>
      <c r="N9" s="72">
        <v>1.3084457985710432</v>
      </c>
      <c r="O9" s="72">
        <v>0.97673628429445158</v>
      </c>
      <c r="P9" s="72">
        <v>1.8077874907376945</v>
      </c>
      <c r="Q9" s="72">
        <v>0.68372823473439026</v>
      </c>
      <c r="R9" s="72">
        <v>0.92516465787853985</v>
      </c>
      <c r="S9" s="72">
        <v>0.12421864190136464</v>
      </c>
      <c r="T9" s="72">
        <v>0.24386455015447428</v>
      </c>
      <c r="U9" s="72">
        <v>0</v>
      </c>
      <c r="V9" s="72">
        <v>0</v>
      </c>
      <c r="W9" s="72">
        <v>0.1416138433097642</v>
      </c>
      <c r="DA9" s="89" t="s">
        <v>664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665</v>
      </c>
    </row>
    <row r="11" spans="1:105" ht="12" customHeight="1" x14ac:dyDescent="0.25">
      <c r="A11" s="28" t="s">
        <v>203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666</v>
      </c>
    </row>
    <row r="12" spans="1:105" ht="12" customHeight="1" x14ac:dyDescent="0.25">
      <c r="A12" s="28" t="s">
        <v>95</v>
      </c>
      <c r="B12" s="72"/>
      <c r="C12" s="72">
        <v>2.2620315482940224E-3</v>
      </c>
      <c r="D12" s="72">
        <v>3.2085362740947197E-3</v>
      </c>
      <c r="E12" s="72">
        <v>4.2840366057072471E-3</v>
      </c>
      <c r="F12" s="72">
        <v>3.175462910529728E-3</v>
      </c>
      <c r="G12" s="72">
        <v>3.4862413730442107E-3</v>
      </c>
      <c r="H12" s="72">
        <v>6.9360231552076769E-3</v>
      </c>
      <c r="I12" s="72">
        <v>7.0720083896680082E-3</v>
      </c>
      <c r="J12" s="72">
        <v>1.3111808175663708E-2</v>
      </c>
      <c r="K12" s="72">
        <v>1.6930662249956468E-2</v>
      </c>
      <c r="L12" s="72">
        <v>1.3865333436322692E-2</v>
      </c>
      <c r="M12" s="72">
        <v>1.9687716950626603E-2</v>
      </c>
      <c r="N12" s="72">
        <v>3.5957918580384732E-2</v>
      </c>
      <c r="O12" s="72">
        <v>2.9699169229880133E-2</v>
      </c>
      <c r="P12" s="72">
        <v>8.1613750609752025E-2</v>
      </c>
      <c r="Q12" s="72">
        <v>6.9619926365162593E-2</v>
      </c>
      <c r="R12" s="72">
        <v>9.3354069458177397E-2</v>
      </c>
      <c r="S12" s="72">
        <v>0.10035490734752599</v>
      </c>
      <c r="T12" s="72">
        <v>0.11926254282572601</v>
      </c>
      <c r="U12" s="72">
        <v>0.10186636437237907</v>
      </c>
      <c r="V12" s="72">
        <v>0.10875302977725257</v>
      </c>
      <c r="W12" s="72">
        <v>6.4696325234978841E-2</v>
      </c>
      <c r="DA12" s="89" t="s">
        <v>667</v>
      </c>
    </row>
    <row r="13" spans="1:105" ht="12" customHeight="1" x14ac:dyDescent="0.25">
      <c r="A13" s="73" t="s">
        <v>94</v>
      </c>
      <c r="B13" s="74"/>
      <c r="C13" s="74">
        <v>0.22894119917247505</v>
      </c>
      <c r="D13" s="74">
        <v>0.17544143852171531</v>
      </c>
      <c r="E13" s="74">
        <v>0.24622239234318907</v>
      </c>
      <c r="F13" s="74">
        <v>0.3408173176613718</v>
      </c>
      <c r="G13" s="74">
        <v>0.40094326968936267</v>
      </c>
      <c r="H13" s="74">
        <v>0</v>
      </c>
      <c r="I13" s="74">
        <v>0.23663419946855047</v>
      </c>
      <c r="J13" s="74">
        <v>0</v>
      </c>
      <c r="K13" s="74">
        <v>1.2182466169613781</v>
      </c>
      <c r="L13" s="74">
        <v>0.17612386545546946</v>
      </c>
      <c r="M13" s="74">
        <v>0.60931093776252121</v>
      </c>
      <c r="N13" s="74">
        <v>0.86870093104104018</v>
      </c>
      <c r="O13" s="74">
        <v>0.65105121512864517</v>
      </c>
      <c r="P13" s="74">
        <v>0.57370470671006524</v>
      </c>
      <c r="Q13" s="74">
        <v>1.2415072474806759E-3</v>
      </c>
      <c r="R13" s="74">
        <v>0</v>
      </c>
      <c r="S13" s="74">
        <v>0</v>
      </c>
      <c r="T13" s="74">
        <v>0.10811111129179157</v>
      </c>
      <c r="U13" s="74">
        <v>0.12900428452965593</v>
      </c>
      <c r="V13" s="74">
        <v>0.26388166733767604</v>
      </c>
      <c r="W13" s="74">
        <v>0.19315943602919164</v>
      </c>
      <c r="DA13" s="90" t="s">
        <v>668</v>
      </c>
    </row>
    <row r="14" spans="1:105" ht="12" customHeight="1" x14ac:dyDescent="0.25">
      <c r="A14" s="75" t="s">
        <v>97</v>
      </c>
      <c r="B14" s="76"/>
      <c r="C14" s="76">
        <v>0.16558494641818738</v>
      </c>
      <c r="D14" s="76">
        <v>0.15392953969062648</v>
      </c>
      <c r="E14" s="76">
        <v>0.14496431021084766</v>
      </c>
      <c r="F14" s="76">
        <v>0.16003032979695553</v>
      </c>
      <c r="G14" s="76">
        <v>0.15630883180028346</v>
      </c>
      <c r="H14" s="76">
        <v>0.23198621008362816</v>
      </c>
      <c r="I14" s="76">
        <v>0.13842858964149199</v>
      </c>
      <c r="J14" s="76">
        <v>0.16774912801574265</v>
      </c>
      <c r="K14" s="76">
        <v>0.15443652725303469</v>
      </c>
      <c r="L14" s="76">
        <v>0.10817518445065931</v>
      </c>
      <c r="M14" s="76">
        <v>0.14062167245689544</v>
      </c>
      <c r="N14" s="76">
        <v>0.24919452479977341</v>
      </c>
      <c r="O14" s="76">
        <v>0.13760926736595575</v>
      </c>
      <c r="P14" s="76">
        <v>0.21917440509665936</v>
      </c>
      <c r="Q14" s="76">
        <v>0.18586822130123409</v>
      </c>
      <c r="R14" s="76">
        <v>0.2411440601309543</v>
      </c>
      <c r="S14" s="76">
        <v>0.21569262432475245</v>
      </c>
      <c r="T14" s="76">
        <v>0.17748717503438796</v>
      </c>
      <c r="U14" s="76">
        <v>0.12701244905359085</v>
      </c>
      <c r="V14" s="76">
        <v>0.18143425465249244</v>
      </c>
      <c r="W14" s="76">
        <v>8.9664500719409984E-2</v>
      </c>
      <c r="DA14" s="91" t="s">
        <v>669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1.165552971132369E-2</v>
      </c>
      <c r="D15" s="69">
        <f t="shared" si="6"/>
        <v>7.1357551163245909E-4</v>
      </c>
      <c r="E15" s="69">
        <f t="shared" si="6"/>
        <v>8.5487720873974632E-2</v>
      </c>
      <c r="F15" s="69">
        <f t="shared" si="6"/>
        <v>6.402515085963007E-4</v>
      </c>
      <c r="G15" s="69">
        <f t="shared" si="6"/>
        <v>4.9255395988271038E-3</v>
      </c>
      <c r="H15" s="69">
        <f t="shared" si="6"/>
        <v>0.10817129346646448</v>
      </c>
      <c r="I15" s="69">
        <f t="shared" si="6"/>
        <v>2.2552356107993717E-2</v>
      </c>
      <c r="J15" s="69">
        <f t="shared" si="6"/>
        <v>1.9646326260598507E-2</v>
      </c>
      <c r="K15" s="69">
        <f t="shared" si="6"/>
        <v>3.2726410274804704E-2</v>
      </c>
      <c r="L15" s="69">
        <f t="shared" si="6"/>
        <v>8.2540803357282436E-2</v>
      </c>
      <c r="M15" s="69">
        <f t="shared" si="6"/>
        <v>9.9300214056550193E-2</v>
      </c>
      <c r="N15" s="69">
        <f t="shared" si="6"/>
        <v>8.7046031691630943E-2</v>
      </c>
      <c r="O15" s="69">
        <f t="shared" si="6"/>
        <v>5.1239179332141838E-2</v>
      </c>
      <c r="P15" s="69">
        <f t="shared" si="6"/>
        <v>5.5952386484951898E-2</v>
      </c>
      <c r="Q15" s="69">
        <f t="shared" si="6"/>
        <v>8.3549864694596021E-2</v>
      </c>
      <c r="R15" s="69">
        <f t="shared" si="6"/>
        <v>5.8169662429192415E-2</v>
      </c>
      <c r="S15" s="69">
        <f t="shared" si="6"/>
        <v>3.6001641554136633E-2</v>
      </c>
      <c r="T15" s="69">
        <f t="shared" si="6"/>
        <v>7.9870240056899022E-2</v>
      </c>
      <c r="U15" s="69">
        <f t="shared" si="6"/>
        <v>4.6338215869092397E-2</v>
      </c>
      <c r="V15" s="69">
        <f t="shared" si="6"/>
        <v>0.13044989106884819</v>
      </c>
      <c r="W15" s="69">
        <f t="shared" si="6"/>
        <v>6.1759262253493444E-2</v>
      </c>
      <c r="DA15" s="88" t="s">
        <v>670</v>
      </c>
    </row>
    <row r="16" spans="1:105" ht="12" customHeight="1" x14ac:dyDescent="0.25">
      <c r="A16" s="28" t="s">
        <v>91</v>
      </c>
      <c r="B16" s="72"/>
      <c r="C16" s="72">
        <v>1.165552971132369E-2</v>
      </c>
      <c r="D16" s="72">
        <v>7.1357551163245909E-4</v>
      </c>
      <c r="E16" s="72">
        <v>8.5487720873974632E-2</v>
      </c>
      <c r="F16" s="72">
        <v>6.402515085963007E-4</v>
      </c>
      <c r="G16" s="72">
        <v>4.9255395988271038E-3</v>
      </c>
      <c r="H16" s="72">
        <v>0.10817129346646448</v>
      </c>
      <c r="I16" s="72">
        <v>2.2552356107993717E-2</v>
      </c>
      <c r="J16" s="72">
        <v>1.9646326260598507E-2</v>
      </c>
      <c r="K16" s="72">
        <v>3.2726410274804704E-2</v>
      </c>
      <c r="L16" s="72">
        <v>8.2540803357282436E-2</v>
      </c>
      <c r="M16" s="72">
        <v>9.9300214056550193E-2</v>
      </c>
      <c r="N16" s="72">
        <v>8.7046031691630943E-2</v>
      </c>
      <c r="O16" s="72">
        <v>5.1239179332141838E-2</v>
      </c>
      <c r="P16" s="72">
        <v>5.5952386484951898E-2</v>
      </c>
      <c r="Q16" s="72">
        <v>8.3549864694596021E-2</v>
      </c>
      <c r="R16" s="72">
        <v>5.8169662429192415E-2</v>
      </c>
      <c r="S16" s="72">
        <v>3.6001641554136633E-2</v>
      </c>
      <c r="T16" s="72">
        <v>7.9870240056899022E-2</v>
      </c>
      <c r="U16" s="72">
        <v>4.6338215869092397E-2</v>
      </c>
      <c r="V16" s="72">
        <v>0.13044989106884819</v>
      </c>
      <c r="W16" s="72">
        <v>6.1759262253493444E-2</v>
      </c>
      <c r="DA16" s="89" t="s">
        <v>671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0.89507092000923816</v>
      </c>
      <c r="D17" s="69">
        <f t="shared" si="7"/>
        <v>0.9050164084155452</v>
      </c>
      <c r="E17" s="69">
        <f t="shared" si="7"/>
        <v>0.85095202662685587</v>
      </c>
      <c r="F17" s="69">
        <f t="shared" si="7"/>
        <v>0.86676446151006703</v>
      </c>
      <c r="G17" s="69">
        <f t="shared" si="7"/>
        <v>0.85850934433271975</v>
      </c>
      <c r="H17" s="69">
        <f t="shared" si="7"/>
        <v>1.2752223772390652</v>
      </c>
      <c r="I17" s="69">
        <f t="shared" si="7"/>
        <v>0.82401268120395843</v>
      </c>
      <c r="J17" s="69">
        <f t="shared" si="7"/>
        <v>0.96122166178786517</v>
      </c>
      <c r="K17" s="69">
        <f t="shared" si="7"/>
        <v>0.86793551535811941</v>
      </c>
      <c r="L17" s="69">
        <f t="shared" si="7"/>
        <v>0.64096155096594964</v>
      </c>
      <c r="M17" s="69">
        <f t="shared" si="7"/>
        <v>1.0168991885466929</v>
      </c>
      <c r="N17" s="69">
        <f t="shared" si="7"/>
        <v>1.5732034372647341</v>
      </c>
      <c r="O17" s="69">
        <f t="shared" si="7"/>
        <v>1.0865736930464465</v>
      </c>
      <c r="P17" s="69">
        <f t="shared" si="7"/>
        <v>2.1456443168535273</v>
      </c>
      <c r="Q17" s="69">
        <f t="shared" si="7"/>
        <v>1.1723012054294171</v>
      </c>
      <c r="R17" s="69">
        <f t="shared" ref="R17:V17" si="8">SUM(R18:R26)</f>
        <v>1.5028357022166214</v>
      </c>
      <c r="S17" s="69">
        <f t="shared" si="8"/>
        <v>1.1826882268175893</v>
      </c>
      <c r="T17" s="69">
        <f t="shared" si="8"/>
        <v>1.2703903934028684</v>
      </c>
      <c r="U17" s="69">
        <f t="shared" si="8"/>
        <v>1.2324216197045412</v>
      </c>
      <c r="V17" s="69">
        <f t="shared" si="8"/>
        <v>1.3014943315889371</v>
      </c>
      <c r="W17" s="69">
        <f t="shared" ref="W17" si="9">SUM(W18:W26)</f>
        <v>0.87318506866442958</v>
      </c>
      <c r="DA17" s="88" t="s">
        <v>672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673</v>
      </c>
    </row>
    <row r="19" spans="1:105" s="2" customFormat="1" ht="12" customHeight="1" x14ac:dyDescent="0.25">
      <c r="A19" s="28" t="s">
        <v>74</v>
      </c>
      <c r="B19" s="72"/>
      <c r="C19" s="72">
        <v>1.4473700301694367E-3</v>
      </c>
      <c r="D19" s="72">
        <v>3.9443976479430079E-3</v>
      </c>
      <c r="E19" s="72">
        <v>2.5559262850392713E-3</v>
      </c>
      <c r="F19" s="72">
        <v>2.5485022635614784E-3</v>
      </c>
      <c r="G19" s="72">
        <v>5.4214406656763392E-3</v>
      </c>
      <c r="H19" s="72">
        <v>7.0138811581403225E-3</v>
      </c>
      <c r="I19" s="72">
        <v>1.1487460956552003E-3</v>
      </c>
      <c r="J19" s="72">
        <v>1.5865924841228342E-3</v>
      </c>
      <c r="K19" s="72">
        <v>1.2588275047856815E-3</v>
      </c>
      <c r="L19" s="72">
        <v>2.1754986003727503E-3</v>
      </c>
      <c r="M19" s="72">
        <v>2.4867739038466484E-3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DA19" s="89" t="s">
        <v>674</v>
      </c>
    </row>
    <row r="20" spans="1:105" ht="12" customHeight="1" x14ac:dyDescent="0.25">
      <c r="A20" s="28" t="s">
        <v>205</v>
      </c>
      <c r="B20" s="72"/>
      <c r="C20" s="72">
        <v>0.2205578377567691</v>
      </c>
      <c r="D20" s="72">
        <v>0.20921134149401915</v>
      </c>
      <c r="E20" s="72">
        <v>0.21088232387348974</v>
      </c>
      <c r="F20" s="72">
        <v>0.23400905960338064</v>
      </c>
      <c r="G20" s="72">
        <v>0.26555984833346319</v>
      </c>
      <c r="H20" s="72">
        <v>0.42762715441388138</v>
      </c>
      <c r="I20" s="72">
        <v>0.38783514253168611</v>
      </c>
      <c r="J20" s="72">
        <v>0.3544592010999062</v>
      </c>
      <c r="K20" s="72">
        <v>0.25053937477800248</v>
      </c>
      <c r="L20" s="72">
        <v>0.15459729674588726</v>
      </c>
      <c r="M20" s="72">
        <v>0.25175216331889294</v>
      </c>
      <c r="N20" s="72">
        <v>0.40696275609211602</v>
      </c>
      <c r="O20" s="72">
        <v>0.17140884004778023</v>
      </c>
      <c r="P20" s="72">
        <v>5.5469825893155494E-2</v>
      </c>
      <c r="Q20" s="72">
        <v>0.31180215301397202</v>
      </c>
      <c r="R20" s="72">
        <v>0.3549588195722595</v>
      </c>
      <c r="S20" s="72">
        <v>0.13126578132372577</v>
      </c>
      <c r="T20" s="72">
        <v>0.1985844013387435</v>
      </c>
      <c r="U20" s="72">
        <v>0.16237383076342671</v>
      </c>
      <c r="V20" s="72">
        <v>0.22494736050249628</v>
      </c>
      <c r="W20" s="72">
        <v>0.36003361155476521</v>
      </c>
      <c r="DA20" s="89" t="s">
        <v>675</v>
      </c>
    </row>
    <row r="21" spans="1:105" ht="12" customHeight="1" x14ac:dyDescent="0.25">
      <c r="A21" s="28" t="s">
        <v>192</v>
      </c>
      <c r="B21" s="72"/>
      <c r="C21" s="72">
        <v>0.3403966484918281</v>
      </c>
      <c r="D21" s="72">
        <v>0.47947883277688991</v>
      </c>
      <c r="E21" s="72">
        <v>0.42504381708463157</v>
      </c>
      <c r="F21" s="72">
        <v>0.36459585433210856</v>
      </c>
      <c r="G21" s="72">
        <v>0.33796492003906148</v>
      </c>
      <c r="H21" s="72">
        <v>0.42196662350217268</v>
      </c>
      <c r="I21" s="72">
        <v>0.36292508682538238</v>
      </c>
      <c r="J21" s="72">
        <v>0.50785624047076816</v>
      </c>
      <c r="K21" s="72">
        <v>0.47042251236917099</v>
      </c>
      <c r="L21" s="72">
        <v>0.37126968176803476</v>
      </c>
      <c r="M21" s="72">
        <v>0.44533687648591375</v>
      </c>
      <c r="N21" s="72">
        <v>0.63258153869287814</v>
      </c>
      <c r="O21" s="72">
        <v>0.43384388231125065</v>
      </c>
      <c r="P21" s="72">
        <v>1.2562743519065069</v>
      </c>
      <c r="Q21" s="72">
        <v>0.48711771998840009</v>
      </c>
      <c r="R21" s="72">
        <v>0.91002742774349354</v>
      </c>
      <c r="S21" s="72">
        <v>0.88008312486071483</v>
      </c>
      <c r="T21" s="72">
        <v>0.83878947897735678</v>
      </c>
      <c r="U21" s="72">
        <v>0.82525123935212663</v>
      </c>
      <c r="V21" s="72">
        <v>0.52151407942442629</v>
      </c>
      <c r="W21" s="72">
        <v>0.24324940067698736</v>
      </c>
      <c r="DA21" s="89" t="s">
        <v>676</v>
      </c>
    </row>
    <row r="22" spans="1:105" ht="12" customHeight="1" x14ac:dyDescent="0.25">
      <c r="A22" s="28" t="s">
        <v>207</v>
      </c>
      <c r="B22" s="72"/>
      <c r="C22" s="72">
        <v>8.781355677321362E-4</v>
      </c>
      <c r="D22" s="72">
        <v>1.2950807572067132E-3</v>
      </c>
      <c r="E22" s="72">
        <v>2.3672892391968813E-3</v>
      </c>
      <c r="F22" s="72">
        <v>1.74746687912057E-3</v>
      </c>
      <c r="G22" s="72">
        <v>2.8856619015840621E-3</v>
      </c>
      <c r="H22" s="72">
        <v>5.0182284024385682E-3</v>
      </c>
      <c r="I22" s="72">
        <v>7.5332719782014793E-3</v>
      </c>
      <c r="J22" s="72">
        <v>1.651197441207922E-2</v>
      </c>
      <c r="K22" s="72">
        <v>2.0478612285694232E-2</v>
      </c>
      <c r="L22" s="72">
        <v>1.0913247141841843E-2</v>
      </c>
      <c r="M22" s="72">
        <v>5.2270986152851686E-3</v>
      </c>
      <c r="N22" s="72">
        <v>6.036895545830815E-3</v>
      </c>
      <c r="O22" s="72">
        <v>7.5191239552956706E-3</v>
      </c>
      <c r="P22" s="72">
        <v>0.11157833091849555</v>
      </c>
      <c r="Q22" s="72">
        <v>5.9143437826407748E-2</v>
      </c>
      <c r="R22" s="72">
        <v>2.6539195982247181E-2</v>
      </c>
      <c r="S22" s="72">
        <v>1.0106522699364429E-2</v>
      </c>
      <c r="T22" s="72">
        <v>2.1741144890095675E-2</v>
      </c>
      <c r="U22" s="72">
        <v>0</v>
      </c>
      <c r="V22" s="72">
        <v>0</v>
      </c>
      <c r="W22" s="72">
        <v>1.8754509902891046E-2</v>
      </c>
      <c r="DA22" s="89" t="s">
        <v>677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678</v>
      </c>
    </row>
    <row r="24" spans="1:105" ht="12" customHeight="1" x14ac:dyDescent="0.25">
      <c r="A24" s="28" t="s">
        <v>203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679</v>
      </c>
    </row>
    <row r="25" spans="1:105" ht="12" customHeight="1" x14ac:dyDescent="0.25">
      <c r="A25" s="73" t="s">
        <v>53</v>
      </c>
      <c r="B25" s="74"/>
      <c r="C25" s="74">
        <v>0.32409125087634255</v>
      </c>
      <c r="D25" s="74">
        <v>0.19342180165054554</v>
      </c>
      <c r="E25" s="74">
        <v>0.19350372522968864</v>
      </c>
      <c r="F25" s="74">
        <v>0.2481095050090204</v>
      </c>
      <c r="G25" s="74">
        <v>0.22572819896518451</v>
      </c>
      <c r="H25" s="74">
        <v>0.38393886841215275</v>
      </c>
      <c r="I25" s="74">
        <v>2.8411811819935566E-2</v>
      </c>
      <c r="J25" s="74">
        <v>3.2156774995677671E-2</v>
      </c>
      <c r="K25" s="74">
        <v>4.4621709041136604E-2</v>
      </c>
      <c r="L25" s="74">
        <v>4.597446573184813E-2</v>
      </c>
      <c r="M25" s="74">
        <v>0.24243427787759797</v>
      </c>
      <c r="N25" s="74">
        <v>0.35218440185408284</v>
      </c>
      <c r="O25" s="74">
        <v>0.40143524168142014</v>
      </c>
      <c r="P25" s="74">
        <v>0.64019368339712179</v>
      </c>
      <c r="Q25" s="74">
        <v>7.6371146962374806E-2</v>
      </c>
      <c r="R25" s="74">
        <v>5.3519207003086697E-2</v>
      </c>
      <c r="S25" s="74">
        <v>4.3925985499921175E-2</v>
      </c>
      <c r="T25" s="74">
        <v>9.3645754102116688E-2</v>
      </c>
      <c r="U25" s="74">
        <v>0.21165098500597515</v>
      </c>
      <c r="V25" s="74">
        <v>0.20123764176267231</v>
      </c>
      <c r="W25" s="74">
        <v>0.15471257589529783</v>
      </c>
      <c r="DA25" s="90" t="s">
        <v>680</v>
      </c>
    </row>
    <row r="26" spans="1:105" ht="12" customHeight="1" x14ac:dyDescent="0.25">
      <c r="A26" s="32" t="s">
        <v>52</v>
      </c>
      <c r="B26" s="77"/>
      <c r="C26" s="77">
        <v>7.6996772863968744E-3</v>
      </c>
      <c r="D26" s="77">
        <v>1.766495408894083E-2</v>
      </c>
      <c r="E26" s="77">
        <v>1.6598944914809767E-2</v>
      </c>
      <c r="F26" s="77">
        <v>1.575407342287536E-2</v>
      </c>
      <c r="G26" s="77">
        <v>2.094927442775027E-2</v>
      </c>
      <c r="H26" s="77">
        <v>2.9657621350279571E-2</v>
      </c>
      <c r="I26" s="77">
        <v>3.615862195309763E-2</v>
      </c>
      <c r="J26" s="77">
        <v>4.8650878325311099E-2</v>
      </c>
      <c r="K26" s="77">
        <v>8.0614479379329404E-2</v>
      </c>
      <c r="L26" s="77">
        <v>5.6031360977964934E-2</v>
      </c>
      <c r="M26" s="77">
        <v>6.9661998345156517E-2</v>
      </c>
      <c r="N26" s="77">
        <v>0.17543784507982629</v>
      </c>
      <c r="O26" s="77">
        <v>7.2366605050699639E-2</v>
      </c>
      <c r="P26" s="77">
        <v>8.2128124738247765E-2</v>
      </c>
      <c r="Q26" s="77">
        <v>0.23786674763826235</v>
      </c>
      <c r="R26" s="77">
        <v>0.15779105191553444</v>
      </c>
      <c r="S26" s="77">
        <v>0.11730681243386312</v>
      </c>
      <c r="T26" s="77">
        <v>0.11762961409455554</v>
      </c>
      <c r="U26" s="77">
        <v>3.3145564583012717E-2</v>
      </c>
      <c r="V26" s="77">
        <v>0.3537952498993423</v>
      </c>
      <c r="W26" s="77">
        <v>9.6434970634488165E-2</v>
      </c>
      <c r="DA26" s="92" t="s">
        <v>681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0.43918642826882442</v>
      </c>
      <c r="D27" s="69">
        <f t="shared" si="10"/>
        <v>0.39641002182928869</v>
      </c>
      <c r="E27" s="69">
        <f t="shared" si="10"/>
        <v>0.36287530074268415</v>
      </c>
      <c r="F27" s="69">
        <f t="shared" si="10"/>
        <v>0.38156104332029711</v>
      </c>
      <c r="G27" s="69">
        <f t="shared" si="10"/>
        <v>0.43808088323053251</v>
      </c>
      <c r="H27" s="69">
        <f t="shared" si="10"/>
        <v>0.64730425555702964</v>
      </c>
      <c r="I27" s="69">
        <f t="shared" si="10"/>
        <v>0.39095052717836754</v>
      </c>
      <c r="J27" s="69">
        <f t="shared" si="10"/>
        <v>0.49968294126150642</v>
      </c>
      <c r="K27" s="69">
        <f t="shared" si="10"/>
        <v>0.54164611704603383</v>
      </c>
      <c r="L27" s="69">
        <f t="shared" si="10"/>
        <v>0.31111720137980958</v>
      </c>
      <c r="M27" s="69">
        <f t="shared" si="10"/>
        <v>0.5582539653101195</v>
      </c>
      <c r="N27" s="69">
        <f t="shared" si="10"/>
        <v>1.0607803669941003</v>
      </c>
      <c r="O27" s="69">
        <f t="shared" si="10"/>
        <v>0.60462126477228395</v>
      </c>
      <c r="P27" s="69">
        <f t="shared" si="10"/>
        <v>1.0770567907823809</v>
      </c>
      <c r="Q27" s="69">
        <f t="shared" si="10"/>
        <v>0.73060143536595901</v>
      </c>
      <c r="R27" s="69">
        <f t="shared" ref="R27:V27" si="11">SUM(R28:R32)</f>
        <v>0.9075541591464733</v>
      </c>
      <c r="S27" s="69">
        <f t="shared" si="11"/>
        <v>0.80261883316812066</v>
      </c>
      <c r="T27" s="69">
        <f t="shared" si="11"/>
        <v>0.71704145214162418</v>
      </c>
      <c r="U27" s="69">
        <f t="shared" si="11"/>
        <v>0.60619244328990463</v>
      </c>
      <c r="V27" s="69">
        <f t="shared" si="11"/>
        <v>0.67344021685669764</v>
      </c>
      <c r="W27" s="69">
        <f t="shared" ref="W27" si="12">SUM(W28:W32)</f>
        <v>0.28146148927758763</v>
      </c>
      <c r="DA27" s="88" t="s">
        <v>682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683</v>
      </c>
    </row>
    <row r="29" spans="1:105" s="2" customFormat="1" ht="12" customHeight="1" x14ac:dyDescent="0.25">
      <c r="A29" s="28" t="s">
        <v>74</v>
      </c>
      <c r="B29" s="72"/>
      <c r="C29" s="72">
        <v>1.986174176129727E-2</v>
      </c>
      <c r="D29" s="72">
        <v>5.8073216125337487E-5</v>
      </c>
      <c r="E29" s="72">
        <v>3.6874463490347698E-5</v>
      </c>
      <c r="F29" s="72">
        <v>2.5111028855870424E-2</v>
      </c>
      <c r="G29" s="72">
        <v>0.14744522516752306</v>
      </c>
      <c r="H29" s="72">
        <v>0.15237311170076862</v>
      </c>
      <c r="I29" s="72">
        <v>0</v>
      </c>
      <c r="J29" s="72">
        <v>3.9018587568709364E-3</v>
      </c>
      <c r="K29" s="72">
        <v>6.1101098833364648E-2</v>
      </c>
      <c r="L29" s="72">
        <v>9.4905322786419067E-4</v>
      </c>
      <c r="M29" s="72">
        <v>4.0365679577160831E-3</v>
      </c>
      <c r="N29" s="72">
        <v>1.2048895760345733E-2</v>
      </c>
      <c r="O29" s="72">
        <v>2.2639334814374124E-2</v>
      </c>
      <c r="P29" s="72">
        <v>4.0903235846973023E-2</v>
      </c>
      <c r="Q29" s="72">
        <v>3.8315580293748213E-3</v>
      </c>
      <c r="R29" s="72">
        <v>1.9986269568635202E-2</v>
      </c>
      <c r="S29" s="72">
        <v>1.2690091860193001E-2</v>
      </c>
      <c r="T29" s="72">
        <v>1.8673944103976148E-2</v>
      </c>
      <c r="U29" s="72">
        <v>2.2324391399908852E-2</v>
      </c>
      <c r="V29" s="72">
        <v>3.0603746443712342E-2</v>
      </c>
      <c r="W29" s="72">
        <v>3.2885156072870014E-4</v>
      </c>
      <c r="DA29" s="89" t="s">
        <v>684</v>
      </c>
    </row>
    <row r="30" spans="1:105" ht="12" customHeight="1" x14ac:dyDescent="0.25">
      <c r="A30" s="28" t="s">
        <v>192</v>
      </c>
      <c r="B30" s="72"/>
      <c r="C30" s="72">
        <v>0.16919089931065842</v>
      </c>
      <c r="D30" s="72">
        <v>3.6829038477800981E-2</v>
      </c>
      <c r="E30" s="72">
        <v>4.7407288945573389E-2</v>
      </c>
      <c r="F30" s="72">
        <v>4.7881742238602081E-2</v>
      </c>
      <c r="G30" s="72">
        <v>7.040172438091781E-2</v>
      </c>
      <c r="H30" s="72">
        <v>0.11099538378716295</v>
      </c>
      <c r="I30" s="72">
        <v>0.14426402403840841</v>
      </c>
      <c r="J30" s="72">
        <v>0.23568606205597586</v>
      </c>
      <c r="K30" s="72">
        <v>0.20387097233576459</v>
      </c>
      <c r="L30" s="72">
        <v>0.13774499208912716</v>
      </c>
      <c r="M30" s="72">
        <v>8.6242654108697497E-2</v>
      </c>
      <c r="N30" s="72">
        <v>0.23554874575521159</v>
      </c>
      <c r="O30" s="72">
        <v>0.13894258863781334</v>
      </c>
      <c r="P30" s="72">
        <v>0.36979530390289739</v>
      </c>
      <c r="Q30" s="72">
        <v>0.52600139957742154</v>
      </c>
      <c r="R30" s="72">
        <v>0.65103443174646447</v>
      </c>
      <c r="S30" s="72">
        <v>0.58284727808190473</v>
      </c>
      <c r="T30" s="72">
        <v>0.27969149131201987</v>
      </c>
      <c r="U30" s="72">
        <v>0.30272535903497866</v>
      </c>
      <c r="V30" s="72">
        <v>0.46409649260337515</v>
      </c>
      <c r="W30" s="72">
        <v>0.11299998237209413</v>
      </c>
      <c r="DA30" s="89" t="s">
        <v>685</v>
      </c>
    </row>
    <row r="31" spans="1:105" ht="12" customHeight="1" x14ac:dyDescent="0.25">
      <c r="A31" s="28" t="s">
        <v>207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686</v>
      </c>
    </row>
    <row r="32" spans="1:105" ht="12" customHeight="1" x14ac:dyDescent="0.25">
      <c r="A32" s="32" t="s">
        <v>53</v>
      </c>
      <c r="B32" s="77"/>
      <c r="C32" s="77">
        <v>0.25013378719686874</v>
      </c>
      <c r="D32" s="77">
        <v>0.35952291013536236</v>
      </c>
      <c r="E32" s="77">
        <v>0.31543113733362044</v>
      </c>
      <c r="F32" s="77">
        <v>0.30856827222582461</v>
      </c>
      <c r="G32" s="77">
        <v>0.22023393368209165</v>
      </c>
      <c r="H32" s="77">
        <v>0.38393576006909808</v>
      </c>
      <c r="I32" s="77">
        <v>0.24668650313995916</v>
      </c>
      <c r="J32" s="77">
        <v>0.26009502044865962</v>
      </c>
      <c r="K32" s="77">
        <v>0.27667404587690458</v>
      </c>
      <c r="L32" s="77">
        <v>0.17242315606281824</v>
      </c>
      <c r="M32" s="77">
        <v>0.46797474324370592</v>
      </c>
      <c r="N32" s="77">
        <v>0.81318272547854298</v>
      </c>
      <c r="O32" s="77">
        <v>0.44303934132009654</v>
      </c>
      <c r="P32" s="77">
        <v>0.66635825103251045</v>
      </c>
      <c r="Q32" s="77">
        <v>0.20076847775916262</v>
      </c>
      <c r="R32" s="77">
        <v>0.23653345783137358</v>
      </c>
      <c r="S32" s="77">
        <v>0.20708146322602294</v>
      </c>
      <c r="T32" s="77">
        <v>0.41867601672562821</v>
      </c>
      <c r="U32" s="77">
        <v>0.28114269285501714</v>
      </c>
      <c r="V32" s="77">
        <v>0.17873997780961012</v>
      </c>
      <c r="W32" s="77">
        <v>0.16813265534476482</v>
      </c>
      <c r="DA32" s="92" t="s">
        <v>687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/>
      <c r="C3" s="65">
        <f t="shared" ref="C3:Q3" si="0">SUM(C4,C15,C17,C27)</f>
        <v>8.1395080664461386</v>
      </c>
      <c r="D3" s="65">
        <f t="shared" si="0"/>
        <v>7.6909941103179573</v>
      </c>
      <c r="E3" s="65">
        <f t="shared" si="0"/>
        <v>7.8102235774910902</v>
      </c>
      <c r="F3" s="65">
        <f t="shared" si="0"/>
        <v>8.3016965287427205</v>
      </c>
      <c r="G3" s="65">
        <f t="shared" si="0"/>
        <v>8.3543235959733497</v>
      </c>
      <c r="H3" s="65">
        <f t="shared" si="0"/>
        <v>12.626667705846819</v>
      </c>
      <c r="I3" s="65">
        <f t="shared" si="0"/>
        <v>7.6114988696561872</v>
      </c>
      <c r="J3" s="65">
        <f t="shared" si="0"/>
        <v>9.137666155581913</v>
      </c>
      <c r="K3" s="65">
        <f t="shared" si="0"/>
        <v>9.6861781171265537</v>
      </c>
      <c r="L3" s="65">
        <f t="shared" si="0"/>
        <v>6.5610489989600111</v>
      </c>
      <c r="M3" s="65">
        <f t="shared" si="0"/>
        <v>9.0525927965444097</v>
      </c>
      <c r="N3" s="65">
        <f t="shared" si="0"/>
        <v>16.09351671033906</v>
      </c>
      <c r="O3" s="65">
        <f t="shared" si="0"/>
        <v>9.4112570804511453</v>
      </c>
      <c r="P3" s="65">
        <f t="shared" si="0"/>
        <v>15.17498407740165</v>
      </c>
      <c r="Q3" s="65">
        <f t="shared" si="0"/>
        <v>11.82836538445579</v>
      </c>
      <c r="R3" s="65">
        <f t="shared" ref="R3:V3" si="1">SUM(R4,R15,R17,R27)</f>
        <v>15.222710121656286</v>
      </c>
      <c r="S3" s="65">
        <f t="shared" si="1"/>
        <v>13.369475865835934</v>
      </c>
      <c r="T3" s="65">
        <f t="shared" si="1"/>
        <v>11.804855876355465</v>
      </c>
      <c r="U3" s="65">
        <f t="shared" si="1"/>
        <v>8.6907223776465852</v>
      </c>
      <c r="V3" s="65">
        <f t="shared" si="1"/>
        <v>12.320905741070993</v>
      </c>
      <c r="W3" s="65">
        <f t="shared" ref="W3" si="2">SUM(W4,W15,W17,W27)</f>
        <v>6.4367599237944244</v>
      </c>
      <c r="DA3" s="87" t="s">
        <v>689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7.2326453243673789</v>
      </c>
      <c r="D4" s="69">
        <f t="shared" si="3"/>
        <v>6.8156903080983051</v>
      </c>
      <c r="E4" s="69">
        <f t="shared" si="3"/>
        <v>6.7723480092425357</v>
      </c>
      <c r="F4" s="69">
        <f t="shared" si="3"/>
        <v>7.4583124861749148</v>
      </c>
      <c r="G4" s="69">
        <f t="shared" si="3"/>
        <v>7.480963196096452</v>
      </c>
      <c r="H4" s="69">
        <f t="shared" si="3"/>
        <v>11.028700280678814</v>
      </c>
      <c r="I4" s="69">
        <f t="shared" si="3"/>
        <v>6.7389942748990572</v>
      </c>
      <c r="J4" s="69">
        <f t="shared" si="3"/>
        <v>8.0981954954346893</v>
      </c>
      <c r="K4" s="69">
        <f t="shared" si="3"/>
        <v>8.6107183789981097</v>
      </c>
      <c r="L4" s="69">
        <f t="shared" si="3"/>
        <v>5.6307804137760824</v>
      </c>
      <c r="M4" s="69">
        <f t="shared" si="3"/>
        <v>7.587039266190696</v>
      </c>
      <c r="N4" s="69">
        <f t="shared" si="3"/>
        <v>13.855028938616115</v>
      </c>
      <c r="O4" s="69">
        <f t="shared" si="3"/>
        <v>7.9679766078138696</v>
      </c>
      <c r="P4" s="69">
        <f t="shared" si="3"/>
        <v>12.516990456768868</v>
      </c>
      <c r="Q4" s="69">
        <f t="shared" si="3"/>
        <v>10.052092327820569</v>
      </c>
      <c r="R4" s="69">
        <f t="shared" ref="R4:V4" si="4">SUM(R5:R14)</f>
        <v>13.151851803647226</v>
      </c>
      <c r="S4" s="69">
        <f t="shared" si="4"/>
        <v>11.684748800272034</v>
      </c>
      <c r="T4" s="69">
        <f t="shared" si="4"/>
        <v>9.8551856146266257</v>
      </c>
      <c r="U4" s="69">
        <f t="shared" si="4"/>
        <v>7.0111984476064428</v>
      </c>
      <c r="V4" s="69">
        <f t="shared" si="4"/>
        <v>10.147954599529726</v>
      </c>
      <c r="W4" s="69">
        <f t="shared" ref="W4" si="5">SUM(W5:W14)</f>
        <v>5.2111509117031094</v>
      </c>
      <c r="DA4" s="88" t="s">
        <v>690</v>
      </c>
    </row>
    <row r="5" spans="1:105" ht="12" customHeight="1" x14ac:dyDescent="0.25">
      <c r="A5" s="28" t="s">
        <v>51</v>
      </c>
      <c r="B5" s="72"/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2.0670168762847597E-2</v>
      </c>
      <c r="L5" s="72">
        <v>2.6509821647727014E-2</v>
      </c>
      <c r="M5" s="72">
        <v>2.8129391169506093E-2</v>
      </c>
      <c r="N5" s="72">
        <v>2.7455803945440893E-2</v>
      </c>
      <c r="O5" s="72">
        <v>3.3547550852732859E-2</v>
      </c>
      <c r="P5" s="72">
        <v>6.4345756459478808E-3</v>
      </c>
      <c r="Q5" s="72">
        <v>1.9149571594262182E-3</v>
      </c>
      <c r="R5" s="72">
        <v>0</v>
      </c>
      <c r="S5" s="72">
        <v>0</v>
      </c>
      <c r="T5" s="72">
        <v>0</v>
      </c>
      <c r="U5" s="72">
        <v>0</v>
      </c>
      <c r="V5" s="72">
        <v>2.7399549185551544E-3</v>
      </c>
      <c r="W5" s="72">
        <v>6.8558580790799495E-3</v>
      </c>
      <c r="DA5" s="89" t="s">
        <v>691</v>
      </c>
    </row>
    <row r="6" spans="1:105" ht="12" customHeight="1" x14ac:dyDescent="0.25">
      <c r="A6" s="28" t="s">
        <v>74</v>
      </c>
      <c r="B6" s="72"/>
      <c r="C6" s="72">
        <v>0</v>
      </c>
      <c r="D6" s="72">
        <v>0</v>
      </c>
      <c r="E6" s="72">
        <v>0</v>
      </c>
      <c r="F6" s="72">
        <v>0</v>
      </c>
      <c r="G6" s="72">
        <v>0</v>
      </c>
      <c r="H6" s="72">
        <v>0</v>
      </c>
      <c r="I6" s="72">
        <v>0</v>
      </c>
      <c r="J6" s="72">
        <v>0</v>
      </c>
      <c r="K6" s="72">
        <v>0</v>
      </c>
      <c r="L6" s="72">
        <v>0</v>
      </c>
      <c r="M6" s="72">
        <v>0</v>
      </c>
      <c r="N6" s="72">
        <v>1.1780208278047532E-3</v>
      </c>
      <c r="O6" s="72">
        <v>1.1177600363113057E-3</v>
      </c>
      <c r="P6" s="72">
        <v>0</v>
      </c>
      <c r="Q6" s="72">
        <v>0</v>
      </c>
      <c r="R6" s="72">
        <v>8.9833524946867315E-4</v>
      </c>
      <c r="S6" s="72">
        <v>1.2018283378537453E-3</v>
      </c>
      <c r="T6" s="72">
        <v>1.3442005009699515E-3</v>
      </c>
      <c r="U6" s="72">
        <v>2.123189444394095E-3</v>
      </c>
      <c r="V6" s="72">
        <v>0</v>
      </c>
      <c r="W6" s="72">
        <v>0</v>
      </c>
      <c r="DA6" s="89" t="s">
        <v>692</v>
      </c>
    </row>
    <row r="7" spans="1:105" ht="12" customHeight="1" x14ac:dyDescent="0.25">
      <c r="A7" s="28" t="s">
        <v>205</v>
      </c>
      <c r="B7" s="72"/>
      <c r="C7" s="72">
        <v>3.3032238049578653</v>
      </c>
      <c r="D7" s="72">
        <v>2.3161202911655434</v>
      </c>
      <c r="E7" s="72">
        <v>2.3906231234188424</v>
      </c>
      <c r="F7" s="72">
        <v>3.022126033966178</v>
      </c>
      <c r="G7" s="72">
        <v>3.3048708172071661</v>
      </c>
      <c r="H7" s="72">
        <v>6.6747223613936395</v>
      </c>
      <c r="I7" s="72">
        <v>2.9426069374528945</v>
      </c>
      <c r="J7" s="72">
        <v>2.9280414952576841</v>
      </c>
      <c r="K7" s="72">
        <v>1.9921723139632805</v>
      </c>
      <c r="L7" s="72">
        <v>1.1346692494138189</v>
      </c>
      <c r="M7" s="72">
        <v>2.6139768987316114</v>
      </c>
      <c r="N7" s="72">
        <v>5.7087586269711874</v>
      </c>
      <c r="O7" s="72">
        <v>3.1840505161848855</v>
      </c>
      <c r="P7" s="72">
        <v>2.2146416609015818</v>
      </c>
      <c r="Q7" s="72">
        <v>2.2180793139272597</v>
      </c>
      <c r="R7" s="72">
        <v>2.5972824135053405</v>
      </c>
      <c r="S7" s="72">
        <v>1.5000766064927191</v>
      </c>
      <c r="T7" s="72">
        <v>2.1384327754745125</v>
      </c>
      <c r="U7" s="72">
        <v>1.401712059270134</v>
      </c>
      <c r="V7" s="72">
        <v>3.3171185426464471</v>
      </c>
      <c r="W7" s="72">
        <v>2.745054830106306</v>
      </c>
      <c r="DA7" s="89" t="s">
        <v>693</v>
      </c>
    </row>
    <row r="8" spans="1:105" ht="12" customHeight="1" x14ac:dyDescent="0.25">
      <c r="A8" s="28" t="s">
        <v>192</v>
      </c>
      <c r="B8" s="72"/>
      <c r="C8" s="72">
        <v>3.3723829837165344</v>
      </c>
      <c r="D8" s="72">
        <v>4.0198306097206586</v>
      </c>
      <c r="E8" s="72">
        <v>3.8423988025183444</v>
      </c>
      <c r="F8" s="72">
        <v>3.7566134092259755</v>
      </c>
      <c r="G8" s="72">
        <v>3.4545606949203944</v>
      </c>
      <c r="H8" s="72">
        <v>3.7136084973252257</v>
      </c>
      <c r="I8" s="72">
        <v>3.1932539682531256</v>
      </c>
      <c r="J8" s="72">
        <v>4.5315886256544635</v>
      </c>
      <c r="K8" s="72">
        <v>4.9732456775290377</v>
      </c>
      <c r="L8" s="72">
        <v>3.8322302077188906</v>
      </c>
      <c r="M8" s="72">
        <v>3.9524462206437416</v>
      </c>
      <c r="N8" s="72">
        <v>6.1125886236469729</v>
      </c>
      <c r="O8" s="72">
        <v>3.2694533327928204</v>
      </c>
      <c r="P8" s="72">
        <v>7.9866195283025929</v>
      </c>
      <c r="Q8" s="72">
        <v>6.8869248644329462</v>
      </c>
      <c r="R8" s="72">
        <v>9.2720995381362368</v>
      </c>
      <c r="S8" s="72">
        <v>9.5064401350104664</v>
      </c>
      <c r="T8" s="72">
        <v>6.8119247388249011</v>
      </c>
      <c r="U8" s="72">
        <v>4.9879614844920601</v>
      </c>
      <c r="V8" s="72">
        <v>6.0006094782456252</v>
      </c>
      <c r="W8" s="72">
        <v>1.8325143945977322</v>
      </c>
      <c r="DA8" s="89" t="s">
        <v>694</v>
      </c>
    </row>
    <row r="9" spans="1:105" ht="12" customHeight="1" x14ac:dyDescent="0.25">
      <c r="A9" s="28" t="s">
        <v>207</v>
      </c>
      <c r="B9" s="72"/>
      <c r="C9" s="72">
        <v>0.21584163099634102</v>
      </c>
      <c r="D9" s="72">
        <v>0.18794657676878465</v>
      </c>
      <c r="E9" s="72">
        <v>0.19976234709970905</v>
      </c>
      <c r="F9" s="72">
        <v>0.25329286163816861</v>
      </c>
      <c r="G9" s="72">
        <v>0.25041997325028742</v>
      </c>
      <c r="H9" s="72">
        <v>0.39360535233972654</v>
      </c>
      <c r="I9" s="72">
        <v>0.26506835491105524</v>
      </c>
      <c r="J9" s="72">
        <v>0.43940266619189633</v>
      </c>
      <c r="K9" s="72">
        <v>0.47085763489241578</v>
      </c>
      <c r="L9" s="72">
        <v>0.35295545476394974</v>
      </c>
      <c r="M9" s="72">
        <v>0.31079157494958487</v>
      </c>
      <c r="N9" s="72">
        <v>0.94847156549567679</v>
      </c>
      <c r="O9" s="72">
        <v>0.71605045555370861</v>
      </c>
      <c r="P9" s="72">
        <v>1.3383161710011571</v>
      </c>
      <c r="Q9" s="72">
        <v>0.51202971625116644</v>
      </c>
      <c r="R9" s="72">
        <v>0.70453085037182628</v>
      </c>
      <c r="S9" s="72">
        <v>9.6354715074427E-2</v>
      </c>
      <c r="T9" s="72">
        <v>0.19263401335275177</v>
      </c>
      <c r="U9" s="72">
        <v>0</v>
      </c>
      <c r="V9" s="72">
        <v>0</v>
      </c>
      <c r="W9" s="72">
        <v>0.11652952299723135</v>
      </c>
      <c r="DA9" s="89" t="s">
        <v>695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696</v>
      </c>
    </row>
    <row r="11" spans="1:105" ht="12" customHeight="1" x14ac:dyDescent="0.25">
      <c r="A11" s="28" t="s">
        <v>203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697</v>
      </c>
    </row>
    <row r="12" spans="1:105" ht="12" customHeight="1" x14ac:dyDescent="0.25">
      <c r="A12" s="28" t="s">
        <v>95</v>
      </c>
      <c r="B12" s="72"/>
      <c r="C12" s="72">
        <v>3.4464497173374298E-3</v>
      </c>
      <c r="D12" s="72">
        <v>5.2580529768876064E-3</v>
      </c>
      <c r="E12" s="72">
        <v>7.5280380285911363E-3</v>
      </c>
      <c r="F12" s="72">
        <v>5.9650944297744962E-3</v>
      </c>
      <c r="G12" s="72">
        <v>6.9828608536168027E-3</v>
      </c>
      <c r="H12" s="72">
        <v>1.4777859536595515E-2</v>
      </c>
      <c r="I12" s="72">
        <v>1.5992812036763407E-2</v>
      </c>
      <c r="J12" s="72">
        <v>3.1413580314901844E-2</v>
      </c>
      <c r="K12" s="72">
        <v>4.2903312582585618E-2</v>
      </c>
      <c r="L12" s="72">
        <v>3.7105470091977018E-2</v>
      </c>
      <c r="M12" s="72">
        <v>5.5762556254742565E-2</v>
      </c>
      <c r="N12" s="72">
        <v>0.10806574943317832</v>
      </c>
      <c r="O12" s="72">
        <v>9.4839693162862324E-2</v>
      </c>
      <c r="P12" s="72">
        <v>0.27602224202937153</v>
      </c>
      <c r="Q12" s="72">
        <v>0.24622818592294665</v>
      </c>
      <c r="R12" s="72">
        <v>0.33589660625339934</v>
      </c>
      <c r="S12" s="72">
        <v>0.36498289103181752</v>
      </c>
      <c r="T12" s="72">
        <v>0.43671849203642993</v>
      </c>
      <c r="U12" s="72">
        <v>0.37503568559393607</v>
      </c>
      <c r="V12" s="72">
        <v>0.40299181738969053</v>
      </c>
      <c r="W12" s="72">
        <v>0.2415061709114624</v>
      </c>
      <c r="DA12" s="89" t="s">
        <v>698</v>
      </c>
    </row>
    <row r="13" spans="1:105" ht="12" customHeight="1" x14ac:dyDescent="0.25">
      <c r="A13" s="73" t="s">
        <v>94</v>
      </c>
      <c r="B13" s="74"/>
      <c r="C13" s="74">
        <v>0.17216550856111387</v>
      </c>
      <c r="D13" s="74">
        <v>0.13260523777580493</v>
      </c>
      <c r="E13" s="74">
        <v>0.18707138796620104</v>
      </c>
      <c r="F13" s="74">
        <v>0.26028475711786242</v>
      </c>
      <c r="G13" s="74">
        <v>0.30782001806470316</v>
      </c>
      <c r="H13" s="74">
        <v>0</v>
      </c>
      <c r="I13" s="74">
        <v>0.18364361260372628</v>
      </c>
      <c r="J13" s="74">
        <v>0</v>
      </c>
      <c r="K13" s="74">
        <v>0.9564327440149073</v>
      </c>
      <c r="L13" s="74">
        <v>0.13913502568905967</v>
      </c>
      <c r="M13" s="74">
        <v>0.48531095198461427</v>
      </c>
      <c r="N13" s="74">
        <v>0.69931602349608235</v>
      </c>
      <c r="O13" s="74">
        <v>0.53130803186459308</v>
      </c>
      <c r="P13" s="74">
        <v>0.47578187379155845</v>
      </c>
      <c r="Q13" s="74">
        <v>1.0470688255885209E-3</v>
      </c>
      <c r="R13" s="74">
        <v>0</v>
      </c>
      <c r="S13" s="74">
        <v>0</v>
      </c>
      <c r="T13" s="74">
        <v>9.6644219402671067E-2</v>
      </c>
      <c r="U13" s="74">
        <v>0.11735357975232862</v>
      </c>
      <c r="V13" s="74">
        <v>0.24306055167691507</v>
      </c>
      <c r="W13" s="74">
        <v>0.17902563429188739</v>
      </c>
      <c r="DA13" s="90" t="s">
        <v>699</v>
      </c>
    </row>
    <row r="14" spans="1:105" ht="12" customHeight="1" x14ac:dyDescent="0.25">
      <c r="A14" s="75" t="s">
        <v>97</v>
      </c>
      <c r="B14" s="76"/>
      <c r="C14" s="76">
        <v>0.16558494641818738</v>
      </c>
      <c r="D14" s="76">
        <v>0.15392953969062648</v>
      </c>
      <c r="E14" s="76">
        <v>0.14496431021084766</v>
      </c>
      <c r="F14" s="76">
        <v>0.16003032979695553</v>
      </c>
      <c r="G14" s="76">
        <v>0.15630883180028346</v>
      </c>
      <c r="H14" s="76">
        <v>0.23198621008362816</v>
      </c>
      <c r="I14" s="76">
        <v>0.13842858964149199</v>
      </c>
      <c r="J14" s="76">
        <v>0.16774912801574265</v>
      </c>
      <c r="K14" s="76">
        <v>0.15443652725303469</v>
      </c>
      <c r="L14" s="76">
        <v>0.10817518445065931</v>
      </c>
      <c r="M14" s="76">
        <v>0.14062167245689544</v>
      </c>
      <c r="N14" s="76">
        <v>0.24919452479977341</v>
      </c>
      <c r="O14" s="76">
        <v>0.13760926736595575</v>
      </c>
      <c r="P14" s="76">
        <v>0.21917440509665936</v>
      </c>
      <c r="Q14" s="76">
        <v>0.18586822130123409</v>
      </c>
      <c r="R14" s="76">
        <v>0.2411440601309543</v>
      </c>
      <c r="S14" s="76">
        <v>0.21569262432475245</v>
      </c>
      <c r="T14" s="76">
        <v>0.17748717503438796</v>
      </c>
      <c r="U14" s="76">
        <v>0.12701244905359085</v>
      </c>
      <c r="V14" s="76">
        <v>0.18143425465249244</v>
      </c>
      <c r="W14" s="76">
        <v>8.9664500719409984E-2</v>
      </c>
      <c r="DA14" s="91" t="s">
        <v>700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2.8332394908174737E-2</v>
      </c>
      <c r="D15" s="69">
        <f t="shared" si="6"/>
        <v>1.7944296836369014E-3</v>
      </c>
      <c r="E15" s="69">
        <f t="shared" si="6"/>
        <v>0.22222345828564974</v>
      </c>
      <c r="F15" s="69">
        <f t="shared" si="6"/>
        <v>1.7186561690752283E-3</v>
      </c>
      <c r="G15" s="69">
        <f t="shared" si="6"/>
        <v>1.3643838653019722E-2</v>
      </c>
      <c r="H15" s="69">
        <f t="shared" si="6"/>
        <v>0.30898124346309896</v>
      </c>
      <c r="I15" s="69">
        <f t="shared" si="6"/>
        <v>6.6386934874126932E-2</v>
      </c>
      <c r="J15" s="69">
        <f t="shared" si="6"/>
        <v>5.9578528167193653E-2</v>
      </c>
      <c r="K15" s="69">
        <f t="shared" si="6"/>
        <v>0.10222500058753119</v>
      </c>
      <c r="L15" s="69">
        <f t="shared" si="6"/>
        <v>0.26553719330470443</v>
      </c>
      <c r="M15" s="69">
        <f t="shared" si="6"/>
        <v>0.33053267776199113</v>
      </c>
      <c r="N15" s="69">
        <f t="shared" si="6"/>
        <v>0.30148695308099016</v>
      </c>
      <c r="O15" s="69">
        <f t="shared" si="6"/>
        <v>0.18572393348004046</v>
      </c>
      <c r="P15" s="69">
        <f t="shared" si="6"/>
        <v>0.21258379781640876</v>
      </c>
      <c r="Q15" s="69">
        <f t="shared" si="6"/>
        <v>0.32998215037903333</v>
      </c>
      <c r="R15" s="69">
        <f t="shared" si="6"/>
        <v>0.23522204225195312</v>
      </c>
      <c r="S15" s="69">
        <f t="shared" si="6"/>
        <v>0.14828004958001448</v>
      </c>
      <c r="T15" s="69">
        <f t="shared" si="6"/>
        <v>0.33396543387680794</v>
      </c>
      <c r="U15" s="69">
        <f t="shared" si="6"/>
        <v>0.19639909173199535</v>
      </c>
      <c r="V15" s="69">
        <f t="shared" si="6"/>
        <v>0.56048234948029207</v>
      </c>
      <c r="W15" s="69">
        <f t="shared" si="6"/>
        <v>0.26886674352410833</v>
      </c>
      <c r="DA15" s="88" t="s">
        <v>701</v>
      </c>
    </row>
    <row r="16" spans="1:105" ht="12" customHeight="1" x14ac:dyDescent="0.25">
      <c r="A16" s="28" t="s">
        <v>91</v>
      </c>
      <c r="B16" s="72"/>
      <c r="C16" s="72">
        <v>2.8332394908174737E-2</v>
      </c>
      <c r="D16" s="72">
        <v>1.7944296836369014E-3</v>
      </c>
      <c r="E16" s="72">
        <v>0.22222345828564974</v>
      </c>
      <c r="F16" s="72">
        <v>1.7186561690752283E-3</v>
      </c>
      <c r="G16" s="72">
        <v>1.3643838653019722E-2</v>
      </c>
      <c r="H16" s="72">
        <v>0.30898124346309896</v>
      </c>
      <c r="I16" s="72">
        <v>6.6386934874126932E-2</v>
      </c>
      <c r="J16" s="72">
        <v>5.9578528167193653E-2</v>
      </c>
      <c r="K16" s="72">
        <v>0.10222500058753119</v>
      </c>
      <c r="L16" s="72">
        <v>0.26553719330470443</v>
      </c>
      <c r="M16" s="72">
        <v>0.33053267776199113</v>
      </c>
      <c r="N16" s="72">
        <v>0.30148695308099016</v>
      </c>
      <c r="O16" s="72">
        <v>0.18572393348004046</v>
      </c>
      <c r="P16" s="72">
        <v>0.21258379781640876</v>
      </c>
      <c r="Q16" s="72">
        <v>0.32998215037903333</v>
      </c>
      <c r="R16" s="72">
        <v>0.23522204225195312</v>
      </c>
      <c r="S16" s="72">
        <v>0.14828004958001448</v>
      </c>
      <c r="T16" s="72">
        <v>0.33396543387680794</v>
      </c>
      <c r="U16" s="72">
        <v>0.19639909173199535</v>
      </c>
      <c r="V16" s="72">
        <v>0.56048234948029207</v>
      </c>
      <c r="W16" s="72">
        <v>0.26886674352410833</v>
      </c>
      <c r="DA16" s="89" t="s">
        <v>702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0.56790751515482829</v>
      </c>
      <c r="D17" s="69">
        <f t="shared" si="7"/>
        <v>0.5720564111322699</v>
      </c>
      <c r="E17" s="69">
        <f t="shared" si="7"/>
        <v>0.54135868858891767</v>
      </c>
      <c r="F17" s="69">
        <f t="shared" si="7"/>
        <v>0.55635203879543371</v>
      </c>
      <c r="G17" s="69">
        <f t="shared" si="7"/>
        <v>0.55267925506523019</v>
      </c>
      <c r="H17" s="69">
        <f t="shared" si="7"/>
        <v>0.82548673756020385</v>
      </c>
      <c r="I17" s="69">
        <f t="shared" si="7"/>
        <v>0.52352241400046096</v>
      </c>
      <c r="J17" s="69">
        <f t="shared" si="7"/>
        <v>0.62710346688159391</v>
      </c>
      <c r="K17" s="69">
        <f t="shared" si="7"/>
        <v>0.59104369940776813</v>
      </c>
      <c r="L17" s="69">
        <f t="shared" si="7"/>
        <v>0.44265886750517458</v>
      </c>
      <c r="M17" s="69">
        <f t="shared" si="7"/>
        <v>0.70897219038257553</v>
      </c>
      <c r="N17" s="69">
        <f t="shared" si="7"/>
        <v>1.1374029806350303</v>
      </c>
      <c r="O17" s="69">
        <f t="shared" si="7"/>
        <v>0.80320596030098534</v>
      </c>
      <c r="P17" s="69">
        <f t="shared" si="7"/>
        <v>1.6536308732896388</v>
      </c>
      <c r="Q17" s="69">
        <f t="shared" si="7"/>
        <v>0.95358440716080861</v>
      </c>
      <c r="R17" s="69">
        <f t="shared" ref="R17:V17" si="8">SUM(R18:R26)</f>
        <v>1.2229295932518887</v>
      </c>
      <c r="S17" s="69">
        <f t="shared" si="8"/>
        <v>0.99142066795061967</v>
      </c>
      <c r="T17" s="69">
        <f t="shared" si="8"/>
        <v>1.0724353401056159</v>
      </c>
      <c r="U17" s="69">
        <f t="shared" si="8"/>
        <v>1.035894442552671</v>
      </c>
      <c r="V17" s="69">
        <f t="shared" si="8"/>
        <v>1.1446983075157973</v>
      </c>
      <c r="W17" s="69">
        <f t="shared" ref="W17" si="9">SUM(W18:W26)</f>
        <v>0.73638376558088514</v>
      </c>
      <c r="DA17" s="88" t="s">
        <v>703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704</v>
      </c>
    </row>
    <row r="19" spans="1:105" s="2" customFormat="1" ht="12" customHeight="1" x14ac:dyDescent="0.25">
      <c r="A19" s="28" t="s">
        <v>74</v>
      </c>
      <c r="B19" s="72"/>
      <c r="C19" s="72">
        <v>8.9761331117835935E-4</v>
      </c>
      <c r="D19" s="72">
        <v>2.4554213065827364E-3</v>
      </c>
      <c r="E19" s="72">
        <v>1.5980571212544507E-3</v>
      </c>
      <c r="F19" s="72">
        <v>1.600500857080956E-3</v>
      </c>
      <c r="G19" s="72">
        <v>3.4217600344994764E-3</v>
      </c>
      <c r="H19" s="72">
        <v>4.4510780761562608E-3</v>
      </c>
      <c r="I19" s="72">
        <v>7.3342943559533624E-4</v>
      </c>
      <c r="J19" s="72">
        <v>1.020199807795716E-3</v>
      </c>
      <c r="K19" s="72">
        <v>8.1638424310534247E-4</v>
      </c>
      <c r="L19" s="72">
        <v>1.4251119806563657E-3</v>
      </c>
      <c r="M19" s="72">
        <v>1.6632588356298777E-3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DA19" s="89" t="s">
        <v>705</v>
      </c>
    </row>
    <row r="20" spans="1:105" ht="12" customHeight="1" x14ac:dyDescent="0.25">
      <c r="A20" s="28" t="s">
        <v>205</v>
      </c>
      <c r="B20" s="72"/>
      <c r="C20" s="72">
        <v>0.12322373658313122</v>
      </c>
      <c r="D20" s="72">
        <v>0.11728381410865334</v>
      </c>
      <c r="E20" s="72">
        <v>0.11868964506062184</v>
      </c>
      <c r="F20" s="72">
        <v>0.13223653068678973</v>
      </c>
      <c r="G20" s="72">
        <v>0.15074502058021891</v>
      </c>
      <c r="H20" s="72">
        <v>0.24394799650794674</v>
      </c>
      <c r="I20" s="72">
        <v>0.22246596634419594</v>
      </c>
      <c r="J20" s="72">
        <v>0.2046371708880052</v>
      </c>
      <c r="K20" s="72">
        <v>0.14576868148721941</v>
      </c>
      <c r="L20" s="72">
        <v>9.0773076712543865E-2</v>
      </c>
      <c r="M20" s="72">
        <v>0.15064521296103783</v>
      </c>
      <c r="N20" s="72">
        <v>0.25113996376569186</v>
      </c>
      <c r="O20" s="72">
        <v>0.1105002312826267</v>
      </c>
      <c r="P20" s="72">
        <v>3.7621212024059651E-2</v>
      </c>
      <c r="Q20" s="72">
        <v>0.22097666007681521</v>
      </c>
      <c r="R20" s="72">
        <v>0.25886361672240998</v>
      </c>
      <c r="S20" s="72">
        <v>9.8331174988008349E-2</v>
      </c>
      <c r="T20" s="72">
        <v>0.15232452028709895</v>
      </c>
      <c r="U20" s="72">
        <v>0.12697824376400998</v>
      </c>
      <c r="V20" s="72">
        <v>0.17835125229106399</v>
      </c>
      <c r="W20" s="72">
        <v>0.28729225538368819</v>
      </c>
      <c r="DA20" s="89" t="s">
        <v>706</v>
      </c>
    </row>
    <row r="21" spans="1:105" ht="12" customHeight="1" x14ac:dyDescent="0.25">
      <c r="A21" s="28" t="s">
        <v>192</v>
      </c>
      <c r="B21" s="72"/>
      <c r="C21" s="72">
        <v>0.21025453574369926</v>
      </c>
      <c r="D21" s="72">
        <v>0.29914176381837299</v>
      </c>
      <c r="E21" s="72">
        <v>0.26793588714789646</v>
      </c>
      <c r="F21" s="72">
        <v>0.23221393539959956</v>
      </c>
      <c r="G21" s="72">
        <v>0.21754410332071505</v>
      </c>
      <c r="H21" s="72">
        <v>0.27456869844075915</v>
      </c>
      <c r="I21" s="72">
        <v>0.23878732062272093</v>
      </c>
      <c r="J21" s="72">
        <v>0.33806477756592296</v>
      </c>
      <c r="K21" s="72">
        <v>0.31706528964958458</v>
      </c>
      <c r="L21" s="72">
        <v>0.25357038832741674</v>
      </c>
      <c r="M21" s="72">
        <v>0.31020501631370401</v>
      </c>
      <c r="N21" s="72">
        <v>0.45290305021703503</v>
      </c>
      <c r="O21" s="72">
        <v>0.32194323226220567</v>
      </c>
      <c r="P21" s="72">
        <v>0.97041755262312446</v>
      </c>
      <c r="Q21" s="72">
        <v>0.38943000014854612</v>
      </c>
      <c r="R21" s="72">
        <v>0.74368487325911625</v>
      </c>
      <c r="S21" s="72">
        <v>0.73347070091635269</v>
      </c>
      <c r="T21" s="72">
        <v>0.71098714550766007</v>
      </c>
      <c r="U21" s="72">
        <v>0.70923345820760908</v>
      </c>
      <c r="V21" s="72">
        <v>0.45279822461525321</v>
      </c>
      <c r="W21" s="72">
        <v>0.21230594578641013</v>
      </c>
      <c r="DA21" s="89" t="s">
        <v>707</v>
      </c>
    </row>
    <row r="22" spans="1:105" ht="12" customHeight="1" x14ac:dyDescent="0.25">
      <c r="A22" s="28" t="s">
        <v>207</v>
      </c>
      <c r="B22" s="72"/>
      <c r="C22" s="72">
        <v>5.588895449279177E-4</v>
      </c>
      <c r="D22" s="72">
        <v>8.4135768488471832E-4</v>
      </c>
      <c r="E22" s="72">
        <v>1.5694854049711797E-3</v>
      </c>
      <c r="F22" s="72">
        <v>1.182044391911712E-3</v>
      </c>
      <c r="G22" s="72">
        <v>1.9910423473743105E-3</v>
      </c>
      <c r="H22" s="72">
        <v>3.5308612747357803E-3</v>
      </c>
      <c r="I22" s="72">
        <v>5.4036266453770816E-3</v>
      </c>
      <c r="J22" s="72">
        <v>1.2070542584969203E-2</v>
      </c>
      <c r="K22" s="72">
        <v>1.5250392226972288E-2</v>
      </c>
      <c r="L22" s="72">
        <v>8.275448561087851E-3</v>
      </c>
      <c r="M22" s="72">
        <v>4.0291243300494559E-3</v>
      </c>
      <c r="N22" s="72">
        <v>4.7192224255238283E-3</v>
      </c>
      <c r="O22" s="72">
        <v>5.9457674855952509E-3</v>
      </c>
      <c r="P22" s="72">
        <v>8.9112672989135555E-2</v>
      </c>
      <c r="Q22" s="72">
        <v>4.779171058200013E-2</v>
      </c>
      <c r="R22" s="72">
        <v>2.1813556626355191E-2</v>
      </c>
      <c r="S22" s="72">
        <v>8.464068175182457E-3</v>
      </c>
      <c r="T22" s="72">
        <v>1.8547576113930937E-2</v>
      </c>
      <c r="U22" s="72">
        <v>0</v>
      </c>
      <c r="V22" s="72">
        <v>0</v>
      </c>
      <c r="W22" s="72">
        <v>1.667778112026997E-2</v>
      </c>
      <c r="DA22" s="89" t="s">
        <v>708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709</v>
      </c>
    </row>
    <row r="24" spans="1:105" ht="12" customHeight="1" x14ac:dyDescent="0.25">
      <c r="A24" s="28" t="s">
        <v>203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710</v>
      </c>
    </row>
    <row r="25" spans="1:105" ht="12" customHeight="1" x14ac:dyDescent="0.25">
      <c r="A25" s="73" t="s">
        <v>53</v>
      </c>
      <c r="B25" s="74"/>
      <c r="C25" s="74">
        <v>0.2252730626854946</v>
      </c>
      <c r="D25" s="74">
        <v>0.13466910012483529</v>
      </c>
      <c r="E25" s="74">
        <v>0.13496666893936399</v>
      </c>
      <c r="F25" s="74">
        <v>0.17336495403717628</v>
      </c>
      <c r="G25" s="74">
        <v>0.15802805435467213</v>
      </c>
      <c r="H25" s="74">
        <v>0.26933048191032632</v>
      </c>
      <c r="I25" s="74">
        <v>1.9973448999473994E-2</v>
      </c>
      <c r="J25" s="74">
        <v>2.265989770958975E-2</v>
      </c>
      <c r="K25" s="74">
        <v>3.1528472421557124E-2</v>
      </c>
      <c r="L25" s="74">
        <v>3.2583480945504867E-2</v>
      </c>
      <c r="M25" s="74">
        <v>0.17276757959699782</v>
      </c>
      <c r="N25" s="74">
        <v>0.25320289914695343</v>
      </c>
      <c r="O25" s="74">
        <v>0.292450124219858</v>
      </c>
      <c r="P25" s="74">
        <v>0.47435131091507138</v>
      </c>
      <c r="Q25" s="74">
        <v>5.7519288715184837E-2</v>
      </c>
      <c r="R25" s="74">
        <v>4.0776494728472772E-2</v>
      </c>
      <c r="S25" s="74">
        <v>3.38479114372131E-2</v>
      </c>
      <c r="T25" s="74">
        <v>7.2946484102370326E-2</v>
      </c>
      <c r="U25" s="74">
        <v>0.16653717599803916</v>
      </c>
      <c r="V25" s="74">
        <v>0.15975358071013784</v>
      </c>
      <c r="W25" s="74">
        <v>0.1236728126560287</v>
      </c>
      <c r="DA25" s="90" t="s">
        <v>711</v>
      </c>
    </row>
    <row r="26" spans="1:105" ht="12" customHeight="1" x14ac:dyDescent="0.25">
      <c r="A26" s="32" t="s">
        <v>52</v>
      </c>
      <c r="B26" s="77"/>
      <c r="C26" s="77">
        <v>7.6996772863968744E-3</v>
      </c>
      <c r="D26" s="77">
        <v>1.766495408894083E-2</v>
      </c>
      <c r="E26" s="77">
        <v>1.6598944914809767E-2</v>
      </c>
      <c r="F26" s="77">
        <v>1.575407342287536E-2</v>
      </c>
      <c r="G26" s="77">
        <v>2.094927442775027E-2</v>
      </c>
      <c r="H26" s="77">
        <v>2.9657621350279571E-2</v>
      </c>
      <c r="I26" s="77">
        <v>3.615862195309763E-2</v>
      </c>
      <c r="J26" s="77">
        <v>4.8650878325311099E-2</v>
      </c>
      <c r="K26" s="77">
        <v>8.0614479379329404E-2</v>
      </c>
      <c r="L26" s="77">
        <v>5.6031360977964934E-2</v>
      </c>
      <c r="M26" s="77">
        <v>6.9661998345156517E-2</v>
      </c>
      <c r="N26" s="77">
        <v>0.17543784507982629</v>
      </c>
      <c r="O26" s="77">
        <v>7.2366605050699639E-2</v>
      </c>
      <c r="P26" s="77">
        <v>8.2128124738247765E-2</v>
      </c>
      <c r="Q26" s="77">
        <v>0.23786674763826235</v>
      </c>
      <c r="R26" s="77">
        <v>0.15779105191553444</v>
      </c>
      <c r="S26" s="77">
        <v>0.11730681243386312</v>
      </c>
      <c r="T26" s="77">
        <v>0.11762961409455554</v>
      </c>
      <c r="U26" s="77">
        <v>3.3145564583012717E-2</v>
      </c>
      <c r="V26" s="77">
        <v>0.3537952498993423</v>
      </c>
      <c r="W26" s="77">
        <v>9.6434970634488165E-2</v>
      </c>
      <c r="DA26" s="92" t="s">
        <v>712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0.31062283201575669</v>
      </c>
      <c r="D27" s="69">
        <f t="shared" si="10"/>
        <v>0.30145296140374533</v>
      </c>
      <c r="E27" s="69">
        <f t="shared" si="10"/>
        <v>0.27429342137398655</v>
      </c>
      <c r="F27" s="69">
        <f t="shared" si="10"/>
        <v>0.2853133476032978</v>
      </c>
      <c r="G27" s="69">
        <f t="shared" si="10"/>
        <v>0.30703730615864822</v>
      </c>
      <c r="H27" s="69">
        <f t="shared" si="10"/>
        <v>0.46349944414470079</v>
      </c>
      <c r="I27" s="69">
        <f t="shared" si="10"/>
        <v>0.28259524588254181</v>
      </c>
      <c r="J27" s="69">
        <f t="shared" si="10"/>
        <v>0.35278866509843454</v>
      </c>
      <c r="K27" s="69">
        <f t="shared" si="10"/>
        <v>0.38219103813314603</v>
      </c>
      <c r="L27" s="69">
        <f t="shared" si="10"/>
        <v>0.22207252437404884</v>
      </c>
      <c r="M27" s="69">
        <f t="shared" si="10"/>
        <v>0.42604866220914817</v>
      </c>
      <c r="N27" s="69">
        <f t="shared" si="10"/>
        <v>0.79959783800692275</v>
      </c>
      <c r="O27" s="69">
        <f t="shared" si="10"/>
        <v>0.45435057885624941</v>
      </c>
      <c r="P27" s="69">
        <f t="shared" si="10"/>
        <v>0.791778949526734</v>
      </c>
      <c r="Q27" s="69">
        <f t="shared" si="10"/>
        <v>0.492706499095379</v>
      </c>
      <c r="R27" s="69">
        <f t="shared" ref="R27:V27" si="11">SUM(R28:R32)</f>
        <v>0.61270668250521776</v>
      </c>
      <c r="S27" s="69">
        <f t="shared" si="11"/>
        <v>0.54502634803326699</v>
      </c>
      <c r="T27" s="69">
        <f t="shared" si="11"/>
        <v>0.54326948774641659</v>
      </c>
      <c r="U27" s="69">
        <f t="shared" si="11"/>
        <v>0.44723039575547607</v>
      </c>
      <c r="V27" s="69">
        <f t="shared" si="11"/>
        <v>0.46777048454517689</v>
      </c>
      <c r="W27" s="69">
        <f t="shared" ref="W27" si="12">SUM(W28:W32)</f>
        <v>0.22035850298632237</v>
      </c>
      <c r="DA27" s="88" t="s">
        <v>713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714</v>
      </c>
    </row>
    <row r="29" spans="1:105" s="2" customFormat="1" ht="12" customHeight="1" x14ac:dyDescent="0.25">
      <c r="A29" s="28" t="s">
        <v>74</v>
      </c>
      <c r="B29" s="72"/>
      <c r="C29" s="72">
        <v>1.2344299196197176E-2</v>
      </c>
      <c r="D29" s="72">
        <v>3.610253123357269E-5</v>
      </c>
      <c r="E29" s="72">
        <v>2.2929708446198685E-5</v>
      </c>
      <c r="F29" s="72">
        <v>1.5618816870507498E-2</v>
      </c>
      <c r="G29" s="72">
        <v>9.1732589189420524E-2</v>
      </c>
      <c r="H29" s="72">
        <v>9.4822030658933146E-2</v>
      </c>
      <c r="I29" s="72">
        <v>0</v>
      </c>
      <c r="J29" s="72">
        <v>2.4293060366238576E-3</v>
      </c>
      <c r="K29" s="72">
        <v>3.8050395761125483E-2</v>
      </c>
      <c r="L29" s="72">
        <v>5.9114763213581004E-4</v>
      </c>
      <c r="M29" s="72">
        <v>2.5145998644039804E-3</v>
      </c>
      <c r="N29" s="72">
        <v>7.5059188802375507E-3</v>
      </c>
      <c r="O29" s="72">
        <v>1.4103284981391032E-2</v>
      </c>
      <c r="P29" s="72">
        <v>2.5480871966460983E-2</v>
      </c>
      <c r="Q29" s="72">
        <v>2.3868879211371838E-3</v>
      </c>
      <c r="R29" s="72">
        <v>1.2459824110201554E-2</v>
      </c>
      <c r="S29" s="72">
        <v>7.9208811697326527E-3</v>
      </c>
      <c r="T29" s="72">
        <v>1.1672412567116418E-2</v>
      </c>
      <c r="U29" s="72">
        <v>1.3974655838241161E-2</v>
      </c>
      <c r="V29" s="72">
        <v>1.9183517479436585E-2</v>
      </c>
      <c r="W29" s="72">
        <v>2.0639592867345579E-4</v>
      </c>
      <c r="DA29" s="89" t="s">
        <v>715</v>
      </c>
    </row>
    <row r="30" spans="1:105" ht="12" customHeight="1" x14ac:dyDescent="0.25">
      <c r="A30" s="28" t="s">
        <v>192</v>
      </c>
      <c r="B30" s="72"/>
      <c r="C30" s="72">
        <v>0.10479521705864532</v>
      </c>
      <c r="D30" s="72">
        <v>2.2821959400136427E-2</v>
      </c>
      <c r="E30" s="72">
        <v>2.9390222323134006E-2</v>
      </c>
      <c r="F30" s="72">
        <v>2.9697673646576942E-2</v>
      </c>
      <c r="G30" s="72">
        <v>4.3684549525243095E-2</v>
      </c>
      <c r="H30" s="72">
        <v>6.8903165809501857E-2</v>
      </c>
      <c r="I30" s="72">
        <v>8.9594030633387348E-2</v>
      </c>
      <c r="J30" s="72">
        <v>0.14643219886068651</v>
      </c>
      <c r="K30" s="72">
        <v>0.12671637411960096</v>
      </c>
      <c r="L30" s="72">
        <v>8.5648613428659273E-2</v>
      </c>
      <c r="M30" s="72">
        <v>5.363602284887669E-2</v>
      </c>
      <c r="N30" s="72">
        <v>0.14649245248676382</v>
      </c>
      <c r="O30" s="72">
        <v>8.6411160879477963E-2</v>
      </c>
      <c r="P30" s="72">
        <v>0.22998305855179876</v>
      </c>
      <c r="Q30" s="72">
        <v>0.32713073800717457</v>
      </c>
      <c r="R30" s="72">
        <v>0.40542093190923767</v>
      </c>
      <c r="S30" s="72">
        <v>0.36373391359720475</v>
      </c>
      <c r="T30" s="72">
        <v>0.17497945743764637</v>
      </c>
      <c r="U30" s="72">
        <v>0.18987645395633521</v>
      </c>
      <c r="V30" s="72">
        <v>0.29178681776422449</v>
      </c>
      <c r="W30" s="72">
        <v>7.1201962220438411E-2</v>
      </c>
      <c r="DA30" s="89" t="s">
        <v>716</v>
      </c>
    </row>
    <row r="31" spans="1:105" ht="12" customHeight="1" x14ac:dyDescent="0.25">
      <c r="A31" s="28" t="s">
        <v>207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717</v>
      </c>
    </row>
    <row r="32" spans="1:105" ht="12" customHeight="1" x14ac:dyDescent="0.25">
      <c r="A32" s="32" t="s">
        <v>53</v>
      </c>
      <c r="B32" s="77"/>
      <c r="C32" s="77">
        <v>0.19348331576091418</v>
      </c>
      <c r="D32" s="77">
        <v>0.27859489947237531</v>
      </c>
      <c r="E32" s="77">
        <v>0.24488026934240634</v>
      </c>
      <c r="F32" s="77">
        <v>0.23999685708621335</v>
      </c>
      <c r="G32" s="77">
        <v>0.17162016744398462</v>
      </c>
      <c r="H32" s="77">
        <v>0.29977424767626576</v>
      </c>
      <c r="I32" s="77">
        <v>0.19300121524915448</v>
      </c>
      <c r="J32" s="77">
        <v>0.2039271602011242</v>
      </c>
      <c r="K32" s="77">
        <v>0.21742426825241962</v>
      </c>
      <c r="L32" s="77">
        <v>0.13583276331325375</v>
      </c>
      <c r="M32" s="77">
        <v>0.36989803949586747</v>
      </c>
      <c r="N32" s="77">
        <v>0.6455994666399214</v>
      </c>
      <c r="O32" s="77">
        <v>0.35383613299538041</v>
      </c>
      <c r="P32" s="77">
        <v>0.53631501900847423</v>
      </c>
      <c r="Q32" s="77">
        <v>0.16318887316706723</v>
      </c>
      <c r="R32" s="77">
        <v>0.19482592648577851</v>
      </c>
      <c r="S32" s="77">
        <v>0.17337155326632958</v>
      </c>
      <c r="T32" s="77">
        <v>0.35661761774165374</v>
      </c>
      <c r="U32" s="77">
        <v>0.24337928596089969</v>
      </c>
      <c r="V32" s="77">
        <v>0.15680014930151584</v>
      </c>
      <c r="W32" s="77">
        <v>0.1489501448372105</v>
      </c>
      <c r="DA32" s="92" t="s">
        <v>718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/>
      <c r="C3" s="66">
        <f>IF(RES_hh_tes_in!C3=0,"",RES_hh_tes_in!C3/RES_hh_fec_in!C3)</f>
        <v>0.59424739747714561</v>
      </c>
      <c r="D3" s="66">
        <f>IF(RES_hh_tes_in!D3=0,"",RES_hh_tes_in!D3/RES_hh_fec_in!D3)</f>
        <v>0.6109518219909984</v>
      </c>
      <c r="E3" s="66">
        <f>IF(RES_hh_tes_in!E3=0,"",RES_hh_tes_in!E3/RES_hh_fec_in!E3)</f>
        <v>0.63060957295741626</v>
      </c>
      <c r="F3" s="66">
        <f>IF(RES_hh_tes_in!F3=0,"",RES_hh_tes_in!F3/RES_hh_fec_in!F3)</f>
        <v>0.61939054585062958</v>
      </c>
      <c r="G3" s="66">
        <f>IF(RES_hh_tes_in!G3=0,"",RES_hh_tes_in!G3/RES_hh_fec_in!G3)</f>
        <v>0.62309607023496738</v>
      </c>
      <c r="H3" s="66">
        <f>IF(RES_hh_tes_in!H3=0,"",RES_hh_tes_in!H3/RES_hh_fec_in!H3)</f>
        <v>0.62411596892828791</v>
      </c>
      <c r="I3" s="66">
        <f>IF(RES_hh_tes_in!I3=0,"",RES_hh_tes_in!I3/RES_hh_fec_in!I3)</f>
        <v>0.64063624299781663</v>
      </c>
      <c r="J3" s="66">
        <f>IF(RES_hh_tes_in!J3=0,"",RES_hh_tes_in!J3/RES_hh_fec_in!J3)</f>
        <v>0.65365804769740954</v>
      </c>
      <c r="K3" s="66">
        <f>IF(RES_hh_tes_in!K3=0,"",RES_hh_tes_in!K3/RES_hh_fec_in!K3)</f>
        <v>0.68668209133985836</v>
      </c>
      <c r="L3" s="66">
        <f>IF(RES_hh_tes_in!L3=0,"",RES_hh_tes_in!L3/RES_hh_fec_in!L3)</f>
        <v>0.71077044379434229</v>
      </c>
      <c r="M3" s="66">
        <f>IF(RES_hh_tes_in!M3=0,"",RES_hh_tes_in!M3/RES_hh_fec_in!M3)</f>
        <v>0.71058227611101776</v>
      </c>
      <c r="N3" s="66">
        <f>IF(RES_hh_tes_in!N3=0,"",RES_hh_tes_in!N3/RES_hh_fec_in!N3)</f>
        <v>0.7097898468841215</v>
      </c>
      <c r="O3" s="66">
        <f>IF(RES_hh_tes_in!O3=0,"",RES_hh_tes_in!O3/RES_hh_fec_in!O3)</f>
        <v>0.7349403916347903</v>
      </c>
      <c r="P3" s="66">
        <f>IF(RES_hh_tes_in!P3=0,"",RES_hh_tes_in!P3/RES_hh_fec_in!P3)</f>
        <v>0.77500780931972335</v>
      </c>
      <c r="Q3" s="66">
        <f>IF(RES_hh_tes_in!Q3=0,"",RES_hh_tes_in!Q3/RES_hh_fec_in!Q3)</f>
        <v>0.79938928454611724</v>
      </c>
      <c r="R3" s="66">
        <f>IF(RES_hh_tes_in!R3=0,"",RES_hh_tes_in!R3/RES_hh_fec_in!R3)</f>
        <v>0.80338163010639518</v>
      </c>
      <c r="S3" s="66">
        <f>IF(RES_hh_tes_in!S3=0,"",RES_hh_tes_in!S3/RES_hh_fec_in!S3)</f>
        <v>0.81911449264480629</v>
      </c>
      <c r="T3" s="66">
        <f>IF(RES_hh_tes_in!T3=0,"",RES_hh_tes_in!T3/RES_hh_fec_in!T3)</f>
        <v>0.84294625537787304</v>
      </c>
      <c r="U3" s="66">
        <f>IF(RES_hh_tes_in!U3=0,"",RES_hh_tes_in!U3/RES_hh_fec_in!U3)</f>
        <v>0.84908708004218836</v>
      </c>
      <c r="V3" s="66">
        <f>IF(RES_hh_tes_in!V3=0,"",RES_hh_tes_in!V3/RES_hh_fec_in!V3)</f>
        <v>0.85611127734026837</v>
      </c>
      <c r="W3" s="66">
        <f>IF(RES_hh_tes_in!W3=0,"",RES_hh_tes_in!W3/RES_hh_fec_in!W3)</f>
        <v>0.84920177559002652</v>
      </c>
      <c r="DA3" s="87" t="s">
        <v>720</v>
      </c>
    </row>
    <row r="4" spans="1:105" ht="12.95" customHeight="1" x14ac:dyDescent="0.25">
      <c r="A4" s="68" t="s">
        <v>57</v>
      </c>
      <c r="B4" s="70"/>
      <c r="C4" s="70">
        <f>IF(RES_hh_tes_in!C4=0,"",RES_hh_tes_in!C4/RES_hh_fec_in!C4)</f>
        <v>0.58557965543190504</v>
      </c>
      <c r="D4" s="70">
        <f>IF(RES_hh_tes_in!D4=0,"",RES_hh_tes_in!D4/RES_hh_fec_in!D4)</f>
        <v>0.60388500152785396</v>
      </c>
      <c r="E4" s="70">
        <f>IF(RES_hh_tes_in!E4=0,"",RES_hh_tes_in!E4/RES_hh_fec_in!E4)</f>
        <v>0.61089846037581852</v>
      </c>
      <c r="F4" s="70">
        <f>IF(RES_hh_tes_in!F4=0,"",RES_hh_tes_in!F4/RES_hh_fec_in!F4)</f>
        <v>0.613648714549626</v>
      </c>
      <c r="G4" s="70">
        <f>IF(RES_hh_tes_in!G4=0,"",RES_hh_tes_in!G4/RES_hh_fec_in!G4)</f>
        <v>0.61794244617981864</v>
      </c>
      <c r="H4" s="70">
        <f>IF(RES_hh_tes_in!H4=0,"",RES_hh_tes_in!H4/RES_hh_fec_in!H4)</f>
        <v>0.60595301463917794</v>
      </c>
      <c r="I4" s="70">
        <f>IF(RES_hh_tes_in!I4=0,"",RES_hh_tes_in!I4/RES_hh_fec_in!I4)</f>
        <v>0.63314751989213869</v>
      </c>
      <c r="J4" s="70">
        <f>IF(RES_hh_tes_in!J4=0,"",RES_hh_tes_in!J4/RES_hh_fec_in!J4)</f>
        <v>0.64792173213925963</v>
      </c>
      <c r="K4" s="70">
        <f>IF(RES_hh_tes_in!K4=0,"",RES_hh_tes_in!K4/RES_hh_fec_in!K4)</f>
        <v>0.67996570918133636</v>
      </c>
      <c r="L4" s="70">
        <f>IF(RES_hh_tes_in!L4=0,"",RES_hh_tes_in!L4/RES_hh_fec_in!L4)</f>
        <v>0.68699238385689665</v>
      </c>
      <c r="M4" s="70">
        <f>IF(RES_hh_tes_in!M4=0,"",RES_hh_tes_in!M4/RES_hh_fec_in!M4)</f>
        <v>0.68566488539743053</v>
      </c>
      <c r="N4" s="70">
        <f>IF(RES_hh_tes_in!N4=0,"",RES_hh_tes_in!N4/RES_hh_fec_in!N4)</f>
        <v>0.69439694949943265</v>
      </c>
      <c r="O4" s="70">
        <f>IF(RES_hh_tes_in!O4=0,"",RES_hh_tes_in!O4/RES_hh_fec_in!O4)</f>
        <v>0.72023418904920267</v>
      </c>
      <c r="P4" s="70">
        <f>IF(RES_hh_tes_in!P4=0,"",RES_hh_tes_in!P4/RES_hh_fec_in!P4)</f>
        <v>0.76782996720660812</v>
      </c>
      <c r="Q4" s="70">
        <f>IF(RES_hh_tes_in!Q4=0,"",RES_hh_tes_in!Q4/RES_hh_fec_in!Q4)</f>
        <v>0.78468828536938728</v>
      </c>
      <c r="R4" s="70">
        <f>IF(RES_hh_tes_in!R4=0,"",RES_hh_tes_in!R4/RES_hh_fec_in!R4)</f>
        <v>0.7980621905340558</v>
      </c>
      <c r="S4" s="70">
        <f>IF(RES_hh_tes_in!S4=0,"",RES_hh_tes_in!S4/RES_hh_fec_in!S4)</f>
        <v>0.81708353565489489</v>
      </c>
      <c r="T4" s="70">
        <f>IF(RES_hh_tes_in!T4=0,"",RES_hh_tes_in!T4/RES_hh_fec_in!T4)</f>
        <v>0.82560135440577964</v>
      </c>
      <c r="U4" s="70">
        <f>IF(RES_hh_tes_in!U4=0,"",RES_hh_tes_in!U4/RES_hh_fec_in!U4)</f>
        <v>0.83962225032344528</v>
      </c>
      <c r="V4" s="70">
        <f>IF(RES_hh_tes_in!V4=0,"",RES_hh_tes_in!V4/RES_hh_fec_in!V4)</f>
        <v>0.82595516923841095</v>
      </c>
      <c r="W4" s="70">
        <f>IF(RES_hh_tes_in!W4=0,"",RES_hh_tes_in!W4/RES_hh_fec_in!W4)</f>
        <v>0.81892929420912708</v>
      </c>
      <c r="DA4" s="88" t="s">
        <v>721</v>
      </c>
    </row>
    <row r="5" spans="1:105" ht="12" customHeight="1" x14ac:dyDescent="0.25">
      <c r="A5" s="28" t="s">
        <v>51</v>
      </c>
      <c r="B5" s="78"/>
      <c r="C5" s="78" t="str">
        <f>IF(RES_hh_tes_in!C5=0,"",RES_hh_tes_in!C5/RES_hh_fec_in!C5)</f>
        <v/>
      </c>
      <c r="D5" s="78" t="str">
        <f>IF(RES_hh_tes_in!D5=0,"",RES_hh_tes_in!D5/RES_hh_fec_in!D5)</f>
        <v/>
      </c>
      <c r="E5" s="78" t="str">
        <f>IF(RES_hh_tes_in!E5=0,"",RES_hh_tes_in!E5/RES_hh_fec_in!E5)</f>
        <v/>
      </c>
      <c r="F5" s="78" t="str">
        <f>IF(RES_hh_tes_in!F5=0,"",RES_hh_tes_in!F5/RES_hh_fec_in!F5)</f>
        <v/>
      </c>
      <c r="G5" s="78" t="str">
        <f>IF(RES_hh_tes_in!G5=0,"",RES_hh_tes_in!G5/RES_hh_fec_in!G5)</f>
        <v/>
      </c>
      <c r="H5" s="78" t="str">
        <f>IF(RES_hh_tes_in!H5=0,"",RES_hh_tes_in!H5/RES_hh_fec_in!H5)</f>
        <v/>
      </c>
      <c r="I5" s="78" t="str">
        <f>IF(RES_hh_tes_in!I5=0,"",RES_hh_tes_in!I5/RES_hh_fec_in!I5)</f>
        <v/>
      </c>
      <c r="J5" s="78" t="str">
        <f>IF(RES_hh_tes_in!J5=0,"",RES_hh_tes_in!J5/RES_hh_fec_in!J5)</f>
        <v/>
      </c>
      <c r="K5" s="78">
        <f>IF(RES_hh_tes_in!K5=0,"",RES_hh_tes_in!K5/RES_hh_fec_in!K5)</f>
        <v>0.71720851076853009</v>
      </c>
      <c r="L5" s="78">
        <f>IF(RES_hh_tes_in!L5=0,"",RES_hh_tes_in!L5/RES_hh_fec_in!L5)</f>
        <v>0.72419784869960302</v>
      </c>
      <c r="M5" s="78">
        <f>IF(RES_hh_tes_in!M5=0,"",RES_hh_tes_in!M5/RES_hh_fec_in!M5)</f>
        <v>0.73134210779963515</v>
      </c>
      <c r="N5" s="78">
        <f>IF(RES_hh_tes_in!N5=0,"",RES_hh_tes_in!N5/RES_hh_fec_in!N5)</f>
        <v>0.73829736400599089</v>
      </c>
      <c r="O5" s="78">
        <f>IF(RES_hh_tes_in!O5=0,"",RES_hh_tes_in!O5/RES_hh_fec_in!O5)</f>
        <v>0.74495335907811544</v>
      </c>
      <c r="P5" s="78">
        <f>IF(RES_hh_tes_in!P5=0,"",RES_hh_tes_in!P5/RES_hh_fec_in!P5)</f>
        <v>0.75191714193507486</v>
      </c>
      <c r="Q5" s="78">
        <f>IF(RES_hh_tes_in!Q5=0,"",RES_hh_tes_in!Q5/RES_hh_fec_in!Q5)</f>
        <v>0.7620787899956849</v>
      </c>
      <c r="R5" s="78" t="str">
        <f>IF(RES_hh_tes_in!R5=0,"",RES_hh_tes_in!R5/RES_hh_fec_in!R5)</f>
        <v/>
      </c>
      <c r="S5" s="78" t="str">
        <f>IF(RES_hh_tes_in!S5=0,"",RES_hh_tes_in!S5/RES_hh_fec_in!S5)</f>
        <v/>
      </c>
      <c r="T5" s="78" t="str">
        <f>IF(RES_hh_tes_in!T5=0,"",RES_hh_tes_in!T5/RES_hh_fec_in!T5)</f>
        <v/>
      </c>
      <c r="U5" s="78" t="str">
        <f>IF(RES_hh_tes_in!U5=0,"",RES_hh_tes_in!U5/RES_hh_fec_in!U5)</f>
        <v/>
      </c>
      <c r="V5" s="78">
        <f>IF(RES_hh_tes_in!V5=0,"",RES_hh_tes_in!V5/RES_hh_fec_in!V5)</f>
        <v>0.86348354020358609</v>
      </c>
      <c r="W5" s="78">
        <f>IF(RES_hh_tes_in!W5=0,"",RES_hh_tes_in!W5/RES_hh_fec_in!W5)</f>
        <v>0.87571933579000383</v>
      </c>
      <c r="DA5" s="89" t="s">
        <v>722</v>
      </c>
    </row>
    <row r="6" spans="1:105" ht="12" customHeight="1" x14ac:dyDescent="0.25">
      <c r="A6" s="28" t="s">
        <v>74</v>
      </c>
      <c r="B6" s="78"/>
      <c r="C6" s="78" t="str">
        <f>IF(RES_hh_tes_in!C6=0,"",RES_hh_tes_in!C6/RES_hh_fec_in!C6)</f>
        <v/>
      </c>
      <c r="D6" s="78" t="str">
        <f>IF(RES_hh_tes_in!D6=0,"",RES_hh_tes_in!D6/RES_hh_fec_in!D6)</f>
        <v/>
      </c>
      <c r="E6" s="78" t="str">
        <f>IF(RES_hh_tes_in!E6=0,"",RES_hh_tes_in!E6/RES_hh_fec_in!E6)</f>
        <v/>
      </c>
      <c r="F6" s="78" t="str">
        <f>IF(RES_hh_tes_in!F6=0,"",RES_hh_tes_in!F6/RES_hh_fec_in!F6)</f>
        <v/>
      </c>
      <c r="G6" s="78" t="str">
        <f>IF(RES_hh_tes_in!G6=0,"",RES_hh_tes_in!G6/RES_hh_fec_in!G6)</f>
        <v/>
      </c>
      <c r="H6" s="78" t="str">
        <f>IF(RES_hh_tes_in!H6=0,"",RES_hh_tes_in!H6/RES_hh_fec_in!H6)</f>
        <v/>
      </c>
      <c r="I6" s="78" t="str">
        <f>IF(RES_hh_tes_in!I6=0,"",RES_hh_tes_in!I6/RES_hh_fec_in!I6)</f>
        <v/>
      </c>
      <c r="J6" s="78" t="str">
        <f>IF(RES_hh_tes_in!J6=0,"",RES_hh_tes_in!J6/RES_hh_fec_in!J6)</f>
        <v/>
      </c>
      <c r="K6" s="78" t="str">
        <f>IF(RES_hh_tes_in!K6=0,"",RES_hh_tes_in!K6/RES_hh_fec_in!K6)</f>
        <v/>
      </c>
      <c r="L6" s="78" t="str">
        <f>IF(RES_hh_tes_in!L6=0,"",RES_hh_tes_in!L6/RES_hh_fec_in!L6)</f>
        <v/>
      </c>
      <c r="M6" s="78" t="str">
        <f>IF(RES_hh_tes_in!M6=0,"",RES_hh_tes_in!M6/RES_hh_fec_in!M6)</f>
        <v/>
      </c>
      <c r="N6" s="78">
        <f>IF(RES_hh_tes_in!N6=0,"",RES_hh_tes_in!N6/RES_hh_fec_in!N6)</f>
        <v>0.64654469688470828</v>
      </c>
      <c r="O6" s="78">
        <f>IF(RES_hh_tes_in!O6=0,"",RES_hh_tes_in!O6/RES_hh_fec_in!O6)</f>
        <v>0.67299250335141625</v>
      </c>
      <c r="P6" s="78" t="str">
        <f>IF(RES_hh_tes_in!P6=0,"",RES_hh_tes_in!P6/RES_hh_fec_in!P6)</f>
        <v/>
      </c>
      <c r="Q6" s="78" t="str">
        <f>IF(RES_hh_tes_in!Q6=0,"",RES_hh_tes_in!Q6/RES_hh_fec_in!Q6)</f>
        <v/>
      </c>
      <c r="R6" s="78">
        <f>IF(RES_hh_tes_in!R6=0,"",RES_hh_tes_in!R6/RES_hh_fec_in!R6)</f>
        <v>0.74062634948581785</v>
      </c>
      <c r="S6" s="78">
        <f>IF(RES_hh_tes_in!S6=0,"",RES_hh_tes_in!S6/RES_hh_fec_in!S6)</f>
        <v>0.74935678515794013</v>
      </c>
      <c r="T6" s="78">
        <f>IF(RES_hh_tes_in!T6=0,"",RES_hh_tes_in!T6/RES_hh_fec_in!T6)</f>
        <v>0.75573581433487258</v>
      </c>
      <c r="U6" s="78">
        <f>IF(RES_hh_tes_in!U6=0,"",RES_hh_tes_in!U6/RES_hh_fec_in!U6)</f>
        <v>0.76071484153790725</v>
      </c>
      <c r="V6" s="78" t="str">
        <f>IF(RES_hh_tes_in!V6=0,"",RES_hh_tes_in!V6/RES_hh_fec_in!V6)</f>
        <v/>
      </c>
      <c r="W6" s="78" t="str">
        <f>IF(RES_hh_tes_in!W6=0,"",RES_hh_tes_in!W6/RES_hh_fec_in!W6)</f>
        <v/>
      </c>
      <c r="DA6" s="89" t="s">
        <v>723</v>
      </c>
    </row>
    <row r="7" spans="1:105" ht="12" customHeight="1" x14ac:dyDescent="0.25">
      <c r="A7" s="28" t="s">
        <v>205</v>
      </c>
      <c r="B7" s="78"/>
      <c r="C7" s="78">
        <f>IF(RES_hh_tes_in!C7=0,"",RES_hh_tes_in!C7/RES_hh_fec_in!C7)</f>
        <v>0.53425486455040627</v>
      </c>
      <c r="D7" s="78">
        <f>IF(RES_hh_tes_in!D7=0,"",RES_hh_tes_in!D7/RES_hh_fec_in!D7)</f>
        <v>0.54036273999628448</v>
      </c>
      <c r="E7" s="78">
        <f>IF(RES_hh_tes_in!E7=0,"",RES_hh_tes_in!E7/RES_hh_fec_in!E7)</f>
        <v>0.54668743203848269</v>
      </c>
      <c r="F7" s="78">
        <f>IF(RES_hh_tes_in!F7=0,"",RES_hh_tes_in!F7/RES_hh_fec_in!F7)</f>
        <v>0.55298198096863749</v>
      </c>
      <c r="G7" s="78">
        <f>IF(RES_hh_tes_in!G7=0,"",RES_hh_tes_in!G7/RES_hh_fec_in!G7)</f>
        <v>0.55946134721491725</v>
      </c>
      <c r="H7" s="78">
        <f>IF(RES_hh_tes_in!H7=0,"",RES_hh_tes_in!H7/RES_hh_fec_in!H7)</f>
        <v>0.56609274767498796</v>
      </c>
      <c r="I7" s="78">
        <f>IF(RES_hh_tes_in!I7=0,"",RES_hh_tes_in!I7/RES_hh_fec_in!I7)</f>
        <v>0.57292261096356456</v>
      </c>
      <c r="J7" s="78">
        <f>IF(RES_hh_tes_in!J7=0,"",RES_hh_tes_in!J7/RES_hh_fec_in!J7)</f>
        <v>0.58015612565820962</v>
      </c>
      <c r="K7" s="78">
        <f>IF(RES_hh_tes_in!K7=0,"",RES_hh_tes_in!K7/RES_hh_fec_in!K7)</f>
        <v>0.58795967782701108</v>
      </c>
      <c r="L7" s="78">
        <f>IF(RES_hh_tes_in!L7=0,"",RES_hh_tes_in!L7/RES_hh_fec_in!L7)</f>
        <v>0.59636366777275407</v>
      </c>
      <c r="M7" s="78">
        <f>IF(RES_hh_tes_in!M7=0,"",RES_hh_tes_in!M7/RES_hh_fec_in!M7)</f>
        <v>0.60983534862883648</v>
      </c>
      <c r="N7" s="78">
        <f>IF(RES_hh_tes_in!N7=0,"",RES_hh_tes_in!N7/RES_hh_fec_in!N7)</f>
        <v>0.62967728086247077</v>
      </c>
      <c r="O7" s="78">
        <f>IF(RES_hh_tes_in!O7=0,"",RES_hh_tes_in!O7/RES_hh_fec_in!O7)</f>
        <v>0.65662661848744108</v>
      </c>
      <c r="P7" s="78">
        <f>IF(RES_hh_tes_in!P7=0,"",RES_hh_tes_in!P7/RES_hh_fec_in!P7)</f>
        <v>0.68752032631383098</v>
      </c>
      <c r="Q7" s="78">
        <f>IF(RES_hh_tes_in!Q7=0,"",RES_hh_tes_in!Q7/RES_hh_fec_in!Q7)</f>
        <v>0.71308807535727958</v>
      </c>
      <c r="R7" s="78">
        <f>IF(RES_hh_tes_in!R7=0,"",RES_hh_tes_in!R7/RES_hh_fec_in!R7)</f>
        <v>0.72559399451560014</v>
      </c>
      <c r="S7" s="78">
        <f>IF(RES_hh_tes_in!S7=0,"",RES_hh_tes_in!S7/RES_hh_fec_in!S7)</f>
        <v>0.73454182560758174</v>
      </c>
      <c r="T7" s="78">
        <f>IF(RES_hh_tes_in!T7=0,"",RES_hh_tes_in!T7/RES_hh_fec_in!T7)</f>
        <v>0.7410969155957311</v>
      </c>
      <c r="U7" s="78">
        <f>IF(RES_hh_tes_in!U7=0,"",RES_hh_tes_in!U7/RES_hh_fec_in!U7)</f>
        <v>0.74620304467418053</v>
      </c>
      <c r="V7" s="78">
        <f>IF(RES_hh_tes_in!V7=0,"",RES_hh_tes_in!V7/RES_hh_fec_in!V7)</f>
        <v>0.75063313960409084</v>
      </c>
      <c r="W7" s="78">
        <f>IF(RES_hh_tes_in!W7=0,"",RES_hh_tes_in!W7/RES_hh_fec_in!W7)</f>
        <v>0.75349614261354758</v>
      </c>
      <c r="DA7" s="89" t="s">
        <v>724</v>
      </c>
    </row>
    <row r="8" spans="1:105" ht="12" customHeight="1" x14ac:dyDescent="0.25">
      <c r="A8" s="28" t="s">
        <v>192</v>
      </c>
      <c r="B8" s="78"/>
      <c r="C8" s="78">
        <f>IF(RES_hh_tes_in!C8=0,"",RES_hh_tes_in!C8/RES_hh_fec_in!C8)</f>
        <v>0.62366933303850425</v>
      </c>
      <c r="D8" s="78">
        <f>IF(RES_hh_tes_in!D8=0,"",RES_hh_tes_in!D8/RES_hh_fec_in!D8)</f>
        <v>0.6323766943655551</v>
      </c>
      <c r="E8" s="78">
        <f>IF(RES_hh_tes_in!E8=0,"",RES_hh_tes_in!E8/RES_hh_fec_in!E8)</f>
        <v>0.64108789582656589</v>
      </c>
      <c r="F8" s="78">
        <f>IF(RES_hh_tes_in!F8=0,"",RES_hh_tes_in!F8/RES_hh_fec_in!F8)</f>
        <v>0.6496917998760241</v>
      </c>
      <c r="G8" s="78">
        <f>IF(RES_hh_tes_in!G8=0,"",RES_hh_tes_in!G8/RES_hh_fec_in!G8)</f>
        <v>0.65829090928409673</v>
      </c>
      <c r="H8" s="78">
        <f>IF(RES_hh_tes_in!H8=0,"",RES_hh_tes_in!H8/RES_hh_fec_in!H8)</f>
        <v>0.66687374237043762</v>
      </c>
      <c r="I8" s="78">
        <f>IF(RES_hh_tes_in!I8=0,"",RES_hh_tes_in!I8/RES_hh_fec_in!I8)</f>
        <v>0.67546663229650417</v>
      </c>
      <c r="J8" s="78">
        <f>IF(RES_hh_tes_in!J8=0,"",RES_hh_tes_in!J8/RES_hh_fec_in!J8)</f>
        <v>0.68417499493842837</v>
      </c>
      <c r="K8" s="78">
        <f>IF(RES_hh_tes_in!K8=0,"",RES_hh_tes_in!K8/RES_hh_fec_in!K8)</f>
        <v>0.69308980701884859</v>
      </c>
      <c r="L8" s="78">
        <f>IF(RES_hh_tes_in!L8=0,"",RES_hh_tes_in!L8/RES_hh_fec_in!L8)</f>
        <v>0.70223776767242496</v>
      </c>
      <c r="M8" s="78">
        <f>IF(RES_hh_tes_in!M8=0,"",RES_hh_tes_in!M8/RES_hh_fec_in!M8)</f>
        <v>0.71394434805210716</v>
      </c>
      <c r="N8" s="78">
        <f>IF(RES_hh_tes_in!N8=0,"",RES_hh_tes_in!N8/RES_hh_fec_in!N8)</f>
        <v>0.72897947740920654</v>
      </c>
      <c r="O8" s="78">
        <f>IF(RES_hh_tes_in!O8=0,"",RES_hh_tes_in!O8/RES_hh_fec_in!O8)</f>
        <v>0.74779207577192675</v>
      </c>
      <c r="P8" s="78">
        <f>IF(RES_hh_tes_in!P8=0,"",RES_hh_tes_in!P8/RES_hh_fec_in!P8)</f>
        <v>0.76870297052197323</v>
      </c>
      <c r="Q8" s="78">
        <f>IF(RES_hh_tes_in!Q8=0,"",RES_hh_tes_in!Q8/RES_hh_fec_in!Q8)</f>
        <v>0.78646567566523695</v>
      </c>
      <c r="R8" s="78">
        <f>IF(RES_hh_tes_in!R8=0,"",RES_hh_tes_in!R8/RES_hh_fec_in!R8)</f>
        <v>0.79661787813807128</v>
      </c>
      <c r="S8" s="78">
        <f>IF(RES_hh_tes_in!S8=0,"",RES_hh_tes_in!S8/RES_hh_fec_in!S8)</f>
        <v>0.80450609624463332</v>
      </c>
      <c r="T8" s="78">
        <f>IF(RES_hh_tes_in!T8=0,"",RES_hh_tes_in!T8/RES_hh_fec_in!T8)</f>
        <v>0.81084904838875049</v>
      </c>
      <c r="U8" s="78">
        <f>IF(RES_hh_tes_in!U8=0,"",RES_hh_tes_in!U8/RES_hh_fec_in!U8)</f>
        <v>0.81618844636030941</v>
      </c>
      <c r="V8" s="78">
        <f>IF(RES_hh_tes_in!V8=0,"",RES_hh_tes_in!V8/RES_hh_fec_in!V8)</f>
        <v>0.82087794627023114</v>
      </c>
      <c r="W8" s="78">
        <f>IF(RES_hh_tes_in!W8=0,"",RES_hh_tes_in!W8/RES_hh_fec_in!W8)</f>
        <v>0.82422531231458007</v>
      </c>
      <c r="DA8" s="89" t="s">
        <v>725</v>
      </c>
    </row>
    <row r="9" spans="1:105" ht="12" customHeight="1" x14ac:dyDescent="0.25">
      <c r="A9" s="28" t="s">
        <v>207</v>
      </c>
      <c r="B9" s="78"/>
      <c r="C9" s="78">
        <f>IF(RES_hh_tes_in!C9=0,"",RES_hh_tes_in!C9/RES_hh_fec_in!C9)</f>
        <v>0.59251100326189132</v>
      </c>
      <c r="D9" s="78">
        <f>IF(RES_hh_tes_in!D9=0,"",RES_hh_tes_in!D9/RES_hh_fec_in!D9)</f>
        <v>0.60454410046319207</v>
      </c>
      <c r="E9" s="78">
        <f>IF(RES_hh_tes_in!E9=0,"",RES_hh_tes_in!E9/RES_hh_fec_in!E9)</f>
        <v>0.61669159001712492</v>
      </c>
      <c r="F9" s="78">
        <f>IF(RES_hh_tes_in!F9=0,"",RES_hh_tes_in!F9/RES_hh_fec_in!F9)</f>
        <v>0.62894179455476606</v>
      </c>
      <c r="G9" s="78">
        <f>IF(RES_hh_tes_in!G9=0,"",RES_hh_tes_in!G9/RES_hh_fec_in!G9)</f>
        <v>0.64128310609618311</v>
      </c>
      <c r="H9" s="78">
        <f>IF(RES_hh_tes_in!H9=0,"",RES_hh_tes_in!H9/RES_hh_fec_in!H9)</f>
        <v>0.65370169463574723</v>
      </c>
      <c r="I9" s="78">
        <f>IF(RES_hh_tes_in!I9=0,"",RES_hh_tes_in!I9/RES_hh_fec_in!I9)</f>
        <v>0.66617937469701405</v>
      </c>
      <c r="J9" s="78">
        <f>IF(RES_hh_tes_in!J9=0,"",RES_hh_tes_in!J9/RES_hh_fec_in!J9)</f>
        <v>0.67867693559688635</v>
      </c>
      <c r="K9" s="78">
        <f>IF(RES_hh_tes_in!K9=0,"",RES_hh_tes_in!K9/RES_hh_fec_in!K9)</f>
        <v>0.69114250823614165</v>
      </c>
      <c r="L9" s="78">
        <f>IF(RES_hh_tes_in!L9=0,"",RES_hh_tes_in!L9/RES_hh_fec_in!L9)</f>
        <v>0.70353005572616589</v>
      </c>
      <c r="M9" s="78">
        <f>IF(RES_hh_tes_in!M9=0,"",RES_hh_tes_in!M9/RES_hh_fec_in!M9)</f>
        <v>0.71493849611872173</v>
      </c>
      <c r="N9" s="78">
        <f>IF(RES_hh_tes_in!N9=0,"",RES_hh_tes_in!N9/RES_hh_fec_in!N9)</f>
        <v>0.72488410794815106</v>
      </c>
      <c r="O9" s="78">
        <f>IF(RES_hh_tes_in!O9=0,"",RES_hh_tes_in!O9/RES_hh_fec_in!O9)</f>
        <v>0.73310520666379242</v>
      </c>
      <c r="P9" s="78">
        <f>IF(RES_hh_tes_in!P9=0,"",RES_hh_tes_in!P9/RES_hh_fec_in!P9)</f>
        <v>0.74030613546011281</v>
      </c>
      <c r="Q9" s="78">
        <f>IF(RES_hh_tes_in!Q9=0,"",RES_hh_tes_in!Q9/RES_hh_fec_in!Q9)</f>
        <v>0.74887899934405366</v>
      </c>
      <c r="R9" s="78">
        <f>IF(RES_hh_tes_in!R9=0,"",RES_hh_tes_in!R9/RES_hh_fec_in!R9)</f>
        <v>0.76151941643270227</v>
      </c>
      <c r="S9" s="78">
        <f>IF(RES_hh_tes_in!S9=0,"",RES_hh_tes_in!S9/RES_hh_fec_in!S9)</f>
        <v>0.77568643159806172</v>
      </c>
      <c r="T9" s="78">
        <f>IF(RES_hh_tes_in!T9=0,"",RES_hh_tes_in!T9/RES_hh_fec_in!T9)</f>
        <v>0.78992216470466536</v>
      </c>
      <c r="U9" s="78" t="str">
        <f>IF(RES_hh_tes_in!U9=0,"",RES_hh_tes_in!U9/RES_hh_fec_in!U9)</f>
        <v/>
      </c>
      <c r="V9" s="78" t="str">
        <f>IF(RES_hh_tes_in!V9=0,"",RES_hh_tes_in!V9/RES_hh_fec_in!V9)</f>
        <v/>
      </c>
      <c r="W9" s="78">
        <f>IF(RES_hh_tes_in!W9=0,"",RES_hh_tes_in!W9/RES_hh_fec_in!W9)</f>
        <v>0.82286816227659498</v>
      </c>
      <c r="DA9" s="89" t="s">
        <v>726</v>
      </c>
    </row>
    <row r="10" spans="1:105" ht="12" customHeight="1" x14ac:dyDescent="0.25">
      <c r="A10" s="28" t="s">
        <v>202</v>
      </c>
      <c r="B10" s="78"/>
      <c r="C10" s="78" t="str">
        <f>IF(RES_hh_tes_in!C10=0,"",RES_hh_tes_in!C10/RES_hh_fec_in!C10)</f>
        <v/>
      </c>
      <c r="D10" s="78" t="str">
        <f>IF(RES_hh_tes_in!D10=0,"",RES_hh_tes_in!D10/RES_hh_fec_in!D10)</f>
        <v/>
      </c>
      <c r="E10" s="78" t="str">
        <f>IF(RES_hh_tes_in!E10=0,"",RES_hh_tes_in!E10/RES_hh_fec_in!E10)</f>
        <v/>
      </c>
      <c r="F10" s="78" t="str">
        <f>IF(RES_hh_tes_in!F10=0,"",RES_hh_tes_in!F10/RES_hh_fec_in!F10)</f>
        <v/>
      </c>
      <c r="G10" s="78" t="str">
        <f>IF(RES_hh_tes_in!G10=0,"",RES_hh_tes_in!G10/RES_hh_fec_in!G10)</f>
        <v/>
      </c>
      <c r="H10" s="78" t="str">
        <f>IF(RES_hh_tes_in!H10=0,"",RES_hh_tes_in!H10/RES_hh_fec_in!H10)</f>
        <v/>
      </c>
      <c r="I10" s="78" t="str">
        <f>IF(RES_hh_tes_in!I10=0,"",RES_hh_tes_in!I10/RES_hh_fec_in!I10)</f>
        <v/>
      </c>
      <c r="J10" s="78" t="str">
        <f>IF(RES_hh_tes_in!J10=0,"",RES_hh_tes_in!J10/RES_hh_fec_in!J10)</f>
        <v/>
      </c>
      <c r="K10" s="78" t="str">
        <f>IF(RES_hh_tes_in!K10=0,"",RES_hh_tes_in!K10/RES_hh_fec_in!K10)</f>
        <v/>
      </c>
      <c r="L10" s="78" t="str">
        <f>IF(RES_hh_tes_in!L10=0,"",RES_hh_tes_in!L10/RES_hh_fec_in!L10)</f>
        <v/>
      </c>
      <c r="M10" s="78" t="str">
        <f>IF(RES_hh_tes_in!M10=0,"",RES_hh_tes_in!M10/RES_hh_fec_in!M10)</f>
        <v/>
      </c>
      <c r="N10" s="78" t="str">
        <f>IF(RES_hh_tes_in!N10=0,"",RES_hh_tes_in!N10/RES_hh_fec_in!N10)</f>
        <v/>
      </c>
      <c r="O10" s="78" t="str">
        <f>IF(RES_hh_tes_in!O10=0,"",RES_hh_tes_in!O10/RES_hh_fec_in!O10)</f>
        <v/>
      </c>
      <c r="P10" s="78" t="str">
        <f>IF(RES_hh_tes_in!P10=0,"",RES_hh_tes_in!P10/RES_hh_fec_in!P10)</f>
        <v/>
      </c>
      <c r="Q10" s="78" t="str">
        <f>IF(RES_hh_tes_in!Q10=0,"",RES_hh_tes_in!Q10/RES_hh_fec_in!Q10)</f>
        <v/>
      </c>
      <c r="R10" s="78" t="str">
        <f>IF(RES_hh_tes_in!R10=0,"",RES_hh_tes_in!R10/RES_hh_fec_in!R10)</f>
        <v/>
      </c>
      <c r="S10" s="78" t="str">
        <f>IF(RES_hh_tes_in!S10=0,"",RES_hh_tes_in!S10/RES_hh_fec_in!S10)</f>
        <v/>
      </c>
      <c r="T10" s="78" t="str">
        <f>IF(RES_hh_tes_in!T10=0,"",RES_hh_tes_in!T10/RES_hh_fec_in!T10)</f>
        <v/>
      </c>
      <c r="U10" s="78" t="str">
        <f>IF(RES_hh_tes_in!U10=0,"",RES_hh_tes_in!U10/RES_hh_fec_in!U10)</f>
        <v/>
      </c>
      <c r="V10" s="78" t="str">
        <f>IF(RES_hh_tes_in!V10=0,"",RES_hh_tes_in!V10/RES_hh_fec_in!V10)</f>
        <v/>
      </c>
      <c r="W10" s="78" t="str">
        <f>IF(RES_hh_tes_in!W10=0,"",RES_hh_tes_in!W10/RES_hh_fec_in!W10)</f>
        <v/>
      </c>
      <c r="DA10" s="89" t="s">
        <v>727</v>
      </c>
    </row>
    <row r="11" spans="1:105" ht="12" customHeight="1" x14ac:dyDescent="0.25">
      <c r="A11" s="28" t="s">
        <v>203</v>
      </c>
      <c r="B11" s="78"/>
      <c r="C11" s="78" t="str">
        <f>IF(RES_hh_tes_in!C11=0,"",RES_hh_tes_in!C11/RES_hh_fec_in!C11)</f>
        <v/>
      </c>
      <c r="D11" s="78" t="str">
        <f>IF(RES_hh_tes_in!D11=0,"",RES_hh_tes_in!D11/RES_hh_fec_in!D11)</f>
        <v/>
      </c>
      <c r="E11" s="78" t="str">
        <f>IF(RES_hh_tes_in!E11=0,"",RES_hh_tes_in!E11/RES_hh_fec_in!E11)</f>
        <v/>
      </c>
      <c r="F11" s="78" t="str">
        <f>IF(RES_hh_tes_in!F11=0,"",RES_hh_tes_in!F11/RES_hh_fec_in!F11)</f>
        <v/>
      </c>
      <c r="G11" s="78" t="str">
        <f>IF(RES_hh_tes_in!G11=0,"",RES_hh_tes_in!G11/RES_hh_fec_in!G11)</f>
        <v/>
      </c>
      <c r="H11" s="78" t="str">
        <f>IF(RES_hh_tes_in!H11=0,"",RES_hh_tes_in!H11/RES_hh_fec_in!H11)</f>
        <v/>
      </c>
      <c r="I11" s="78" t="str">
        <f>IF(RES_hh_tes_in!I11=0,"",RES_hh_tes_in!I11/RES_hh_fec_in!I11)</f>
        <v/>
      </c>
      <c r="J11" s="78" t="str">
        <f>IF(RES_hh_tes_in!J11=0,"",RES_hh_tes_in!J11/RES_hh_fec_in!J11)</f>
        <v/>
      </c>
      <c r="K11" s="78" t="str">
        <f>IF(RES_hh_tes_in!K11=0,"",RES_hh_tes_in!K11/RES_hh_fec_in!K11)</f>
        <v/>
      </c>
      <c r="L11" s="78" t="str">
        <f>IF(RES_hh_tes_in!L11=0,"",RES_hh_tes_in!L11/RES_hh_fec_in!L11)</f>
        <v/>
      </c>
      <c r="M11" s="78" t="str">
        <f>IF(RES_hh_tes_in!M11=0,"",RES_hh_tes_in!M11/RES_hh_fec_in!M11)</f>
        <v/>
      </c>
      <c r="N11" s="78" t="str">
        <f>IF(RES_hh_tes_in!N11=0,"",RES_hh_tes_in!N11/RES_hh_fec_in!N11)</f>
        <v/>
      </c>
      <c r="O11" s="78" t="str">
        <f>IF(RES_hh_tes_in!O11=0,"",RES_hh_tes_in!O11/RES_hh_fec_in!O11)</f>
        <v/>
      </c>
      <c r="P11" s="78" t="str">
        <f>IF(RES_hh_tes_in!P11=0,"",RES_hh_tes_in!P11/RES_hh_fec_in!P11)</f>
        <v/>
      </c>
      <c r="Q11" s="78" t="str">
        <f>IF(RES_hh_tes_in!Q11=0,"",RES_hh_tes_in!Q11/RES_hh_fec_in!Q11)</f>
        <v/>
      </c>
      <c r="R11" s="78" t="str">
        <f>IF(RES_hh_tes_in!R11=0,"",RES_hh_tes_in!R11/RES_hh_fec_in!R11)</f>
        <v/>
      </c>
      <c r="S11" s="78" t="str">
        <f>IF(RES_hh_tes_in!S11=0,"",RES_hh_tes_in!S11/RES_hh_fec_in!S11)</f>
        <v/>
      </c>
      <c r="T11" s="78" t="str">
        <f>IF(RES_hh_tes_in!T11=0,"",RES_hh_tes_in!T11/RES_hh_fec_in!T11)</f>
        <v/>
      </c>
      <c r="U11" s="78" t="str">
        <f>IF(RES_hh_tes_in!U11=0,"",RES_hh_tes_in!U11/RES_hh_fec_in!U11)</f>
        <v/>
      </c>
      <c r="V11" s="78" t="str">
        <f>IF(RES_hh_tes_in!V11=0,"",RES_hh_tes_in!V11/RES_hh_fec_in!V11)</f>
        <v/>
      </c>
      <c r="W11" s="78" t="str">
        <f>IF(RES_hh_tes_in!W11=0,"",RES_hh_tes_in!W11/RES_hh_fec_in!W11)</f>
        <v/>
      </c>
      <c r="DA11" s="89" t="s">
        <v>728</v>
      </c>
    </row>
    <row r="12" spans="1:105" ht="12" customHeight="1" x14ac:dyDescent="0.25">
      <c r="A12" s="28" t="s">
        <v>95</v>
      </c>
      <c r="B12" s="78"/>
      <c r="C12" s="78">
        <f>IF(RES_hh_tes_in!C12=0,"",RES_hh_tes_in!C12/RES_hh_fec_in!C12)</f>
        <v>1.5236081565425872</v>
      </c>
      <c r="D12" s="78">
        <f>IF(RES_hh_tes_in!D12=0,"",RES_hh_tes_in!D12/RES_hh_fec_in!D12)</f>
        <v>1.6387699959450053</v>
      </c>
      <c r="E12" s="78">
        <f>IF(RES_hh_tes_in!E12=0,"",RES_hh_tes_in!E12/RES_hh_fec_in!E12)</f>
        <v>1.7572300896220612</v>
      </c>
      <c r="F12" s="78">
        <f>IF(RES_hh_tes_in!F12=0,"",RES_hh_tes_in!F12/RES_hh_fec_in!F12)</f>
        <v>1.8784960170671319</v>
      </c>
      <c r="G12" s="78">
        <f>IF(RES_hh_tes_in!G12=0,"",RES_hh_tes_in!G12/RES_hh_fec_in!G12)</f>
        <v>2.0029768757862336</v>
      </c>
      <c r="H12" s="78">
        <f>IF(RES_hh_tes_in!H12=0,"",RES_hh_tes_in!H12/RES_hh_fec_in!H12)</f>
        <v>2.1305954732143682</v>
      </c>
      <c r="I12" s="78">
        <f>IF(RES_hh_tes_in!I12=0,"",RES_hh_tes_in!I12/RES_hh_fec_in!I12)</f>
        <v>2.2614243586204488</v>
      </c>
      <c r="J12" s="78">
        <f>IF(RES_hh_tes_in!J12=0,"",RES_hh_tes_in!J12/RES_hh_fec_in!J12)</f>
        <v>2.3958236647487956</v>
      </c>
      <c r="K12" s="78">
        <f>IF(RES_hh_tes_in!K12=0,"",RES_hh_tes_in!K12/RES_hh_fec_in!K12)</f>
        <v>2.5340599173960801</v>
      </c>
      <c r="L12" s="78">
        <f>IF(RES_hh_tes_in!L12=0,"",RES_hh_tes_in!L12/RES_hh_fec_in!L12)</f>
        <v>2.6761325475788906</v>
      </c>
      <c r="M12" s="78">
        <f>IF(RES_hh_tes_in!M12=0,"",RES_hh_tes_in!M12/RES_hh_fec_in!M12)</f>
        <v>2.8323525980480841</v>
      </c>
      <c r="N12" s="78">
        <f>IF(RES_hh_tes_in!N12=0,"",RES_hh_tes_in!N12/RES_hh_fec_in!N12)</f>
        <v>3.0053393994870676</v>
      </c>
      <c r="O12" s="78">
        <f>IF(RES_hh_tes_in!O12=0,"",RES_hh_tes_in!O12/RES_hh_fec_in!O12)</f>
        <v>3.1933449864801182</v>
      </c>
      <c r="P12" s="78">
        <f>IF(RES_hh_tes_in!P12=0,"",RES_hh_tes_in!P12/RES_hh_fec_in!P12)</f>
        <v>3.3820555968468091</v>
      </c>
      <c r="Q12" s="78">
        <f>IF(RES_hh_tes_in!Q12=0,"",RES_hh_tes_in!Q12/RES_hh_fec_in!Q12)</f>
        <v>3.5367487266714175</v>
      </c>
      <c r="R12" s="78">
        <f>IF(RES_hh_tes_in!R12=0,"",RES_hh_tes_in!R12/RES_hh_fec_in!R12)</f>
        <v>3.598092811624896</v>
      </c>
      <c r="S12" s="78">
        <f>IF(RES_hh_tes_in!S12=0,"",RES_hh_tes_in!S12/RES_hh_fec_in!S12)</f>
        <v>3.6369212097211441</v>
      </c>
      <c r="T12" s="78">
        <f>IF(RES_hh_tes_in!T12=0,"",RES_hh_tes_in!T12/RES_hh_fec_in!T12)</f>
        <v>3.6618244227325478</v>
      </c>
      <c r="U12" s="78">
        <f>IF(RES_hh_tes_in!U12=0,"",RES_hh_tes_in!U12/RES_hh_fec_in!U12)</f>
        <v>3.6816439646650085</v>
      </c>
      <c r="V12" s="78">
        <f>IF(RES_hh_tes_in!V12=0,"",RES_hh_tes_in!V12/RES_hh_fec_in!V12)</f>
        <v>3.7055686468238762</v>
      </c>
      <c r="W12" s="78">
        <f>IF(RES_hh_tes_in!W12=0,"",RES_hh_tes_in!W12/RES_hh_fec_in!W12)</f>
        <v>3.7329194515191597</v>
      </c>
      <c r="DA12" s="89" t="s">
        <v>729</v>
      </c>
    </row>
    <row r="13" spans="1:105" ht="12" customHeight="1" x14ac:dyDescent="0.25">
      <c r="A13" s="73" t="s">
        <v>94</v>
      </c>
      <c r="B13" s="79"/>
      <c r="C13" s="79">
        <f>IF(RES_hh_tes_in!C13=0,"",RES_hh_tes_in!C13/RES_hh_fec_in!C13)</f>
        <v>0.75200754247561763</v>
      </c>
      <c r="D13" s="79">
        <f>IF(RES_hh_tes_in!D13=0,"",RES_hh_tes_in!D13/RES_hh_fec_in!D13)</f>
        <v>0.75583761107494385</v>
      </c>
      <c r="E13" s="79">
        <f>IF(RES_hh_tes_in!E13=0,"",RES_hh_tes_in!E13/RES_hh_fec_in!E13)</f>
        <v>0.75976594243084794</v>
      </c>
      <c r="F13" s="79">
        <f>IF(RES_hh_tes_in!F13=0,"",RES_hh_tes_in!F13/RES_hh_fec_in!F13)</f>
        <v>0.76370754544954</v>
      </c>
      <c r="G13" s="79">
        <f>IF(RES_hh_tes_in!G13=0,"",RES_hh_tes_in!G13/RES_hh_fec_in!G13)</f>
        <v>0.7677395814704453</v>
      </c>
      <c r="H13" s="79" t="str">
        <f>IF(RES_hh_tes_in!H13=0,"",RES_hh_tes_in!H13/RES_hh_fec_in!H13)</f>
        <v/>
      </c>
      <c r="I13" s="79">
        <f>IF(RES_hh_tes_in!I13=0,"",RES_hh_tes_in!I13/RES_hh_fec_in!I13)</f>
        <v>0.7760653912924077</v>
      </c>
      <c r="J13" s="79" t="str">
        <f>IF(RES_hh_tes_in!J13=0,"",RES_hh_tes_in!J13/RES_hh_fec_in!J13)</f>
        <v/>
      </c>
      <c r="K13" s="79">
        <f>IF(RES_hh_tes_in!K13=0,"",RES_hh_tes_in!K13/RES_hh_fec_in!K13)</f>
        <v>0.78508959573431669</v>
      </c>
      <c r="L13" s="79">
        <f>IF(RES_hh_tes_in!L13=0,"",RES_hh_tes_in!L13/RES_hh_fec_in!L13)</f>
        <v>0.7899839430008313</v>
      </c>
      <c r="M13" s="79">
        <f>IF(RES_hh_tes_in!M13=0,"",RES_hh_tes_in!M13/RES_hh_fec_in!M13)</f>
        <v>0.79649144945066475</v>
      </c>
      <c r="N13" s="79">
        <f>IF(RES_hh_tes_in!N13=0,"",RES_hh_tes_in!N13/RES_hh_fec_in!N13)</f>
        <v>0.8050135535805526</v>
      </c>
      <c r="O13" s="79">
        <f>IF(RES_hh_tes_in!O13=0,"",RES_hh_tes_in!O13/RES_hh_fec_in!O13)</f>
        <v>0.81607716799915453</v>
      </c>
      <c r="P13" s="79">
        <f>IF(RES_hh_tes_in!P13=0,"",RES_hh_tes_in!P13/RES_hh_fec_in!P13)</f>
        <v>0.82931492146883445</v>
      </c>
      <c r="Q13" s="79">
        <f>IF(RES_hh_tes_in!Q13=0,"",RES_hh_tes_in!Q13/RES_hh_fec_in!Q13)</f>
        <v>0.84338518982735022</v>
      </c>
      <c r="R13" s="79" t="str">
        <f>IF(RES_hh_tes_in!R13=0,"",RES_hh_tes_in!R13/RES_hh_fec_in!R13)</f>
        <v/>
      </c>
      <c r="S13" s="79" t="str">
        <f>IF(RES_hh_tes_in!S13=0,"",RES_hh_tes_in!S13/RES_hh_fec_in!S13)</f>
        <v/>
      </c>
      <c r="T13" s="79">
        <f>IF(RES_hh_tes_in!T13=0,"",RES_hh_tes_in!T13/RES_hh_fec_in!T13)</f>
        <v>0.89393419647522265</v>
      </c>
      <c r="U13" s="79">
        <f>IF(RES_hh_tes_in!U13=0,"",RES_hh_tes_in!U13/RES_hh_fec_in!U13)</f>
        <v>0.90968745867778511</v>
      </c>
      <c r="V13" s="79">
        <f>IF(RES_hh_tes_in!V13=0,"",RES_hh_tes_in!V13/RES_hh_fec_in!V13)</f>
        <v>0.92109677087147834</v>
      </c>
      <c r="W13" s="79">
        <f>IF(RES_hh_tes_in!W13=0,"",RES_hh_tes_in!W13/RES_hh_fec_in!W13)</f>
        <v>0.92682831329468029</v>
      </c>
      <c r="DA13" s="90" t="s">
        <v>730</v>
      </c>
    </row>
    <row r="14" spans="1:105" ht="12" customHeight="1" x14ac:dyDescent="0.25">
      <c r="A14" s="75" t="s">
        <v>97</v>
      </c>
      <c r="B14" s="80"/>
      <c r="C14" s="80">
        <f>IF(RES_hh_tes_in!C14=0,"",RES_hh_tes_in!C14/RES_hh_fec_in!C14)</f>
        <v>1</v>
      </c>
      <c r="D14" s="80">
        <f>IF(RES_hh_tes_in!D14=0,"",RES_hh_tes_in!D14/RES_hh_fec_in!D14)</f>
        <v>1</v>
      </c>
      <c r="E14" s="80">
        <f>IF(RES_hh_tes_in!E14=0,"",RES_hh_tes_in!E14/RES_hh_fec_in!E14)</f>
        <v>1</v>
      </c>
      <c r="F14" s="80">
        <f>IF(RES_hh_tes_in!F14=0,"",RES_hh_tes_in!F14/RES_hh_fec_in!F14)</f>
        <v>1</v>
      </c>
      <c r="G14" s="80">
        <f>IF(RES_hh_tes_in!G14=0,"",RES_hh_tes_in!G14/RES_hh_fec_in!G14)</f>
        <v>1</v>
      </c>
      <c r="H14" s="80">
        <f>IF(RES_hh_tes_in!H14=0,"",RES_hh_tes_in!H14/RES_hh_fec_in!H14)</f>
        <v>1</v>
      </c>
      <c r="I14" s="80">
        <f>IF(RES_hh_tes_in!I14=0,"",RES_hh_tes_in!I14/RES_hh_fec_in!I14)</f>
        <v>1</v>
      </c>
      <c r="J14" s="80">
        <f>IF(RES_hh_tes_in!J14=0,"",RES_hh_tes_in!J14/RES_hh_fec_in!J14)</f>
        <v>1</v>
      </c>
      <c r="K14" s="80">
        <f>IF(RES_hh_tes_in!K14=0,"",RES_hh_tes_in!K14/RES_hh_fec_in!K14)</f>
        <v>1</v>
      </c>
      <c r="L14" s="80">
        <f>IF(RES_hh_tes_in!L14=0,"",RES_hh_tes_in!L14/RES_hh_fec_in!L14)</f>
        <v>1</v>
      </c>
      <c r="M14" s="80">
        <f>IF(RES_hh_tes_in!M14=0,"",RES_hh_tes_in!M14/RES_hh_fec_in!M14)</f>
        <v>1</v>
      </c>
      <c r="N14" s="80">
        <f>IF(RES_hh_tes_in!N14=0,"",RES_hh_tes_in!N14/RES_hh_fec_in!N14)</f>
        <v>1</v>
      </c>
      <c r="O14" s="80">
        <f>IF(RES_hh_tes_in!O14=0,"",RES_hh_tes_in!O14/RES_hh_fec_in!O14)</f>
        <v>1</v>
      </c>
      <c r="P14" s="80">
        <f>IF(RES_hh_tes_in!P14=0,"",RES_hh_tes_in!P14/RES_hh_fec_in!P14)</f>
        <v>1</v>
      </c>
      <c r="Q14" s="80">
        <f>IF(RES_hh_tes_in!Q14=0,"",RES_hh_tes_in!Q14/RES_hh_fec_in!Q14)</f>
        <v>1</v>
      </c>
      <c r="R14" s="80">
        <f>IF(RES_hh_tes_in!R14=0,"",RES_hh_tes_in!R14/RES_hh_fec_in!R14)</f>
        <v>1</v>
      </c>
      <c r="S14" s="80">
        <f>IF(RES_hh_tes_in!S14=0,"",RES_hh_tes_in!S14/RES_hh_fec_in!S14)</f>
        <v>1</v>
      </c>
      <c r="T14" s="80">
        <f>IF(RES_hh_tes_in!T14=0,"",RES_hh_tes_in!T14/RES_hh_fec_in!T14)</f>
        <v>1</v>
      </c>
      <c r="U14" s="80">
        <f>IF(RES_hh_tes_in!U14=0,"",RES_hh_tes_in!U14/RES_hh_fec_in!U14)</f>
        <v>1</v>
      </c>
      <c r="V14" s="80">
        <f>IF(RES_hh_tes_in!V14=0,"",RES_hh_tes_in!V14/RES_hh_fec_in!V14)</f>
        <v>1</v>
      </c>
      <c r="W14" s="80">
        <f>IF(RES_hh_tes_in!W14=0,"",RES_hh_tes_in!W14/RES_hh_fec_in!W14)</f>
        <v>1</v>
      </c>
      <c r="DA14" s="91" t="s">
        <v>731</v>
      </c>
    </row>
    <row r="15" spans="1:105" ht="12.95" customHeight="1" x14ac:dyDescent="0.25">
      <c r="A15" s="68" t="s">
        <v>92</v>
      </c>
      <c r="B15" s="70"/>
      <c r="C15" s="70">
        <f>IF(RES_hh_tes_in!C15=0,"",RES_hh_tes_in!C15/RES_hh_fec_in!C15)</f>
        <v>2.4308114354209902</v>
      </c>
      <c r="D15" s="70">
        <f>IF(RES_hh_tes_in!D15=0,"",RES_hh_tes_in!D15/RES_hh_fec_in!D15)</f>
        <v>2.5147018842221103</v>
      </c>
      <c r="E15" s="70">
        <f>IF(RES_hh_tes_in!E15=0,"",RES_hh_tes_in!E15/RES_hh_fec_in!E15)</f>
        <v>2.5994781006414938</v>
      </c>
      <c r="F15" s="70">
        <f>IF(RES_hh_tes_in!F15=0,"",RES_hh_tes_in!F15/RES_hh_fec_in!F15)</f>
        <v>2.684345364282299</v>
      </c>
      <c r="G15" s="70">
        <f>IF(RES_hh_tes_in!G15=0,"",RES_hh_tes_in!G15/RES_hh_fec_in!G15)</f>
        <v>2.7700190769491866</v>
      </c>
      <c r="H15" s="70">
        <f>IF(RES_hh_tes_in!H15=0,"",RES_hh_tes_in!H15/RES_hh_fec_in!H15)</f>
        <v>2.8564070333400426</v>
      </c>
      <c r="I15" s="70">
        <f>IF(RES_hh_tes_in!I15=0,"",RES_hh_tes_in!I15/RES_hh_fec_in!I15)</f>
        <v>2.9436806760334893</v>
      </c>
      <c r="J15" s="70">
        <f>IF(RES_hh_tes_in!J15=0,"",RES_hh_tes_in!J15/RES_hh_fec_in!J15)</f>
        <v>3.032553128606073</v>
      </c>
      <c r="K15" s="70">
        <f>IF(RES_hh_tes_in!K15=0,"",RES_hh_tes_in!K15/RES_hh_fec_in!K15)</f>
        <v>3.1236240005898788</v>
      </c>
      <c r="L15" s="70">
        <f>IF(RES_hh_tes_in!L15=0,"",RES_hh_tes_in!L15/RES_hh_fec_in!L15)</f>
        <v>3.2170415419306253</v>
      </c>
      <c r="M15" s="70">
        <f>IF(RES_hh_tes_in!M15=0,"",RES_hh_tes_in!M15/RES_hh_fec_in!M15)</f>
        <v>3.3286199924378517</v>
      </c>
      <c r="N15" s="70">
        <f>IF(RES_hh_tes_in!N15=0,"",RES_hh_tes_in!N15/RES_hh_fec_in!N15)</f>
        <v>3.4635347209053378</v>
      </c>
      <c r="O15" s="70">
        <f>IF(RES_hh_tes_in!O15=0,"",RES_hh_tes_in!O15/RES_hh_fec_in!O15)</f>
        <v>3.6246469186429309</v>
      </c>
      <c r="P15" s="70">
        <f>IF(RES_hh_tes_in!P15=0,"",RES_hh_tes_in!P15/RES_hh_fec_in!P15)</f>
        <v>3.7993696278456697</v>
      </c>
      <c r="Q15" s="70">
        <f>IF(RES_hh_tes_in!Q15=0,"",RES_hh_tes_in!Q15/RES_hh_fec_in!Q15)</f>
        <v>3.9495234562645134</v>
      </c>
      <c r="R15" s="70">
        <f>IF(RES_hh_tes_in!R15=0,"",RES_hh_tes_in!R15/RES_hh_fec_in!R15)</f>
        <v>4.0437236942586594</v>
      </c>
      <c r="S15" s="70">
        <f>IF(RES_hh_tes_in!S15=0,"",RES_hh_tes_in!S15/RES_hh_fec_in!S15)</f>
        <v>4.1187024585265588</v>
      </c>
      <c r="T15" s="70">
        <f>IF(RES_hh_tes_in!T15=0,"",RES_hh_tes_in!T15/RES_hh_fec_in!T15)</f>
        <v>4.1813500703001916</v>
      </c>
      <c r="U15" s="70">
        <f>IF(RES_hh_tes_in!U15=0,"",RES_hh_tes_in!U15/RES_hh_fec_in!U15)</f>
        <v>4.238382683675864</v>
      </c>
      <c r="V15" s="70">
        <f>IF(RES_hh_tes_in!V15=0,"",RES_hh_tes_in!V15/RES_hh_fec_in!V15)</f>
        <v>4.2965336719559506</v>
      </c>
      <c r="W15" s="70">
        <f>IF(RES_hh_tes_in!W15=0,"",RES_hh_tes_in!W15/RES_hh_fec_in!W15)</f>
        <v>4.3534643017679464</v>
      </c>
      <c r="DA15" s="88" t="s">
        <v>732</v>
      </c>
    </row>
    <row r="16" spans="1:105" ht="12" customHeight="1" x14ac:dyDescent="0.25">
      <c r="A16" s="28" t="s">
        <v>91</v>
      </c>
      <c r="B16" s="78"/>
      <c r="C16" s="78">
        <f>IF(RES_hh_tes_in!C16=0,"",RES_hh_tes_in!C16/RES_hh_fec_in!C16)</f>
        <v>2.4308114354209902</v>
      </c>
      <c r="D16" s="78">
        <f>IF(RES_hh_tes_in!D16=0,"",RES_hh_tes_in!D16/RES_hh_fec_in!D16)</f>
        <v>2.5147018842221103</v>
      </c>
      <c r="E16" s="78">
        <f>IF(RES_hh_tes_in!E16=0,"",RES_hh_tes_in!E16/RES_hh_fec_in!E16)</f>
        <v>2.5994781006414938</v>
      </c>
      <c r="F16" s="78">
        <f>IF(RES_hh_tes_in!F16=0,"",RES_hh_tes_in!F16/RES_hh_fec_in!F16)</f>
        <v>2.684345364282299</v>
      </c>
      <c r="G16" s="78">
        <f>IF(RES_hh_tes_in!G16=0,"",RES_hh_tes_in!G16/RES_hh_fec_in!G16)</f>
        <v>2.7700190769491866</v>
      </c>
      <c r="H16" s="78">
        <f>IF(RES_hh_tes_in!H16=0,"",RES_hh_tes_in!H16/RES_hh_fec_in!H16)</f>
        <v>2.8564070333400426</v>
      </c>
      <c r="I16" s="78">
        <f>IF(RES_hh_tes_in!I16=0,"",RES_hh_tes_in!I16/RES_hh_fec_in!I16)</f>
        <v>2.9436806760334893</v>
      </c>
      <c r="J16" s="78">
        <f>IF(RES_hh_tes_in!J16=0,"",RES_hh_tes_in!J16/RES_hh_fec_in!J16)</f>
        <v>3.032553128606073</v>
      </c>
      <c r="K16" s="78">
        <f>IF(RES_hh_tes_in!K16=0,"",RES_hh_tes_in!K16/RES_hh_fec_in!K16)</f>
        <v>3.1236240005898788</v>
      </c>
      <c r="L16" s="78">
        <f>IF(RES_hh_tes_in!L16=0,"",RES_hh_tes_in!L16/RES_hh_fec_in!L16)</f>
        <v>3.2170415419306253</v>
      </c>
      <c r="M16" s="78">
        <f>IF(RES_hh_tes_in!M16=0,"",RES_hh_tes_in!M16/RES_hh_fec_in!M16)</f>
        <v>3.3286199924378517</v>
      </c>
      <c r="N16" s="78">
        <f>IF(RES_hh_tes_in!N16=0,"",RES_hh_tes_in!N16/RES_hh_fec_in!N16)</f>
        <v>3.4635347209053378</v>
      </c>
      <c r="O16" s="78">
        <f>IF(RES_hh_tes_in!O16=0,"",RES_hh_tes_in!O16/RES_hh_fec_in!O16)</f>
        <v>3.6246469186429309</v>
      </c>
      <c r="P16" s="78">
        <f>IF(RES_hh_tes_in!P16=0,"",RES_hh_tes_in!P16/RES_hh_fec_in!P16)</f>
        <v>3.7993696278456697</v>
      </c>
      <c r="Q16" s="78">
        <f>IF(RES_hh_tes_in!Q16=0,"",RES_hh_tes_in!Q16/RES_hh_fec_in!Q16)</f>
        <v>3.9495234562645134</v>
      </c>
      <c r="R16" s="78">
        <f>IF(RES_hh_tes_in!R16=0,"",RES_hh_tes_in!R16/RES_hh_fec_in!R16)</f>
        <v>4.0437236942586594</v>
      </c>
      <c r="S16" s="78">
        <f>IF(RES_hh_tes_in!S16=0,"",RES_hh_tes_in!S16/RES_hh_fec_in!S16)</f>
        <v>4.1187024585265588</v>
      </c>
      <c r="T16" s="78">
        <f>IF(RES_hh_tes_in!T16=0,"",RES_hh_tes_in!T16/RES_hh_fec_in!T16)</f>
        <v>4.1813500703001916</v>
      </c>
      <c r="U16" s="78">
        <f>IF(RES_hh_tes_in!U16=0,"",RES_hh_tes_in!U16/RES_hh_fec_in!U16)</f>
        <v>4.238382683675864</v>
      </c>
      <c r="V16" s="78">
        <f>IF(RES_hh_tes_in!V16=0,"",RES_hh_tes_in!V16/RES_hh_fec_in!V16)</f>
        <v>4.2965336719559506</v>
      </c>
      <c r="W16" s="78">
        <f>IF(RES_hh_tes_in!W16=0,"",RES_hh_tes_in!W16/RES_hh_fec_in!W16)</f>
        <v>4.3534643017679464</v>
      </c>
      <c r="DA16" s="89" t="s">
        <v>733</v>
      </c>
    </row>
    <row r="17" spans="1:105" ht="12.95" customHeight="1" x14ac:dyDescent="0.25">
      <c r="A17" s="68" t="s">
        <v>55</v>
      </c>
      <c r="B17" s="70"/>
      <c r="C17" s="70">
        <f>IF(RES_hh_tes_in!C17=0,"",RES_hh_tes_in!C17/RES_hh_fec_in!C17)</f>
        <v>0.63448325988399534</v>
      </c>
      <c r="D17" s="70">
        <f>IF(RES_hh_tes_in!D17=0,"",RES_hh_tes_in!D17/RES_hh_fec_in!D17)</f>
        <v>0.6320950712195329</v>
      </c>
      <c r="E17" s="70">
        <f>IF(RES_hh_tes_in!E17=0,"",RES_hh_tes_in!E17/RES_hh_fec_in!E17)</f>
        <v>0.63618003324446459</v>
      </c>
      <c r="F17" s="70">
        <f>IF(RES_hh_tes_in!F17=0,"",RES_hh_tes_in!F17/RES_hh_fec_in!F17)</f>
        <v>0.64187223115512093</v>
      </c>
      <c r="G17" s="70">
        <f>IF(RES_hh_tes_in!G17=0,"",RES_hh_tes_in!G17/RES_hh_fec_in!G17)</f>
        <v>0.64376614967982981</v>
      </c>
      <c r="H17" s="70">
        <f>IF(RES_hh_tes_in!H17=0,"",RES_hh_tes_in!H17/RES_hh_fec_in!H17)</f>
        <v>0.64732767577952433</v>
      </c>
      <c r="I17" s="70">
        <f>IF(RES_hh_tes_in!I17=0,"",RES_hh_tes_in!I17/RES_hh_fec_in!I17)</f>
        <v>0.63533295778354582</v>
      </c>
      <c r="J17" s="70">
        <f>IF(RES_hh_tes_in!J17=0,"",RES_hh_tes_in!J17/RES_hh_fec_in!J17)</f>
        <v>0.65240255376183065</v>
      </c>
      <c r="K17" s="70">
        <f>IF(RES_hh_tes_in!K17=0,"",RES_hh_tes_in!K17/RES_hh_fec_in!K17)</f>
        <v>0.6809765114449744</v>
      </c>
      <c r="L17" s="70">
        <f>IF(RES_hh_tes_in!L17=0,"",RES_hh_tes_in!L17/RES_hh_fec_in!L17)</f>
        <v>0.69061688152444312</v>
      </c>
      <c r="M17" s="70">
        <f>IF(RES_hh_tes_in!M17=0,"",RES_hh_tes_in!M17/RES_hh_fec_in!M17)</f>
        <v>0.69719024104622118</v>
      </c>
      <c r="N17" s="70">
        <f>IF(RES_hh_tes_in!N17=0,"",RES_hh_tes_in!N17/RES_hh_fec_in!N17)</f>
        <v>0.72298531371923991</v>
      </c>
      <c r="O17" s="70">
        <f>IF(RES_hh_tes_in!O17=0,"",RES_hh_tes_in!O17/RES_hh_fec_in!O17)</f>
        <v>0.73920983495286197</v>
      </c>
      <c r="P17" s="70">
        <f>IF(RES_hh_tes_in!P17=0,"",RES_hh_tes_in!P17/RES_hh_fec_in!P17)</f>
        <v>0.77069198296323416</v>
      </c>
      <c r="Q17" s="70">
        <f>IF(RES_hh_tes_in!Q17=0,"",RES_hh_tes_in!Q17/RES_hh_fec_in!Q17)</f>
        <v>0.81342952028400251</v>
      </c>
      <c r="R17" s="70">
        <f>IF(RES_hh_tes_in!R17=0,"",RES_hh_tes_in!R17/RES_hh_fec_in!R17)</f>
        <v>0.8137480307715057</v>
      </c>
      <c r="S17" s="70">
        <f>IF(RES_hh_tes_in!S17=0,"",RES_hh_tes_in!S17/RES_hh_fec_in!S17)</f>
        <v>0.83827727838160881</v>
      </c>
      <c r="T17" s="70">
        <f>IF(RES_hh_tes_in!T17=0,"",RES_hh_tes_in!T17/RES_hh_fec_in!T17)</f>
        <v>0.84417777848035358</v>
      </c>
      <c r="U17" s="70">
        <f>IF(RES_hh_tes_in!U17=0,"",RES_hh_tes_in!U17/RES_hh_fec_in!U17)</f>
        <v>0.84053575983275486</v>
      </c>
      <c r="V17" s="70">
        <f>IF(RES_hh_tes_in!V17=0,"",RES_hh_tes_in!V17/RES_hh_fec_in!V17)</f>
        <v>0.87952615676649581</v>
      </c>
      <c r="W17" s="70">
        <f>IF(RES_hh_tes_in!W17=0,"",RES_hh_tes_in!W17/RES_hh_fec_in!W17)</f>
        <v>0.84333068899954122</v>
      </c>
      <c r="DA17" s="88" t="s">
        <v>734</v>
      </c>
    </row>
    <row r="18" spans="1:105" ht="12" customHeight="1" x14ac:dyDescent="0.25">
      <c r="A18" s="28" t="s">
        <v>51</v>
      </c>
      <c r="B18" s="78"/>
      <c r="C18" s="78" t="str">
        <f>IF(RES_hh_tes_in!C18=0,"",RES_hh_tes_in!C18/RES_hh_fec_in!C18)</f>
        <v/>
      </c>
      <c r="D18" s="78" t="str">
        <f>IF(RES_hh_tes_in!D18=0,"",RES_hh_tes_in!D18/RES_hh_fec_in!D18)</f>
        <v/>
      </c>
      <c r="E18" s="78" t="str">
        <f>IF(RES_hh_tes_in!E18=0,"",RES_hh_tes_in!E18/RES_hh_fec_in!E18)</f>
        <v/>
      </c>
      <c r="F18" s="78" t="str">
        <f>IF(RES_hh_tes_in!F18=0,"",RES_hh_tes_in!F18/RES_hh_fec_in!F18)</f>
        <v/>
      </c>
      <c r="G18" s="78" t="str">
        <f>IF(RES_hh_tes_in!G18=0,"",RES_hh_tes_in!G18/RES_hh_fec_in!G18)</f>
        <v/>
      </c>
      <c r="H18" s="78" t="str">
        <f>IF(RES_hh_tes_in!H18=0,"",RES_hh_tes_in!H18/RES_hh_fec_in!H18)</f>
        <v/>
      </c>
      <c r="I18" s="78" t="str">
        <f>IF(RES_hh_tes_in!I18=0,"",RES_hh_tes_in!I18/RES_hh_fec_in!I18)</f>
        <v/>
      </c>
      <c r="J18" s="78" t="str">
        <f>IF(RES_hh_tes_in!J18=0,"",RES_hh_tes_in!J18/RES_hh_fec_in!J18)</f>
        <v/>
      </c>
      <c r="K18" s="78" t="str">
        <f>IF(RES_hh_tes_in!K18=0,"",RES_hh_tes_in!K18/RES_hh_fec_in!K18)</f>
        <v/>
      </c>
      <c r="L18" s="78" t="str">
        <f>IF(RES_hh_tes_in!L18=0,"",RES_hh_tes_in!L18/RES_hh_fec_in!L18)</f>
        <v/>
      </c>
      <c r="M18" s="78" t="str">
        <f>IF(RES_hh_tes_in!M18=0,"",RES_hh_tes_in!M18/RES_hh_fec_in!M18)</f>
        <v/>
      </c>
      <c r="N18" s="78" t="str">
        <f>IF(RES_hh_tes_in!N18=0,"",RES_hh_tes_in!N18/RES_hh_fec_in!N18)</f>
        <v/>
      </c>
      <c r="O18" s="78" t="str">
        <f>IF(RES_hh_tes_in!O18=0,"",RES_hh_tes_in!O18/RES_hh_fec_in!O18)</f>
        <v/>
      </c>
      <c r="P18" s="78" t="str">
        <f>IF(RES_hh_tes_in!P18=0,"",RES_hh_tes_in!P18/RES_hh_fec_in!P18)</f>
        <v/>
      </c>
      <c r="Q18" s="78" t="str">
        <f>IF(RES_hh_tes_in!Q18=0,"",RES_hh_tes_in!Q18/RES_hh_fec_in!Q18)</f>
        <v/>
      </c>
      <c r="R18" s="78" t="str">
        <f>IF(RES_hh_tes_in!R18=0,"",RES_hh_tes_in!R18/RES_hh_fec_in!R18)</f>
        <v/>
      </c>
      <c r="S18" s="78" t="str">
        <f>IF(RES_hh_tes_in!S18=0,"",RES_hh_tes_in!S18/RES_hh_fec_in!S18)</f>
        <v/>
      </c>
      <c r="T18" s="78" t="str">
        <f>IF(RES_hh_tes_in!T18=0,"",RES_hh_tes_in!T18/RES_hh_fec_in!T18)</f>
        <v/>
      </c>
      <c r="U18" s="78" t="str">
        <f>IF(RES_hh_tes_in!U18=0,"",RES_hh_tes_in!U18/RES_hh_fec_in!U18)</f>
        <v/>
      </c>
      <c r="V18" s="78" t="str">
        <f>IF(RES_hh_tes_in!V18=0,"",RES_hh_tes_in!V18/RES_hh_fec_in!V18)</f>
        <v/>
      </c>
      <c r="W18" s="78" t="str">
        <f>IF(RES_hh_tes_in!W18=0,"",RES_hh_tes_in!W18/RES_hh_fec_in!W18)</f>
        <v/>
      </c>
      <c r="DA18" s="89" t="s">
        <v>735</v>
      </c>
    </row>
    <row r="19" spans="1:105" s="2" customFormat="1" ht="12" customHeight="1" x14ac:dyDescent="0.25">
      <c r="A19" s="28" t="s">
        <v>74</v>
      </c>
      <c r="B19" s="78"/>
      <c r="C19" s="78">
        <f>IF(RES_hh_tes_in!C19=0,"",RES_hh_tes_in!C19/RES_hh_fec_in!C19)</f>
        <v>0.62016850733967455</v>
      </c>
      <c r="D19" s="78">
        <f>IF(RES_hh_tes_in!D19=0,"",RES_hh_tes_in!D19/RES_hh_fec_in!D19)</f>
        <v>0.62250856169717861</v>
      </c>
      <c r="E19" s="78">
        <f>IF(RES_hh_tes_in!E19=0,"",RES_hh_tes_in!E19/RES_hh_fec_in!E19)</f>
        <v>0.6252359978487787</v>
      </c>
      <c r="F19" s="78">
        <f>IF(RES_hh_tes_in!F19=0,"",RES_hh_tes_in!F19/RES_hh_fec_in!F19)</f>
        <v>0.62801625879048262</v>
      </c>
      <c r="G19" s="78">
        <f>IF(RES_hh_tes_in!G19=0,"",RES_hh_tes_in!G19/RES_hh_fec_in!G19)</f>
        <v>0.63115327557912193</v>
      </c>
      <c r="H19" s="78">
        <f>IF(RES_hh_tes_in!H19=0,"",RES_hh_tes_in!H19/RES_hh_fec_in!H19)</f>
        <v>0.63460985092259969</v>
      </c>
      <c r="I19" s="78">
        <f>IF(RES_hh_tes_in!I19=0,"",RES_hh_tes_in!I19/RES_hh_fec_in!I19)</f>
        <v>0.63846087344220004</v>
      </c>
      <c r="J19" s="78">
        <f>IF(RES_hh_tes_in!J19=0,"",RES_hh_tes_in!J19/RES_hh_fec_in!J19)</f>
        <v>0.6430131353860189</v>
      </c>
      <c r="K19" s="78">
        <f>IF(RES_hh_tes_in!K19=0,"",RES_hh_tes_in!K19/RES_hh_fec_in!K19)</f>
        <v>0.64852749086089756</v>
      </c>
      <c r="L19" s="78">
        <f>IF(RES_hh_tes_in!L19=0,"",RES_hh_tes_in!L19/RES_hh_fec_in!L19)</f>
        <v>0.65507372903489192</v>
      </c>
      <c r="M19" s="78">
        <f>IF(RES_hh_tes_in!M19=0,"",RES_hh_tes_in!M19/RES_hh_fec_in!M19)</f>
        <v>0.66884200170231711</v>
      </c>
      <c r="N19" s="78" t="str">
        <f>IF(RES_hh_tes_in!N19=0,"",RES_hh_tes_in!N19/RES_hh_fec_in!N19)</f>
        <v/>
      </c>
      <c r="O19" s="78" t="str">
        <f>IF(RES_hh_tes_in!O19=0,"",RES_hh_tes_in!O19/RES_hh_fec_in!O19)</f>
        <v/>
      </c>
      <c r="P19" s="78" t="str">
        <f>IF(RES_hh_tes_in!P19=0,"",RES_hh_tes_in!P19/RES_hh_fec_in!P19)</f>
        <v/>
      </c>
      <c r="Q19" s="78" t="str">
        <f>IF(RES_hh_tes_in!Q19=0,"",RES_hh_tes_in!Q19/RES_hh_fec_in!Q19)</f>
        <v/>
      </c>
      <c r="R19" s="78" t="str">
        <f>IF(RES_hh_tes_in!R19=0,"",RES_hh_tes_in!R19/RES_hh_fec_in!R19)</f>
        <v/>
      </c>
      <c r="S19" s="78" t="str">
        <f>IF(RES_hh_tes_in!S19=0,"",RES_hh_tes_in!S19/RES_hh_fec_in!S19)</f>
        <v/>
      </c>
      <c r="T19" s="78" t="str">
        <f>IF(RES_hh_tes_in!T19=0,"",RES_hh_tes_in!T19/RES_hh_fec_in!T19)</f>
        <v/>
      </c>
      <c r="U19" s="78" t="str">
        <f>IF(RES_hh_tes_in!U19=0,"",RES_hh_tes_in!U19/RES_hh_fec_in!U19)</f>
        <v/>
      </c>
      <c r="V19" s="78" t="str">
        <f>IF(RES_hh_tes_in!V19=0,"",RES_hh_tes_in!V19/RES_hh_fec_in!V19)</f>
        <v/>
      </c>
      <c r="W19" s="78" t="str">
        <f>IF(RES_hh_tes_in!W19=0,"",RES_hh_tes_in!W19/RES_hh_fec_in!W19)</f>
        <v/>
      </c>
      <c r="DA19" s="89" t="s">
        <v>736</v>
      </c>
    </row>
    <row r="20" spans="1:105" ht="12" customHeight="1" x14ac:dyDescent="0.25">
      <c r="A20" s="28" t="s">
        <v>205</v>
      </c>
      <c r="B20" s="78"/>
      <c r="C20" s="78">
        <f>IF(RES_hh_tes_in!C20=0,"",RES_hh_tes_in!C20/RES_hh_fec_in!C20)</f>
        <v>0.55869126137798919</v>
      </c>
      <c r="D20" s="78">
        <f>IF(RES_hh_tes_in!D20=0,"",RES_hh_tes_in!D20/RES_hh_fec_in!D20)</f>
        <v>0.56059969441000024</v>
      </c>
      <c r="E20" s="78">
        <f>IF(RES_hh_tes_in!E20=0,"",RES_hh_tes_in!E20/RES_hh_fec_in!E20)</f>
        <v>0.56282405694573456</v>
      </c>
      <c r="F20" s="78">
        <f>IF(RES_hh_tes_in!F20=0,"",RES_hh_tes_in!F20/RES_hh_fec_in!F20)</f>
        <v>0.5650915007774312</v>
      </c>
      <c r="G20" s="78">
        <f>IF(RES_hh_tes_in!G20=0,"",RES_hh_tes_in!G20/RES_hh_fec_in!G20)</f>
        <v>0.56764989709938596</v>
      </c>
      <c r="H20" s="78">
        <f>IF(RES_hh_tes_in!H20=0,"",RES_hh_tes_in!H20/RES_hh_fec_in!H20)</f>
        <v>0.57046890963299368</v>
      </c>
      <c r="I20" s="78">
        <f>IF(RES_hh_tes_in!I20=0,"",RES_hh_tes_in!I20/RES_hh_fec_in!I20)</f>
        <v>0.57360961384777165</v>
      </c>
      <c r="J20" s="78">
        <f>IF(RES_hh_tes_in!J20=0,"",RES_hh_tes_in!J20/RES_hh_fec_in!J20)</f>
        <v>0.57732221438463138</v>
      </c>
      <c r="K20" s="78">
        <f>IF(RES_hh_tes_in!K20=0,"",RES_hh_tes_in!K20/RES_hh_fec_in!K20)</f>
        <v>0.5818194509999951</v>
      </c>
      <c r="L20" s="78">
        <f>IF(RES_hh_tes_in!L20=0,"",RES_hh_tes_in!L20/RES_hh_fec_in!L20)</f>
        <v>0.58715824030059371</v>
      </c>
      <c r="M20" s="78">
        <f>IF(RES_hh_tes_in!M20=0,"",RES_hh_tes_in!M20/RES_hh_fec_in!M20)</f>
        <v>0.59838696508127498</v>
      </c>
      <c r="N20" s="78">
        <f>IF(RES_hh_tes_in!N20=0,"",RES_hh_tes_in!N20/RES_hh_fec_in!N20)</f>
        <v>0.61710797857100796</v>
      </c>
      <c r="O20" s="78">
        <f>IF(RES_hh_tes_in!O20=0,"",RES_hh_tes_in!O20/RES_hh_fec_in!O20)</f>
        <v>0.64465888253969139</v>
      </c>
      <c r="P20" s="78">
        <f>IF(RES_hh_tes_in!P20=0,"",RES_hh_tes_in!P20/RES_hh_fec_in!P20)</f>
        <v>0.67822841370594222</v>
      </c>
      <c r="Q20" s="78">
        <f>IF(RES_hh_tes_in!Q20=0,"",RES_hh_tes_in!Q20/RES_hh_fec_in!Q20)</f>
        <v>0.70870793527494702</v>
      </c>
      <c r="R20" s="78">
        <f>IF(RES_hh_tes_in!R20=0,"",RES_hh_tes_in!R20/RES_hh_fec_in!R20)</f>
        <v>0.72927788365521296</v>
      </c>
      <c r="S20" s="78">
        <f>IF(RES_hh_tes_in!S20=0,"",RES_hh_tes_in!S20/RES_hh_fec_in!S20)</f>
        <v>0.7490998339125825</v>
      </c>
      <c r="T20" s="78">
        <f>IF(RES_hh_tes_in!T20=0,"",RES_hh_tes_in!T20/RES_hh_fec_in!T20)</f>
        <v>0.76705178886263647</v>
      </c>
      <c r="U20" s="78">
        <f>IF(RES_hh_tes_in!U20=0,"",RES_hh_tes_in!U20/RES_hh_fec_in!U20)</f>
        <v>0.78201175132101852</v>
      </c>
      <c r="V20" s="78">
        <f>IF(RES_hh_tes_in!V20=0,"",RES_hh_tes_in!V20/RES_hh_fec_in!V20)</f>
        <v>0.79285772410334554</v>
      </c>
      <c r="W20" s="78">
        <f>IF(RES_hh_tes_in!W20=0,"",RES_hh_tes_in!W20/RES_hh_fec_in!W20)</f>
        <v>0.79795954089688581</v>
      </c>
      <c r="DA20" s="89" t="s">
        <v>737</v>
      </c>
    </row>
    <row r="21" spans="1:105" ht="12" customHeight="1" x14ac:dyDescent="0.25">
      <c r="A21" s="28" t="s">
        <v>192</v>
      </c>
      <c r="B21" s="78"/>
      <c r="C21" s="78">
        <f>IF(RES_hh_tes_in!C21=0,"",RES_hh_tes_in!C21/RES_hh_fec_in!C21)</f>
        <v>0.61767510542556603</v>
      </c>
      <c r="D21" s="78">
        <f>IF(RES_hh_tes_in!D21=0,"",RES_hh_tes_in!D21/RES_hh_fec_in!D21)</f>
        <v>0.62388940526508918</v>
      </c>
      <c r="E21" s="78">
        <f>IF(RES_hh_tes_in!E21=0,"",RES_hh_tes_in!E21/RES_hh_fec_in!E21)</f>
        <v>0.63037239074706275</v>
      </c>
      <c r="F21" s="78">
        <f>IF(RES_hh_tes_in!F21=0,"",RES_hh_tes_in!F21/RES_hh_fec_in!F21)</f>
        <v>0.63690777785991237</v>
      </c>
      <c r="G21" s="78">
        <f>IF(RES_hh_tes_in!G21=0,"",RES_hh_tes_in!G21/RES_hh_fec_in!G21)</f>
        <v>0.64368841386133102</v>
      </c>
      <c r="H21" s="78">
        <f>IF(RES_hh_tes_in!H21=0,"",RES_hh_tes_in!H21/RES_hh_fec_in!H21)</f>
        <v>0.65068818989032062</v>
      </c>
      <c r="I21" s="78">
        <f>IF(RES_hh_tes_in!I21=0,"",RES_hh_tes_in!I21/RES_hh_fec_in!I21)</f>
        <v>0.65795209339609795</v>
      </c>
      <c r="J21" s="78">
        <f>IF(RES_hh_tes_in!J21=0,"",RES_hh_tes_in!J21/RES_hh_fec_in!J21)</f>
        <v>0.66567022441734025</v>
      </c>
      <c r="K21" s="78">
        <f>IF(RES_hh_tes_in!K21=0,"",RES_hh_tes_in!K21/RES_hh_fec_in!K21)</f>
        <v>0.67400109755113702</v>
      </c>
      <c r="L21" s="78">
        <f>IF(RES_hh_tes_in!L21=0,"",RES_hh_tes_in!L21/RES_hh_fec_in!L21)</f>
        <v>0.68298167283652522</v>
      </c>
      <c r="M21" s="78">
        <f>IF(RES_hh_tes_in!M21=0,"",RES_hh_tes_in!M21/RES_hh_fec_in!M21)</f>
        <v>0.69656260842687245</v>
      </c>
      <c r="N21" s="78">
        <f>IF(RES_hh_tes_in!N21=0,"",RES_hh_tes_in!N21/RES_hh_fec_in!N21)</f>
        <v>0.71595995538042723</v>
      </c>
      <c r="O21" s="78">
        <f>IF(RES_hh_tes_in!O21=0,"",RES_hh_tes_in!O21/RES_hh_fec_in!O21)</f>
        <v>0.74207161928178444</v>
      </c>
      <c r="P21" s="78">
        <f>IF(RES_hh_tes_in!P21=0,"",RES_hh_tes_in!P21/RES_hh_fec_in!P21)</f>
        <v>0.7724567099140649</v>
      </c>
      <c r="Q21" s="78">
        <f>IF(RES_hh_tes_in!Q21=0,"",RES_hh_tes_in!Q21/RES_hh_fec_in!Q21)</f>
        <v>0.79945767556519964</v>
      </c>
      <c r="R21" s="78">
        <f>IF(RES_hh_tes_in!R21=0,"",RES_hh_tes_in!R21/RES_hh_fec_in!R21)</f>
        <v>0.81721149339768717</v>
      </c>
      <c r="S21" s="78">
        <f>IF(RES_hh_tes_in!S21=0,"",RES_hh_tes_in!S21/RES_hh_fec_in!S21)</f>
        <v>0.83341070882643553</v>
      </c>
      <c r="T21" s="78">
        <f>IF(RES_hh_tes_in!T21=0,"",RES_hh_tes_in!T21/RES_hh_fec_in!T21)</f>
        <v>0.84763479195576941</v>
      </c>
      <c r="U21" s="78">
        <f>IF(RES_hh_tes_in!U21=0,"",RES_hh_tes_in!U21/RES_hh_fec_in!U21)</f>
        <v>0.85941519913911468</v>
      </c>
      <c r="V21" s="78">
        <f>IF(RES_hh_tes_in!V21=0,"",RES_hh_tes_in!V21/RES_hh_fec_in!V21)</f>
        <v>0.86823777627439713</v>
      </c>
      <c r="W21" s="78">
        <f>IF(RES_hh_tes_in!W21=0,"",RES_hh_tes_in!W21/RES_hh_fec_in!W21)</f>
        <v>0.87279123893231181</v>
      </c>
      <c r="DA21" s="89" t="s">
        <v>738</v>
      </c>
    </row>
    <row r="22" spans="1:105" ht="12" customHeight="1" x14ac:dyDescent="0.25">
      <c r="A22" s="28" t="s">
        <v>207</v>
      </c>
      <c r="B22" s="78"/>
      <c r="C22" s="78">
        <f>IF(RES_hh_tes_in!C22=0,"",RES_hh_tes_in!C22/RES_hh_fec_in!C22)</f>
        <v>0.63645018544380338</v>
      </c>
      <c r="D22" s="78">
        <f>IF(RES_hh_tes_in!D22=0,"",RES_hh_tes_in!D22/RES_hh_fec_in!D22)</f>
        <v>0.6496565408781112</v>
      </c>
      <c r="E22" s="78">
        <f>IF(RES_hh_tes_in!E22=0,"",RES_hh_tes_in!E22/RES_hh_fec_in!E22)</f>
        <v>0.66298844221656583</v>
      </c>
      <c r="F22" s="78">
        <f>IF(RES_hh_tes_in!F22=0,"",RES_hh_tes_in!F22/RES_hh_fec_in!F22)</f>
        <v>0.676433073516442</v>
      </c>
      <c r="G22" s="78">
        <f>IF(RES_hh_tes_in!G22=0,"",RES_hh_tes_in!G22/RES_hh_fec_in!G22)</f>
        <v>0.68997769498961159</v>
      </c>
      <c r="H22" s="78">
        <f>IF(RES_hh_tes_in!H22=0,"",RES_hh_tes_in!H22/RES_hh_fec_in!H22)</f>
        <v>0.70360712816897419</v>
      </c>
      <c r="I22" s="78">
        <f>IF(RES_hh_tes_in!I22=0,"",RES_hh_tes_in!I22/RES_hh_fec_in!I22)</f>
        <v>0.71730141444689521</v>
      </c>
      <c r="J22" s="78">
        <f>IF(RES_hh_tes_in!J22=0,"",RES_hh_tes_in!J22/RES_hh_fec_in!J22)</f>
        <v>0.73101751999682618</v>
      </c>
      <c r="K22" s="78">
        <f>IF(RES_hh_tes_in!K22=0,"",RES_hh_tes_in!K22/RES_hh_fec_in!K22)</f>
        <v>0.74469851834764078</v>
      </c>
      <c r="L22" s="78">
        <f>IF(RES_hh_tes_in!L22=0,"",RES_hh_tes_in!L22/RES_hh_fec_in!L22)</f>
        <v>0.75829388389450447</v>
      </c>
      <c r="M22" s="78">
        <f>IF(RES_hh_tes_in!M22=0,"",RES_hh_tes_in!M22/RES_hh_fec_in!M22)</f>
        <v>0.77081467685867333</v>
      </c>
      <c r="N22" s="78">
        <f>IF(RES_hh_tes_in!N22=0,"",RES_hh_tes_in!N22/RES_hh_fec_in!N22)</f>
        <v>0.78173001167512424</v>
      </c>
      <c r="O22" s="78">
        <f>IF(RES_hh_tes_in!O22=0,"",RES_hh_tes_in!O22/RES_hh_fec_in!O22)</f>
        <v>0.79075268886978323</v>
      </c>
      <c r="P22" s="78">
        <f>IF(RES_hh_tes_in!P22=0,"",RES_hh_tes_in!P22/RES_hh_fec_in!P22)</f>
        <v>0.7986557269281036</v>
      </c>
      <c r="Q22" s="78">
        <f>IF(RES_hh_tes_in!Q22=0,"",RES_hh_tes_in!Q22/RES_hh_fec_in!Q22)</f>
        <v>0.80806446730867865</v>
      </c>
      <c r="R22" s="78">
        <f>IF(RES_hh_tes_in!R22=0,"",RES_hh_tes_in!R22/RES_hh_fec_in!R22)</f>
        <v>0.82193735789685929</v>
      </c>
      <c r="S22" s="78">
        <f>IF(RES_hh_tes_in!S22=0,"",RES_hh_tes_in!S22/RES_hh_fec_in!S22)</f>
        <v>0.83748569383955751</v>
      </c>
      <c r="T22" s="78">
        <f>IF(RES_hh_tes_in!T22=0,"",RES_hh_tes_in!T22/RES_hh_fec_in!T22)</f>
        <v>0.85310944790126531</v>
      </c>
      <c r="U22" s="78" t="str">
        <f>IF(RES_hh_tes_in!U22=0,"",RES_hh_tes_in!U22/RES_hh_fec_in!U22)</f>
        <v/>
      </c>
      <c r="V22" s="78" t="str">
        <f>IF(RES_hh_tes_in!V22=0,"",RES_hh_tes_in!V22/RES_hh_fec_in!V22)</f>
        <v/>
      </c>
      <c r="W22" s="78">
        <f>IF(RES_hh_tes_in!W22=0,"",RES_hh_tes_in!W22/RES_hh_fec_in!W22)</f>
        <v>0.8892677658134408</v>
      </c>
      <c r="DA22" s="89" t="s">
        <v>739</v>
      </c>
    </row>
    <row r="23" spans="1:105" ht="12" customHeight="1" x14ac:dyDescent="0.25">
      <c r="A23" s="28" t="s">
        <v>202</v>
      </c>
      <c r="B23" s="78"/>
      <c r="C23" s="78" t="str">
        <f>IF(RES_hh_tes_in!C23=0,"",RES_hh_tes_in!C23/RES_hh_fec_in!C23)</f>
        <v/>
      </c>
      <c r="D23" s="78" t="str">
        <f>IF(RES_hh_tes_in!D23=0,"",RES_hh_tes_in!D23/RES_hh_fec_in!D23)</f>
        <v/>
      </c>
      <c r="E23" s="78" t="str">
        <f>IF(RES_hh_tes_in!E23=0,"",RES_hh_tes_in!E23/RES_hh_fec_in!E23)</f>
        <v/>
      </c>
      <c r="F23" s="78" t="str">
        <f>IF(RES_hh_tes_in!F23=0,"",RES_hh_tes_in!F23/RES_hh_fec_in!F23)</f>
        <v/>
      </c>
      <c r="G23" s="78" t="str">
        <f>IF(RES_hh_tes_in!G23=0,"",RES_hh_tes_in!G23/RES_hh_fec_in!G23)</f>
        <v/>
      </c>
      <c r="H23" s="78" t="str">
        <f>IF(RES_hh_tes_in!H23=0,"",RES_hh_tes_in!H23/RES_hh_fec_in!H23)</f>
        <v/>
      </c>
      <c r="I23" s="78" t="str">
        <f>IF(RES_hh_tes_in!I23=0,"",RES_hh_tes_in!I23/RES_hh_fec_in!I23)</f>
        <v/>
      </c>
      <c r="J23" s="78" t="str">
        <f>IF(RES_hh_tes_in!J23=0,"",RES_hh_tes_in!J23/RES_hh_fec_in!J23)</f>
        <v/>
      </c>
      <c r="K23" s="78" t="str">
        <f>IF(RES_hh_tes_in!K23=0,"",RES_hh_tes_in!K23/RES_hh_fec_in!K23)</f>
        <v/>
      </c>
      <c r="L23" s="78" t="str">
        <f>IF(RES_hh_tes_in!L23=0,"",RES_hh_tes_in!L23/RES_hh_fec_in!L23)</f>
        <v/>
      </c>
      <c r="M23" s="78" t="str">
        <f>IF(RES_hh_tes_in!M23=0,"",RES_hh_tes_in!M23/RES_hh_fec_in!M23)</f>
        <v/>
      </c>
      <c r="N23" s="78" t="str">
        <f>IF(RES_hh_tes_in!N23=0,"",RES_hh_tes_in!N23/RES_hh_fec_in!N23)</f>
        <v/>
      </c>
      <c r="O23" s="78" t="str">
        <f>IF(RES_hh_tes_in!O23=0,"",RES_hh_tes_in!O23/RES_hh_fec_in!O23)</f>
        <v/>
      </c>
      <c r="P23" s="78" t="str">
        <f>IF(RES_hh_tes_in!P23=0,"",RES_hh_tes_in!P23/RES_hh_fec_in!P23)</f>
        <v/>
      </c>
      <c r="Q23" s="78" t="str">
        <f>IF(RES_hh_tes_in!Q23=0,"",RES_hh_tes_in!Q23/RES_hh_fec_in!Q23)</f>
        <v/>
      </c>
      <c r="R23" s="78" t="str">
        <f>IF(RES_hh_tes_in!R23=0,"",RES_hh_tes_in!R23/RES_hh_fec_in!R23)</f>
        <v/>
      </c>
      <c r="S23" s="78" t="str">
        <f>IF(RES_hh_tes_in!S23=0,"",RES_hh_tes_in!S23/RES_hh_fec_in!S23)</f>
        <v/>
      </c>
      <c r="T23" s="78" t="str">
        <f>IF(RES_hh_tes_in!T23=0,"",RES_hh_tes_in!T23/RES_hh_fec_in!T23)</f>
        <v/>
      </c>
      <c r="U23" s="78" t="str">
        <f>IF(RES_hh_tes_in!U23=0,"",RES_hh_tes_in!U23/RES_hh_fec_in!U23)</f>
        <v/>
      </c>
      <c r="V23" s="78" t="str">
        <f>IF(RES_hh_tes_in!V23=0,"",RES_hh_tes_in!V23/RES_hh_fec_in!V23)</f>
        <v/>
      </c>
      <c r="W23" s="78" t="str">
        <f>IF(RES_hh_tes_in!W23=0,"",RES_hh_tes_in!W23/RES_hh_fec_in!W23)</f>
        <v/>
      </c>
      <c r="DA23" s="89" t="s">
        <v>740</v>
      </c>
    </row>
    <row r="24" spans="1:105" ht="12" customHeight="1" x14ac:dyDescent="0.25">
      <c r="A24" s="28" t="s">
        <v>203</v>
      </c>
      <c r="B24" s="78"/>
      <c r="C24" s="78" t="str">
        <f>IF(RES_hh_tes_in!C24=0,"",RES_hh_tes_in!C24/RES_hh_fec_in!C24)</f>
        <v/>
      </c>
      <c r="D24" s="78" t="str">
        <f>IF(RES_hh_tes_in!D24=0,"",RES_hh_tes_in!D24/RES_hh_fec_in!D24)</f>
        <v/>
      </c>
      <c r="E24" s="78" t="str">
        <f>IF(RES_hh_tes_in!E24=0,"",RES_hh_tes_in!E24/RES_hh_fec_in!E24)</f>
        <v/>
      </c>
      <c r="F24" s="78" t="str">
        <f>IF(RES_hh_tes_in!F24=0,"",RES_hh_tes_in!F24/RES_hh_fec_in!F24)</f>
        <v/>
      </c>
      <c r="G24" s="78" t="str">
        <f>IF(RES_hh_tes_in!G24=0,"",RES_hh_tes_in!G24/RES_hh_fec_in!G24)</f>
        <v/>
      </c>
      <c r="H24" s="78" t="str">
        <f>IF(RES_hh_tes_in!H24=0,"",RES_hh_tes_in!H24/RES_hh_fec_in!H24)</f>
        <v/>
      </c>
      <c r="I24" s="78" t="str">
        <f>IF(RES_hh_tes_in!I24=0,"",RES_hh_tes_in!I24/RES_hh_fec_in!I24)</f>
        <v/>
      </c>
      <c r="J24" s="78" t="str">
        <f>IF(RES_hh_tes_in!J24=0,"",RES_hh_tes_in!J24/RES_hh_fec_in!J24)</f>
        <v/>
      </c>
      <c r="K24" s="78" t="str">
        <f>IF(RES_hh_tes_in!K24=0,"",RES_hh_tes_in!K24/RES_hh_fec_in!K24)</f>
        <v/>
      </c>
      <c r="L24" s="78" t="str">
        <f>IF(RES_hh_tes_in!L24=0,"",RES_hh_tes_in!L24/RES_hh_fec_in!L24)</f>
        <v/>
      </c>
      <c r="M24" s="78" t="str">
        <f>IF(RES_hh_tes_in!M24=0,"",RES_hh_tes_in!M24/RES_hh_fec_in!M24)</f>
        <v/>
      </c>
      <c r="N24" s="78" t="str">
        <f>IF(RES_hh_tes_in!N24=0,"",RES_hh_tes_in!N24/RES_hh_fec_in!N24)</f>
        <v/>
      </c>
      <c r="O24" s="78" t="str">
        <f>IF(RES_hh_tes_in!O24=0,"",RES_hh_tes_in!O24/RES_hh_fec_in!O24)</f>
        <v/>
      </c>
      <c r="P24" s="78" t="str">
        <f>IF(RES_hh_tes_in!P24=0,"",RES_hh_tes_in!P24/RES_hh_fec_in!P24)</f>
        <v/>
      </c>
      <c r="Q24" s="78" t="str">
        <f>IF(RES_hh_tes_in!Q24=0,"",RES_hh_tes_in!Q24/RES_hh_fec_in!Q24)</f>
        <v/>
      </c>
      <c r="R24" s="78" t="str">
        <f>IF(RES_hh_tes_in!R24=0,"",RES_hh_tes_in!R24/RES_hh_fec_in!R24)</f>
        <v/>
      </c>
      <c r="S24" s="78" t="str">
        <f>IF(RES_hh_tes_in!S24=0,"",RES_hh_tes_in!S24/RES_hh_fec_in!S24)</f>
        <v/>
      </c>
      <c r="T24" s="78" t="str">
        <f>IF(RES_hh_tes_in!T24=0,"",RES_hh_tes_in!T24/RES_hh_fec_in!T24)</f>
        <v/>
      </c>
      <c r="U24" s="78" t="str">
        <f>IF(RES_hh_tes_in!U24=0,"",RES_hh_tes_in!U24/RES_hh_fec_in!U24)</f>
        <v/>
      </c>
      <c r="V24" s="78" t="str">
        <f>IF(RES_hh_tes_in!V24=0,"",RES_hh_tes_in!V24/RES_hh_fec_in!V24)</f>
        <v/>
      </c>
      <c r="W24" s="78" t="str">
        <f>IF(RES_hh_tes_in!W24=0,"",RES_hh_tes_in!W24/RES_hh_fec_in!W24)</f>
        <v/>
      </c>
      <c r="DA24" s="89" t="s">
        <v>741</v>
      </c>
    </row>
    <row r="25" spans="1:105" ht="12" customHeight="1" x14ac:dyDescent="0.25">
      <c r="A25" s="73" t="s">
        <v>53</v>
      </c>
      <c r="B25" s="79"/>
      <c r="C25" s="79">
        <f>IF(RES_hh_tes_in!C25=0,"",RES_hh_tes_in!C25/RES_hh_fec_in!C25)</f>
        <v>0.6950914659879166</v>
      </c>
      <c r="D25" s="79">
        <f>IF(RES_hh_tes_in!D25=0,"",RES_hh_tes_in!D25/RES_hh_fec_in!D25)</f>
        <v>0.69624571261176371</v>
      </c>
      <c r="E25" s="79">
        <f>IF(RES_hh_tes_in!E25=0,"",RES_hh_tes_in!E25/RES_hh_fec_in!E25)</f>
        <v>0.69748873712461479</v>
      </c>
      <c r="F25" s="79">
        <f>IF(RES_hh_tes_in!F25=0,"",RES_hh_tes_in!F25/RES_hh_fec_in!F25)</f>
        <v>0.69874370202331959</v>
      </c>
      <c r="G25" s="79">
        <f>IF(RES_hh_tes_in!G25=0,"",RES_hh_tes_in!G25/RES_hh_fec_in!G25)</f>
        <v>0.70008113775384262</v>
      </c>
      <c r="H25" s="79">
        <f>IF(RES_hh_tes_in!H25=0,"",RES_hh_tes_in!H25/RES_hh_fec_in!H25)</f>
        <v>0.7014931388014719</v>
      </c>
      <c r="I25" s="79">
        <f>IF(RES_hh_tes_in!I25=0,"",RES_hh_tes_in!I25/RES_hh_fec_in!I25)</f>
        <v>0.70299807439451401</v>
      </c>
      <c r="J25" s="79">
        <f>IF(RES_hh_tes_in!J25=0,"",RES_hh_tes_in!J25/RES_hh_fec_in!J25)</f>
        <v>0.70466947362213916</v>
      </c>
      <c r="K25" s="79">
        <f>IF(RES_hh_tes_in!K25=0,"",RES_hh_tes_in!K25/RES_hh_fec_in!K25)</f>
        <v>0.70657249798503086</v>
      </c>
      <c r="L25" s="79">
        <f>IF(RES_hh_tes_in!L25=0,"",RES_hh_tes_in!L25/RES_hh_fec_in!L25)</f>
        <v>0.70872995317775156</v>
      </c>
      <c r="M25" s="79">
        <f>IF(RES_hh_tes_in!M25=0,"",RES_hh_tes_in!M25/RES_hh_fec_in!M25)</f>
        <v>0.71263676535141618</v>
      </c>
      <c r="N25" s="79">
        <f>IF(RES_hh_tes_in!N25=0,"",RES_hh_tes_in!N25/RES_hh_fec_in!N25)</f>
        <v>0.71894978259673337</v>
      </c>
      <c r="O25" s="79">
        <f>IF(RES_hh_tes_in!O25=0,"",RES_hh_tes_in!O25/RES_hh_fec_in!O25)</f>
        <v>0.72851133596274298</v>
      </c>
      <c r="P25" s="79">
        <f>IF(RES_hh_tes_in!P25=0,"",RES_hh_tes_in!P25/RES_hh_fec_in!P25)</f>
        <v>0.74094968947205953</v>
      </c>
      <c r="Q25" s="79">
        <f>IF(RES_hh_tes_in!Q25=0,"",RES_hh_tes_in!Q25/RES_hh_fec_in!Q25)</f>
        <v>0.75315470571002985</v>
      </c>
      <c r="R25" s="79">
        <f>IF(RES_hh_tes_in!R25=0,"",RES_hh_tes_in!R25/RES_hh_fec_in!R25)</f>
        <v>0.76190394088090663</v>
      </c>
      <c r="S25" s="79">
        <f>IF(RES_hh_tes_in!S25=0,"",RES_hh_tes_in!S25/RES_hh_fec_in!S25)</f>
        <v>0.7705669218798481</v>
      </c>
      <c r="T25" s="79">
        <f>IF(RES_hh_tes_in!T25=0,"",RES_hh_tes_in!T25/RES_hh_fec_in!T25)</f>
        <v>0.7789620020874124</v>
      </c>
      <c r="U25" s="79">
        <f>IF(RES_hh_tes_in!U25=0,"",RES_hh_tes_in!U25/RES_hh_fec_in!U25)</f>
        <v>0.78684810275434169</v>
      </c>
      <c r="V25" s="79">
        <f>IF(RES_hh_tes_in!V25=0,"",RES_hh_tes_in!V25/RES_hh_fec_in!V25)</f>
        <v>0.7938553608103881</v>
      </c>
      <c r="W25" s="79">
        <f>IF(RES_hh_tes_in!W25=0,"",RES_hh_tes_in!W25/RES_hh_fec_in!W25)</f>
        <v>0.79937142756723678</v>
      </c>
      <c r="DA25" s="90" t="s">
        <v>742</v>
      </c>
    </row>
    <row r="26" spans="1:105" ht="12" customHeight="1" x14ac:dyDescent="0.25">
      <c r="A26" s="32" t="s">
        <v>52</v>
      </c>
      <c r="B26" s="81"/>
      <c r="C26" s="81">
        <f>IF(RES_hh_tes_in!C26=0,"",RES_hh_tes_in!C26/RES_hh_fec_in!C26)</f>
        <v>1</v>
      </c>
      <c r="D26" s="81">
        <f>IF(RES_hh_tes_in!D26=0,"",RES_hh_tes_in!D26/RES_hh_fec_in!D26)</f>
        <v>1</v>
      </c>
      <c r="E26" s="81">
        <f>IF(RES_hh_tes_in!E26=0,"",RES_hh_tes_in!E26/RES_hh_fec_in!E26)</f>
        <v>1</v>
      </c>
      <c r="F26" s="81">
        <f>IF(RES_hh_tes_in!F26=0,"",RES_hh_tes_in!F26/RES_hh_fec_in!F26)</f>
        <v>1</v>
      </c>
      <c r="G26" s="81">
        <f>IF(RES_hh_tes_in!G26=0,"",RES_hh_tes_in!G26/RES_hh_fec_in!G26)</f>
        <v>1</v>
      </c>
      <c r="H26" s="81">
        <f>IF(RES_hh_tes_in!H26=0,"",RES_hh_tes_in!H26/RES_hh_fec_in!H26)</f>
        <v>1</v>
      </c>
      <c r="I26" s="81">
        <f>IF(RES_hh_tes_in!I26=0,"",RES_hh_tes_in!I26/RES_hh_fec_in!I26)</f>
        <v>1</v>
      </c>
      <c r="J26" s="81">
        <f>IF(RES_hh_tes_in!J26=0,"",RES_hh_tes_in!J26/RES_hh_fec_in!J26)</f>
        <v>1</v>
      </c>
      <c r="K26" s="81">
        <f>IF(RES_hh_tes_in!K26=0,"",RES_hh_tes_in!K26/RES_hh_fec_in!K26)</f>
        <v>1</v>
      </c>
      <c r="L26" s="81">
        <f>IF(RES_hh_tes_in!L26=0,"",RES_hh_tes_in!L26/RES_hh_fec_in!L26)</f>
        <v>1</v>
      </c>
      <c r="M26" s="81">
        <f>IF(RES_hh_tes_in!M26=0,"",RES_hh_tes_in!M26/RES_hh_fec_in!M26)</f>
        <v>1</v>
      </c>
      <c r="N26" s="81">
        <f>IF(RES_hh_tes_in!N26=0,"",RES_hh_tes_in!N26/RES_hh_fec_in!N26)</f>
        <v>1</v>
      </c>
      <c r="O26" s="81">
        <f>IF(RES_hh_tes_in!O26=0,"",RES_hh_tes_in!O26/RES_hh_fec_in!O26)</f>
        <v>1</v>
      </c>
      <c r="P26" s="81">
        <f>IF(RES_hh_tes_in!P26=0,"",RES_hh_tes_in!P26/RES_hh_fec_in!P26)</f>
        <v>1</v>
      </c>
      <c r="Q26" s="81">
        <f>IF(RES_hh_tes_in!Q26=0,"",RES_hh_tes_in!Q26/RES_hh_fec_in!Q26)</f>
        <v>1</v>
      </c>
      <c r="R26" s="81">
        <f>IF(RES_hh_tes_in!R26=0,"",RES_hh_tes_in!R26/RES_hh_fec_in!R26)</f>
        <v>1</v>
      </c>
      <c r="S26" s="81">
        <f>IF(RES_hh_tes_in!S26=0,"",RES_hh_tes_in!S26/RES_hh_fec_in!S26)</f>
        <v>1</v>
      </c>
      <c r="T26" s="81">
        <f>IF(RES_hh_tes_in!T26=0,"",RES_hh_tes_in!T26/RES_hh_fec_in!T26)</f>
        <v>1</v>
      </c>
      <c r="U26" s="81">
        <f>IF(RES_hh_tes_in!U26=0,"",RES_hh_tes_in!U26/RES_hh_fec_in!U26)</f>
        <v>1</v>
      </c>
      <c r="V26" s="81">
        <f>IF(RES_hh_tes_in!V26=0,"",RES_hh_tes_in!V26/RES_hh_fec_in!V26)</f>
        <v>1</v>
      </c>
      <c r="W26" s="81">
        <f>IF(RES_hh_tes_in!W26=0,"",RES_hh_tes_in!W26/RES_hh_fec_in!W26)</f>
        <v>1</v>
      </c>
      <c r="DA26" s="92" t="s">
        <v>743</v>
      </c>
    </row>
    <row r="27" spans="1:105" ht="12.95" customHeight="1" x14ac:dyDescent="0.25">
      <c r="A27" s="68" t="s">
        <v>54</v>
      </c>
      <c r="B27" s="70"/>
      <c r="C27" s="70">
        <f>IF(RES_hh_tes_in!C27=0,"",RES_hh_tes_in!C27/RES_hh_fec_in!C27)</f>
        <v>0.70726874061241618</v>
      </c>
      <c r="D27" s="70">
        <f>IF(RES_hh_tes_in!D27=0,"",RES_hh_tes_in!D27/RES_hh_fec_in!D27)</f>
        <v>0.76045746778209367</v>
      </c>
      <c r="E27" s="70">
        <f>IF(RES_hh_tes_in!E27=0,"",RES_hh_tes_in!E27/RES_hh_fec_in!E27)</f>
        <v>0.75588892606523461</v>
      </c>
      <c r="F27" s="70">
        <f>IF(RES_hh_tes_in!F27=0,"",RES_hh_tes_in!F27/RES_hh_fec_in!F27)</f>
        <v>0.74775282382220221</v>
      </c>
      <c r="G27" s="70">
        <f>IF(RES_hh_tes_in!G27=0,"",RES_hh_tes_in!G27/RES_hh_fec_in!G27)</f>
        <v>0.70086898997844449</v>
      </c>
      <c r="H27" s="70">
        <f>IF(RES_hh_tes_in!H27=0,"",RES_hh_tes_in!H27/RES_hh_fec_in!H27)</f>
        <v>0.71604572373132647</v>
      </c>
      <c r="I27" s="70">
        <f>IF(RES_hh_tes_in!I27=0,"",RES_hh_tes_in!I27/RES_hh_fec_in!I27)</f>
        <v>0.72284144984311627</v>
      </c>
      <c r="J27" s="70">
        <f>IF(RES_hh_tes_in!J27=0,"",RES_hh_tes_in!J27/RES_hh_fec_in!J27)</f>
        <v>0.70602503300949082</v>
      </c>
      <c r="K27" s="70">
        <f>IF(RES_hh_tes_in!K27=0,"",RES_hh_tes_in!K27/RES_hh_fec_in!K27)</f>
        <v>0.70561022428720577</v>
      </c>
      <c r="L27" s="70">
        <f>IF(RES_hh_tes_in!L27=0,"",RES_hh_tes_in!L27/RES_hh_fec_in!L27)</f>
        <v>0.7137905695639899</v>
      </c>
      <c r="M27" s="70">
        <f>IF(RES_hh_tes_in!M27=0,"",RES_hh_tes_in!M27/RES_hh_fec_in!M27)</f>
        <v>0.76318071824616762</v>
      </c>
      <c r="N27" s="70">
        <f>IF(RES_hh_tes_in!N27=0,"",RES_hh_tes_in!N27/RES_hh_fec_in!N27)</f>
        <v>0.75378265179691983</v>
      </c>
      <c r="O27" s="70">
        <f>IF(RES_hh_tes_in!O27=0,"",RES_hh_tes_in!O27/RES_hh_fec_in!O27)</f>
        <v>0.75146311472748084</v>
      </c>
      <c r="P27" s="70">
        <f>IF(RES_hh_tes_in!P27=0,"",RES_hh_tes_in!P27/RES_hh_fec_in!P27)</f>
        <v>0.73513203417210782</v>
      </c>
      <c r="Q27" s="70">
        <f>IF(RES_hh_tes_in!Q27=0,"",RES_hh_tes_in!Q27/RES_hh_fec_in!Q27)</f>
        <v>0.67438479483493186</v>
      </c>
      <c r="R27" s="70">
        <f>IF(RES_hh_tes_in!R27=0,"",RES_hh_tes_in!R27/RES_hh_fec_in!R27)</f>
        <v>0.67511858805368652</v>
      </c>
      <c r="S27" s="70">
        <f>IF(RES_hh_tes_in!S27=0,"",RES_hh_tes_in!S27/RES_hh_fec_in!S27)</f>
        <v>0.67906000396467514</v>
      </c>
      <c r="T27" s="70">
        <f>IF(RES_hh_tes_in!T27=0,"",RES_hh_tes_in!T27/RES_hh_fec_in!T27)</f>
        <v>0.75765422783272285</v>
      </c>
      <c r="U27" s="70">
        <f>IF(RES_hh_tes_in!U27=0,"",RES_hh_tes_in!U27/RES_hh_fec_in!U27)</f>
        <v>0.73776966490754037</v>
      </c>
      <c r="V27" s="70">
        <f>IF(RES_hh_tes_in!V27=0,"",RES_hh_tes_in!V27/RES_hh_fec_in!V27)</f>
        <v>0.69459838132107643</v>
      </c>
      <c r="W27" s="70">
        <f>IF(RES_hh_tes_in!W27=0,"",RES_hh_tes_in!W27/RES_hh_fec_in!W27)</f>
        <v>0.78290818240145366</v>
      </c>
      <c r="DA27" s="88" t="s">
        <v>744</v>
      </c>
    </row>
    <row r="28" spans="1:105" ht="12" customHeight="1" x14ac:dyDescent="0.25">
      <c r="A28" s="28" t="s">
        <v>51</v>
      </c>
      <c r="B28" s="78"/>
      <c r="C28" s="78" t="str">
        <f>IF(RES_hh_tes_in!C28=0,"",RES_hh_tes_in!C28/RES_hh_fec_in!C28)</f>
        <v/>
      </c>
      <c r="D28" s="78" t="str">
        <f>IF(RES_hh_tes_in!D28=0,"",RES_hh_tes_in!D28/RES_hh_fec_in!D28)</f>
        <v/>
      </c>
      <c r="E28" s="78" t="str">
        <f>IF(RES_hh_tes_in!E28=0,"",RES_hh_tes_in!E28/RES_hh_fec_in!E28)</f>
        <v/>
      </c>
      <c r="F28" s="78" t="str">
        <f>IF(RES_hh_tes_in!F28=0,"",RES_hh_tes_in!F28/RES_hh_fec_in!F28)</f>
        <v/>
      </c>
      <c r="G28" s="78" t="str">
        <f>IF(RES_hh_tes_in!G28=0,"",RES_hh_tes_in!G28/RES_hh_fec_in!G28)</f>
        <v/>
      </c>
      <c r="H28" s="78" t="str">
        <f>IF(RES_hh_tes_in!H28=0,"",RES_hh_tes_in!H28/RES_hh_fec_in!H28)</f>
        <v/>
      </c>
      <c r="I28" s="78" t="str">
        <f>IF(RES_hh_tes_in!I28=0,"",RES_hh_tes_in!I28/RES_hh_fec_in!I28)</f>
        <v/>
      </c>
      <c r="J28" s="78" t="str">
        <f>IF(RES_hh_tes_in!J28=0,"",RES_hh_tes_in!J28/RES_hh_fec_in!J28)</f>
        <v/>
      </c>
      <c r="K28" s="78" t="str">
        <f>IF(RES_hh_tes_in!K28=0,"",RES_hh_tes_in!K28/RES_hh_fec_in!K28)</f>
        <v/>
      </c>
      <c r="L28" s="78" t="str">
        <f>IF(RES_hh_tes_in!L28=0,"",RES_hh_tes_in!L28/RES_hh_fec_in!L28)</f>
        <v/>
      </c>
      <c r="M28" s="78" t="str">
        <f>IF(RES_hh_tes_in!M28=0,"",RES_hh_tes_in!M28/RES_hh_fec_in!M28)</f>
        <v/>
      </c>
      <c r="N28" s="78" t="str">
        <f>IF(RES_hh_tes_in!N28=0,"",RES_hh_tes_in!N28/RES_hh_fec_in!N28)</f>
        <v/>
      </c>
      <c r="O28" s="78" t="str">
        <f>IF(RES_hh_tes_in!O28=0,"",RES_hh_tes_in!O28/RES_hh_fec_in!O28)</f>
        <v/>
      </c>
      <c r="P28" s="78" t="str">
        <f>IF(RES_hh_tes_in!P28=0,"",RES_hh_tes_in!P28/RES_hh_fec_in!P28)</f>
        <v/>
      </c>
      <c r="Q28" s="78" t="str">
        <f>IF(RES_hh_tes_in!Q28=0,"",RES_hh_tes_in!Q28/RES_hh_fec_in!Q28)</f>
        <v/>
      </c>
      <c r="R28" s="78" t="str">
        <f>IF(RES_hh_tes_in!R28=0,"",RES_hh_tes_in!R28/RES_hh_fec_in!R28)</f>
        <v/>
      </c>
      <c r="S28" s="78" t="str">
        <f>IF(RES_hh_tes_in!S28=0,"",RES_hh_tes_in!S28/RES_hh_fec_in!S28)</f>
        <v/>
      </c>
      <c r="T28" s="78" t="str">
        <f>IF(RES_hh_tes_in!T28=0,"",RES_hh_tes_in!T28/RES_hh_fec_in!T28)</f>
        <v/>
      </c>
      <c r="U28" s="78" t="str">
        <f>IF(RES_hh_tes_in!U28=0,"",RES_hh_tes_in!U28/RES_hh_fec_in!U28)</f>
        <v/>
      </c>
      <c r="V28" s="78" t="str">
        <f>IF(RES_hh_tes_in!V28=0,"",RES_hh_tes_in!V28/RES_hh_fec_in!V28)</f>
        <v/>
      </c>
      <c r="W28" s="78" t="str">
        <f>IF(RES_hh_tes_in!W28=0,"",RES_hh_tes_in!W28/RES_hh_fec_in!W28)</f>
        <v/>
      </c>
      <c r="DA28" s="89" t="s">
        <v>745</v>
      </c>
    </row>
    <row r="29" spans="1:105" s="2" customFormat="1" ht="12" customHeight="1" x14ac:dyDescent="0.25">
      <c r="A29" s="28" t="s">
        <v>74</v>
      </c>
      <c r="B29" s="78"/>
      <c r="C29" s="78">
        <f>IF(RES_hh_tes_in!C29=0,"",RES_hh_tes_in!C29/RES_hh_fec_in!C29)</f>
        <v>0.62151141347791383</v>
      </c>
      <c r="D29" s="78">
        <f>IF(RES_hh_tes_in!D29=0,"",RES_hh_tes_in!D29/RES_hh_fec_in!D29)</f>
        <v>0.62167266844071112</v>
      </c>
      <c r="E29" s="78">
        <f>IF(RES_hh_tes_in!E29=0,"",RES_hh_tes_in!E29/RES_hh_fec_in!E29)</f>
        <v>0.62183164921710088</v>
      </c>
      <c r="F29" s="78">
        <f>IF(RES_hh_tes_in!F29=0,"",RES_hh_tes_in!F29/RES_hh_fec_in!F29)</f>
        <v>0.62199031987716236</v>
      </c>
      <c r="G29" s="78">
        <f>IF(RES_hh_tes_in!G29=0,"",RES_hh_tes_in!G29/RES_hh_fec_in!G29)</f>
        <v>0.62214689614530805</v>
      </c>
      <c r="H29" s="78">
        <f>IF(RES_hh_tes_in!H29=0,"",RES_hh_tes_in!H29/RES_hh_fec_in!H29)</f>
        <v>0.62230159639415461</v>
      </c>
      <c r="I29" s="78" t="str">
        <f>IF(RES_hh_tes_in!I29=0,"",RES_hh_tes_in!I29/RES_hh_fec_in!I29)</f>
        <v/>
      </c>
      <c r="J29" s="78">
        <f>IF(RES_hh_tes_in!J29=0,"",RES_hh_tes_in!J29/RES_hh_fec_in!J29)</f>
        <v>0.6226022488246139</v>
      </c>
      <c r="K29" s="78">
        <f>IF(RES_hh_tes_in!K29=0,"",RES_hh_tes_in!K29/RES_hh_fec_in!K29)</f>
        <v>0.62274486854805666</v>
      </c>
      <c r="L29" s="78">
        <f>IF(RES_hh_tes_in!L29=0,"",RES_hh_tes_in!L29/RES_hh_fec_in!L29)</f>
        <v>0.62288143044006716</v>
      </c>
      <c r="M29" s="78">
        <f>IF(RES_hh_tes_in!M29=0,"",RES_hh_tes_in!M29/RES_hh_fec_in!M29)</f>
        <v>0.62295491881840082</v>
      </c>
      <c r="N29" s="78">
        <f>IF(RES_hh_tes_in!N29=0,"",RES_hh_tes_in!N29/RES_hh_fec_in!N29)</f>
        <v>0.62295491881840093</v>
      </c>
      <c r="O29" s="78">
        <f>IF(RES_hh_tes_in!O29=0,"",RES_hh_tes_in!O29/RES_hh_fec_in!O29)</f>
        <v>0.62295491881840093</v>
      </c>
      <c r="P29" s="78">
        <f>IF(RES_hh_tes_in!P29=0,"",RES_hh_tes_in!P29/RES_hh_fec_in!P29)</f>
        <v>0.62295491881840082</v>
      </c>
      <c r="Q29" s="78">
        <f>IF(RES_hh_tes_in!Q29=0,"",RES_hh_tes_in!Q29/RES_hh_fec_in!Q29)</f>
        <v>0.62295491881840082</v>
      </c>
      <c r="R29" s="78">
        <f>IF(RES_hh_tes_in!R29=0,"",RES_hh_tes_in!R29/RES_hh_fec_in!R29)</f>
        <v>0.62341919623434738</v>
      </c>
      <c r="S29" s="78">
        <f>IF(RES_hh_tes_in!S29=0,"",RES_hh_tes_in!S29/RES_hh_fec_in!S29)</f>
        <v>0.62417839500274397</v>
      </c>
      <c r="T29" s="78">
        <f>IF(RES_hh_tes_in!T29=0,"",RES_hh_tes_in!T29/RES_hh_fec_in!T29)</f>
        <v>0.62506412689920554</v>
      </c>
      <c r="U29" s="78">
        <f>IF(RES_hh_tes_in!U29=0,"",RES_hh_tes_in!U29/RES_hh_fec_in!U29)</f>
        <v>0.62598149207768405</v>
      </c>
      <c r="V29" s="78">
        <f>IF(RES_hh_tes_in!V29=0,"",RES_hh_tes_in!V29/RES_hh_fec_in!V29)</f>
        <v>0.62683559069212957</v>
      </c>
      <c r="W29" s="78">
        <f>IF(RES_hh_tes_in!W29=0,"",RES_hh_tes_in!W29/RES_hh_fec_in!W29)</f>
        <v>0.62762642274254177</v>
      </c>
      <c r="DA29" s="89" t="s">
        <v>746</v>
      </c>
    </row>
    <row r="30" spans="1:105" ht="12" customHeight="1" x14ac:dyDescent="0.25">
      <c r="A30" s="28" t="s">
        <v>192</v>
      </c>
      <c r="B30" s="78"/>
      <c r="C30" s="78">
        <f>IF(RES_hh_tes_in!C30=0,"",RES_hh_tes_in!C30/RES_hh_fec_in!C30)</f>
        <v>0.61939038970545623</v>
      </c>
      <c r="D30" s="78">
        <f>IF(RES_hh_tes_in!D30=0,"",RES_hh_tes_in!D30/RES_hh_fec_in!D30)</f>
        <v>0.61967296305855391</v>
      </c>
      <c r="E30" s="78">
        <f>IF(RES_hh_tes_in!E30=0,"",RES_hh_tes_in!E30/RES_hh_fec_in!E30)</f>
        <v>0.61995155126621704</v>
      </c>
      <c r="F30" s="78">
        <f>IF(RES_hh_tes_in!F30=0,"",RES_hh_tes_in!F30/RES_hh_fec_in!F30)</f>
        <v>0.62022959604495742</v>
      </c>
      <c r="G30" s="78">
        <f>IF(RES_hh_tes_in!G30=0,"",RES_hh_tes_in!G30/RES_hh_fec_in!G30)</f>
        <v>0.6205039707391552</v>
      </c>
      <c r="H30" s="78">
        <f>IF(RES_hh_tes_in!H30=0,"",RES_hh_tes_in!H30/RES_hh_fec_in!H30)</f>
        <v>0.62077505801165378</v>
      </c>
      <c r="I30" s="78">
        <f>IF(RES_hh_tes_in!I30=0,"",RES_hh_tes_in!I30/RES_hh_fec_in!I30)</f>
        <v>0.62104208745441702</v>
      </c>
      <c r="J30" s="78">
        <f>IF(RES_hh_tes_in!J30=0,"",RES_hh_tes_in!J30/RES_hh_fec_in!J30)</f>
        <v>0.62130190297765087</v>
      </c>
      <c r="K30" s="78">
        <f>IF(RES_hh_tes_in!K30=0,"",RES_hh_tes_in!K30/RES_hh_fec_in!K30)</f>
        <v>0.62155182107487994</v>
      </c>
      <c r="L30" s="78">
        <f>IF(RES_hh_tes_in!L30=0,"",RES_hh_tes_in!L30/RES_hh_fec_in!L30)</f>
        <v>0.62179112379810364</v>
      </c>
      <c r="M30" s="78">
        <f>IF(RES_hh_tes_in!M30=0,"",RES_hh_tes_in!M30/RES_hh_fec_in!M30)</f>
        <v>0.62191990034624345</v>
      </c>
      <c r="N30" s="78">
        <f>IF(RES_hh_tes_in!N30=0,"",RES_hh_tes_in!N30/RES_hh_fec_in!N30)</f>
        <v>0.62191990034624345</v>
      </c>
      <c r="O30" s="78">
        <f>IF(RES_hh_tes_in!O30=0,"",RES_hh_tes_in!O30/RES_hh_fec_in!O30)</f>
        <v>0.62191990034624345</v>
      </c>
      <c r="P30" s="78">
        <f>IF(RES_hh_tes_in!P30=0,"",RES_hh_tes_in!P30/RES_hh_fec_in!P30)</f>
        <v>0.62191990034624345</v>
      </c>
      <c r="Q30" s="78">
        <f>IF(RES_hh_tes_in!Q30=0,"",RES_hh_tes_in!Q30/RES_hh_fec_in!Q30)</f>
        <v>0.62191990034624345</v>
      </c>
      <c r="R30" s="78">
        <f>IF(RES_hh_tes_in!R30=0,"",RES_hh_tes_in!R30/RES_hh_fec_in!R30)</f>
        <v>0.6227334717484232</v>
      </c>
      <c r="S30" s="78">
        <f>IF(RES_hh_tes_in!S30=0,"",RES_hh_tes_in!S30/RES_hh_fec_in!S30)</f>
        <v>0.62406384532534609</v>
      </c>
      <c r="T30" s="78">
        <f>IF(RES_hh_tes_in!T30=0,"",RES_hh_tes_in!T30/RES_hh_fec_in!T30)</f>
        <v>0.625615947831755</v>
      </c>
      <c r="U30" s="78">
        <f>IF(RES_hh_tes_in!U30=0,"",RES_hh_tes_in!U30/RES_hh_fec_in!U30)</f>
        <v>0.62722348257053606</v>
      </c>
      <c r="V30" s="78">
        <f>IF(RES_hh_tes_in!V30=0,"",RES_hh_tes_in!V30/RES_hh_fec_in!V30)</f>
        <v>0.6287201528445735</v>
      </c>
      <c r="W30" s="78">
        <f>IF(RES_hh_tes_in!W30=0,"",RES_hh_tes_in!W30/RES_hh_fec_in!W30)</f>
        <v>0.63010595865386665</v>
      </c>
      <c r="DA30" s="89" t="s">
        <v>747</v>
      </c>
    </row>
    <row r="31" spans="1:105" ht="12" customHeight="1" x14ac:dyDescent="0.25">
      <c r="A31" s="28" t="s">
        <v>207</v>
      </c>
      <c r="B31" s="78"/>
      <c r="C31" s="78" t="str">
        <f>IF(RES_hh_tes_in!C31=0,"",RES_hh_tes_in!C31/RES_hh_fec_in!C31)</f>
        <v/>
      </c>
      <c r="D31" s="78" t="str">
        <f>IF(RES_hh_tes_in!D31=0,"",RES_hh_tes_in!D31/RES_hh_fec_in!D31)</f>
        <v/>
      </c>
      <c r="E31" s="78" t="str">
        <f>IF(RES_hh_tes_in!E31=0,"",RES_hh_tes_in!E31/RES_hh_fec_in!E31)</f>
        <v/>
      </c>
      <c r="F31" s="78" t="str">
        <f>IF(RES_hh_tes_in!F31=0,"",RES_hh_tes_in!F31/RES_hh_fec_in!F31)</f>
        <v/>
      </c>
      <c r="G31" s="78" t="str">
        <f>IF(RES_hh_tes_in!G31=0,"",RES_hh_tes_in!G31/RES_hh_fec_in!G31)</f>
        <v/>
      </c>
      <c r="H31" s="78" t="str">
        <f>IF(RES_hh_tes_in!H31=0,"",RES_hh_tes_in!H31/RES_hh_fec_in!H31)</f>
        <v/>
      </c>
      <c r="I31" s="78" t="str">
        <f>IF(RES_hh_tes_in!I31=0,"",RES_hh_tes_in!I31/RES_hh_fec_in!I31)</f>
        <v/>
      </c>
      <c r="J31" s="78" t="str">
        <f>IF(RES_hh_tes_in!J31=0,"",RES_hh_tes_in!J31/RES_hh_fec_in!J31)</f>
        <v/>
      </c>
      <c r="K31" s="78" t="str">
        <f>IF(RES_hh_tes_in!K31=0,"",RES_hh_tes_in!K31/RES_hh_fec_in!K31)</f>
        <v/>
      </c>
      <c r="L31" s="78" t="str">
        <f>IF(RES_hh_tes_in!L31=0,"",RES_hh_tes_in!L31/RES_hh_fec_in!L31)</f>
        <v/>
      </c>
      <c r="M31" s="78" t="str">
        <f>IF(RES_hh_tes_in!M31=0,"",RES_hh_tes_in!M31/RES_hh_fec_in!M31)</f>
        <v/>
      </c>
      <c r="N31" s="78" t="str">
        <f>IF(RES_hh_tes_in!N31=0,"",RES_hh_tes_in!N31/RES_hh_fec_in!N31)</f>
        <v/>
      </c>
      <c r="O31" s="78" t="str">
        <f>IF(RES_hh_tes_in!O31=0,"",RES_hh_tes_in!O31/RES_hh_fec_in!O31)</f>
        <v/>
      </c>
      <c r="P31" s="78" t="str">
        <f>IF(RES_hh_tes_in!P31=0,"",RES_hh_tes_in!P31/RES_hh_fec_in!P31)</f>
        <v/>
      </c>
      <c r="Q31" s="78" t="str">
        <f>IF(RES_hh_tes_in!Q31=0,"",RES_hh_tes_in!Q31/RES_hh_fec_in!Q31)</f>
        <v/>
      </c>
      <c r="R31" s="78" t="str">
        <f>IF(RES_hh_tes_in!R31=0,"",RES_hh_tes_in!R31/RES_hh_fec_in!R31)</f>
        <v/>
      </c>
      <c r="S31" s="78" t="str">
        <f>IF(RES_hh_tes_in!S31=0,"",RES_hh_tes_in!S31/RES_hh_fec_in!S31)</f>
        <v/>
      </c>
      <c r="T31" s="78" t="str">
        <f>IF(RES_hh_tes_in!T31=0,"",RES_hh_tes_in!T31/RES_hh_fec_in!T31)</f>
        <v/>
      </c>
      <c r="U31" s="78" t="str">
        <f>IF(RES_hh_tes_in!U31=0,"",RES_hh_tes_in!U31/RES_hh_fec_in!U31)</f>
        <v/>
      </c>
      <c r="V31" s="78" t="str">
        <f>IF(RES_hh_tes_in!V31=0,"",RES_hh_tes_in!V31/RES_hh_fec_in!V31)</f>
        <v/>
      </c>
      <c r="W31" s="78" t="str">
        <f>IF(RES_hh_tes_in!W31=0,"",RES_hh_tes_in!W31/RES_hh_fec_in!W31)</f>
        <v/>
      </c>
      <c r="DA31" s="89" t="s">
        <v>748</v>
      </c>
    </row>
    <row r="32" spans="1:105" ht="12" customHeight="1" x14ac:dyDescent="0.25">
      <c r="A32" s="32" t="s">
        <v>53</v>
      </c>
      <c r="B32" s="81"/>
      <c r="C32" s="81">
        <f>IF(RES_hh_tes_in!C32=0,"",RES_hh_tes_in!C32/RES_hh_fec_in!C32)</f>
        <v>0.77351931512008176</v>
      </c>
      <c r="D32" s="81">
        <f>IF(RES_hh_tes_in!D32=0,"",RES_hh_tes_in!D32/RES_hh_fec_in!D32)</f>
        <v>0.77490165888867224</v>
      </c>
      <c r="E32" s="81">
        <f>IF(RES_hh_tes_in!E32=0,"",RES_hh_tes_in!E32/RES_hh_fec_in!E32)</f>
        <v>0.77633511837927738</v>
      </c>
      <c r="F32" s="81">
        <f>IF(RES_hh_tes_in!F32=0,"",RES_hh_tes_in!F32/RES_hh_fec_in!F32)</f>
        <v>0.77777554819561123</v>
      </c>
      <c r="G32" s="81">
        <f>IF(RES_hh_tes_in!G32=0,"",RES_hh_tes_in!G32/RES_hh_fec_in!G32)</f>
        <v>0.77926305258534245</v>
      </c>
      <c r="H32" s="81">
        <f>IF(RES_hh_tes_in!H32=0,"",RES_hh_tes_in!H32/RES_hh_fec_in!H32)</f>
        <v>0.78079272329911253</v>
      </c>
      <c r="I32" s="81">
        <f>IF(RES_hh_tes_in!I32=0,"",RES_hh_tes_in!I32/RES_hh_fec_in!I32)</f>
        <v>0.7823744420247184</v>
      </c>
      <c r="J32" s="81">
        <f>IF(RES_hh_tes_in!J32=0,"",RES_hh_tes_in!J32/RES_hh_fec_in!J32)</f>
        <v>0.78404869054914317</v>
      </c>
      <c r="K32" s="81">
        <f>IF(RES_hh_tes_in!K32=0,"",RES_hh_tes_in!K32/RES_hh_fec_in!K32)</f>
        <v>0.78584988903929986</v>
      </c>
      <c r="L32" s="81">
        <f>IF(RES_hh_tes_in!L32=0,"",RES_hh_tes_in!L32/RES_hh_fec_in!L32)</f>
        <v>0.78778724630099184</v>
      </c>
      <c r="M32" s="81">
        <f>IF(RES_hh_tes_in!M32=0,"",RES_hh_tes_in!M32/RES_hh_fec_in!M32)</f>
        <v>0.79042308337404588</v>
      </c>
      <c r="N32" s="81">
        <f>IF(RES_hh_tes_in!N32=0,"",RES_hh_tes_in!N32/RES_hh_fec_in!N32)</f>
        <v>0.79391684846723476</v>
      </c>
      <c r="O32" s="81">
        <f>IF(RES_hh_tes_in!O32=0,"",RES_hh_tes_in!O32/RES_hh_fec_in!O32)</f>
        <v>0.79865623657952611</v>
      </c>
      <c r="P32" s="81">
        <f>IF(RES_hh_tes_in!P32=0,"",RES_hh_tes_in!P32/RES_hh_fec_in!P32)</f>
        <v>0.80484486862354221</v>
      </c>
      <c r="Q32" s="81">
        <f>IF(RES_hh_tes_in!Q32=0,"",RES_hh_tes_in!Q32/RES_hh_fec_in!Q32)</f>
        <v>0.81282119079881132</v>
      </c>
      <c r="R32" s="81">
        <f>IF(RES_hh_tes_in!R32=0,"",RES_hh_tes_in!R32/RES_hh_fec_in!R32)</f>
        <v>0.8236717472107955</v>
      </c>
      <c r="S32" s="81">
        <f>IF(RES_hh_tes_in!S32=0,"",RES_hh_tes_in!S32/RES_hh_fec_in!S32)</f>
        <v>0.83721425648369097</v>
      </c>
      <c r="T32" s="81">
        <f>IF(RES_hh_tes_in!T32=0,"",RES_hh_tes_in!T32/RES_hh_fec_in!T32)</f>
        <v>0.85177465031477229</v>
      </c>
      <c r="U32" s="81">
        <f>IF(RES_hh_tes_in!U32=0,"",RES_hh_tes_in!U32/RES_hh_fec_in!U32)</f>
        <v>0.865678860401356</v>
      </c>
      <c r="V32" s="81">
        <f>IF(RES_hh_tes_in!V32=0,"",RES_hh_tes_in!V32/RES_hh_fec_in!V32)</f>
        <v>0.87725281844074021</v>
      </c>
      <c r="W32" s="81">
        <f>IF(RES_hh_tes_in!W32=0,"",RES_hh_tes_in!W32/RES_hh_fec_in!W32)</f>
        <v>0.88590847822976704</v>
      </c>
      <c r="DA32" s="92" t="s">
        <v>749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/>
      <c r="C3" s="65">
        <f t="shared" ref="C3:Q3" si="0">SUM(C4,C15,C17,C27)</f>
        <v>33.816552760978432</v>
      </c>
      <c r="D3" s="65">
        <f t="shared" si="0"/>
        <v>30.098374789279383</v>
      </c>
      <c r="E3" s="65">
        <f t="shared" si="0"/>
        <v>29.412608225800813</v>
      </c>
      <c r="F3" s="65">
        <f t="shared" si="0"/>
        <v>32.301039702658201</v>
      </c>
      <c r="G3" s="65">
        <f t="shared" si="0"/>
        <v>32.835185317801788</v>
      </c>
      <c r="H3" s="65">
        <f t="shared" si="0"/>
        <v>52.654068078846123</v>
      </c>
      <c r="I3" s="65">
        <f t="shared" si="0"/>
        <v>29.433750127126913</v>
      </c>
      <c r="J3" s="65">
        <f t="shared" si="0"/>
        <v>34.073398719350379</v>
      </c>
      <c r="K3" s="65">
        <f t="shared" si="0"/>
        <v>30.008180359401649</v>
      </c>
      <c r="L3" s="65">
        <f t="shared" si="0"/>
        <v>20.552842816228651</v>
      </c>
      <c r="M3" s="65">
        <f t="shared" si="0"/>
        <v>28.503058843968123</v>
      </c>
      <c r="N3" s="65">
        <f t="shared" si="0"/>
        <v>51.30870545857006</v>
      </c>
      <c r="O3" s="65">
        <f t="shared" si="0"/>
        <v>27.436609314204087</v>
      </c>
      <c r="P3" s="65">
        <f t="shared" si="0"/>
        <v>38.530421210881869</v>
      </c>
      <c r="Q3" s="65">
        <f t="shared" si="0"/>
        <v>33.583867332150334</v>
      </c>
      <c r="R3" s="65">
        <f t="shared" ref="R3:V3" si="1">SUM(R4,R15,R17,R27)</f>
        <v>43.266394172075323</v>
      </c>
      <c r="S3" s="65">
        <f t="shared" si="1"/>
        <v>37.970716531156796</v>
      </c>
      <c r="T3" s="65">
        <f t="shared" si="1"/>
        <v>31.980428836736241</v>
      </c>
      <c r="U3" s="65">
        <f t="shared" si="1"/>
        <v>23.400318413107922</v>
      </c>
      <c r="V3" s="65">
        <f t="shared" si="1"/>
        <v>33.984544604743988</v>
      </c>
      <c r="W3" s="65">
        <f t="shared" ref="W3" si="2">SUM(W4,W15,W17,W27)</f>
        <v>18.5093281095474</v>
      </c>
      <c r="DA3" s="87" t="s">
        <v>751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31.879196160184591</v>
      </c>
      <c r="D4" s="69">
        <f t="shared" si="3"/>
        <v>28.226142573937395</v>
      </c>
      <c r="E4" s="69">
        <f t="shared" si="3"/>
        <v>27.641935795558076</v>
      </c>
      <c r="F4" s="69">
        <f t="shared" si="3"/>
        <v>30.533274490222375</v>
      </c>
      <c r="G4" s="69">
        <f t="shared" si="3"/>
        <v>30.648472421232317</v>
      </c>
      <c r="H4" s="69">
        <f t="shared" si="3"/>
        <v>49.654680287830118</v>
      </c>
      <c r="I4" s="69">
        <f t="shared" si="3"/>
        <v>27.036353139733208</v>
      </c>
      <c r="J4" s="69">
        <f t="shared" si="3"/>
        <v>31.21293236061441</v>
      </c>
      <c r="K4" s="69">
        <f t="shared" si="3"/>
        <v>27.482439239810816</v>
      </c>
      <c r="L4" s="69">
        <f t="shared" si="3"/>
        <v>18.869441593549457</v>
      </c>
      <c r="M4" s="69">
        <f t="shared" si="3"/>
        <v>26.456326481849352</v>
      </c>
      <c r="N4" s="69">
        <f t="shared" si="3"/>
        <v>47.975392065987577</v>
      </c>
      <c r="O4" s="69">
        <f t="shared" si="3"/>
        <v>25.499721963887488</v>
      </c>
      <c r="P4" s="69">
        <f t="shared" si="3"/>
        <v>34.430979950781406</v>
      </c>
      <c r="Q4" s="69">
        <f t="shared" si="3"/>
        <v>30.226936718929188</v>
      </c>
      <c r="R4" s="69">
        <f t="shared" ref="R4:V4" si="4">SUM(R5:R14)</f>
        <v>38.445842469871209</v>
      </c>
      <c r="S4" s="69">
        <f t="shared" si="4"/>
        <v>34.093866447014435</v>
      </c>
      <c r="T4" s="69">
        <f t="shared" si="4"/>
        <v>28.687982927062905</v>
      </c>
      <c r="U4" s="69">
        <f t="shared" si="4"/>
        <v>20.188290270469295</v>
      </c>
      <c r="V4" s="69">
        <f t="shared" si="4"/>
        <v>30.890897372369214</v>
      </c>
      <c r="W4" s="69">
        <f t="shared" ref="W4" si="5">SUM(W5:W14)</f>
        <v>16.554885064370115</v>
      </c>
      <c r="DA4" s="88" t="s">
        <v>752</v>
      </c>
    </row>
    <row r="5" spans="1:105" ht="12" customHeight="1" x14ac:dyDescent="0.25">
      <c r="A5" s="28" t="s">
        <v>51</v>
      </c>
      <c r="B5" s="72"/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0.11768845744588471</v>
      </c>
      <c r="L5" s="72">
        <v>0.14948060884786057</v>
      </c>
      <c r="M5" s="72">
        <v>0.15706341495731582</v>
      </c>
      <c r="N5" s="72">
        <v>0.1518581587118861</v>
      </c>
      <c r="O5" s="72">
        <v>0.1838937714086763</v>
      </c>
      <c r="P5" s="72">
        <v>3.4945013100437496E-2</v>
      </c>
      <c r="Q5" s="72">
        <v>1.0261113005735957E-2</v>
      </c>
      <c r="R5" s="72">
        <v>0</v>
      </c>
      <c r="S5" s="72">
        <v>0</v>
      </c>
      <c r="T5" s="72">
        <v>0</v>
      </c>
      <c r="U5" s="72">
        <v>0</v>
      </c>
      <c r="V5" s="72">
        <v>1.2957602006087926E-2</v>
      </c>
      <c r="W5" s="72">
        <v>3.1969228988913426E-2</v>
      </c>
      <c r="DA5" s="89" t="s">
        <v>753</v>
      </c>
    </row>
    <row r="6" spans="1:105" ht="12" customHeight="1" x14ac:dyDescent="0.25">
      <c r="A6" s="28" t="s">
        <v>74</v>
      </c>
      <c r="B6" s="72"/>
      <c r="C6" s="72">
        <v>0</v>
      </c>
      <c r="D6" s="72">
        <v>0</v>
      </c>
      <c r="E6" s="72">
        <v>0</v>
      </c>
      <c r="F6" s="72">
        <v>0</v>
      </c>
      <c r="G6" s="72">
        <v>0</v>
      </c>
      <c r="H6" s="72">
        <v>0</v>
      </c>
      <c r="I6" s="72">
        <v>0</v>
      </c>
      <c r="J6" s="72">
        <v>0</v>
      </c>
      <c r="K6" s="72">
        <v>0</v>
      </c>
      <c r="L6" s="72">
        <v>0</v>
      </c>
      <c r="M6" s="72">
        <v>0</v>
      </c>
      <c r="N6" s="72">
        <v>4.8135555697306556E-3</v>
      </c>
      <c r="O6" s="72">
        <v>4.3878313452710531E-3</v>
      </c>
      <c r="P6" s="72">
        <v>0</v>
      </c>
      <c r="Q6" s="72">
        <v>0</v>
      </c>
      <c r="R6" s="72">
        <v>3.2044305010612496E-3</v>
      </c>
      <c r="S6" s="72">
        <v>4.2370673826875958E-3</v>
      </c>
      <c r="T6" s="72">
        <v>4.6990019336099901E-3</v>
      </c>
      <c r="U6" s="72">
        <v>7.3735805977876035E-3</v>
      </c>
      <c r="V6" s="72">
        <v>0</v>
      </c>
      <c r="W6" s="72">
        <v>0</v>
      </c>
      <c r="DA6" s="89" t="s">
        <v>754</v>
      </c>
    </row>
    <row r="7" spans="1:105" ht="12" customHeight="1" x14ac:dyDescent="0.25">
      <c r="A7" s="28" t="s">
        <v>205</v>
      </c>
      <c r="B7" s="72"/>
      <c r="C7" s="72">
        <v>19.178498537021436</v>
      </c>
      <c r="D7" s="72">
        <v>13.295552441318181</v>
      </c>
      <c r="E7" s="72">
        <v>13.564293110938028</v>
      </c>
      <c r="F7" s="72">
        <v>16.952197981508597</v>
      </c>
      <c r="G7" s="72">
        <v>18.32253250306211</v>
      </c>
      <c r="H7" s="72">
        <v>36.574986526386304</v>
      </c>
      <c r="I7" s="72">
        <v>15.932476268403224</v>
      </c>
      <c r="J7" s="72">
        <v>15.655842612494887</v>
      </c>
      <c r="K7" s="72">
        <v>10.511042261176113</v>
      </c>
      <c r="L7" s="72">
        <v>5.9021907099307391</v>
      </c>
      <c r="M7" s="72">
        <v>13.296169540546028</v>
      </c>
      <c r="N7" s="72">
        <v>28.123767587347317</v>
      </c>
      <c r="O7" s="72">
        <v>15.042175366610392</v>
      </c>
      <c r="P7" s="72">
        <v>9.992681318639157</v>
      </c>
      <c r="Q7" s="72">
        <v>9.6487426241207039</v>
      </c>
      <c r="R7" s="72">
        <v>11.104236808457593</v>
      </c>
      <c r="S7" s="72">
        <v>6.3351135843478241</v>
      </c>
      <c r="T7" s="72">
        <v>8.9511112891291145</v>
      </c>
      <c r="U7" s="72">
        <v>5.8267585911874029</v>
      </c>
      <c r="V7" s="72">
        <v>13.708273557044903</v>
      </c>
      <c r="W7" s="72">
        <v>11.300799726292903</v>
      </c>
      <c r="DA7" s="89" t="s">
        <v>755</v>
      </c>
    </row>
    <row r="8" spans="1:105" ht="12" customHeight="1" x14ac:dyDescent="0.25">
      <c r="A8" s="28" t="s">
        <v>192</v>
      </c>
      <c r="B8" s="72"/>
      <c r="C8" s="72">
        <v>12.700697623163155</v>
      </c>
      <c r="D8" s="72">
        <v>14.930590132619214</v>
      </c>
      <c r="E8" s="72">
        <v>14.07764268462005</v>
      </c>
      <c r="F8" s="72">
        <v>13.581076508713778</v>
      </c>
      <c r="G8" s="72">
        <v>12.325939918170207</v>
      </c>
      <c r="H8" s="72">
        <v>13.079693761443817</v>
      </c>
      <c r="I8" s="72">
        <v>11.103876871329984</v>
      </c>
      <c r="J8" s="72">
        <v>15.557089748119523</v>
      </c>
      <c r="K8" s="72">
        <v>16.853708521188818</v>
      </c>
      <c r="L8" s="72">
        <v>12.817770274770856</v>
      </c>
      <c r="M8" s="72">
        <v>13.003093526346007</v>
      </c>
      <c r="N8" s="72">
        <v>19.694952764358639</v>
      </c>
      <c r="O8" s="72">
        <v>10.269264994523146</v>
      </c>
      <c r="P8" s="72">
        <v>24.403353619041809</v>
      </c>
      <c r="Q8" s="72">
        <v>20.567932981802748</v>
      </c>
      <c r="R8" s="72">
        <v>27.338401230912556</v>
      </c>
      <c r="S8" s="72">
        <v>27.754515795283922</v>
      </c>
      <c r="T8" s="72">
        <v>19.732172636000179</v>
      </c>
      <c r="U8" s="72">
        <v>14.354158098684106</v>
      </c>
      <c r="V8" s="72">
        <v>17.169666213318223</v>
      </c>
      <c r="W8" s="72">
        <v>5.2221161090882982</v>
      </c>
      <c r="DA8" s="89" t="s">
        <v>756</v>
      </c>
    </row>
    <row r="9" spans="1:105" ht="12" customHeight="1" x14ac:dyDescent="0.25">
      <c r="A9" s="28" t="s">
        <v>207</v>
      </c>
      <c r="B9" s="72"/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757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758</v>
      </c>
    </row>
    <row r="11" spans="1:105" ht="12" customHeight="1" x14ac:dyDescent="0.25">
      <c r="A11" s="28" t="s">
        <v>203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759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760</v>
      </c>
    </row>
    <row r="13" spans="1:105" ht="12" customHeight="1" x14ac:dyDescent="0.25">
      <c r="A13" s="73" t="s">
        <v>94</v>
      </c>
      <c r="B13" s="74"/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761</v>
      </c>
    </row>
    <row r="14" spans="1:105" ht="12" customHeight="1" x14ac:dyDescent="0.25">
      <c r="A14" s="75" t="s">
        <v>97</v>
      </c>
      <c r="B14" s="76"/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762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763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764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1.4874897406893306</v>
      </c>
      <c r="D17" s="69">
        <f t="shared" si="7"/>
        <v>1.7855749393423861</v>
      </c>
      <c r="E17" s="69">
        <f t="shared" si="7"/>
        <v>1.6592250189169158</v>
      </c>
      <c r="F17" s="69">
        <f t="shared" si="7"/>
        <v>1.5889607313585783</v>
      </c>
      <c r="G17" s="69">
        <f t="shared" si="7"/>
        <v>1.6318224574630364</v>
      </c>
      <c r="H17" s="69">
        <f t="shared" si="7"/>
        <v>2.3361323362453121</v>
      </c>
      <c r="I17" s="69">
        <f t="shared" si="7"/>
        <v>2.0585503979052158</v>
      </c>
      <c r="J17" s="69">
        <f t="shared" si="7"/>
        <v>2.2965799550309138</v>
      </c>
      <c r="K17" s="69">
        <f t="shared" si="7"/>
        <v>1.8854688310418672</v>
      </c>
      <c r="L17" s="69">
        <f t="shared" si="7"/>
        <v>1.3573592255238722</v>
      </c>
      <c r="M17" s="69">
        <f t="shared" si="7"/>
        <v>1.8335019735903602</v>
      </c>
      <c r="N17" s="69">
        <f t="shared" si="7"/>
        <v>2.7482260975246162</v>
      </c>
      <c r="O17" s="69">
        <f t="shared" si="7"/>
        <v>1.5507295230480453</v>
      </c>
      <c r="P17" s="69">
        <f t="shared" si="7"/>
        <v>3.1228069088192885</v>
      </c>
      <c r="Q17" s="69">
        <f t="shared" si="7"/>
        <v>2.1113387798246648</v>
      </c>
      <c r="R17" s="69">
        <f t="shared" ref="R17:V17" si="8">SUM(R18:R26)</f>
        <v>3.2386042723227573</v>
      </c>
      <c r="S17" s="69">
        <f t="shared" si="8"/>
        <v>2.4743358450546675</v>
      </c>
      <c r="T17" s="69">
        <f t="shared" si="8"/>
        <v>2.58617384162629</v>
      </c>
      <c r="U17" s="69">
        <f t="shared" si="8"/>
        <v>2.4420102357419458</v>
      </c>
      <c r="V17" s="69">
        <f t="shared" si="8"/>
        <v>1.922728659749481</v>
      </c>
      <c r="W17" s="69">
        <f t="shared" ref="W17" si="9">SUM(W18:W26)</f>
        <v>1.6881604908457961</v>
      </c>
      <c r="DA17" s="88" t="s">
        <v>765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766</v>
      </c>
    </row>
    <row r="19" spans="1:105" s="2" customFormat="1" ht="12" customHeight="1" x14ac:dyDescent="0.25">
      <c r="A19" s="28" t="s">
        <v>74</v>
      </c>
      <c r="B19" s="72"/>
      <c r="C19" s="72">
        <v>3.8237646194997543E-3</v>
      </c>
      <c r="D19" s="72">
        <v>1.0420588969689315E-2</v>
      </c>
      <c r="E19" s="72">
        <v>6.7524270193977283E-3</v>
      </c>
      <c r="F19" s="72">
        <v>6.7328137138369746E-3</v>
      </c>
      <c r="G19" s="72">
        <v>1.4322745788582884E-2</v>
      </c>
      <c r="H19" s="72">
        <v>1.8529767826361104E-2</v>
      </c>
      <c r="I19" s="72">
        <v>3.0348387667254815E-3</v>
      </c>
      <c r="J19" s="72">
        <v>4.1915723553035801E-3</v>
      </c>
      <c r="K19" s="72">
        <v>3.3256596271301528E-3</v>
      </c>
      <c r="L19" s="72">
        <v>5.747386227765639E-3</v>
      </c>
      <c r="M19" s="72">
        <v>6.5697353627744686E-3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DA19" s="89" t="s">
        <v>767</v>
      </c>
    </row>
    <row r="20" spans="1:105" ht="12" customHeight="1" x14ac:dyDescent="0.25">
      <c r="A20" s="28" t="s">
        <v>205</v>
      </c>
      <c r="B20" s="72"/>
      <c r="C20" s="72">
        <v>0.68414409815479704</v>
      </c>
      <c r="D20" s="72">
        <v>0.648956961236268</v>
      </c>
      <c r="E20" s="72">
        <v>0.65413188455698401</v>
      </c>
      <c r="F20" s="72">
        <v>0.72586707088792735</v>
      </c>
      <c r="G20" s="72">
        <v>0.82368946490428996</v>
      </c>
      <c r="H20" s="72">
        <v>1.3264895573634901</v>
      </c>
      <c r="I20" s="72">
        <v>1.2030790024134834</v>
      </c>
      <c r="J20" s="72">
        <v>1.0995382859103204</v>
      </c>
      <c r="K20" s="72">
        <v>0.77721722055909259</v>
      </c>
      <c r="L20" s="72">
        <v>0.4795755413616915</v>
      </c>
      <c r="M20" s="72">
        <v>0.78092729848922904</v>
      </c>
      <c r="N20" s="72">
        <v>1.2624218688667852</v>
      </c>
      <c r="O20" s="72">
        <v>0.53171926826356763</v>
      </c>
      <c r="P20" s="72">
        <v>0.17207624368791433</v>
      </c>
      <c r="Q20" s="72">
        <v>0.9671992121280546</v>
      </c>
      <c r="R20" s="72">
        <v>1.1011365821814638</v>
      </c>
      <c r="S20" s="72">
        <v>0.40720117781406956</v>
      </c>
      <c r="T20" s="72">
        <v>0.61602947510956518</v>
      </c>
      <c r="U20" s="72">
        <v>0.50366441605811529</v>
      </c>
      <c r="V20" s="72">
        <v>0.69779910187060146</v>
      </c>
      <c r="W20" s="72">
        <v>1.1168175634325717</v>
      </c>
      <c r="DA20" s="89" t="s">
        <v>768</v>
      </c>
    </row>
    <row r="21" spans="1:105" ht="12" customHeight="1" x14ac:dyDescent="0.25">
      <c r="A21" s="28" t="s">
        <v>192</v>
      </c>
      <c r="B21" s="72"/>
      <c r="C21" s="72">
        <v>0.79952187791503382</v>
      </c>
      <c r="D21" s="72">
        <v>1.1261973891364288</v>
      </c>
      <c r="E21" s="72">
        <v>0.99834070734053393</v>
      </c>
      <c r="F21" s="72">
        <v>0.85636084675681412</v>
      </c>
      <c r="G21" s="72">
        <v>0.79381024677016354</v>
      </c>
      <c r="H21" s="72">
        <v>0.99111301105546101</v>
      </c>
      <c r="I21" s="72">
        <v>0.85243655672500673</v>
      </c>
      <c r="J21" s="72">
        <v>1.1928500967652897</v>
      </c>
      <c r="K21" s="72">
        <v>1.1049259508556446</v>
      </c>
      <c r="L21" s="72">
        <v>0.87203629793441495</v>
      </c>
      <c r="M21" s="72">
        <v>1.0460049397383566</v>
      </c>
      <c r="N21" s="72">
        <v>1.485804228657831</v>
      </c>
      <c r="O21" s="72">
        <v>1.0190102547844777</v>
      </c>
      <c r="P21" s="72">
        <v>2.9507306651313741</v>
      </c>
      <c r="Q21" s="72">
        <v>1.1441395676966102</v>
      </c>
      <c r="R21" s="72">
        <v>2.1374676901412935</v>
      </c>
      <c r="S21" s="72">
        <v>2.0671346672405981</v>
      </c>
      <c r="T21" s="72">
        <v>1.9701443665167251</v>
      </c>
      <c r="U21" s="72">
        <v>1.9383458196838306</v>
      </c>
      <c r="V21" s="72">
        <v>1.2249295578788797</v>
      </c>
      <c r="W21" s="72">
        <v>0.57134292741322446</v>
      </c>
      <c r="DA21" s="89" t="s">
        <v>769</v>
      </c>
    </row>
    <row r="22" spans="1:105" ht="12" customHeight="1" x14ac:dyDescent="0.25">
      <c r="A22" s="28" t="s">
        <v>207</v>
      </c>
      <c r="B22" s="72"/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770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771</v>
      </c>
    </row>
    <row r="24" spans="1:105" ht="12" customHeight="1" x14ac:dyDescent="0.25">
      <c r="A24" s="28" t="s">
        <v>203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772</v>
      </c>
    </row>
    <row r="25" spans="1:105" ht="12" customHeight="1" x14ac:dyDescent="0.25">
      <c r="A25" s="73" t="s">
        <v>53</v>
      </c>
      <c r="B25" s="74"/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773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774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0.44986686010450999</v>
      </c>
      <c r="D27" s="69">
        <f t="shared" si="10"/>
        <v>8.665727599960249E-2</v>
      </c>
      <c r="E27" s="69">
        <f t="shared" si="10"/>
        <v>0.11144741132582109</v>
      </c>
      <c r="F27" s="69">
        <f t="shared" si="10"/>
        <v>0.17880448107725042</v>
      </c>
      <c r="G27" s="69">
        <f t="shared" si="10"/>
        <v>0.55489043910643743</v>
      </c>
      <c r="H27" s="69">
        <f t="shared" si="10"/>
        <v>0.6632554547706917</v>
      </c>
      <c r="I27" s="69">
        <f t="shared" si="10"/>
        <v>0.33884658948848873</v>
      </c>
      <c r="J27" s="69">
        <f t="shared" si="10"/>
        <v>0.56388640370505505</v>
      </c>
      <c r="K27" s="69">
        <f t="shared" si="10"/>
        <v>0.640272288548968</v>
      </c>
      <c r="L27" s="69">
        <f t="shared" si="10"/>
        <v>0.32604199715532323</v>
      </c>
      <c r="M27" s="69">
        <f t="shared" si="10"/>
        <v>0.21323038852841308</v>
      </c>
      <c r="N27" s="69">
        <f t="shared" si="10"/>
        <v>0.58508729505786439</v>
      </c>
      <c r="O27" s="69">
        <f t="shared" si="10"/>
        <v>0.38615782726855352</v>
      </c>
      <c r="P27" s="69">
        <f t="shared" si="10"/>
        <v>0.97663435128117659</v>
      </c>
      <c r="Q27" s="69">
        <f t="shared" si="10"/>
        <v>1.2455918333964811</v>
      </c>
      <c r="R27" s="69">
        <f t="shared" ref="R27:V27" si="11">SUM(R28:R32)</f>
        <v>1.5819474298813567</v>
      </c>
      <c r="S27" s="69">
        <f t="shared" si="11"/>
        <v>1.4025142390876937</v>
      </c>
      <c r="T27" s="69">
        <f t="shared" si="11"/>
        <v>0.70627206804704423</v>
      </c>
      <c r="U27" s="69">
        <f t="shared" si="11"/>
        <v>0.77001790689668126</v>
      </c>
      <c r="V27" s="69">
        <f t="shared" si="11"/>
        <v>1.1709185726252938</v>
      </c>
      <c r="W27" s="69">
        <f t="shared" ref="W27" si="12">SUM(W28:W32)</f>
        <v>0.26628255433148995</v>
      </c>
      <c r="DA27" s="88" t="s">
        <v>775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776</v>
      </c>
    </row>
    <row r="29" spans="1:105" s="2" customFormat="1" ht="12" customHeight="1" x14ac:dyDescent="0.25">
      <c r="A29" s="28" t="s">
        <v>74</v>
      </c>
      <c r="B29" s="72"/>
      <c r="C29" s="72">
        <v>5.2472155596311847E-2</v>
      </c>
      <c r="D29" s="72">
        <v>1.5342193394361826E-4</v>
      </c>
      <c r="E29" s="72">
        <v>9.7417568360815679E-5</v>
      </c>
      <c r="F29" s="72">
        <v>6.6340093892281474E-2</v>
      </c>
      <c r="G29" s="72">
        <v>0.38953123496950443</v>
      </c>
      <c r="H29" s="72">
        <v>0.40255007450739905</v>
      </c>
      <c r="I29" s="72">
        <v>0</v>
      </c>
      <c r="J29" s="72">
        <v>1.0308206715501627E-2</v>
      </c>
      <c r="K29" s="72">
        <v>0.16142120885578015</v>
      </c>
      <c r="L29" s="72">
        <v>2.5072760103401525E-3</v>
      </c>
      <c r="M29" s="72">
        <v>1.0664091019705755E-2</v>
      </c>
      <c r="N29" s="72">
        <v>3.1831625881501194E-2</v>
      </c>
      <c r="O29" s="72">
        <v>5.9810197577518438E-2</v>
      </c>
      <c r="P29" s="72">
        <v>0.10806106440963131</v>
      </c>
      <c r="Q29" s="72">
        <v>1.0122481276310883E-2</v>
      </c>
      <c r="R29" s="72">
        <v>5.2801141974305944E-2</v>
      </c>
      <c r="S29" s="72">
        <v>3.3525583134761582E-2</v>
      </c>
      <c r="T29" s="72">
        <v>4.933414764912674E-2</v>
      </c>
      <c r="U29" s="72">
        <v>5.8978157767190315E-2</v>
      </c>
      <c r="V29" s="72">
        <v>8.0851144100247491E-2</v>
      </c>
      <c r="W29" s="72">
        <v>8.687833358235797E-4</v>
      </c>
      <c r="DA29" s="89" t="s">
        <v>777</v>
      </c>
    </row>
    <row r="30" spans="1:105" ht="12" customHeight="1" x14ac:dyDescent="0.25">
      <c r="A30" s="28" t="s">
        <v>192</v>
      </c>
      <c r="B30" s="72"/>
      <c r="C30" s="72">
        <v>0.39739470450819814</v>
      </c>
      <c r="D30" s="72">
        <v>8.6503854065658872E-2</v>
      </c>
      <c r="E30" s="72">
        <v>0.11134999375746027</v>
      </c>
      <c r="F30" s="72">
        <v>0.11246438718496894</v>
      </c>
      <c r="G30" s="72">
        <v>0.165359204136933</v>
      </c>
      <c r="H30" s="72">
        <v>0.26070538026329265</v>
      </c>
      <c r="I30" s="72">
        <v>0.33884658948848873</v>
      </c>
      <c r="J30" s="72">
        <v>0.55357819698955346</v>
      </c>
      <c r="K30" s="72">
        <v>0.4788510796931878</v>
      </c>
      <c r="L30" s="72">
        <v>0.32353472114498305</v>
      </c>
      <c r="M30" s="72">
        <v>0.20256629750870733</v>
      </c>
      <c r="N30" s="72">
        <v>0.55325566917636315</v>
      </c>
      <c r="O30" s="72">
        <v>0.32634762969103509</v>
      </c>
      <c r="P30" s="72">
        <v>0.86857328687154522</v>
      </c>
      <c r="Q30" s="72">
        <v>1.2354693521201701</v>
      </c>
      <c r="R30" s="72">
        <v>1.5291462879070508</v>
      </c>
      <c r="S30" s="72">
        <v>1.3689886559529321</v>
      </c>
      <c r="T30" s="72">
        <v>0.65693792039791754</v>
      </c>
      <c r="U30" s="72">
        <v>0.71103974912949097</v>
      </c>
      <c r="V30" s="72">
        <v>1.0900674285250462</v>
      </c>
      <c r="W30" s="72">
        <v>0.26541377099566638</v>
      </c>
      <c r="DA30" s="89" t="s">
        <v>778</v>
      </c>
    </row>
    <row r="31" spans="1:105" ht="12" customHeight="1" x14ac:dyDescent="0.25">
      <c r="A31" s="28" t="s">
        <v>207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779</v>
      </c>
    </row>
    <row r="32" spans="1:105" ht="12" customHeight="1" x14ac:dyDescent="0.25">
      <c r="A32" s="32" t="s">
        <v>53</v>
      </c>
      <c r="B32" s="77"/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780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781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/>
      <c r="C3" s="65">
        <f>IF(RES_hh_fec_in!C3=0,0,1000*11630*RES_hh_fec_in!C3/RES_hh_num_in!C3)</f>
        <v>25881.08785274078</v>
      </c>
      <c r="D3" s="65">
        <f>IF(RES_hh_fec_in!D3=0,0,1000*11630*RES_hh_fec_in!D3/RES_hh_num_in!D3)</f>
        <v>24032.299877966667</v>
      </c>
      <c r="E3" s="65">
        <f>IF(RES_hh_fec_in!E3=0,0,1000*11630*RES_hh_fec_in!E3/RES_hh_num_in!E3)</f>
        <v>24643.257000744714</v>
      </c>
      <c r="F3" s="65">
        <f>IF(RES_hh_fec_in!F3=0,0,1000*11630*RES_hh_fec_in!F3/RES_hh_num_in!F3)</f>
        <v>25828.829276634991</v>
      </c>
      <c r="G3" s="65">
        <f>IF(RES_hh_fec_in!G3=0,0,1000*11630*RES_hh_fec_in!G3/RES_hh_num_in!G3)</f>
        <v>25077.559989081339</v>
      </c>
      <c r="H3" s="65">
        <f>IF(RES_hh_fec_in!H3=0,0,1000*11630*RES_hh_fec_in!H3/RES_hh_num_in!H3)</f>
        <v>24369.739856559652</v>
      </c>
      <c r="I3" s="65">
        <f>IF(RES_hh_fec_in!I3=0,0,1000*11630*RES_hh_fec_in!I3/RES_hh_num_in!I3)</f>
        <v>22467.941354515791</v>
      </c>
      <c r="J3" s="65">
        <f>IF(RES_hh_fec_in!J3=0,0,1000*11630*RES_hh_fec_in!J3/RES_hh_num_in!J3)</f>
        <v>22375.306640646893</v>
      </c>
      <c r="K3" s="65">
        <f>IF(RES_hh_fec_in!K3=0,0,1000*11630*RES_hh_fec_in!K3/RES_hh_num_in!K3)</f>
        <v>21280.331981781921</v>
      </c>
      <c r="L3" s="65">
        <f>IF(RES_hh_fec_in!L3=0,0,1000*11630*RES_hh_fec_in!L3/RES_hh_num_in!L3)</f>
        <v>21330.287316512393</v>
      </c>
      <c r="M3" s="65">
        <f>IF(RES_hh_fec_in!M3=0,0,1000*11630*RES_hh_fec_in!M3/RES_hh_num_in!M3)</f>
        <v>18826.240265792861</v>
      </c>
      <c r="N3" s="65">
        <f>IF(RES_hh_fec_in!N3=0,0,1000*11630*RES_hh_fec_in!N3/RES_hh_num_in!N3)</f>
        <v>18377.196186664471</v>
      </c>
      <c r="O3" s="65">
        <f>IF(RES_hh_fec_in!O3=0,0,1000*11630*RES_hh_fec_in!O3/RES_hh_num_in!O3)</f>
        <v>17874.173692660035</v>
      </c>
      <c r="P3" s="65">
        <f>IF(RES_hh_fec_in!P3=0,0,1000*11630*RES_hh_fec_in!P3/RES_hh_num_in!P3)</f>
        <v>15332.640024934804</v>
      </c>
      <c r="Q3" s="65">
        <f>IF(RES_hh_fec_in!Q3=0,0,1000*11630*RES_hh_fec_in!Q3/RES_hh_num_in!Q3)</f>
        <v>15270.76328225155</v>
      </c>
      <c r="R3" s="65">
        <f>IF(RES_hh_fec_in!R3=0,0,1000*11630*RES_hh_fec_in!R3/RES_hh_num_in!R3)</f>
        <v>14700.062827786061</v>
      </c>
      <c r="S3" s="65">
        <f>IF(RES_hh_fec_in!S3=0,0,1000*11630*RES_hh_fec_in!S3/RES_hh_num_in!S3)</f>
        <v>14398.004069539624</v>
      </c>
      <c r="T3" s="65">
        <f>IF(RES_hh_fec_in!T3=0,0,1000*11630*RES_hh_fec_in!T3/RES_hh_num_in!T3)</f>
        <v>12424.272116524828</v>
      </c>
      <c r="U3" s="65">
        <f>IF(RES_hh_fec_in!U3=0,0,1000*11630*RES_hh_fec_in!U3/RES_hh_num_in!U3)</f>
        <v>11086.651748686316</v>
      </c>
      <c r="V3" s="65">
        <f>IF(RES_hh_fec_in!V3=0,0,1000*11630*RES_hh_fec_in!V3/RES_hh_num_in!V3)</f>
        <v>11029.693194483696</v>
      </c>
      <c r="W3" s="65">
        <f>IF(RES_hh_fec_in!W3=0,0,1000*11630*RES_hh_fec_in!W3/RES_hh_num_in!W3)</f>
        <v>9653.1761142342657</v>
      </c>
      <c r="DA3" s="87" t="s">
        <v>782</v>
      </c>
    </row>
    <row r="4" spans="1:105" ht="12.95" customHeight="1" x14ac:dyDescent="0.25">
      <c r="A4" s="68" t="s">
        <v>57</v>
      </c>
      <c r="B4" s="69"/>
      <c r="C4" s="69">
        <f>IF(RES_hh_fec_in!C4=0,0,1000*11630*RES_hh_fec_in!C4/RES_hh_num_in!C4)</f>
        <v>23337.957589374975</v>
      </c>
      <c r="D4" s="69">
        <f>IF(RES_hh_fec_in!D4=0,0,1000*11630*RES_hh_fec_in!D4/RES_hh_num_in!D4)</f>
        <v>21546.435093503813</v>
      </c>
      <c r="E4" s="69">
        <f>IF(RES_hh_fec_in!E4=0,0,1000*11630*RES_hh_fec_in!E4/RES_hh_num_in!E4)</f>
        <v>22057.96461219517</v>
      </c>
      <c r="F4" s="69">
        <f>IF(RES_hh_fec_in!F4=0,0,1000*11630*RES_hh_fec_in!F4/RES_hh_num_in!F4)</f>
        <v>23421.957404850051</v>
      </c>
      <c r="G4" s="69">
        <f>IF(RES_hh_fec_in!G4=0,0,1000*11630*RES_hh_fec_in!G4/RES_hh_num_in!G4)</f>
        <v>22643.235709233319</v>
      </c>
      <c r="H4" s="69">
        <f>IF(RES_hh_fec_in!H4=0,0,1000*11630*RES_hh_fec_in!H4/RES_hh_num_in!H4)</f>
        <v>21923.647999238729</v>
      </c>
      <c r="I4" s="69">
        <f>IF(RES_hh_fec_in!I4=0,0,1000*11630*RES_hh_fec_in!I4/RES_hh_num_in!I4)</f>
        <v>20127.728994349542</v>
      </c>
      <c r="J4" s="69">
        <f>IF(RES_hh_fec_in!J4=0,0,1000*11630*RES_hh_fec_in!J4/RES_hh_num_in!J4)</f>
        <v>20005.528591118273</v>
      </c>
      <c r="K4" s="69">
        <f>IF(RES_hh_fec_in!K4=0,0,1000*11630*RES_hh_fec_in!K4/RES_hh_num_in!K4)</f>
        <v>19104.428163341621</v>
      </c>
      <c r="L4" s="69">
        <f>IF(RES_hh_fec_in!L4=0,0,1000*11630*RES_hh_fec_in!L4/RES_hh_num_in!L4)</f>
        <v>18939.541154615639</v>
      </c>
      <c r="M4" s="69">
        <f>IF(RES_hh_fec_in!M4=0,0,1000*11630*RES_hh_fec_in!M4/RES_hh_num_in!M4)</f>
        <v>16351.793929219493</v>
      </c>
      <c r="N4" s="69">
        <f>IF(RES_hh_fec_in!N4=0,0,1000*11630*RES_hh_fec_in!N4/RES_hh_num_in!N4)</f>
        <v>16171.775809488092</v>
      </c>
      <c r="O4" s="69">
        <f>IF(RES_hh_fec_in!O4=0,0,1000*11630*RES_hh_fec_in!O4/RES_hh_num_in!O4)</f>
        <v>15442.043470016652</v>
      </c>
      <c r="P4" s="69">
        <f>IF(RES_hh_fec_in!P4=0,0,1000*11630*RES_hh_fec_in!P4/RES_hh_num_in!P4)</f>
        <v>12765.259191604235</v>
      </c>
      <c r="Q4" s="69">
        <f>IF(RES_hh_fec_in!Q4=0,0,1000*11630*RES_hh_fec_in!Q4/RES_hh_num_in!Q4)</f>
        <v>13220.675196454375</v>
      </c>
      <c r="R4" s="69">
        <f>IF(RES_hh_fec_in!R4=0,0,1000*11630*RES_hh_fec_in!R4/RES_hh_num_in!R4)</f>
        <v>12784.957280343975</v>
      </c>
      <c r="S4" s="69">
        <f>IF(RES_hh_fec_in!S4=0,0,1000*11630*RES_hh_fec_in!S4/RES_hh_num_in!S4)</f>
        <v>12614.947319015624</v>
      </c>
      <c r="T4" s="69">
        <f>IF(RES_hh_fec_in!T4=0,0,1000*11630*RES_hh_fec_in!T4/RES_hh_num_in!T4)</f>
        <v>10590.209773436556</v>
      </c>
      <c r="U4" s="69">
        <f>IF(RES_hh_fec_in!U4=0,0,1000*11630*RES_hh_fec_in!U4/RES_hh_num_in!U4)</f>
        <v>9044.9273374743443</v>
      </c>
      <c r="V4" s="69">
        <f>IF(RES_hh_fec_in!V4=0,0,1000*11630*RES_hh_fec_in!V4/RES_hh_num_in!V4)</f>
        <v>9416.1432088788551</v>
      </c>
      <c r="W4" s="69">
        <f>IF(RES_hh_fec_in!W4=0,0,1000*11630*RES_hh_fec_in!W4/RES_hh_num_in!W4)</f>
        <v>8104.0302875945608</v>
      </c>
      <c r="DA4" s="88" t="s">
        <v>783</v>
      </c>
    </row>
    <row r="5" spans="1:105" ht="12" customHeight="1" x14ac:dyDescent="0.25">
      <c r="A5" s="28" t="s">
        <v>51</v>
      </c>
      <c r="B5" s="72"/>
      <c r="C5" s="72">
        <f>IF(RES_hh_fec_in!C5=0,0,1000*11630*RES_hh_fec_in!C5/RES_hh_num_in!C5)</f>
        <v>0</v>
      </c>
      <c r="D5" s="72">
        <f>IF(RES_hh_fec_in!D5=0,0,1000*11630*RES_hh_fec_in!D5/RES_hh_num_in!D5)</f>
        <v>0</v>
      </c>
      <c r="E5" s="72">
        <f>IF(RES_hh_fec_in!E5=0,0,1000*11630*RES_hh_fec_in!E5/RES_hh_num_in!E5)</f>
        <v>0</v>
      </c>
      <c r="F5" s="72">
        <f>IF(RES_hh_fec_in!F5=0,0,1000*11630*RES_hh_fec_in!F5/RES_hh_num_in!F5)</f>
        <v>0</v>
      </c>
      <c r="G5" s="72">
        <f>IF(RES_hh_fec_in!G5=0,0,1000*11630*RES_hh_fec_in!G5/RES_hh_num_in!G5)</f>
        <v>0</v>
      </c>
      <c r="H5" s="72">
        <f>IF(RES_hh_fec_in!H5=0,0,1000*11630*RES_hh_fec_in!H5/RES_hh_num_in!H5)</f>
        <v>0</v>
      </c>
      <c r="I5" s="72">
        <f>IF(RES_hh_fec_in!I5=0,0,1000*11630*RES_hh_fec_in!I5/RES_hh_num_in!I5)</f>
        <v>0</v>
      </c>
      <c r="J5" s="72">
        <f>IF(RES_hh_fec_in!J5=0,0,1000*11630*RES_hh_fec_in!J5/RES_hh_num_in!J5)</f>
        <v>0</v>
      </c>
      <c r="K5" s="72">
        <f>IF(RES_hh_fec_in!K5=0,0,1000*11630*RES_hh_fec_in!K5/RES_hh_num_in!K5)</f>
        <v>16759.007952535416</v>
      </c>
      <c r="L5" s="72">
        <f>IF(RES_hh_fec_in!L5=0,0,1000*11630*RES_hh_fec_in!L5/RES_hh_num_in!L5)</f>
        <v>18509.788409742308</v>
      </c>
      <c r="M5" s="72">
        <f>IF(RES_hh_fec_in!M5=0,0,1000*11630*RES_hh_fec_in!M5/RES_hh_num_in!M5)</f>
        <v>15975.756655977992</v>
      </c>
      <c r="N5" s="72">
        <f>IF(RES_hh_fec_in!N5=0,0,1000*11630*RES_hh_fec_in!N5/RES_hh_num_in!N5)</f>
        <v>13105.953478037904</v>
      </c>
      <c r="O5" s="72">
        <f>IF(RES_hh_fec_in!O5=0,0,1000*11630*RES_hh_fec_in!O5/RES_hh_num_in!O5)</f>
        <v>16894.671742467996</v>
      </c>
      <c r="P5" s="72">
        <f>IF(RES_hh_fec_in!P5=0,0,1000*11630*RES_hh_fec_in!P5/RES_hh_num_in!P5)</f>
        <v>12440.552055008789</v>
      </c>
      <c r="Q5" s="72">
        <f>IF(RES_hh_fec_in!Q5=0,0,1000*11630*RES_hh_fec_in!Q5/RES_hh_num_in!Q5)</f>
        <v>14611.974546787362</v>
      </c>
      <c r="R5" s="72">
        <f>IF(RES_hh_fec_in!R5=0,0,1000*11630*RES_hh_fec_in!R5/RES_hh_num_in!R5)</f>
        <v>0</v>
      </c>
      <c r="S5" s="72">
        <f>IF(RES_hh_fec_in!S5=0,0,1000*11630*RES_hh_fec_in!S5/RES_hh_num_in!S5)</f>
        <v>0</v>
      </c>
      <c r="T5" s="72">
        <f>IF(RES_hh_fec_in!T5=0,0,1000*11630*RES_hh_fec_in!T5/RES_hh_num_in!T5)</f>
        <v>0</v>
      </c>
      <c r="U5" s="72">
        <f>IF(RES_hh_fec_in!U5=0,0,1000*11630*RES_hh_fec_in!U5/RES_hh_num_in!U5)</f>
        <v>0</v>
      </c>
      <c r="V5" s="72">
        <f>IF(RES_hh_fec_in!V5=0,0,1000*11630*RES_hh_fec_in!V5/RES_hh_num_in!V5)</f>
        <v>7380.725681298657</v>
      </c>
      <c r="W5" s="72">
        <f>IF(RES_hh_fec_in!W5=0,0,1000*11630*RES_hh_fec_in!W5/RES_hh_num_in!W5)</f>
        <v>7587.4413754351363</v>
      </c>
      <c r="DA5" s="89" t="s">
        <v>784</v>
      </c>
    </row>
    <row r="6" spans="1:105" ht="12" customHeight="1" x14ac:dyDescent="0.25">
      <c r="A6" s="28" t="s">
        <v>74</v>
      </c>
      <c r="B6" s="72"/>
      <c r="C6" s="72">
        <f>IF(RES_hh_fec_in!C6=0,0,1000*11630*RES_hh_fec_in!C6/RES_hh_num_in!C6)</f>
        <v>0</v>
      </c>
      <c r="D6" s="72">
        <f>IF(RES_hh_fec_in!D6=0,0,1000*11630*RES_hh_fec_in!D6/RES_hh_num_in!D6)</f>
        <v>0</v>
      </c>
      <c r="E6" s="72">
        <f>IF(RES_hh_fec_in!E6=0,0,1000*11630*RES_hh_fec_in!E6/RES_hh_num_in!E6)</f>
        <v>0</v>
      </c>
      <c r="F6" s="72">
        <f>IF(RES_hh_fec_in!F6=0,0,1000*11630*RES_hh_fec_in!F6/RES_hh_num_in!F6)</f>
        <v>0</v>
      </c>
      <c r="G6" s="72">
        <f>IF(RES_hh_fec_in!G6=0,0,1000*11630*RES_hh_fec_in!G6/RES_hh_num_in!G6)</f>
        <v>0</v>
      </c>
      <c r="H6" s="72">
        <f>IF(RES_hh_fec_in!H6=0,0,1000*11630*RES_hh_fec_in!H6/RES_hh_num_in!H6)</f>
        <v>0</v>
      </c>
      <c r="I6" s="72">
        <f>IF(RES_hh_fec_in!I6=0,0,1000*11630*RES_hh_fec_in!I6/RES_hh_num_in!I6)</f>
        <v>0</v>
      </c>
      <c r="J6" s="72">
        <f>IF(RES_hh_fec_in!J6=0,0,1000*11630*RES_hh_fec_in!J6/RES_hh_num_in!J6)</f>
        <v>0</v>
      </c>
      <c r="K6" s="72">
        <f>IF(RES_hh_fec_in!K6=0,0,1000*11630*RES_hh_fec_in!K6/RES_hh_num_in!K6)</f>
        <v>0</v>
      </c>
      <c r="L6" s="72">
        <f>IF(RES_hh_fec_in!L6=0,0,1000*11630*RES_hh_fec_in!L6/RES_hh_num_in!L6)</f>
        <v>0</v>
      </c>
      <c r="M6" s="72">
        <f>IF(RES_hh_fec_in!M6=0,0,1000*11630*RES_hh_fec_in!M6/RES_hh_num_in!M6)</f>
        <v>0</v>
      </c>
      <c r="N6" s="72">
        <f>IF(RES_hh_fec_in!N6=0,0,1000*11630*RES_hh_fec_in!N6/RES_hh_num_in!N6)</f>
        <v>1115.2713065056521</v>
      </c>
      <c r="O6" s="72">
        <f>IF(RES_hh_fec_in!O6=0,0,1000*11630*RES_hh_fec_in!O6/RES_hh_num_in!O6)</f>
        <v>1931.6038674375122</v>
      </c>
      <c r="P6" s="72">
        <f>IF(RES_hh_fec_in!P6=0,0,1000*11630*RES_hh_fec_in!P6/RES_hh_num_in!P6)</f>
        <v>0</v>
      </c>
      <c r="Q6" s="72">
        <f>IF(RES_hh_fec_in!Q6=0,0,1000*11630*RES_hh_fec_in!Q6/RES_hh_num_in!Q6)</f>
        <v>0</v>
      </c>
      <c r="R6" s="72">
        <f>IF(RES_hh_fec_in!R6=0,0,1000*11630*RES_hh_fec_in!R6/RES_hh_num_in!R6)</f>
        <v>14106.491024217508</v>
      </c>
      <c r="S6" s="72">
        <f>IF(RES_hh_fec_in!S6=0,0,1000*11630*RES_hh_fec_in!S6/RES_hh_num_in!S6)</f>
        <v>9326.1740242287269</v>
      </c>
      <c r="T6" s="72">
        <f>IF(RES_hh_fec_in!T6=0,0,1000*11630*RES_hh_fec_in!T6/RES_hh_num_in!T6)</f>
        <v>10342.934349379269</v>
      </c>
      <c r="U6" s="72">
        <f>IF(RES_hh_fec_in!U6=0,0,1000*11630*RES_hh_fec_in!U6/RES_hh_num_in!U6)</f>
        <v>16229.92735910284</v>
      </c>
      <c r="V6" s="72">
        <f>IF(RES_hh_fec_in!V6=0,0,1000*11630*RES_hh_fec_in!V6/RES_hh_num_in!V6)</f>
        <v>0</v>
      </c>
      <c r="W6" s="72">
        <f>IF(RES_hh_fec_in!W6=0,0,1000*11630*RES_hh_fec_in!W6/RES_hh_num_in!W6)</f>
        <v>0</v>
      </c>
      <c r="DA6" s="89" t="s">
        <v>785</v>
      </c>
    </row>
    <row r="7" spans="1:105" ht="12" customHeight="1" x14ac:dyDescent="0.25">
      <c r="A7" s="28" t="s">
        <v>205</v>
      </c>
      <c r="B7" s="72"/>
      <c r="C7" s="72">
        <f>IF(RES_hh_fec_in!C7=0,0,1000*11630*RES_hh_fec_in!C7/RES_hh_num_in!C7)</f>
        <v>25212.720417198372</v>
      </c>
      <c r="D7" s="72">
        <f>IF(RES_hh_fec_in!D7=0,0,1000*11630*RES_hh_fec_in!D7/RES_hh_num_in!D7)</f>
        <v>23315.660882992699</v>
      </c>
      <c r="E7" s="72">
        <f>IF(RES_hh_fec_in!E7=0,0,1000*11630*RES_hh_fec_in!E7/RES_hh_num_in!E7)</f>
        <v>23887.795877838274</v>
      </c>
      <c r="F7" s="72">
        <f>IF(RES_hh_fec_in!F7=0,0,1000*11630*RES_hh_fec_in!F7/RES_hh_num_in!F7)</f>
        <v>25242.105705360358</v>
      </c>
      <c r="G7" s="72">
        <f>IF(RES_hh_fec_in!G7=0,0,1000*11630*RES_hh_fec_in!G7/RES_hh_num_in!G7)</f>
        <v>23937.688949238101</v>
      </c>
      <c r="H7" s="72">
        <f>IF(RES_hh_fec_in!H7=0,0,1000*11630*RES_hh_fec_in!H7/RES_hh_num_in!H7)</f>
        <v>23265.650395991186</v>
      </c>
      <c r="I7" s="72">
        <f>IF(RES_hh_fec_in!I7=0,0,1000*11630*RES_hh_fec_in!I7/RES_hh_num_in!I7)</f>
        <v>21993.089480584124</v>
      </c>
      <c r="J7" s="72">
        <f>IF(RES_hh_fec_in!J7=0,0,1000*11630*RES_hh_fec_in!J7/RES_hh_num_in!J7)</f>
        <v>22016.684276604716</v>
      </c>
      <c r="K7" s="72">
        <f>IF(RES_hh_fec_in!K7=0,0,1000*11630*RES_hh_fec_in!K7/RES_hh_num_in!K7)</f>
        <v>22250.537702032987</v>
      </c>
      <c r="L7" s="72">
        <f>IF(RES_hh_fec_in!L7=0,0,1000*11630*RES_hh_fec_in!L7/RES_hh_num_in!L7)</f>
        <v>19564.791226245354</v>
      </c>
      <c r="M7" s="72">
        <f>IF(RES_hh_fec_in!M7=0,0,1000*11630*RES_hh_fec_in!M7/RES_hh_num_in!M7)</f>
        <v>17351.348777529747</v>
      </c>
      <c r="N7" s="72">
        <f>IF(RES_hh_fec_in!N7=0,0,1000*11630*RES_hh_fec_in!N7/RES_hh_num_in!N7)</f>
        <v>18609.16135198799</v>
      </c>
      <c r="O7" s="72">
        <f>IF(RES_hh_fec_in!O7=0,0,1000*11630*RES_hh_fec_in!O7/RES_hh_num_in!O7)</f>
        <v>16779.254734423568</v>
      </c>
      <c r="P7" s="72">
        <f>IF(RES_hh_fec_in!P7=0,0,1000*11630*RES_hh_fec_in!P7/RES_hh_num_in!P7)</f>
        <v>13261.0888702597</v>
      </c>
      <c r="Q7" s="72">
        <f>IF(RES_hh_fec_in!Q7=0,0,1000*11630*RES_hh_fec_in!Q7/RES_hh_num_in!Q7)</f>
        <v>14545.807206004589</v>
      </c>
      <c r="R7" s="72">
        <f>IF(RES_hh_fec_in!R7=0,0,1000*11630*RES_hh_fec_in!R7/RES_hh_num_in!R7)</f>
        <v>14159.824792754853</v>
      </c>
      <c r="S7" s="72">
        <f>IF(RES_hh_fec_in!S7=0,0,1000*11630*RES_hh_fec_in!S7/RES_hh_num_in!S7)</f>
        <v>12810.523964576987</v>
      </c>
      <c r="T7" s="72">
        <f>IF(RES_hh_fec_in!T7=0,0,1000*11630*RES_hh_fec_in!T7/RES_hh_num_in!T7)</f>
        <v>11587.820351326493</v>
      </c>
      <c r="U7" s="72">
        <f>IF(RES_hh_fec_in!U7=0,0,1000*11630*RES_hh_fec_in!U7/RES_hh_num_in!U7)</f>
        <v>8862.6701094293712</v>
      </c>
      <c r="V7" s="72">
        <f>IF(RES_hh_fec_in!V7=0,0,1000*11630*RES_hh_fec_in!V7/RES_hh_num_in!V7)</f>
        <v>10053.612162955855</v>
      </c>
      <c r="W7" s="72">
        <f>IF(RES_hh_fec_in!W7=0,0,1000*11630*RES_hh_fec_in!W7/RES_hh_num_in!W7)</f>
        <v>8687.5426421091033</v>
      </c>
      <c r="DA7" s="89" t="s">
        <v>786</v>
      </c>
    </row>
    <row r="8" spans="1:105" ht="12" customHeight="1" x14ac:dyDescent="0.25">
      <c r="A8" s="28" t="s">
        <v>192</v>
      </c>
      <c r="B8" s="72"/>
      <c r="C8" s="72">
        <f>IF(RES_hh_fec_in!C8=0,0,1000*11630*RES_hh_fec_in!C8/RES_hh_num_in!C8)</f>
        <v>21174.139265439691</v>
      </c>
      <c r="D8" s="72">
        <f>IF(RES_hh_fec_in!D8=0,0,1000*11630*RES_hh_fec_in!D8/RES_hh_num_in!D8)</f>
        <v>20210.074312496436</v>
      </c>
      <c r="E8" s="72">
        <f>IF(RES_hh_fec_in!E8=0,0,1000*11630*RES_hh_fec_in!E8/RES_hh_num_in!E8)</f>
        <v>20714.740983561762</v>
      </c>
      <c r="F8" s="72">
        <f>IF(RES_hh_fec_in!F8=0,0,1000*11630*RES_hh_fec_in!F8/RES_hh_num_in!F8)</f>
        <v>21741.470460988578</v>
      </c>
      <c r="G8" s="72">
        <f>IF(RES_hh_fec_in!G8=0,0,1000*11630*RES_hh_fec_in!G8/RES_hh_num_in!G8)</f>
        <v>21125.507098914895</v>
      </c>
      <c r="H8" s="72">
        <f>IF(RES_hh_fec_in!H8=0,0,1000*11630*RES_hh_fec_in!H8/RES_hh_num_in!H8)</f>
        <v>19009.035434897989</v>
      </c>
      <c r="I8" s="72">
        <f>IF(RES_hh_fec_in!I8=0,0,1000*11630*RES_hh_fec_in!I8/RES_hh_num_in!I8)</f>
        <v>18284.195119504911</v>
      </c>
      <c r="J8" s="72">
        <f>IF(RES_hh_fec_in!J8=0,0,1000*11630*RES_hh_fec_in!J8/RES_hh_num_in!J8)</f>
        <v>18512.508857702473</v>
      </c>
      <c r="K8" s="72">
        <f>IF(RES_hh_fec_in!K8=0,0,1000*11630*RES_hh_fec_in!K8/RES_hh_num_in!K8)</f>
        <v>17135.672586464574</v>
      </c>
      <c r="L8" s="72">
        <f>IF(RES_hh_fec_in!L8=0,0,1000*11630*RES_hh_fec_in!L8/RES_hh_num_in!L8)</f>
        <v>18832.900886991247</v>
      </c>
      <c r="M8" s="72">
        <f>IF(RES_hh_fec_in!M8=0,0,1000*11630*RES_hh_fec_in!M8/RES_hh_num_in!M8)</f>
        <v>16943.28935165119</v>
      </c>
      <c r="N8" s="72">
        <f>IF(RES_hh_fec_in!N8=0,0,1000*11630*RES_hh_fec_in!N8/RES_hh_num_in!N8)</f>
        <v>14704.324015151094</v>
      </c>
      <c r="O8" s="72">
        <f>IF(RES_hh_fec_in!O8=0,0,1000*11630*RES_hh_fec_in!O8/RES_hh_num_in!O8)</f>
        <v>14898.334143331398</v>
      </c>
      <c r="P8" s="72">
        <f>IF(RES_hh_fec_in!P8=0,0,1000*11630*RES_hh_fec_in!P8/RES_hh_num_in!P8)</f>
        <v>12704.511463736659</v>
      </c>
      <c r="Q8" s="72">
        <f>IF(RES_hh_fec_in!Q8=0,0,1000*11630*RES_hh_fec_in!Q8/RES_hh_num_in!Q8)</f>
        <v>12829.631779013356</v>
      </c>
      <c r="R8" s="72">
        <f>IF(RES_hh_fec_in!R8=0,0,1000*11630*RES_hh_fec_in!R8/RES_hh_num_in!R8)</f>
        <v>12389.293885197148</v>
      </c>
      <c r="S8" s="72">
        <f>IF(RES_hh_fec_in!S8=0,0,1000*11630*RES_hh_fec_in!S8/RES_hh_num_in!S8)</f>
        <v>12738.765858070661</v>
      </c>
      <c r="T8" s="72">
        <f>IF(RES_hh_fec_in!T8=0,0,1000*11630*RES_hh_fec_in!T8/RES_hh_num_in!T8)</f>
        <v>10523.844264595684</v>
      </c>
      <c r="U8" s="72">
        <f>IF(RES_hh_fec_in!U8=0,0,1000*11630*RES_hh_fec_in!U8/RES_hh_num_in!U8)</f>
        <v>9500.6366419965925</v>
      </c>
      <c r="V8" s="72">
        <f>IF(RES_hh_fec_in!V8=0,0,1000*11630*RES_hh_fec_in!V8/RES_hh_num_in!V8)</f>
        <v>9310.6102595821612</v>
      </c>
      <c r="W8" s="72">
        <f>IF(RES_hh_fec_in!W8=0,0,1000*11630*RES_hh_fec_in!W8/RES_hh_num_in!W8)</f>
        <v>7795.3512751524313</v>
      </c>
      <c r="DA8" s="89" t="s">
        <v>787</v>
      </c>
    </row>
    <row r="9" spans="1:105" ht="12" customHeight="1" x14ac:dyDescent="0.25">
      <c r="A9" s="28" t="s">
        <v>207</v>
      </c>
      <c r="B9" s="72"/>
      <c r="C9" s="72">
        <f>IF(RES_hh_fec_in!C9=0,0,1000*11630*RES_hh_fec_in!C9/RES_hh_num_in!C9)</f>
        <v>23025.055512343853</v>
      </c>
      <c r="D9" s="72">
        <f>IF(RES_hh_fec_in!D9=0,0,1000*11630*RES_hh_fec_in!D9/RES_hh_num_in!D9)</f>
        <v>21144.140545015329</v>
      </c>
      <c r="E9" s="72">
        <f>IF(RES_hh_fec_in!E9=0,0,1000*11630*RES_hh_fec_in!E9/RES_hh_num_in!E9)</f>
        <v>21404.872887783917</v>
      </c>
      <c r="F9" s="72">
        <f>IF(RES_hh_fec_in!F9=0,0,1000*11630*RES_hh_fec_in!F9/RES_hh_num_in!F9)</f>
        <v>22517.951263198142</v>
      </c>
      <c r="G9" s="72">
        <f>IF(RES_hh_fec_in!G9=0,0,1000*11630*RES_hh_fec_in!G9/RES_hh_num_in!G9)</f>
        <v>21221.941212342073</v>
      </c>
      <c r="H9" s="72">
        <f>IF(RES_hh_fec_in!H9=0,0,1000*11630*RES_hh_fec_in!H9/RES_hh_num_in!H9)</f>
        <v>20595.966762978616</v>
      </c>
      <c r="I9" s="72">
        <f>IF(RES_hh_fec_in!I9=0,0,1000*11630*RES_hh_fec_in!I9/RES_hh_num_in!I9)</f>
        <v>17866.794852163253</v>
      </c>
      <c r="J9" s="72">
        <f>IF(RES_hh_fec_in!J9=0,0,1000*11630*RES_hh_fec_in!J9/RES_hh_num_in!J9)</f>
        <v>18365.191260563763</v>
      </c>
      <c r="K9" s="72">
        <f>IF(RES_hh_fec_in!K9=0,0,1000*11630*RES_hh_fec_in!K9/RES_hh_num_in!K9)</f>
        <v>19277.908069553163</v>
      </c>
      <c r="L9" s="72">
        <f>IF(RES_hh_fec_in!L9=0,0,1000*11630*RES_hh_fec_in!L9/RES_hh_num_in!L9)</f>
        <v>18700.893761024778</v>
      </c>
      <c r="M9" s="72">
        <f>IF(RES_hh_fec_in!M9=0,0,1000*11630*RES_hh_fec_in!M9/RES_hh_num_in!M9)</f>
        <v>13851.200157493013</v>
      </c>
      <c r="N9" s="72">
        <f>IF(RES_hh_fec_in!N9=0,0,1000*11630*RES_hh_fec_in!N9/RES_hh_num_in!N9)</f>
        <v>15511.951720062418</v>
      </c>
      <c r="O9" s="72">
        <f>IF(RES_hh_fec_in!O9=0,0,1000*11630*RES_hh_fec_in!O9/RES_hh_num_in!O9)</f>
        <v>15085.581655171942</v>
      </c>
      <c r="P9" s="72">
        <f>IF(RES_hh_fec_in!P9=0,0,1000*11630*RES_hh_fec_in!P9/RES_hh_num_in!P9)</f>
        <v>14138.916285998243</v>
      </c>
      <c r="Q9" s="72">
        <f>IF(RES_hh_fec_in!Q9=0,0,1000*11630*RES_hh_fec_in!Q9/RES_hh_num_in!Q9)</f>
        <v>13829.146730366885</v>
      </c>
      <c r="R9" s="72">
        <f>IF(RES_hh_fec_in!R9=0,0,1000*11630*RES_hh_fec_in!R9/RES_hh_num_in!R9)</f>
        <v>14365.373793227529</v>
      </c>
      <c r="S9" s="72">
        <f>IF(RES_hh_fec_in!S9=0,0,1000*11630*RES_hh_fec_in!S9/RES_hh_num_in!S9)</f>
        <v>12453.989700973023</v>
      </c>
      <c r="T9" s="72">
        <f>IF(RES_hh_fec_in!T9=0,0,1000*11630*RES_hh_fec_in!T9/RES_hh_num_in!T9)</f>
        <v>12439.231220598842</v>
      </c>
      <c r="U9" s="72">
        <f>IF(RES_hh_fec_in!U9=0,0,1000*11630*RES_hh_fec_in!U9/RES_hh_num_in!U9)</f>
        <v>0</v>
      </c>
      <c r="V9" s="72">
        <f>IF(RES_hh_fec_in!V9=0,0,1000*11630*RES_hh_fec_in!V9/RES_hh_num_in!V9)</f>
        <v>0</v>
      </c>
      <c r="W9" s="72">
        <f>IF(RES_hh_fec_in!W9=0,0,1000*11630*RES_hh_fec_in!W9/RES_hh_num_in!W9)</f>
        <v>7805.5402734244444</v>
      </c>
      <c r="DA9" s="89" t="s">
        <v>788</v>
      </c>
    </row>
    <row r="10" spans="1:105" ht="12" customHeight="1" x14ac:dyDescent="0.25">
      <c r="A10" s="28" t="s">
        <v>202</v>
      </c>
      <c r="B10" s="72"/>
      <c r="C10" s="72">
        <f>IF(RES_hh_fec_in!C10=0,0,1000*11630*RES_hh_fec_in!C10/RES_hh_num_in!C10)</f>
        <v>0</v>
      </c>
      <c r="D10" s="72">
        <f>IF(RES_hh_fec_in!D10=0,0,1000*11630*RES_hh_fec_in!D10/RES_hh_num_in!D10)</f>
        <v>0</v>
      </c>
      <c r="E10" s="72">
        <f>IF(RES_hh_fec_in!E10=0,0,1000*11630*RES_hh_fec_in!E10/RES_hh_num_in!E10)</f>
        <v>0</v>
      </c>
      <c r="F10" s="72">
        <f>IF(RES_hh_fec_in!F10=0,0,1000*11630*RES_hh_fec_in!F10/RES_hh_num_in!F10)</f>
        <v>0</v>
      </c>
      <c r="G10" s="72">
        <f>IF(RES_hh_fec_in!G10=0,0,1000*11630*RES_hh_fec_in!G10/RES_hh_num_in!G10)</f>
        <v>0</v>
      </c>
      <c r="H10" s="72">
        <f>IF(RES_hh_fec_in!H10=0,0,1000*11630*RES_hh_fec_in!H10/RES_hh_num_in!H10)</f>
        <v>0</v>
      </c>
      <c r="I10" s="72">
        <f>IF(RES_hh_fec_in!I10=0,0,1000*11630*RES_hh_fec_in!I10/RES_hh_num_in!I10)</f>
        <v>0</v>
      </c>
      <c r="J10" s="72">
        <f>IF(RES_hh_fec_in!J10=0,0,1000*11630*RES_hh_fec_in!J10/RES_hh_num_in!J10)</f>
        <v>0</v>
      </c>
      <c r="K10" s="72">
        <f>IF(RES_hh_fec_in!K10=0,0,1000*11630*RES_hh_fec_in!K10/RES_hh_num_in!K10)</f>
        <v>0</v>
      </c>
      <c r="L10" s="72">
        <f>IF(RES_hh_fec_in!L10=0,0,1000*11630*RES_hh_fec_in!L10/RES_hh_num_in!L10)</f>
        <v>0</v>
      </c>
      <c r="M10" s="72">
        <f>IF(RES_hh_fec_in!M10=0,0,1000*11630*RES_hh_fec_in!M10/RES_hh_num_in!M10)</f>
        <v>0</v>
      </c>
      <c r="N10" s="72">
        <f>IF(RES_hh_fec_in!N10=0,0,1000*11630*RES_hh_fec_in!N10/RES_hh_num_in!N10)</f>
        <v>0</v>
      </c>
      <c r="O10" s="72">
        <f>IF(RES_hh_fec_in!O10=0,0,1000*11630*RES_hh_fec_in!O10/RES_hh_num_in!O10)</f>
        <v>0</v>
      </c>
      <c r="P10" s="72">
        <f>IF(RES_hh_fec_in!P10=0,0,1000*11630*RES_hh_fec_in!P10/RES_hh_num_in!P10)</f>
        <v>0</v>
      </c>
      <c r="Q10" s="72">
        <f>IF(RES_hh_fec_in!Q10=0,0,1000*11630*RES_hh_fec_in!Q10/RES_hh_num_in!Q10)</f>
        <v>0</v>
      </c>
      <c r="R10" s="72">
        <f>IF(RES_hh_fec_in!R10=0,0,1000*11630*RES_hh_fec_in!R10/RES_hh_num_in!R10)</f>
        <v>0</v>
      </c>
      <c r="S10" s="72">
        <f>IF(RES_hh_fec_in!S10=0,0,1000*11630*RES_hh_fec_in!S10/RES_hh_num_in!S10)</f>
        <v>0</v>
      </c>
      <c r="T10" s="72">
        <f>IF(RES_hh_fec_in!T10=0,0,1000*11630*RES_hh_fec_in!T10/RES_hh_num_in!T10)</f>
        <v>0</v>
      </c>
      <c r="U10" s="72">
        <f>IF(RES_hh_fec_in!U10=0,0,1000*11630*RES_hh_fec_in!U10/RES_hh_num_in!U10)</f>
        <v>0</v>
      </c>
      <c r="V10" s="72">
        <f>IF(RES_hh_fec_in!V10=0,0,1000*11630*RES_hh_fec_in!V10/RES_hh_num_in!V10)</f>
        <v>0</v>
      </c>
      <c r="W10" s="72">
        <f>IF(RES_hh_fec_in!W10=0,0,1000*11630*RES_hh_fec_in!W10/RES_hh_num_in!W10)</f>
        <v>0</v>
      </c>
      <c r="DA10" s="89" t="s">
        <v>789</v>
      </c>
    </row>
    <row r="11" spans="1:105" ht="12" customHeight="1" x14ac:dyDescent="0.25">
      <c r="A11" s="28" t="s">
        <v>203</v>
      </c>
      <c r="B11" s="72"/>
      <c r="C11" s="72">
        <f>IF(RES_hh_fec_in!C11=0,0,1000*11630*RES_hh_fec_in!C11/RES_hh_num_in!C11)</f>
        <v>0</v>
      </c>
      <c r="D11" s="72">
        <f>IF(RES_hh_fec_in!D11=0,0,1000*11630*RES_hh_fec_in!D11/RES_hh_num_in!D11)</f>
        <v>0</v>
      </c>
      <c r="E11" s="72">
        <f>IF(RES_hh_fec_in!E11=0,0,1000*11630*RES_hh_fec_in!E11/RES_hh_num_in!E11)</f>
        <v>0</v>
      </c>
      <c r="F11" s="72">
        <f>IF(RES_hh_fec_in!F11=0,0,1000*11630*RES_hh_fec_in!F11/RES_hh_num_in!F11)</f>
        <v>0</v>
      </c>
      <c r="G11" s="72">
        <f>IF(RES_hh_fec_in!G11=0,0,1000*11630*RES_hh_fec_in!G11/RES_hh_num_in!G11)</f>
        <v>0</v>
      </c>
      <c r="H11" s="72">
        <f>IF(RES_hh_fec_in!H11=0,0,1000*11630*RES_hh_fec_in!H11/RES_hh_num_in!H11)</f>
        <v>0</v>
      </c>
      <c r="I11" s="72">
        <f>IF(RES_hh_fec_in!I11=0,0,1000*11630*RES_hh_fec_in!I11/RES_hh_num_in!I11)</f>
        <v>0</v>
      </c>
      <c r="J11" s="72">
        <f>IF(RES_hh_fec_in!J11=0,0,1000*11630*RES_hh_fec_in!J11/RES_hh_num_in!J11)</f>
        <v>0</v>
      </c>
      <c r="K11" s="72">
        <f>IF(RES_hh_fec_in!K11=0,0,1000*11630*RES_hh_fec_in!K11/RES_hh_num_in!K11)</f>
        <v>0</v>
      </c>
      <c r="L11" s="72">
        <f>IF(RES_hh_fec_in!L11=0,0,1000*11630*RES_hh_fec_in!L11/RES_hh_num_in!L11)</f>
        <v>0</v>
      </c>
      <c r="M11" s="72">
        <f>IF(RES_hh_fec_in!M11=0,0,1000*11630*RES_hh_fec_in!M11/RES_hh_num_in!M11)</f>
        <v>0</v>
      </c>
      <c r="N11" s="72">
        <f>IF(RES_hh_fec_in!N11=0,0,1000*11630*RES_hh_fec_in!N11/RES_hh_num_in!N11)</f>
        <v>0</v>
      </c>
      <c r="O11" s="72">
        <f>IF(RES_hh_fec_in!O11=0,0,1000*11630*RES_hh_fec_in!O11/RES_hh_num_in!O11)</f>
        <v>0</v>
      </c>
      <c r="P11" s="72">
        <f>IF(RES_hh_fec_in!P11=0,0,1000*11630*RES_hh_fec_in!P11/RES_hh_num_in!P11)</f>
        <v>0</v>
      </c>
      <c r="Q11" s="72">
        <f>IF(RES_hh_fec_in!Q11=0,0,1000*11630*RES_hh_fec_in!Q11/RES_hh_num_in!Q11)</f>
        <v>0</v>
      </c>
      <c r="R11" s="72">
        <f>IF(RES_hh_fec_in!R11=0,0,1000*11630*RES_hh_fec_in!R11/RES_hh_num_in!R11)</f>
        <v>0</v>
      </c>
      <c r="S11" s="72">
        <f>IF(RES_hh_fec_in!S11=0,0,1000*11630*RES_hh_fec_in!S11/RES_hh_num_in!S11)</f>
        <v>0</v>
      </c>
      <c r="T11" s="72">
        <f>IF(RES_hh_fec_in!T11=0,0,1000*11630*RES_hh_fec_in!T11/RES_hh_num_in!T11)</f>
        <v>0</v>
      </c>
      <c r="U11" s="72">
        <f>IF(RES_hh_fec_in!U11=0,0,1000*11630*RES_hh_fec_in!U11/RES_hh_num_in!U11)</f>
        <v>0</v>
      </c>
      <c r="V11" s="72">
        <f>IF(RES_hh_fec_in!V11=0,0,1000*11630*RES_hh_fec_in!V11/RES_hh_num_in!V11)</f>
        <v>0</v>
      </c>
      <c r="W11" s="72">
        <f>IF(RES_hh_fec_in!W11=0,0,1000*11630*RES_hh_fec_in!W11/RES_hh_num_in!W11)</f>
        <v>0</v>
      </c>
      <c r="DA11" s="89" t="s">
        <v>790</v>
      </c>
    </row>
    <row r="12" spans="1:105" ht="12" customHeight="1" x14ac:dyDescent="0.25">
      <c r="A12" s="28" t="s">
        <v>95</v>
      </c>
      <c r="B12" s="72"/>
      <c r="C12" s="72">
        <f>IF(RES_hh_fec_in!C12=0,0,1000*11630*RES_hh_fec_in!C12/RES_hh_num_in!C12)</f>
        <v>8769.1423022198269</v>
      </c>
      <c r="D12" s="72">
        <f>IF(RES_hh_fec_in!D12=0,0,1000*11630*RES_hh_fec_in!D12/RES_hh_num_in!D12)</f>
        <v>7463.0553735443191</v>
      </c>
      <c r="E12" s="72">
        <f>IF(RES_hh_fec_in!E12=0,0,1000*11630*RES_hh_fec_in!E12/RES_hh_num_in!E12)</f>
        <v>8303.8909540625482</v>
      </c>
      <c r="F12" s="72">
        <f>IF(RES_hh_fec_in!F12=0,0,1000*11630*RES_hh_fec_in!F12/RES_hh_num_in!F12)</f>
        <v>7386.1267298921475</v>
      </c>
      <c r="G12" s="72">
        <f>IF(RES_hh_fec_in!G12=0,0,1000*11630*RES_hh_fec_in!G12/RES_hh_num_in!G12)</f>
        <v>6757.4978614173624</v>
      </c>
      <c r="H12" s="72">
        <f>IF(RES_hh_fec_in!H12=0,0,1000*11630*RES_hh_fec_in!H12/RES_hh_num_in!H12)</f>
        <v>5761.8535210760911</v>
      </c>
      <c r="I12" s="72">
        <f>IF(RES_hh_fec_in!I12=0,0,1000*11630*RES_hh_fec_in!I12/RES_hh_num_in!I12)</f>
        <v>4838.0857395199373</v>
      </c>
      <c r="J12" s="72">
        <f>IF(RES_hh_fec_in!J12=0,0,1000*11630*RES_hh_fec_in!J12/RES_hh_num_in!J12)</f>
        <v>5258.2872097575491</v>
      </c>
      <c r="K12" s="72">
        <f>IF(RES_hh_fec_in!K12=0,0,1000*11630*RES_hh_fec_in!K12/RES_hh_num_in!K12)</f>
        <v>5048.8103068459923</v>
      </c>
      <c r="L12" s="72">
        <f>IF(RES_hh_fec_in!L12=0,0,1000*11630*RES_hh_fec_in!L12/RES_hh_num_in!L12)</f>
        <v>4479.2729962342473</v>
      </c>
      <c r="M12" s="72">
        <f>IF(RES_hh_fec_in!M12=0,0,1000*11630*RES_hh_fec_in!M12/RES_hh_num_in!M12)</f>
        <v>3947.7266919963345</v>
      </c>
      <c r="N12" s="72">
        <f>IF(RES_hh_fec_in!N12=0,0,1000*11630*RES_hh_fec_in!N12/RES_hh_num_in!N12)</f>
        <v>3700.8017087599505</v>
      </c>
      <c r="O12" s="72">
        <f>IF(RES_hh_fec_in!O12=0,0,1000*11630*RES_hh_fec_in!O12/RES_hh_num_in!O12)</f>
        <v>3168.8196159954678</v>
      </c>
      <c r="P12" s="72">
        <f>IF(RES_hh_fec_in!P12=0,0,1000*11630*RES_hh_fec_in!P12/RES_hh_num_in!P12)</f>
        <v>3013.2314907663999</v>
      </c>
      <c r="Q12" s="72">
        <f>IF(RES_hh_fec_in!Q12=0,0,1000*11630*RES_hh_fec_in!Q12/RES_hh_num_in!Q12)</f>
        <v>3043.908810627222</v>
      </c>
      <c r="R12" s="72">
        <f>IF(RES_hh_fec_in!R12=0,0,1000*11630*RES_hh_fec_in!R12/RES_hh_num_in!R12)</f>
        <v>2895.2208741296081</v>
      </c>
      <c r="S12" s="72">
        <f>IF(RES_hh_fec_in!S12=0,0,1000*11630*RES_hh_fec_in!S12/RES_hh_num_in!S12)</f>
        <v>2752.6593689899228</v>
      </c>
      <c r="T12" s="72">
        <f>IF(RES_hh_fec_in!T12=0,0,1000*11630*RES_hh_fec_in!T12/RES_hh_num_in!T12)</f>
        <v>2535.6917240643393</v>
      </c>
      <c r="U12" s="72">
        <f>IF(RES_hh_fec_in!U12=0,0,1000*11630*RES_hh_fec_in!U12/RES_hh_num_in!U12)</f>
        <v>2231.0844023554964</v>
      </c>
      <c r="V12" s="72">
        <f>IF(RES_hh_fec_in!V12=0,0,1000*11630*RES_hh_fec_in!V12/RES_hh_num_in!V12)</f>
        <v>2143.7249767956732</v>
      </c>
      <c r="W12" s="72">
        <f>IF(RES_hh_fec_in!W12=0,0,1000*11630*RES_hh_fec_in!W12/RES_hh_num_in!W12)</f>
        <v>1995.8044097687107</v>
      </c>
      <c r="DA12" s="89" t="s">
        <v>791</v>
      </c>
    </row>
    <row r="13" spans="1:105" ht="12" customHeight="1" x14ac:dyDescent="0.25">
      <c r="A13" s="73" t="s">
        <v>94</v>
      </c>
      <c r="B13" s="74"/>
      <c r="C13" s="74">
        <f>IF(RES_hh_fec_in!C13=0,0,1000*11630*RES_hh_fec_in!C13/RES_hh_num_in!C13)</f>
        <v>18236.891413533456</v>
      </c>
      <c r="D13" s="74">
        <f>IF(RES_hh_fec_in!D13=0,0,1000*11630*RES_hh_fec_in!D13/RES_hh_num_in!D13)</f>
        <v>17003.199416729574</v>
      </c>
      <c r="E13" s="74">
        <f>IF(RES_hh_fec_in!E13=0,0,1000*11630*RES_hh_fec_in!E13/RES_hh_num_in!E13)</f>
        <v>16944.180017463248</v>
      </c>
      <c r="F13" s="74">
        <f>IF(RES_hh_fec_in!F13=0,0,1000*11630*RES_hh_fec_in!F13/RES_hh_num_in!F13)</f>
        <v>18785.333670150492</v>
      </c>
      <c r="G13" s="74">
        <f>IF(RES_hh_fec_in!G13=0,0,1000*11630*RES_hh_fec_in!G13/RES_hh_num_in!G13)</f>
        <v>19510.335675679031</v>
      </c>
      <c r="H13" s="74">
        <f>IF(RES_hh_fec_in!H13=0,0,1000*11630*RES_hh_fec_in!H13/RES_hh_num_in!H13)</f>
        <v>0</v>
      </c>
      <c r="I13" s="74">
        <f>IF(RES_hh_fec_in!I13=0,0,1000*11630*RES_hh_fec_in!I13/RES_hh_num_in!I13)</f>
        <v>18225.534700789682</v>
      </c>
      <c r="J13" s="74">
        <f>IF(RES_hh_fec_in!J13=0,0,1000*11630*RES_hh_fec_in!J13/RES_hh_num_in!J13)</f>
        <v>0</v>
      </c>
      <c r="K13" s="74">
        <f>IF(RES_hh_fec_in!K13=0,0,1000*11630*RES_hh_fec_in!K13/RES_hh_num_in!K13)</f>
        <v>23692.65577802814</v>
      </c>
      <c r="L13" s="74">
        <f>IF(RES_hh_fec_in!L13=0,0,1000*11630*RES_hh_fec_in!L13/RES_hh_num_in!L13)</f>
        <v>12722.487920789503</v>
      </c>
      <c r="M13" s="74">
        <f>IF(RES_hh_fec_in!M13=0,0,1000*11630*RES_hh_fec_in!M13/RES_hh_num_in!M13)</f>
        <v>9499.0431718205382</v>
      </c>
      <c r="N13" s="74">
        <f>IF(RES_hh_fec_in!N13=0,0,1000*11630*RES_hh_fec_in!N13/RES_hh_num_in!N13)</f>
        <v>11163.526881776019</v>
      </c>
      <c r="O13" s="74">
        <f>IF(RES_hh_fec_in!O13=0,0,1000*11630*RES_hh_fec_in!O13/RES_hh_num_in!O13)</f>
        <v>11559.88646098648</v>
      </c>
      <c r="P13" s="74">
        <f>IF(RES_hh_fec_in!P13=0,0,1000*11630*RES_hh_fec_in!P13/RES_hh_num_in!P13)</f>
        <v>9450.6880156346433</v>
      </c>
      <c r="Q13" s="74">
        <f>IF(RES_hh_fec_in!Q13=0,0,1000*11630*RES_hh_fec_in!Q13/RES_hh_num_in!Q13)</f>
        <v>14438.72928820026</v>
      </c>
      <c r="R13" s="74">
        <f>IF(RES_hh_fec_in!R13=0,0,1000*11630*RES_hh_fec_in!R13/RES_hh_num_in!R13)</f>
        <v>0</v>
      </c>
      <c r="S13" s="74">
        <f>IF(RES_hh_fec_in!S13=0,0,1000*11630*RES_hh_fec_in!S13/RES_hh_num_in!S13)</f>
        <v>0</v>
      </c>
      <c r="T13" s="74">
        <f>IF(RES_hh_fec_in!T13=0,0,1000*11630*RES_hh_fec_in!T13/RES_hh_num_in!T13)</f>
        <v>8271.9225284443164</v>
      </c>
      <c r="U13" s="74">
        <f>IF(RES_hh_fec_in!U13=0,0,1000*11630*RES_hh_fec_in!U13/RES_hh_num_in!U13)</f>
        <v>5815.1931359685987</v>
      </c>
      <c r="V13" s="74">
        <f>IF(RES_hh_fec_in!V13=0,0,1000*11630*RES_hh_fec_in!V13/RES_hh_num_in!V13)</f>
        <v>9106.6581339381974</v>
      </c>
      <c r="W13" s="74">
        <f>IF(RES_hh_fec_in!W13=0,0,1000*11630*RES_hh_fec_in!W13/RES_hh_num_in!W13)</f>
        <v>6646.2847367440781</v>
      </c>
      <c r="DA13" s="90" t="s">
        <v>792</v>
      </c>
    </row>
    <row r="14" spans="1:105" ht="12" customHeight="1" x14ac:dyDescent="0.25">
      <c r="A14" s="75" t="s">
        <v>97</v>
      </c>
      <c r="B14" s="76"/>
      <c r="C14" s="76">
        <f>IF(RES_hh_fec_in!C14=0,0,1000*11630*RES_hh_fec_in!C14/RES_hh_num_in!C14)</f>
        <v>320.63818295762894</v>
      </c>
      <c r="D14" s="76">
        <f>IF(RES_hh_fec_in!D14=0,0,1000*11630*RES_hh_fec_in!D14/RES_hh_num_in!D14)</f>
        <v>300.01685044444207</v>
      </c>
      <c r="E14" s="76">
        <f>IF(RES_hh_fec_in!E14=0,0,1000*11630*RES_hh_fec_in!E14/RES_hh_num_in!E14)</f>
        <v>297.34302076757643</v>
      </c>
      <c r="F14" s="76">
        <f>IF(RES_hh_fec_in!F14=0,0,1000*11630*RES_hh_fec_in!F14/RES_hh_num_in!F14)</f>
        <v>319.84064882945398</v>
      </c>
      <c r="G14" s="76">
        <f>IF(RES_hh_fec_in!G14=0,0,1000*11630*RES_hh_fec_in!G14/RES_hh_num_in!G14)</f>
        <v>304.34818580902339</v>
      </c>
      <c r="H14" s="76">
        <f>IF(RES_hh_fec_in!H14=0,0,1000*11630*RES_hh_fec_in!H14/RES_hh_num_in!H14)</f>
        <v>279.84644987787527</v>
      </c>
      <c r="I14" s="76">
        <f>IF(RES_hh_fec_in!I14=0,0,1000*11630*RES_hh_fec_in!I14/RES_hh_num_in!I14)</f>
        <v>269.12813399039652</v>
      </c>
      <c r="J14" s="76">
        <f>IF(RES_hh_fec_in!J14=0,0,1000*11630*RES_hh_fec_in!J14/RES_hh_num_in!J14)</f>
        <v>269.57611701300084</v>
      </c>
      <c r="K14" s="76">
        <f>IF(RES_hh_fec_in!K14=0,0,1000*11630*RES_hh_fec_in!K14/RES_hh_num_in!K14)</f>
        <v>253.97296549106244</v>
      </c>
      <c r="L14" s="76">
        <f>IF(RES_hh_fec_in!L14=0,0,1000*11630*RES_hh_fec_in!L14/RES_hh_num_in!L14)</f>
        <v>260.14834473969557</v>
      </c>
      <c r="M14" s="76">
        <f>IF(RES_hh_fec_in!M14=0,0,1000*11630*RES_hh_fec_in!M14/RES_hh_num_in!M14)</f>
        <v>231.45061571945851</v>
      </c>
      <c r="N14" s="76">
        <f>IF(RES_hh_fec_in!N14=0,0,1000*11630*RES_hh_fec_in!N14/RES_hh_num_in!N14)</f>
        <v>217.39796890116006</v>
      </c>
      <c r="O14" s="76">
        <f>IF(RES_hh_fec_in!O14=0,0,1000*11630*RES_hh_fec_in!O14/RES_hh_num_in!O14)</f>
        <v>211.46878692733421</v>
      </c>
      <c r="P14" s="76">
        <f>IF(RES_hh_fec_in!P14=0,0,1000*11630*RES_hh_fec_in!P14/RES_hh_num_in!P14)</f>
        <v>184.29602568680127</v>
      </c>
      <c r="Q14" s="76">
        <f>IF(RES_hh_fec_in!Q14=0,0,1000*11630*RES_hh_fec_in!Q14/RES_hh_num_in!Q14)</f>
        <v>196.47767803429852</v>
      </c>
      <c r="R14" s="76">
        <f>IF(RES_hh_fec_in!R14=0,0,1000*11630*RES_hh_fec_in!R14/RES_hh_num_in!R14)</f>
        <v>191.87913377962494</v>
      </c>
      <c r="S14" s="76">
        <f>IF(RES_hh_fec_in!S14=0,0,1000*11630*RES_hh_fec_in!S14/RES_hh_num_in!S14)</f>
        <v>196.59131825210585</v>
      </c>
      <c r="T14" s="76">
        <f>IF(RES_hh_fec_in!T14=0,0,1000*11630*RES_hh_fec_in!T14/RES_hh_num_in!T14)</f>
        <v>166.33165557211379</v>
      </c>
      <c r="U14" s="76">
        <f>IF(RES_hh_fec_in!U14=0,0,1000*11630*RES_hh_fec_in!U14/RES_hh_num_in!U14)</f>
        <v>148.48761384130091</v>
      </c>
      <c r="V14" s="76">
        <f>IF(RES_hh_fec_in!V14=0,0,1000*11630*RES_hh_fec_in!V14/RES_hh_num_in!V14)</f>
        <v>148.09660174119085</v>
      </c>
      <c r="W14" s="76">
        <f>IF(RES_hh_fec_in!W14=0,0,1000*11630*RES_hh_fec_in!W14/RES_hh_num_in!W14)</f>
        <v>123.89190250287966</v>
      </c>
      <c r="DA14" s="91" t="s">
        <v>793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22.023364832281807</v>
      </c>
      <c r="D15" s="69">
        <f t="shared" si="0"/>
        <v>1.3622592252602592</v>
      </c>
      <c r="E15" s="69">
        <f t="shared" si="0"/>
        <v>170.09789457045767</v>
      </c>
      <c r="F15" s="69">
        <f t="shared" si="0"/>
        <v>1.2338235368641222</v>
      </c>
      <c r="G15" s="69">
        <f t="shared" si="0"/>
        <v>9.2126126623285973</v>
      </c>
      <c r="H15" s="69">
        <f t="shared" si="0"/>
        <v>130.29851299999811</v>
      </c>
      <c r="I15" s="69">
        <f t="shared" si="0"/>
        <v>42.647788867636905</v>
      </c>
      <c r="J15" s="69">
        <f t="shared" si="0"/>
        <v>31.446019049100006</v>
      </c>
      <c r="K15" s="69">
        <f t="shared" si="0"/>
        <v>49.371922622386656</v>
      </c>
      <c r="L15" s="69">
        <f t="shared" si="0"/>
        <v>190.73108345821473</v>
      </c>
      <c r="M15" s="69">
        <f t="shared" si="0"/>
        <v>146.74224770999729</v>
      </c>
      <c r="N15" s="69">
        <f t="shared" si="0"/>
        <v>70.551630676260913</v>
      </c>
      <c r="O15" s="69">
        <f t="shared" si="0"/>
        <v>71.520842010658853</v>
      </c>
      <c r="P15" s="69">
        <f t="shared" si="0"/>
        <v>43.814048937516198</v>
      </c>
      <c r="Q15" s="69">
        <f t="shared" si="0"/>
        <v>86.22636670495622</v>
      </c>
      <c r="R15" s="69">
        <f t="shared" si="0"/>
        <v>45.127955043126391</v>
      </c>
      <c r="S15" s="69">
        <f t="shared" si="0"/>
        <v>31.758122821193041</v>
      </c>
      <c r="T15" s="69">
        <f t="shared" si="0"/>
        <v>70.859019899438223</v>
      </c>
      <c r="U15" s="69">
        <f t="shared" si="0"/>
        <v>50.192181294360118</v>
      </c>
      <c r="V15" s="69">
        <f t="shared" si="0"/>
        <v>99.975764950952509</v>
      </c>
      <c r="W15" s="69">
        <f t="shared" si="0"/>
        <v>78.653112134048271</v>
      </c>
      <c r="DA15" s="88" t="s">
        <v>794</v>
      </c>
    </row>
    <row r="16" spans="1:105" ht="12" customHeight="1" x14ac:dyDescent="0.25">
      <c r="A16" s="28" t="s">
        <v>91</v>
      </c>
      <c r="B16" s="72"/>
      <c r="C16" s="72">
        <f>IF(RES_hh_fec_in!C16=0,0,1000*11630*RES_hh_fec_in!C16/RES_hh_num_in!C$3)</f>
        <v>22.023364832281807</v>
      </c>
      <c r="D16" s="72">
        <f>IF(RES_hh_fec_in!D16=0,0,1000*11630*RES_hh_fec_in!D16/RES_hh_num_in!D$3)</f>
        <v>1.3622592252602592</v>
      </c>
      <c r="E16" s="72">
        <f>IF(RES_hh_fec_in!E16=0,0,1000*11630*RES_hh_fec_in!E16/RES_hh_num_in!E$3)</f>
        <v>170.09789457045767</v>
      </c>
      <c r="F16" s="72">
        <f>IF(RES_hh_fec_in!F16=0,0,1000*11630*RES_hh_fec_in!F16/RES_hh_num_in!F$3)</f>
        <v>1.2338235368641222</v>
      </c>
      <c r="G16" s="72">
        <f>IF(RES_hh_fec_in!G16=0,0,1000*11630*RES_hh_fec_in!G16/RES_hh_num_in!G$3)</f>
        <v>9.2126126623285973</v>
      </c>
      <c r="H16" s="72">
        <f>IF(RES_hh_fec_in!H16=0,0,1000*11630*RES_hh_fec_in!H16/RES_hh_num_in!H$3)</f>
        <v>130.29851299999811</v>
      </c>
      <c r="I16" s="72">
        <f>IF(RES_hh_fec_in!I16=0,0,1000*11630*RES_hh_fec_in!I16/RES_hh_num_in!I$3)</f>
        <v>42.647788867636905</v>
      </c>
      <c r="J16" s="72">
        <f>IF(RES_hh_fec_in!J16=0,0,1000*11630*RES_hh_fec_in!J16/RES_hh_num_in!J$3)</f>
        <v>31.446019049100006</v>
      </c>
      <c r="K16" s="72">
        <f>IF(RES_hh_fec_in!K16=0,0,1000*11630*RES_hh_fec_in!K16/RES_hh_num_in!K$3)</f>
        <v>49.371922622386656</v>
      </c>
      <c r="L16" s="72">
        <f>IF(RES_hh_fec_in!L16=0,0,1000*11630*RES_hh_fec_in!L16/RES_hh_num_in!L$3)</f>
        <v>190.73108345821473</v>
      </c>
      <c r="M16" s="72">
        <f>IF(RES_hh_fec_in!M16=0,0,1000*11630*RES_hh_fec_in!M16/RES_hh_num_in!M$3)</f>
        <v>146.74224770999729</v>
      </c>
      <c r="N16" s="72">
        <f>IF(RES_hh_fec_in!N16=0,0,1000*11630*RES_hh_fec_in!N16/RES_hh_num_in!N$3)</f>
        <v>70.551630676260913</v>
      </c>
      <c r="O16" s="72">
        <f>IF(RES_hh_fec_in!O16=0,0,1000*11630*RES_hh_fec_in!O16/RES_hh_num_in!O$3)</f>
        <v>71.520842010658853</v>
      </c>
      <c r="P16" s="72">
        <f>IF(RES_hh_fec_in!P16=0,0,1000*11630*RES_hh_fec_in!P16/RES_hh_num_in!P$3)</f>
        <v>43.814048937516198</v>
      </c>
      <c r="Q16" s="72">
        <f>IF(RES_hh_fec_in!Q16=0,0,1000*11630*RES_hh_fec_in!Q16/RES_hh_num_in!Q$3)</f>
        <v>86.22636670495622</v>
      </c>
      <c r="R16" s="72">
        <f>IF(RES_hh_fec_in!R16=0,0,1000*11630*RES_hh_fec_in!R16/RES_hh_num_in!R$3)</f>
        <v>45.127955043126391</v>
      </c>
      <c r="S16" s="72">
        <f>IF(RES_hh_fec_in!S16=0,0,1000*11630*RES_hh_fec_in!S16/RES_hh_num_in!S$3)</f>
        <v>31.758122821193041</v>
      </c>
      <c r="T16" s="72">
        <f>IF(RES_hh_fec_in!T16=0,0,1000*11630*RES_hh_fec_in!T16/RES_hh_num_in!T$3)</f>
        <v>70.859019899438223</v>
      </c>
      <c r="U16" s="72">
        <f>IF(RES_hh_fec_in!U16=0,0,1000*11630*RES_hh_fec_in!U16/RES_hh_num_in!U$3)</f>
        <v>50.192181294360118</v>
      </c>
      <c r="V16" s="72">
        <f>IF(RES_hh_fec_in!V16=0,0,1000*11630*RES_hh_fec_in!V16/RES_hh_num_in!V$3)</f>
        <v>99.975764950952509</v>
      </c>
      <c r="W16" s="72">
        <f>IF(RES_hh_fec_in!W16=0,0,1000*11630*RES_hh_fec_in!W16/RES_hh_num_in!W$3)</f>
        <v>78.653112134048271</v>
      </c>
      <c r="DA16" s="89" t="s">
        <v>795</v>
      </c>
    </row>
    <row r="17" spans="1:105" ht="12.95" customHeight="1" x14ac:dyDescent="0.25">
      <c r="A17" s="68" t="s">
        <v>55</v>
      </c>
      <c r="B17" s="69"/>
      <c r="C17" s="69">
        <f>IF(RES_hh_fec_in!C17=0,0,1000*11630*RES_hh_fec_in!C17/RES_hh_num_in!C17)</f>
        <v>1691.2550446315906</v>
      </c>
      <c r="D17" s="69">
        <f>IF(RES_hh_fec_in!D17=0,0,1000*11630*RES_hh_fec_in!D17/RES_hh_num_in!D17)</f>
        <v>1727.7315873067614</v>
      </c>
      <c r="E17" s="69">
        <f>IF(RES_hh_fec_in!E17=0,0,1000*11630*RES_hh_fec_in!E17/RES_hh_num_in!E17)</f>
        <v>1693.1688741950957</v>
      </c>
      <c r="F17" s="69">
        <f>IF(RES_hh_fec_in!F17=0,0,1000*11630*RES_hh_fec_in!F17/RES_hh_num_in!F17)</f>
        <v>1670.3348280633109</v>
      </c>
      <c r="G17" s="69">
        <f>IF(RES_hh_fec_in!G17=0,0,1000*11630*RES_hh_fec_in!G17/RES_hh_num_in!G17)</f>
        <v>1605.7355539706548</v>
      </c>
      <c r="H17" s="69">
        <f>IF(RES_hh_fec_in!H17=0,0,1000*11630*RES_hh_fec_in!H17/RES_hh_num_in!H17)</f>
        <v>1536.0783270109091</v>
      </c>
      <c r="I17" s="69">
        <f>IF(RES_hh_fec_in!I17=0,0,1000*11630*RES_hh_fec_in!I17/RES_hh_num_in!I17)</f>
        <v>1558.254875187323</v>
      </c>
      <c r="J17" s="69">
        <f>IF(RES_hh_fec_in!J17=0,0,1000*11630*RES_hh_fec_in!J17/RES_hh_num_in!J17)</f>
        <v>1538.5367363876785</v>
      </c>
      <c r="K17" s="69">
        <f>IF(RES_hh_fec_in!K17=0,0,1000*11630*RES_hh_fec_in!K17/RES_hh_num_in!K17)</f>
        <v>1309.3903286567556</v>
      </c>
      <c r="L17" s="69">
        <f>IF(RES_hh_fec_in!L17=0,0,1000*11630*RES_hh_fec_in!L17/RES_hh_num_in!L17)</f>
        <v>1481.1012989735732</v>
      </c>
      <c r="M17" s="69">
        <f>IF(RES_hh_fec_in!M17=0,0,1000*11630*RES_hh_fec_in!M17/RES_hh_num_in!M17)</f>
        <v>1502.7366661751003</v>
      </c>
      <c r="N17" s="69">
        <f>IF(RES_hh_fec_in!N17=0,0,1000*11630*RES_hh_fec_in!N17/RES_hh_num_in!N17)</f>
        <v>1275.0962419254902</v>
      </c>
      <c r="O17" s="69">
        <f>IF(RES_hh_fec_in!O17=0,0,1000*11630*RES_hh_fec_in!O17/RES_hh_num_in!O17)</f>
        <v>1516.6649124016049</v>
      </c>
      <c r="P17" s="69">
        <f>IF(RES_hh_fec_in!P17=0,0,1000*11630*RES_hh_fec_in!P17/RES_hh_num_in!P17)</f>
        <v>1680.1672101404877</v>
      </c>
      <c r="Q17" s="69">
        <f>IF(RES_hh_fec_in!Q17=0,0,1000*11630*RES_hh_fec_in!Q17/RES_hh_num_in!Q17)</f>
        <v>1209.8556233156553</v>
      </c>
      <c r="R17" s="69">
        <f>IF(RES_hh_fec_in!R17=0,0,1000*11630*RES_hh_fec_in!R17/RES_hh_num_in!R17)</f>
        <v>1165.8981533439601</v>
      </c>
      <c r="S17" s="69">
        <f>IF(RES_hh_fec_in!S17=0,0,1000*11630*RES_hh_fec_in!S17/RES_hh_num_in!S17)</f>
        <v>1043.2845932864504</v>
      </c>
      <c r="T17" s="69">
        <f>IF(RES_hh_fec_in!T17=0,0,1000*11630*RES_hh_fec_in!T17/RES_hh_num_in!T17)</f>
        <v>1127.060818924049</v>
      </c>
      <c r="U17" s="69">
        <f>IF(RES_hh_fec_in!U17=0,0,1000*11630*RES_hh_fec_in!U17/RES_hh_num_in!U17)</f>
        <v>1334.9225516591055</v>
      </c>
      <c r="V17" s="69">
        <f>IF(RES_hh_fec_in!V17=0,0,1000*11630*RES_hh_fec_in!V17/RES_hh_num_in!V17)</f>
        <v>997.45496384707337</v>
      </c>
      <c r="W17" s="69">
        <f>IF(RES_hh_fec_in!W17=0,0,1000*11630*RES_hh_fec_in!W17/RES_hh_num_in!W17)</f>
        <v>1112.039240973206</v>
      </c>
      <c r="DA17" s="88" t="s">
        <v>796</v>
      </c>
    </row>
    <row r="18" spans="1:105" ht="12" customHeight="1" x14ac:dyDescent="0.25">
      <c r="A18" s="28" t="s">
        <v>51</v>
      </c>
      <c r="B18" s="72"/>
      <c r="C18" s="72">
        <f>IF(RES_hh_fec_in!C18=0,0,1000*11630*RES_hh_fec_in!C18/RES_hh_num_in!C18)</f>
        <v>0</v>
      </c>
      <c r="D18" s="72">
        <f>IF(RES_hh_fec_in!D18=0,0,1000*11630*RES_hh_fec_in!D18/RES_hh_num_in!D18)</f>
        <v>0</v>
      </c>
      <c r="E18" s="72">
        <f>IF(RES_hh_fec_in!E18=0,0,1000*11630*RES_hh_fec_in!E18/RES_hh_num_in!E18)</f>
        <v>0</v>
      </c>
      <c r="F18" s="72">
        <f>IF(RES_hh_fec_in!F18=0,0,1000*11630*RES_hh_fec_in!F18/RES_hh_num_in!F18)</f>
        <v>0</v>
      </c>
      <c r="G18" s="72">
        <f>IF(RES_hh_fec_in!G18=0,0,1000*11630*RES_hh_fec_in!G18/RES_hh_num_in!G18)</f>
        <v>0</v>
      </c>
      <c r="H18" s="72">
        <f>IF(RES_hh_fec_in!H18=0,0,1000*11630*RES_hh_fec_in!H18/RES_hh_num_in!H18)</f>
        <v>0</v>
      </c>
      <c r="I18" s="72">
        <f>IF(RES_hh_fec_in!I18=0,0,1000*11630*RES_hh_fec_in!I18/RES_hh_num_in!I18)</f>
        <v>0</v>
      </c>
      <c r="J18" s="72">
        <f>IF(RES_hh_fec_in!J18=0,0,1000*11630*RES_hh_fec_in!J18/RES_hh_num_in!J18)</f>
        <v>0</v>
      </c>
      <c r="K18" s="72">
        <f>IF(RES_hh_fec_in!K18=0,0,1000*11630*RES_hh_fec_in!K18/RES_hh_num_in!K18)</f>
        <v>0</v>
      </c>
      <c r="L18" s="72">
        <f>IF(RES_hh_fec_in!L18=0,0,1000*11630*RES_hh_fec_in!L18/RES_hh_num_in!L18)</f>
        <v>0</v>
      </c>
      <c r="M18" s="72">
        <f>IF(RES_hh_fec_in!M18=0,0,1000*11630*RES_hh_fec_in!M18/RES_hh_num_in!M18)</f>
        <v>0</v>
      </c>
      <c r="N18" s="72">
        <f>IF(RES_hh_fec_in!N18=0,0,1000*11630*RES_hh_fec_in!N18/RES_hh_num_in!N18)</f>
        <v>0</v>
      </c>
      <c r="O18" s="72">
        <f>IF(RES_hh_fec_in!O18=0,0,1000*11630*RES_hh_fec_in!O18/RES_hh_num_in!O18)</f>
        <v>0</v>
      </c>
      <c r="P18" s="72">
        <f>IF(RES_hh_fec_in!P18=0,0,1000*11630*RES_hh_fec_in!P18/RES_hh_num_in!P18)</f>
        <v>0</v>
      </c>
      <c r="Q18" s="72">
        <f>IF(RES_hh_fec_in!Q18=0,0,1000*11630*RES_hh_fec_in!Q18/RES_hh_num_in!Q18)</f>
        <v>0</v>
      </c>
      <c r="R18" s="72">
        <f>IF(RES_hh_fec_in!R18=0,0,1000*11630*RES_hh_fec_in!R18/RES_hh_num_in!R18)</f>
        <v>0</v>
      </c>
      <c r="S18" s="72">
        <f>IF(RES_hh_fec_in!S18=0,0,1000*11630*RES_hh_fec_in!S18/RES_hh_num_in!S18)</f>
        <v>0</v>
      </c>
      <c r="T18" s="72">
        <f>IF(RES_hh_fec_in!T18=0,0,1000*11630*RES_hh_fec_in!T18/RES_hh_num_in!T18)</f>
        <v>0</v>
      </c>
      <c r="U18" s="72">
        <f>IF(RES_hh_fec_in!U18=0,0,1000*11630*RES_hh_fec_in!U18/RES_hh_num_in!U18)</f>
        <v>0</v>
      </c>
      <c r="V18" s="72">
        <f>IF(RES_hh_fec_in!V18=0,0,1000*11630*RES_hh_fec_in!V18/RES_hh_num_in!V18)</f>
        <v>0</v>
      </c>
      <c r="W18" s="72">
        <f>IF(RES_hh_fec_in!W18=0,0,1000*11630*RES_hh_fec_in!W18/RES_hh_num_in!W18)</f>
        <v>0</v>
      </c>
      <c r="DA18" s="89" t="s">
        <v>797</v>
      </c>
    </row>
    <row r="19" spans="1:105" s="2" customFormat="1" ht="12" customHeight="1" x14ac:dyDescent="0.25">
      <c r="A19" s="28" t="s">
        <v>74</v>
      </c>
      <c r="B19" s="72"/>
      <c r="C19" s="72">
        <f>IF(RES_hh_fec_in!C19=0,0,1000*11630*RES_hh_fec_in!C19/RES_hh_num_in!C19)</f>
        <v>1870.3237167633945</v>
      </c>
      <c r="D19" s="72">
        <f>IF(RES_hh_fec_in!D19=0,0,1000*11630*RES_hh_fec_in!D19/RES_hh_num_in!D19)</f>
        <v>1390.1013528962783</v>
      </c>
      <c r="E19" s="72">
        <f>IF(RES_hh_fec_in!E19=0,0,1000*11630*RES_hh_fec_in!E19/RES_hh_num_in!E19)</f>
        <v>606.64127948993314</v>
      </c>
      <c r="F19" s="72">
        <f>IF(RES_hh_fec_in!F19=0,0,1000*11630*RES_hh_fec_in!F19/RES_hh_num_in!F19)</f>
        <v>1411.3848250104759</v>
      </c>
      <c r="G19" s="72">
        <f>IF(RES_hh_fec_in!G19=0,0,1000*11630*RES_hh_fec_in!G19/RES_hh_num_in!G19)</f>
        <v>2033.9146755424458</v>
      </c>
      <c r="H19" s="72">
        <f>IF(RES_hh_fec_in!H19=0,0,1000*11630*RES_hh_fec_in!H19/RES_hh_num_in!H19)</f>
        <v>2091.575329978768</v>
      </c>
      <c r="I19" s="72">
        <f>IF(RES_hh_fec_in!I19=0,0,1000*11630*RES_hh_fec_in!I19/RES_hh_num_in!I19)</f>
        <v>890.66113949799865</v>
      </c>
      <c r="J19" s="72">
        <f>IF(RES_hh_fec_in!J19=0,0,1000*11630*RES_hh_fec_in!J19/RES_hh_num_in!J19)</f>
        <v>768.83627459785669</v>
      </c>
      <c r="K19" s="72">
        <f>IF(RES_hh_fec_in!K19=0,0,1000*11630*RES_hh_fec_in!K19/RES_hh_num_in!K19)</f>
        <v>1830.0204850821845</v>
      </c>
      <c r="L19" s="72">
        <f>IF(RES_hh_fec_in!L19=0,0,1000*11630*RES_hh_fec_in!L19/RES_hh_num_in!L19)</f>
        <v>2108.4207268612572</v>
      </c>
      <c r="M19" s="72">
        <f>IF(RES_hh_fec_in!M19=0,0,1000*11630*RES_hh_fec_in!M19/RES_hh_num_in!M19)</f>
        <v>1071.1548333976489</v>
      </c>
      <c r="N19" s="72">
        <f>IF(RES_hh_fec_in!N19=0,0,1000*11630*RES_hh_fec_in!N19/RES_hh_num_in!N19)</f>
        <v>0</v>
      </c>
      <c r="O19" s="72">
        <f>IF(RES_hh_fec_in!O19=0,0,1000*11630*RES_hh_fec_in!O19/RES_hh_num_in!O19)</f>
        <v>0</v>
      </c>
      <c r="P19" s="72">
        <f>IF(RES_hh_fec_in!P19=0,0,1000*11630*RES_hh_fec_in!P19/RES_hh_num_in!P19)</f>
        <v>0</v>
      </c>
      <c r="Q19" s="72">
        <f>IF(RES_hh_fec_in!Q19=0,0,1000*11630*RES_hh_fec_in!Q19/RES_hh_num_in!Q19)</f>
        <v>0</v>
      </c>
      <c r="R19" s="72">
        <f>IF(RES_hh_fec_in!R19=0,0,1000*11630*RES_hh_fec_in!R19/RES_hh_num_in!R19)</f>
        <v>0</v>
      </c>
      <c r="S19" s="72">
        <f>IF(RES_hh_fec_in!S19=0,0,1000*11630*RES_hh_fec_in!S19/RES_hh_num_in!S19)</f>
        <v>0</v>
      </c>
      <c r="T19" s="72">
        <f>IF(RES_hh_fec_in!T19=0,0,1000*11630*RES_hh_fec_in!T19/RES_hh_num_in!T19)</f>
        <v>0</v>
      </c>
      <c r="U19" s="72">
        <f>IF(RES_hh_fec_in!U19=0,0,1000*11630*RES_hh_fec_in!U19/RES_hh_num_in!U19)</f>
        <v>0</v>
      </c>
      <c r="V19" s="72">
        <f>IF(RES_hh_fec_in!V19=0,0,1000*11630*RES_hh_fec_in!V19/RES_hh_num_in!V19)</f>
        <v>0</v>
      </c>
      <c r="W19" s="72">
        <f>IF(RES_hh_fec_in!W19=0,0,1000*11630*RES_hh_fec_in!W19/RES_hh_num_in!W19)</f>
        <v>0</v>
      </c>
      <c r="DA19" s="89" t="s">
        <v>798</v>
      </c>
    </row>
    <row r="20" spans="1:105" ht="12" customHeight="1" x14ac:dyDescent="0.25">
      <c r="A20" s="28" t="s">
        <v>205</v>
      </c>
      <c r="B20" s="72"/>
      <c r="C20" s="72">
        <f>IF(RES_hh_fec_in!C20=0,0,1000*11630*RES_hh_fec_in!C20/RES_hh_num_in!C20)</f>
        <v>1941.7771787367333</v>
      </c>
      <c r="D20" s="72">
        <f>IF(RES_hh_fec_in!D20=0,0,1000*11630*RES_hh_fec_in!D20/RES_hh_num_in!D20)</f>
        <v>1940.2933824365573</v>
      </c>
      <c r="E20" s="72">
        <f>IF(RES_hh_fec_in!E20=0,0,1000*11630*RES_hh_fec_in!E20/RES_hh_num_in!E20)</f>
        <v>1911.5833411135509</v>
      </c>
      <c r="F20" s="72">
        <f>IF(RES_hh_fec_in!F20=0,0,1000*11630*RES_hh_fec_in!F20/RES_hh_num_in!F20)</f>
        <v>1864.0584679365184</v>
      </c>
      <c r="G20" s="72">
        <f>IF(RES_hh_fec_in!G20=0,0,1000*11630*RES_hh_fec_in!G20/RES_hh_num_in!G20)</f>
        <v>1750.8282517676739</v>
      </c>
      <c r="H20" s="72">
        <f>IF(RES_hh_fec_in!H20=0,0,1000*11630*RES_hh_fec_in!H20/RES_hh_num_in!H20)</f>
        <v>1799.3139673782346</v>
      </c>
      <c r="I20" s="72">
        <f>IF(RES_hh_fec_in!I20=0,0,1000*11630*RES_hh_fec_in!I20/RES_hh_num_in!I20)</f>
        <v>1730.8222208916002</v>
      </c>
      <c r="J20" s="72">
        <f>IF(RES_hh_fec_in!J20=0,0,1000*11630*RES_hh_fec_in!J20/RES_hh_num_in!J20)</f>
        <v>1718.3661979124256</v>
      </c>
      <c r="K20" s="72">
        <f>IF(RES_hh_fec_in!K20=0,0,1000*11630*RES_hh_fec_in!K20/RES_hh_num_in!K20)</f>
        <v>1645.2698637313206</v>
      </c>
      <c r="L20" s="72">
        <f>IF(RES_hh_fec_in!L20=0,0,1000*11630*RES_hh_fec_in!L20/RES_hh_num_in!L20)</f>
        <v>1619.7896947339359</v>
      </c>
      <c r="M20" s="72">
        <f>IF(RES_hh_fec_in!M20=0,0,1000*11630*RES_hh_fec_in!M20/RES_hh_num_in!M20)</f>
        <v>1678.8289331414705</v>
      </c>
      <c r="N20" s="72">
        <f>IF(RES_hh_fec_in!N20=0,0,1000*11630*RES_hh_fec_in!N20/RES_hh_num_in!N20)</f>
        <v>1680.7446212185046</v>
      </c>
      <c r="O20" s="72">
        <f>IF(RES_hh_fec_in!O20=0,0,1000*11630*RES_hh_fec_in!O20/RES_hh_num_in!O20)</f>
        <v>1655.7182805279767</v>
      </c>
      <c r="P20" s="72">
        <f>IF(RES_hh_fec_in!P20=0,0,1000*11630*RES_hh_fec_in!P20/RES_hh_num_in!P20)</f>
        <v>1539.6517306381825</v>
      </c>
      <c r="Q20" s="72">
        <f>IF(RES_hh_fec_in!Q20=0,0,1000*11630*RES_hh_fec_in!Q20/RES_hh_num_in!Q20)</f>
        <v>1458.6721800291612</v>
      </c>
      <c r="R20" s="72">
        <f>IF(RES_hh_fec_in!R20=0,0,1000*11630*RES_hh_fec_in!R20/RES_hh_num_in!R20)</f>
        <v>1404.617581362837</v>
      </c>
      <c r="S20" s="72">
        <f>IF(RES_hh_fec_in!S20=0,0,1000*11630*RES_hh_fec_in!S20/RES_hh_num_in!S20)</f>
        <v>1055.0249044885493</v>
      </c>
      <c r="T20" s="72">
        <f>IF(RES_hh_fec_in!T20=0,0,1000*11630*RES_hh_fec_in!T20/RES_hh_num_in!T20)</f>
        <v>1274.5786907116926</v>
      </c>
      <c r="U20" s="72">
        <f>IF(RES_hh_fec_in!U20=0,0,1000*11630*RES_hh_fec_in!U20/RES_hh_num_in!U20)</f>
        <v>1360.5242447973001</v>
      </c>
      <c r="V20" s="72">
        <f>IF(RES_hh_fec_in!V20=0,0,1000*11630*RES_hh_fec_in!V20/RES_hh_num_in!V20)</f>
        <v>1045.2008800016108</v>
      </c>
      <c r="W20" s="72">
        <f>IF(RES_hh_fec_in!W20=0,0,1000*11630*RES_hh_fec_in!W20/RES_hh_num_in!W20)</f>
        <v>1198.7377332899855</v>
      </c>
      <c r="DA20" s="89" t="s">
        <v>799</v>
      </c>
    </row>
    <row r="21" spans="1:105" ht="12" customHeight="1" x14ac:dyDescent="0.25">
      <c r="A21" s="28" t="s">
        <v>192</v>
      </c>
      <c r="B21" s="72"/>
      <c r="C21" s="72">
        <f>IF(RES_hh_fec_in!C21=0,0,1000*11630*RES_hh_fec_in!C21/RES_hh_num_in!C21)</f>
        <v>1711.549079965396</v>
      </c>
      <c r="D21" s="72">
        <f>IF(RES_hh_fec_in!D21=0,0,1000*11630*RES_hh_fec_in!D21/RES_hh_num_in!D21)</f>
        <v>1735.0151914110857</v>
      </c>
      <c r="E21" s="72">
        <f>IF(RES_hh_fec_in!E21=0,0,1000*11630*RES_hh_fec_in!E21/RES_hh_num_in!E21)</f>
        <v>1702.8107449859679</v>
      </c>
      <c r="F21" s="72">
        <f>IF(RES_hh_fec_in!F21=0,0,1000*11630*RES_hh_fec_in!F21/RES_hh_num_in!F21)</f>
        <v>1653.7635670368263</v>
      </c>
      <c r="G21" s="72">
        <f>IF(RES_hh_fec_in!G21=0,0,1000*11630*RES_hh_fec_in!G21/RES_hh_num_in!G21)</f>
        <v>1586.1711138233595</v>
      </c>
      <c r="H21" s="72">
        <f>IF(RES_hh_fec_in!H21=0,0,1000*11630*RES_hh_fec_in!H21/RES_hh_num_in!H21)</f>
        <v>1440.4085210831431</v>
      </c>
      <c r="I21" s="72">
        <f>IF(RES_hh_fec_in!I21=0,0,1000*11630*RES_hh_fec_in!I21/RES_hh_num_in!I21)</f>
        <v>1403.6643697303616</v>
      </c>
      <c r="J21" s="72">
        <f>IF(RES_hh_fec_in!J21=0,0,1000*11630*RES_hh_fec_in!J21/RES_hh_num_in!J21)</f>
        <v>1419.4588023732358</v>
      </c>
      <c r="K21" s="72">
        <f>IF(RES_hh_fec_in!K21=0,0,1000*11630*RES_hh_fec_in!K21/RES_hh_num_in!K21)</f>
        <v>1123.4114617768907</v>
      </c>
      <c r="L21" s="72">
        <f>IF(RES_hh_fec_in!L21=0,0,1000*11630*RES_hh_fec_in!L21/RES_hh_num_in!L21)</f>
        <v>1328.9831945097706</v>
      </c>
      <c r="M21" s="72">
        <f>IF(RES_hh_fec_in!M21=0,0,1000*11630*RES_hh_fec_in!M21/RES_hh_num_in!M21)</f>
        <v>1506.9152963430831</v>
      </c>
      <c r="N21" s="72">
        <f>IF(RES_hh_fec_in!N21=0,0,1000*11630*RES_hh_fec_in!N21/RES_hh_num_in!N21)</f>
        <v>1109.3068900781323</v>
      </c>
      <c r="O21" s="72">
        <f>IF(RES_hh_fec_in!O21=0,0,1000*11630*RES_hh_fec_in!O21/RES_hh_num_in!O21)</f>
        <v>1480.083411933073</v>
      </c>
      <c r="P21" s="72">
        <f>IF(RES_hh_fec_in!P21=0,0,1000*11630*RES_hh_fec_in!P21/RES_hh_num_in!P21)</f>
        <v>1586.8872284862252</v>
      </c>
      <c r="Q21" s="72">
        <f>IF(RES_hh_fec_in!Q21=0,0,1000*11630*RES_hh_fec_in!Q21/RES_hh_num_in!Q21)</f>
        <v>870.22720176115092</v>
      </c>
      <c r="R21" s="72">
        <f>IF(RES_hh_fec_in!R21=0,0,1000*11630*RES_hh_fec_in!R21/RES_hh_num_in!R21)</f>
        <v>1011.7215356712388</v>
      </c>
      <c r="S21" s="72">
        <f>IF(RES_hh_fec_in!S21=0,0,1000*11630*RES_hh_fec_in!S21/RES_hh_num_in!S21)</f>
        <v>968.15803463205771</v>
      </c>
      <c r="T21" s="72">
        <f>IF(RES_hh_fec_in!T21=0,0,1000*11630*RES_hh_fec_in!T21/RES_hh_num_in!T21)</f>
        <v>1050.858735377212</v>
      </c>
      <c r="U21" s="72">
        <f>IF(RES_hh_fec_in!U21=0,0,1000*11630*RES_hh_fec_in!U21/RES_hh_num_in!U21)</f>
        <v>1298.9135084132133</v>
      </c>
      <c r="V21" s="72">
        <f>IF(RES_hh_fec_in!V21=0,0,1000*11630*RES_hh_fec_in!V21/RES_hh_num_in!V21)</f>
        <v>718.62662840119401</v>
      </c>
      <c r="W21" s="72">
        <f>IF(RES_hh_fec_in!W21=0,0,1000*11630*RES_hh_fec_in!W21/RES_hh_num_in!W21)</f>
        <v>946.78397920795283</v>
      </c>
      <c r="DA21" s="89" t="s">
        <v>800</v>
      </c>
    </row>
    <row r="22" spans="1:105" ht="12" customHeight="1" x14ac:dyDescent="0.25">
      <c r="A22" s="28" t="s">
        <v>207</v>
      </c>
      <c r="B22" s="72"/>
      <c r="C22" s="72">
        <f>IF(RES_hh_fec_in!C22=0,0,1000*11630*RES_hh_fec_in!C22/RES_hh_num_in!C22)</f>
        <v>1702.1194421207908</v>
      </c>
      <c r="D22" s="72">
        <f>IF(RES_hh_fec_in!D22=0,0,1000*11630*RES_hh_fec_in!D22/RES_hh_num_in!D22)</f>
        <v>1673.5321340348974</v>
      </c>
      <c r="E22" s="72">
        <f>IF(RES_hh_fec_in!E22=0,0,1000*11630*RES_hh_fec_in!E22/RES_hh_num_in!E22)</f>
        <v>1619.5043442270428</v>
      </c>
      <c r="F22" s="72">
        <f>IF(RES_hh_fec_in!F22=0,0,1000*11630*RES_hh_fec_in!F22/RES_hh_num_in!F22)</f>
        <v>1563.3107541670945</v>
      </c>
      <c r="G22" s="72">
        <f>IF(RES_hh_fec_in!G22=0,0,1000*11630*RES_hh_fec_in!G22/RES_hh_num_in!G22)</f>
        <v>1459.1412137140278</v>
      </c>
      <c r="H22" s="72">
        <f>IF(RES_hh_fec_in!H22=0,0,1000*11630*RES_hh_fec_in!H22/RES_hh_num_in!H22)</f>
        <v>1459.0499080090137</v>
      </c>
      <c r="I22" s="72">
        <f>IF(RES_hh_fec_in!I22=0,0,1000*11630*RES_hh_fec_in!I22/RES_hh_num_in!I22)</f>
        <v>1288.4110750953412</v>
      </c>
      <c r="J22" s="72">
        <f>IF(RES_hh_fec_in!J22=0,0,1000*11630*RES_hh_fec_in!J22/RES_hh_num_in!J22)</f>
        <v>1297.5288000843334</v>
      </c>
      <c r="K22" s="72">
        <f>IF(RES_hh_fec_in!K22=0,0,1000*11630*RES_hh_fec_in!K22/RES_hh_num_in!K22)</f>
        <v>1266.8418132054464</v>
      </c>
      <c r="L22" s="72">
        <f>IF(RES_hh_fec_in!L22=0,0,1000*11630*RES_hh_fec_in!L22/RES_hh_num_in!L22)</f>
        <v>1394.7369698859411</v>
      </c>
      <c r="M22" s="72">
        <f>IF(RES_hh_fec_in!M22=0,0,1000*11630*RES_hh_fec_in!M22/RES_hh_num_in!M22)</f>
        <v>1482.7111437991832</v>
      </c>
      <c r="N22" s="72">
        <f>IF(RES_hh_fec_in!N22=0,0,1000*11630*RES_hh_fec_in!N22/RES_hh_num_in!N22)</f>
        <v>1097.0171124689434</v>
      </c>
      <c r="O22" s="72">
        <f>IF(RES_hh_fec_in!O22=0,0,1000*11630*RES_hh_fec_in!O22/RES_hh_num_in!O22)</f>
        <v>920.49906947461727</v>
      </c>
      <c r="P22" s="72">
        <f>IF(RES_hh_fec_in!P22=0,0,1000*11630*RES_hh_fec_in!P22/RES_hh_num_in!P22)</f>
        <v>1650.9618175344826</v>
      </c>
      <c r="Q22" s="72">
        <f>IF(RES_hh_fec_in!Q22=0,0,1000*11630*RES_hh_fec_in!Q22/RES_hh_num_in!Q22)</f>
        <v>1415.3049010722677</v>
      </c>
      <c r="R22" s="72">
        <f>IF(RES_hh_fec_in!R22=0,0,1000*11630*RES_hh_fec_in!R22/RES_hh_num_in!R22)</f>
        <v>1008.6629061226625</v>
      </c>
      <c r="S22" s="72">
        <f>IF(RES_hh_fec_in!S22=0,0,1000*11630*RES_hh_fec_in!S22/RES_hh_num_in!S22)</f>
        <v>1013.2660258069683</v>
      </c>
      <c r="T22" s="72">
        <f>IF(RES_hh_fec_in!T22=0,0,1000*11630*RES_hh_fec_in!T22/RES_hh_num_in!T22)</f>
        <v>1296.6641798554497</v>
      </c>
      <c r="U22" s="72">
        <f>IF(RES_hh_fec_in!U22=0,0,1000*11630*RES_hh_fec_in!U22/RES_hh_num_in!U22)</f>
        <v>0</v>
      </c>
      <c r="V22" s="72">
        <f>IF(RES_hh_fec_in!V22=0,0,1000*11630*RES_hh_fec_in!V22/RES_hh_num_in!V22)</f>
        <v>0</v>
      </c>
      <c r="W22" s="72">
        <f>IF(RES_hh_fec_in!W22=0,0,1000*11630*RES_hh_fec_in!W22/RES_hh_num_in!W22)</f>
        <v>1033.7201429887339</v>
      </c>
      <c r="DA22" s="89" t="s">
        <v>801</v>
      </c>
    </row>
    <row r="23" spans="1:105" ht="12" customHeight="1" x14ac:dyDescent="0.25">
      <c r="A23" s="28" t="s">
        <v>202</v>
      </c>
      <c r="B23" s="72"/>
      <c r="C23" s="72">
        <f>IF(RES_hh_fec_in!C23=0,0,1000*11630*RES_hh_fec_in!C23/RES_hh_num_in!C23)</f>
        <v>0</v>
      </c>
      <c r="D23" s="72">
        <f>IF(RES_hh_fec_in!D23=0,0,1000*11630*RES_hh_fec_in!D23/RES_hh_num_in!D23)</f>
        <v>0</v>
      </c>
      <c r="E23" s="72">
        <f>IF(RES_hh_fec_in!E23=0,0,1000*11630*RES_hh_fec_in!E23/RES_hh_num_in!E23)</f>
        <v>0</v>
      </c>
      <c r="F23" s="72">
        <f>IF(RES_hh_fec_in!F23=0,0,1000*11630*RES_hh_fec_in!F23/RES_hh_num_in!F23)</f>
        <v>0</v>
      </c>
      <c r="G23" s="72">
        <f>IF(RES_hh_fec_in!G23=0,0,1000*11630*RES_hh_fec_in!G23/RES_hh_num_in!G23)</f>
        <v>0</v>
      </c>
      <c r="H23" s="72">
        <f>IF(RES_hh_fec_in!H23=0,0,1000*11630*RES_hh_fec_in!H23/RES_hh_num_in!H23)</f>
        <v>0</v>
      </c>
      <c r="I23" s="72">
        <f>IF(RES_hh_fec_in!I23=0,0,1000*11630*RES_hh_fec_in!I23/RES_hh_num_in!I23)</f>
        <v>0</v>
      </c>
      <c r="J23" s="72">
        <f>IF(RES_hh_fec_in!J23=0,0,1000*11630*RES_hh_fec_in!J23/RES_hh_num_in!J23)</f>
        <v>0</v>
      </c>
      <c r="K23" s="72">
        <f>IF(RES_hh_fec_in!K23=0,0,1000*11630*RES_hh_fec_in!K23/RES_hh_num_in!K23)</f>
        <v>0</v>
      </c>
      <c r="L23" s="72">
        <f>IF(RES_hh_fec_in!L23=0,0,1000*11630*RES_hh_fec_in!L23/RES_hh_num_in!L23)</f>
        <v>0</v>
      </c>
      <c r="M23" s="72">
        <f>IF(RES_hh_fec_in!M23=0,0,1000*11630*RES_hh_fec_in!M23/RES_hh_num_in!M23)</f>
        <v>0</v>
      </c>
      <c r="N23" s="72">
        <f>IF(RES_hh_fec_in!N23=0,0,1000*11630*RES_hh_fec_in!N23/RES_hh_num_in!N23)</f>
        <v>0</v>
      </c>
      <c r="O23" s="72">
        <f>IF(RES_hh_fec_in!O23=0,0,1000*11630*RES_hh_fec_in!O23/RES_hh_num_in!O23)</f>
        <v>0</v>
      </c>
      <c r="P23" s="72">
        <f>IF(RES_hh_fec_in!P23=0,0,1000*11630*RES_hh_fec_in!P23/RES_hh_num_in!P23)</f>
        <v>0</v>
      </c>
      <c r="Q23" s="72">
        <f>IF(RES_hh_fec_in!Q23=0,0,1000*11630*RES_hh_fec_in!Q23/RES_hh_num_in!Q23)</f>
        <v>0</v>
      </c>
      <c r="R23" s="72">
        <f>IF(RES_hh_fec_in!R23=0,0,1000*11630*RES_hh_fec_in!R23/RES_hh_num_in!R23)</f>
        <v>0</v>
      </c>
      <c r="S23" s="72">
        <f>IF(RES_hh_fec_in!S23=0,0,1000*11630*RES_hh_fec_in!S23/RES_hh_num_in!S23)</f>
        <v>0</v>
      </c>
      <c r="T23" s="72">
        <f>IF(RES_hh_fec_in!T23=0,0,1000*11630*RES_hh_fec_in!T23/RES_hh_num_in!T23)</f>
        <v>0</v>
      </c>
      <c r="U23" s="72">
        <f>IF(RES_hh_fec_in!U23=0,0,1000*11630*RES_hh_fec_in!U23/RES_hh_num_in!U23)</f>
        <v>0</v>
      </c>
      <c r="V23" s="72">
        <f>IF(RES_hh_fec_in!V23=0,0,1000*11630*RES_hh_fec_in!V23/RES_hh_num_in!V23)</f>
        <v>0</v>
      </c>
      <c r="W23" s="72">
        <f>IF(RES_hh_fec_in!W23=0,0,1000*11630*RES_hh_fec_in!W23/RES_hh_num_in!W23)</f>
        <v>0</v>
      </c>
      <c r="DA23" s="89" t="s">
        <v>802</v>
      </c>
    </row>
    <row r="24" spans="1:105" ht="12" customHeight="1" x14ac:dyDescent="0.25">
      <c r="A24" s="28" t="s">
        <v>203</v>
      </c>
      <c r="B24" s="72"/>
      <c r="C24" s="72">
        <f>IF(RES_hh_fec_in!C24=0,0,1000*11630*RES_hh_fec_in!C24/RES_hh_num_in!C24)</f>
        <v>0</v>
      </c>
      <c r="D24" s="72">
        <f>IF(RES_hh_fec_in!D24=0,0,1000*11630*RES_hh_fec_in!D24/RES_hh_num_in!D24)</f>
        <v>0</v>
      </c>
      <c r="E24" s="72">
        <f>IF(RES_hh_fec_in!E24=0,0,1000*11630*RES_hh_fec_in!E24/RES_hh_num_in!E24)</f>
        <v>0</v>
      </c>
      <c r="F24" s="72">
        <f>IF(RES_hh_fec_in!F24=0,0,1000*11630*RES_hh_fec_in!F24/RES_hh_num_in!F24)</f>
        <v>0</v>
      </c>
      <c r="G24" s="72">
        <f>IF(RES_hh_fec_in!G24=0,0,1000*11630*RES_hh_fec_in!G24/RES_hh_num_in!G24)</f>
        <v>0</v>
      </c>
      <c r="H24" s="72">
        <f>IF(RES_hh_fec_in!H24=0,0,1000*11630*RES_hh_fec_in!H24/RES_hh_num_in!H24)</f>
        <v>0</v>
      </c>
      <c r="I24" s="72">
        <f>IF(RES_hh_fec_in!I24=0,0,1000*11630*RES_hh_fec_in!I24/RES_hh_num_in!I24)</f>
        <v>0</v>
      </c>
      <c r="J24" s="72">
        <f>IF(RES_hh_fec_in!J24=0,0,1000*11630*RES_hh_fec_in!J24/RES_hh_num_in!J24)</f>
        <v>0</v>
      </c>
      <c r="K24" s="72">
        <f>IF(RES_hh_fec_in!K24=0,0,1000*11630*RES_hh_fec_in!K24/RES_hh_num_in!K24)</f>
        <v>0</v>
      </c>
      <c r="L24" s="72">
        <f>IF(RES_hh_fec_in!L24=0,0,1000*11630*RES_hh_fec_in!L24/RES_hh_num_in!L24)</f>
        <v>0</v>
      </c>
      <c r="M24" s="72">
        <f>IF(RES_hh_fec_in!M24=0,0,1000*11630*RES_hh_fec_in!M24/RES_hh_num_in!M24)</f>
        <v>0</v>
      </c>
      <c r="N24" s="72">
        <f>IF(RES_hh_fec_in!N24=0,0,1000*11630*RES_hh_fec_in!N24/RES_hh_num_in!N24)</f>
        <v>0</v>
      </c>
      <c r="O24" s="72">
        <f>IF(RES_hh_fec_in!O24=0,0,1000*11630*RES_hh_fec_in!O24/RES_hh_num_in!O24)</f>
        <v>0</v>
      </c>
      <c r="P24" s="72">
        <f>IF(RES_hh_fec_in!P24=0,0,1000*11630*RES_hh_fec_in!P24/RES_hh_num_in!P24)</f>
        <v>0</v>
      </c>
      <c r="Q24" s="72">
        <f>IF(RES_hh_fec_in!Q24=0,0,1000*11630*RES_hh_fec_in!Q24/RES_hh_num_in!Q24)</f>
        <v>0</v>
      </c>
      <c r="R24" s="72">
        <f>IF(RES_hh_fec_in!R24=0,0,1000*11630*RES_hh_fec_in!R24/RES_hh_num_in!R24)</f>
        <v>0</v>
      </c>
      <c r="S24" s="72">
        <f>IF(RES_hh_fec_in!S24=0,0,1000*11630*RES_hh_fec_in!S24/RES_hh_num_in!S24)</f>
        <v>0</v>
      </c>
      <c r="T24" s="72">
        <f>IF(RES_hh_fec_in!T24=0,0,1000*11630*RES_hh_fec_in!T24/RES_hh_num_in!T24)</f>
        <v>0</v>
      </c>
      <c r="U24" s="72">
        <f>IF(RES_hh_fec_in!U24=0,0,1000*11630*RES_hh_fec_in!U24/RES_hh_num_in!U24)</f>
        <v>0</v>
      </c>
      <c r="V24" s="72">
        <f>IF(RES_hh_fec_in!V24=0,0,1000*11630*RES_hh_fec_in!V24/RES_hh_num_in!V24)</f>
        <v>0</v>
      </c>
      <c r="W24" s="72">
        <f>IF(RES_hh_fec_in!W24=0,0,1000*11630*RES_hh_fec_in!W24/RES_hh_num_in!W24)</f>
        <v>0</v>
      </c>
      <c r="DA24" s="89" t="s">
        <v>803</v>
      </c>
    </row>
    <row r="25" spans="1:105" ht="12" customHeight="1" x14ac:dyDescent="0.25">
      <c r="A25" s="73" t="s">
        <v>53</v>
      </c>
      <c r="B25" s="74"/>
      <c r="C25" s="74">
        <f>IF(RES_hh_fec_in!C25=0,0,1000*11630*RES_hh_fec_in!C25/RES_hh_num_in!C25)</f>
        <v>1504.0627484803924</v>
      </c>
      <c r="D25" s="74">
        <f>IF(RES_hh_fec_in!D25=0,0,1000*11630*RES_hh_fec_in!D25/RES_hh_num_in!D25)</f>
        <v>1421.9314495548954</v>
      </c>
      <c r="E25" s="74">
        <f>IF(RES_hh_fec_in!E25=0,0,1000*11630*RES_hh_fec_in!E25/RES_hh_num_in!E25)</f>
        <v>1412.7108125682857</v>
      </c>
      <c r="F25" s="74">
        <f>IF(RES_hh_fec_in!F25=0,0,1000*11630*RES_hh_fec_in!F25/RES_hh_num_in!F25)</f>
        <v>1459.541498864394</v>
      </c>
      <c r="G25" s="74">
        <f>IF(RES_hh_fec_in!G25=0,0,1000*11630*RES_hh_fec_in!G25/RES_hh_num_in!G25)</f>
        <v>1365.8787481608199</v>
      </c>
      <c r="H25" s="74">
        <f>IF(RES_hh_fec_in!H25=0,0,1000*11630*RES_hh_fec_in!H25/RES_hh_num_in!H25)</f>
        <v>1311.3682935780723</v>
      </c>
      <c r="I25" s="74">
        <f>IF(RES_hh_fec_in!I25=0,0,1000*11630*RES_hh_fec_in!I25/RES_hh_num_in!I25)</f>
        <v>727.81799882345956</v>
      </c>
      <c r="J25" s="74">
        <f>IF(RES_hh_fec_in!J25=0,0,1000*11630*RES_hh_fec_in!J25/RES_hh_num_in!J25)</f>
        <v>700.34324569238072</v>
      </c>
      <c r="K25" s="74">
        <f>IF(RES_hh_fec_in!K25=0,0,1000*11630*RES_hh_fec_in!K25/RES_hh_num_in!K25)</f>
        <v>595.12669283075536</v>
      </c>
      <c r="L25" s="74">
        <f>IF(RES_hh_fec_in!L25=0,0,1000*11630*RES_hh_fec_in!L25/RES_hh_num_in!L25)</f>
        <v>936.39761201645126</v>
      </c>
      <c r="M25" s="74">
        <f>IF(RES_hh_fec_in!M25=0,0,1000*11630*RES_hh_fec_in!M25/RES_hh_num_in!M25)</f>
        <v>1075.7385164885404</v>
      </c>
      <c r="N25" s="74">
        <f>IF(RES_hh_fec_in!N25=0,0,1000*11630*RES_hh_fec_in!N25/RES_hh_num_in!N25)</f>
        <v>846.78614710832824</v>
      </c>
      <c r="O25" s="74">
        <f>IF(RES_hh_fec_in!O25=0,0,1000*11630*RES_hh_fec_in!O25/RES_hh_num_in!O25)</f>
        <v>1288.2703810030123</v>
      </c>
      <c r="P25" s="74">
        <f>IF(RES_hh_fec_in!P25=0,0,1000*11630*RES_hh_fec_in!P25/RES_hh_num_in!P25)</f>
        <v>1676.9037247541726</v>
      </c>
      <c r="Q25" s="74">
        <f>IF(RES_hh_fec_in!Q25=0,0,1000*11630*RES_hh_fec_in!Q25/RES_hh_num_in!Q25)</f>
        <v>497.03214279374316</v>
      </c>
      <c r="R25" s="74">
        <f>IF(RES_hh_fec_in!R25=0,0,1000*11630*RES_hh_fec_in!R25/RES_hh_num_in!R25)</f>
        <v>484.38006026918151</v>
      </c>
      <c r="S25" s="74">
        <f>IF(RES_hh_fec_in!S25=0,0,1000*11630*RES_hh_fec_in!S25/RES_hh_num_in!S25)</f>
        <v>486.99638833563705</v>
      </c>
      <c r="T25" s="74">
        <f>IF(RES_hh_fec_in!T25=0,0,1000*11630*RES_hh_fec_in!T25/RES_hh_num_in!T25)</f>
        <v>598.73563507840413</v>
      </c>
      <c r="U25" s="74">
        <f>IF(RES_hh_fec_in!U25=0,0,1000*11630*RES_hh_fec_in!U25/RES_hh_num_in!U25)</f>
        <v>1255.8678344997404</v>
      </c>
      <c r="V25" s="74">
        <f>IF(RES_hh_fec_in!V25=0,0,1000*11630*RES_hh_fec_in!V25/RES_hh_num_in!V25)</f>
        <v>553.02310342624742</v>
      </c>
      <c r="W25" s="74">
        <f>IF(RES_hh_fec_in!W25=0,0,1000*11630*RES_hh_fec_in!W25/RES_hh_num_in!W25)</f>
        <v>737.42100723865315</v>
      </c>
      <c r="DA25" s="90" t="s">
        <v>804</v>
      </c>
    </row>
    <row r="26" spans="1:105" ht="12" customHeight="1" x14ac:dyDescent="0.25">
      <c r="A26" s="32" t="s">
        <v>52</v>
      </c>
      <c r="B26" s="77"/>
      <c r="C26" s="77">
        <f>IF(RES_hh_fec_in!C26=0,0,1000*11630*RES_hh_fec_in!C26/RES_hh_num_in!C26)</f>
        <v>539.4412460288894</v>
      </c>
      <c r="D26" s="77">
        <f>IF(RES_hh_fec_in!D26=0,0,1000*11630*RES_hh_fec_in!D26/RES_hh_num_in!D26)</f>
        <v>546.3920639744199</v>
      </c>
      <c r="E26" s="77">
        <f>IF(RES_hh_fec_in!E26=0,0,1000*11630*RES_hh_fec_in!E26/RES_hh_num_in!E26)</f>
        <v>540.74433994184199</v>
      </c>
      <c r="F26" s="77">
        <f>IF(RES_hh_fec_in!F26=0,0,1000*11630*RES_hh_fec_in!F26/RES_hh_num_in!F26)</f>
        <v>535.73062546210656</v>
      </c>
      <c r="G26" s="77">
        <f>IF(RES_hh_fec_in!G26=0,0,1000*11630*RES_hh_fec_in!G26/RES_hh_num_in!G26)</f>
        <v>517.28250869370618</v>
      </c>
      <c r="H26" s="77">
        <f>IF(RES_hh_fec_in!H26=0,0,1000*11630*RES_hh_fec_in!H26/RES_hh_num_in!H26)</f>
        <v>499.8813569619586</v>
      </c>
      <c r="I26" s="77">
        <f>IF(RES_hh_fec_in!I26=0,0,1000*11630*RES_hh_fec_in!I26/RES_hh_num_in!I26)</f>
        <v>495.90185532373283</v>
      </c>
      <c r="J26" s="77">
        <f>IF(RES_hh_fec_in!J26=0,0,1000*11630*RES_hh_fec_in!J26/RES_hh_num_in!J26)</f>
        <v>502.94196882077159</v>
      </c>
      <c r="K26" s="77">
        <f>IF(RES_hh_fec_in!K26=0,0,1000*11630*RES_hh_fec_in!K26/RES_hh_num_in!K26)</f>
        <v>466.90557528964189</v>
      </c>
      <c r="L26" s="77">
        <f>IF(RES_hh_fec_in!L26=0,0,1000*11630*RES_hh_fec_in!L26/RES_hh_num_in!L26)</f>
        <v>523.40942021986518</v>
      </c>
      <c r="M26" s="77">
        <f>IF(RES_hh_fec_in!M26=0,0,1000*11630*RES_hh_fec_in!M26/RES_hh_num_in!M26)</f>
        <v>521.68000048562158</v>
      </c>
      <c r="N26" s="77">
        <f>IF(RES_hh_fec_in!N26=0,0,1000*11630*RES_hh_fec_in!N26/RES_hh_num_in!N26)</f>
        <v>475.05055606015827</v>
      </c>
      <c r="O26" s="77">
        <f>IF(RES_hh_fec_in!O26=0,0,1000*11630*RES_hh_fec_in!O26/RES_hh_num_in!O26)</f>
        <v>540.19487595612111</v>
      </c>
      <c r="P26" s="77">
        <f>IF(RES_hh_fec_in!P26=0,0,1000*11630*RES_hh_fec_in!P26/RES_hh_num_in!P26)</f>
        <v>606.44450203544227</v>
      </c>
      <c r="Q26" s="77">
        <f>IF(RES_hh_fec_in!Q26=0,0,1000*11630*RES_hh_fec_in!Q26/RES_hh_num_in!Q26)</f>
        <v>518.05061330205831</v>
      </c>
      <c r="R26" s="77">
        <f>IF(RES_hh_fec_in!R26=0,0,1000*11630*RES_hh_fec_in!R26/RES_hh_num_in!R26)</f>
        <v>509.75275938268487</v>
      </c>
      <c r="S26" s="77">
        <f>IF(RES_hh_fec_in!S26=0,0,1000*11630*RES_hh_fec_in!S26/RES_hh_num_in!S26)</f>
        <v>502.31157165163035</v>
      </c>
      <c r="T26" s="77">
        <f>IF(RES_hh_fec_in!T26=0,0,1000*11630*RES_hh_fec_in!T26/RES_hh_num_in!T26)</f>
        <v>501.47815686205314</v>
      </c>
      <c r="U26" s="77">
        <f>IF(RES_hh_fec_in!U26=0,0,1000*11630*RES_hh_fec_in!U26/RES_hh_num_in!U26)</f>
        <v>578.80317732798483</v>
      </c>
      <c r="V26" s="77">
        <f>IF(RES_hh_fec_in!V26=0,0,1000*11630*RES_hh_fec_in!V26/RES_hh_num_in!V26)</f>
        <v>462.05937746539598</v>
      </c>
      <c r="W26" s="77">
        <f>IF(RES_hh_fec_in!W26=0,0,1000*11630*RES_hh_fec_in!W26/RES_hh_num_in!W26)</f>
        <v>461.91874319567438</v>
      </c>
      <c r="DA26" s="92" t="s">
        <v>805</v>
      </c>
    </row>
    <row r="27" spans="1:105" ht="12.95" customHeight="1" x14ac:dyDescent="0.25">
      <c r="A27" s="68" t="s">
        <v>54</v>
      </c>
      <c r="B27" s="69"/>
      <c r="C27" s="69">
        <f>IF(RES_hh_fec_in!C27=0,0,1000*11630*RES_hh_fec_in!C27/RES_hh_num_in!C27)</f>
        <v>829.85185390193794</v>
      </c>
      <c r="D27" s="69">
        <f>IF(RES_hh_fec_in!D27=0,0,1000*11630*RES_hh_fec_in!D27/RES_hh_num_in!D27)</f>
        <v>756.77093793083191</v>
      </c>
      <c r="E27" s="69">
        <f>IF(RES_hh_fec_in!E27=0,0,1000*11630*RES_hh_fec_in!E27/RES_hh_num_in!E27)</f>
        <v>722.0256197839891</v>
      </c>
      <c r="F27" s="69">
        <f>IF(RES_hh_fec_in!F27=0,0,1000*11630*RES_hh_fec_in!F27/RES_hh_num_in!F27)</f>
        <v>735.30322018476477</v>
      </c>
      <c r="G27" s="69">
        <f>IF(RES_hh_fec_in!G27=0,0,1000*11630*RES_hh_fec_in!G27/RES_hh_num_in!G27)</f>
        <v>819.37611321503584</v>
      </c>
      <c r="H27" s="69">
        <f>IF(RES_hh_fec_in!H27=0,0,1000*11630*RES_hh_fec_in!H27/RES_hh_num_in!H27)</f>
        <v>779.71501731002127</v>
      </c>
      <c r="I27" s="69">
        <f>IF(RES_hh_fec_in!I27=0,0,1000*11630*RES_hh_fec_in!I27/RES_hh_num_in!I27)</f>
        <v>739.30969611128683</v>
      </c>
      <c r="J27" s="69">
        <f>IF(RES_hh_fec_in!J27=0,0,1000*11630*RES_hh_fec_in!J27/RES_hh_num_in!J27)</f>
        <v>799.79529409184147</v>
      </c>
      <c r="K27" s="69">
        <f>IF(RES_hh_fec_in!K27=0,0,1000*11630*RES_hh_fec_in!K27/RES_hh_num_in!K27)</f>
        <v>817.14156716115883</v>
      </c>
      <c r="L27" s="69">
        <f>IF(RES_hh_fec_in!L27=0,0,1000*11630*RES_hh_fec_in!L27/RES_hh_num_in!L27)</f>
        <v>718.91377946496834</v>
      </c>
      <c r="M27" s="69">
        <f>IF(RES_hh_fec_in!M27=0,0,1000*11630*RES_hh_fec_in!M27/RES_hh_num_in!M27)</f>
        <v>824.96742268827063</v>
      </c>
      <c r="N27" s="69">
        <f>IF(RES_hh_fec_in!N27=0,0,1000*11630*RES_hh_fec_in!N27/RES_hh_num_in!N27)</f>
        <v>859.7725045746314</v>
      </c>
      <c r="O27" s="69">
        <f>IF(RES_hh_fec_in!O27=0,0,1000*11630*RES_hh_fec_in!O27/RES_hh_num_in!O27)</f>
        <v>843.9444682311165</v>
      </c>
      <c r="P27" s="69">
        <f>IF(RES_hh_fec_in!P27=0,0,1000*11630*RES_hh_fec_in!P27/RES_hh_num_in!P27)</f>
        <v>843.39957425256455</v>
      </c>
      <c r="Q27" s="69">
        <f>IF(RES_hh_fec_in!Q27=0,0,1000*11630*RES_hh_fec_in!Q27/RES_hh_num_in!Q27)</f>
        <v>754.00609577656428</v>
      </c>
      <c r="R27" s="69">
        <f>IF(RES_hh_fec_in!R27=0,0,1000*11630*RES_hh_fec_in!R27/RES_hh_num_in!R27)</f>
        <v>704.0794390549986</v>
      </c>
      <c r="S27" s="69">
        <f>IF(RES_hh_fec_in!S27=0,0,1000*11630*RES_hh_fec_in!S27/RES_hh_num_in!S27)</f>
        <v>708.01403441635648</v>
      </c>
      <c r="T27" s="69">
        <f>IF(RES_hh_fec_in!T27=0,0,1000*11630*RES_hh_fec_in!T27/RES_hh_num_in!T27)</f>
        <v>636.14250426478668</v>
      </c>
      <c r="U27" s="69">
        <f>IF(RES_hh_fec_in!U27=0,0,1000*11630*RES_hh_fec_in!U27/RES_hh_num_in!U27)</f>
        <v>656.60967825850707</v>
      </c>
      <c r="V27" s="69">
        <f>IF(RES_hh_fec_in!V27=0,0,1000*11630*RES_hh_fec_in!V27/RES_hh_num_in!V27)</f>
        <v>516.11925680681338</v>
      </c>
      <c r="W27" s="69">
        <f>IF(RES_hh_fec_in!W27=0,0,1000*11630*RES_hh_fec_in!W27/RES_hh_num_in!W27)</f>
        <v>358.4534735324512</v>
      </c>
      <c r="DA27" s="88" t="s">
        <v>806</v>
      </c>
    </row>
    <row r="28" spans="1:105" ht="12" customHeight="1" x14ac:dyDescent="0.25">
      <c r="A28" s="28" t="s">
        <v>51</v>
      </c>
      <c r="B28" s="72"/>
      <c r="C28" s="72">
        <f>IF(RES_hh_fec_in!C28=0,0,1000*11630*RES_hh_fec_in!C28/RES_hh_num_in!C28)</f>
        <v>0</v>
      </c>
      <c r="D28" s="72">
        <f>IF(RES_hh_fec_in!D28=0,0,1000*11630*RES_hh_fec_in!D28/RES_hh_num_in!D28)</f>
        <v>0</v>
      </c>
      <c r="E28" s="72">
        <f>IF(RES_hh_fec_in!E28=0,0,1000*11630*RES_hh_fec_in!E28/RES_hh_num_in!E28)</f>
        <v>0</v>
      </c>
      <c r="F28" s="72">
        <f>IF(RES_hh_fec_in!F28=0,0,1000*11630*RES_hh_fec_in!F28/RES_hh_num_in!F28)</f>
        <v>0</v>
      </c>
      <c r="G28" s="72">
        <f>IF(RES_hh_fec_in!G28=0,0,1000*11630*RES_hh_fec_in!G28/RES_hh_num_in!G28)</f>
        <v>0</v>
      </c>
      <c r="H28" s="72">
        <f>IF(RES_hh_fec_in!H28=0,0,1000*11630*RES_hh_fec_in!H28/RES_hh_num_in!H28)</f>
        <v>0</v>
      </c>
      <c r="I28" s="72">
        <f>IF(RES_hh_fec_in!I28=0,0,1000*11630*RES_hh_fec_in!I28/RES_hh_num_in!I28)</f>
        <v>0</v>
      </c>
      <c r="J28" s="72">
        <f>IF(RES_hh_fec_in!J28=0,0,1000*11630*RES_hh_fec_in!J28/RES_hh_num_in!J28)</f>
        <v>0</v>
      </c>
      <c r="K28" s="72">
        <f>IF(RES_hh_fec_in!K28=0,0,1000*11630*RES_hh_fec_in!K28/RES_hh_num_in!K28)</f>
        <v>0</v>
      </c>
      <c r="L28" s="72">
        <f>IF(RES_hh_fec_in!L28=0,0,1000*11630*RES_hh_fec_in!L28/RES_hh_num_in!L28)</f>
        <v>0</v>
      </c>
      <c r="M28" s="72">
        <f>IF(RES_hh_fec_in!M28=0,0,1000*11630*RES_hh_fec_in!M28/RES_hh_num_in!M28)</f>
        <v>0</v>
      </c>
      <c r="N28" s="72">
        <f>IF(RES_hh_fec_in!N28=0,0,1000*11630*RES_hh_fec_in!N28/RES_hh_num_in!N28)</f>
        <v>0</v>
      </c>
      <c r="O28" s="72">
        <f>IF(RES_hh_fec_in!O28=0,0,1000*11630*RES_hh_fec_in!O28/RES_hh_num_in!O28)</f>
        <v>0</v>
      </c>
      <c r="P28" s="72">
        <f>IF(RES_hh_fec_in!P28=0,0,1000*11630*RES_hh_fec_in!P28/RES_hh_num_in!P28)</f>
        <v>0</v>
      </c>
      <c r="Q28" s="72">
        <f>IF(RES_hh_fec_in!Q28=0,0,1000*11630*RES_hh_fec_in!Q28/RES_hh_num_in!Q28)</f>
        <v>0</v>
      </c>
      <c r="R28" s="72">
        <f>IF(RES_hh_fec_in!R28=0,0,1000*11630*RES_hh_fec_in!R28/RES_hh_num_in!R28)</f>
        <v>0</v>
      </c>
      <c r="S28" s="72">
        <f>IF(RES_hh_fec_in!S28=0,0,1000*11630*RES_hh_fec_in!S28/RES_hh_num_in!S28)</f>
        <v>0</v>
      </c>
      <c r="T28" s="72">
        <f>IF(RES_hh_fec_in!T28=0,0,1000*11630*RES_hh_fec_in!T28/RES_hh_num_in!T28)</f>
        <v>0</v>
      </c>
      <c r="U28" s="72">
        <f>IF(RES_hh_fec_in!U28=0,0,1000*11630*RES_hh_fec_in!U28/RES_hh_num_in!U28)</f>
        <v>0</v>
      </c>
      <c r="V28" s="72">
        <f>IF(RES_hh_fec_in!V28=0,0,1000*11630*RES_hh_fec_in!V28/RES_hh_num_in!V28)</f>
        <v>0</v>
      </c>
      <c r="W28" s="72">
        <f>IF(RES_hh_fec_in!W28=0,0,1000*11630*RES_hh_fec_in!W28/RES_hh_num_in!W28)</f>
        <v>0</v>
      </c>
      <c r="DA28" s="89" t="s">
        <v>807</v>
      </c>
    </row>
    <row r="29" spans="1:105" s="2" customFormat="1" ht="12" customHeight="1" x14ac:dyDescent="0.25">
      <c r="A29" s="28" t="s">
        <v>74</v>
      </c>
      <c r="B29" s="72"/>
      <c r="C29" s="72">
        <f>IF(RES_hh_fec_in!C29=0,0,1000*11630*RES_hh_fec_in!C29/RES_hh_num_in!C29)</f>
        <v>1172.5485110857221</v>
      </c>
      <c r="D29" s="72">
        <f>IF(RES_hh_fec_in!D29=0,0,1000*11630*RES_hh_fec_in!D29/RES_hh_num_in!D29)</f>
        <v>675.39150353767502</v>
      </c>
      <c r="E29" s="72">
        <f>IF(RES_hh_fec_in!E29=0,0,1000*11630*RES_hh_fec_in!E29/RES_hh_num_in!E29)</f>
        <v>428.85001039274374</v>
      </c>
      <c r="F29" s="72">
        <f>IF(RES_hh_fec_in!F29=0,0,1000*11630*RES_hh_fec_in!F29/RES_hh_num_in!F29)</f>
        <v>815.75772512227104</v>
      </c>
      <c r="G29" s="72">
        <f>IF(RES_hh_fec_in!G29=0,0,1000*11630*RES_hh_fec_in!G29/RES_hh_num_in!G29)</f>
        <v>1088.7542658401862</v>
      </c>
      <c r="H29" s="72">
        <f>IF(RES_hh_fec_in!H29=0,0,1000*11630*RES_hh_fec_in!H29/RES_hh_num_in!H29)</f>
        <v>1158.2348294640124</v>
      </c>
      <c r="I29" s="72">
        <f>IF(RES_hh_fec_in!I29=0,0,1000*11630*RES_hh_fec_in!I29/RES_hh_num_in!I29)</f>
        <v>0</v>
      </c>
      <c r="J29" s="72">
        <f>IF(RES_hh_fec_in!J29=0,0,1000*11630*RES_hh_fec_in!J29/RES_hh_num_in!J29)</f>
        <v>553.39777246840231</v>
      </c>
      <c r="K29" s="72">
        <f>IF(RES_hh_fec_in!K29=0,0,1000*11630*RES_hh_fec_in!K29/RES_hh_num_in!K29)</f>
        <v>1266.6769686845471</v>
      </c>
      <c r="L29" s="72">
        <f>IF(RES_hh_fec_in!L29=0,0,1000*11630*RES_hh_fec_in!L29/RES_hh_num_in!L29)</f>
        <v>1103.7489040060539</v>
      </c>
      <c r="M29" s="72">
        <f>IF(RES_hh_fec_in!M29=0,0,1000*11630*RES_hh_fec_in!M29/RES_hh_num_in!M29)</f>
        <v>733.52008356621945</v>
      </c>
      <c r="N29" s="72">
        <f>IF(RES_hh_fec_in!N29=0,0,1000*11630*RES_hh_fec_in!N29/RES_hh_num_in!N29)</f>
        <v>583.86940705342033</v>
      </c>
      <c r="O29" s="72">
        <f>IF(RES_hh_fec_in!O29=0,0,1000*11630*RES_hh_fec_in!O29/RES_hh_num_in!O29)</f>
        <v>838.52058564067227</v>
      </c>
      <c r="P29" s="72">
        <f>IF(RES_hh_fec_in!P29=0,0,1000*11630*RES_hh_fec_in!P29/RES_hh_num_in!P29)</f>
        <v>1014.2955925379451</v>
      </c>
      <c r="Q29" s="72">
        <f>IF(RES_hh_fec_in!Q29=0,0,1000*11630*RES_hh_fec_in!Q29/RES_hh_num_in!Q29)</f>
        <v>825.20407188202171</v>
      </c>
      <c r="R29" s="72">
        <f>IF(RES_hh_fec_in!R29=0,0,1000*11630*RES_hh_fec_in!R29/RES_hh_num_in!R29)</f>
        <v>818.45181367333601</v>
      </c>
      <c r="S29" s="72">
        <f>IF(RES_hh_fec_in!S29=0,0,1000*11630*RES_hh_fec_in!S29/RES_hh_num_in!S29)</f>
        <v>628.02454610231746</v>
      </c>
      <c r="T29" s="72">
        <f>IF(RES_hh_fec_in!T29=0,0,1000*11630*RES_hh_fec_in!T29/RES_hh_num_in!T29)</f>
        <v>693.85932884742044</v>
      </c>
      <c r="U29" s="72">
        <f>IF(RES_hh_fec_in!U29=0,0,1000*11630*RES_hh_fec_in!U29/RES_hh_num_in!U29)</f>
        <v>856.87350488759057</v>
      </c>
      <c r="V29" s="72">
        <f>IF(RES_hh_fec_in!V29=0,0,1000*11630*RES_hh_fec_in!V29/RES_hh_num_in!V29)</f>
        <v>674.09388473555782</v>
      </c>
      <c r="W29" s="72">
        <f>IF(RES_hh_fec_in!W29=0,0,1000*11630*RES_hh_fec_in!W29/RES_hh_num_in!W29)</f>
        <v>347.68578647952569</v>
      </c>
      <c r="DA29" s="89" t="s">
        <v>808</v>
      </c>
    </row>
    <row r="30" spans="1:105" ht="12" customHeight="1" x14ac:dyDescent="0.25">
      <c r="A30" s="28" t="s">
        <v>192</v>
      </c>
      <c r="B30" s="72"/>
      <c r="C30" s="72">
        <f>IF(RES_hh_fec_in!C30=0,0,1000*11630*RES_hh_fec_in!C30/RES_hh_num_in!C30)</f>
        <v>1085.3227572989285</v>
      </c>
      <c r="D30" s="72">
        <f>IF(RES_hh_fec_in!D30=0,0,1000*11630*RES_hh_fec_in!D30/RES_hh_num_in!D30)</f>
        <v>896.07053869628737</v>
      </c>
      <c r="E30" s="72">
        <f>IF(RES_hh_fec_in!E30=0,0,1000*11630*RES_hh_fec_in!E30/RES_hh_num_in!E30)</f>
        <v>825.36941682188399</v>
      </c>
      <c r="F30" s="72">
        <f>IF(RES_hh_fec_in!F30=0,0,1000*11630*RES_hh_fec_in!F30/RES_hh_num_in!F30)</f>
        <v>863.35606548053056</v>
      </c>
      <c r="G30" s="72">
        <f>IF(RES_hh_fec_in!G30=0,0,1000*11630*RES_hh_fec_in!G30/RES_hh_num_in!G30)</f>
        <v>876.62960872598944</v>
      </c>
      <c r="H30" s="72">
        <f>IF(RES_hh_fec_in!H30=0,0,1000*11630*RES_hh_fec_in!H30/RES_hh_num_in!H30)</f>
        <v>849.26073252941114</v>
      </c>
      <c r="I30" s="72">
        <f>IF(RES_hh_fec_in!I30=0,0,1000*11630*RES_hh_fec_in!I30/RES_hh_num_in!I30)</f>
        <v>817.63674442821139</v>
      </c>
      <c r="J30" s="72">
        <f>IF(RES_hh_fec_in!J30=0,0,1000*11630*RES_hh_fec_in!J30/RES_hh_num_in!J30)</f>
        <v>892.84329045960885</v>
      </c>
      <c r="K30" s="72">
        <f>IF(RES_hh_fec_in!K30=0,0,1000*11630*RES_hh_fec_in!K30/RES_hh_num_in!K30)</f>
        <v>922.9347638244227</v>
      </c>
      <c r="L30" s="72">
        <f>IF(RES_hh_fec_in!L30=0,0,1000*11630*RES_hh_fec_in!L30/RES_hh_num_in!L30)</f>
        <v>934.64075729086869</v>
      </c>
      <c r="M30" s="72">
        <f>IF(RES_hh_fec_in!M30=0,0,1000*11630*RES_hh_fec_in!M30/RES_hh_num_in!M30)</f>
        <v>909.3400428686781</v>
      </c>
      <c r="N30" s="72">
        <f>IF(RES_hh_fec_in!N30=0,0,1000*11630*RES_hh_fec_in!N30/RES_hh_num_in!N30)</f>
        <v>1130.1286770351117</v>
      </c>
      <c r="O30" s="72">
        <f>IF(RES_hh_fec_in!O30=0,0,1000*11630*RES_hh_fec_in!O30/RES_hh_num_in!O30)</f>
        <v>950.53076815162876</v>
      </c>
      <c r="P30" s="72">
        <f>IF(RES_hh_fec_in!P30=0,0,1000*11630*RES_hh_fec_in!P30/RES_hh_num_in!P30)</f>
        <v>816.0757845143637</v>
      </c>
      <c r="Q30" s="72">
        <f>IF(RES_hh_fec_in!Q30=0,0,1000*11630*RES_hh_fec_in!Q30/RES_hh_num_in!Q30)</f>
        <v>850.22880848998091</v>
      </c>
      <c r="R30" s="72">
        <f>IF(RES_hh_fec_in!R30=0,0,1000*11630*RES_hh_fec_in!R30/RES_hh_num_in!R30)</f>
        <v>756.77465679274178</v>
      </c>
      <c r="S30" s="72">
        <f>IF(RES_hh_fec_in!S30=0,0,1000*11630*RES_hh_fec_in!S30/RES_hh_num_in!S30)</f>
        <v>826.64802976738429</v>
      </c>
      <c r="T30" s="72">
        <f>IF(RES_hh_fec_in!T30=0,0,1000*11630*RES_hh_fec_in!T30/RES_hh_num_in!T30)</f>
        <v>727.21038317880414</v>
      </c>
      <c r="U30" s="72">
        <f>IF(RES_hh_fec_in!U30=0,0,1000*11630*RES_hh_fec_in!U30/RES_hh_num_in!U30)</f>
        <v>673.04452792521545</v>
      </c>
      <c r="V30" s="72">
        <f>IF(RES_hh_fec_in!V30=0,0,1000*11630*RES_hh_fec_in!V30/RES_hh_num_in!V30)</f>
        <v>597.78959009605194</v>
      </c>
      <c r="W30" s="72">
        <f>IF(RES_hh_fec_in!W30=0,0,1000*11630*RES_hh_fec_in!W30/RES_hh_num_in!W30)</f>
        <v>445.94156599506442</v>
      </c>
      <c r="DA30" s="89" t="s">
        <v>809</v>
      </c>
    </row>
    <row r="31" spans="1:105" ht="12" customHeight="1" x14ac:dyDescent="0.25">
      <c r="A31" s="28" t="s">
        <v>207</v>
      </c>
      <c r="B31" s="72"/>
      <c r="C31" s="72">
        <f>IF(RES_hh_fec_in!C31=0,0,1000*11630*RES_hh_fec_in!C31/RES_hh_num_in!C31)</f>
        <v>0</v>
      </c>
      <c r="D31" s="72">
        <f>IF(RES_hh_fec_in!D31=0,0,1000*11630*RES_hh_fec_in!D31/RES_hh_num_in!D31)</f>
        <v>0</v>
      </c>
      <c r="E31" s="72">
        <f>IF(RES_hh_fec_in!E31=0,0,1000*11630*RES_hh_fec_in!E31/RES_hh_num_in!E31)</f>
        <v>0</v>
      </c>
      <c r="F31" s="72">
        <f>IF(RES_hh_fec_in!F31=0,0,1000*11630*RES_hh_fec_in!F31/RES_hh_num_in!F31)</f>
        <v>0</v>
      </c>
      <c r="G31" s="72">
        <f>IF(RES_hh_fec_in!G31=0,0,1000*11630*RES_hh_fec_in!G31/RES_hh_num_in!G31)</f>
        <v>0</v>
      </c>
      <c r="H31" s="72">
        <f>IF(RES_hh_fec_in!H31=0,0,1000*11630*RES_hh_fec_in!H31/RES_hh_num_in!H31)</f>
        <v>0</v>
      </c>
      <c r="I31" s="72">
        <f>IF(RES_hh_fec_in!I31=0,0,1000*11630*RES_hh_fec_in!I31/RES_hh_num_in!I31)</f>
        <v>0</v>
      </c>
      <c r="J31" s="72">
        <f>IF(RES_hh_fec_in!J31=0,0,1000*11630*RES_hh_fec_in!J31/RES_hh_num_in!J31)</f>
        <v>0</v>
      </c>
      <c r="K31" s="72">
        <f>IF(RES_hh_fec_in!K31=0,0,1000*11630*RES_hh_fec_in!K31/RES_hh_num_in!K31)</f>
        <v>0</v>
      </c>
      <c r="L31" s="72">
        <f>IF(RES_hh_fec_in!L31=0,0,1000*11630*RES_hh_fec_in!L31/RES_hh_num_in!L31)</f>
        <v>0</v>
      </c>
      <c r="M31" s="72">
        <f>IF(RES_hh_fec_in!M31=0,0,1000*11630*RES_hh_fec_in!M31/RES_hh_num_in!M31)</f>
        <v>0</v>
      </c>
      <c r="N31" s="72">
        <f>IF(RES_hh_fec_in!N31=0,0,1000*11630*RES_hh_fec_in!N31/RES_hh_num_in!N31)</f>
        <v>0</v>
      </c>
      <c r="O31" s="72">
        <f>IF(RES_hh_fec_in!O31=0,0,1000*11630*RES_hh_fec_in!O31/RES_hh_num_in!O31)</f>
        <v>0</v>
      </c>
      <c r="P31" s="72">
        <f>IF(RES_hh_fec_in!P31=0,0,1000*11630*RES_hh_fec_in!P31/RES_hh_num_in!P31)</f>
        <v>0</v>
      </c>
      <c r="Q31" s="72">
        <f>IF(RES_hh_fec_in!Q31=0,0,1000*11630*RES_hh_fec_in!Q31/RES_hh_num_in!Q31)</f>
        <v>0</v>
      </c>
      <c r="R31" s="72">
        <f>IF(RES_hh_fec_in!R31=0,0,1000*11630*RES_hh_fec_in!R31/RES_hh_num_in!R31)</f>
        <v>0</v>
      </c>
      <c r="S31" s="72">
        <f>IF(RES_hh_fec_in!S31=0,0,1000*11630*RES_hh_fec_in!S31/RES_hh_num_in!S31)</f>
        <v>0</v>
      </c>
      <c r="T31" s="72">
        <f>IF(RES_hh_fec_in!T31=0,0,1000*11630*RES_hh_fec_in!T31/RES_hh_num_in!T31)</f>
        <v>0</v>
      </c>
      <c r="U31" s="72">
        <f>IF(RES_hh_fec_in!U31=0,0,1000*11630*RES_hh_fec_in!U31/RES_hh_num_in!U31)</f>
        <v>0</v>
      </c>
      <c r="V31" s="72">
        <f>IF(RES_hh_fec_in!V31=0,0,1000*11630*RES_hh_fec_in!V31/RES_hh_num_in!V31)</f>
        <v>0</v>
      </c>
      <c r="W31" s="72">
        <f>IF(RES_hh_fec_in!W31=0,0,1000*11630*RES_hh_fec_in!W31/RES_hh_num_in!W31)</f>
        <v>0</v>
      </c>
      <c r="DA31" s="89" t="s">
        <v>810</v>
      </c>
    </row>
    <row r="32" spans="1:105" ht="12" customHeight="1" x14ac:dyDescent="0.25">
      <c r="A32" s="32" t="s">
        <v>53</v>
      </c>
      <c r="B32" s="77"/>
      <c r="C32" s="77">
        <f>IF(RES_hh_fec_in!C32=0,0,1000*11630*RES_hh_fec_in!C32/RES_hh_num_in!C32)</f>
        <v>701.8229059347608</v>
      </c>
      <c r="D32" s="77">
        <f>IF(RES_hh_fec_in!D32=0,0,1000*11630*RES_hh_fec_in!D32/RES_hh_num_in!D32)</f>
        <v>744.92275875187318</v>
      </c>
      <c r="E32" s="77">
        <f>IF(RES_hh_fec_in!E32=0,0,1000*11630*RES_hh_fec_in!E32/RES_hh_num_in!E32)</f>
        <v>708.74500138910457</v>
      </c>
      <c r="F32" s="77">
        <f>IF(RES_hh_fec_in!F32=0,0,1000*11630*RES_hh_fec_in!F32/RES_hh_num_in!F32)</f>
        <v>713.16554173019483</v>
      </c>
      <c r="G32" s="77">
        <f>IF(RES_hh_fec_in!G32=0,0,1000*11630*RES_hh_fec_in!G32/RES_hh_num_in!G32)</f>
        <v>690.5690613973378</v>
      </c>
      <c r="H32" s="77">
        <f>IF(RES_hh_fec_in!H32=0,0,1000*11630*RES_hh_fec_in!H32/RES_hh_num_in!H32)</f>
        <v>676.02920357359744</v>
      </c>
      <c r="I32" s="77">
        <f>IF(RES_hh_fec_in!I32=0,0,1000*11630*RES_hh_fec_in!I32/RES_hh_num_in!I32)</f>
        <v>700.0888315074975</v>
      </c>
      <c r="J32" s="77">
        <f>IF(RES_hh_fec_in!J32=0,0,1000*11630*RES_hh_fec_in!J32/RES_hh_num_in!J32)</f>
        <v>735.27104711179186</v>
      </c>
      <c r="K32" s="77">
        <f>IF(RES_hh_fec_in!K32=0,0,1000*11630*RES_hh_fec_in!K32/RES_hh_num_in!K32)</f>
        <v>702.71219776117061</v>
      </c>
      <c r="L32" s="77">
        <f>IF(RES_hh_fec_in!L32=0,0,1000*11630*RES_hh_fec_in!L32/RES_hh_num_in!L32)</f>
        <v>606.00825174088129</v>
      </c>
      <c r="M32" s="77">
        <f>IF(RES_hh_fec_in!M32=0,0,1000*11630*RES_hh_fec_in!M32/RES_hh_num_in!M32)</f>
        <v>811.9567751640011</v>
      </c>
      <c r="N32" s="77">
        <f>IF(RES_hh_fec_in!N32=0,0,1000*11630*RES_hh_fec_in!N32/RES_hh_num_in!N32)</f>
        <v>809.35516451137823</v>
      </c>
      <c r="O32" s="77">
        <f>IF(RES_hh_fec_in!O32=0,0,1000*11630*RES_hh_fec_in!O32/RES_hh_num_in!O32)</f>
        <v>815.5345899893515</v>
      </c>
      <c r="P32" s="77">
        <f>IF(RES_hh_fec_in!P32=0,0,1000*11630*RES_hh_fec_in!P32/RES_hh_num_in!P32)</f>
        <v>850.40562487743853</v>
      </c>
      <c r="Q32" s="77">
        <f>IF(RES_hh_fec_in!Q32=0,0,1000*11630*RES_hh_fec_in!Q32/RES_hh_num_in!Q32)</f>
        <v>580.83019809429379</v>
      </c>
      <c r="R32" s="77">
        <f>IF(RES_hh_fec_in!R32=0,0,1000*11630*RES_hh_fec_in!R32/RES_hh_num_in!R32)</f>
        <v>585.04553691596652</v>
      </c>
      <c r="S32" s="77">
        <f>IF(RES_hh_fec_in!S32=0,0,1000*11630*RES_hh_fec_in!S32/RES_hh_num_in!S32)</f>
        <v>507.12937825197866</v>
      </c>
      <c r="T32" s="77">
        <f>IF(RES_hh_fec_in!T32=0,0,1000*11630*RES_hh_fec_in!T32/RES_hh_num_in!T32)</f>
        <v>585.02968575261991</v>
      </c>
      <c r="U32" s="77">
        <f>IF(RES_hh_fec_in!U32=0,0,1000*11630*RES_hh_fec_in!U32/RES_hh_num_in!U32)</f>
        <v>628.42389350448775</v>
      </c>
      <c r="V32" s="77">
        <f>IF(RES_hh_fec_in!V32=0,0,1000*11630*RES_hh_fec_in!V32/RES_hh_num_in!V32)</f>
        <v>370.01529760159588</v>
      </c>
      <c r="W32" s="77">
        <f>IF(RES_hh_fec_in!W32=0,0,1000*11630*RES_hh_fec_in!W32/RES_hh_num_in!W32)</f>
        <v>316.71246868474486</v>
      </c>
      <c r="DA32" s="92" t="s">
        <v>811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812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/>
      <c r="C3" s="65">
        <f>IF(RES_hh_tes_in!C3=0,0,1000*11630*RES_hh_tes_in!C3/RES_hh_num_in!C3)</f>
        <v>15379.769100368578</v>
      </c>
      <c r="D3" s="65">
        <f>IF(RES_hh_tes_in!D3=0,0,1000*11630*RES_hh_tes_in!D3/RES_hh_num_in!D3)</f>
        <v>14682.577397077781</v>
      </c>
      <c r="E3" s="65">
        <f>IF(RES_hh_tes_in!E3=0,0,1000*11630*RES_hh_tes_in!E3/RES_hh_num_in!E3)</f>
        <v>15540.273773519482</v>
      </c>
      <c r="F3" s="65">
        <f>IF(RES_hh_tes_in!F3=0,0,1000*11630*RES_hh_tes_in!F3/RES_hh_num_in!F3)</f>
        <v>15998.132664337671</v>
      </c>
      <c r="G3" s="65">
        <f>IF(RES_hh_tes_in!G3=0,0,1000*11630*RES_hh_tes_in!G3/RES_hh_num_in!G3)</f>
        <v>15625.729080278234</v>
      </c>
      <c r="H3" s="65">
        <f>IF(RES_hh_tes_in!H3=0,0,1000*11630*RES_hh_tes_in!H3/RES_hh_num_in!H3)</f>
        <v>15209.543803107044</v>
      </c>
      <c r="I3" s="65">
        <f>IF(RES_hh_tes_in!I3=0,0,1000*11630*RES_hh_tes_in!I3/RES_hh_num_in!I3)</f>
        <v>14393.777537252268</v>
      </c>
      <c r="J3" s="65">
        <f>IF(RES_hh_tes_in!J3=0,0,1000*11630*RES_hh_tes_in!J3/RES_hh_num_in!J3)</f>
        <v>14625.799255356131</v>
      </c>
      <c r="K3" s="65">
        <f>IF(RES_hh_tes_in!K3=0,0,1000*11630*RES_hh_tes_in!K3/RES_hh_num_in!K3)</f>
        <v>14612.822869656482</v>
      </c>
      <c r="L3" s="65">
        <f>IF(RES_hh_tes_in!L3=0,0,1000*11630*RES_hh_tes_in!L3/RES_hh_num_in!L3)</f>
        <v>15160.937782218343</v>
      </c>
      <c r="M3" s="65">
        <f>IF(RES_hh_tes_in!M3=0,0,1000*11630*RES_hh_tes_in!M3/RES_hh_num_in!M3)</f>
        <v>13377.592658679987</v>
      </c>
      <c r="N3" s="65">
        <f>IF(RES_hh_tes_in!N3=0,0,1000*11630*RES_hh_tes_in!N3/RES_hh_num_in!N3)</f>
        <v>13043.94726749204</v>
      </c>
      <c r="O3" s="65">
        <f>IF(RES_hh_tes_in!O3=0,0,1000*11630*RES_hh_tes_in!O3/RES_hh_num_in!O3)</f>
        <v>13136.452213831832</v>
      </c>
      <c r="P3" s="65">
        <f>IF(RES_hh_tes_in!P3=0,0,1000*11630*RES_hh_tes_in!P3/RES_hh_num_in!P3)</f>
        <v>11882.91575681263</v>
      </c>
      <c r="Q3" s="65">
        <f>IF(RES_hh_tes_in!Q3=0,0,1000*11630*RES_hh_tes_in!Q3/RES_hh_num_in!Q3)</f>
        <v>12207.284534672184</v>
      </c>
      <c r="R3" s="65">
        <f>IF(RES_hh_tes_in!R3=0,0,1000*11630*RES_hh_tes_in!R3/RES_hh_num_in!R3)</f>
        <v>11809.760437253193</v>
      </c>
      <c r="S3" s="65">
        <f>IF(RES_hh_tes_in!S3=0,0,1000*11630*RES_hh_tes_in!S3/RES_hh_num_in!S3)</f>
        <v>11793.613798518803</v>
      </c>
      <c r="T3" s="65">
        <f>IF(RES_hh_tes_in!T3=0,0,1000*11630*RES_hh_tes_in!T3/RES_hh_num_in!T3)</f>
        <v>10472.993656420325</v>
      </c>
      <c r="U3" s="65">
        <f>IF(RES_hh_tes_in!U3=0,0,1000*11630*RES_hh_tes_in!U3/RES_hh_num_in!U3)</f>
        <v>9413.5327607366853</v>
      </c>
      <c r="V3" s="65">
        <f>IF(RES_hh_tes_in!V3=0,0,1000*11630*RES_hh_tes_in!V3/RES_hh_num_in!V3)</f>
        <v>9442.644729400703</v>
      </c>
      <c r="W3" s="65">
        <f>IF(RES_hh_tes_in!W3=0,0,1000*11630*RES_hh_tes_in!W3/RES_hh_num_in!W3)</f>
        <v>8197.4942962909718</v>
      </c>
      <c r="DA3" s="87" t="s">
        <v>813</v>
      </c>
    </row>
    <row r="4" spans="1:105" ht="12.95" customHeight="1" x14ac:dyDescent="0.25">
      <c r="A4" s="68" t="s">
        <v>57</v>
      </c>
      <c r="B4" s="69"/>
      <c r="C4" s="69">
        <f>IF(RES_hh_tes_in!C4=0,0,1000*11630*RES_hh_tes_in!C4/RES_hh_num_in!C4)</f>
        <v>13666.233163670611</v>
      </c>
      <c r="D4" s="69">
        <f>IF(RES_hh_tes_in!D4=0,0,1000*11630*RES_hh_tes_in!D4/RES_hh_num_in!D4)</f>
        <v>13011.568989360356</v>
      </c>
      <c r="E4" s="69">
        <f>IF(RES_hh_tes_in!E4=0,0,1000*11630*RES_hh_tes_in!E4/RES_hh_num_in!E4)</f>
        <v>13475.176620614317</v>
      </c>
      <c r="F4" s="69">
        <f>IF(RES_hh_tes_in!F4=0,0,1000*11630*RES_hh_tes_in!F4/RES_hh_num_in!F4)</f>
        <v>14372.854053722331</v>
      </c>
      <c r="G4" s="69">
        <f>IF(RES_hh_tes_in!G4=0,0,1000*11630*RES_hh_tes_in!G4/RES_hh_num_in!G4)</f>
        <v>13992.216463589859</v>
      </c>
      <c r="H4" s="69">
        <f>IF(RES_hh_tes_in!H4=0,0,1000*11630*RES_hh_tes_in!H4/RES_hh_num_in!H4)</f>
        <v>13284.700597026889</v>
      </c>
      <c r="I4" s="69">
        <f>IF(RES_hh_tes_in!I4=0,0,1000*11630*RES_hh_tes_in!I4/RES_hh_num_in!I4)</f>
        <v>12743.821693833503</v>
      </c>
      <c r="J4" s="69">
        <f>IF(RES_hh_tes_in!J4=0,0,1000*11630*RES_hh_tes_in!J4/RES_hh_num_in!J4)</f>
        <v>12962.016737118833</v>
      </c>
      <c r="K4" s="69">
        <f>IF(RES_hh_tes_in!K4=0,0,1000*11630*RES_hh_tes_in!K4/RES_hh_num_in!K4)</f>
        <v>12990.35604459048</v>
      </c>
      <c r="L4" s="69">
        <f>IF(RES_hh_tes_in!L4=0,0,1000*11630*RES_hh_tes_in!L4/RES_hh_num_in!L4)</f>
        <v>13011.320526965197</v>
      </c>
      <c r="M4" s="69">
        <f>IF(RES_hh_tes_in!M4=0,0,1000*11630*RES_hh_tes_in!M4/RES_hh_num_in!M4)</f>
        <v>11211.850910520687</v>
      </c>
      <c r="N4" s="69">
        <f>IF(RES_hh_tes_in!N4=0,0,1000*11630*RES_hh_tes_in!N4/RES_hh_num_in!N4)</f>
        <v>11229.63179009725</v>
      </c>
      <c r="O4" s="69">
        <f>IF(RES_hh_tes_in!O4=0,0,1000*11630*RES_hh_tes_in!O4/RES_hh_num_in!O4)</f>
        <v>11121.887655889979</v>
      </c>
      <c r="P4" s="69">
        <f>IF(RES_hh_tes_in!P4=0,0,1000*11630*RES_hh_tes_in!P4/RES_hh_num_in!P4)</f>
        <v>9801.548546473332</v>
      </c>
      <c r="Q4" s="69">
        <f>IF(RES_hh_tes_in!Q4=0,0,1000*11630*RES_hh_tes_in!Q4/RES_hh_num_in!Q4)</f>
        <v>10374.108951331371</v>
      </c>
      <c r="R4" s="69">
        <f>IF(RES_hh_tes_in!R4=0,0,1000*11630*RES_hh_tes_in!R4/RES_hh_num_in!R4)</f>
        <v>10203.191013035637</v>
      </c>
      <c r="S4" s="69">
        <f>IF(RES_hh_tes_in!S4=0,0,1000*11630*RES_hh_tes_in!S4/RES_hh_num_in!S4)</f>
        <v>10307.465757521522</v>
      </c>
      <c r="T4" s="69">
        <f>IF(RES_hh_tes_in!T4=0,0,1000*11630*RES_hh_tes_in!T4/RES_hh_num_in!T4)</f>
        <v>8743.2915323905454</v>
      </c>
      <c r="U4" s="69">
        <f>IF(RES_hh_tes_in!U4=0,0,1000*11630*RES_hh_tes_in!U4/RES_hh_num_in!U4)</f>
        <v>7594.3222451022566</v>
      </c>
      <c r="V4" s="69">
        <f>IF(RES_hh_tes_in!V4=0,0,1000*11630*RES_hh_tes_in!V4/RES_hh_num_in!V4)</f>
        <v>7777.312157662649</v>
      </c>
      <c r="W4" s="69">
        <f>IF(RES_hh_tes_in!W4=0,0,1000*11630*RES_hh_tes_in!W4/RES_hh_num_in!W4)</f>
        <v>6636.6278036692029</v>
      </c>
      <c r="DA4" s="88" t="s">
        <v>814</v>
      </c>
    </row>
    <row r="5" spans="1:105" ht="12" customHeight="1" x14ac:dyDescent="0.25">
      <c r="A5" s="28" t="s">
        <v>51</v>
      </c>
      <c r="B5" s="72"/>
      <c r="C5" s="72">
        <f>IF(RES_hh_tes_in!C5=0,0,1000*11630*RES_hh_tes_in!C5/RES_hh_num_in!C5)</f>
        <v>0</v>
      </c>
      <c r="D5" s="72">
        <f>IF(RES_hh_tes_in!D5=0,0,1000*11630*RES_hh_tes_in!D5/RES_hh_num_in!D5)</f>
        <v>0</v>
      </c>
      <c r="E5" s="72">
        <f>IF(RES_hh_tes_in!E5=0,0,1000*11630*RES_hh_tes_in!E5/RES_hh_num_in!E5)</f>
        <v>0</v>
      </c>
      <c r="F5" s="72">
        <f>IF(RES_hh_tes_in!F5=0,0,1000*11630*RES_hh_tes_in!F5/RES_hh_num_in!F5)</f>
        <v>0</v>
      </c>
      <c r="G5" s="72">
        <f>IF(RES_hh_tes_in!G5=0,0,1000*11630*RES_hh_tes_in!G5/RES_hh_num_in!G5)</f>
        <v>0</v>
      </c>
      <c r="H5" s="72">
        <f>IF(RES_hh_tes_in!H5=0,0,1000*11630*RES_hh_tes_in!H5/RES_hh_num_in!H5)</f>
        <v>0</v>
      </c>
      <c r="I5" s="72">
        <f>IF(RES_hh_tes_in!I5=0,0,1000*11630*RES_hh_tes_in!I5/RES_hh_num_in!I5)</f>
        <v>0</v>
      </c>
      <c r="J5" s="72">
        <f>IF(RES_hh_tes_in!J5=0,0,1000*11630*RES_hh_tes_in!J5/RES_hh_num_in!J5)</f>
        <v>0</v>
      </c>
      <c r="K5" s="72">
        <f>IF(RES_hh_tes_in!K5=0,0,1000*11630*RES_hh_tes_in!K5/RES_hh_num_in!K5)</f>
        <v>12019.703135595879</v>
      </c>
      <c r="L5" s="72">
        <f>IF(RES_hh_tes_in!L5=0,0,1000*11630*RES_hh_tes_in!L5/RES_hh_num_in!L5)</f>
        <v>13404.748946220225</v>
      </c>
      <c r="M5" s="72">
        <f>IF(RES_hh_tes_in!M5=0,0,1000*11630*RES_hh_tes_in!M5/RES_hh_num_in!M5)</f>
        <v>11683.743546476995</v>
      </c>
      <c r="N5" s="72">
        <f>IF(RES_hh_tes_in!N5=0,0,1000*11630*RES_hh_tes_in!N5/RES_hh_num_in!N5)</f>
        <v>9676.0909056205328</v>
      </c>
      <c r="O5" s="72">
        <f>IF(RES_hh_tes_in!O5=0,0,1000*11630*RES_hh_tes_in!O5/RES_hh_num_in!O5)</f>
        <v>12585.74246507365</v>
      </c>
      <c r="P5" s="72">
        <f>IF(RES_hh_tes_in!P5=0,0,1000*11630*RES_hh_tes_in!P5/RES_hh_num_in!P5)</f>
        <v>9354.2643452967313</v>
      </c>
      <c r="Q5" s="72">
        <f>IF(RES_hh_tes_in!Q5=0,0,1000*11630*RES_hh_tes_in!Q5/RES_hh_num_in!Q5)</f>
        <v>11135.47588206346</v>
      </c>
      <c r="R5" s="72">
        <f>IF(RES_hh_tes_in!R5=0,0,1000*11630*RES_hh_tes_in!R5/RES_hh_num_in!R5)</f>
        <v>0</v>
      </c>
      <c r="S5" s="72">
        <f>IF(RES_hh_tes_in!S5=0,0,1000*11630*RES_hh_tes_in!S5/RES_hh_num_in!S5)</f>
        <v>0</v>
      </c>
      <c r="T5" s="72">
        <f>IF(RES_hh_tes_in!T5=0,0,1000*11630*RES_hh_tes_in!T5/RES_hh_num_in!T5)</f>
        <v>0</v>
      </c>
      <c r="U5" s="72">
        <f>IF(RES_hh_tes_in!U5=0,0,1000*11630*RES_hh_tes_in!U5/RES_hh_num_in!U5)</f>
        <v>0</v>
      </c>
      <c r="V5" s="72">
        <f>IF(RES_hh_tes_in!V5=0,0,1000*11630*RES_hh_tes_in!V5/RES_hh_num_in!V5)</f>
        <v>6373.1351405592886</v>
      </c>
      <c r="W5" s="72">
        <f>IF(RES_hh_tes_in!W5=0,0,1000*11630*RES_hh_tes_in!W5/RES_hh_num_in!W5)</f>
        <v>6644.4691216416504</v>
      </c>
      <c r="DA5" s="89" t="s">
        <v>815</v>
      </c>
    </row>
    <row r="6" spans="1:105" ht="12" customHeight="1" x14ac:dyDescent="0.25">
      <c r="A6" s="28" t="s">
        <v>74</v>
      </c>
      <c r="B6" s="72"/>
      <c r="C6" s="72">
        <f>IF(RES_hh_tes_in!C6=0,0,1000*11630*RES_hh_tes_in!C6/RES_hh_num_in!C6)</f>
        <v>0</v>
      </c>
      <c r="D6" s="72">
        <f>IF(RES_hh_tes_in!D6=0,0,1000*11630*RES_hh_tes_in!D6/RES_hh_num_in!D6)</f>
        <v>0</v>
      </c>
      <c r="E6" s="72">
        <f>IF(RES_hh_tes_in!E6=0,0,1000*11630*RES_hh_tes_in!E6/RES_hh_num_in!E6)</f>
        <v>0</v>
      </c>
      <c r="F6" s="72">
        <f>IF(RES_hh_tes_in!F6=0,0,1000*11630*RES_hh_tes_in!F6/RES_hh_num_in!F6)</f>
        <v>0</v>
      </c>
      <c r="G6" s="72">
        <f>IF(RES_hh_tes_in!G6=0,0,1000*11630*RES_hh_tes_in!G6/RES_hh_num_in!G6)</f>
        <v>0</v>
      </c>
      <c r="H6" s="72">
        <f>IF(RES_hh_tes_in!H6=0,0,1000*11630*RES_hh_tes_in!H6/RES_hh_num_in!H6)</f>
        <v>0</v>
      </c>
      <c r="I6" s="72">
        <f>IF(RES_hh_tes_in!I6=0,0,1000*11630*RES_hh_tes_in!I6/RES_hh_num_in!I6)</f>
        <v>0</v>
      </c>
      <c r="J6" s="72">
        <f>IF(RES_hh_tes_in!J6=0,0,1000*11630*RES_hh_tes_in!J6/RES_hh_num_in!J6)</f>
        <v>0</v>
      </c>
      <c r="K6" s="72">
        <f>IF(RES_hh_tes_in!K6=0,0,1000*11630*RES_hh_tes_in!K6/RES_hh_num_in!K6)</f>
        <v>0</v>
      </c>
      <c r="L6" s="72">
        <f>IF(RES_hh_tes_in!L6=0,0,1000*11630*RES_hh_tes_in!L6/RES_hh_num_in!L6)</f>
        <v>0</v>
      </c>
      <c r="M6" s="72">
        <f>IF(RES_hh_tes_in!M6=0,0,1000*11630*RES_hh_tes_in!M6/RES_hh_num_in!M6)</f>
        <v>0</v>
      </c>
      <c r="N6" s="72">
        <f>IF(RES_hh_tes_in!N6=0,0,1000*11630*RES_hh_tes_in!N6/RES_hh_num_in!N6)</f>
        <v>721.07274880890952</v>
      </c>
      <c r="O6" s="72">
        <f>IF(RES_hh_tes_in!O6=0,0,1000*11630*RES_hh_tes_in!O6/RES_hh_num_in!O6)</f>
        <v>1299.9549222300486</v>
      </c>
      <c r="P6" s="72">
        <f>IF(RES_hh_tes_in!P6=0,0,1000*11630*RES_hh_tes_in!P6/RES_hh_num_in!P6)</f>
        <v>0</v>
      </c>
      <c r="Q6" s="72">
        <f>IF(RES_hh_tes_in!Q6=0,0,1000*11630*RES_hh_tes_in!Q6/RES_hh_num_in!Q6)</f>
        <v>0</v>
      </c>
      <c r="R6" s="72">
        <f>IF(RES_hh_tes_in!R6=0,0,1000*11630*RES_hh_tes_in!R6/RES_hh_num_in!R6)</f>
        <v>10447.638951320669</v>
      </c>
      <c r="S6" s="72">
        <f>IF(RES_hh_tes_in!S6=0,0,1000*11630*RES_hh_tes_in!S6/RES_hh_num_in!S6)</f>
        <v>6988.6317846195288</v>
      </c>
      <c r="T6" s="72">
        <f>IF(RES_hh_tes_in!T6=0,0,1000*11630*RES_hh_tes_in!T6/RES_hh_num_in!T6)</f>
        <v>7816.5259131402681</v>
      </c>
      <c r="U6" s="72">
        <f>IF(RES_hh_tes_in!U6=0,0,1000*11630*RES_hh_tes_in!U6/RES_hh_num_in!U6)</f>
        <v>12346.346619151662</v>
      </c>
      <c r="V6" s="72">
        <f>IF(RES_hh_tes_in!V6=0,0,1000*11630*RES_hh_tes_in!V6/RES_hh_num_in!V6)</f>
        <v>0</v>
      </c>
      <c r="W6" s="72">
        <f>IF(RES_hh_tes_in!W6=0,0,1000*11630*RES_hh_tes_in!W6/RES_hh_num_in!W6)</f>
        <v>0</v>
      </c>
      <c r="DA6" s="89" t="s">
        <v>816</v>
      </c>
    </row>
    <row r="7" spans="1:105" ht="12" customHeight="1" x14ac:dyDescent="0.25">
      <c r="A7" s="28" t="s">
        <v>205</v>
      </c>
      <c r="B7" s="72"/>
      <c r="C7" s="72">
        <f>IF(RES_hh_tes_in!C7=0,0,1000*11630*RES_hh_tes_in!C7/RES_hh_num_in!C7)</f>
        <v>13470.018531437579</v>
      </c>
      <c r="D7" s="72">
        <f>IF(RES_hh_tes_in!D7=0,0,1000*11630*RES_hh_tes_in!D7/RES_hh_num_in!D7)</f>
        <v>12598.914399558123</v>
      </c>
      <c r="E7" s="72">
        <f>IF(RES_hh_tes_in!E7=0,0,1000*11630*RES_hh_tes_in!E7/RES_hh_num_in!E7)</f>
        <v>13059.157785514861</v>
      </c>
      <c r="F7" s="72">
        <f>IF(RES_hh_tes_in!F7=0,0,1000*11630*RES_hh_tes_in!F7/RES_hh_num_in!F7)</f>
        <v>13958.429616769916</v>
      </c>
      <c r="G7" s="72">
        <f>IF(RES_hh_tes_in!G7=0,0,1000*11630*RES_hh_tes_in!G7/RES_hh_num_in!G7)</f>
        <v>13392.211708752386</v>
      </c>
      <c r="H7" s="72">
        <f>IF(RES_hh_tes_in!H7=0,0,1000*11630*RES_hh_tes_in!H7/RES_hh_num_in!H7)</f>
        <v>13170.515959112321</v>
      </c>
      <c r="I7" s="72">
        <f>IF(RES_hh_tes_in!I7=0,0,1000*11630*RES_hh_tes_in!I7/RES_hh_num_in!I7)</f>
        <v>12600.338248371561</v>
      </c>
      <c r="J7" s="72">
        <f>IF(RES_hh_tes_in!J7=0,0,1000*11630*RES_hh_tes_in!J7/RES_hh_num_in!J7)</f>
        <v>12773.114249755014</v>
      </c>
      <c r="K7" s="72">
        <f>IF(RES_hh_tes_in!K7=0,0,1000*11630*RES_hh_tes_in!K7/RES_hh_num_in!K7)</f>
        <v>13082.418978765078</v>
      </c>
      <c r="L7" s="72">
        <f>IF(RES_hh_tes_in!L7=0,0,1000*11630*RES_hh_tes_in!L7/RES_hh_num_in!L7)</f>
        <v>11667.730654891877</v>
      </c>
      <c r="M7" s="72">
        <f>IF(RES_hh_tes_in!M7=0,0,1000*11630*RES_hh_tes_in!M7/RES_hh_num_in!M7)</f>
        <v>10581.465830925388</v>
      </c>
      <c r="N7" s="72">
        <f>IF(RES_hh_tes_in!N7=0,0,1000*11630*RES_hh_tes_in!N7/RES_hh_num_in!N7)</f>
        <v>11717.766119250779</v>
      </c>
      <c r="O7" s="72">
        <f>IF(RES_hh_tes_in!O7=0,0,1000*11630*RES_hh_tes_in!O7/RES_hh_num_in!O7)</f>
        <v>11017.705297003933</v>
      </c>
      <c r="P7" s="72">
        <f>IF(RES_hh_tes_in!P7=0,0,1000*11630*RES_hh_tes_in!P7/RES_hh_num_in!P7)</f>
        <v>9117.2681473576631</v>
      </c>
      <c r="Q7" s="72">
        <f>IF(RES_hh_tes_in!Q7=0,0,1000*11630*RES_hh_tes_in!Q7/RES_hh_num_in!Q7)</f>
        <v>10372.441665047862</v>
      </c>
      <c r="R7" s="72">
        <f>IF(RES_hh_tes_in!R7=0,0,1000*11630*RES_hh_tes_in!R7/RES_hh_num_in!R7)</f>
        <v>10274.283833016025</v>
      </c>
      <c r="S7" s="72">
        <f>IF(RES_hh_tes_in!S7=0,0,1000*11630*RES_hh_tes_in!S7/RES_hh_num_in!S7)</f>
        <v>9409.8656599300557</v>
      </c>
      <c r="T7" s="72">
        <f>IF(RES_hh_tes_in!T7=0,0,1000*11630*RES_hh_tes_in!T7/RES_hh_num_in!T7)</f>
        <v>8587.6979208455032</v>
      </c>
      <c r="U7" s="72">
        <f>IF(RES_hh_tes_in!U7=0,0,1000*11630*RES_hh_tes_in!U7/RES_hh_num_in!U7)</f>
        <v>6613.3514195990501</v>
      </c>
      <c r="V7" s="72">
        <f>IF(RES_hh_tes_in!V7=0,0,1000*11630*RES_hh_tes_in!V7/RES_hh_num_in!V7)</f>
        <v>7546.5744622414277</v>
      </c>
      <c r="W7" s="72">
        <f>IF(RES_hh_tes_in!W7=0,0,1000*11630*RES_hh_tes_in!W7/RES_hh_num_in!W7)</f>
        <v>6546.0298696199179</v>
      </c>
      <c r="DA7" s="89" t="s">
        <v>817</v>
      </c>
    </row>
    <row r="8" spans="1:105" ht="12" customHeight="1" x14ac:dyDescent="0.25">
      <c r="A8" s="28" t="s">
        <v>192</v>
      </c>
      <c r="B8" s="72"/>
      <c r="C8" s="72">
        <f>IF(RES_hh_tes_in!C8=0,0,1000*11630*RES_hh_tes_in!C8/RES_hh_num_in!C8)</f>
        <v>13205.661313341177</v>
      </c>
      <c r="D8" s="72">
        <f>IF(RES_hh_tes_in!D8=0,0,1000*11630*RES_hh_tes_in!D8/RES_hh_num_in!D8)</f>
        <v>12780.379986618715</v>
      </c>
      <c r="E8" s="72">
        <f>IF(RES_hh_tes_in!E8=0,0,1000*11630*RES_hh_tes_in!E8/RES_hh_num_in!E8)</f>
        <v>13279.969709743937</v>
      </c>
      <c r="F8" s="72">
        <f>IF(RES_hh_tes_in!F8=0,0,1000*11630*RES_hh_tes_in!F8/RES_hh_num_in!F8)</f>
        <v>14125.255075751083</v>
      </c>
      <c r="G8" s="72">
        <f>IF(RES_hh_tes_in!G8=0,0,1000*11630*RES_hh_tes_in!G8/RES_hh_num_in!G8)</f>
        <v>13906.729277232325</v>
      </c>
      <c r="H8" s="72">
        <f>IF(RES_hh_tes_in!H8=0,0,1000*11630*RES_hh_tes_in!H8/RES_hh_num_in!H8)</f>
        <v>12676.626599322683</v>
      </c>
      <c r="I8" s="72">
        <f>IF(RES_hh_tes_in!I8=0,0,1000*11630*RES_hh_tes_in!I8/RES_hh_num_in!I8)</f>
        <v>12350.363701624161</v>
      </c>
      <c r="J8" s="72">
        <f>IF(RES_hh_tes_in!J8=0,0,1000*11630*RES_hh_tes_in!J8/RES_hh_num_in!J8)</f>
        <v>12665.795654016201</v>
      </c>
      <c r="K8" s="72">
        <f>IF(RES_hh_tes_in!K8=0,0,1000*11630*RES_hh_tes_in!K8/RES_hh_num_in!K8)</f>
        <v>11876.560006090906</v>
      </c>
      <c r="L8" s="72">
        <f>IF(RES_hh_tes_in!L8=0,0,1000*11630*RES_hh_tes_in!L8/RES_hh_num_in!L8)</f>
        <v>13225.174277676766</v>
      </c>
      <c r="M8" s="72">
        <f>IF(RES_hh_tes_in!M8=0,0,1000*11630*RES_hh_tes_in!M8/RES_hh_num_in!M8)</f>
        <v>12096.565670022819</v>
      </c>
      <c r="N8" s="72">
        <f>IF(RES_hh_tes_in!N8=0,0,1000*11630*RES_hh_tes_in!N8/RES_hh_num_in!N8)</f>
        <v>10719.150436220491</v>
      </c>
      <c r="O8" s="72">
        <f>IF(RES_hh_tes_in!O8=0,0,1000*11630*RES_hh_tes_in!O8/RES_hh_num_in!O8)</f>
        <v>11140.856214585556</v>
      </c>
      <c r="P8" s="72">
        <f>IF(RES_hh_tes_in!P8=0,0,1000*11630*RES_hh_tes_in!P8/RES_hh_num_in!P8)</f>
        <v>9765.9957012048308</v>
      </c>
      <c r="Q8" s="72">
        <f>IF(RES_hh_tes_in!Q8=0,0,1000*11630*RES_hh_tes_in!Q8/RES_hh_num_in!Q8)</f>
        <v>10090.065025617934</v>
      </c>
      <c r="R8" s="72">
        <f>IF(RES_hh_tes_in!R8=0,0,1000*11630*RES_hh_tes_in!R8/RES_hh_num_in!R8)</f>
        <v>9869.5330064547361</v>
      </c>
      <c r="S8" s="72">
        <f>IF(RES_hh_tes_in!S8=0,0,1000*11630*RES_hh_tes_in!S8/RES_hh_num_in!S8)</f>
        <v>10248.414791450845</v>
      </c>
      <c r="T8" s="72">
        <f>IF(RES_hh_tes_in!T8=0,0,1000*11630*RES_hh_tes_in!T8/RES_hh_num_in!T8)</f>
        <v>8533.2491073388192</v>
      </c>
      <c r="U8" s="72">
        <f>IF(RES_hh_tes_in!U8=0,0,1000*11630*RES_hh_tes_in!U8/RES_hh_num_in!U8)</f>
        <v>7754.3098602650261</v>
      </c>
      <c r="V8" s="72">
        <f>IF(RES_hh_tes_in!V8=0,0,1000*11630*RES_hh_tes_in!V8/RES_hh_num_in!V8)</f>
        <v>7642.8746284083481</v>
      </c>
      <c r="W8" s="72">
        <f>IF(RES_hh_tes_in!W8=0,0,1000*11630*RES_hh_tes_in!W8/RES_hh_num_in!W8)</f>
        <v>6425.125839364373</v>
      </c>
      <c r="DA8" s="89" t="s">
        <v>818</v>
      </c>
    </row>
    <row r="9" spans="1:105" ht="12" customHeight="1" x14ac:dyDescent="0.25">
      <c r="A9" s="28" t="s">
        <v>207</v>
      </c>
      <c r="B9" s="72"/>
      <c r="C9" s="72">
        <f>IF(RES_hh_tes_in!C9=0,0,1000*11630*RES_hh_tes_in!C9/RES_hh_num_in!C9)</f>
        <v>13642.598741779597</v>
      </c>
      <c r="D9" s="72">
        <f>IF(RES_hh_tes_in!D9=0,0,1000*11630*RES_hh_tes_in!D9/RES_hh_num_in!D9)</f>
        <v>12782.5654258536</v>
      </c>
      <c r="E9" s="72">
        <f>IF(RES_hh_tes_in!E9=0,0,1000*11630*RES_hh_tes_in!E9/RES_hh_num_in!E9)</f>
        <v>13200.205095281912</v>
      </c>
      <c r="F9" s="72">
        <f>IF(RES_hh_tes_in!F9=0,0,1000*11630*RES_hh_tes_in!F9/RES_hh_num_in!F9)</f>
        <v>14162.4806771726</v>
      </c>
      <c r="G9" s="72">
        <f>IF(RES_hh_tes_in!G9=0,0,1000*11630*RES_hh_tes_in!G9/RES_hh_num_in!G9)</f>
        <v>13609.272378041322</v>
      </c>
      <c r="H9" s="72">
        <f>IF(RES_hh_tes_in!H9=0,0,1000*11630*RES_hh_tes_in!H9/RES_hh_num_in!H9)</f>
        <v>13463.618375620646</v>
      </c>
      <c r="I9" s="72">
        <f>IF(RES_hh_tes_in!I9=0,0,1000*11630*RES_hh_tes_in!I9/RES_hh_num_in!I9)</f>
        <v>11902.490222453947</v>
      </c>
      <c r="J9" s="72">
        <f>IF(RES_hh_tes_in!J9=0,0,1000*11630*RES_hh_tes_in!J9/RES_hh_num_in!J9)</f>
        <v>12464.031726370131</v>
      </c>
      <c r="K9" s="72">
        <f>IF(RES_hh_tes_in!K9=0,0,1000*11630*RES_hh_tes_in!K9/RES_hh_num_in!K9)</f>
        <v>13323.78173673673</v>
      </c>
      <c r="L9" s="72">
        <f>IF(RES_hh_tes_in!L9=0,0,1000*11630*RES_hh_tes_in!L9/RES_hh_num_in!L9)</f>
        <v>13156.640829822869</v>
      </c>
      <c r="M9" s="72">
        <f>IF(RES_hh_tes_in!M9=0,0,1000*11630*RES_hh_tes_in!M9/RES_hh_num_in!M9)</f>
        <v>9902.756210037458</v>
      </c>
      <c r="N9" s="72">
        <f>IF(RES_hh_tes_in!N9=0,0,1000*11630*RES_hh_tes_in!N9/RES_hh_num_in!N9)</f>
        <v>11244.367285132234</v>
      </c>
      <c r="O9" s="72">
        <f>IF(RES_hh_tes_in!O9=0,0,1000*11630*RES_hh_tes_in!O9/RES_hh_num_in!O9)</f>
        <v>11059.318456958341</v>
      </c>
      <c r="P9" s="72">
        <f>IF(RES_hh_tes_in!P9=0,0,1000*11630*RES_hh_tes_in!P9/RES_hh_num_in!P9)</f>
        <v>10467.12647528141</v>
      </c>
      <c r="Q9" s="72">
        <f>IF(RES_hh_tes_in!Q9=0,0,1000*11630*RES_hh_tes_in!Q9/RES_hh_num_in!Q9)</f>
        <v>10356.357565219245</v>
      </c>
      <c r="R9" s="72">
        <f>IF(RES_hh_tes_in!R9=0,0,1000*11630*RES_hh_tes_in!R9/RES_hh_num_in!R9)</f>
        <v>10939.511067856261</v>
      </c>
      <c r="S9" s="72">
        <f>IF(RES_hh_tes_in!S9=0,0,1000*11630*RES_hh_tes_in!S9/RES_hh_num_in!S9)</f>
        <v>9660.3908303067765</v>
      </c>
      <c r="T9" s="72">
        <f>IF(RES_hh_tes_in!T9=0,0,1000*11630*RES_hh_tes_in!T9/RES_hh_num_in!T9)</f>
        <v>9826.0244530372947</v>
      </c>
      <c r="U9" s="72">
        <f>IF(RES_hh_tes_in!U9=0,0,1000*11630*RES_hh_tes_in!U9/RES_hh_num_in!U9)</f>
        <v>0</v>
      </c>
      <c r="V9" s="72">
        <f>IF(RES_hh_tes_in!V9=0,0,1000*11630*RES_hh_tes_in!V9/RES_hh_num_in!V9)</f>
        <v>0</v>
      </c>
      <c r="W9" s="72">
        <f>IF(RES_hh_tes_in!W9=0,0,1000*11630*RES_hh_tes_in!W9/RES_hh_num_in!W9)</f>
        <v>6422.9305803687239</v>
      </c>
      <c r="DA9" s="89" t="s">
        <v>819</v>
      </c>
    </row>
    <row r="10" spans="1:105" ht="12" customHeight="1" x14ac:dyDescent="0.25">
      <c r="A10" s="28" t="s">
        <v>202</v>
      </c>
      <c r="B10" s="72"/>
      <c r="C10" s="72">
        <f>IF(RES_hh_tes_in!C10=0,0,1000*11630*RES_hh_tes_in!C10/RES_hh_num_in!C10)</f>
        <v>0</v>
      </c>
      <c r="D10" s="72">
        <f>IF(RES_hh_tes_in!D10=0,0,1000*11630*RES_hh_tes_in!D10/RES_hh_num_in!D10)</f>
        <v>0</v>
      </c>
      <c r="E10" s="72">
        <f>IF(RES_hh_tes_in!E10=0,0,1000*11630*RES_hh_tes_in!E10/RES_hh_num_in!E10)</f>
        <v>0</v>
      </c>
      <c r="F10" s="72">
        <f>IF(RES_hh_tes_in!F10=0,0,1000*11630*RES_hh_tes_in!F10/RES_hh_num_in!F10)</f>
        <v>0</v>
      </c>
      <c r="G10" s="72">
        <f>IF(RES_hh_tes_in!G10=0,0,1000*11630*RES_hh_tes_in!G10/RES_hh_num_in!G10)</f>
        <v>0</v>
      </c>
      <c r="H10" s="72">
        <f>IF(RES_hh_tes_in!H10=0,0,1000*11630*RES_hh_tes_in!H10/RES_hh_num_in!H10)</f>
        <v>0</v>
      </c>
      <c r="I10" s="72">
        <f>IF(RES_hh_tes_in!I10=0,0,1000*11630*RES_hh_tes_in!I10/RES_hh_num_in!I10)</f>
        <v>0</v>
      </c>
      <c r="J10" s="72">
        <f>IF(RES_hh_tes_in!J10=0,0,1000*11630*RES_hh_tes_in!J10/RES_hh_num_in!J10)</f>
        <v>0</v>
      </c>
      <c r="K10" s="72">
        <f>IF(RES_hh_tes_in!K10=0,0,1000*11630*RES_hh_tes_in!K10/RES_hh_num_in!K10)</f>
        <v>0</v>
      </c>
      <c r="L10" s="72">
        <f>IF(RES_hh_tes_in!L10=0,0,1000*11630*RES_hh_tes_in!L10/RES_hh_num_in!L10)</f>
        <v>0</v>
      </c>
      <c r="M10" s="72">
        <f>IF(RES_hh_tes_in!M10=0,0,1000*11630*RES_hh_tes_in!M10/RES_hh_num_in!M10)</f>
        <v>0</v>
      </c>
      <c r="N10" s="72">
        <f>IF(RES_hh_tes_in!N10=0,0,1000*11630*RES_hh_tes_in!N10/RES_hh_num_in!N10)</f>
        <v>0</v>
      </c>
      <c r="O10" s="72">
        <f>IF(RES_hh_tes_in!O10=0,0,1000*11630*RES_hh_tes_in!O10/RES_hh_num_in!O10)</f>
        <v>0</v>
      </c>
      <c r="P10" s="72">
        <f>IF(RES_hh_tes_in!P10=0,0,1000*11630*RES_hh_tes_in!P10/RES_hh_num_in!P10)</f>
        <v>0</v>
      </c>
      <c r="Q10" s="72">
        <f>IF(RES_hh_tes_in!Q10=0,0,1000*11630*RES_hh_tes_in!Q10/RES_hh_num_in!Q10)</f>
        <v>0</v>
      </c>
      <c r="R10" s="72">
        <f>IF(RES_hh_tes_in!R10=0,0,1000*11630*RES_hh_tes_in!R10/RES_hh_num_in!R10)</f>
        <v>0</v>
      </c>
      <c r="S10" s="72">
        <f>IF(RES_hh_tes_in!S10=0,0,1000*11630*RES_hh_tes_in!S10/RES_hh_num_in!S10)</f>
        <v>0</v>
      </c>
      <c r="T10" s="72">
        <f>IF(RES_hh_tes_in!T10=0,0,1000*11630*RES_hh_tes_in!T10/RES_hh_num_in!T10)</f>
        <v>0</v>
      </c>
      <c r="U10" s="72">
        <f>IF(RES_hh_tes_in!U10=0,0,1000*11630*RES_hh_tes_in!U10/RES_hh_num_in!U10)</f>
        <v>0</v>
      </c>
      <c r="V10" s="72">
        <f>IF(RES_hh_tes_in!V10=0,0,1000*11630*RES_hh_tes_in!V10/RES_hh_num_in!V10)</f>
        <v>0</v>
      </c>
      <c r="W10" s="72">
        <f>IF(RES_hh_tes_in!W10=0,0,1000*11630*RES_hh_tes_in!W10/RES_hh_num_in!W10)</f>
        <v>0</v>
      </c>
      <c r="DA10" s="89" t="s">
        <v>820</v>
      </c>
    </row>
    <row r="11" spans="1:105" ht="12" customHeight="1" x14ac:dyDescent="0.25">
      <c r="A11" s="28" t="s">
        <v>203</v>
      </c>
      <c r="B11" s="72"/>
      <c r="C11" s="72">
        <f>IF(RES_hh_tes_in!C11=0,0,1000*11630*RES_hh_tes_in!C11/RES_hh_num_in!C11)</f>
        <v>0</v>
      </c>
      <c r="D11" s="72">
        <f>IF(RES_hh_tes_in!D11=0,0,1000*11630*RES_hh_tes_in!D11/RES_hh_num_in!D11)</f>
        <v>0</v>
      </c>
      <c r="E11" s="72">
        <f>IF(RES_hh_tes_in!E11=0,0,1000*11630*RES_hh_tes_in!E11/RES_hh_num_in!E11)</f>
        <v>0</v>
      </c>
      <c r="F11" s="72">
        <f>IF(RES_hh_tes_in!F11=0,0,1000*11630*RES_hh_tes_in!F11/RES_hh_num_in!F11)</f>
        <v>0</v>
      </c>
      <c r="G11" s="72">
        <f>IF(RES_hh_tes_in!G11=0,0,1000*11630*RES_hh_tes_in!G11/RES_hh_num_in!G11)</f>
        <v>0</v>
      </c>
      <c r="H11" s="72">
        <f>IF(RES_hh_tes_in!H11=0,0,1000*11630*RES_hh_tes_in!H11/RES_hh_num_in!H11)</f>
        <v>0</v>
      </c>
      <c r="I11" s="72">
        <f>IF(RES_hh_tes_in!I11=0,0,1000*11630*RES_hh_tes_in!I11/RES_hh_num_in!I11)</f>
        <v>0</v>
      </c>
      <c r="J11" s="72">
        <f>IF(RES_hh_tes_in!J11=0,0,1000*11630*RES_hh_tes_in!J11/RES_hh_num_in!J11)</f>
        <v>0</v>
      </c>
      <c r="K11" s="72">
        <f>IF(RES_hh_tes_in!K11=0,0,1000*11630*RES_hh_tes_in!K11/RES_hh_num_in!K11)</f>
        <v>0</v>
      </c>
      <c r="L11" s="72">
        <f>IF(RES_hh_tes_in!L11=0,0,1000*11630*RES_hh_tes_in!L11/RES_hh_num_in!L11)</f>
        <v>0</v>
      </c>
      <c r="M11" s="72">
        <f>IF(RES_hh_tes_in!M11=0,0,1000*11630*RES_hh_tes_in!M11/RES_hh_num_in!M11)</f>
        <v>0</v>
      </c>
      <c r="N11" s="72">
        <f>IF(RES_hh_tes_in!N11=0,0,1000*11630*RES_hh_tes_in!N11/RES_hh_num_in!N11)</f>
        <v>0</v>
      </c>
      <c r="O11" s="72">
        <f>IF(RES_hh_tes_in!O11=0,0,1000*11630*RES_hh_tes_in!O11/RES_hh_num_in!O11)</f>
        <v>0</v>
      </c>
      <c r="P11" s="72">
        <f>IF(RES_hh_tes_in!P11=0,0,1000*11630*RES_hh_tes_in!P11/RES_hh_num_in!P11)</f>
        <v>0</v>
      </c>
      <c r="Q11" s="72">
        <f>IF(RES_hh_tes_in!Q11=0,0,1000*11630*RES_hh_tes_in!Q11/RES_hh_num_in!Q11)</f>
        <v>0</v>
      </c>
      <c r="R11" s="72">
        <f>IF(RES_hh_tes_in!R11=0,0,1000*11630*RES_hh_tes_in!R11/RES_hh_num_in!R11)</f>
        <v>0</v>
      </c>
      <c r="S11" s="72">
        <f>IF(RES_hh_tes_in!S11=0,0,1000*11630*RES_hh_tes_in!S11/RES_hh_num_in!S11)</f>
        <v>0</v>
      </c>
      <c r="T11" s="72">
        <f>IF(RES_hh_tes_in!T11=0,0,1000*11630*RES_hh_tes_in!T11/RES_hh_num_in!T11)</f>
        <v>0</v>
      </c>
      <c r="U11" s="72">
        <f>IF(RES_hh_tes_in!U11=0,0,1000*11630*RES_hh_tes_in!U11/RES_hh_num_in!U11)</f>
        <v>0</v>
      </c>
      <c r="V11" s="72">
        <f>IF(RES_hh_tes_in!V11=0,0,1000*11630*RES_hh_tes_in!V11/RES_hh_num_in!V11)</f>
        <v>0</v>
      </c>
      <c r="W11" s="72">
        <f>IF(RES_hh_tes_in!W11=0,0,1000*11630*RES_hh_tes_in!W11/RES_hh_num_in!W11)</f>
        <v>0</v>
      </c>
      <c r="DA11" s="89" t="s">
        <v>821</v>
      </c>
    </row>
    <row r="12" spans="1:105" ht="12" customHeight="1" x14ac:dyDescent="0.25">
      <c r="A12" s="28" t="s">
        <v>95</v>
      </c>
      <c r="B12" s="72"/>
      <c r="C12" s="72">
        <f>IF(RES_hh_tes_in!C12=0,0,1000*11630*RES_hh_tes_in!C12/RES_hh_num_in!C12)</f>
        <v>13360.73673754477</v>
      </c>
      <c r="D12" s="72">
        <f>IF(RES_hh_tes_in!D12=0,0,1000*11630*RES_hh_tes_in!D12/RES_hh_num_in!D12)</f>
        <v>12230.231224240571</v>
      </c>
      <c r="E12" s="72">
        <f>IF(RES_hh_tes_in!E12=0,0,1000*11630*RES_hh_tes_in!E12/RES_hh_num_in!E12)</f>
        <v>14591.847045419154</v>
      </c>
      <c r="F12" s="72">
        <f>IF(RES_hh_tes_in!F12=0,0,1000*11630*RES_hh_tes_in!F12/RES_hh_num_in!F12)</f>
        <v>13874.809643655477</v>
      </c>
      <c r="G12" s="72">
        <f>IF(RES_hh_tes_in!G12=0,0,1000*11630*RES_hh_tes_in!G12/RES_hh_num_in!G12)</f>
        <v>13535.111954593902</v>
      </c>
      <c r="H12" s="72">
        <f>IF(RES_hh_tes_in!H12=0,0,1000*11630*RES_hh_tes_in!H12/RES_hh_num_in!H12)</f>
        <v>12276.179029328991</v>
      </c>
      <c r="I12" s="72">
        <f>IF(RES_hh_tes_in!I12=0,0,1000*11630*RES_hh_tes_in!I12/RES_hh_num_in!I12)</f>
        <v>10940.964940444612</v>
      </c>
      <c r="J12" s="72">
        <f>IF(RES_hh_tes_in!J12=0,0,1000*11630*RES_hh_tes_in!J12/RES_hh_num_in!J12)</f>
        <v>12597.92893318305</v>
      </c>
      <c r="K12" s="72">
        <f>IF(RES_hh_tes_in!K12=0,0,1000*11630*RES_hh_tes_in!K12/RES_hh_num_in!K12)</f>
        <v>12793.987829114634</v>
      </c>
      <c r="L12" s="72">
        <f>IF(RES_hh_tes_in!L12=0,0,1000*11630*RES_hh_tes_in!L12/RES_hh_num_in!L12)</f>
        <v>11987.128254713687</v>
      </c>
      <c r="M12" s="72">
        <f>IF(RES_hh_tes_in!M12=0,0,1000*11630*RES_hh_tes_in!M12/RES_hh_num_in!M12)</f>
        <v>11181.353952459587</v>
      </c>
      <c r="N12" s="72">
        <f>IF(RES_hh_tes_in!N12=0,0,1000*11630*RES_hh_tes_in!N12/RES_hh_num_in!N12)</f>
        <v>11122.165185025344</v>
      </c>
      <c r="O12" s="72">
        <f>IF(RES_hh_tes_in!O12=0,0,1000*11630*RES_hh_tes_in!O12/RES_hh_num_in!O12)</f>
        <v>10119.134233798979</v>
      </c>
      <c r="P12" s="72">
        <f>IF(RES_hh_tes_in!P12=0,0,1000*11630*RES_hh_tes_in!P12/RES_hh_num_in!P12)</f>
        <v>10190.916427941558</v>
      </c>
      <c r="Q12" s="72">
        <f>IF(RES_hh_tes_in!Q12=0,0,1000*11630*RES_hh_tes_in!Q12/RES_hh_num_in!Q12)</f>
        <v>10765.540610089734</v>
      </c>
      <c r="R12" s="72">
        <f>IF(RES_hh_tes_in!R12=0,0,1000*11630*RES_hh_tes_in!R12/RES_hh_num_in!R12)</f>
        <v>10417.273415272091</v>
      </c>
      <c r="S12" s="72">
        <f>IF(RES_hh_tes_in!S12=0,0,1000*11630*RES_hh_tes_in!S12/RES_hh_num_in!S12)</f>
        <v>10011.205242217071</v>
      </c>
      <c r="T12" s="72">
        <f>IF(RES_hh_tes_in!T12=0,0,1000*11630*RES_hh_tes_in!T12/RES_hh_num_in!T12)</f>
        <v>9285.2578836995981</v>
      </c>
      <c r="U12" s="72">
        <f>IF(RES_hh_tes_in!U12=0,0,1000*11630*RES_hh_tes_in!U12/RES_hh_num_in!U12)</f>
        <v>8214.0584245903519</v>
      </c>
      <c r="V12" s="72">
        <f>IF(RES_hh_tes_in!V12=0,0,1000*11630*RES_hh_tes_in!V12/RES_hh_num_in!V12)</f>
        <v>7943.7200614272897</v>
      </c>
      <c r="W12" s="72">
        <f>IF(RES_hh_tes_in!W12=0,0,1000*11630*RES_hh_tes_in!W12/RES_hh_num_in!W12)</f>
        <v>7450.1771026533361</v>
      </c>
      <c r="DA12" s="89" t="s">
        <v>822</v>
      </c>
    </row>
    <row r="13" spans="1:105" ht="12" customHeight="1" x14ac:dyDescent="0.25">
      <c r="A13" s="73" t="s">
        <v>94</v>
      </c>
      <c r="B13" s="74"/>
      <c r="C13" s="74">
        <f>IF(RES_hh_tes_in!C13=0,0,1000*11630*RES_hh_tes_in!C13/RES_hh_num_in!C13)</f>
        <v>13714.279894285988</v>
      </c>
      <c r="D13" s="74">
        <f>IF(RES_hh_tes_in!D13=0,0,1000*11630*RES_hh_tes_in!D13/RES_hh_num_in!D13)</f>
        <v>12851.657627771761</v>
      </c>
      <c r="E13" s="74">
        <f>IF(RES_hh_tes_in!E13=0,0,1000*11630*RES_hh_tes_in!E13/RES_hh_num_in!E13)</f>
        <v>12873.610899685907</v>
      </c>
      <c r="F13" s="74">
        <f>IF(RES_hh_tes_in!F13=0,0,1000*11630*RES_hh_tes_in!F13/RES_hh_num_in!F13)</f>
        <v>14346.501067681231</v>
      </c>
      <c r="G13" s="74">
        <f>IF(RES_hh_tes_in!G13=0,0,1000*11630*RES_hh_tes_in!G13/RES_hh_num_in!G13)</f>
        <v>14978.856945993713</v>
      </c>
      <c r="H13" s="74">
        <f>IF(RES_hh_tes_in!H13=0,0,1000*11630*RES_hh_tes_in!H13/RES_hh_num_in!H13)</f>
        <v>0</v>
      </c>
      <c r="I13" s="74">
        <f>IF(RES_hh_tes_in!I13=0,0,1000*11630*RES_hh_tes_in!I13/RES_hh_num_in!I13)</f>
        <v>14144.206719081698</v>
      </c>
      <c r="J13" s="74">
        <f>IF(RES_hh_tes_in!J13=0,0,1000*11630*RES_hh_tes_in!J13/RES_hh_num_in!J13)</f>
        <v>0</v>
      </c>
      <c r="K13" s="74">
        <f>IF(RES_hh_tes_in!K13=0,0,1000*11630*RES_hh_tes_in!K13/RES_hh_num_in!K13)</f>
        <v>18600.857546644434</v>
      </c>
      <c r="L13" s="74">
        <f>IF(RES_hh_tes_in!L13=0,0,1000*11630*RES_hh_tes_in!L13/RES_hh_num_in!L13)</f>
        <v>10050.561172445739</v>
      </c>
      <c r="M13" s="74">
        <f>IF(RES_hh_tes_in!M13=0,0,1000*11630*RES_hh_tes_in!M13/RES_hh_num_in!M13)</f>
        <v>7565.9066643177794</v>
      </c>
      <c r="N13" s="74">
        <f>IF(RES_hh_tes_in!N13=0,0,1000*11630*RES_hh_tes_in!N13/RES_hh_num_in!N13)</f>
        <v>8986.7904455905391</v>
      </c>
      <c r="O13" s="74">
        <f>IF(RES_hh_tes_in!O13=0,0,1000*11630*RES_hh_tes_in!O13/RES_hh_num_in!O13)</f>
        <v>9433.7594054736146</v>
      </c>
      <c r="P13" s="74">
        <f>IF(RES_hh_tes_in!P13=0,0,1000*11630*RES_hh_tes_in!P13/RES_hh_num_in!P13)</f>
        <v>7837.5965895124991</v>
      </c>
      <c r="Q13" s="74">
        <f>IF(RES_hh_tes_in!Q13=0,0,1000*11630*RES_hh_tes_in!Q13/RES_hh_num_in!Q13)</f>
        <v>12177.410441594498</v>
      </c>
      <c r="R13" s="74">
        <f>IF(RES_hh_tes_in!R13=0,0,1000*11630*RES_hh_tes_in!R13/RES_hh_num_in!R13)</f>
        <v>0</v>
      </c>
      <c r="S13" s="74">
        <f>IF(RES_hh_tes_in!S13=0,0,1000*11630*RES_hh_tes_in!S13/RES_hh_num_in!S13)</f>
        <v>0</v>
      </c>
      <c r="T13" s="74">
        <f>IF(RES_hh_tes_in!T13=0,0,1000*11630*RES_hh_tes_in!T13/RES_hh_num_in!T13)</f>
        <v>7394.5544187701616</v>
      </c>
      <c r="U13" s="74">
        <f>IF(RES_hh_tes_in!U13=0,0,1000*11630*RES_hh_tes_in!U13/RES_hh_num_in!U13)</f>
        <v>5290.0082655797742</v>
      </c>
      <c r="V13" s="74">
        <f>IF(RES_hh_tes_in!V13=0,0,1000*11630*RES_hh_tes_in!V13/RES_hh_num_in!V13)</f>
        <v>8388.1134006009561</v>
      </c>
      <c r="W13" s="74">
        <f>IF(RES_hh_tes_in!W13=0,0,1000*11630*RES_hh_tes_in!W13/RES_hh_num_in!W13)</f>
        <v>6159.9648722326938</v>
      </c>
      <c r="DA13" s="90" t="s">
        <v>823</v>
      </c>
    </row>
    <row r="14" spans="1:105" ht="12" customHeight="1" x14ac:dyDescent="0.25">
      <c r="A14" s="75" t="s">
        <v>97</v>
      </c>
      <c r="B14" s="76"/>
      <c r="C14" s="76">
        <f>IF(RES_hh_tes_in!C14=0,0,1000*11630*RES_hh_tes_in!C14/RES_hh_num_in!C14)</f>
        <v>320.63818295762894</v>
      </c>
      <c r="D14" s="76">
        <f>IF(RES_hh_tes_in!D14=0,0,1000*11630*RES_hh_tes_in!D14/RES_hh_num_in!D14)</f>
        <v>300.01685044444207</v>
      </c>
      <c r="E14" s="76">
        <f>IF(RES_hh_tes_in!E14=0,0,1000*11630*RES_hh_tes_in!E14/RES_hh_num_in!E14)</f>
        <v>297.34302076757643</v>
      </c>
      <c r="F14" s="76">
        <f>IF(RES_hh_tes_in!F14=0,0,1000*11630*RES_hh_tes_in!F14/RES_hh_num_in!F14)</f>
        <v>319.84064882945398</v>
      </c>
      <c r="G14" s="76">
        <f>IF(RES_hh_tes_in!G14=0,0,1000*11630*RES_hh_tes_in!G14/RES_hh_num_in!G14)</f>
        <v>304.34818580902339</v>
      </c>
      <c r="H14" s="76">
        <f>IF(RES_hh_tes_in!H14=0,0,1000*11630*RES_hh_tes_in!H14/RES_hh_num_in!H14)</f>
        <v>279.84644987787527</v>
      </c>
      <c r="I14" s="76">
        <f>IF(RES_hh_tes_in!I14=0,0,1000*11630*RES_hh_tes_in!I14/RES_hh_num_in!I14)</f>
        <v>269.12813399039652</v>
      </c>
      <c r="J14" s="76">
        <f>IF(RES_hh_tes_in!J14=0,0,1000*11630*RES_hh_tes_in!J14/RES_hh_num_in!J14)</f>
        <v>269.57611701300084</v>
      </c>
      <c r="K14" s="76">
        <f>IF(RES_hh_tes_in!K14=0,0,1000*11630*RES_hh_tes_in!K14/RES_hh_num_in!K14)</f>
        <v>253.97296549106244</v>
      </c>
      <c r="L14" s="76">
        <f>IF(RES_hh_tes_in!L14=0,0,1000*11630*RES_hh_tes_in!L14/RES_hh_num_in!L14)</f>
        <v>260.14834473969557</v>
      </c>
      <c r="M14" s="76">
        <f>IF(RES_hh_tes_in!M14=0,0,1000*11630*RES_hh_tes_in!M14/RES_hh_num_in!M14)</f>
        <v>231.45061571945851</v>
      </c>
      <c r="N14" s="76">
        <f>IF(RES_hh_tes_in!N14=0,0,1000*11630*RES_hh_tes_in!N14/RES_hh_num_in!N14)</f>
        <v>217.39796890116006</v>
      </c>
      <c r="O14" s="76">
        <f>IF(RES_hh_tes_in!O14=0,0,1000*11630*RES_hh_tes_in!O14/RES_hh_num_in!O14)</f>
        <v>211.46878692733421</v>
      </c>
      <c r="P14" s="76">
        <f>IF(RES_hh_tes_in!P14=0,0,1000*11630*RES_hh_tes_in!P14/RES_hh_num_in!P14)</f>
        <v>184.29602568680127</v>
      </c>
      <c r="Q14" s="76">
        <f>IF(RES_hh_tes_in!Q14=0,0,1000*11630*RES_hh_tes_in!Q14/RES_hh_num_in!Q14)</f>
        <v>196.47767803429852</v>
      </c>
      <c r="R14" s="76">
        <f>IF(RES_hh_tes_in!R14=0,0,1000*11630*RES_hh_tes_in!R14/RES_hh_num_in!R14)</f>
        <v>191.87913377962494</v>
      </c>
      <c r="S14" s="76">
        <f>IF(RES_hh_tes_in!S14=0,0,1000*11630*RES_hh_tes_in!S14/RES_hh_num_in!S14)</f>
        <v>196.59131825210585</v>
      </c>
      <c r="T14" s="76">
        <f>IF(RES_hh_tes_in!T14=0,0,1000*11630*RES_hh_tes_in!T14/RES_hh_num_in!T14)</f>
        <v>166.33165557211379</v>
      </c>
      <c r="U14" s="76">
        <f>IF(RES_hh_tes_in!U14=0,0,1000*11630*RES_hh_tes_in!U14/RES_hh_num_in!U14)</f>
        <v>148.48761384130091</v>
      </c>
      <c r="V14" s="76">
        <f>IF(RES_hh_tes_in!V14=0,0,1000*11630*RES_hh_tes_in!V14/RES_hh_num_in!V14)</f>
        <v>148.09660174119085</v>
      </c>
      <c r="W14" s="76">
        <f>IF(RES_hh_tes_in!W14=0,0,1000*11630*RES_hh_tes_in!W14/RES_hh_num_in!W14)</f>
        <v>123.89190250287966</v>
      </c>
      <c r="DA14" s="91" t="s">
        <v>824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53.534647080759086</v>
      </c>
      <c r="D15" s="69">
        <f t="shared" si="0"/>
        <v>3.4256758405609262</v>
      </c>
      <c r="E15" s="69">
        <f t="shared" si="0"/>
        <v>442.16575190113025</v>
      </c>
      <c r="F15" s="69">
        <f t="shared" si="0"/>
        <v>3.3120084915235961</v>
      </c>
      <c r="G15" s="69">
        <f t="shared" si="0"/>
        <v>25.519112823193851</v>
      </c>
      <c r="H15" s="69">
        <f t="shared" si="0"/>
        <v>372.18558896694367</v>
      </c>
      <c r="I15" s="69">
        <f t="shared" si="0"/>
        <v>125.5414719652189</v>
      </c>
      <c r="J15" s="69">
        <f t="shared" si="0"/>
        <v>95.36172344955439</v>
      </c>
      <c r="K15" s="69">
        <f t="shared" si="0"/>
        <v>154.21932245855334</v>
      </c>
      <c r="L15" s="69">
        <f t="shared" si="0"/>
        <v>613.58981882251396</v>
      </c>
      <c r="M15" s="69">
        <f t="shared" si="0"/>
        <v>488.44917946276456</v>
      </c>
      <c r="N15" s="69">
        <f t="shared" si="0"/>
        <v>244.35802246371981</v>
      </c>
      <c r="O15" s="69">
        <f t="shared" si="0"/>
        <v>259.23779961268252</v>
      </c>
      <c r="P15" s="69">
        <f t="shared" si="0"/>
        <v>166.46576680614288</v>
      </c>
      <c r="Q15" s="69">
        <f t="shared" si="0"/>
        <v>340.55305784969011</v>
      </c>
      <c r="R15" s="69">
        <f t="shared" si="0"/>
        <v>182.48498108132978</v>
      </c>
      <c r="S15" s="69">
        <f t="shared" si="0"/>
        <v>130.80225854183618</v>
      </c>
      <c r="T15" s="69">
        <f t="shared" si="0"/>
        <v>296.2863678379187</v>
      </c>
      <c r="U15" s="69">
        <f t="shared" si="0"/>
        <v>212.73367205393555</v>
      </c>
      <c r="V15" s="69">
        <f t="shared" si="0"/>
        <v>429.54924049132109</v>
      </c>
      <c r="W15" s="69">
        <f t="shared" si="0"/>
        <v>342.41351589853042</v>
      </c>
      <c r="DA15" s="88" t="s">
        <v>825</v>
      </c>
    </row>
    <row r="16" spans="1:105" ht="12" customHeight="1" x14ac:dyDescent="0.25">
      <c r="A16" s="28" t="s">
        <v>91</v>
      </c>
      <c r="B16" s="72"/>
      <c r="C16" s="72">
        <f>IF(RES_hh_tes_in!C16=0,0,1000*11630*RES_hh_tes_in!C16/RES_hh_num_in!C$3)</f>
        <v>53.534647080759086</v>
      </c>
      <c r="D16" s="72">
        <f>IF(RES_hh_tes_in!D16=0,0,1000*11630*RES_hh_tes_in!D16/RES_hh_num_in!D$3)</f>
        <v>3.4256758405609262</v>
      </c>
      <c r="E16" s="72">
        <f>IF(RES_hh_tes_in!E16=0,0,1000*11630*RES_hh_tes_in!E16/RES_hh_num_in!E$3)</f>
        <v>442.16575190113025</v>
      </c>
      <c r="F16" s="72">
        <f>IF(RES_hh_tes_in!F16=0,0,1000*11630*RES_hh_tes_in!F16/RES_hh_num_in!F$3)</f>
        <v>3.3120084915235961</v>
      </c>
      <c r="G16" s="72">
        <f>IF(RES_hh_tes_in!G16=0,0,1000*11630*RES_hh_tes_in!G16/RES_hh_num_in!G$3)</f>
        <v>25.519112823193851</v>
      </c>
      <c r="H16" s="72">
        <f>IF(RES_hh_tes_in!H16=0,0,1000*11630*RES_hh_tes_in!H16/RES_hh_num_in!H$3)</f>
        <v>372.18558896694367</v>
      </c>
      <c r="I16" s="72">
        <f>IF(RES_hh_tes_in!I16=0,0,1000*11630*RES_hh_tes_in!I16/RES_hh_num_in!I$3)</f>
        <v>125.5414719652189</v>
      </c>
      <c r="J16" s="72">
        <f>IF(RES_hh_tes_in!J16=0,0,1000*11630*RES_hh_tes_in!J16/RES_hh_num_in!J$3)</f>
        <v>95.36172344955439</v>
      </c>
      <c r="K16" s="72">
        <f>IF(RES_hh_tes_in!K16=0,0,1000*11630*RES_hh_tes_in!K16/RES_hh_num_in!K$3)</f>
        <v>154.21932245855334</v>
      </c>
      <c r="L16" s="72">
        <f>IF(RES_hh_tes_in!L16=0,0,1000*11630*RES_hh_tes_in!L16/RES_hh_num_in!L$3)</f>
        <v>613.58981882251396</v>
      </c>
      <c r="M16" s="72">
        <f>IF(RES_hh_tes_in!M16=0,0,1000*11630*RES_hh_tes_in!M16/RES_hh_num_in!M$3)</f>
        <v>488.44917946276456</v>
      </c>
      <c r="N16" s="72">
        <f>IF(RES_hh_tes_in!N16=0,0,1000*11630*RES_hh_tes_in!N16/RES_hh_num_in!N$3)</f>
        <v>244.35802246371981</v>
      </c>
      <c r="O16" s="72">
        <f>IF(RES_hh_tes_in!O16=0,0,1000*11630*RES_hh_tes_in!O16/RES_hh_num_in!O$3)</f>
        <v>259.23779961268252</v>
      </c>
      <c r="P16" s="72">
        <f>IF(RES_hh_tes_in!P16=0,0,1000*11630*RES_hh_tes_in!P16/RES_hh_num_in!P$3)</f>
        <v>166.46576680614288</v>
      </c>
      <c r="Q16" s="72">
        <f>IF(RES_hh_tes_in!Q16=0,0,1000*11630*RES_hh_tes_in!Q16/RES_hh_num_in!Q$3)</f>
        <v>340.55305784969011</v>
      </c>
      <c r="R16" s="72">
        <f>IF(RES_hh_tes_in!R16=0,0,1000*11630*RES_hh_tes_in!R16/RES_hh_num_in!R$3)</f>
        <v>182.48498108132978</v>
      </c>
      <c r="S16" s="72">
        <f>IF(RES_hh_tes_in!S16=0,0,1000*11630*RES_hh_tes_in!S16/RES_hh_num_in!S$3)</f>
        <v>130.80225854183618</v>
      </c>
      <c r="T16" s="72">
        <f>IF(RES_hh_tes_in!T16=0,0,1000*11630*RES_hh_tes_in!T16/RES_hh_num_in!T$3)</f>
        <v>296.2863678379187</v>
      </c>
      <c r="U16" s="72">
        <f>IF(RES_hh_tes_in!U16=0,0,1000*11630*RES_hh_tes_in!U16/RES_hh_num_in!U$3)</f>
        <v>212.73367205393555</v>
      </c>
      <c r="V16" s="72">
        <f>IF(RES_hh_tes_in!V16=0,0,1000*11630*RES_hh_tes_in!V16/RES_hh_num_in!V$3)</f>
        <v>429.54924049132109</v>
      </c>
      <c r="W16" s="72">
        <f>IF(RES_hh_tes_in!W16=0,0,1000*11630*RES_hh_tes_in!W16/RES_hh_num_in!W$3)</f>
        <v>342.41351589853042</v>
      </c>
      <c r="DA16" s="89" t="s">
        <v>826</v>
      </c>
    </row>
    <row r="17" spans="1:105" ht="12.95" customHeight="1" x14ac:dyDescent="0.25">
      <c r="A17" s="68" t="s">
        <v>55</v>
      </c>
      <c r="B17" s="69"/>
      <c r="C17" s="69">
        <f>IF(RES_hh_tes_in!C17=0,0,1000*11630*RES_hh_tes_in!C17/RES_hh_num_in!C17)</f>
        <v>1073.0730140131036</v>
      </c>
      <c r="D17" s="69">
        <f>IF(RES_hh_tes_in!D17=0,0,1000*11630*RES_hh_tes_in!D17/RES_hh_num_in!D17)</f>
        <v>1092.0906207269038</v>
      </c>
      <c r="E17" s="69">
        <f>IF(RES_hh_tes_in!E17=0,0,1000*11630*RES_hh_tes_in!E17/RES_hh_num_in!E17)</f>
        <v>1077.1602306739287</v>
      </c>
      <c r="F17" s="69">
        <f>IF(RES_hh_tes_in!F17=0,0,1000*11630*RES_hh_tes_in!F17/RES_hh_num_in!F17)</f>
        <v>1072.1415428651026</v>
      </c>
      <c r="G17" s="69">
        <f>IF(RES_hh_tes_in!G17=0,0,1000*11630*RES_hh_tes_in!G17/RES_hh_num_in!G17)</f>
        <v>1033.7181949836968</v>
      </c>
      <c r="H17" s="69">
        <f>IF(RES_hh_tes_in!H17=0,0,1000*11630*RES_hh_tes_in!H17/RES_hh_num_in!H17)</f>
        <v>994.346013239272</v>
      </c>
      <c r="I17" s="69">
        <f>IF(RES_hh_tes_in!I17=0,0,1000*11630*RES_hh_tes_in!I17/RES_hh_num_in!I17)</f>
        <v>990.01067883339203</v>
      </c>
      <c r="J17" s="69">
        <f>IF(RES_hh_tes_in!J17=0,0,1000*11630*RES_hh_tes_in!J17/RES_hh_num_in!J17)</f>
        <v>1003.7452958757139</v>
      </c>
      <c r="K17" s="69">
        <f>IF(RES_hh_tes_in!K17=0,0,1000*11630*RES_hh_tes_in!K17/RES_hh_num_in!K17)</f>
        <v>891.66405812846585</v>
      </c>
      <c r="L17" s="69">
        <f>IF(RES_hh_tes_in!L17=0,0,1000*11630*RES_hh_tes_in!L17/RES_hh_num_in!L17)</f>
        <v>1022.8735603189311</v>
      </c>
      <c r="M17" s="69">
        <f>IF(RES_hh_tes_in!M17=0,0,1000*11630*RES_hh_tes_in!M17/RES_hh_num_in!M17)</f>
        <v>1047.6933385196128</v>
      </c>
      <c r="N17" s="69">
        <f>IF(RES_hh_tes_in!N17=0,0,1000*11630*RES_hh_tes_in!N17/RES_hh_num_in!N17)</f>
        <v>921.87585649072423</v>
      </c>
      <c r="O17" s="69">
        <f>IF(RES_hh_tes_in!O17=0,0,1000*11630*RES_hh_tes_in!O17/RES_hh_num_in!O17)</f>
        <v>1121.1336195751871</v>
      </c>
      <c r="P17" s="69">
        <f>IF(RES_hh_tes_in!P17=0,0,1000*11630*RES_hh_tes_in!P17/RES_hh_num_in!P17)</f>
        <v>1294.8913988929771</v>
      </c>
      <c r="Q17" s="69">
        <f>IF(RES_hh_tes_in!Q17=0,0,1000*11630*RES_hh_tes_in!Q17/RES_hh_num_in!Q17)</f>
        <v>984.13227928655647</v>
      </c>
      <c r="R17" s="69">
        <f>IF(RES_hh_tes_in!R17=0,0,1000*11630*RES_hh_tes_in!R17/RES_hh_num_in!R17)</f>
        <v>948.74732636378258</v>
      </c>
      <c r="S17" s="69">
        <f>IF(RES_hh_tes_in!S17=0,0,1000*11630*RES_hh_tes_in!S17/RES_hh_num_in!S17)</f>
        <v>874.56176943762944</v>
      </c>
      <c r="T17" s="69">
        <f>IF(RES_hh_tes_in!T17=0,0,1000*11630*RES_hh_tes_in!T17/RES_hh_num_in!T17)</f>
        <v>951.43969833155177</v>
      </c>
      <c r="U17" s="69">
        <f>IF(RES_hh_tes_in!U17=0,0,1000*11630*RES_hh_tes_in!U17/RES_hh_num_in!U17)</f>
        <v>1122.0501412766662</v>
      </c>
      <c r="V17" s="69">
        <f>IF(RES_hh_tes_in!V17=0,0,1000*11630*RES_hh_tes_in!V17/RES_hh_num_in!V17)</f>
        <v>877.28773090008053</v>
      </c>
      <c r="W17" s="69">
        <f>IF(RES_hh_tes_in!W17=0,0,1000*11630*RES_hh_tes_in!W17/RES_hh_num_in!W17)</f>
        <v>937.81681928446062</v>
      </c>
      <c r="DA17" s="88" t="s">
        <v>827</v>
      </c>
    </row>
    <row r="18" spans="1:105" ht="12" customHeight="1" x14ac:dyDescent="0.25">
      <c r="A18" s="28" t="s">
        <v>51</v>
      </c>
      <c r="B18" s="72"/>
      <c r="C18" s="72">
        <f>IF(RES_hh_tes_in!C18=0,0,1000*11630*RES_hh_tes_in!C18/RES_hh_num_in!C18)</f>
        <v>0</v>
      </c>
      <c r="D18" s="72">
        <f>IF(RES_hh_tes_in!D18=0,0,1000*11630*RES_hh_tes_in!D18/RES_hh_num_in!D18)</f>
        <v>0</v>
      </c>
      <c r="E18" s="72">
        <f>IF(RES_hh_tes_in!E18=0,0,1000*11630*RES_hh_tes_in!E18/RES_hh_num_in!E18)</f>
        <v>0</v>
      </c>
      <c r="F18" s="72">
        <f>IF(RES_hh_tes_in!F18=0,0,1000*11630*RES_hh_tes_in!F18/RES_hh_num_in!F18)</f>
        <v>0</v>
      </c>
      <c r="G18" s="72">
        <f>IF(RES_hh_tes_in!G18=0,0,1000*11630*RES_hh_tes_in!G18/RES_hh_num_in!G18)</f>
        <v>0</v>
      </c>
      <c r="H18" s="72">
        <f>IF(RES_hh_tes_in!H18=0,0,1000*11630*RES_hh_tes_in!H18/RES_hh_num_in!H18)</f>
        <v>0</v>
      </c>
      <c r="I18" s="72">
        <f>IF(RES_hh_tes_in!I18=0,0,1000*11630*RES_hh_tes_in!I18/RES_hh_num_in!I18)</f>
        <v>0</v>
      </c>
      <c r="J18" s="72">
        <f>IF(RES_hh_tes_in!J18=0,0,1000*11630*RES_hh_tes_in!J18/RES_hh_num_in!J18)</f>
        <v>0</v>
      </c>
      <c r="K18" s="72">
        <f>IF(RES_hh_tes_in!K18=0,0,1000*11630*RES_hh_tes_in!K18/RES_hh_num_in!K18)</f>
        <v>0</v>
      </c>
      <c r="L18" s="72">
        <f>IF(RES_hh_tes_in!L18=0,0,1000*11630*RES_hh_tes_in!L18/RES_hh_num_in!L18)</f>
        <v>0</v>
      </c>
      <c r="M18" s="72">
        <f>IF(RES_hh_tes_in!M18=0,0,1000*11630*RES_hh_tes_in!M18/RES_hh_num_in!M18)</f>
        <v>0</v>
      </c>
      <c r="N18" s="72">
        <f>IF(RES_hh_tes_in!N18=0,0,1000*11630*RES_hh_tes_in!N18/RES_hh_num_in!N18)</f>
        <v>0</v>
      </c>
      <c r="O18" s="72">
        <f>IF(RES_hh_tes_in!O18=0,0,1000*11630*RES_hh_tes_in!O18/RES_hh_num_in!O18)</f>
        <v>0</v>
      </c>
      <c r="P18" s="72">
        <f>IF(RES_hh_tes_in!P18=0,0,1000*11630*RES_hh_tes_in!P18/RES_hh_num_in!P18)</f>
        <v>0</v>
      </c>
      <c r="Q18" s="72">
        <f>IF(RES_hh_tes_in!Q18=0,0,1000*11630*RES_hh_tes_in!Q18/RES_hh_num_in!Q18)</f>
        <v>0</v>
      </c>
      <c r="R18" s="72">
        <f>IF(RES_hh_tes_in!R18=0,0,1000*11630*RES_hh_tes_in!R18/RES_hh_num_in!R18)</f>
        <v>0</v>
      </c>
      <c r="S18" s="72">
        <f>IF(RES_hh_tes_in!S18=0,0,1000*11630*RES_hh_tes_in!S18/RES_hh_num_in!S18)</f>
        <v>0</v>
      </c>
      <c r="T18" s="72">
        <f>IF(RES_hh_tes_in!T18=0,0,1000*11630*RES_hh_tes_in!T18/RES_hh_num_in!T18)</f>
        <v>0</v>
      </c>
      <c r="U18" s="72">
        <f>IF(RES_hh_tes_in!U18=0,0,1000*11630*RES_hh_tes_in!U18/RES_hh_num_in!U18)</f>
        <v>0</v>
      </c>
      <c r="V18" s="72">
        <f>IF(RES_hh_tes_in!V18=0,0,1000*11630*RES_hh_tes_in!V18/RES_hh_num_in!V18)</f>
        <v>0</v>
      </c>
      <c r="W18" s="72">
        <f>IF(RES_hh_tes_in!W18=0,0,1000*11630*RES_hh_tes_in!W18/RES_hh_num_in!W18)</f>
        <v>0</v>
      </c>
      <c r="DA18" s="89" t="s">
        <v>828</v>
      </c>
    </row>
    <row r="19" spans="1:105" s="2" customFormat="1" ht="12" customHeight="1" x14ac:dyDescent="0.25">
      <c r="A19" s="28" t="s">
        <v>74</v>
      </c>
      <c r="B19" s="72"/>
      <c r="C19" s="72">
        <f>IF(RES_hh_tes_in!C19=0,0,1000*11630*RES_hh_tes_in!C19/RES_hh_num_in!C19)</f>
        <v>1159.9158676671466</v>
      </c>
      <c r="D19" s="72">
        <f>IF(RES_hh_tes_in!D19=0,0,1000*11630*RES_hh_tes_in!D19/RES_hh_num_in!D19)</f>
        <v>865.34999380476438</v>
      </c>
      <c r="E19" s="72">
        <f>IF(RES_hh_tes_in!E19=0,0,1000*11630*RES_hh_tes_in!E19/RES_hh_num_in!E19)</f>
        <v>379.29396571814817</v>
      </c>
      <c r="F19" s="72">
        <f>IF(RES_hh_tes_in!F19=0,0,1000*11630*RES_hh_tes_in!F19/RES_hh_num_in!F19)</f>
        <v>886.37261751673907</v>
      </c>
      <c r="G19" s="72">
        <f>IF(RES_hh_tes_in!G19=0,0,1000*11630*RES_hh_tes_in!G19/RES_hh_num_in!G19)</f>
        <v>1283.7119097170619</v>
      </c>
      <c r="H19" s="72">
        <f>IF(RES_hh_tes_in!H19=0,0,1000*11630*RES_hh_tes_in!H19/RES_hh_num_in!H19)</f>
        <v>1327.3343083512132</v>
      </c>
      <c r="I19" s="72">
        <f>IF(RES_hh_tes_in!I19=0,0,1000*11630*RES_hh_tes_in!I19/RES_hh_num_in!I19)</f>
        <v>568.65228906491734</v>
      </c>
      <c r="J19" s="72">
        <f>IF(RES_hh_tes_in!J19=0,0,1000*11630*RES_hh_tes_in!J19/RES_hh_num_in!J19)</f>
        <v>494.37182352767405</v>
      </c>
      <c r="K19" s="72">
        <f>IF(RES_hh_tes_in!K19=0,0,1000*11630*RES_hh_tes_in!K19/RES_hh_num_in!K19)</f>
        <v>1186.8185934143917</v>
      </c>
      <c r="L19" s="72">
        <f>IF(RES_hh_tes_in!L19=0,0,1000*11630*RES_hh_tes_in!L19/RES_hh_num_in!L19)</f>
        <v>1381.1710279194613</v>
      </c>
      <c r="M19" s="72">
        <f>IF(RES_hh_tes_in!M19=0,0,1000*11630*RES_hh_tes_in!M19/RES_hh_num_in!M19)</f>
        <v>716.4333429027954</v>
      </c>
      <c r="N19" s="72">
        <f>IF(RES_hh_tes_in!N19=0,0,1000*11630*RES_hh_tes_in!N19/RES_hh_num_in!N19)</f>
        <v>0</v>
      </c>
      <c r="O19" s="72">
        <f>IF(RES_hh_tes_in!O19=0,0,1000*11630*RES_hh_tes_in!O19/RES_hh_num_in!O19)</f>
        <v>0</v>
      </c>
      <c r="P19" s="72">
        <f>IF(RES_hh_tes_in!P19=0,0,1000*11630*RES_hh_tes_in!P19/RES_hh_num_in!P19)</f>
        <v>0</v>
      </c>
      <c r="Q19" s="72">
        <f>IF(RES_hh_tes_in!Q19=0,0,1000*11630*RES_hh_tes_in!Q19/RES_hh_num_in!Q19)</f>
        <v>0</v>
      </c>
      <c r="R19" s="72">
        <f>IF(RES_hh_tes_in!R19=0,0,1000*11630*RES_hh_tes_in!R19/RES_hh_num_in!R19)</f>
        <v>0</v>
      </c>
      <c r="S19" s="72">
        <f>IF(RES_hh_tes_in!S19=0,0,1000*11630*RES_hh_tes_in!S19/RES_hh_num_in!S19)</f>
        <v>0</v>
      </c>
      <c r="T19" s="72">
        <f>IF(RES_hh_tes_in!T19=0,0,1000*11630*RES_hh_tes_in!T19/RES_hh_num_in!T19)</f>
        <v>0</v>
      </c>
      <c r="U19" s="72">
        <f>IF(RES_hh_tes_in!U19=0,0,1000*11630*RES_hh_tes_in!U19/RES_hh_num_in!U19)</f>
        <v>0</v>
      </c>
      <c r="V19" s="72">
        <f>IF(RES_hh_tes_in!V19=0,0,1000*11630*RES_hh_tes_in!V19/RES_hh_num_in!V19)</f>
        <v>0</v>
      </c>
      <c r="W19" s="72">
        <f>IF(RES_hh_tes_in!W19=0,0,1000*11630*RES_hh_tes_in!W19/RES_hh_num_in!W19)</f>
        <v>0</v>
      </c>
      <c r="DA19" s="89" t="s">
        <v>829</v>
      </c>
    </row>
    <row r="20" spans="1:105" ht="12" customHeight="1" x14ac:dyDescent="0.25">
      <c r="A20" s="28" t="s">
        <v>205</v>
      </c>
      <c r="B20" s="72"/>
      <c r="C20" s="72">
        <f>IF(RES_hh_tes_in!C20=0,0,1000*11630*RES_hh_tes_in!C20/RES_hh_num_in!C20)</f>
        <v>1084.8539413034187</v>
      </c>
      <c r="D20" s="72">
        <f>IF(RES_hh_tes_in!D20=0,0,1000*11630*RES_hh_tes_in!D20/RES_hh_num_in!D20)</f>
        <v>1087.7278772596796</v>
      </c>
      <c r="E20" s="72">
        <f>IF(RES_hh_tes_in!E20=0,0,1000*11630*RES_hh_tes_in!E20/RES_hh_num_in!E20)</f>
        <v>1075.8850912354108</v>
      </c>
      <c r="F20" s="72">
        <f>IF(RES_hh_tes_in!F20=0,0,1000*11630*RES_hh_tes_in!F20/RES_hh_num_in!F20)</f>
        <v>1053.3635971831266</v>
      </c>
      <c r="G20" s="72">
        <f>IF(RES_hh_tes_in!G20=0,0,1000*11630*RES_hh_tes_in!G20/RES_hh_num_in!G20)</f>
        <v>993.85747695461794</v>
      </c>
      <c r="H20" s="72">
        <f>IF(RES_hh_tes_in!H20=0,0,1000*11630*RES_hh_tes_in!H20/RES_hh_num_in!H20)</f>
        <v>1026.4526770576774</v>
      </c>
      <c r="I20" s="72">
        <f>IF(RES_hh_tes_in!I20=0,0,1000*11630*RES_hh_tes_in!I20/RES_hh_num_in!I20)</f>
        <v>992.81626576477311</v>
      </c>
      <c r="J20" s="72">
        <f>IF(RES_hh_tes_in!J20=0,0,1000*11630*RES_hh_tes_in!J20/RES_hh_num_in!J20)</f>
        <v>992.05097850250127</v>
      </c>
      <c r="K20" s="72">
        <f>IF(RES_hh_tes_in!K20=0,0,1000*11630*RES_hh_tes_in!K20/RES_hh_num_in!K20)</f>
        <v>957.2500088629937</v>
      </c>
      <c r="L20" s="72">
        <f>IF(RES_hh_tes_in!L20=0,0,1000*11630*RES_hh_tes_in!L20/RES_hh_num_in!L20)</f>
        <v>951.07286681701362</v>
      </c>
      <c r="M20" s="72">
        <f>IF(RES_hh_tes_in!M20=0,0,1000*11630*RES_hh_tes_in!M20/RES_hh_num_in!M20)</f>
        <v>1004.5893501931594</v>
      </c>
      <c r="N20" s="72">
        <f>IF(RES_hh_tes_in!N20=0,0,1000*11630*RES_hh_tes_in!N20/RES_hh_num_in!N20)</f>
        <v>1037.2009156942459</v>
      </c>
      <c r="O20" s="72">
        <f>IF(RES_hh_tes_in!O20=0,0,1000*11630*RES_hh_tes_in!O20/RES_hh_num_in!O20)</f>
        <v>1067.3734965257047</v>
      </c>
      <c r="P20" s="72">
        <f>IF(RES_hh_tes_in!P20=0,0,1000*11630*RES_hh_tes_in!P20/RES_hh_num_in!P20)</f>
        <v>1044.2355509303432</v>
      </c>
      <c r="Q20" s="72">
        <f>IF(RES_hh_tes_in!Q20=0,0,1000*11630*RES_hh_tes_in!Q20/RES_hh_num_in!Q20)</f>
        <v>1033.7725489514728</v>
      </c>
      <c r="R20" s="72">
        <f>IF(RES_hh_tes_in!R20=0,0,1000*11630*RES_hh_tes_in!R20/RES_hh_num_in!R20)</f>
        <v>1024.3565370811937</v>
      </c>
      <c r="S20" s="72">
        <f>IF(RES_hh_tes_in!S20=0,0,1000*11630*RES_hh_tes_in!S20/RES_hh_num_in!S20)</f>
        <v>790.31898072601041</v>
      </c>
      <c r="T20" s="72">
        <f>IF(RES_hh_tes_in!T20=0,0,1000*11630*RES_hh_tes_in!T20/RES_hh_num_in!T20)</f>
        <v>977.66786475660081</v>
      </c>
      <c r="U20" s="72">
        <f>IF(RES_hh_tes_in!U20=0,0,1000*11630*RES_hh_tes_in!U20/RES_hh_num_in!U20)</f>
        <v>1063.9459473886427</v>
      </c>
      <c r="V20" s="72">
        <f>IF(RES_hh_tes_in!V20=0,0,1000*11630*RES_hh_tes_in!V20/RES_hh_num_in!V20)</f>
        <v>828.69559094889098</v>
      </c>
      <c r="W20" s="72">
        <f>IF(RES_hh_tes_in!W20=0,0,1000*11630*RES_hh_tes_in!W20/RES_hh_num_in!W20)</f>
        <v>956.5442113118504</v>
      </c>
      <c r="DA20" s="89" t="s">
        <v>830</v>
      </c>
    </row>
    <row r="21" spans="1:105" ht="12" customHeight="1" x14ac:dyDescent="0.25">
      <c r="A21" s="28" t="s">
        <v>192</v>
      </c>
      <c r="B21" s="72"/>
      <c r="C21" s="72">
        <f>IF(RES_hh_tes_in!C21=0,0,1000*11630*RES_hh_tes_in!C21/RES_hh_num_in!C21)</f>
        <v>1057.1812584086565</v>
      </c>
      <c r="D21" s="72">
        <f>IF(RES_hh_tes_in!D21=0,0,1000*11630*RES_hh_tes_in!D21/RES_hh_num_in!D21)</f>
        <v>1082.4575958953571</v>
      </c>
      <c r="E21" s="72">
        <f>IF(RES_hh_tes_in!E21=0,0,1000*11630*RES_hh_tes_in!E21/RES_hh_num_in!E21)</f>
        <v>1073.4048803065916</v>
      </c>
      <c r="F21" s="72">
        <f>IF(RES_hh_tes_in!F21=0,0,1000*11630*RES_hh_tes_in!F21/RES_hh_num_in!F21)</f>
        <v>1053.2948785871072</v>
      </c>
      <c r="G21" s="72">
        <f>IF(RES_hh_tes_in!G21=0,0,1000*11630*RES_hh_tes_in!G21/RES_hh_num_in!G21)</f>
        <v>1020.999968369619</v>
      </c>
      <c r="H21" s="72">
        <f>IF(RES_hh_tes_in!H21=0,0,1000*11630*RES_hh_tes_in!H21/RES_hh_num_in!H21)</f>
        <v>937.25681328618396</v>
      </c>
      <c r="I21" s="72">
        <f>IF(RES_hh_tes_in!I21=0,0,1000*11630*RES_hh_tes_in!I21/RES_hh_num_in!I21)</f>
        <v>923.54391048960576</v>
      </c>
      <c r="J21" s="72">
        <f>IF(RES_hh_tes_in!J21=0,0,1000*11630*RES_hh_tes_in!J21/RES_hh_num_in!J21)</f>
        <v>944.89145952696083</v>
      </c>
      <c r="K21" s="72">
        <f>IF(RES_hh_tes_in!K21=0,0,1000*11630*RES_hh_tes_in!K21/RES_hh_num_in!K21)</f>
        <v>757.18055823915165</v>
      </c>
      <c r="L21" s="72">
        <f>IF(RES_hh_tes_in!L21=0,0,1000*11630*RES_hh_tes_in!L21/RES_hh_num_in!L21)</f>
        <v>907.67116535791217</v>
      </c>
      <c r="M21" s="72">
        <f>IF(RES_hh_tes_in!M21=0,0,1000*11630*RES_hh_tes_in!M21/RES_hh_num_in!M21)</f>
        <v>1049.6608494990917</v>
      </c>
      <c r="N21" s="72">
        <f>IF(RES_hh_tes_in!N21=0,0,1000*11630*RES_hh_tes_in!N21/RES_hh_num_in!N21)</f>
        <v>794.21931152354</v>
      </c>
      <c r="O21" s="72">
        <f>IF(RES_hh_tes_in!O21=0,0,1000*11630*RES_hh_tes_in!O21/RES_hh_num_in!O21)</f>
        <v>1098.3278941652836</v>
      </c>
      <c r="P21" s="72">
        <f>IF(RES_hh_tes_in!P21=0,0,1000*11630*RES_hh_tes_in!P21/RES_hh_num_in!P21)</f>
        <v>1225.8016875211183</v>
      </c>
      <c r="Q21" s="72">
        <f>IF(RES_hh_tes_in!Q21=0,0,1000*11630*RES_hh_tes_in!Q21/RES_hh_num_in!Q21)</f>
        <v>695.70981593357783</v>
      </c>
      <c r="R21" s="72">
        <f>IF(RES_hh_tes_in!R21=0,0,1000*11630*RES_hh_tes_in!R21/RES_hh_num_in!R21)</f>
        <v>826.79046706849454</v>
      </c>
      <c r="S21" s="72">
        <f>IF(RES_hh_tes_in!S21=0,0,1000*11630*RES_hh_tes_in!S21/RES_hh_num_in!S21)</f>
        <v>806.87327389871189</v>
      </c>
      <c r="T21" s="72">
        <f>IF(RES_hh_tes_in!T21=0,0,1000*11630*RES_hh_tes_in!T21/RES_hh_num_in!T21)</f>
        <v>890.74442553636607</v>
      </c>
      <c r="U21" s="72">
        <f>IF(RES_hh_tes_in!U21=0,0,1000*11630*RES_hh_tes_in!U21/RES_hh_num_in!U21)</f>
        <v>1116.3060114974278</v>
      </c>
      <c r="V21" s="72">
        <f>IF(RES_hh_tes_in!V21=0,0,1000*11630*RES_hh_tes_in!V21/RES_hh_num_in!V21)</f>
        <v>623.93878581462025</v>
      </c>
      <c r="W21" s="72">
        <f>IF(RES_hh_tes_in!W21=0,0,1000*11630*RES_hh_tes_in!W21/RES_hh_num_in!W21)</f>
        <v>826.34476221417333</v>
      </c>
      <c r="DA21" s="89" t="s">
        <v>831</v>
      </c>
    </row>
    <row r="22" spans="1:105" ht="12" customHeight="1" x14ac:dyDescent="0.25">
      <c r="A22" s="28" t="s">
        <v>207</v>
      </c>
      <c r="B22" s="72"/>
      <c r="C22" s="72">
        <f>IF(RES_hh_tes_in!C22=0,0,1000*11630*RES_hh_tes_in!C22/RES_hh_num_in!C22)</f>
        <v>1083.3142345852805</v>
      </c>
      <c r="D22" s="72">
        <f>IF(RES_hh_tes_in!D22=0,0,1000*11630*RES_hh_tes_in!D22/RES_hh_num_in!D22)</f>
        <v>1087.221097245475</v>
      </c>
      <c r="E22" s="72">
        <f>IF(RES_hh_tes_in!E22=0,0,1000*11630*RES_hh_tes_in!E22/RES_hh_num_in!E22)</f>
        <v>1073.7126623420481</v>
      </c>
      <c r="F22" s="72">
        <f>IF(RES_hh_tes_in!F22=0,0,1000*11630*RES_hh_tes_in!F22/RES_hh_num_in!F22)</f>
        <v>1057.4750983025547</v>
      </c>
      <c r="G22" s="72">
        <f>IF(RES_hh_tes_in!G22=0,0,1000*11630*RES_hh_tes_in!G22/RES_hh_num_in!G22)</f>
        <v>1006.7748913027491</v>
      </c>
      <c r="H22" s="72">
        <f>IF(RES_hh_tes_in!H22=0,0,1000*11630*RES_hh_tes_in!H22/RES_hh_num_in!H22)</f>
        <v>1026.5979156294281</v>
      </c>
      <c r="I22" s="72">
        <f>IF(RES_hh_tes_in!I22=0,0,1000*11630*RES_hh_tes_in!I22/RES_hh_num_in!I22)</f>
        <v>924.17908655493318</v>
      </c>
      <c r="J22" s="72">
        <f>IF(RES_hh_tes_in!J22=0,0,1000*11630*RES_hh_tes_in!J22/RES_hh_num_in!J22)</f>
        <v>948.51628556210687</v>
      </c>
      <c r="K22" s="72">
        <f>IF(RES_hh_tes_in!K22=0,0,1000*11630*RES_hh_tes_in!K22/RES_hh_num_in!K22)</f>
        <v>943.41522127493454</v>
      </c>
      <c r="L22" s="72">
        <f>IF(RES_hh_tes_in!L22=0,0,1000*11630*RES_hh_tes_in!L22/RES_hh_num_in!L22)</f>
        <v>1057.6205139060628</v>
      </c>
      <c r="M22" s="72">
        <f>IF(RES_hh_tes_in!M22=0,0,1000*11630*RES_hh_tes_in!M22/RES_hh_num_in!M22)</f>
        <v>1142.8955111823213</v>
      </c>
      <c r="N22" s="72">
        <f>IF(RES_hh_tes_in!N22=0,0,1000*11630*RES_hh_tes_in!N22/RES_hh_num_in!N22)</f>
        <v>857.57120013815813</v>
      </c>
      <c r="O22" s="72">
        <f>IF(RES_hh_tes_in!O22=0,0,1000*11630*RES_hh_tes_in!O22/RES_hh_num_in!O22)</f>
        <v>727.88711428918702</v>
      </c>
      <c r="P22" s="72">
        <f>IF(RES_hh_tes_in!P22=0,0,1000*11630*RES_hh_tes_in!P22/RES_hh_num_in!P22)</f>
        <v>1318.5501105135452</v>
      </c>
      <c r="Q22" s="72">
        <f>IF(RES_hh_tes_in!Q22=0,0,1000*11630*RES_hh_tes_in!Q22/RES_hh_num_in!Q22)</f>
        <v>1143.6576009643243</v>
      </c>
      <c r="R22" s="72">
        <f>IF(RES_hh_tes_in!R22=0,0,1000*11630*RES_hh_tes_in!R22/RES_hh_num_in!R22)</f>
        <v>829.05772406702897</v>
      </c>
      <c r="S22" s="72">
        <f>IF(RES_hh_tes_in!S22=0,0,1000*11630*RES_hh_tes_in!S22/RES_hh_num_in!S22)</f>
        <v>848.59580066699971</v>
      </c>
      <c r="T22" s="72">
        <f>IF(RES_hh_tes_in!T22=0,0,1000*11630*RES_hh_tes_in!T22/RES_hh_num_in!T22)</f>
        <v>1106.1964625898297</v>
      </c>
      <c r="U22" s="72">
        <f>IF(RES_hh_tes_in!U22=0,0,1000*11630*RES_hh_tes_in!U22/RES_hh_num_in!U22)</f>
        <v>0</v>
      </c>
      <c r="V22" s="72">
        <f>IF(RES_hh_tes_in!V22=0,0,1000*11630*RES_hh_tes_in!V22/RES_hh_num_in!V22)</f>
        <v>0</v>
      </c>
      <c r="W22" s="72">
        <f>IF(RES_hh_tes_in!W22=0,0,1000*11630*RES_hh_tes_in!W22/RES_hh_num_in!W22)</f>
        <v>919.25400203194192</v>
      </c>
      <c r="DA22" s="89" t="s">
        <v>832</v>
      </c>
    </row>
    <row r="23" spans="1:105" ht="12" customHeight="1" x14ac:dyDescent="0.25">
      <c r="A23" s="28" t="s">
        <v>202</v>
      </c>
      <c r="B23" s="72"/>
      <c r="C23" s="72">
        <f>IF(RES_hh_tes_in!C23=0,0,1000*11630*RES_hh_tes_in!C23/RES_hh_num_in!C23)</f>
        <v>0</v>
      </c>
      <c r="D23" s="72">
        <f>IF(RES_hh_tes_in!D23=0,0,1000*11630*RES_hh_tes_in!D23/RES_hh_num_in!D23)</f>
        <v>0</v>
      </c>
      <c r="E23" s="72">
        <f>IF(RES_hh_tes_in!E23=0,0,1000*11630*RES_hh_tes_in!E23/RES_hh_num_in!E23)</f>
        <v>0</v>
      </c>
      <c r="F23" s="72">
        <f>IF(RES_hh_tes_in!F23=0,0,1000*11630*RES_hh_tes_in!F23/RES_hh_num_in!F23)</f>
        <v>0</v>
      </c>
      <c r="G23" s="72">
        <f>IF(RES_hh_tes_in!G23=0,0,1000*11630*RES_hh_tes_in!G23/RES_hh_num_in!G23)</f>
        <v>0</v>
      </c>
      <c r="H23" s="72">
        <f>IF(RES_hh_tes_in!H23=0,0,1000*11630*RES_hh_tes_in!H23/RES_hh_num_in!H23)</f>
        <v>0</v>
      </c>
      <c r="I23" s="72">
        <f>IF(RES_hh_tes_in!I23=0,0,1000*11630*RES_hh_tes_in!I23/RES_hh_num_in!I23)</f>
        <v>0</v>
      </c>
      <c r="J23" s="72">
        <f>IF(RES_hh_tes_in!J23=0,0,1000*11630*RES_hh_tes_in!J23/RES_hh_num_in!J23)</f>
        <v>0</v>
      </c>
      <c r="K23" s="72">
        <f>IF(RES_hh_tes_in!K23=0,0,1000*11630*RES_hh_tes_in!K23/RES_hh_num_in!K23)</f>
        <v>0</v>
      </c>
      <c r="L23" s="72">
        <f>IF(RES_hh_tes_in!L23=0,0,1000*11630*RES_hh_tes_in!L23/RES_hh_num_in!L23)</f>
        <v>0</v>
      </c>
      <c r="M23" s="72">
        <f>IF(RES_hh_tes_in!M23=0,0,1000*11630*RES_hh_tes_in!M23/RES_hh_num_in!M23)</f>
        <v>0</v>
      </c>
      <c r="N23" s="72">
        <f>IF(RES_hh_tes_in!N23=0,0,1000*11630*RES_hh_tes_in!N23/RES_hh_num_in!N23)</f>
        <v>0</v>
      </c>
      <c r="O23" s="72">
        <f>IF(RES_hh_tes_in!O23=0,0,1000*11630*RES_hh_tes_in!O23/RES_hh_num_in!O23)</f>
        <v>0</v>
      </c>
      <c r="P23" s="72">
        <f>IF(RES_hh_tes_in!P23=0,0,1000*11630*RES_hh_tes_in!P23/RES_hh_num_in!P23)</f>
        <v>0</v>
      </c>
      <c r="Q23" s="72">
        <f>IF(RES_hh_tes_in!Q23=0,0,1000*11630*RES_hh_tes_in!Q23/RES_hh_num_in!Q23)</f>
        <v>0</v>
      </c>
      <c r="R23" s="72">
        <f>IF(RES_hh_tes_in!R23=0,0,1000*11630*RES_hh_tes_in!R23/RES_hh_num_in!R23)</f>
        <v>0</v>
      </c>
      <c r="S23" s="72">
        <f>IF(RES_hh_tes_in!S23=0,0,1000*11630*RES_hh_tes_in!S23/RES_hh_num_in!S23)</f>
        <v>0</v>
      </c>
      <c r="T23" s="72">
        <f>IF(RES_hh_tes_in!T23=0,0,1000*11630*RES_hh_tes_in!T23/RES_hh_num_in!T23)</f>
        <v>0</v>
      </c>
      <c r="U23" s="72">
        <f>IF(RES_hh_tes_in!U23=0,0,1000*11630*RES_hh_tes_in!U23/RES_hh_num_in!U23)</f>
        <v>0</v>
      </c>
      <c r="V23" s="72">
        <f>IF(RES_hh_tes_in!V23=0,0,1000*11630*RES_hh_tes_in!V23/RES_hh_num_in!V23)</f>
        <v>0</v>
      </c>
      <c r="W23" s="72">
        <f>IF(RES_hh_tes_in!W23=0,0,1000*11630*RES_hh_tes_in!W23/RES_hh_num_in!W23)</f>
        <v>0</v>
      </c>
      <c r="DA23" s="89" t="s">
        <v>833</v>
      </c>
    </row>
    <row r="24" spans="1:105" ht="12" customHeight="1" x14ac:dyDescent="0.25">
      <c r="A24" s="28" t="s">
        <v>203</v>
      </c>
      <c r="B24" s="72"/>
      <c r="C24" s="72">
        <f>IF(RES_hh_tes_in!C24=0,0,1000*11630*RES_hh_tes_in!C24/RES_hh_num_in!C24)</f>
        <v>0</v>
      </c>
      <c r="D24" s="72">
        <f>IF(RES_hh_tes_in!D24=0,0,1000*11630*RES_hh_tes_in!D24/RES_hh_num_in!D24)</f>
        <v>0</v>
      </c>
      <c r="E24" s="72">
        <f>IF(RES_hh_tes_in!E24=0,0,1000*11630*RES_hh_tes_in!E24/RES_hh_num_in!E24)</f>
        <v>0</v>
      </c>
      <c r="F24" s="72">
        <f>IF(RES_hh_tes_in!F24=0,0,1000*11630*RES_hh_tes_in!F24/RES_hh_num_in!F24)</f>
        <v>0</v>
      </c>
      <c r="G24" s="72">
        <f>IF(RES_hh_tes_in!G24=0,0,1000*11630*RES_hh_tes_in!G24/RES_hh_num_in!G24)</f>
        <v>0</v>
      </c>
      <c r="H24" s="72">
        <f>IF(RES_hh_tes_in!H24=0,0,1000*11630*RES_hh_tes_in!H24/RES_hh_num_in!H24)</f>
        <v>0</v>
      </c>
      <c r="I24" s="72">
        <f>IF(RES_hh_tes_in!I24=0,0,1000*11630*RES_hh_tes_in!I24/RES_hh_num_in!I24)</f>
        <v>0</v>
      </c>
      <c r="J24" s="72">
        <f>IF(RES_hh_tes_in!J24=0,0,1000*11630*RES_hh_tes_in!J24/RES_hh_num_in!J24)</f>
        <v>0</v>
      </c>
      <c r="K24" s="72">
        <f>IF(RES_hh_tes_in!K24=0,0,1000*11630*RES_hh_tes_in!K24/RES_hh_num_in!K24)</f>
        <v>0</v>
      </c>
      <c r="L24" s="72">
        <f>IF(RES_hh_tes_in!L24=0,0,1000*11630*RES_hh_tes_in!L24/RES_hh_num_in!L24)</f>
        <v>0</v>
      </c>
      <c r="M24" s="72">
        <f>IF(RES_hh_tes_in!M24=0,0,1000*11630*RES_hh_tes_in!M24/RES_hh_num_in!M24)</f>
        <v>0</v>
      </c>
      <c r="N24" s="72">
        <f>IF(RES_hh_tes_in!N24=0,0,1000*11630*RES_hh_tes_in!N24/RES_hh_num_in!N24)</f>
        <v>0</v>
      </c>
      <c r="O24" s="72">
        <f>IF(RES_hh_tes_in!O24=0,0,1000*11630*RES_hh_tes_in!O24/RES_hh_num_in!O24)</f>
        <v>0</v>
      </c>
      <c r="P24" s="72">
        <f>IF(RES_hh_tes_in!P24=0,0,1000*11630*RES_hh_tes_in!P24/RES_hh_num_in!P24)</f>
        <v>0</v>
      </c>
      <c r="Q24" s="72">
        <f>IF(RES_hh_tes_in!Q24=0,0,1000*11630*RES_hh_tes_in!Q24/RES_hh_num_in!Q24)</f>
        <v>0</v>
      </c>
      <c r="R24" s="72">
        <f>IF(RES_hh_tes_in!R24=0,0,1000*11630*RES_hh_tes_in!R24/RES_hh_num_in!R24)</f>
        <v>0</v>
      </c>
      <c r="S24" s="72">
        <f>IF(RES_hh_tes_in!S24=0,0,1000*11630*RES_hh_tes_in!S24/RES_hh_num_in!S24)</f>
        <v>0</v>
      </c>
      <c r="T24" s="72">
        <f>IF(RES_hh_tes_in!T24=0,0,1000*11630*RES_hh_tes_in!T24/RES_hh_num_in!T24)</f>
        <v>0</v>
      </c>
      <c r="U24" s="72">
        <f>IF(RES_hh_tes_in!U24=0,0,1000*11630*RES_hh_tes_in!U24/RES_hh_num_in!U24)</f>
        <v>0</v>
      </c>
      <c r="V24" s="72">
        <f>IF(RES_hh_tes_in!V24=0,0,1000*11630*RES_hh_tes_in!V24/RES_hh_num_in!V24)</f>
        <v>0</v>
      </c>
      <c r="W24" s="72">
        <f>IF(RES_hh_tes_in!W24=0,0,1000*11630*RES_hh_tes_in!W24/RES_hh_num_in!W24)</f>
        <v>0</v>
      </c>
      <c r="DA24" s="89" t="s">
        <v>834</v>
      </c>
    </row>
    <row r="25" spans="1:105" ht="12" customHeight="1" x14ac:dyDescent="0.25">
      <c r="A25" s="73" t="s">
        <v>53</v>
      </c>
      <c r="B25" s="74"/>
      <c r="C25" s="74">
        <f>IF(RES_hh_tes_in!C25=0,0,1000*11630*RES_hh_tes_in!C25/RES_hh_num_in!C25)</f>
        <v>1045.4611807790511</v>
      </c>
      <c r="D25" s="74">
        <f>IF(RES_hh_tes_in!D25=0,0,1000*11630*RES_hh_tes_in!D25/RES_hh_num_in!D25)</f>
        <v>990.01367538042632</v>
      </c>
      <c r="E25" s="74">
        <f>IF(RES_hh_tes_in!E25=0,0,1000*11630*RES_hh_tes_in!E25/RES_hh_num_in!E25)</f>
        <v>985.34988058054182</v>
      </c>
      <c r="F25" s="74">
        <f>IF(RES_hh_tes_in!F25=0,0,1000*11630*RES_hh_tes_in!F25/RES_hh_num_in!F25)</f>
        <v>1019.8454301731715</v>
      </c>
      <c r="G25" s="74">
        <f>IF(RES_hh_tes_in!G25=0,0,1000*11630*RES_hh_tes_in!G25/RES_hh_num_in!G25)</f>
        <v>956.22594804622099</v>
      </c>
      <c r="H25" s="74">
        <f>IF(RES_hh_tes_in!H25=0,0,1000*11630*RES_hh_tes_in!H25/RES_hh_num_in!H25)</f>
        <v>919.91586038681203</v>
      </c>
      <c r="I25" s="74">
        <f>IF(RES_hh_tes_in!I25=0,0,1000*11630*RES_hh_tes_in!I25/RES_hh_num_in!I25)</f>
        <v>511.65465168256065</v>
      </c>
      <c r="J25" s="74">
        <f>IF(RES_hh_tes_in!J25=0,0,1000*11630*RES_hh_tes_in!J25/RES_hh_num_in!J25)</f>
        <v>493.51050629687035</v>
      </c>
      <c r="K25" s="74">
        <f>IF(RES_hh_tes_in!K25=0,0,1000*11630*RES_hh_tes_in!K25/RES_hh_num_in!K25)</f>
        <v>420.50015397099696</v>
      </c>
      <c r="L25" s="74">
        <f>IF(RES_hh_tes_in!L25=0,0,1000*11630*RES_hh_tes_in!L25/RES_hh_num_in!L25)</f>
        <v>663.65303572017797</v>
      </c>
      <c r="M25" s="74">
        <f>IF(RES_hh_tes_in!M25=0,0,1000*11630*RES_hh_tes_in!M25/RES_hh_num_in!M25)</f>
        <v>766.61081675432456</v>
      </c>
      <c r="N25" s="74">
        <f>IF(RES_hh_tes_in!N25=0,0,1000*11630*RES_hh_tes_in!N25/RES_hh_num_in!N25)</f>
        <v>608.79671636945807</v>
      </c>
      <c r="O25" s="74">
        <f>IF(RES_hh_tes_in!O25=0,0,1000*11630*RES_hh_tes_in!O25/RES_hh_num_in!O25)</f>
        <v>938.51957634573637</v>
      </c>
      <c r="P25" s="74">
        <f>IF(RES_hh_tes_in!P25=0,0,1000*11630*RES_hh_tes_in!P25/RES_hh_num_in!P25)</f>
        <v>1242.501294131144</v>
      </c>
      <c r="Q25" s="74">
        <f>IF(RES_hh_tes_in!Q25=0,0,1000*11630*RES_hh_tes_in!Q25/RES_hh_num_in!Q25)</f>
        <v>374.34209723424715</v>
      </c>
      <c r="R25" s="74">
        <f>IF(RES_hh_tes_in!R25=0,0,1000*11630*RES_hh_tes_in!R25/RES_hh_num_in!R25)</f>
        <v>369.0510768032205</v>
      </c>
      <c r="S25" s="74">
        <f>IF(RES_hh_tes_in!S25=0,0,1000*11630*RES_hh_tes_in!S25/RES_hh_num_in!S25)</f>
        <v>375.26330792639504</v>
      </c>
      <c r="T25" s="74">
        <f>IF(RES_hh_tes_in!T25=0,0,1000*11630*RES_hh_tes_in!T25/RES_hh_num_in!T25)</f>
        <v>466.39230902175206</v>
      </c>
      <c r="U25" s="74">
        <f>IF(RES_hh_tes_in!U25=0,0,1000*11630*RES_hh_tes_in!U25/RES_hh_num_in!U25)</f>
        <v>988.17722288632422</v>
      </c>
      <c r="V25" s="74">
        <f>IF(RES_hh_tes_in!V25=0,0,1000*11630*RES_hh_tes_in!V25/RES_hh_num_in!V25)</f>
        <v>439.02035530692422</v>
      </c>
      <c r="W25" s="74">
        <f>IF(RES_hh_tes_in!W25=0,0,1000*11630*RES_hh_tes_in!W25/RES_hh_num_in!W25)</f>
        <v>589.47328327443188</v>
      </c>
      <c r="DA25" s="90" t="s">
        <v>835</v>
      </c>
    </row>
    <row r="26" spans="1:105" ht="12" customHeight="1" x14ac:dyDescent="0.25">
      <c r="A26" s="32" t="s">
        <v>52</v>
      </c>
      <c r="B26" s="77"/>
      <c r="C26" s="77">
        <f>IF(RES_hh_tes_in!C26=0,0,1000*11630*RES_hh_tes_in!C26/RES_hh_num_in!C26)</f>
        <v>539.4412460288894</v>
      </c>
      <c r="D26" s="77">
        <f>IF(RES_hh_tes_in!D26=0,0,1000*11630*RES_hh_tes_in!D26/RES_hh_num_in!D26)</f>
        <v>546.3920639744199</v>
      </c>
      <c r="E26" s="77">
        <f>IF(RES_hh_tes_in!E26=0,0,1000*11630*RES_hh_tes_in!E26/RES_hh_num_in!E26)</f>
        <v>540.74433994184199</v>
      </c>
      <c r="F26" s="77">
        <f>IF(RES_hh_tes_in!F26=0,0,1000*11630*RES_hh_tes_in!F26/RES_hh_num_in!F26)</f>
        <v>535.73062546210656</v>
      </c>
      <c r="G26" s="77">
        <f>IF(RES_hh_tes_in!G26=0,0,1000*11630*RES_hh_tes_in!G26/RES_hh_num_in!G26)</f>
        <v>517.28250869370618</v>
      </c>
      <c r="H26" s="77">
        <f>IF(RES_hh_tes_in!H26=0,0,1000*11630*RES_hh_tes_in!H26/RES_hh_num_in!H26)</f>
        <v>499.8813569619586</v>
      </c>
      <c r="I26" s="77">
        <f>IF(RES_hh_tes_in!I26=0,0,1000*11630*RES_hh_tes_in!I26/RES_hh_num_in!I26)</f>
        <v>495.90185532373283</v>
      </c>
      <c r="J26" s="77">
        <f>IF(RES_hh_tes_in!J26=0,0,1000*11630*RES_hh_tes_in!J26/RES_hh_num_in!J26)</f>
        <v>502.94196882077159</v>
      </c>
      <c r="K26" s="77">
        <f>IF(RES_hh_tes_in!K26=0,0,1000*11630*RES_hh_tes_in!K26/RES_hh_num_in!K26)</f>
        <v>466.90557528964189</v>
      </c>
      <c r="L26" s="77">
        <f>IF(RES_hh_tes_in!L26=0,0,1000*11630*RES_hh_tes_in!L26/RES_hh_num_in!L26)</f>
        <v>523.40942021986518</v>
      </c>
      <c r="M26" s="77">
        <f>IF(RES_hh_tes_in!M26=0,0,1000*11630*RES_hh_tes_in!M26/RES_hh_num_in!M26)</f>
        <v>521.68000048562158</v>
      </c>
      <c r="N26" s="77">
        <f>IF(RES_hh_tes_in!N26=0,0,1000*11630*RES_hh_tes_in!N26/RES_hh_num_in!N26)</f>
        <v>475.05055606015827</v>
      </c>
      <c r="O26" s="77">
        <f>IF(RES_hh_tes_in!O26=0,0,1000*11630*RES_hh_tes_in!O26/RES_hh_num_in!O26)</f>
        <v>540.19487595612111</v>
      </c>
      <c r="P26" s="77">
        <f>IF(RES_hh_tes_in!P26=0,0,1000*11630*RES_hh_tes_in!P26/RES_hh_num_in!P26)</f>
        <v>606.44450203544227</v>
      </c>
      <c r="Q26" s="77">
        <f>IF(RES_hh_tes_in!Q26=0,0,1000*11630*RES_hh_tes_in!Q26/RES_hh_num_in!Q26)</f>
        <v>518.05061330205831</v>
      </c>
      <c r="R26" s="77">
        <f>IF(RES_hh_tes_in!R26=0,0,1000*11630*RES_hh_tes_in!R26/RES_hh_num_in!R26)</f>
        <v>509.75275938268487</v>
      </c>
      <c r="S26" s="77">
        <f>IF(RES_hh_tes_in!S26=0,0,1000*11630*RES_hh_tes_in!S26/RES_hh_num_in!S26)</f>
        <v>502.31157165163035</v>
      </c>
      <c r="T26" s="77">
        <f>IF(RES_hh_tes_in!T26=0,0,1000*11630*RES_hh_tes_in!T26/RES_hh_num_in!T26)</f>
        <v>501.47815686205314</v>
      </c>
      <c r="U26" s="77">
        <f>IF(RES_hh_tes_in!U26=0,0,1000*11630*RES_hh_tes_in!U26/RES_hh_num_in!U26)</f>
        <v>578.80317732798483</v>
      </c>
      <c r="V26" s="77">
        <f>IF(RES_hh_tes_in!V26=0,0,1000*11630*RES_hh_tes_in!V26/RES_hh_num_in!V26)</f>
        <v>462.05937746539598</v>
      </c>
      <c r="W26" s="77">
        <f>IF(RES_hh_tes_in!W26=0,0,1000*11630*RES_hh_tes_in!W26/RES_hh_num_in!W26)</f>
        <v>461.91874319567438</v>
      </c>
      <c r="DA26" s="92" t="s">
        <v>836</v>
      </c>
    </row>
    <row r="27" spans="1:105" ht="12.95" customHeight="1" x14ac:dyDescent="0.25">
      <c r="A27" s="68" t="s">
        <v>54</v>
      </c>
      <c r="B27" s="69"/>
      <c r="C27" s="69">
        <f>IF(RES_hh_tes_in!C27=0,0,1000*11630*RES_hh_tes_in!C27/RES_hh_num_in!C27)</f>
        <v>586.9282756041024</v>
      </c>
      <c r="D27" s="69">
        <f>IF(RES_hh_tes_in!D27=0,0,1000*11630*RES_hh_tes_in!D27/RES_hh_num_in!D27)</f>
        <v>575.49211114996035</v>
      </c>
      <c r="E27" s="69">
        <f>IF(RES_hh_tes_in!E27=0,0,1000*11630*RES_hh_tes_in!E27/RES_hh_num_in!E27)</f>
        <v>545.77117033010495</v>
      </c>
      <c r="F27" s="69">
        <f>IF(RES_hh_tes_in!F27=0,0,1000*11630*RES_hh_tes_in!F27/RES_hh_num_in!F27)</f>
        <v>549.82505925871635</v>
      </c>
      <c r="G27" s="69">
        <f>IF(RES_hh_tes_in!G27=0,0,1000*11630*RES_hh_tes_in!G27/RES_hh_num_in!G27)</f>
        <v>574.27530888148578</v>
      </c>
      <c r="H27" s="69">
        <f>IF(RES_hh_tes_in!H27=0,0,1000*11630*RES_hh_tes_in!H27/RES_hh_num_in!H27)</f>
        <v>558.31160387393788</v>
      </c>
      <c r="I27" s="69">
        <f>IF(RES_hh_tes_in!I27=0,0,1000*11630*RES_hh_tes_in!I27/RES_hh_num_in!I27)</f>
        <v>534.40369262015633</v>
      </c>
      <c r="J27" s="69">
        <f>IF(RES_hh_tes_in!J27=0,0,1000*11630*RES_hh_tes_in!J27/RES_hh_num_in!J27)</f>
        <v>564.67549891202771</v>
      </c>
      <c r="K27" s="69">
        <f>IF(RES_hh_tes_in!K27=0,0,1000*11630*RES_hh_tes_in!K27/RES_hh_num_in!K27)</f>
        <v>576.58344447898401</v>
      </c>
      <c r="L27" s="69">
        <f>IF(RES_hh_tes_in!L27=0,0,1000*11630*RES_hh_tes_in!L27/RES_hh_num_in!L27)</f>
        <v>513.15387611170036</v>
      </c>
      <c r="M27" s="69">
        <f>IF(RES_hh_tes_in!M27=0,0,1000*11630*RES_hh_tes_in!M27/RES_hh_num_in!M27)</f>
        <v>629.59923017692427</v>
      </c>
      <c r="N27" s="69">
        <f>IF(RES_hh_tes_in!N27=0,0,1000*11630*RES_hh_tes_in!N27/RES_hh_num_in!N27)</f>
        <v>648.08159844034515</v>
      </c>
      <c r="O27" s="69">
        <f>IF(RES_hh_tes_in!O27=0,0,1000*11630*RES_hh_tes_in!O27/RES_hh_num_in!O27)</f>
        <v>634.19313875398234</v>
      </c>
      <c r="P27" s="69">
        <f>IF(RES_hh_tes_in!P27=0,0,1000*11630*RES_hh_tes_in!P27/RES_hh_num_in!P27)</f>
        <v>620.01004464017763</v>
      </c>
      <c r="Q27" s="69">
        <f>IF(RES_hh_tes_in!Q27=0,0,1000*11630*RES_hh_tes_in!Q27/RES_hh_num_in!Q27)</f>
        <v>508.49024620456629</v>
      </c>
      <c r="R27" s="69">
        <f>IF(RES_hh_tes_in!R27=0,0,1000*11630*RES_hh_tes_in!R27/RES_hh_num_in!R27)</f>
        <v>475.33711677244236</v>
      </c>
      <c r="S27" s="69">
        <f>IF(RES_hh_tes_in!S27=0,0,1000*11630*RES_hh_tes_in!S27/RES_hh_num_in!S27)</f>
        <v>480.78401301781668</v>
      </c>
      <c r="T27" s="69">
        <f>IF(RES_hh_tes_in!T27=0,0,1000*11630*RES_hh_tes_in!T27/RES_hh_num_in!T27)</f>
        <v>481.97605786031158</v>
      </c>
      <c r="U27" s="69">
        <f>IF(RES_hh_tes_in!U27=0,0,1000*11630*RES_hh_tes_in!U27/RES_hh_num_in!U27)</f>
        <v>484.42670230382663</v>
      </c>
      <c r="V27" s="69">
        <f>IF(RES_hh_tes_in!V27=0,0,1000*11630*RES_hh_tes_in!V27/RES_hh_num_in!V27)</f>
        <v>358.49560034664961</v>
      </c>
      <c r="W27" s="69">
        <f>IF(RES_hh_tes_in!W27=0,0,1000*11630*RES_hh_tes_in!W27/RES_hh_num_in!W27)</f>
        <v>280.63615743877892</v>
      </c>
      <c r="DA27" s="88" t="s">
        <v>837</v>
      </c>
    </row>
    <row r="28" spans="1:105" ht="12" customHeight="1" x14ac:dyDescent="0.25">
      <c r="A28" s="28" t="s">
        <v>51</v>
      </c>
      <c r="B28" s="72"/>
      <c r="C28" s="72">
        <f>IF(RES_hh_tes_in!C28=0,0,1000*11630*RES_hh_tes_in!C28/RES_hh_num_in!C28)</f>
        <v>0</v>
      </c>
      <c r="D28" s="72">
        <f>IF(RES_hh_tes_in!D28=0,0,1000*11630*RES_hh_tes_in!D28/RES_hh_num_in!D28)</f>
        <v>0</v>
      </c>
      <c r="E28" s="72">
        <f>IF(RES_hh_tes_in!E28=0,0,1000*11630*RES_hh_tes_in!E28/RES_hh_num_in!E28)</f>
        <v>0</v>
      </c>
      <c r="F28" s="72">
        <f>IF(RES_hh_tes_in!F28=0,0,1000*11630*RES_hh_tes_in!F28/RES_hh_num_in!F28)</f>
        <v>0</v>
      </c>
      <c r="G28" s="72">
        <f>IF(RES_hh_tes_in!G28=0,0,1000*11630*RES_hh_tes_in!G28/RES_hh_num_in!G28)</f>
        <v>0</v>
      </c>
      <c r="H28" s="72">
        <f>IF(RES_hh_tes_in!H28=0,0,1000*11630*RES_hh_tes_in!H28/RES_hh_num_in!H28)</f>
        <v>0</v>
      </c>
      <c r="I28" s="72">
        <f>IF(RES_hh_tes_in!I28=0,0,1000*11630*RES_hh_tes_in!I28/RES_hh_num_in!I28)</f>
        <v>0</v>
      </c>
      <c r="J28" s="72">
        <f>IF(RES_hh_tes_in!J28=0,0,1000*11630*RES_hh_tes_in!J28/RES_hh_num_in!J28)</f>
        <v>0</v>
      </c>
      <c r="K28" s="72">
        <f>IF(RES_hh_tes_in!K28=0,0,1000*11630*RES_hh_tes_in!K28/RES_hh_num_in!K28)</f>
        <v>0</v>
      </c>
      <c r="L28" s="72">
        <f>IF(RES_hh_tes_in!L28=0,0,1000*11630*RES_hh_tes_in!L28/RES_hh_num_in!L28)</f>
        <v>0</v>
      </c>
      <c r="M28" s="72">
        <f>IF(RES_hh_tes_in!M28=0,0,1000*11630*RES_hh_tes_in!M28/RES_hh_num_in!M28)</f>
        <v>0</v>
      </c>
      <c r="N28" s="72">
        <f>IF(RES_hh_tes_in!N28=0,0,1000*11630*RES_hh_tes_in!N28/RES_hh_num_in!N28)</f>
        <v>0</v>
      </c>
      <c r="O28" s="72">
        <f>IF(RES_hh_tes_in!O28=0,0,1000*11630*RES_hh_tes_in!O28/RES_hh_num_in!O28)</f>
        <v>0</v>
      </c>
      <c r="P28" s="72">
        <f>IF(RES_hh_tes_in!P28=0,0,1000*11630*RES_hh_tes_in!P28/RES_hh_num_in!P28)</f>
        <v>0</v>
      </c>
      <c r="Q28" s="72">
        <f>IF(RES_hh_tes_in!Q28=0,0,1000*11630*RES_hh_tes_in!Q28/RES_hh_num_in!Q28)</f>
        <v>0</v>
      </c>
      <c r="R28" s="72">
        <f>IF(RES_hh_tes_in!R28=0,0,1000*11630*RES_hh_tes_in!R28/RES_hh_num_in!R28)</f>
        <v>0</v>
      </c>
      <c r="S28" s="72">
        <f>IF(RES_hh_tes_in!S28=0,0,1000*11630*RES_hh_tes_in!S28/RES_hh_num_in!S28)</f>
        <v>0</v>
      </c>
      <c r="T28" s="72">
        <f>IF(RES_hh_tes_in!T28=0,0,1000*11630*RES_hh_tes_in!T28/RES_hh_num_in!T28)</f>
        <v>0</v>
      </c>
      <c r="U28" s="72">
        <f>IF(RES_hh_tes_in!U28=0,0,1000*11630*RES_hh_tes_in!U28/RES_hh_num_in!U28)</f>
        <v>0</v>
      </c>
      <c r="V28" s="72">
        <f>IF(RES_hh_tes_in!V28=0,0,1000*11630*RES_hh_tes_in!V28/RES_hh_num_in!V28)</f>
        <v>0</v>
      </c>
      <c r="W28" s="72">
        <f>IF(RES_hh_tes_in!W28=0,0,1000*11630*RES_hh_tes_in!W28/RES_hh_num_in!W28)</f>
        <v>0</v>
      </c>
      <c r="DA28" s="89" t="s">
        <v>838</v>
      </c>
    </row>
    <row r="29" spans="1:105" s="2" customFormat="1" ht="12" customHeight="1" x14ac:dyDescent="0.25">
      <c r="A29" s="28" t="s">
        <v>74</v>
      </c>
      <c r="B29" s="72"/>
      <c r="C29" s="72">
        <f>IF(RES_hh_tes_in!C29=0,0,1000*11630*RES_hh_tes_in!C29/RES_hh_num_in!C29)</f>
        <v>728.75228249631039</v>
      </c>
      <c r="D29" s="72">
        <f>IF(RES_hh_tes_in!D29=0,0,1000*11630*RES_hh_tes_in!D29/RES_hh_num_in!D29)</f>
        <v>419.87243824645037</v>
      </c>
      <c r="E29" s="72">
        <f>IF(RES_hh_tes_in!E29=0,0,1000*11630*RES_hh_tes_in!E29/RES_hh_num_in!E29)</f>
        <v>266.67250922929071</v>
      </c>
      <c r="F29" s="72">
        <f>IF(RES_hh_tes_in!F29=0,0,1000*11630*RES_hh_tes_in!F29/RES_hh_num_in!F29)</f>
        <v>507.39340839106762</v>
      </c>
      <c r="G29" s="72">
        <f>IF(RES_hh_tes_in!G29=0,0,1000*11630*RES_hh_tes_in!G29/RES_hh_num_in!G29)</f>
        <v>677.36508715743537</v>
      </c>
      <c r="H29" s="72">
        <f>IF(RES_hh_tes_in!H29=0,0,1000*11630*RES_hh_tes_in!H29/RES_hh_num_in!H29)</f>
        <v>720.77138337476629</v>
      </c>
      <c r="I29" s="72">
        <f>IF(RES_hh_tes_in!I29=0,0,1000*11630*RES_hh_tes_in!I29/RES_hh_num_in!I29)</f>
        <v>0</v>
      </c>
      <c r="J29" s="72">
        <f>IF(RES_hh_tes_in!J29=0,0,1000*11630*RES_hh_tes_in!J29/RES_hh_num_in!J29)</f>
        <v>344.54669763335932</v>
      </c>
      <c r="K29" s="72">
        <f>IF(RES_hh_tes_in!K29=0,0,1000*11630*RES_hh_tes_in!K29/RES_hh_num_in!K29)</f>
        <v>788.81658235630903</v>
      </c>
      <c r="L29" s="72">
        <f>IF(RES_hh_tes_in!L29=0,0,1000*11630*RES_hh_tes_in!L29/RES_hh_num_in!L29)</f>
        <v>687.50469617394708</v>
      </c>
      <c r="M29" s="72">
        <f>IF(RES_hh_tes_in!M29=0,0,1000*11630*RES_hh_tes_in!M29/RES_hh_num_in!M29)</f>
        <v>456.94994410966081</v>
      </c>
      <c r="N29" s="72">
        <f>IF(RES_hh_tes_in!N29=0,0,1000*11630*RES_hh_tes_in!N29/RES_hh_num_in!N29)</f>
        <v>363.72431907151133</v>
      </c>
      <c r="O29" s="72">
        <f>IF(RES_hh_tes_in!O29=0,0,1000*11630*RES_hh_tes_in!O29/RES_hh_num_in!O29)</f>
        <v>522.36052335534293</v>
      </c>
      <c r="P29" s="72">
        <f>IF(RES_hh_tes_in!P29=0,0,1000*11630*RES_hh_tes_in!P29/RES_hh_num_in!P29)</f>
        <v>631.86042850733736</v>
      </c>
      <c r="Q29" s="72">
        <f>IF(RES_hh_tes_in!Q29=0,0,1000*11630*RES_hh_tes_in!Q29/RES_hh_num_in!Q29)</f>
        <v>514.06493560787862</v>
      </c>
      <c r="R29" s="72">
        <f>IF(RES_hh_tes_in!R29=0,0,1000*11630*RES_hh_tes_in!R29/RES_hh_num_in!R29)</f>
        <v>510.23857183677495</v>
      </c>
      <c r="S29" s="72">
        <f>IF(RES_hh_tes_in!S29=0,0,1000*11630*RES_hh_tes_in!S29/RES_hh_num_in!S29)</f>
        <v>391.99935320847123</v>
      </c>
      <c r="T29" s="72">
        <f>IF(RES_hh_tes_in!T29=0,0,1000*11630*RES_hh_tes_in!T29/RES_hh_num_in!T29)</f>
        <v>433.70657557688168</v>
      </c>
      <c r="U29" s="72">
        <f>IF(RES_hh_tes_in!U29=0,0,1000*11630*RES_hh_tes_in!U29/RES_hh_num_in!U29)</f>
        <v>536.38695511136871</v>
      </c>
      <c r="V29" s="72">
        <f>IF(RES_hh_tes_in!V29=0,0,1000*11630*RES_hh_tes_in!V29/RES_hh_num_in!V29)</f>
        <v>422.5460384201657</v>
      </c>
      <c r="W29" s="72">
        <f>IF(RES_hh_tes_in!W29=0,0,1000*11630*RES_hh_tes_in!W29/RES_hh_num_in!W29)</f>
        <v>218.21678640657191</v>
      </c>
      <c r="DA29" s="89" t="s">
        <v>839</v>
      </c>
    </row>
    <row r="30" spans="1:105" ht="12" customHeight="1" x14ac:dyDescent="0.25">
      <c r="A30" s="28" t="s">
        <v>192</v>
      </c>
      <c r="B30" s="72"/>
      <c r="C30" s="72">
        <f>IF(RES_hh_tes_in!C30=0,0,1000*11630*RES_hh_tes_in!C30/RES_hh_num_in!C30)</f>
        <v>672.23848559958367</v>
      </c>
      <c r="D30" s="72">
        <f>IF(RES_hh_tes_in!D30=0,0,1000*11630*RES_hh_tes_in!D30/RES_hh_num_in!D30)</f>
        <v>555.27068582340303</v>
      </c>
      <c r="E30" s="72">
        <f>IF(RES_hh_tes_in!E30=0,0,1000*11630*RES_hh_tes_in!E30/RES_hh_num_in!E30)</f>
        <v>511.68905032641993</v>
      </c>
      <c r="F30" s="72">
        <f>IF(RES_hh_tes_in!F30=0,0,1000*11630*RES_hh_tes_in!F30/RES_hh_num_in!F30)</f>
        <v>535.47898373595319</v>
      </c>
      <c r="G30" s="72">
        <f>IF(RES_hh_tes_in!G30=0,0,1000*11630*RES_hh_tes_in!G30/RES_hh_num_in!G30)</f>
        <v>543.9521530819884</v>
      </c>
      <c r="H30" s="72">
        <f>IF(RES_hh_tes_in!H30=0,0,1000*11630*RES_hh_tes_in!H30/RES_hh_num_in!H30)</f>
        <v>527.1998805029649</v>
      </c>
      <c r="I30" s="72">
        <f>IF(RES_hh_tes_in!I30=0,0,1000*11630*RES_hh_tes_in!I30/RES_hh_num_in!I30)</f>
        <v>507.78683053913005</v>
      </c>
      <c r="J30" s="72">
        <f>IF(RES_hh_tes_in!J30=0,0,1000*11630*RES_hh_tes_in!J30/RES_hh_num_in!J30)</f>
        <v>554.7252354233824</v>
      </c>
      <c r="K30" s="72">
        <f>IF(RES_hh_tes_in!K30=0,0,1000*11630*RES_hh_tes_in!K30/RES_hh_num_in!K30)</f>
        <v>573.65178318838423</v>
      </c>
      <c r="L30" s="72">
        <f>IF(RES_hh_tes_in!L30=0,0,1000*11630*RES_hh_tes_in!L30/RES_hh_num_in!L30)</f>
        <v>581.15132682339981</v>
      </c>
      <c r="M30" s="72">
        <f>IF(RES_hh_tes_in!M30=0,0,1000*11630*RES_hh_tes_in!M30/RES_hh_num_in!M30)</f>
        <v>565.53666884173697</v>
      </c>
      <c r="N30" s="72">
        <f>IF(RES_hh_tes_in!N30=0,0,1000*11630*RES_hh_tes_in!N30/RES_hh_num_in!N30)</f>
        <v>702.8495142001085</v>
      </c>
      <c r="O30" s="72">
        <f>IF(RES_hh_tes_in!O30=0,0,1000*11630*RES_hh_tes_in!O30/RES_hh_num_in!O30)</f>
        <v>591.15400060489924</v>
      </c>
      <c r="P30" s="72">
        <f>IF(RES_hh_tes_in!P30=0,0,1000*11630*RES_hh_tes_in!P30/RES_hh_num_in!P30)</f>
        <v>507.53377058015559</v>
      </c>
      <c r="Q30" s="72">
        <f>IF(RES_hh_tes_in!Q30=0,0,1000*11630*RES_hh_tes_in!Q30/RES_hh_num_in!Q30)</f>
        <v>528.77421584759418</v>
      </c>
      <c r="R30" s="72">
        <f>IF(RES_hh_tes_in!R30=0,0,1000*11630*RES_hh_tes_in!R30/RES_hh_num_in!R30)</f>
        <v>471.26890935576552</v>
      </c>
      <c r="S30" s="72">
        <f>IF(RES_hh_tes_in!S30=0,0,1000*11630*RES_hh_tes_in!S30/RES_hh_num_in!S30)</f>
        <v>515.88114818725512</v>
      </c>
      <c r="T30" s="72">
        <f>IF(RES_hh_tes_in!T30=0,0,1000*11630*RES_hh_tes_in!T30/RES_hh_num_in!T30)</f>
        <v>454.95441314550129</v>
      </c>
      <c r="U30" s="72">
        <f>IF(RES_hh_tes_in!U30=0,0,1000*11630*RES_hh_tes_in!U30/RES_hh_num_in!U30)</f>
        <v>422.14933273029601</v>
      </c>
      <c r="V30" s="72">
        <f>IF(RES_hh_tes_in!V30=0,0,1000*11630*RES_hh_tes_in!V30/RES_hh_num_in!V30)</f>
        <v>375.84236245408471</v>
      </c>
      <c r="W30" s="72">
        <f>IF(RES_hh_tes_in!W30=0,0,1000*11630*RES_hh_tes_in!W30/RES_hh_num_in!W30)</f>
        <v>280.99043794492661</v>
      </c>
      <c r="DA30" s="89" t="s">
        <v>840</v>
      </c>
    </row>
    <row r="31" spans="1:105" ht="12" customHeight="1" x14ac:dyDescent="0.25">
      <c r="A31" s="28" t="s">
        <v>207</v>
      </c>
      <c r="B31" s="72"/>
      <c r="C31" s="72">
        <f>IF(RES_hh_tes_in!C31=0,0,1000*11630*RES_hh_tes_in!C31/RES_hh_num_in!C31)</f>
        <v>0</v>
      </c>
      <c r="D31" s="72">
        <f>IF(RES_hh_tes_in!D31=0,0,1000*11630*RES_hh_tes_in!D31/RES_hh_num_in!D31)</f>
        <v>0</v>
      </c>
      <c r="E31" s="72">
        <f>IF(RES_hh_tes_in!E31=0,0,1000*11630*RES_hh_tes_in!E31/RES_hh_num_in!E31)</f>
        <v>0</v>
      </c>
      <c r="F31" s="72">
        <f>IF(RES_hh_tes_in!F31=0,0,1000*11630*RES_hh_tes_in!F31/RES_hh_num_in!F31)</f>
        <v>0</v>
      </c>
      <c r="G31" s="72">
        <f>IF(RES_hh_tes_in!G31=0,0,1000*11630*RES_hh_tes_in!G31/RES_hh_num_in!G31)</f>
        <v>0</v>
      </c>
      <c r="H31" s="72">
        <f>IF(RES_hh_tes_in!H31=0,0,1000*11630*RES_hh_tes_in!H31/RES_hh_num_in!H31)</f>
        <v>0</v>
      </c>
      <c r="I31" s="72">
        <f>IF(RES_hh_tes_in!I31=0,0,1000*11630*RES_hh_tes_in!I31/RES_hh_num_in!I31)</f>
        <v>0</v>
      </c>
      <c r="J31" s="72">
        <f>IF(RES_hh_tes_in!J31=0,0,1000*11630*RES_hh_tes_in!J31/RES_hh_num_in!J31)</f>
        <v>0</v>
      </c>
      <c r="K31" s="72">
        <f>IF(RES_hh_tes_in!K31=0,0,1000*11630*RES_hh_tes_in!K31/RES_hh_num_in!K31)</f>
        <v>0</v>
      </c>
      <c r="L31" s="72">
        <f>IF(RES_hh_tes_in!L31=0,0,1000*11630*RES_hh_tes_in!L31/RES_hh_num_in!L31)</f>
        <v>0</v>
      </c>
      <c r="M31" s="72">
        <f>IF(RES_hh_tes_in!M31=0,0,1000*11630*RES_hh_tes_in!M31/RES_hh_num_in!M31)</f>
        <v>0</v>
      </c>
      <c r="N31" s="72">
        <f>IF(RES_hh_tes_in!N31=0,0,1000*11630*RES_hh_tes_in!N31/RES_hh_num_in!N31)</f>
        <v>0</v>
      </c>
      <c r="O31" s="72">
        <f>IF(RES_hh_tes_in!O31=0,0,1000*11630*RES_hh_tes_in!O31/RES_hh_num_in!O31)</f>
        <v>0</v>
      </c>
      <c r="P31" s="72">
        <f>IF(RES_hh_tes_in!P31=0,0,1000*11630*RES_hh_tes_in!P31/RES_hh_num_in!P31)</f>
        <v>0</v>
      </c>
      <c r="Q31" s="72">
        <f>IF(RES_hh_tes_in!Q31=0,0,1000*11630*RES_hh_tes_in!Q31/RES_hh_num_in!Q31)</f>
        <v>0</v>
      </c>
      <c r="R31" s="72">
        <f>IF(RES_hh_tes_in!R31=0,0,1000*11630*RES_hh_tes_in!R31/RES_hh_num_in!R31)</f>
        <v>0</v>
      </c>
      <c r="S31" s="72">
        <f>IF(RES_hh_tes_in!S31=0,0,1000*11630*RES_hh_tes_in!S31/RES_hh_num_in!S31)</f>
        <v>0</v>
      </c>
      <c r="T31" s="72">
        <f>IF(RES_hh_tes_in!T31=0,0,1000*11630*RES_hh_tes_in!T31/RES_hh_num_in!T31)</f>
        <v>0</v>
      </c>
      <c r="U31" s="72">
        <f>IF(RES_hh_tes_in!U31=0,0,1000*11630*RES_hh_tes_in!U31/RES_hh_num_in!U31)</f>
        <v>0</v>
      </c>
      <c r="V31" s="72">
        <f>IF(RES_hh_tes_in!V31=0,0,1000*11630*RES_hh_tes_in!V31/RES_hh_num_in!V31)</f>
        <v>0</v>
      </c>
      <c r="W31" s="72">
        <f>IF(RES_hh_tes_in!W31=0,0,1000*11630*RES_hh_tes_in!W31/RES_hh_num_in!W31)</f>
        <v>0</v>
      </c>
      <c r="DA31" s="89" t="s">
        <v>841</v>
      </c>
    </row>
    <row r="32" spans="1:105" ht="12" customHeight="1" x14ac:dyDescent="0.25">
      <c r="A32" s="32" t="s">
        <v>53</v>
      </c>
      <c r="B32" s="77"/>
      <c r="C32" s="77">
        <f>IF(RES_hh_tes_in!C32=0,0,1000*11630*RES_hh_tes_in!C32/RES_hh_num_in!C32)</f>
        <v>542.87357353424181</v>
      </c>
      <c r="D32" s="77">
        <f>IF(RES_hh_tes_in!D32=0,0,1000*11630*RES_hh_tes_in!D32/RES_hh_num_in!D32)</f>
        <v>577.2418815007527</v>
      </c>
      <c r="E32" s="77">
        <f>IF(RES_hh_tes_in!E32=0,0,1000*11630*RES_hh_tes_in!E32/RES_hh_num_in!E32)</f>
        <v>550.22363455413165</v>
      </c>
      <c r="F32" s="77">
        <f>IF(RES_hh_tes_in!F32=0,0,1000*11630*RES_hh_tes_in!F32/RES_hh_num_in!F32)</f>
        <v>554.68272017342235</v>
      </c>
      <c r="G32" s="77">
        <f>IF(RES_hh_tes_in!G32=0,0,1000*11630*RES_hh_tes_in!G32/RES_hh_num_in!G32)</f>
        <v>538.13495480548431</v>
      </c>
      <c r="H32" s="77">
        <f>IF(RES_hh_tes_in!H32=0,0,1000*11630*RES_hh_tes_in!H32/RES_hh_num_in!H32)</f>
        <v>527.83868288795929</v>
      </c>
      <c r="I32" s="77">
        <f>IF(RES_hh_tes_in!I32=0,0,1000*11630*RES_hh_tes_in!I32/RES_hh_num_in!I32)</f>
        <v>547.73160891841542</v>
      </c>
      <c r="J32" s="77">
        <f>IF(RES_hh_tes_in!J32=0,0,1000*11630*RES_hh_tes_in!J32/RES_hh_num_in!J32)</f>
        <v>576.4883016866977</v>
      </c>
      <c r="K32" s="77">
        <f>IF(RES_hh_tes_in!K32=0,0,1000*11630*RES_hh_tes_in!K32/RES_hh_num_in!K32)</f>
        <v>552.22630263717838</v>
      </c>
      <c r="L32" s="77">
        <f>IF(RES_hh_tes_in!L32=0,0,1000*11630*RES_hh_tes_in!L32/RES_hh_num_in!L32)</f>
        <v>477.40557187462713</v>
      </c>
      <c r="M32" s="77">
        <f>IF(RES_hh_tes_in!M32=0,0,1000*11630*RES_hh_tes_in!M32/RES_hh_num_in!M32)</f>
        <v>641.78937779157673</v>
      </c>
      <c r="N32" s="77">
        <f>IF(RES_hh_tes_in!N32=0,0,1000*11630*RES_hh_tes_in!N32/RES_hh_num_in!N32)</f>
        <v>642.56070149955383</v>
      </c>
      <c r="O32" s="77">
        <f>IF(RES_hh_tes_in!O32=0,0,1000*11630*RES_hh_tes_in!O32/RES_hh_num_in!O32)</f>
        <v>651.33178644132227</v>
      </c>
      <c r="P32" s="77">
        <f>IF(RES_hh_tes_in!P32=0,0,1000*11630*RES_hh_tes_in!P32/RES_hh_num_in!P32)</f>
        <v>684.44460343120329</v>
      </c>
      <c r="Q32" s="77">
        <f>IF(RES_hh_tes_in!Q32=0,0,1000*11630*RES_hh_tes_in!Q32/RES_hh_num_in!Q32)</f>
        <v>472.11109326691343</v>
      </c>
      <c r="R32" s="77">
        <f>IF(RES_hh_tes_in!R32=0,0,1000*11630*RES_hh_tes_in!R32/RES_hh_num_in!R32)</f>
        <v>481.88547958945213</v>
      </c>
      <c r="S32" s="77">
        <f>IF(RES_hh_tes_in!S32=0,0,1000*11630*RES_hh_tes_in!S32/RES_hh_num_in!S32)</f>
        <v>424.57594535426682</v>
      </c>
      <c r="T32" s="77">
        <f>IF(RES_hh_tes_in!T32=0,0,1000*11630*RES_hh_tes_in!T32/RES_hh_num_in!T32)</f>
        <v>498.31345600569904</v>
      </c>
      <c r="U32" s="77">
        <f>IF(RES_hh_tes_in!U32=0,0,1000*11630*RES_hh_tes_in!U32/RES_hh_num_in!U32)</f>
        <v>544.01327997794806</v>
      </c>
      <c r="V32" s="77">
        <f>IF(RES_hh_tes_in!V32=0,0,1000*11630*RES_hh_tes_in!V32/RES_hh_num_in!V32)</f>
        <v>324.59696268718926</v>
      </c>
      <c r="W32" s="77">
        <f>IF(RES_hh_tes_in!W32=0,0,1000*11630*RES_hh_tes_in!W32/RES_hh_num_in!W32)</f>
        <v>280.5782611688951</v>
      </c>
      <c r="DA32" s="92" t="s">
        <v>842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/>
      <c r="C3" s="65">
        <f>IF(RES_hh_emi_in!C3=0,0,1000000*RES_hh_emi_in!C3/RES_hh_num_in!C3)</f>
        <v>5494.1596687211095</v>
      </c>
      <c r="D3" s="65">
        <f>IF(RES_hh_emi_in!D3=0,0,1000000*RES_hh_emi_in!D3/RES_hh_num_in!D3)</f>
        <v>4940.6393285094191</v>
      </c>
      <c r="E3" s="65">
        <f>IF(RES_hh_emi_in!E3=0,0,1000000*RES_hh_emi_in!E3/RES_hh_num_in!E3)</f>
        <v>5032.0972157058704</v>
      </c>
      <c r="F3" s="65">
        <f>IF(RES_hh_emi_in!F3=0,0,1000000*RES_hh_emi_in!F3/RES_hh_num_in!F3)</f>
        <v>5352.2849548729419</v>
      </c>
      <c r="G3" s="65">
        <f>IF(RES_hh_emi_in!G3=0,0,1000000*RES_hh_emi_in!G3/RES_hh_num_in!G3)</f>
        <v>5280.6666641688307</v>
      </c>
      <c r="H3" s="65">
        <f>IF(RES_hh_emi_in!H3=0,0,1000000*RES_hh_emi_in!H3/RES_hh_num_in!H3)</f>
        <v>5453.5544359239893</v>
      </c>
      <c r="I3" s="65">
        <f>IF(RES_hh_emi_in!I3=0,0,1000000*RES_hh_emi_in!I3/RES_hh_num_in!I3)</f>
        <v>4785.9756304271405</v>
      </c>
      <c r="J3" s="65">
        <f>IF(RES_hh_emi_in!J3=0,0,1000000*RES_hh_emi_in!J3/RES_hh_num_in!J3)</f>
        <v>4689.4300467038784</v>
      </c>
      <c r="K3" s="65">
        <f>IF(RES_hh_emi_in!K3=0,0,1000000*RES_hh_emi_in!K3/RES_hh_num_in!K3)</f>
        <v>3892.6164689845182</v>
      </c>
      <c r="L3" s="65">
        <f>IF(RES_hh_emi_in!L3=0,0,1000000*RES_hh_emi_in!L3/RES_hh_num_in!L3)</f>
        <v>4083.6166930714585</v>
      </c>
      <c r="M3" s="65">
        <f>IF(RES_hh_emi_in!M3=0,0,1000000*RES_hh_emi_in!M3/RES_hh_num_in!M3)</f>
        <v>3621.7355583186941</v>
      </c>
      <c r="N3" s="65">
        <f>IF(RES_hh_emi_in!N3=0,0,1000000*RES_hh_emi_in!N3/RES_hh_num_in!N3)</f>
        <v>3575.7687266408852</v>
      </c>
      <c r="O3" s="65">
        <f>IF(RES_hh_emi_in!O3=0,0,1000000*RES_hh_emi_in!O3/RES_hh_num_in!O3)</f>
        <v>3292.9199849020747</v>
      </c>
      <c r="P3" s="65">
        <f>IF(RES_hh_emi_in!P3=0,0,1000000*RES_hh_emi_in!P3/RES_hh_num_in!P3)</f>
        <v>2594.2917594183859</v>
      </c>
      <c r="Q3" s="65">
        <f>IF(RES_hh_emi_in!Q3=0,0,1000000*RES_hh_emi_in!Q3/RES_hh_num_in!Q3)</f>
        <v>2980.1994260493684</v>
      </c>
      <c r="R3" s="65">
        <f>IF(RES_hh_emi_in!R3=0,0,1000000*RES_hh_emi_in!R3/RES_hh_num_in!R3)</f>
        <v>2886.157972922108</v>
      </c>
      <c r="S3" s="65">
        <f>IF(RES_hh_emi_in!S3=0,0,1000000*RES_hh_emi_in!S3/RES_hh_num_in!S3)</f>
        <v>2880.060416501577</v>
      </c>
      <c r="T3" s="65">
        <f>IF(RES_hh_emi_in!T3=0,0,1000000*RES_hh_emi_in!T3/RES_hh_num_in!T3)</f>
        <v>2439.5780636765762</v>
      </c>
      <c r="U3" s="65">
        <f>IF(RES_hh_emi_in!U3=0,0,1000000*RES_hh_emi_in!U3/RES_hh_num_in!U3)</f>
        <v>2179.4093706908748</v>
      </c>
      <c r="V3" s="65">
        <f>IF(RES_hh_emi_in!V3=0,0,1000000*RES_hh_emi_in!V3/RES_hh_num_in!V3)</f>
        <v>2239.5087054197024</v>
      </c>
      <c r="W3" s="65">
        <f>IF(RES_hh_emi_in!W3=0,0,1000000*RES_hh_emi_in!W3/RES_hh_num_in!W3)</f>
        <v>2026.8646637699735</v>
      </c>
      <c r="DA3" s="87" t="s">
        <v>844</v>
      </c>
    </row>
    <row r="4" spans="1:105" ht="12.95" customHeight="1" x14ac:dyDescent="0.25">
      <c r="A4" s="68" t="s">
        <v>57</v>
      </c>
      <c r="B4" s="69"/>
      <c r="C4" s="69">
        <f>IF(RES_hh_emi_in!C4=0,0,1000000*RES_hh_emi_in!C4/RES_hh_num_in!C4)</f>
        <v>5179.3982388602099</v>
      </c>
      <c r="D4" s="69">
        <f>IF(RES_hh_emi_in!D4=0,0,1000000*RES_hh_emi_in!D4/RES_hh_num_in!D4)</f>
        <v>4633.3129635484884</v>
      </c>
      <c r="E4" s="69">
        <f>IF(RES_hh_emi_in!E4=0,0,1000000*RES_hh_emi_in!E4/RES_hh_num_in!E4)</f>
        <v>4729.1592464598934</v>
      </c>
      <c r="F4" s="69">
        <f>IF(RES_hh_emi_in!F4=0,0,1000000*RES_hh_emi_in!F4/RES_hh_num_in!F4)</f>
        <v>5059.3661127129044</v>
      </c>
      <c r="G4" s="69">
        <f>IF(RES_hh_emi_in!G4=0,0,1000000*RES_hh_emi_in!G4/RES_hh_num_in!G4)</f>
        <v>4928.9920265732253</v>
      </c>
      <c r="H4" s="69">
        <f>IF(RES_hh_emi_in!H4=0,0,1000000*RES_hh_emi_in!H4/RES_hh_num_in!H4)</f>
        <v>5142.898010132586</v>
      </c>
      <c r="I4" s="69">
        <f>IF(RES_hh_emi_in!I4=0,0,1000000*RES_hh_emi_in!I4/RES_hh_num_in!I4)</f>
        <v>4396.1549820704404</v>
      </c>
      <c r="J4" s="69">
        <f>IF(RES_hh_emi_in!J4=0,0,1000000*RES_hh_emi_in!J4/RES_hh_num_in!J4)</f>
        <v>4295.7517699717055</v>
      </c>
      <c r="K4" s="69">
        <f>IF(RES_hh_emi_in!K4=0,0,1000000*RES_hh_emi_in!K4/RES_hh_num_in!K4)</f>
        <v>3564.9810922053207</v>
      </c>
      <c r="L4" s="69">
        <f>IF(RES_hh_emi_in!L4=0,0,1000000*RES_hh_emi_in!L4/RES_hh_num_in!L4)</f>
        <v>3749.1439685176747</v>
      </c>
      <c r="M4" s="69">
        <f>IF(RES_hh_emi_in!M4=0,0,1000000*RES_hh_emi_in!M4/RES_hh_num_in!M4)</f>
        <v>3361.6679138309219</v>
      </c>
      <c r="N4" s="69">
        <f>IF(RES_hh_emi_in!N4=0,0,1000000*RES_hh_emi_in!N4/RES_hh_num_in!N4)</f>
        <v>3343.4658907232265</v>
      </c>
      <c r="O4" s="69">
        <f>IF(RES_hh_emi_in!O4=0,0,1000000*RES_hh_emi_in!O4/RES_hh_num_in!O4)</f>
        <v>3060.4563086758867</v>
      </c>
      <c r="P4" s="69">
        <f>IF(RES_hh_emi_in!P4=0,0,1000000*RES_hh_emi_in!P4/RES_hh_num_in!P4)</f>
        <v>2318.2722832467953</v>
      </c>
      <c r="Q4" s="69">
        <f>IF(RES_hh_emi_in!Q4=0,0,1000000*RES_hh_emi_in!Q4/RES_hh_num_in!Q4)</f>
        <v>2682.3086981035754</v>
      </c>
      <c r="R4" s="69">
        <f>IF(RES_hh_emi_in!R4=0,0,1000000*RES_hh_emi_in!R4/RES_hh_num_in!R4)</f>
        <v>2564.5949216110471</v>
      </c>
      <c r="S4" s="69">
        <f>IF(RES_hh_emi_in!S4=0,0,1000000*RES_hh_emi_in!S4/RES_hh_num_in!S4)</f>
        <v>2586.0032195854396</v>
      </c>
      <c r="T4" s="69">
        <f>IF(RES_hh_emi_in!T4=0,0,1000000*RES_hh_emi_in!T4/RES_hh_num_in!T4)</f>
        <v>2188.4188669664281</v>
      </c>
      <c r="U4" s="69">
        <f>IF(RES_hh_emi_in!U4=0,0,1000000*RES_hh_emi_in!U4/RES_hh_num_in!U4)</f>
        <v>1880.2542861571478</v>
      </c>
      <c r="V4" s="69">
        <f>IF(RES_hh_emi_in!V4=0,0,1000000*RES_hh_emi_in!V4/RES_hh_num_in!V4)</f>
        <v>2035.6439784098329</v>
      </c>
      <c r="W4" s="69">
        <f>IF(RES_hh_emi_in!W4=0,0,1000000*RES_hh_emi_in!W4/RES_hh_num_in!W4)</f>
        <v>1812.8433053405731</v>
      </c>
      <c r="DA4" s="88" t="s">
        <v>845</v>
      </c>
    </row>
    <row r="5" spans="1:105" ht="12" customHeight="1" x14ac:dyDescent="0.25">
      <c r="A5" s="28" t="s">
        <v>51</v>
      </c>
      <c r="B5" s="72"/>
      <c r="C5" s="72">
        <f>IF(RES_hh_emi_in!C5=0,0,1000000*RES_hh_emi_in!C5/RES_hh_num_in!C5)</f>
        <v>0</v>
      </c>
      <c r="D5" s="72">
        <f>IF(RES_hh_emi_in!D5=0,0,1000000*RES_hh_emi_in!D5/RES_hh_num_in!D5)</f>
        <v>0</v>
      </c>
      <c r="E5" s="72">
        <f>IF(RES_hh_emi_in!E5=0,0,1000000*RES_hh_emi_in!E5/RES_hh_num_in!E5)</f>
        <v>0</v>
      </c>
      <c r="F5" s="72">
        <f>IF(RES_hh_emi_in!F5=0,0,1000000*RES_hh_emi_in!F5/RES_hh_num_in!F5)</f>
        <v>0</v>
      </c>
      <c r="G5" s="72">
        <f>IF(RES_hh_emi_in!G5=0,0,1000000*RES_hh_emi_in!G5/RES_hh_num_in!G5)</f>
        <v>0</v>
      </c>
      <c r="H5" s="72">
        <f>IF(RES_hh_emi_in!H5=0,0,1000000*RES_hh_emi_in!H5/RES_hh_num_in!H5)</f>
        <v>0</v>
      </c>
      <c r="I5" s="72">
        <f>IF(RES_hh_emi_in!I5=0,0,1000000*RES_hh_emi_in!I5/RES_hh_num_in!I5)</f>
        <v>0</v>
      </c>
      <c r="J5" s="72">
        <f>IF(RES_hh_emi_in!J5=0,0,1000000*RES_hh_emi_in!J5/RES_hh_num_in!J5)</f>
        <v>0</v>
      </c>
      <c r="K5" s="72">
        <f>IF(RES_hh_emi_in!K5=0,0,1000000*RES_hh_emi_in!K5/RES_hh_num_in!K5)</f>
        <v>5884.4228722942362</v>
      </c>
      <c r="L5" s="72">
        <f>IF(RES_hh_emi_in!L5=0,0,1000000*RES_hh_emi_in!L5/RES_hh_num_in!L5)</f>
        <v>6499.1569064287205</v>
      </c>
      <c r="M5" s="72">
        <f>IF(RES_hh_emi_in!M5=0,0,1000000*RES_hh_emi_in!M5/RES_hh_num_in!M5)</f>
        <v>5609.4076770469937</v>
      </c>
      <c r="N5" s="72">
        <f>IF(RES_hh_emi_in!N5=0,0,1000000*RES_hh_emi_in!N5/RES_hh_num_in!N5)</f>
        <v>4601.762385208669</v>
      </c>
      <c r="O5" s="72">
        <f>IF(RES_hh_emi_in!O5=0,0,1000000*RES_hh_emi_in!O5/RES_hh_num_in!O5)</f>
        <v>5932.0571422153644</v>
      </c>
      <c r="P5" s="72">
        <f>IF(RES_hh_emi_in!P5=0,0,1000000*RES_hh_emi_in!P5/RES_hh_num_in!P5)</f>
        <v>4368.1266375546866</v>
      </c>
      <c r="Q5" s="72">
        <f>IF(RES_hh_emi_in!Q5=0,0,1000000*RES_hh_emi_in!Q5/RES_hh_num_in!Q5)</f>
        <v>5130.5565028679785</v>
      </c>
      <c r="R5" s="72">
        <f>IF(RES_hh_emi_in!R5=0,0,1000000*RES_hh_emi_in!R5/RES_hh_num_in!R5)</f>
        <v>0</v>
      </c>
      <c r="S5" s="72">
        <f>IF(RES_hh_emi_in!S5=0,0,1000000*RES_hh_emi_in!S5/RES_hh_num_in!S5)</f>
        <v>0</v>
      </c>
      <c r="T5" s="72">
        <f>IF(RES_hh_emi_in!T5=0,0,1000000*RES_hh_emi_in!T5/RES_hh_num_in!T5)</f>
        <v>0</v>
      </c>
      <c r="U5" s="72">
        <f>IF(RES_hh_emi_in!U5=0,0,1000000*RES_hh_emi_in!U5/RES_hh_num_in!U5)</f>
        <v>0</v>
      </c>
      <c r="V5" s="72">
        <f>IF(RES_hh_emi_in!V5=0,0,1000000*RES_hh_emi_in!V5/RES_hh_num_in!V5)</f>
        <v>2591.520401217585</v>
      </c>
      <c r="W5" s="72">
        <f>IF(RES_hh_emi_in!W5=0,0,1000000*RES_hh_emi_in!W5/RES_hh_num_in!W5)</f>
        <v>2664.1024157427855</v>
      </c>
      <c r="DA5" s="89" t="s">
        <v>846</v>
      </c>
    </row>
    <row r="6" spans="1:105" ht="12" customHeight="1" x14ac:dyDescent="0.25">
      <c r="A6" s="28" t="s">
        <v>74</v>
      </c>
      <c r="B6" s="72"/>
      <c r="C6" s="72">
        <f>IF(RES_hh_emi_in!C6=0,0,1000000*RES_hh_emi_in!C6/RES_hh_num_in!C6)</f>
        <v>0</v>
      </c>
      <c r="D6" s="72">
        <f>IF(RES_hh_emi_in!D6=0,0,1000000*RES_hh_emi_in!D6/RES_hh_num_in!D6)</f>
        <v>0</v>
      </c>
      <c r="E6" s="72">
        <f>IF(RES_hh_emi_in!E6=0,0,1000000*RES_hh_emi_in!E6/RES_hh_num_in!E6)</f>
        <v>0</v>
      </c>
      <c r="F6" s="72">
        <f>IF(RES_hh_emi_in!F6=0,0,1000000*RES_hh_emi_in!F6/RES_hh_num_in!F6)</f>
        <v>0</v>
      </c>
      <c r="G6" s="72">
        <f>IF(RES_hh_emi_in!G6=0,0,1000000*RES_hh_emi_in!G6/RES_hh_num_in!G6)</f>
        <v>0</v>
      </c>
      <c r="H6" s="72">
        <f>IF(RES_hh_emi_in!H6=0,0,1000000*RES_hh_emi_in!H6/RES_hh_num_in!H6)</f>
        <v>0</v>
      </c>
      <c r="I6" s="72">
        <f>IF(RES_hh_emi_in!I6=0,0,1000000*RES_hh_emi_in!I6/RES_hh_num_in!I6)</f>
        <v>0</v>
      </c>
      <c r="J6" s="72">
        <f>IF(RES_hh_emi_in!J6=0,0,1000000*RES_hh_emi_in!J6/RES_hh_num_in!J6)</f>
        <v>0</v>
      </c>
      <c r="K6" s="72">
        <f>IF(RES_hh_emi_in!K6=0,0,1000000*RES_hh_emi_in!K6/RES_hh_num_in!K6)</f>
        <v>0</v>
      </c>
      <c r="L6" s="72">
        <f>IF(RES_hh_emi_in!L6=0,0,1000000*RES_hh_emi_in!L6/RES_hh_num_in!L6)</f>
        <v>0</v>
      </c>
      <c r="M6" s="72">
        <f>IF(RES_hh_emi_in!M6=0,0,1000000*RES_hh_emi_in!M6/RES_hh_num_in!M6)</f>
        <v>0</v>
      </c>
      <c r="N6" s="72">
        <f>IF(RES_hh_emi_in!N6=0,0,1000000*RES_hh_emi_in!N6/RES_hh_num_in!N6)</f>
        <v>253.34502998582397</v>
      </c>
      <c r="O6" s="72">
        <f>IF(RES_hh_emi_in!O6=0,0,1000000*RES_hh_emi_in!O6/RES_hh_num_in!O6)</f>
        <v>438.78313452710529</v>
      </c>
      <c r="P6" s="72">
        <f>IF(RES_hh_emi_in!P6=0,0,1000000*RES_hh_emi_in!P6/RES_hh_num_in!P6)</f>
        <v>0</v>
      </c>
      <c r="Q6" s="72">
        <f>IF(RES_hh_emi_in!Q6=0,0,1000000*RES_hh_emi_in!Q6/RES_hh_num_in!Q6)</f>
        <v>0</v>
      </c>
      <c r="R6" s="72">
        <f>IF(RES_hh_emi_in!R6=0,0,1000000*RES_hh_emi_in!R6/RES_hh_num_in!R6)</f>
        <v>3204.4305010612497</v>
      </c>
      <c r="S6" s="72">
        <f>IF(RES_hh_emi_in!S6=0,0,1000000*RES_hh_emi_in!S6/RES_hh_num_in!S6)</f>
        <v>2118.5336913437977</v>
      </c>
      <c r="T6" s="72">
        <f>IF(RES_hh_emi_in!T6=0,0,1000000*RES_hh_emi_in!T6/RES_hh_num_in!T6)</f>
        <v>2349.5009668049952</v>
      </c>
      <c r="U6" s="72">
        <f>IF(RES_hh_emi_in!U6=0,0,1000000*RES_hh_emi_in!U6/RES_hh_num_in!U6)</f>
        <v>3686.7902988938017</v>
      </c>
      <c r="V6" s="72">
        <f>IF(RES_hh_emi_in!V6=0,0,1000000*RES_hh_emi_in!V6/RES_hh_num_in!V6)</f>
        <v>0</v>
      </c>
      <c r="W6" s="72">
        <f>IF(RES_hh_emi_in!W6=0,0,1000000*RES_hh_emi_in!W6/RES_hh_num_in!W6)</f>
        <v>0</v>
      </c>
      <c r="DA6" s="89" t="s">
        <v>847</v>
      </c>
    </row>
    <row r="7" spans="1:105" ht="12" customHeight="1" x14ac:dyDescent="0.25">
      <c r="A7" s="28" t="s">
        <v>205</v>
      </c>
      <c r="B7" s="72"/>
      <c r="C7" s="72">
        <f>IF(RES_hh_emi_in!C7=0,0,1000000*RES_hh_emi_in!C7/RES_hh_num_in!C7)</f>
        <v>6724.5787296709104</v>
      </c>
      <c r="D7" s="72">
        <f>IF(RES_hh_emi_in!D7=0,0,1000000*RES_hh_emi_in!D7/RES_hh_num_in!D7)</f>
        <v>6218.6868294285223</v>
      </c>
      <c r="E7" s="72">
        <f>IF(RES_hh_emi_in!E7=0,0,1000000*RES_hh_emi_in!E7/RES_hh_num_in!E7)</f>
        <v>6371.2039036815531</v>
      </c>
      <c r="F7" s="72">
        <f>IF(RES_hh_emi_in!F7=0,0,1000000*RES_hh_emi_in!F7/RES_hh_num_in!F7)</f>
        <v>6732.4058703370129</v>
      </c>
      <c r="G7" s="72">
        <f>IF(RES_hh_emi_in!G7=0,0,1000000*RES_hh_emi_in!G7/RES_hh_num_in!G7)</f>
        <v>6384.1576665721641</v>
      </c>
      <c r="H7" s="72">
        <f>IF(RES_hh_emi_in!H7=0,0,1000000*RES_hh_emi_in!H7/RES_hh_num_in!H7)</f>
        <v>6205.4608969097908</v>
      </c>
      <c r="I7" s="72">
        <f>IF(RES_hh_emi_in!I7=0,0,1000000*RES_hh_emi_in!I7/RES_hh_num_in!I7)</f>
        <v>5866.1547379982421</v>
      </c>
      <c r="J7" s="72">
        <f>IF(RES_hh_emi_in!J7=0,0,1000000*RES_hh_emi_in!J7/RES_hh_num_in!J7)</f>
        <v>5872.4090819560715</v>
      </c>
      <c r="K7" s="72">
        <f>IF(RES_hh_emi_in!K7=0,0,1000000*RES_hh_emi_in!K7/RES_hh_num_in!K7)</f>
        <v>5935.088797953762</v>
      </c>
      <c r="L7" s="72">
        <f>IF(RES_hh_emi_in!L7=0,0,1000000*RES_hh_emi_in!L7/RES_hh_num_in!L7)</f>
        <v>5218.559425226118</v>
      </c>
      <c r="M7" s="72">
        <f>IF(RES_hh_emi_in!M7=0,0,1000000*RES_hh_emi_in!M7/RES_hh_num_in!M7)</f>
        <v>4627.9740830302917</v>
      </c>
      <c r="N7" s="72">
        <f>IF(RES_hh_emi_in!N7=0,0,1000000*RES_hh_emi_in!N7/RES_hh_num_in!N7)</f>
        <v>4963.6017626804305</v>
      </c>
      <c r="O7" s="72">
        <f>IF(RES_hh_emi_in!O7=0,0,1000000*RES_hh_emi_in!O7/RES_hh_num_in!O7)</f>
        <v>4475.5059109224612</v>
      </c>
      <c r="P7" s="72">
        <f>IF(RES_hh_emi_in!P7=0,0,1000000*RES_hh_emi_in!P7/RES_hh_num_in!P7)</f>
        <v>3537.2323251820026</v>
      </c>
      <c r="Q7" s="72">
        <f>IF(RES_hh_emi_in!Q7=0,0,1000000*RES_hh_emi_in!Q7/RES_hh_num_in!Q7)</f>
        <v>3879.6713406195036</v>
      </c>
      <c r="R7" s="72">
        <f>IF(RES_hh_emi_in!R7=0,0,1000000*RES_hh_emi_in!R7/RES_hh_num_in!R7)</f>
        <v>3776.9512953937387</v>
      </c>
      <c r="S7" s="72">
        <f>IF(RES_hh_emi_in!S7=0,0,1000000*RES_hh_emi_in!S7/RES_hh_num_in!S7)</f>
        <v>3416.997618310585</v>
      </c>
      <c r="T7" s="72">
        <f>IF(RES_hh_emi_in!T7=0,0,1000000*RES_hh_emi_in!T7/RES_hh_num_in!T7)</f>
        <v>3090.8533456937548</v>
      </c>
      <c r="U7" s="72">
        <f>IF(RES_hh_emi_in!U7=0,0,1000000*RES_hh_emi_in!U7/RES_hh_num_in!U7)</f>
        <v>2363.7965887169989</v>
      </c>
      <c r="V7" s="72">
        <f>IF(RES_hh_emi_in!V7=0,0,1000000*RES_hh_emi_in!V7/RES_hh_num_in!V7)</f>
        <v>2681.5871590463425</v>
      </c>
      <c r="W7" s="72">
        <f>IF(RES_hh_emi_in!W7=0,0,1000000*RES_hh_emi_in!W7/RES_hh_num_in!W7)</f>
        <v>2317.1621337488009</v>
      </c>
      <c r="DA7" s="89" t="s">
        <v>848</v>
      </c>
    </row>
    <row r="8" spans="1:105" ht="12" customHeight="1" x14ac:dyDescent="0.25">
      <c r="A8" s="28" t="s">
        <v>192</v>
      </c>
      <c r="B8" s="72"/>
      <c r="C8" s="72">
        <f>IF(RES_hh_emi_in!C8=0,0,1000000*RES_hh_emi_in!C8/RES_hh_num_in!C8)</f>
        <v>4276.3291660482</v>
      </c>
      <c r="D8" s="72">
        <f>IF(RES_hh_emi_in!D8=0,0,1000000*RES_hh_emi_in!D8/RES_hh_num_in!D8)</f>
        <v>4081.6266081517806</v>
      </c>
      <c r="E8" s="72">
        <f>IF(RES_hh_emi_in!E8=0,0,1000000*RES_hh_emi_in!E8/RES_hh_num_in!E8)</f>
        <v>4183.5490890401343</v>
      </c>
      <c r="F8" s="72">
        <f>IF(RES_hh_emi_in!F8=0,0,1000000*RES_hh_emi_in!F8/RES_hh_num_in!F8)</f>
        <v>4390.9073743012541</v>
      </c>
      <c r="G8" s="72">
        <f>IF(RES_hh_emi_in!G8=0,0,1000000*RES_hh_emi_in!G8/RES_hh_num_in!G8)</f>
        <v>4266.5074136968524</v>
      </c>
      <c r="H8" s="72">
        <f>IF(RES_hh_emi_in!H8=0,0,1000000*RES_hh_emi_in!H8/RES_hh_num_in!H8)</f>
        <v>3839.0647964319983</v>
      </c>
      <c r="I8" s="72">
        <f>IF(RES_hh_emi_in!I8=0,0,1000000*RES_hh_emi_in!I8/RES_hh_num_in!I8)</f>
        <v>3692.6760463352125</v>
      </c>
      <c r="J8" s="72">
        <f>IF(RES_hh_emi_in!J8=0,0,1000000*RES_hh_emi_in!J8/RES_hh_num_in!J8)</f>
        <v>3738.7862889015919</v>
      </c>
      <c r="K8" s="72">
        <f>IF(RES_hh_emi_in!K8=0,0,1000000*RES_hh_emi_in!K8/RES_hh_num_in!K8)</f>
        <v>3460.7204355623858</v>
      </c>
      <c r="L8" s="72">
        <f>IF(RES_hh_emi_in!L8=0,0,1000000*RES_hh_emi_in!L8/RES_hh_num_in!L8)</f>
        <v>3803.4926631367525</v>
      </c>
      <c r="M8" s="72">
        <f>IF(RES_hh_emi_in!M8=0,0,1000000*RES_hh_emi_in!M8/RES_hh_num_in!M8)</f>
        <v>3421.8667174594757</v>
      </c>
      <c r="N8" s="72">
        <f>IF(RES_hh_emi_in!N8=0,0,1000000*RES_hh_emi_in!N8/RES_hh_num_in!N8)</f>
        <v>2969.6852780999156</v>
      </c>
      <c r="O8" s="72">
        <f>IF(RES_hh_emi_in!O8=0,0,1000000*RES_hh_emi_in!O8/RES_hh_num_in!O8)</f>
        <v>3008.86756358721</v>
      </c>
      <c r="P8" s="72">
        <f>IF(RES_hh_emi_in!P8=0,0,1000000*RES_hh_emi_in!P8/RES_hh_num_in!P8)</f>
        <v>2565.8031352162557</v>
      </c>
      <c r="Q8" s="72">
        <f>IF(RES_hh_emi_in!Q8=0,0,1000000*RES_hh_emi_in!Q8/RES_hh_num_in!Q8)</f>
        <v>2591.0724340895372</v>
      </c>
      <c r="R8" s="72">
        <f>IF(RES_hh_emi_in!R8=0,0,1000000*RES_hh_emi_in!R8/RES_hh_num_in!R8)</f>
        <v>2502.1417930544167</v>
      </c>
      <c r="S8" s="72">
        <f>IF(RES_hh_emi_in!S8=0,0,1000000*RES_hh_emi_in!S8/RES_hh_num_in!S8)</f>
        <v>2572.7211526959513</v>
      </c>
      <c r="T8" s="72">
        <f>IF(RES_hh_emi_in!T8=0,0,1000000*RES_hh_emi_in!T8/RES_hh_num_in!T8)</f>
        <v>2125.3955876777445</v>
      </c>
      <c r="U8" s="72">
        <f>IF(RES_hh_emi_in!U8=0,0,1000000*RES_hh_emi_in!U8/RES_hh_num_in!U8)</f>
        <v>1918.748576217632</v>
      </c>
      <c r="V8" s="72">
        <f>IF(RES_hh_emi_in!V8=0,0,1000000*RES_hh_emi_in!V8/RES_hh_num_in!V8)</f>
        <v>1880.3708480252133</v>
      </c>
      <c r="W8" s="72">
        <f>IF(RES_hh_emi_in!W8=0,0,1000000*RES_hh_emi_in!W8/RES_hh_num_in!W8)</f>
        <v>1574.3491435297854</v>
      </c>
      <c r="DA8" s="89" t="s">
        <v>849</v>
      </c>
    </row>
    <row r="9" spans="1:105" ht="12" customHeight="1" x14ac:dyDescent="0.25">
      <c r="A9" s="28" t="s">
        <v>207</v>
      </c>
      <c r="B9" s="72"/>
      <c r="C9" s="72">
        <f>IF(RES_hh_emi_in!C9=0,0,1000000*RES_hh_emi_in!C9/RES_hh_num_in!C9)</f>
        <v>0</v>
      </c>
      <c r="D9" s="72">
        <f>IF(RES_hh_emi_in!D9=0,0,1000000*RES_hh_emi_in!D9/RES_hh_num_in!D9)</f>
        <v>0</v>
      </c>
      <c r="E9" s="72">
        <f>IF(RES_hh_emi_in!E9=0,0,1000000*RES_hh_emi_in!E9/RES_hh_num_in!E9)</f>
        <v>0</v>
      </c>
      <c r="F9" s="72">
        <f>IF(RES_hh_emi_in!F9=0,0,1000000*RES_hh_emi_in!F9/RES_hh_num_in!F9)</f>
        <v>0</v>
      </c>
      <c r="G9" s="72">
        <f>IF(RES_hh_emi_in!G9=0,0,1000000*RES_hh_emi_in!G9/RES_hh_num_in!G9)</f>
        <v>0</v>
      </c>
      <c r="H9" s="72">
        <f>IF(RES_hh_emi_in!H9=0,0,1000000*RES_hh_emi_in!H9/RES_hh_num_in!H9)</f>
        <v>0</v>
      </c>
      <c r="I9" s="72">
        <f>IF(RES_hh_emi_in!I9=0,0,1000000*RES_hh_emi_in!I9/RES_hh_num_in!I9)</f>
        <v>0</v>
      </c>
      <c r="J9" s="72">
        <f>IF(RES_hh_emi_in!J9=0,0,1000000*RES_hh_emi_in!J9/RES_hh_num_in!J9)</f>
        <v>0</v>
      </c>
      <c r="K9" s="72">
        <f>IF(RES_hh_emi_in!K9=0,0,1000000*RES_hh_emi_in!K9/RES_hh_num_in!K9)</f>
        <v>0</v>
      </c>
      <c r="L9" s="72">
        <f>IF(RES_hh_emi_in!L9=0,0,1000000*RES_hh_emi_in!L9/RES_hh_num_in!L9)</f>
        <v>0</v>
      </c>
      <c r="M9" s="72">
        <f>IF(RES_hh_emi_in!M9=0,0,1000000*RES_hh_emi_in!M9/RES_hh_num_in!M9)</f>
        <v>0</v>
      </c>
      <c r="N9" s="72">
        <f>IF(RES_hh_emi_in!N9=0,0,1000000*RES_hh_emi_in!N9/RES_hh_num_in!N9)</f>
        <v>0</v>
      </c>
      <c r="O9" s="72">
        <f>IF(RES_hh_emi_in!O9=0,0,1000000*RES_hh_emi_in!O9/RES_hh_num_in!O9)</f>
        <v>0</v>
      </c>
      <c r="P9" s="72">
        <f>IF(RES_hh_emi_in!P9=0,0,1000000*RES_hh_emi_in!P9/RES_hh_num_in!P9)</f>
        <v>0</v>
      </c>
      <c r="Q9" s="72">
        <f>IF(RES_hh_emi_in!Q9=0,0,1000000*RES_hh_emi_in!Q9/RES_hh_num_in!Q9)</f>
        <v>0</v>
      </c>
      <c r="R9" s="72">
        <f>IF(RES_hh_emi_in!R9=0,0,1000000*RES_hh_emi_in!R9/RES_hh_num_in!R9)</f>
        <v>0</v>
      </c>
      <c r="S9" s="72">
        <f>IF(RES_hh_emi_in!S9=0,0,1000000*RES_hh_emi_in!S9/RES_hh_num_in!S9)</f>
        <v>0</v>
      </c>
      <c r="T9" s="72">
        <f>IF(RES_hh_emi_in!T9=0,0,1000000*RES_hh_emi_in!T9/RES_hh_num_in!T9)</f>
        <v>0</v>
      </c>
      <c r="U9" s="72">
        <f>IF(RES_hh_emi_in!U9=0,0,1000000*RES_hh_emi_in!U9/RES_hh_num_in!U9)</f>
        <v>0</v>
      </c>
      <c r="V9" s="72">
        <f>IF(RES_hh_emi_in!V9=0,0,1000000*RES_hh_emi_in!V9/RES_hh_num_in!V9)</f>
        <v>0</v>
      </c>
      <c r="W9" s="72">
        <f>IF(RES_hh_emi_in!W9=0,0,1000000*RES_hh_emi_in!W9/RES_hh_num_in!W9)</f>
        <v>0</v>
      </c>
      <c r="DA9" s="89" t="s">
        <v>850</v>
      </c>
    </row>
    <row r="10" spans="1:105" ht="12" customHeight="1" x14ac:dyDescent="0.25">
      <c r="A10" s="28" t="s">
        <v>202</v>
      </c>
      <c r="B10" s="72"/>
      <c r="C10" s="72">
        <f>IF(RES_hh_emi_in!C10=0,0,1000000*RES_hh_emi_in!C10/RES_hh_num_in!C10)</f>
        <v>0</v>
      </c>
      <c r="D10" s="72">
        <f>IF(RES_hh_emi_in!D10=0,0,1000000*RES_hh_emi_in!D10/RES_hh_num_in!D10)</f>
        <v>0</v>
      </c>
      <c r="E10" s="72">
        <f>IF(RES_hh_emi_in!E10=0,0,1000000*RES_hh_emi_in!E10/RES_hh_num_in!E10)</f>
        <v>0</v>
      </c>
      <c r="F10" s="72">
        <f>IF(RES_hh_emi_in!F10=0,0,1000000*RES_hh_emi_in!F10/RES_hh_num_in!F10)</f>
        <v>0</v>
      </c>
      <c r="G10" s="72">
        <f>IF(RES_hh_emi_in!G10=0,0,1000000*RES_hh_emi_in!G10/RES_hh_num_in!G10)</f>
        <v>0</v>
      </c>
      <c r="H10" s="72">
        <f>IF(RES_hh_emi_in!H10=0,0,1000000*RES_hh_emi_in!H10/RES_hh_num_in!H10)</f>
        <v>0</v>
      </c>
      <c r="I10" s="72">
        <f>IF(RES_hh_emi_in!I10=0,0,1000000*RES_hh_emi_in!I10/RES_hh_num_in!I10)</f>
        <v>0</v>
      </c>
      <c r="J10" s="72">
        <f>IF(RES_hh_emi_in!J10=0,0,1000000*RES_hh_emi_in!J10/RES_hh_num_in!J10)</f>
        <v>0</v>
      </c>
      <c r="K10" s="72">
        <f>IF(RES_hh_emi_in!K10=0,0,1000000*RES_hh_emi_in!K10/RES_hh_num_in!K10)</f>
        <v>0</v>
      </c>
      <c r="L10" s="72">
        <f>IF(RES_hh_emi_in!L10=0,0,1000000*RES_hh_emi_in!L10/RES_hh_num_in!L10)</f>
        <v>0</v>
      </c>
      <c r="M10" s="72">
        <f>IF(RES_hh_emi_in!M10=0,0,1000000*RES_hh_emi_in!M10/RES_hh_num_in!M10)</f>
        <v>0</v>
      </c>
      <c r="N10" s="72">
        <f>IF(RES_hh_emi_in!N10=0,0,1000000*RES_hh_emi_in!N10/RES_hh_num_in!N10)</f>
        <v>0</v>
      </c>
      <c r="O10" s="72">
        <f>IF(RES_hh_emi_in!O10=0,0,1000000*RES_hh_emi_in!O10/RES_hh_num_in!O10)</f>
        <v>0</v>
      </c>
      <c r="P10" s="72">
        <f>IF(RES_hh_emi_in!P10=0,0,1000000*RES_hh_emi_in!P10/RES_hh_num_in!P10)</f>
        <v>0</v>
      </c>
      <c r="Q10" s="72">
        <f>IF(RES_hh_emi_in!Q10=0,0,1000000*RES_hh_emi_in!Q10/RES_hh_num_in!Q10)</f>
        <v>0</v>
      </c>
      <c r="R10" s="72">
        <f>IF(RES_hh_emi_in!R10=0,0,1000000*RES_hh_emi_in!R10/RES_hh_num_in!R10)</f>
        <v>0</v>
      </c>
      <c r="S10" s="72">
        <f>IF(RES_hh_emi_in!S10=0,0,1000000*RES_hh_emi_in!S10/RES_hh_num_in!S10)</f>
        <v>0</v>
      </c>
      <c r="T10" s="72">
        <f>IF(RES_hh_emi_in!T10=0,0,1000000*RES_hh_emi_in!T10/RES_hh_num_in!T10)</f>
        <v>0</v>
      </c>
      <c r="U10" s="72">
        <f>IF(RES_hh_emi_in!U10=0,0,1000000*RES_hh_emi_in!U10/RES_hh_num_in!U10)</f>
        <v>0</v>
      </c>
      <c r="V10" s="72">
        <f>IF(RES_hh_emi_in!V10=0,0,1000000*RES_hh_emi_in!V10/RES_hh_num_in!V10)</f>
        <v>0</v>
      </c>
      <c r="W10" s="72">
        <f>IF(RES_hh_emi_in!W10=0,0,1000000*RES_hh_emi_in!W10/RES_hh_num_in!W10)</f>
        <v>0</v>
      </c>
      <c r="DA10" s="89" t="s">
        <v>851</v>
      </c>
    </row>
    <row r="11" spans="1:105" ht="12" customHeight="1" x14ac:dyDescent="0.25">
      <c r="A11" s="28" t="s">
        <v>203</v>
      </c>
      <c r="B11" s="72"/>
      <c r="C11" s="72">
        <f>IF(RES_hh_emi_in!C11=0,0,1000000*RES_hh_emi_in!C11/RES_hh_num_in!C11)</f>
        <v>0</v>
      </c>
      <c r="D11" s="72">
        <f>IF(RES_hh_emi_in!D11=0,0,1000000*RES_hh_emi_in!D11/RES_hh_num_in!D11)</f>
        <v>0</v>
      </c>
      <c r="E11" s="72">
        <f>IF(RES_hh_emi_in!E11=0,0,1000000*RES_hh_emi_in!E11/RES_hh_num_in!E11)</f>
        <v>0</v>
      </c>
      <c r="F11" s="72">
        <f>IF(RES_hh_emi_in!F11=0,0,1000000*RES_hh_emi_in!F11/RES_hh_num_in!F11)</f>
        <v>0</v>
      </c>
      <c r="G11" s="72">
        <f>IF(RES_hh_emi_in!G11=0,0,1000000*RES_hh_emi_in!G11/RES_hh_num_in!G11)</f>
        <v>0</v>
      </c>
      <c r="H11" s="72">
        <f>IF(RES_hh_emi_in!H11=0,0,1000000*RES_hh_emi_in!H11/RES_hh_num_in!H11)</f>
        <v>0</v>
      </c>
      <c r="I11" s="72">
        <f>IF(RES_hh_emi_in!I11=0,0,1000000*RES_hh_emi_in!I11/RES_hh_num_in!I11)</f>
        <v>0</v>
      </c>
      <c r="J11" s="72">
        <f>IF(RES_hh_emi_in!J11=0,0,1000000*RES_hh_emi_in!J11/RES_hh_num_in!J11)</f>
        <v>0</v>
      </c>
      <c r="K11" s="72">
        <f>IF(RES_hh_emi_in!K11=0,0,1000000*RES_hh_emi_in!K11/RES_hh_num_in!K11)</f>
        <v>0</v>
      </c>
      <c r="L11" s="72">
        <f>IF(RES_hh_emi_in!L11=0,0,1000000*RES_hh_emi_in!L11/RES_hh_num_in!L11)</f>
        <v>0</v>
      </c>
      <c r="M11" s="72">
        <f>IF(RES_hh_emi_in!M11=0,0,1000000*RES_hh_emi_in!M11/RES_hh_num_in!M11)</f>
        <v>0</v>
      </c>
      <c r="N11" s="72">
        <f>IF(RES_hh_emi_in!N11=0,0,1000000*RES_hh_emi_in!N11/RES_hh_num_in!N11)</f>
        <v>0</v>
      </c>
      <c r="O11" s="72">
        <f>IF(RES_hh_emi_in!O11=0,0,1000000*RES_hh_emi_in!O11/RES_hh_num_in!O11)</f>
        <v>0</v>
      </c>
      <c r="P11" s="72">
        <f>IF(RES_hh_emi_in!P11=0,0,1000000*RES_hh_emi_in!P11/RES_hh_num_in!P11)</f>
        <v>0</v>
      </c>
      <c r="Q11" s="72">
        <f>IF(RES_hh_emi_in!Q11=0,0,1000000*RES_hh_emi_in!Q11/RES_hh_num_in!Q11)</f>
        <v>0</v>
      </c>
      <c r="R11" s="72">
        <f>IF(RES_hh_emi_in!R11=0,0,1000000*RES_hh_emi_in!R11/RES_hh_num_in!R11)</f>
        <v>0</v>
      </c>
      <c r="S11" s="72">
        <f>IF(RES_hh_emi_in!S11=0,0,1000000*RES_hh_emi_in!S11/RES_hh_num_in!S11)</f>
        <v>0</v>
      </c>
      <c r="T11" s="72">
        <f>IF(RES_hh_emi_in!T11=0,0,1000000*RES_hh_emi_in!T11/RES_hh_num_in!T11)</f>
        <v>0</v>
      </c>
      <c r="U11" s="72">
        <f>IF(RES_hh_emi_in!U11=0,0,1000000*RES_hh_emi_in!U11/RES_hh_num_in!U11)</f>
        <v>0</v>
      </c>
      <c r="V11" s="72">
        <f>IF(RES_hh_emi_in!V11=0,0,1000000*RES_hh_emi_in!V11/RES_hh_num_in!V11)</f>
        <v>0</v>
      </c>
      <c r="W11" s="72">
        <f>IF(RES_hh_emi_in!W11=0,0,1000000*RES_hh_emi_in!W11/RES_hh_num_in!W11)</f>
        <v>0</v>
      </c>
      <c r="DA11" s="89" t="s">
        <v>852</v>
      </c>
    </row>
    <row r="12" spans="1:105" ht="12" customHeight="1" x14ac:dyDescent="0.25">
      <c r="A12" s="28" t="s">
        <v>95</v>
      </c>
      <c r="B12" s="72"/>
      <c r="C12" s="72">
        <f>IF(RES_hh_emi_in!C12=0,0,1000000*RES_hh_emi_in!C12/RES_hh_num_in!C12)</f>
        <v>0</v>
      </c>
      <c r="D12" s="72">
        <f>IF(RES_hh_emi_in!D12=0,0,1000000*RES_hh_emi_in!D12/RES_hh_num_in!D12)</f>
        <v>0</v>
      </c>
      <c r="E12" s="72">
        <f>IF(RES_hh_emi_in!E12=0,0,1000000*RES_hh_emi_in!E12/RES_hh_num_in!E12)</f>
        <v>0</v>
      </c>
      <c r="F12" s="72">
        <f>IF(RES_hh_emi_in!F12=0,0,1000000*RES_hh_emi_in!F12/RES_hh_num_in!F12)</f>
        <v>0</v>
      </c>
      <c r="G12" s="72">
        <f>IF(RES_hh_emi_in!G12=0,0,1000000*RES_hh_emi_in!G12/RES_hh_num_in!G12)</f>
        <v>0</v>
      </c>
      <c r="H12" s="72">
        <f>IF(RES_hh_emi_in!H12=0,0,1000000*RES_hh_emi_in!H12/RES_hh_num_in!H12)</f>
        <v>0</v>
      </c>
      <c r="I12" s="72">
        <f>IF(RES_hh_emi_in!I12=0,0,1000000*RES_hh_emi_in!I12/RES_hh_num_in!I12)</f>
        <v>0</v>
      </c>
      <c r="J12" s="72">
        <f>IF(RES_hh_emi_in!J12=0,0,1000000*RES_hh_emi_in!J12/RES_hh_num_in!J12)</f>
        <v>0</v>
      </c>
      <c r="K12" s="72">
        <f>IF(RES_hh_emi_in!K12=0,0,1000000*RES_hh_emi_in!K12/RES_hh_num_in!K12)</f>
        <v>0</v>
      </c>
      <c r="L12" s="72">
        <f>IF(RES_hh_emi_in!L12=0,0,1000000*RES_hh_emi_in!L12/RES_hh_num_in!L12)</f>
        <v>0</v>
      </c>
      <c r="M12" s="72">
        <f>IF(RES_hh_emi_in!M12=0,0,1000000*RES_hh_emi_in!M12/RES_hh_num_in!M12)</f>
        <v>0</v>
      </c>
      <c r="N12" s="72">
        <f>IF(RES_hh_emi_in!N12=0,0,1000000*RES_hh_emi_in!N12/RES_hh_num_in!N12)</f>
        <v>0</v>
      </c>
      <c r="O12" s="72">
        <f>IF(RES_hh_emi_in!O12=0,0,1000000*RES_hh_emi_in!O12/RES_hh_num_in!O12)</f>
        <v>0</v>
      </c>
      <c r="P12" s="72">
        <f>IF(RES_hh_emi_in!P12=0,0,1000000*RES_hh_emi_in!P12/RES_hh_num_in!P12)</f>
        <v>0</v>
      </c>
      <c r="Q12" s="72">
        <f>IF(RES_hh_emi_in!Q12=0,0,1000000*RES_hh_emi_in!Q12/RES_hh_num_in!Q12)</f>
        <v>0</v>
      </c>
      <c r="R12" s="72">
        <f>IF(RES_hh_emi_in!R12=0,0,1000000*RES_hh_emi_in!R12/RES_hh_num_in!R12)</f>
        <v>0</v>
      </c>
      <c r="S12" s="72">
        <f>IF(RES_hh_emi_in!S12=0,0,1000000*RES_hh_emi_in!S12/RES_hh_num_in!S12)</f>
        <v>0</v>
      </c>
      <c r="T12" s="72">
        <f>IF(RES_hh_emi_in!T12=0,0,1000000*RES_hh_emi_in!T12/RES_hh_num_in!T12)</f>
        <v>0</v>
      </c>
      <c r="U12" s="72">
        <f>IF(RES_hh_emi_in!U12=0,0,1000000*RES_hh_emi_in!U12/RES_hh_num_in!U12)</f>
        <v>0</v>
      </c>
      <c r="V12" s="72">
        <f>IF(RES_hh_emi_in!V12=0,0,1000000*RES_hh_emi_in!V12/RES_hh_num_in!V12)</f>
        <v>0</v>
      </c>
      <c r="W12" s="72">
        <f>IF(RES_hh_emi_in!W12=0,0,1000000*RES_hh_emi_in!W12/RES_hh_num_in!W12)</f>
        <v>0</v>
      </c>
      <c r="DA12" s="89" t="s">
        <v>853</v>
      </c>
    </row>
    <row r="13" spans="1:105" ht="12" customHeight="1" x14ac:dyDescent="0.25">
      <c r="A13" s="73" t="s">
        <v>94</v>
      </c>
      <c r="B13" s="74"/>
      <c r="C13" s="74">
        <f>IF(RES_hh_emi_in!C13=0,0,1000000*RES_hh_emi_in!C13/RES_hh_num_in!C13)</f>
        <v>0</v>
      </c>
      <c r="D13" s="74">
        <f>IF(RES_hh_emi_in!D13=0,0,1000000*RES_hh_emi_in!D13/RES_hh_num_in!D13)</f>
        <v>0</v>
      </c>
      <c r="E13" s="74">
        <f>IF(RES_hh_emi_in!E13=0,0,1000000*RES_hh_emi_in!E13/RES_hh_num_in!E13)</f>
        <v>0</v>
      </c>
      <c r="F13" s="74">
        <f>IF(RES_hh_emi_in!F13=0,0,1000000*RES_hh_emi_in!F13/RES_hh_num_in!F13)</f>
        <v>0</v>
      </c>
      <c r="G13" s="74">
        <f>IF(RES_hh_emi_in!G13=0,0,1000000*RES_hh_emi_in!G13/RES_hh_num_in!G13)</f>
        <v>0</v>
      </c>
      <c r="H13" s="74">
        <f>IF(RES_hh_emi_in!H13=0,0,1000000*RES_hh_emi_in!H13/RES_hh_num_in!H13)</f>
        <v>0</v>
      </c>
      <c r="I13" s="74">
        <f>IF(RES_hh_emi_in!I13=0,0,1000000*RES_hh_emi_in!I13/RES_hh_num_in!I13)</f>
        <v>0</v>
      </c>
      <c r="J13" s="74">
        <f>IF(RES_hh_emi_in!J13=0,0,1000000*RES_hh_emi_in!J13/RES_hh_num_in!J13)</f>
        <v>0</v>
      </c>
      <c r="K13" s="74">
        <f>IF(RES_hh_emi_in!K13=0,0,1000000*RES_hh_emi_in!K13/RES_hh_num_in!K13)</f>
        <v>0</v>
      </c>
      <c r="L13" s="74">
        <f>IF(RES_hh_emi_in!L13=0,0,1000000*RES_hh_emi_in!L13/RES_hh_num_in!L13)</f>
        <v>0</v>
      </c>
      <c r="M13" s="74">
        <f>IF(RES_hh_emi_in!M13=0,0,1000000*RES_hh_emi_in!M13/RES_hh_num_in!M13)</f>
        <v>0</v>
      </c>
      <c r="N13" s="74">
        <f>IF(RES_hh_emi_in!N13=0,0,1000000*RES_hh_emi_in!N13/RES_hh_num_in!N13)</f>
        <v>0</v>
      </c>
      <c r="O13" s="74">
        <f>IF(RES_hh_emi_in!O13=0,0,1000000*RES_hh_emi_in!O13/RES_hh_num_in!O13)</f>
        <v>0</v>
      </c>
      <c r="P13" s="74">
        <f>IF(RES_hh_emi_in!P13=0,0,1000000*RES_hh_emi_in!P13/RES_hh_num_in!P13)</f>
        <v>0</v>
      </c>
      <c r="Q13" s="74">
        <f>IF(RES_hh_emi_in!Q13=0,0,1000000*RES_hh_emi_in!Q13/RES_hh_num_in!Q13)</f>
        <v>0</v>
      </c>
      <c r="R13" s="74">
        <f>IF(RES_hh_emi_in!R13=0,0,1000000*RES_hh_emi_in!R13/RES_hh_num_in!R13)</f>
        <v>0</v>
      </c>
      <c r="S13" s="74">
        <f>IF(RES_hh_emi_in!S13=0,0,1000000*RES_hh_emi_in!S13/RES_hh_num_in!S13)</f>
        <v>0</v>
      </c>
      <c r="T13" s="74">
        <f>IF(RES_hh_emi_in!T13=0,0,1000000*RES_hh_emi_in!T13/RES_hh_num_in!T13)</f>
        <v>0</v>
      </c>
      <c r="U13" s="74">
        <f>IF(RES_hh_emi_in!U13=0,0,1000000*RES_hh_emi_in!U13/RES_hh_num_in!U13)</f>
        <v>0</v>
      </c>
      <c r="V13" s="74">
        <f>IF(RES_hh_emi_in!V13=0,0,1000000*RES_hh_emi_in!V13/RES_hh_num_in!V13)</f>
        <v>0</v>
      </c>
      <c r="W13" s="74">
        <f>IF(RES_hh_emi_in!W13=0,0,1000000*RES_hh_emi_in!W13/RES_hh_num_in!W13)</f>
        <v>0</v>
      </c>
      <c r="DA13" s="90" t="s">
        <v>854</v>
      </c>
    </row>
    <row r="14" spans="1:105" ht="12" customHeight="1" x14ac:dyDescent="0.25">
      <c r="A14" s="75" t="s">
        <v>97</v>
      </c>
      <c r="B14" s="76"/>
      <c r="C14" s="76">
        <f>IF(RES_hh_emi_in!C14=0,0,1000000*RES_hh_emi_in!C14/RES_hh_num_in!C14)</f>
        <v>0</v>
      </c>
      <c r="D14" s="76">
        <f>IF(RES_hh_emi_in!D14=0,0,1000000*RES_hh_emi_in!D14/RES_hh_num_in!D14)</f>
        <v>0</v>
      </c>
      <c r="E14" s="76">
        <f>IF(RES_hh_emi_in!E14=0,0,1000000*RES_hh_emi_in!E14/RES_hh_num_in!E14)</f>
        <v>0</v>
      </c>
      <c r="F14" s="76">
        <f>IF(RES_hh_emi_in!F14=0,0,1000000*RES_hh_emi_in!F14/RES_hh_num_in!F14)</f>
        <v>0</v>
      </c>
      <c r="G14" s="76">
        <f>IF(RES_hh_emi_in!G14=0,0,1000000*RES_hh_emi_in!G14/RES_hh_num_in!G14)</f>
        <v>0</v>
      </c>
      <c r="H14" s="76">
        <f>IF(RES_hh_emi_in!H14=0,0,1000000*RES_hh_emi_in!H14/RES_hh_num_in!H14)</f>
        <v>0</v>
      </c>
      <c r="I14" s="76">
        <f>IF(RES_hh_emi_in!I14=0,0,1000000*RES_hh_emi_in!I14/RES_hh_num_in!I14)</f>
        <v>0</v>
      </c>
      <c r="J14" s="76">
        <f>IF(RES_hh_emi_in!J14=0,0,1000000*RES_hh_emi_in!J14/RES_hh_num_in!J14)</f>
        <v>0</v>
      </c>
      <c r="K14" s="76">
        <f>IF(RES_hh_emi_in!K14=0,0,1000000*RES_hh_emi_in!K14/RES_hh_num_in!K14)</f>
        <v>0</v>
      </c>
      <c r="L14" s="76">
        <f>IF(RES_hh_emi_in!L14=0,0,1000000*RES_hh_emi_in!L14/RES_hh_num_in!L14)</f>
        <v>0</v>
      </c>
      <c r="M14" s="76">
        <f>IF(RES_hh_emi_in!M14=0,0,1000000*RES_hh_emi_in!M14/RES_hh_num_in!M14)</f>
        <v>0</v>
      </c>
      <c r="N14" s="76">
        <f>IF(RES_hh_emi_in!N14=0,0,1000000*RES_hh_emi_in!N14/RES_hh_num_in!N14)</f>
        <v>0</v>
      </c>
      <c r="O14" s="76">
        <f>IF(RES_hh_emi_in!O14=0,0,1000000*RES_hh_emi_in!O14/RES_hh_num_in!O14)</f>
        <v>0</v>
      </c>
      <c r="P14" s="76">
        <f>IF(RES_hh_emi_in!P14=0,0,1000000*RES_hh_emi_in!P14/RES_hh_num_in!P14)</f>
        <v>0</v>
      </c>
      <c r="Q14" s="76">
        <f>IF(RES_hh_emi_in!Q14=0,0,1000000*RES_hh_emi_in!Q14/RES_hh_num_in!Q14)</f>
        <v>0</v>
      </c>
      <c r="R14" s="76">
        <f>IF(RES_hh_emi_in!R14=0,0,1000000*RES_hh_emi_in!R14/RES_hh_num_in!R14)</f>
        <v>0</v>
      </c>
      <c r="S14" s="76">
        <f>IF(RES_hh_emi_in!S14=0,0,1000000*RES_hh_emi_in!S14/RES_hh_num_in!S14)</f>
        <v>0</v>
      </c>
      <c r="T14" s="76">
        <f>IF(RES_hh_emi_in!T14=0,0,1000000*RES_hh_emi_in!T14/RES_hh_num_in!T14)</f>
        <v>0</v>
      </c>
      <c r="U14" s="76">
        <f>IF(RES_hh_emi_in!U14=0,0,1000000*RES_hh_emi_in!U14/RES_hh_num_in!U14)</f>
        <v>0</v>
      </c>
      <c r="V14" s="76">
        <f>IF(RES_hh_emi_in!V14=0,0,1000000*RES_hh_emi_in!V14/RES_hh_num_in!V14)</f>
        <v>0</v>
      </c>
      <c r="W14" s="76">
        <f>IF(RES_hh_emi_in!W14=0,0,1000000*RES_hh_emi_in!W14/RES_hh_num_in!W14)</f>
        <v>0</v>
      </c>
      <c r="DA14" s="91" t="s">
        <v>855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856</v>
      </c>
    </row>
    <row r="16" spans="1:105" ht="12" customHeight="1" x14ac:dyDescent="0.25">
      <c r="A16" s="28" t="s">
        <v>91</v>
      </c>
      <c r="B16" s="72"/>
      <c r="C16" s="72">
        <f>IF(RES_hh_emi_in!C16=0,0,1000000*RES_hh_emi_in!C16/RES_hh_num_in!C$3)</f>
        <v>0</v>
      </c>
      <c r="D16" s="72">
        <f>IF(RES_hh_emi_in!D16=0,0,1000000*RES_hh_emi_in!D16/RES_hh_num_in!D$3)</f>
        <v>0</v>
      </c>
      <c r="E16" s="72">
        <f>IF(RES_hh_emi_in!E16=0,0,1000000*RES_hh_emi_in!E16/RES_hh_num_in!E$3)</f>
        <v>0</v>
      </c>
      <c r="F16" s="72">
        <f>IF(RES_hh_emi_in!F16=0,0,1000000*RES_hh_emi_in!F16/RES_hh_num_in!F$3)</f>
        <v>0</v>
      </c>
      <c r="G16" s="72">
        <f>IF(RES_hh_emi_in!G16=0,0,1000000*RES_hh_emi_in!G16/RES_hh_num_in!G$3)</f>
        <v>0</v>
      </c>
      <c r="H16" s="72">
        <f>IF(RES_hh_emi_in!H16=0,0,1000000*RES_hh_emi_in!H16/RES_hh_num_in!H$3)</f>
        <v>0</v>
      </c>
      <c r="I16" s="72">
        <f>IF(RES_hh_emi_in!I16=0,0,1000000*RES_hh_emi_in!I16/RES_hh_num_in!I$3)</f>
        <v>0</v>
      </c>
      <c r="J16" s="72">
        <f>IF(RES_hh_emi_in!J16=0,0,1000000*RES_hh_emi_in!J16/RES_hh_num_in!J$3)</f>
        <v>0</v>
      </c>
      <c r="K16" s="72">
        <f>IF(RES_hh_emi_in!K16=0,0,1000000*RES_hh_emi_in!K16/RES_hh_num_in!K$3)</f>
        <v>0</v>
      </c>
      <c r="L16" s="72">
        <f>IF(RES_hh_emi_in!L16=0,0,1000000*RES_hh_emi_in!L16/RES_hh_num_in!L$3)</f>
        <v>0</v>
      </c>
      <c r="M16" s="72">
        <f>IF(RES_hh_emi_in!M16=0,0,1000000*RES_hh_emi_in!M16/RES_hh_num_in!M$3)</f>
        <v>0</v>
      </c>
      <c r="N16" s="72">
        <f>IF(RES_hh_emi_in!N16=0,0,1000000*RES_hh_emi_in!N16/RES_hh_num_in!N$3)</f>
        <v>0</v>
      </c>
      <c r="O16" s="72">
        <f>IF(RES_hh_emi_in!O16=0,0,1000000*RES_hh_emi_in!O16/RES_hh_num_in!O$3)</f>
        <v>0</v>
      </c>
      <c r="P16" s="72">
        <f>IF(RES_hh_emi_in!P16=0,0,1000000*RES_hh_emi_in!P16/RES_hh_num_in!P$3)</f>
        <v>0</v>
      </c>
      <c r="Q16" s="72">
        <f>IF(RES_hh_emi_in!Q16=0,0,1000000*RES_hh_emi_in!Q16/RES_hh_num_in!Q$3)</f>
        <v>0</v>
      </c>
      <c r="R16" s="72">
        <f>IF(RES_hh_emi_in!R16=0,0,1000000*RES_hh_emi_in!R16/RES_hh_num_in!R$3)</f>
        <v>0</v>
      </c>
      <c r="S16" s="72">
        <f>IF(RES_hh_emi_in!S16=0,0,1000000*RES_hh_emi_in!S16/RES_hh_num_in!S$3)</f>
        <v>0</v>
      </c>
      <c r="T16" s="72">
        <f>IF(RES_hh_emi_in!T16=0,0,1000000*RES_hh_emi_in!T16/RES_hh_num_in!T$3)</f>
        <v>0</v>
      </c>
      <c r="U16" s="72">
        <f>IF(RES_hh_emi_in!U16=0,0,1000000*RES_hh_emi_in!U16/RES_hh_num_in!U$3)</f>
        <v>0</v>
      </c>
      <c r="V16" s="72">
        <f>IF(RES_hh_emi_in!V16=0,0,1000000*RES_hh_emi_in!V16/RES_hh_num_in!V$3)</f>
        <v>0</v>
      </c>
      <c r="W16" s="72">
        <f>IF(RES_hh_emi_in!W16=0,0,1000000*RES_hh_emi_in!W16/RES_hh_num_in!W$3)</f>
        <v>0</v>
      </c>
      <c r="DA16" s="89" t="s">
        <v>857</v>
      </c>
    </row>
    <row r="17" spans="1:105" ht="12.95" customHeight="1" x14ac:dyDescent="0.25">
      <c r="A17" s="68" t="s">
        <v>55</v>
      </c>
      <c r="B17" s="69"/>
      <c r="C17" s="69">
        <f>IF(RES_hh_emi_in!C17=0,0,1000000*RES_hh_emi_in!C17/RES_hh_num_in!C17)</f>
        <v>241.67176940525272</v>
      </c>
      <c r="D17" s="69">
        <f>IF(RES_hh_emi_in!D17=0,0,1000000*RES_hh_emi_in!D17/RES_hh_num_in!D17)</f>
        <v>293.10159871017498</v>
      </c>
      <c r="E17" s="69">
        <f>IF(RES_hh_emi_in!E17=0,0,1000000*RES_hh_emi_in!E17/RES_hh_num_in!E17)</f>
        <v>283.87083300546038</v>
      </c>
      <c r="F17" s="69">
        <f>IF(RES_hh_emi_in!F17=0,0,1000000*RES_hh_emi_in!F17/RES_hh_num_in!F17)</f>
        <v>263.29092483157882</v>
      </c>
      <c r="G17" s="69">
        <f>IF(RES_hh_emi_in!G17=0,0,1000000*RES_hh_emi_in!G17/RES_hh_num_in!G17)</f>
        <v>262.43526173416478</v>
      </c>
      <c r="H17" s="69">
        <f>IF(RES_hh_emi_in!H17=0,0,1000000*RES_hh_emi_in!H17/RES_hh_num_in!H17)</f>
        <v>241.9608841269096</v>
      </c>
      <c r="I17" s="69">
        <f>IF(RES_hh_emi_in!I17=0,0,1000000*RES_hh_emi_in!I17/RES_hh_num_in!I17)</f>
        <v>334.72364193580745</v>
      </c>
      <c r="J17" s="69">
        <f>IF(RES_hh_emi_in!J17=0,0,1000000*RES_hh_emi_in!J17/RES_hh_num_in!J17)</f>
        <v>316.07211051898071</v>
      </c>
      <c r="K17" s="69">
        <f>IF(RES_hh_emi_in!K17=0,0,1000000*RES_hh_emi_in!K17/RES_hh_num_in!K17)</f>
        <v>244.5802089819519</v>
      </c>
      <c r="L17" s="69">
        <f>IF(RES_hh_emi_in!L17=0,0,1000000*RES_hh_emi_in!L17/RES_hh_num_in!L17)</f>
        <v>269.69187870531937</v>
      </c>
      <c r="M17" s="69">
        <f>IF(RES_hh_emi_in!M17=0,0,1000000*RES_hh_emi_in!M17/RES_hh_num_in!M17)</f>
        <v>232.97356716523001</v>
      </c>
      <c r="N17" s="69">
        <f>IF(RES_hh_emi_in!N17=0,0,1000000*RES_hh_emi_in!N17/RES_hh_num_in!N17)</f>
        <v>191.52736061918017</v>
      </c>
      <c r="O17" s="69">
        <f>IF(RES_hh_emi_in!O17=0,0,1000000*RES_hh_emi_in!O17/RES_hh_num_in!O17)</f>
        <v>186.11732153721138</v>
      </c>
      <c r="P17" s="69">
        <f>IF(RES_hh_emi_in!P17=0,0,1000000*RES_hh_emi_in!P17/RES_hh_num_in!P17)</f>
        <v>210.26170945457099</v>
      </c>
      <c r="Q17" s="69">
        <f>IF(RES_hh_emi_in!Q17=0,0,1000000*RES_hh_emi_in!Q17/RES_hh_num_in!Q17)</f>
        <v>187.35813114071033</v>
      </c>
      <c r="R17" s="69">
        <f>IF(RES_hh_emi_in!R17=0,0,1000000*RES_hh_emi_in!R17/RES_hh_num_in!R17)</f>
        <v>216.03657343224316</v>
      </c>
      <c r="S17" s="69">
        <f>IF(RES_hh_emi_in!S17=0,0,1000000*RES_hh_emi_in!S17/RES_hh_num_in!S17)</f>
        <v>187.67717271349116</v>
      </c>
      <c r="T17" s="69">
        <f>IF(RES_hh_emi_in!T17=0,0,1000000*RES_hh_emi_in!T17/RES_hh_num_in!T17)</f>
        <v>197.28231303885042</v>
      </c>
      <c r="U17" s="69">
        <f>IF(RES_hh_emi_in!U17=0,0,1000000*RES_hh_emi_in!U17/RES_hh_num_in!U17)</f>
        <v>227.43878511147861</v>
      </c>
      <c r="V17" s="69">
        <f>IF(RES_hh_emi_in!V17=0,0,1000000*RES_hh_emi_in!V17/RES_hh_num_in!V17)</f>
        <v>126.70370080721457</v>
      </c>
      <c r="W17" s="69">
        <f>IF(RES_hh_emi_in!W17=0,0,1000000*RES_hh_emi_in!W17/RES_hh_num_in!W17)</f>
        <v>184.86207740317522</v>
      </c>
      <c r="DA17" s="88" t="s">
        <v>858</v>
      </c>
    </row>
    <row r="18" spans="1:105" ht="12" customHeight="1" x14ac:dyDescent="0.25">
      <c r="A18" s="28" t="s">
        <v>51</v>
      </c>
      <c r="B18" s="72"/>
      <c r="C18" s="72">
        <f>IF(RES_hh_emi_in!C18=0,0,1000000*RES_hh_emi_in!C18/RES_hh_num_in!C18)</f>
        <v>0</v>
      </c>
      <c r="D18" s="72">
        <f>IF(RES_hh_emi_in!D18=0,0,1000000*RES_hh_emi_in!D18/RES_hh_num_in!D18)</f>
        <v>0</v>
      </c>
      <c r="E18" s="72">
        <f>IF(RES_hh_emi_in!E18=0,0,1000000*RES_hh_emi_in!E18/RES_hh_num_in!E18)</f>
        <v>0</v>
      </c>
      <c r="F18" s="72">
        <f>IF(RES_hh_emi_in!F18=0,0,1000000*RES_hh_emi_in!F18/RES_hh_num_in!F18)</f>
        <v>0</v>
      </c>
      <c r="G18" s="72">
        <f>IF(RES_hh_emi_in!G18=0,0,1000000*RES_hh_emi_in!G18/RES_hh_num_in!G18)</f>
        <v>0</v>
      </c>
      <c r="H18" s="72">
        <f>IF(RES_hh_emi_in!H18=0,0,1000000*RES_hh_emi_in!H18/RES_hh_num_in!H18)</f>
        <v>0</v>
      </c>
      <c r="I18" s="72">
        <f>IF(RES_hh_emi_in!I18=0,0,1000000*RES_hh_emi_in!I18/RES_hh_num_in!I18)</f>
        <v>0</v>
      </c>
      <c r="J18" s="72">
        <f>IF(RES_hh_emi_in!J18=0,0,1000000*RES_hh_emi_in!J18/RES_hh_num_in!J18)</f>
        <v>0</v>
      </c>
      <c r="K18" s="72">
        <f>IF(RES_hh_emi_in!K18=0,0,1000000*RES_hh_emi_in!K18/RES_hh_num_in!K18)</f>
        <v>0</v>
      </c>
      <c r="L18" s="72">
        <f>IF(RES_hh_emi_in!L18=0,0,1000000*RES_hh_emi_in!L18/RES_hh_num_in!L18)</f>
        <v>0</v>
      </c>
      <c r="M18" s="72">
        <f>IF(RES_hh_emi_in!M18=0,0,1000000*RES_hh_emi_in!M18/RES_hh_num_in!M18)</f>
        <v>0</v>
      </c>
      <c r="N18" s="72">
        <f>IF(RES_hh_emi_in!N18=0,0,1000000*RES_hh_emi_in!N18/RES_hh_num_in!N18)</f>
        <v>0</v>
      </c>
      <c r="O18" s="72">
        <f>IF(RES_hh_emi_in!O18=0,0,1000000*RES_hh_emi_in!O18/RES_hh_num_in!O18)</f>
        <v>0</v>
      </c>
      <c r="P18" s="72">
        <f>IF(RES_hh_emi_in!P18=0,0,1000000*RES_hh_emi_in!P18/RES_hh_num_in!P18)</f>
        <v>0</v>
      </c>
      <c r="Q18" s="72">
        <f>IF(RES_hh_emi_in!Q18=0,0,1000000*RES_hh_emi_in!Q18/RES_hh_num_in!Q18)</f>
        <v>0</v>
      </c>
      <c r="R18" s="72">
        <f>IF(RES_hh_emi_in!R18=0,0,1000000*RES_hh_emi_in!R18/RES_hh_num_in!R18)</f>
        <v>0</v>
      </c>
      <c r="S18" s="72">
        <f>IF(RES_hh_emi_in!S18=0,0,1000000*RES_hh_emi_in!S18/RES_hh_num_in!S18)</f>
        <v>0</v>
      </c>
      <c r="T18" s="72">
        <f>IF(RES_hh_emi_in!T18=0,0,1000000*RES_hh_emi_in!T18/RES_hh_num_in!T18)</f>
        <v>0</v>
      </c>
      <c r="U18" s="72">
        <f>IF(RES_hh_emi_in!U18=0,0,1000000*RES_hh_emi_in!U18/RES_hh_num_in!U18)</f>
        <v>0</v>
      </c>
      <c r="V18" s="72">
        <f>IF(RES_hh_emi_in!V18=0,0,1000000*RES_hh_emi_in!V18/RES_hh_num_in!V18)</f>
        <v>0</v>
      </c>
      <c r="W18" s="72">
        <f>IF(RES_hh_emi_in!W18=0,0,1000000*RES_hh_emi_in!W18/RES_hh_num_in!W18)</f>
        <v>0</v>
      </c>
      <c r="DA18" s="89" t="s">
        <v>859</v>
      </c>
    </row>
    <row r="19" spans="1:105" s="2" customFormat="1" ht="12" customHeight="1" x14ac:dyDescent="0.25">
      <c r="A19" s="28" t="s">
        <v>74</v>
      </c>
      <c r="B19" s="72"/>
      <c r="C19" s="72">
        <f>IF(RES_hh_emi_in!C19=0,0,1000000*RES_hh_emi_in!C19/RES_hh_num_in!C19)</f>
        <v>424.8627354999727</v>
      </c>
      <c r="D19" s="72">
        <f>IF(RES_hh_emi_in!D19=0,0,1000000*RES_hh_emi_in!D19/RES_hh_num_in!D19)</f>
        <v>315.77542332391863</v>
      </c>
      <c r="E19" s="72">
        <f>IF(RES_hh_emi_in!E19=0,0,1000000*RES_hh_emi_in!E19/RES_hh_num_in!E19)</f>
        <v>137.80463304893323</v>
      </c>
      <c r="F19" s="72">
        <f>IF(RES_hh_emi_in!F19=0,0,1000000*RES_hh_emi_in!F19/RES_hh_num_in!F19)</f>
        <v>320.61017684937974</v>
      </c>
      <c r="G19" s="72">
        <f>IF(RES_hh_emi_in!G19=0,0,1000000*RES_hh_emi_in!G19/RES_hh_num_in!G19)</f>
        <v>462.02405769622209</v>
      </c>
      <c r="H19" s="72">
        <f>IF(RES_hh_emi_in!H19=0,0,1000000*RES_hh_emi_in!H19/RES_hh_num_in!H19)</f>
        <v>475.12225195797703</v>
      </c>
      <c r="I19" s="72">
        <f>IF(RES_hh_emi_in!I19=0,0,1000000*RES_hh_emi_in!I19/RES_hh_num_in!I19)</f>
        <v>202.32258444836543</v>
      </c>
      <c r="J19" s="72">
        <f>IF(RES_hh_emi_in!J19=0,0,1000000*RES_hh_emi_in!J19/RES_hh_num_in!J19)</f>
        <v>174.6488481376492</v>
      </c>
      <c r="K19" s="72">
        <f>IF(RES_hh_emi_in!K19=0,0,1000000*RES_hh_emi_in!K19/RES_hh_num_in!K19)</f>
        <v>415.7074533912691</v>
      </c>
      <c r="L19" s="72">
        <f>IF(RES_hh_emi_in!L19=0,0,1000000*RES_hh_emi_in!L19/RES_hh_num_in!L19)</f>
        <v>478.94885231380323</v>
      </c>
      <c r="M19" s="72">
        <f>IF(RES_hh_emi_in!M19=0,0,1000000*RES_hh_emi_in!M19/RES_hh_num_in!M19)</f>
        <v>243.32353195460996</v>
      </c>
      <c r="N19" s="72">
        <f>IF(RES_hh_emi_in!N19=0,0,1000000*RES_hh_emi_in!N19/RES_hh_num_in!N19)</f>
        <v>0</v>
      </c>
      <c r="O19" s="72">
        <f>IF(RES_hh_emi_in!O19=0,0,1000000*RES_hh_emi_in!O19/RES_hh_num_in!O19)</f>
        <v>0</v>
      </c>
      <c r="P19" s="72">
        <f>IF(RES_hh_emi_in!P19=0,0,1000000*RES_hh_emi_in!P19/RES_hh_num_in!P19)</f>
        <v>0</v>
      </c>
      <c r="Q19" s="72">
        <f>IF(RES_hh_emi_in!Q19=0,0,1000000*RES_hh_emi_in!Q19/RES_hh_num_in!Q19)</f>
        <v>0</v>
      </c>
      <c r="R19" s="72">
        <f>IF(RES_hh_emi_in!R19=0,0,1000000*RES_hh_emi_in!R19/RES_hh_num_in!R19)</f>
        <v>0</v>
      </c>
      <c r="S19" s="72">
        <f>IF(RES_hh_emi_in!S19=0,0,1000000*RES_hh_emi_in!S19/RES_hh_num_in!S19)</f>
        <v>0</v>
      </c>
      <c r="T19" s="72">
        <f>IF(RES_hh_emi_in!T19=0,0,1000000*RES_hh_emi_in!T19/RES_hh_num_in!T19)</f>
        <v>0</v>
      </c>
      <c r="U19" s="72">
        <f>IF(RES_hh_emi_in!U19=0,0,1000000*RES_hh_emi_in!U19/RES_hh_num_in!U19)</f>
        <v>0</v>
      </c>
      <c r="V19" s="72">
        <f>IF(RES_hh_emi_in!V19=0,0,1000000*RES_hh_emi_in!V19/RES_hh_num_in!V19)</f>
        <v>0</v>
      </c>
      <c r="W19" s="72">
        <f>IF(RES_hh_emi_in!W19=0,0,1000000*RES_hh_emi_in!W19/RES_hh_num_in!W19)</f>
        <v>0</v>
      </c>
      <c r="DA19" s="89" t="s">
        <v>860</v>
      </c>
    </row>
    <row r="20" spans="1:105" ht="12" customHeight="1" x14ac:dyDescent="0.25">
      <c r="A20" s="28" t="s">
        <v>205</v>
      </c>
      <c r="B20" s="72"/>
      <c r="C20" s="72">
        <f>IF(RES_hh_emi_in!C20=0,0,1000000*RES_hh_emi_in!C20/RES_hh_num_in!C20)</f>
        <v>517.89863599908927</v>
      </c>
      <c r="D20" s="72">
        <f>IF(RES_hh_emi_in!D20=0,0,1000000*RES_hh_emi_in!D20/RES_hh_num_in!D20)</f>
        <v>517.50953846592347</v>
      </c>
      <c r="E20" s="72">
        <f>IF(RES_hh_emi_in!E20=0,0,1000000*RES_hh_emi_in!E20/RES_hh_num_in!E20)</f>
        <v>509.84558422212319</v>
      </c>
      <c r="F20" s="72">
        <f>IF(RES_hh_emi_in!F20=0,0,1000000*RES_hh_emi_in!F20/RES_hh_num_in!F20)</f>
        <v>497.16922663556664</v>
      </c>
      <c r="G20" s="72">
        <f>IF(RES_hh_emi_in!G20=0,0,1000000*RES_hh_emi_in!G20/RES_hh_num_in!G20)</f>
        <v>466.94414110220515</v>
      </c>
      <c r="H20" s="72">
        <f>IF(RES_hh_emi_in!H20=0,0,1000000*RES_hh_emi_in!H20/RES_hh_num_in!H20)</f>
        <v>479.9166271213785</v>
      </c>
      <c r="I20" s="72">
        <f>IF(RES_hh_emi_in!I20=0,0,1000000*RES_hh_emi_in!I20/RES_hh_num_in!I20)</f>
        <v>461.6573301663405</v>
      </c>
      <c r="J20" s="72">
        <f>IF(RES_hh_emi_in!J20=0,0,1000000*RES_hh_emi_in!J20/RES_hh_num_in!J20)</f>
        <v>458.33192409767423</v>
      </c>
      <c r="K20" s="72">
        <f>IF(RES_hh_emi_in!K20=0,0,1000000*RES_hh_emi_in!K20/RES_hh_num_in!K20)</f>
        <v>438.85783204917709</v>
      </c>
      <c r="L20" s="72">
        <f>IF(RES_hh_emi_in!L20=0,0,1000000*RES_hh_emi_in!L20/RES_hh_num_in!L20)</f>
        <v>432.05003726278511</v>
      </c>
      <c r="M20" s="72">
        <f>IF(RES_hh_emi_in!M20=0,0,1000000*RES_hh_emi_in!M20/RES_hh_num_in!M20)</f>
        <v>447.77941427134692</v>
      </c>
      <c r="N20" s="72">
        <f>IF(RES_hh_emi_in!N20=0,0,1000000*RES_hh_emi_in!N20/RES_hh_num_in!N20)</f>
        <v>448.30322047826178</v>
      </c>
      <c r="O20" s="72">
        <f>IF(RES_hh_emi_in!O20=0,0,1000000*RES_hh_emi_in!O20/RES_hh_num_in!O20)</f>
        <v>441.62729922223224</v>
      </c>
      <c r="P20" s="72">
        <f>IF(RES_hh_emi_in!P20=0,0,1000000*RES_hh_emi_in!P20/RES_hh_num_in!P20)</f>
        <v>410.6831591597001</v>
      </c>
      <c r="Q20" s="72">
        <f>IF(RES_hh_emi_in!Q20=0,0,1000000*RES_hh_emi_in!Q20/RES_hh_num_in!Q20)</f>
        <v>389.05841195818766</v>
      </c>
      <c r="R20" s="72">
        <f>IF(RES_hh_emi_in!R20=0,0,1000000*RES_hh_emi_in!R20/RES_hh_num_in!R20)</f>
        <v>374.66368907161063</v>
      </c>
      <c r="S20" s="72">
        <f>IF(RES_hh_emi_in!S20=0,0,1000000*RES_hh_emi_in!S20/RES_hh_num_in!S20)</f>
        <v>281.41062737668938</v>
      </c>
      <c r="T20" s="72">
        <f>IF(RES_hh_emi_in!T20=0,0,1000000*RES_hh_emi_in!T20/RES_hh_num_in!T20)</f>
        <v>339.97211650638258</v>
      </c>
      <c r="U20" s="72">
        <f>IF(RES_hh_emi_in!U20=0,0,1000000*RES_hh_emi_in!U20/RES_hh_num_in!U20)</f>
        <v>362.87061675656724</v>
      </c>
      <c r="V20" s="72">
        <f>IF(RES_hh_emi_in!V20=0,0,1000000*RES_hh_emi_in!V20/RES_hh_num_in!V20)</f>
        <v>278.78509862988471</v>
      </c>
      <c r="W20" s="72">
        <f>IF(RES_hh_emi_in!W20=0,0,1000000*RES_hh_emi_in!W20/RES_hh_num_in!W20)</f>
        <v>319.73019279489597</v>
      </c>
      <c r="DA20" s="89" t="s">
        <v>861</v>
      </c>
    </row>
    <row r="21" spans="1:105" ht="12" customHeight="1" x14ac:dyDescent="0.25">
      <c r="A21" s="28" t="s">
        <v>192</v>
      </c>
      <c r="B21" s="72"/>
      <c r="C21" s="72">
        <f>IF(RES_hh_emi_in!C21=0,0,1000000*RES_hh_emi_in!C21/RES_hh_num_in!C21)</f>
        <v>345.66445218981141</v>
      </c>
      <c r="D21" s="72">
        <f>IF(RES_hh_emi_in!D21=0,0,1000000*RES_hh_emi_in!D21/RES_hh_num_in!D21)</f>
        <v>350.4036680573829</v>
      </c>
      <c r="E21" s="72">
        <f>IF(RES_hh_emi_in!E21=0,0,1000000*RES_hh_emi_in!E21/RES_hh_num_in!E21)</f>
        <v>343.89965805736614</v>
      </c>
      <c r="F21" s="72">
        <f>IF(RES_hh_emi_in!F21=0,0,1000000*RES_hh_emi_in!F21/RES_hh_num_in!F21)</f>
        <v>333.99408999875749</v>
      </c>
      <c r="G21" s="72">
        <f>IF(RES_hh_emi_in!G21=0,0,1000000*RES_hh_emi_in!G21/RES_hh_num_in!G21)</f>
        <v>320.34311814776578</v>
      </c>
      <c r="H21" s="72">
        <f>IF(RES_hh_emi_in!H21=0,0,1000000*RES_hh_emi_in!H21/RES_hh_num_in!H21)</f>
        <v>290.90490491795157</v>
      </c>
      <c r="I21" s="72">
        <f>IF(RES_hh_emi_in!I21=0,0,1000000*RES_hh_emi_in!I21/RES_hh_num_in!I21)</f>
        <v>283.48405611074384</v>
      </c>
      <c r="J21" s="72">
        <f>IF(RES_hh_emi_in!J21=0,0,1000000*RES_hh_emi_in!J21/RES_hh_num_in!J21)</f>
        <v>286.67389972729865</v>
      </c>
      <c r="K21" s="72">
        <f>IF(RES_hh_emi_in!K21=0,0,1000000*RES_hh_emi_in!K21/RES_hh_num_in!K21)</f>
        <v>226.8841788204609</v>
      </c>
      <c r="L21" s="72">
        <f>IF(RES_hh_emi_in!L21=0,0,1000000*RES_hh_emi_in!L21/RES_hh_num_in!L21)</f>
        <v>268.40144596319328</v>
      </c>
      <c r="M21" s="72">
        <f>IF(RES_hh_emi_in!M21=0,0,1000000*RES_hh_emi_in!M21/RES_hh_num_in!M21)</f>
        <v>304.3366132494491</v>
      </c>
      <c r="N21" s="72">
        <f>IF(RES_hh_emi_in!N21=0,0,1000000*RES_hh_emi_in!N21/RES_hh_num_in!N21)</f>
        <v>224.03561952017958</v>
      </c>
      <c r="O21" s="72">
        <f>IF(RES_hh_emi_in!O21=0,0,1000000*RES_hh_emi_in!O21/RES_hh_num_in!O21)</f>
        <v>298.91764587400343</v>
      </c>
      <c r="P21" s="72">
        <f>IF(RES_hh_emi_in!P21=0,0,1000000*RES_hh_emi_in!P21/RES_hh_num_in!P21)</f>
        <v>320.48774466507814</v>
      </c>
      <c r="Q21" s="72">
        <f>IF(RES_hh_emi_in!Q21=0,0,1000000*RES_hh_emi_in!Q21/RES_hh_num_in!Q21)</f>
        <v>175.75108566768208</v>
      </c>
      <c r="R21" s="72">
        <f>IF(RES_hh_emi_in!R21=0,0,1000000*RES_hh_emi_in!R21/RES_hh_num_in!R21)</f>
        <v>204.3272813441634</v>
      </c>
      <c r="S21" s="72">
        <f>IF(RES_hh_emi_in!S21=0,0,1000000*RES_hh_emi_in!S21/RES_hh_num_in!S21)</f>
        <v>195.5291966742904</v>
      </c>
      <c r="T21" s="72">
        <f>IF(RES_hh_emi_in!T21=0,0,1000000*RES_hh_emi_in!T21/RES_hh_num_in!T21)</f>
        <v>212.23143019678176</v>
      </c>
      <c r="U21" s="72">
        <f>IF(RES_hh_emi_in!U21=0,0,1000000*RES_hh_emi_in!U21/RES_hh_num_in!U21)</f>
        <v>262.32857215913253</v>
      </c>
      <c r="V21" s="72">
        <f>IF(RES_hh_emi_in!V21=0,0,1000000*RES_hh_emi_in!V21/RES_hh_num_in!V21)</f>
        <v>145.13383387190515</v>
      </c>
      <c r="W21" s="72">
        <f>IF(RES_hh_emi_in!W21=0,0,1000000*RES_hh_emi_in!W21/RES_hh_num_in!W21)</f>
        <v>191.21249244083819</v>
      </c>
      <c r="DA21" s="89" t="s">
        <v>862</v>
      </c>
    </row>
    <row r="22" spans="1:105" ht="12" customHeight="1" x14ac:dyDescent="0.25">
      <c r="A22" s="28" t="s">
        <v>207</v>
      </c>
      <c r="B22" s="72"/>
      <c r="C22" s="72">
        <f>IF(RES_hh_emi_in!C22=0,0,1000000*RES_hh_emi_in!C22/RES_hh_num_in!C22)</f>
        <v>0</v>
      </c>
      <c r="D22" s="72">
        <f>IF(RES_hh_emi_in!D22=0,0,1000000*RES_hh_emi_in!D22/RES_hh_num_in!D22)</f>
        <v>0</v>
      </c>
      <c r="E22" s="72">
        <f>IF(RES_hh_emi_in!E22=0,0,1000000*RES_hh_emi_in!E22/RES_hh_num_in!E22)</f>
        <v>0</v>
      </c>
      <c r="F22" s="72">
        <f>IF(RES_hh_emi_in!F22=0,0,1000000*RES_hh_emi_in!F22/RES_hh_num_in!F22)</f>
        <v>0</v>
      </c>
      <c r="G22" s="72">
        <f>IF(RES_hh_emi_in!G22=0,0,1000000*RES_hh_emi_in!G22/RES_hh_num_in!G22)</f>
        <v>0</v>
      </c>
      <c r="H22" s="72">
        <f>IF(RES_hh_emi_in!H22=0,0,1000000*RES_hh_emi_in!H22/RES_hh_num_in!H22)</f>
        <v>0</v>
      </c>
      <c r="I22" s="72">
        <f>IF(RES_hh_emi_in!I22=0,0,1000000*RES_hh_emi_in!I22/RES_hh_num_in!I22)</f>
        <v>0</v>
      </c>
      <c r="J22" s="72">
        <f>IF(RES_hh_emi_in!J22=0,0,1000000*RES_hh_emi_in!J22/RES_hh_num_in!J22)</f>
        <v>0</v>
      </c>
      <c r="K22" s="72">
        <f>IF(RES_hh_emi_in!K22=0,0,1000000*RES_hh_emi_in!K22/RES_hh_num_in!K22)</f>
        <v>0</v>
      </c>
      <c r="L22" s="72">
        <f>IF(RES_hh_emi_in!L22=0,0,1000000*RES_hh_emi_in!L22/RES_hh_num_in!L22)</f>
        <v>0</v>
      </c>
      <c r="M22" s="72">
        <f>IF(RES_hh_emi_in!M22=0,0,1000000*RES_hh_emi_in!M22/RES_hh_num_in!M22)</f>
        <v>0</v>
      </c>
      <c r="N22" s="72">
        <f>IF(RES_hh_emi_in!N22=0,0,1000000*RES_hh_emi_in!N22/RES_hh_num_in!N22)</f>
        <v>0</v>
      </c>
      <c r="O22" s="72">
        <f>IF(RES_hh_emi_in!O22=0,0,1000000*RES_hh_emi_in!O22/RES_hh_num_in!O22)</f>
        <v>0</v>
      </c>
      <c r="P22" s="72">
        <f>IF(RES_hh_emi_in!P22=0,0,1000000*RES_hh_emi_in!P22/RES_hh_num_in!P22)</f>
        <v>0</v>
      </c>
      <c r="Q22" s="72">
        <f>IF(RES_hh_emi_in!Q22=0,0,1000000*RES_hh_emi_in!Q22/RES_hh_num_in!Q22)</f>
        <v>0</v>
      </c>
      <c r="R22" s="72">
        <f>IF(RES_hh_emi_in!R22=0,0,1000000*RES_hh_emi_in!R22/RES_hh_num_in!R22)</f>
        <v>0</v>
      </c>
      <c r="S22" s="72">
        <f>IF(RES_hh_emi_in!S22=0,0,1000000*RES_hh_emi_in!S22/RES_hh_num_in!S22)</f>
        <v>0</v>
      </c>
      <c r="T22" s="72">
        <f>IF(RES_hh_emi_in!T22=0,0,1000000*RES_hh_emi_in!T22/RES_hh_num_in!T22)</f>
        <v>0</v>
      </c>
      <c r="U22" s="72">
        <f>IF(RES_hh_emi_in!U22=0,0,1000000*RES_hh_emi_in!U22/RES_hh_num_in!U22)</f>
        <v>0</v>
      </c>
      <c r="V22" s="72">
        <f>IF(RES_hh_emi_in!V22=0,0,1000000*RES_hh_emi_in!V22/RES_hh_num_in!V22)</f>
        <v>0</v>
      </c>
      <c r="W22" s="72">
        <f>IF(RES_hh_emi_in!W22=0,0,1000000*RES_hh_emi_in!W22/RES_hh_num_in!W22)</f>
        <v>0</v>
      </c>
      <c r="DA22" s="89" t="s">
        <v>863</v>
      </c>
    </row>
    <row r="23" spans="1:105" ht="12" customHeight="1" x14ac:dyDescent="0.25">
      <c r="A23" s="28" t="s">
        <v>202</v>
      </c>
      <c r="B23" s="72"/>
      <c r="C23" s="72">
        <f>IF(RES_hh_emi_in!C23=0,0,1000000*RES_hh_emi_in!C23/RES_hh_num_in!C23)</f>
        <v>0</v>
      </c>
      <c r="D23" s="72">
        <f>IF(RES_hh_emi_in!D23=0,0,1000000*RES_hh_emi_in!D23/RES_hh_num_in!D23)</f>
        <v>0</v>
      </c>
      <c r="E23" s="72">
        <f>IF(RES_hh_emi_in!E23=0,0,1000000*RES_hh_emi_in!E23/RES_hh_num_in!E23)</f>
        <v>0</v>
      </c>
      <c r="F23" s="72">
        <f>IF(RES_hh_emi_in!F23=0,0,1000000*RES_hh_emi_in!F23/RES_hh_num_in!F23)</f>
        <v>0</v>
      </c>
      <c r="G23" s="72">
        <f>IF(RES_hh_emi_in!G23=0,0,1000000*RES_hh_emi_in!G23/RES_hh_num_in!G23)</f>
        <v>0</v>
      </c>
      <c r="H23" s="72">
        <f>IF(RES_hh_emi_in!H23=0,0,1000000*RES_hh_emi_in!H23/RES_hh_num_in!H23)</f>
        <v>0</v>
      </c>
      <c r="I23" s="72">
        <f>IF(RES_hh_emi_in!I23=0,0,1000000*RES_hh_emi_in!I23/RES_hh_num_in!I23)</f>
        <v>0</v>
      </c>
      <c r="J23" s="72">
        <f>IF(RES_hh_emi_in!J23=0,0,1000000*RES_hh_emi_in!J23/RES_hh_num_in!J23)</f>
        <v>0</v>
      </c>
      <c r="K23" s="72">
        <f>IF(RES_hh_emi_in!K23=0,0,1000000*RES_hh_emi_in!K23/RES_hh_num_in!K23)</f>
        <v>0</v>
      </c>
      <c r="L23" s="72">
        <f>IF(RES_hh_emi_in!L23=0,0,1000000*RES_hh_emi_in!L23/RES_hh_num_in!L23)</f>
        <v>0</v>
      </c>
      <c r="M23" s="72">
        <f>IF(RES_hh_emi_in!M23=0,0,1000000*RES_hh_emi_in!M23/RES_hh_num_in!M23)</f>
        <v>0</v>
      </c>
      <c r="N23" s="72">
        <f>IF(RES_hh_emi_in!N23=0,0,1000000*RES_hh_emi_in!N23/RES_hh_num_in!N23)</f>
        <v>0</v>
      </c>
      <c r="O23" s="72">
        <f>IF(RES_hh_emi_in!O23=0,0,1000000*RES_hh_emi_in!O23/RES_hh_num_in!O23)</f>
        <v>0</v>
      </c>
      <c r="P23" s="72">
        <f>IF(RES_hh_emi_in!P23=0,0,1000000*RES_hh_emi_in!P23/RES_hh_num_in!P23)</f>
        <v>0</v>
      </c>
      <c r="Q23" s="72">
        <f>IF(RES_hh_emi_in!Q23=0,0,1000000*RES_hh_emi_in!Q23/RES_hh_num_in!Q23)</f>
        <v>0</v>
      </c>
      <c r="R23" s="72">
        <f>IF(RES_hh_emi_in!R23=0,0,1000000*RES_hh_emi_in!R23/RES_hh_num_in!R23)</f>
        <v>0</v>
      </c>
      <c r="S23" s="72">
        <f>IF(RES_hh_emi_in!S23=0,0,1000000*RES_hh_emi_in!S23/RES_hh_num_in!S23)</f>
        <v>0</v>
      </c>
      <c r="T23" s="72">
        <f>IF(RES_hh_emi_in!T23=0,0,1000000*RES_hh_emi_in!T23/RES_hh_num_in!T23)</f>
        <v>0</v>
      </c>
      <c r="U23" s="72">
        <f>IF(RES_hh_emi_in!U23=0,0,1000000*RES_hh_emi_in!U23/RES_hh_num_in!U23)</f>
        <v>0</v>
      </c>
      <c r="V23" s="72">
        <f>IF(RES_hh_emi_in!V23=0,0,1000000*RES_hh_emi_in!V23/RES_hh_num_in!V23)</f>
        <v>0</v>
      </c>
      <c r="W23" s="72">
        <f>IF(RES_hh_emi_in!W23=0,0,1000000*RES_hh_emi_in!W23/RES_hh_num_in!W23)</f>
        <v>0</v>
      </c>
      <c r="DA23" s="89" t="s">
        <v>864</v>
      </c>
    </row>
    <row r="24" spans="1:105" ht="12" customHeight="1" x14ac:dyDescent="0.25">
      <c r="A24" s="28" t="s">
        <v>203</v>
      </c>
      <c r="B24" s="72"/>
      <c r="C24" s="72">
        <f>IF(RES_hh_emi_in!C24=0,0,1000000*RES_hh_emi_in!C24/RES_hh_num_in!C24)</f>
        <v>0</v>
      </c>
      <c r="D24" s="72">
        <f>IF(RES_hh_emi_in!D24=0,0,1000000*RES_hh_emi_in!D24/RES_hh_num_in!D24)</f>
        <v>0</v>
      </c>
      <c r="E24" s="72">
        <f>IF(RES_hh_emi_in!E24=0,0,1000000*RES_hh_emi_in!E24/RES_hh_num_in!E24)</f>
        <v>0</v>
      </c>
      <c r="F24" s="72">
        <f>IF(RES_hh_emi_in!F24=0,0,1000000*RES_hh_emi_in!F24/RES_hh_num_in!F24)</f>
        <v>0</v>
      </c>
      <c r="G24" s="72">
        <f>IF(RES_hh_emi_in!G24=0,0,1000000*RES_hh_emi_in!G24/RES_hh_num_in!G24)</f>
        <v>0</v>
      </c>
      <c r="H24" s="72">
        <f>IF(RES_hh_emi_in!H24=0,0,1000000*RES_hh_emi_in!H24/RES_hh_num_in!H24)</f>
        <v>0</v>
      </c>
      <c r="I24" s="72">
        <f>IF(RES_hh_emi_in!I24=0,0,1000000*RES_hh_emi_in!I24/RES_hh_num_in!I24)</f>
        <v>0</v>
      </c>
      <c r="J24" s="72">
        <f>IF(RES_hh_emi_in!J24=0,0,1000000*RES_hh_emi_in!J24/RES_hh_num_in!J24)</f>
        <v>0</v>
      </c>
      <c r="K24" s="72">
        <f>IF(RES_hh_emi_in!K24=0,0,1000000*RES_hh_emi_in!K24/RES_hh_num_in!K24)</f>
        <v>0</v>
      </c>
      <c r="L24" s="72">
        <f>IF(RES_hh_emi_in!L24=0,0,1000000*RES_hh_emi_in!L24/RES_hh_num_in!L24)</f>
        <v>0</v>
      </c>
      <c r="M24" s="72">
        <f>IF(RES_hh_emi_in!M24=0,0,1000000*RES_hh_emi_in!M24/RES_hh_num_in!M24)</f>
        <v>0</v>
      </c>
      <c r="N24" s="72">
        <f>IF(RES_hh_emi_in!N24=0,0,1000000*RES_hh_emi_in!N24/RES_hh_num_in!N24)</f>
        <v>0</v>
      </c>
      <c r="O24" s="72">
        <f>IF(RES_hh_emi_in!O24=0,0,1000000*RES_hh_emi_in!O24/RES_hh_num_in!O24)</f>
        <v>0</v>
      </c>
      <c r="P24" s="72">
        <f>IF(RES_hh_emi_in!P24=0,0,1000000*RES_hh_emi_in!P24/RES_hh_num_in!P24)</f>
        <v>0</v>
      </c>
      <c r="Q24" s="72">
        <f>IF(RES_hh_emi_in!Q24=0,0,1000000*RES_hh_emi_in!Q24/RES_hh_num_in!Q24)</f>
        <v>0</v>
      </c>
      <c r="R24" s="72">
        <f>IF(RES_hh_emi_in!R24=0,0,1000000*RES_hh_emi_in!R24/RES_hh_num_in!R24)</f>
        <v>0</v>
      </c>
      <c r="S24" s="72">
        <f>IF(RES_hh_emi_in!S24=0,0,1000000*RES_hh_emi_in!S24/RES_hh_num_in!S24)</f>
        <v>0</v>
      </c>
      <c r="T24" s="72">
        <f>IF(RES_hh_emi_in!T24=0,0,1000000*RES_hh_emi_in!T24/RES_hh_num_in!T24)</f>
        <v>0</v>
      </c>
      <c r="U24" s="72">
        <f>IF(RES_hh_emi_in!U24=0,0,1000000*RES_hh_emi_in!U24/RES_hh_num_in!U24)</f>
        <v>0</v>
      </c>
      <c r="V24" s="72">
        <f>IF(RES_hh_emi_in!V24=0,0,1000000*RES_hh_emi_in!V24/RES_hh_num_in!V24)</f>
        <v>0</v>
      </c>
      <c r="W24" s="72">
        <f>IF(RES_hh_emi_in!W24=0,0,1000000*RES_hh_emi_in!W24/RES_hh_num_in!W24)</f>
        <v>0</v>
      </c>
      <c r="DA24" s="89" t="s">
        <v>865</v>
      </c>
    </row>
    <row r="25" spans="1:105" ht="12" customHeight="1" x14ac:dyDescent="0.25">
      <c r="A25" s="73" t="s">
        <v>53</v>
      </c>
      <c r="B25" s="74"/>
      <c r="C25" s="74">
        <f>IF(RES_hh_emi_in!C25=0,0,1000000*RES_hh_emi_in!C25/RES_hh_num_in!C25)</f>
        <v>0</v>
      </c>
      <c r="D25" s="74">
        <f>IF(RES_hh_emi_in!D25=0,0,1000000*RES_hh_emi_in!D25/RES_hh_num_in!D25)</f>
        <v>0</v>
      </c>
      <c r="E25" s="74">
        <f>IF(RES_hh_emi_in!E25=0,0,1000000*RES_hh_emi_in!E25/RES_hh_num_in!E25)</f>
        <v>0</v>
      </c>
      <c r="F25" s="74">
        <f>IF(RES_hh_emi_in!F25=0,0,1000000*RES_hh_emi_in!F25/RES_hh_num_in!F25)</f>
        <v>0</v>
      </c>
      <c r="G25" s="74">
        <f>IF(RES_hh_emi_in!G25=0,0,1000000*RES_hh_emi_in!G25/RES_hh_num_in!G25)</f>
        <v>0</v>
      </c>
      <c r="H25" s="74">
        <f>IF(RES_hh_emi_in!H25=0,0,1000000*RES_hh_emi_in!H25/RES_hh_num_in!H25)</f>
        <v>0</v>
      </c>
      <c r="I25" s="74">
        <f>IF(RES_hh_emi_in!I25=0,0,1000000*RES_hh_emi_in!I25/RES_hh_num_in!I25)</f>
        <v>0</v>
      </c>
      <c r="J25" s="74">
        <f>IF(RES_hh_emi_in!J25=0,0,1000000*RES_hh_emi_in!J25/RES_hh_num_in!J25)</f>
        <v>0</v>
      </c>
      <c r="K25" s="74">
        <f>IF(RES_hh_emi_in!K25=0,0,1000000*RES_hh_emi_in!K25/RES_hh_num_in!K25)</f>
        <v>0</v>
      </c>
      <c r="L25" s="74">
        <f>IF(RES_hh_emi_in!L25=0,0,1000000*RES_hh_emi_in!L25/RES_hh_num_in!L25)</f>
        <v>0</v>
      </c>
      <c r="M25" s="74">
        <f>IF(RES_hh_emi_in!M25=0,0,1000000*RES_hh_emi_in!M25/RES_hh_num_in!M25)</f>
        <v>0</v>
      </c>
      <c r="N25" s="74">
        <f>IF(RES_hh_emi_in!N25=0,0,1000000*RES_hh_emi_in!N25/RES_hh_num_in!N25)</f>
        <v>0</v>
      </c>
      <c r="O25" s="74">
        <f>IF(RES_hh_emi_in!O25=0,0,1000000*RES_hh_emi_in!O25/RES_hh_num_in!O25)</f>
        <v>0</v>
      </c>
      <c r="P25" s="74">
        <f>IF(RES_hh_emi_in!P25=0,0,1000000*RES_hh_emi_in!P25/RES_hh_num_in!P25)</f>
        <v>0</v>
      </c>
      <c r="Q25" s="74">
        <f>IF(RES_hh_emi_in!Q25=0,0,1000000*RES_hh_emi_in!Q25/RES_hh_num_in!Q25)</f>
        <v>0</v>
      </c>
      <c r="R25" s="74">
        <f>IF(RES_hh_emi_in!R25=0,0,1000000*RES_hh_emi_in!R25/RES_hh_num_in!R25)</f>
        <v>0</v>
      </c>
      <c r="S25" s="74">
        <f>IF(RES_hh_emi_in!S25=0,0,1000000*RES_hh_emi_in!S25/RES_hh_num_in!S25)</f>
        <v>0</v>
      </c>
      <c r="T25" s="74">
        <f>IF(RES_hh_emi_in!T25=0,0,1000000*RES_hh_emi_in!T25/RES_hh_num_in!T25)</f>
        <v>0</v>
      </c>
      <c r="U25" s="74">
        <f>IF(RES_hh_emi_in!U25=0,0,1000000*RES_hh_emi_in!U25/RES_hh_num_in!U25)</f>
        <v>0</v>
      </c>
      <c r="V25" s="74">
        <f>IF(RES_hh_emi_in!V25=0,0,1000000*RES_hh_emi_in!V25/RES_hh_num_in!V25)</f>
        <v>0</v>
      </c>
      <c r="W25" s="74">
        <f>IF(RES_hh_emi_in!W25=0,0,1000000*RES_hh_emi_in!W25/RES_hh_num_in!W25)</f>
        <v>0</v>
      </c>
      <c r="DA25" s="90" t="s">
        <v>866</v>
      </c>
    </row>
    <row r="26" spans="1:105" ht="12" customHeight="1" x14ac:dyDescent="0.25">
      <c r="A26" s="32" t="s">
        <v>52</v>
      </c>
      <c r="B26" s="77"/>
      <c r="C26" s="77">
        <f>IF(RES_hh_emi_in!C26=0,0,1000000*RES_hh_emi_in!C26/RES_hh_num_in!C26)</f>
        <v>0</v>
      </c>
      <c r="D26" s="77">
        <f>IF(RES_hh_emi_in!D26=0,0,1000000*RES_hh_emi_in!D26/RES_hh_num_in!D26)</f>
        <v>0</v>
      </c>
      <c r="E26" s="77">
        <f>IF(RES_hh_emi_in!E26=0,0,1000000*RES_hh_emi_in!E26/RES_hh_num_in!E26)</f>
        <v>0</v>
      </c>
      <c r="F26" s="77">
        <f>IF(RES_hh_emi_in!F26=0,0,1000000*RES_hh_emi_in!F26/RES_hh_num_in!F26)</f>
        <v>0</v>
      </c>
      <c r="G26" s="77">
        <f>IF(RES_hh_emi_in!G26=0,0,1000000*RES_hh_emi_in!G26/RES_hh_num_in!G26)</f>
        <v>0</v>
      </c>
      <c r="H26" s="77">
        <f>IF(RES_hh_emi_in!H26=0,0,1000000*RES_hh_emi_in!H26/RES_hh_num_in!H26)</f>
        <v>0</v>
      </c>
      <c r="I26" s="77">
        <f>IF(RES_hh_emi_in!I26=0,0,1000000*RES_hh_emi_in!I26/RES_hh_num_in!I26)</f>
        <v>0</v>
      </c>
      <c r="J26" s="77">
        <f>IF(RES_hh_emi_in!J26=0,0,1000000*RES_hh_emi_in!J26/RES_hh_num_in!J26)</f>
        <v>0</v>
      </c>
      <c r="K26" s="77">
        <f>IF(RES_hh_emi_in!K26=0,0,1000000*RES_hh_emi_in!K26/RES_hh_num_in!K26)</f>
        <v>0</v>
      </c>
      <c r="L26" s="77">
        <f>IF(RES_hh_emi_in!L26=0,0,1000000*RES_hh_emi_in!L26/RES_hh_num_in!L26)</f>
        <v>0</v>
      </c>
      <c r="M26" s="77">
        <f>IF(RES_hh_emi_in!M26=0,0,1000000*RES_hh_emi_in!M26/RES_hh_num_in!M26)</f>
        <v>0</v>
      </c>
      <c r="N26" s="77">
        <f>IF(RES_hh_emi_in!N26=0,0,1000000*RES_hh_emi_in!N26/RES_hh_num_in!N26)</f>
        <v>0</v>
      </c>
      <c r="O26" s="77">
        <f>IF(RES_hh_emi_in!O26=0,0,1000000*RES_hh_emi_in!O26/RES_hh_num_in!O26)</f>
        <v>0</v>
      </c>
      <c r="P26" s="77">
        <f>IF(RES_hh_emi_in!P26=0,0,1000000*RES_hh_emi_in!P26/RES_hh_num_in!P26)</f>
        <v>0</v>
      </c>
      <c r="Q26" s="77">
        <f>IF(RES_hh_emi_in!Q26=0,0,1000000*RES_hh_emi_in!Q26/RES_hh_num_in!Q26)</f>
        <v>0</v>
      </c>
      <c r="R26" s="77">
        <f>IF(RES_hh_emi_in!R26=0,0,1000000*RES_hh_emi_in!R26/RES_hh_num_in!R26)</f>
        <v>0</v>
      </c>
      <c r="S26" s="77">
        <f>IF(RES_hh_emi_in!S26=0,0,1000000*RES_hh_emi_in!S26/RES_hh_num_in!S26)</f>
        <v>0</v>
      </c>
      <c r="T26" s="77">
        <f>IF(RES_hh_emi_in!T26=0,0,1000000*RES_hh_emi_in!T26/RES_hh_num_in!T26)</f>
        <v>0</v>
      </c>
      <c r="U26" s="77">
        <f>IF(RES_hh_emi_in!U26=0,0,1000000*RES_hh_emi_in!U26/RES_hh_num_in!U26)</f>
        <v>0</v>
      </c>
      <c r="V26" s="77">
        <f>IF(RES_hh_emi_in!V26=0,0,1000000*RES_hh_emi_in!V26/RES_hh_num_in!V26)</f>
        <v>0</v>
      </c>
      <c r="W26" s="77">
        <f>IF(RES_hh_emi_in!W26=0,0,1000000*RES_hh_emi_in!W26/RES_hh_num_in!W26)</f>
        <v>0</v>
      </c>
      <c r="DA26" s="92" t="s">
        <v>867</v>
      </c>
    </row>
    <row r="27" spans="1:105" ht="12.95" customHeight="1" x14ac:dyDescent="0.25">
      <c r="A27" s="68" t="s">
        <v>54</v>
      </c>
      <c r="B27" s="69"/>
      <c r="C27" s="69">
        <f>IF(RES_hh_emi_in!C27=0,0,1000000*RES_hh_emi_in!C27/RES_hh_num_in!C27)</f>
        <v>73.089660455647433</v>
      </c>
      <c r="D27" s="69">
        <f>IF(RES_hh_emi_in!D27=0,0,1000000*RES_hh_emi_in!D27/RES_hh_num_in!D27)</f>
        <v>14.224766250755497</v>
      </c>
      <c r="E27" s="69">
        <f>IF(RES_hh_emi_in!E27=0,0,1000000*RES_hh_emi_in!E27/RES_hh_num_in!E27)</f>
        <v>19.067136240516867</v>
      </c>
      <c r="F27" s="69">
        <f>IF(RES_hh_emi_in!F27=0,0,1000000*RES_hh_emi_in!F27/RES_hh_num_in!F27)</f>
        <v>29.627917328459059</v>
      </c>
      <c r="G27" s="69">
        <f>IF(RES_hh_emi_in!G27=0,0,1000000*RES_hh_emi_in!G27/RES_hh_num_in!G27)</f>
        <v>89.23937586144055</v>
      </c>
      <c r="H27" s="69">
        <f>IF(RES_hh_emi_in!H27=0,0,1000000*RES_hh_emi_in!H27/RES_hh_num_in!H27)</f>
        <v>68.695541664494215</v>
      </c>
      <c r="I27" s="69">
        <f>IF(RES_hh_emi_in!I27=0,0,1000000*RES_hh_emi_in!I27/RES_hh_num_in!I27)</f>
        <v>55.097006420892477</v>
      </c>
      <c r="J27" s="69">
        <f>IF(RES_hh_emi_in!J27=0,0,1000000*RES_hh_emi_in!J27/RES_hh_num_in!J27)</f>
        <v>77.606166213192267</v>
      </c>
      <c r="K27" s="69">
        <f>IF(RES_hh_emi_in!K27=0,0,1000000*RES_hh_emi_in!K27/RES_hh_num_in!K27)</f>
        <v>83.055167797245815</v>
      </c>
      <c r="L27" s="69">
        <f>IF(RES_hh_emi_in!L27=0,0,1000000*RES_hh_emi_in!L27/RES_hh_num_in!L27)</f>
        <v>64.780845848464779</v>
      </c>
      <c r="M27" s="69">
        <f>IF(RES_hh_emi_in!M27=0,0,1000000*RES_hh_emi_in!M27/RES_hh_num_in!M27)</f>
        <v>27.094077322542958</v>
      </c>
      <c r="N27" s="69">
        <f>IF(RES_hh_emi_in!N27=0,0,1000000*RES_hh_emi_in!N27/RES_hh_num_in!N27)</f>
        <v>40.775475298478248</v>
      </c>
      <c r="O27" s="69">
        <f>IF(RES_hh_emi_in!O27=0,0,1000000*RES_hh_emi_in!O27/RES_hh_num_in!O27)</f>
        <v>46.34635468897666</v>
      </c>
      <c r="P27" s="69">
        <f>IF(RES_hh_emi_in!P27=0,0,1000000*RES_hh_emi_in!P27/RES_hh_num_in!P27)</f>
        <v>65.757766717019692</v>
      </c>
      <c r="Q27" s="69">
        <f>IF(RES_hh_emi_in!Q27=0,0,1000000*RES_hh_emi_in!Q27/RES_hh_num_in!Q27)</f>
        <v>110.53259680508307</v>
      </c>
      <c r="R27" s="69">
        <f>IF(RES_hh_emi_in!R27=0,0,1000000*RES_hh_emi_in!R27/RES_hh_num_in!R27)</f>
        <v>105.52647787881773</v>
      </c>
      <c r="S27" s="69">
        <f>IF(RES_hh_emi_in!S27=0,0,1000000*RES_hh_emi_in!S27/RES_hh_num_in!S27)</f>
        <v>106.38002420264667</v>
      </c>
      <c r="T27" s="69">
        <f>IF(RES_hh_emi_in!T27=0,0,1000000*RES_hh_emi_in!T27/RES_hh_num_in!T27)</f>
        <v>53.876883671297904</v>
      </c>
      <c r="U27" s="69">
        <f>IF(RES_hh_emi_in!U27=0,0,1000000*RES_hh_emi_in!U27/RES_hh_num_in!U27)</f>
        <v>71.716299422248426</v>
      </c>
      <c r="V27" s="69">
        <f>IF(RES_hh_emi_in!V27=0,0,1000000*RES_hh_emi_in!V27/RES_hh_num_in!V27)</f>
        <v>77.161026202655279</v>
      </c>
      <c r="W27" s="69">
        <f>IF(RES_hh_emi_in!W27=0,0,1000000*RES_hh_emi_in!W27/RES_hh_num_in!W27)</f>
        <v>29.159281026225358</v>
      </c>
      <c r="DA27" s="88" t="s">
        <v>868</v>
      </c>
    </row>
    <row r="28" spans="1:105" ht="12" customHeight="1" x14ac:dyDescent="0.25">
      <c r="A28" s="28" t="s">
        <v>51</v>
      </c>
      <c r="B28" s="72"/>
      <c r="C28" s="72">
        <f>IF(RES_hh_emi_in!C28=0,0,1000000*RES_hh_emi_in!C28/RES_hh_num_in!C28)</f>
        <v>0</v>
      </c>
      <c r="D28" s="72">
        <f>IF(RES_hh_emi_in!D28=0,0,1000000*RES_hh_emi_in!D28/RES_hh_num_in!D28)</f>
        <v>0</v>
      </c>
      <c r="E28" s="72">
        <f>IF(RES_hh_emi_in!E28=0,0,1000000*RES_hh_emi_in!E28/RES_hh_num_in!E28)</f>
        <v>0</v>
      </c>
      <c r="F28" s="72">
        <f>IF(RES_hh_emi_in!F28=0,0,1000000*RES_hh_emi_in!F28/RES_hh_num_in!F28)</f>
        <v>0</v>
      </c>
      <c r="G28" s="72">
        <f>IF(RES_hh_emi_in!G28=0,0,1000000*RES_hh_emi_in!G28/RES_hh_num_in!G28)</f>
        <v>0</v>
      </c>
      <c r="H28" s="72">
        <f>IF(RES_hh_emi_in!H28=0,0,1000000*RES_hh_emi_in!H28/RES_hh_num_in!H28)</f>
        <v>0</v>
      </c>
      <c r="I28" s="72">
        <f>IF(RES_hh_emi_in!I28=0,0,1000000*RES_hh_emi_in!I28/RES_hh_num_in!I28)</f>
        <v>0</v>
      </c>
      <c r="J28" s="72">
        <f>IF(RES_hh_emi_in!J28=0,0,1000000*RES_hh_emi_in!J28/RES_hh_num_in!J28)</f>
        <v>0</v>
      </c>
      <c r="K28" s="72">
        <f>IF(RES_hh_emi_in!K28=0,0,1000000*RES_hh_emi_in!K28/RES_hh_num_in!K28)</f>
        <v>0</v>
      </c>
      <c r="L28" s="72">
        <f>IF(RES_hh_emi_in!L28=0,0,1000000*RES_hh_emi_in!L28/RES_hh_num_in!L28)</f>
        <v>0</v>
      </c>
      <c r="M28" s="72">
        <f>IF(RES_hh_emi_in!M28=0,0,1000000*RES_hh_emi_in!M28/RES_hh_num_in!M28)</f>
        <v>0</v>
      </c>
      <c r="N28" s="72">
        <f>IF(RES_hh_emi_in!N28=0,0,1000000*RES_hh_emi_in!N28/RES_hh_num_in!N28)</f>
        <v>0</v>
      </c>
      <c r="O28" s="72">
        <f>IF(RES_hh_emi_in!O28=0,0,1000000*RES_hh_emi_in!O28/RES_hh_num_in!O28)</f>
        <v>0</v>
      </c>
      <c r="P28" s="72">
        <f>IF(RES_hh_emi_in!P28=0,0,1000000*RES_hh_emi_in!P28/RES_hh_num_in!P28)</f>
        <v>0</v>
      </c>
      <c r="Q28" s="72">
        <f>IF(RES_hh_emi_in!Q28=0,0,1000000*RES_hh_emi_in!Q28/RES_hh_num_in!Q28)</f>
        <v>0</v>
      </c>
      <c r="R28" s="72">
        <f>IF(RES_hh_emi_in!R28=0,0,1000000*RES_hh_emi_in!R28/RES_hh_num_in!R28)</f>
        <v>0</v>
      </c>
      <c r="S28" s="72">
        <f>IF(RES_hh_emi_in!S28=0,0,1000000*RES_hh_emi_in!S28/RES_hh_num_in!S28)</f>
        <v>0</v>
      </c>
      <c r="T28" s="72">
        <f>IF(RES_hh_emi_in!T28=0,0,1000000*RES_hh_emi_in!T28/RES_hh_num_in!T28)</f>
        <v>0</v>
      </c>
      <c r="U28" s="72">
        <f>IF(RES_hh_emi_in!U28=0,0,1000000*RES_hh_emi_in!U28/RES_hh_num_in!U28)</f>
        <v>0</v>
      </c>
      <c r="V28" s="72">
        <f>IF(RES_hh_emi_in!V28=0,0,1000000*RES_hh_emi_in!V28/RES_hh_num_in!V28)</f>
        <v>0</v>
      </c>
      <c r="W28" s="72">
        <f>IF(RES_hh_emi_in!W28=0,0,1000000*RES_hh_emi_in!W28/RES_hh_num_in!W28)</f>
        <v>0</v>
      </c>
      <c r="DA28" s="89" t="s">
        <v>869</v>
      </c>
    </row>
    <row r="29" spans="1:105" s="2" customFormat="1" ht="12" customHeight="1" x14ac:dyDescent="0.25">
      <c r="A29" s="28" t="s">
        <v>74</v>
      </c>
      <c r="B29" s="72"/>
      <c r="C29" s="72">
        <f>IF(RES_hh_emi_in!C29=0,0,1000000*RES_hh_emi_in!C29/RES_hh_num_in!C29)</f>
        <v>266.35611977823271</v>
      </c>
      <c r="D29" s="72">
        <f>IF(RES_hh_emi_in!D29=0,0,1000000*RES_hh_emi_in!D29/RES_hh_num_in!D29)</f>
        <v>153.42193394361826</v>
      </c>
      <c r="E29" s="72">
        <f>IF(RES_hh_emi_in!E29=0,0,1000000*RES_hh_emi_in!E29/RES_hh_num_in!E29)</f>
        <v>97.417568360815679</v>
      </c>
      <c r="F29" s="72">
        <f>IF(RES_hh_emi_in!F29=0,0,1000000*RES_hh_emi_in!F29/RES_hh_num_in!F29)</f>
        <v>185.30752483877504</v>
      </c>
      <c r="G29" s="72">
        <f>IF(RES_hh_emi_in!G29=0,0,1000000*RES_hh_emi_in!G29/RES_hh_num_in!G29)</f>
        <v>247.32141902825677</v>
      </c>
      <c r="H29" s="72">
        <f>IF(RES_hh_emi_in!H29=0,0,1000000*RES_hh_emi_in!H29/RES_hh_num_in!H29)</f>
        <v>263.10462386104513</v>
      </c>
      <c r="I29" s="72">
        <f>IF(RES_hh_emi_in!I29=0,0,1000000*RES_hh_emi_in!I29/RES_hh_num_in!I29)</f>
        <v>0</v>
      </c>
      <c r="J29" s="72">
        <f>IF(RES_hh_emi_in!J29=0,0,1000000*RES_hh_emi_in!J29/RES_hh_num_in!J29)</f>
        <v>125.70983799392228</v>
      </c>
      <c r="K29" s="72">
        <f>IF(RES_hh_emi_in!K29=0,0,1000000*RES_hh_emi_in!K29/RES_hh_num_in!K29)</f>
        <v>287.73834020638174</v>
      </c>
      <c r="L29" s="72">
        <f>IF(RES_hh_emi_in!L29=0,0,1000000*RES_hh_emi_in!L29/RES_hh_num_in!L29)</f>
        <v>250.72760103401524</v>
      </c>
      <c r="M29" s="72">
        <f>IF(RES_hh_emi_in!M29=0,0,1000000*RES_hh_emi_in!M29/RES_hh_num_in!M29)</f>
        <v>166.62642218290242</v>
      </c>
      <c r="N29" s="72">
        <f>IF(RES_hh_emi_in!N29=0,0,1000000*RES_hh_emi_in!N29/RES_hh_num_in!N29)</f>
        <v>132.63177450625497</v>
      </c>
      <c r="O29" s="72">
        <f>IF(RES_hh_emi_in!O29=0,0,1000000*RES_hh_emi_in!O29/RES_hh_num_in!O29)</f>
        <v>190.47833623413516</v>
      </c>
      <c r="P29" s="72">
        <f>IF(RES_hh_emi_in!P29=0,0,1000000*RES_hh_emi_in!P29/RES_hh_num_in!P29)</f>
        <v>230.40738680091965</v>
      </c>
      <c r="Q29" s="72">
        <f>IF(RES_hh_emi_in!Q29=0,0,1000000*RES_hh_emi_in!Q29/RES_hh_num_in!Q29)</f>
        <v>187.45335696872007</v>
      </c>
      <c r="R29" s="72">
        <f>IF(RES_hh_emi_in!R29=0,0,1000000*RES_hh_emi_in!R29/RES_hh_num_in!R29)</f>
        <v>185.91951399403501</v>
      </c>
      <c r="S29" s="72">
        <f>IF(RES_hh_emi_in!S29=0,0,1000000*RES_hh_emi_in!S29/RES_hh_num_in!S29)</f>
        <v>142.66205589260247</v>
      </c>
      <c r="T29" s="72">
        <f>IF(RES_hh_emi_in!T29=0,0,1000000*RES_hh_emi_in!T29/RES_hh_num_in!T29)</f>
        <v>157.61708514098001</v>
      </c>
      <c r="U29" s="72">
        <f>IF(RES_hh_emi_in!U29=0,0,1000000*RES_hh_emi_in!U29/RES_hh_num_in!U29)</f>
        <v>194.64738537026506</v>
      </c>
      <c r="V29" s="72">
        <f>IF(RES_hh_emi_in!V29=0,0,1000000*RES_hh_emi_in!V29/RES_hh_num_in!V29)</f>
        <v>153.12716685652933</v>
      </c>
      <c r="W29" s="72">
        <f>IF(RES_hh_emi_in!W29=0,0,1000000*RES_hh_emi_in!W29/RES_hh_num_in!W29)</f>
        <v>78.980303256689069</v>
      </c>
      <c r="DA29" s="89" t="s">
        <v>870</v>
      </c>
    </row>
    <row r="30" spans="1:105" ht="12" customHeight="1" x14ac:dyDescent="0.25">
      <c r="A30" s="28" t="s">
        <v>192</v>
      </c>
      <c r="B30" s="72"/>
      <c r="C30" s="72">
        <f>IF(RES_hh_emi_in!C30=0,0,1000000*RES_hh_emi_in!C30/RES_hh_num_in!C30)</f>
        <v>219.19178406409162</v>
      </c>
      <c r="D30" s="72">
        <f>IF(RES_hh_emi_in!D30=0,0,1000000*RES_hh_emi_in!D30/RES_hh_num_in!D30)</f>
        <v>180.97040599510225</v>
      </c>
      <c r="E30" s="72">
        <f>IF(RES_hh_emi_in!E30=0,0,1000000*RES_hh_emi_in!E30/RES_hh_num_in!E30)</f>
        <v>166.6916074213477</v>
      </c>
      <c r="F30" s="72">
        <f>IF(RES_hh_emi_in!F30=0,0,1000000*RES_hh_emi_in!F30/RES_hh_num_in!F30)</f>
        <v>174.36339098444799</v>
      </c>
      <c r="G30" s="72">
        <f>IF(RES_hh_emi_in!G30=0,0,1000000*RES_hh_emi_in!G30/RES_hh_num_in!G30)</f>
        <v>177.04411577830086</v>
      </c>
      <c r="H30" s="72">
        <f>IF(RES_hh_emi_in!H30=0,0,1000000*RES_hh_emi_in!H30/RES_hh_num_in!H30)</f>
        <v>171.5166975416399</v>
      </c>
      <c r="I30" s="72">
        <f>IF(RES_hh_emi_in!I30=0,0,1000000*RES_hh_emi_in!I30/RES_hh_num_in!I30)</f>
        <v>165.1299169047216</v>
      </c>
      <c r="J30" s="72">
        <f>IF(RES_hh_emi_in!J30=0,0,1000000*RES_hh_emi_in!J30/RES_hh_num_in!J30)</f>
        <v>180.31863094122264</v>
      </c>
      <c r="K30" s="72">
        <f>IF(RES_hh_emi_in!K30=0,0,1000000*RES_hh_emi_in!K30/RES_hh_num_in!K30)</f>
        <v>186.39590490198046</v>
      </c>
      <c r="L30" s="72">
        <f>IF(RES_hh_emi_in!L30=0,0,1000000*RES_hh_emi_in!L30/RES_hh_num_in!L30)</f>
        <v>188.76004734246388</v>
      </c>
      <c r="M30" s="72">
        <f>IF(RES_hh_emi_in!M30=0,0,1000000*RES_hh_emi_in!M30/RES_hh_num_in!M30)</f>
        <v>183.65031505775823</v>
      </c>
      <c r="N30" s="72">
        <f>IF(RES_hh_emi_in!N30=0,0,1000000*RES_hh_emi_in!N30/RES_hh_num_in!N30)</f>
        <v>228.2407876140112</v>
      </c>
      <c r="O30" s="72">
        <f>IF(RES_hh_emi_in!O30=0,0,1000000*RES_hh_emi_in!O30/RES_hh_num_in!O30)</f>
        <v>191.96919393590298</v>
      </c>
      <c r="P30" s="72">
        <f>IF(RES_hh_emi_in!P30=0,0,1000000*RES_hh_emi_in!P30/RES_hh_num_in!P30)</f>
        <v>164.81466544052091</v>
      </c>
      <c r="Q30" s="72">
        <f>IF(RES_hh_emi_in!Q30=0,0,1000000*RES_hh_emi_in!Q30/RES_hh_num_in!Q30)</f>
        <v>171.71221016263658</v>
      </c>
      <c r="R30" s="72">
        <f>IF(RES_hh_emi_in!R30=0,0,1000000*RES_hh_emi_in!R30/RES_hh_num_in!R30)</f>
        <v>152.83820968586213</v>
      </c>
      <c r="S30" s="72">
        <f>IF(RES_hh_emi_in!S30=0,0,1000000*RES_hh_emi_in!S30/RES_hh_num_in!S30)</f>
        <v>166.949836091821</v>
      </c>
      <c r="T30" s="72">
        <f>IF(RES_hh_emi_in!T30=0,0,1000000*RES_hh_emi_in!T30/RES_hh_num_in!T30)</f>
        <v>146.8674089867913</v>
      </c>
      <c r="U30" s="72">
        <f>IF(RES_hh_emi_in!U30=0,0,1000000*RES_hh_emi_in!U30/RES_hh_num_in!U30)</f>
        <v>135.92807285977651</v>
      </c>
      <c r="V30" s="72">
        <f>IF(RES_hh_emi_in!V30=0,0,1000000*RES_hh_emi_in!V30/RES_hh_num_in!V30)</f>
        <v>120.72958561579867</v>
      </c>
      <c r="W30" s="72">
        <f>IF(RES_hh_emi_in!W30=0,0,1000000*RES_hh_emi_in!W30/RES_hh_num_in!W30)</f>
        <v>90.062358668363217</v>
      </c>
      <c r="DA30" s="89" t="s">
        <v>871</v>
      </c>
    </row>
    <row r="31" spans="1:105" ht="12" customHeight="1" x14ac:dyDescent="0.25">
      <c r="A31" s="28" t="s">
        <v>207</v>
      </c>
      <c r="B31" s="72"/>
      <c r="C31" s="72">
        <f>IF(RES_hh_emi_in!C31=0,0,1000000*RES_hh_emi_in!C31/RES_hh_num_in!C31)</f>
        <v>0</v>
      </c>
      <c r="D31" s="72">
        <f>IF(RES_hh_emi_in!D31=0,0,1000000*RES_hh_emi_in!D31/RES_hh_num_in!D31)</f>
        <v>0</v>
      </c>
      <c r="E31" s="72">
        <f>IF(RES_hh_emi_in!E31=0,0,1000000*RES_hh_emi_in!E31/RES_hh_num_in!E31)</f>
        <v>0</v>
      </c>
      <c r="F31" s="72">
        <f>IF(RES_hh_emi_in!F31=0,0,1000000*RES_hh_emi_in!F31/RES_hh_num_in!F31)</f>
        <v>0</v>
      </c>
      <c r="G31" s="72">
        <f>IF(RES_hh_emi_in!G31=0,0,1000000*RES_hh_emi_in!G31/RES_hh_num_in!G31)</f>
        <v>0</v>
      </c>
      <c r="H31" s="72">
        <f>IF(RES_hh_emi_in!H31=0,0,1000000*RES_hh_emi_in!H31/RES_hh_num_in!H31)</f>
        <v>0</v>
      </c>
      <c r="I31" s="72">
        <f>IF(RES_hh_emi_in!I31=0,0,1000000*RES_hh_emi_in!I31/RES_hh_num_in!I31)</f>
        <v>0</v>
      </c>
      <c r="J31" s="72">
        <f>IF(RES_hh_emi_in!J31=0,0,1000000*RES_hh_emi_in!J31/RES_hh_num_in!J31)</f>
        <v>0</v>
      </c>
      <c r="K31" s="72">
        <f>IF(RES_hh_emi_in!K31=0,0,1000000*RES_hh_emi_in!K31/RES_hh_num_in!K31)</f>
        <v>0</v>
      </c>
      <c r="L31" s="72">
        <f>IF(RES_hh_emi_in!L31=0,0,1000000*RES_hh_emi_in!L31/RES_hh_num_in!L31)</f>
        <v>0</v>
      </c>
      <c r="M31" s="72">
        <f>IF(RES_hh_emi_in!M31=0,0,1000000*RES_hh_emi_in!M31/RES_hh_num_in!M31)</f>
        <v>0</v>
      </c>
      <c r="N31" s="72">
        <f>IF(RES_hh_emi_in!N31=0,0,1000000*RES_hh_emi_in!N31/RES_hh_num_in!N31)</f>
        <v>0</v>
      </c>
      <c r="O31" s="72">
        <f>IF(RES_hh_emi_in!O31=0,0,1000000*RES_hh_emi_in!O31/RES_hh_num_in!O31)</f>
        <v>0</v>
      </c>
      <c r="P31" s="72">
        <f>IF(RES_hh_emi_in!P31=0,0,1000000*RES_hh_emi_in!P31/RES_hh_num_in!P31)</f>
        <v>0</v>
      </c>
      <c r="Q31" s="72">
        <f>IF(RES_hh_emi_in!Q31=0,0,1000000*RES_hh_emi_in!Q31/RES_hh_num_in!Q31)</f>
        <v>0</v>
      </c>
      <c r="R31" s="72">
        <f>IF(RES_hh_emi_in!R31=0,0,1000000*RES_hh_emi_in!R31/RES_hh_num_in!R31)</f>
        <v>0</v>
      </c>
      <c r="S31" s="72">
        <f>IF(RES_hh_emi_in!S31=0,0,1000000*RES_hh_emi_in!S31/RES_hh_num_in!S31)</f>
        <v>0</v>
      </c>
      <c r="T31" s="72">
        <f>IF(RES_hh_emi_in!T31=0,0,1000000*RES_hh_emi_in!T31/RES_hh_num_in!T31)</f>
        <v>0</v>
      </c>
      <c r="U31" s="72">
        <f>IF(RES_hh_emi_in!U31=0,0,1000000*RES_hh_emi_in!U31/RES_hh_num_in!U31)</f>
        <v>0</v>
      </c>
      <c r="V31" s="72">
        <f>IF(RES_hh_emi_in!V31=0,0,1000000*RES_hh_emi_in!V31/RES_hh_num_in!V31)</f>
        <v>0</v>
      </c>
      <c r="W31" s="72">
        <f>IF(RES_hh_emi_in!W31=0,0,1000000*RES_hh_emi_in!W31/RES_hh_num_in!W31)</f>
        <v>0</v>
      </c>
      <c r="DA31" s="89" t="s">
        <v>872</v>
      </c>
    </row>
    <row r="32" spans="1:105" ht="12" customHeight="1" x14ac:dyDescent="0.25">
      <c r="A32" s="32" t="s">
        <v>53</v>
      </c>
      <c r="B32" s="77"/>
      <c r="C32" s="77">
        <f>IF(RES_hh_emi_in!C32=0,0,1000000*RES_hh_emi_in!C32/RES_hh_num_in!C32)</f>
        <v>0</v>
      </c>
      <c r="D32" s="77">
        <f>IF(RES_hh_emi_in!D32=0,0,1000000*RES_hh_emi_in!D32/RES_hh_num_in!D32)</f>
        <v>0</v>
      </c>
      <c r="E32" s="77">
        <f>IF(RES_hh_emi_in!E32=0,0,1000000*RES_hh_emi_in!E32/RES_hh_num_in!E32)</f>
        <v>0</v>
      </c>
      <c r="F32" s="77">
        <f>IF(RES_hh_emi_in!F32=0,0,1000000*RES_hh_emi_in!F32/RES_hh_num_in!F32)</f>
        <v>0</v>
      </c>
      <c r="G32" s="77">
        <f>IF(RES_hh_emi_in!G32=0,0,1000000*RES_hh_emi_in!G32/RES_hh_num_in!G32)</f>
        <v>0</v>
      </c>
      <c r="H32" s="77">
        <f>IF(RES_hh_emi_in!H32=0,0,1000000*RES_hh_emi_in!H32/RES_hh_num_in!H32)</f>
        <v>0</v>
      </c>
      <c r="I32" s="77">
        <f>IF(RES_hh_emi_in!I32=0,0,1000000*RES_hh_emi_in!I32/RES_hh_num_in!I32)</f>
        <v>0</v>
      </c>
      <c r="J32" s="77">
        <f>IF(RES_hh_emi_in!J32=0,0,1000000*RES_hh_emi_in!J32/RES_hh_num_in!J32)</f>
        <v>0</v>
      </c>
      <c r="K32" s="77">
        <f>IF(RES_hh_emi_in!K32=0,0,1000000*RES_hh_emi_in!K32/RES_hh_num_in!K32)</f>
        <v>0</v>
      </c>
      <c r="L32" s="77">
        <f>IF(RES_hh_emi_in!L32=0,0,1000000*RES_hh_emi_in!L32/RES_hh_num_in!L32)</f>
        <v>0</v>
      </c>
      <c r="M32" s="77">
        <f>IF(RES_hh_emi_in!M32=0,0,1000000*RES_hh_emi_in!M32/RES_hh_num_in!M32)</f>
        <v>0</v>
      </c>
      <c r="N32" s="77">
        <f>IF(RES_hh_emi_in!N32=0,0,1000000*RES_hh_emi_in!N32/RES_hh_num_in!N32)</f>
        <v>0</v>
      </c>
      <c r="O32" s="77">
        <f>IF(RES_hh_emi_in!O32=0,0,1000000*RES_hh_emi_in!O32/RES_hh_num_in!O32)</f>
        <v>0</v>
      </c>
      <c r="P32" s="77">
        <f>IF(RES_hh_emi_in!P32=0,0,1000000*RES_hh_emi_in!P32/RES_hh_num_in!P32)</f>
        <v>0</v>
      </c>
      <c r="Q32" s="77">
        <f>IF(RES_hh_emi_in!Q32=0,0,1000000*RES_hh_emi_in!Q32/RES_hh_num_in!Q32)</f>
        <v>0</v>
      </c>
      <c r="R32" s="77">
        <f>IF(RES_hh_emi_in!R32=0,0,1000000*RES_hh_emi_in!R32/RES_hh_num_in!R32)</f>
        <v>0</v>
      </c>
      <c r="S32" s="77">
        <f>IF(RES_hh_emi_in!S32=0,0,1000000*RES_hh_emi_in!S32/RES_hh_num_in!S32)</f>
        <v>0</v>
      </c>
      <c r="T32" s="77">
        <f>IF(RES_hh_emi_in!T32=0,0,1000000*RES_hh_emi_in!T32/RES_hh_num_in!T32)</f>
        <v>0</v>
      </c>
      <c r="U32" s="77">
        <f>IF(RES_hh_emi_in!U32=0,0,1000000*RES_hh_emi_in!U32/RES_hh_num_in!U32)</f>
        <v>0</v>
      </c>
      <c r="V32" s="77">
        <f>IF(RES_hh_emi_in!V32=0,0,1000000*RES_hh_emi_in!V32/RES_hh_num_in!V32)</f>
        <v>0</v>
      </c>
      <c r="W32" s="77">
        <f>IF(RES_hh_emi_in!W32=0,0,1000000*RES_hh_emi_in!W32/RES_hh_num_in!W32)</f>
        <v>0</v>
      </c>
      <c r="DA32" s="92" t="s">
        <v>873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/>
      <c r="C3" s="65">
        <f>IF(RES_hh_fech_in!C3=0,0,RES_hh_fech_in!C3/RES_summary!C$21)</f>
        <v>206.82633119208896</v>
      </c>
      <c r="D3" s="65">
        <f>IF(RES_hh_fech_in!D3=0,0,RES_hh_fech_in!D3/RES_summary!D$21)</f>
        <v>190.86169366880711</v>
      </c>
      <c r="E3" s="65">
        <f>IF(RES_hh_fech_in!E3=0,0,RES_hh_fech_in!E3/RES_summary!E$21)</f>
        <v>195.128869262341</v>
      </c>
      <c r="F3" s="65">
        <f>IF(RES_hh_fech_in!F3=0,0,RES_hh_fech_in!F3/RES_summary!F$21)</f>
        <v>203.21551471028516</v>
      </c>
      <c r="G3" s="65">
        <f>IF(RES_hh_fech_in!G3=0,0,RES_hh_fech_in!G3/RES_summary!G$21)</f>
        <v>196.26162442088739</v>
      </c>
      <c r="H3" s="65">
        <f>IF(RES_hh_fech_in!H3=0,0,RES_hh_fech_in!H3/RES_summary!H$21)</f>
        <v>190.02988195602714</v>
      </c>
      <c r="I3" s="65">
        <f>IF(RES_hh_fech_in!I3=0,0,RES_hh_fech_in!I3/RES_summary!I$21)</f>
        <v>173.97534618503508</v>
      </c>
      <c r="J3" s="65">
        <f>IF(RES_hh_fech_in!J3=0,0,RES_hh_fech_in!J3/RES_summary!J$21)</f>
        <v>172.31836307679583</v>
      </c>
      <c r="K3" s="65">
        <f>IF(RES_hh_fech_in!K3=0,0,RES_hh_fech_in!K3/RES_summary!K$21)</f>
        <v>162.4442927790069</v>
      </c>
      <c r="L3" s="65">
        <f>IF(RES_hh_fech_in!L3=0,0,RES_hh_fech_in!L3/RES_summary!L$21)</f>
        <v>162.20886701231194</v>
      </c>
      <c r="M3" s="65">
        <f>IF(RES_hh_fech_in!M3=0,0,RES_hh_fech_in!M3/RES_summary!M$21)</f>
        <v>141.94849528135583</v>
      </c>
      <c r="N3" s="65">
        <f>IF(RES_hh_fech_in!N3=0,0,RES_hh_fech_in!N3/RES_summary!N$21)</f>
        <v>137.94468240438115</v>
      </c>
      <c r="O3" s="65">
        <f>IF(RES_hh_fech_in!O3=0,0,RES_hh_fech_in!O3/RES_summary!O$21)</f>
        <v>133.82930398627408</v>
      </c>
      <c r="P3" s="65">
        <f>IF(RES_hh_fech_in!P3=0,0,RES_hh_fech_in!P3/RES_summary!P$21)</f>
        <v>114.44661008424222</v>
      </c>
      <c r="Q3" s="65">
        <f>IF(RES_hh_fech_in!Q3=0,0,RES_hh_fech_in!Q3/RES_summary!Q$21)</f>
        <v>113.6559398764163</v>
      </c>
      <c r="R3" s="65">
        <f>IF(RES_hh_fech_in!R3=0,0,RES_hh_fech_in!R3/RES_summary!R$21)</f>
        <v>109.0842730311892</v>
      </c>
      <c r="S3" s="65">
        <f>IF(RES_hh_fech_in!S3=0,0,RES_hh_fech_in!S3/RES_summary!S$21)</f>
        <v>106.58466648298715</v>
      </c>
      <c r="T3" s="65">
        <f>IF(RES_hh_fech_in!T3=0,0,RES_hh_fech_in!T3/RES_summary!T$21)</f>
        <v>91.734305722470793</v>
      </c>
      <c r="U3" s="65">
        <f>IF(RES_hh_fech_in!U3=0,0,RES_hh_fech_in!U3/RES_summary!U$21)</f>
        <v>81.655032779099258</v>
      </c>
      <c r="V3" s="65">
        <f>IF(RES_hh_fech_in!V3=0,0,RES_hh_fech_in!V3/RES_summary!V$21)</f>
        <v>81.007055582313058</v>
      </c>
      <c r="W3" s="65">
        <f>IF(RES_hh_fech_in!W3=0,0,RES_hh_fech_in!W3/RES_summary!W$21)</f>
        <v>70.091584488481388</v>
      </c>
      <c r="DA3" s="87" t="s">
        <v>875</v>
      </c>
    </row>
    <row r="4" spans="1:105" ht="12.95" customHeight="1" x14ac:dyDescent="0.25">
      <c r="A4" s="68" t="s">
        <v>57</v>
      </c>
      <c r="B4" s="69"/>
      <c r="C4" s="69">
        <f>IF(RES_hh_fech_in!C4=0,0,RES_hh_fech_in!C4/RES_summary!C$21)</f>
        <v>186.50313979038677</v>
      </c>
      <c r="D4" s="69">
        <f>IF(RES_hh_fech_in!D4=0,0,RES_hh_fech_in!D4/RES_summary!D$21)</f>
        <v>171.1192484844735</v>
      </c>
      <c r="E4" s="69">
        <f>IF(RES_hh_fech_in!E4=0,0,RES_hh_fech_in!E4/RES_summary!E$21)</f>
        <v>174.65815062011913</v>
      </c>
      <c r="F4" s="69">
        <f>IF(RES_hh_fech_in!F4=0,0,RES_hh_fech_in!F4/RES_summary!F$21)</f>
        <v>184.27877928848497</v>
      </c>
      <c r="G4" s="69">
        <f>IF(RES_hh_fech_in!G4=0,0,RES_hh_fech_in!G4/RES_summary!G$21)</f>
        <v>177.21015219878143</v>
      </c>
      <c r="H4" s="69">
        <f>IF(RES_hh_fech_in!H4=0,0,RES_hh_fech_in!H4/RES_summary!H$21)</f>
        <v>170.9557945986615</v>
      </c>
      <c r="I4" s="69">
        <f>IF(RES_hh_fech_in!I4=0,0,RES_hh_fech_in!I4/RES_summary!I$21)</f>
        <v>155.85444898834592</v>
      </c>
      <c r="J4" s="69">
        <f>IF(RES_hh_fech_in!J4=0,0,RES_hh_fech_in!J4/RES_summary!J$21)</f>
        <v>154.06805344268</v>
      </c>
      <c r="K4" s="69">
        <f>IF(RES_hh_fech_in!K4=0,0,RES_hh_fech_in!K4/RES_summary!K$21)</f>
        <v>145.83444114491235</v>
      </c>
      <c r="L4" s="69">
        <f>IF(RES_hh_fech_in!L4=0,0,RES_hh_fech_in!L4/RES_summary!L$21)</f>
        <v>144.02813552562921</v>
      </c>
      <c r="M4" s="69">
        <f>IF(RES_hh_fech_in!M4=0,0,RES_hh_fech_in!M4/RES_summary!M$21)</f>
        <v>123.29134817327071</v>
      </c>
      <c r="N4" s="69">
        <f>IF(RES_hh_fech_in!N4=0,0,RES_hh_fech_in!N4/RES_summary!N$21)</f>
        <v>121.39014326752907</v>
      </c>
      <c r="O4" s="69">
        <f>IF(RES_hh_fech_in!O4=0,0,RES_hh_fech_in!O4/RES_summary!O$21)</f>
        <v>115.61921492162504</v>
      </c>
      <c r="P4" s="69">
        <f>IF(RES_hh_fech_in!P4=0,0,RES_hh_fech_in!P4/RES_summary!P$21)</f>
        <v>95.283045773588555</v>
      </c>
      <c r="Q4" s="69">
        <f>IF(RES_hh_fech_in!Q4=0,0,RES_hh_fech_in!Q4/RES_summary!Q$21)</f>
        <v>98.397718403523001</v>
      </c>
      <c r="R4" s="69">
        <f>IF(RES_hh_fech_in!R4=0,0,RES_hh_fech_in!R4/RES_summary!R$21)</f>
        <v>94.872912245312833</v>
      </c>
      <c r="S4" s="69">
        <f>IF(RES_hh_fech_in!S4=0,0,RES_hh_fech_in!S4/RES_summary!S$21)</f>
        <v>93.385162707536679</v>
      </c>
      <c r="T4" s="69">
        <f>IF(RES_hh_fech_in!T4=0,0,RES_hh_fech_in!T4/RES_summary!T$21)</f>
        <v>78.192551797815881</v>
      </c>
      <c r="U4" s="69">
        <f>IF(RES_hh_fech_in!U4=0,0,RES_hh_fech_in!U4/RES_summary!U$21)</f>
        <v>66.617393146993436</v>
      </c>
      <c r="V4" s="69">
        <f>IF(RES_hh_fech_in!V4=0,0,RES_hh_fech_in!V4/RES_summary!V$21)</f>
        <v>69.156414674721589</v>
      </c>
      <c r="W4" s="69">
        <f>IF(RES_hh_fech_in!W4=0,0,RES_hh_fech_in!W4/RES_summary!W$21)</f>
        <v>58.843257066713591</v>
      </c>
      <c r="DA4" s="88" t="s">
        <v>876</v>
      </c>
    </row>
    <row r="5" spans="1:105" ht="12" customHeight="1" x14ac:dyDescent="0.25">
      <c r="A5" s="28" t="s">
        <v>51</v>
      </c>
      <c r="B5" s="72"/>
      <c r="C5" s="72">
        <f>IF(RES_hh_fech_in!C5=0,0,RES_hh_fech_in!C5/RES_summary!C$21)</f>
        <v>0</v>
      </c>
      <c r="D5" s="72">
        <f>IF(RES_hh_fech_in!D5=0,0,RES_hh_fech_in!D5/RES_summary!D$21)</f>
        <v>0</v>
      </c>
      <c r="E5" s="72">
        <f>IF(RES_hh_fech_in!E5=0,0,RES_hh_fech_in!E5/RES_summary!E$21)</f>
        <v>0</v>
      </c>
      <c r="F5" s="72">
        <f>IF(RES_hh_fech_in!F5=0,0,RES_hh_fech_in!F5/RES_summary!F$21)</f>
        <v>0</v>
      </c>
      <c r="G5" s="72">
        <f>IF(RES_hh_fech_in!G5=0,0,RES_hh_fech_in!G5/RES_summary!G$21)</f>
        <v>0</v>
      </c>
      <c r="H5" s="72">
        <f>IF(RES_hh_fech_in!H5=0,0,RES_hh_fech_in!H5/RES_summary!H$21)</f>
        <v>0</v>
      </c>
      <c r="I5" s="72">
        <f>IF(RES_hh_fech_in!I5=0,0,RES_hh_fech_in!I5/RES_summary!I$21)</f>
        <v>0</v>
      </c>
      <c r="J5" s="72">
        <f>IF(RES_hh_fech_in!J5=0,0,RES_hh_fech_in!J5/RES_summary!J$21)</f>
        <v>0</v>
      </c>
      <c r="K5" s="72">
        <f>IF(RES_hh_fech_in!K5=0,0,RES_hh_fech_in!K5/RES_summary!K$21)</f>
        <v>127.93057913090912</v>
      </c>
      <c r="L5" s="72">
        <f>IF(RES_hh_fech_in!L5=0,0,RES_hh_fech_in!L5/RES_summary!L$21)</f>
        <v>140.76002643703904</v>
      </c>
      <c r="M5" s="72">
        <f>IF(RES_hh_fech_in!M5=0,0,RES_hh_fech_in!M5/RES_summary!M$21)</f>
        <v>120.45605422436034</v>
      </c>
      <c r="N5" s="72">
        <f>IF(RES_hh_fech_in!N5=0,0,RES_hh_fech_in!N5/RES_summary!N$21)</f>
        <v>98.377172000070658</v>
      </c>
      <c r="O5" s="72">
        <f>IF(RES_hh_fech_in!O5=0,0,RES_hh_fech_in!O5/RES_summary!O$21)</f>
        <v>126.49547885391404</v>
      </c>
      <c r="P5" s="72">
        <f>IF(RES_hh_fech_in!P5=0,0,RES_hh_fech_in!P5/RES_summary!P$21)</f>
        <v>92.859351550475296</v>
      </c>
      <c r="Q5" s="72">
        <f>IF(RES_hh_fech_in!Q5=0,0,RES_hh_fech_in!Q5/RES_summary!Q$21)</f>
        <v>108.75276303284608</v>
      </c>
      <c r="R5" s="72">
        <f>IF(RES_hh_fech_in!R5=0,0,RES_hh_fech_in!R5/RES_summary!R$21)</f>
        <v>0</v>
      </c>
      <c r="S5" s="72">
        <f>IF(RES_hh_fech_in!S5=0,0,RES_hh_fech_in!S5/RES_summary!S$21)</f>
        <v>0</v>
      </c>
      <c r="T5" s="72">
        <f>IF(RES_hh_fech_in!T5=0,0,RES_hh_fech_in!T5/RES_summary!T$21)</f>
        <v>0</v>
      </c>
      <c r="U5" s="72">
        <f>IF(RES_hh_fech_in!U5=0,0,RES_hh_fech_in!U5/RES_summary!U$21)</f>
        <v>0</v>
      </c>
      <c r="V5" s="72">
        <f>IF(RES_hh_fech_in!V5=0,0,RES_hh_fech_in!V5/RES_summary!V$21)</f>
        <v>54.207387726957826</v>
      </c>
      <c r="W5" s="72">
        <f>IF(RES_hh_fech_in!W5=0,0,RES_hh_fech_in!W5/RES_summary!W$21)</f>
        <v>55.092311786740602</v>
      </c>
      <c r="DA5" s="89" t="s">
        <v>877</v>
      </c>
    </row>
    <row r="6" spans="1:105" ht="12" customHeight="1" x14ac:dyDescent="0.25">
      <c r="A6" s="28" t="s">
        <v>74</v>
      </c>
      <c r="B6" s="72"/>
      <c r="C6" s="72">
        <f>IF(RES_hh_fech_in!C6=0,0,RES_hh_fech_in!C6/RES_summary!C$21)</f>
        <v>0</v>
      </c>
      <c r="D6" s="72">
        <f>IF(RES_hh_fech_in!D6=0,0,RES_hh_fech_in!D6/RES_summary!D$21)</f>
        <v>0</v>
      </c>
      <c r="E6" s="72">
        <f>IF(RES_hh_fech_in!E6=0,0,RES_hh_fech_in!E6/RES_summary!E$21)</f>
        <v>0</v>
      </c>
      <c r="F6" s="72">
        <f>IF(RES_hh_fech_in!F6=0,0,RES_hh_fech_in!F6/RES_summary!F$21)</f>
        <v>0</v>
      </c>
      <c r="G6" s="72">
        <f>IF(RES_hh_fech_in!G6=0,0,RES_hh_fech_in!G6/RES_summary!G$21)</f>
        <v>0</v>
      </c>
      <c r="H6" s="72">
        <f>IF(RES_hh_fech_in!H6=0,0,RES_hh_fech_in!H6/RES_summary!H$21)</f>
        <v>0</v>
      </c>
      <c r="I6" s="72">
        <f>IF(RES_hh_fech_in!I6=0,0,RES_hh_fech_in!I6/RES_summary!I$21)</f>
        <v>0</v>
      </c>
      <c r="J6" s="72">
        <f>IF(RES_hh_fech_in!J6=0,0,RES_hh_fech_in!J6/RES_summary!J$21)</f>
        <v>0</v>
      </c>
      <c r="K6" s="72">
        <f>IF(RES_hh_fech_in!K6=0,0,RES_hh_fech_in!K6/RES_summary!K$21)</f>
        <v>0</v>
      </c>
      <c r="L6" s="72">
        <f>IF(RES_hh_fech_in!L6=0,0,RES_hh_fech_in!L6/RES_summary!L$21)</f>
        <v>0</v>
      </c>
      <c r="M6" s="72">
        <f>IF(RES_hh_fech_in!M6=0,0,RES_hh_fech_in!M6/RES_summary!M$21)</f>
        <v>0</v>
      </c>
      <c r="N6" s="72">
        <f>IF(RES_hh_fech_in!N6=0,0,RES_hh_fech_in!N6/RES_summary!N$21)</f>
        <v>8.3715570431946826</v>
      </c>
      <c r="O6" s="72">
        <f>IF(RES_hh_fech_in!O6=0,0,RES_hh_fech_in!O6/RES_summary!O$21)</f>
        <v>14.462497992984799</v>
      </c>
      <c r="P6" s="72">
        <f>IF(RES_hh_fech_in!P6=0,0,RES_hh_fech_in!P6/RES_summary!P$21)</f>
        <v>0</v>
      </c>
      <c r="Q6" s="72">
        <f>IF(RES_hh_fech_in!Q6=0,0,RES_hh_fech_in!Q6/RES_summary!Q$21)</f>
        <v>0</v>
      </c>
      <c r="R6" s="72">
        <f>IF(RES_hh_fech_in!R6=0,0,RES_hh_fech_in!R6/RES_summary!R$21)</f>
        <v>104.6795742593106</v>
      </c>
      <c r="S6" s="72">
        <f>IF(RES_hh_fech_in!S6=0,0,RES_hh_fech_in!S6/RES_summary!S$21)</f>
        <v>69.03923232232431</v>
      </c>
      <c r="T6" s="72">
        <f>IF(RES_hh_fech_in!T6=0,0,RES_hh_fech_in!T6/RES_summary!T$21)</f>
        <v>76.366799823343712</v>
      </c>
      <c r="U6" s="72">
        <f>IF(RES_hh_fech_in!U6=0,0,RES_hh_fech_in!U6/RES_summary!U$21)</f>
        <v>119.53611248472514</v>
      </c>
      <c r="V6" s="72">
        <f>IF(RES_hh_fech_in!V6=0,0,RES_hh_fech_in!V6/RES_summary!V$21)</f>
        <v>0</v>
      </c>
      <c r="W6" s="72">
        <f>IF(RES_hh_fech_in!W6=0,0,RES_hh_fech_in!W6/RES_summary!W$21)</f>
        <v>0</v>
      </c>
      <c r="DA6" s="89" t="s">
        <v>878</v>
      </c>
    </row>
    <row r="7" spans="1:105" ht="12" customHeight="1" x14ac:dyDescent="0.25">
      <c r="A7" s="28" t="s">
        <v>205</v>
      </c>
      <c r="B7" s="72"/>
      <c r="C7" s="72">
        <f>IF(RES_hh_fech_in!C7=0,0,RES_hh_fech_in!C7/RES_summary!C$21)</f>
        <v>201.48513435492191</v>
      </c>
      <c r="D7" s="72">
        <f>IF(RES_hh_fech_in!D7=0,0,RES_hh_fech_in!D7/RES_summary!D$21)</f>
        <v>185.17023121933738</v>
      </c>
      <c r="E7" s="72">
        <f>IF(RES_hh_fech_in!E7=0,0,RES_hh_fech_in!E7/RES_summary!E$21)</f>
        <v>189.14701894604812</v>
      </c>
      <c r="F7" s="72">
        <f>IF(RES_hh_fech_in!F7=0,0,RES_hh_fech_in!F7/RES_summary!F$21)</f>
        <v>198.59930345067966</v>
      </c>
      <c r="G7" s="72">
        <f>IF(RES_hh_fech_in!G7=0,0,RES_hh_fech_in!G7/RES_summary!G$21)</f>
        <v>187.34078275976233</v>
      </c>
      <c r="H7" s="72">
        <f>IF(RES_hh_fech_in!H7=0,0,RES_hh_fech_in!H7/RES_summary!H$21)</f>
        <v>181.42043470317745</v>
      </c>
      <c r="I7" s="72">
        <f>IF(RES_hh_fech_in!I7=0,0,RES_hh_fech_in!I7/RES_summary!I$21)</f>
        <v>170.29843970524891</v>
      </c>
      <c r="J7" s="72">
        <f>IF(RES_hh_fech_in!J7=0,0,RES_hh_fech_in!J7/RES_summary!J$21)</f>
        <v>169.55651405604462</v>
      </c>
      <c r="K7" s="72">
        <f>IF(RES_hh_fech_in!K7=0,0,RES_hh_fech_in!K7/RES_summary!K$21)</f>
        <v>169.8503982011994</v>
      </c>
      <c r="L7" s="72">
        <f>IF(RES_hh_fech_in!L7=0,0,RES_hh_fech_in!L7/RES_summary!L$21)</f>
        <v>148.78292875525017</v>
      </c>
      <c r="M7" s="72">
        <f>IF(RES_hh_fech_in!M7=0,0,RES_hh_fech_in!M7/RES_summary!M$21)</f>
        <v>130.82791971733141</v>
      </c>
      <c r="N7" s="72">
        <f>IF(RES_hh_fech_in!N7=0,0,RES_hh_fech_in!N7/RES_summary!N$21)</f>
        <v>139.68588170020479</v>
      </c>
      <c r="O7" s="72">
        <f>IF(RES_hh_fech_in!O7=0,0,RES_hh_fech_in!O7/RES_summary!O$21)</f>
        <v>125.6313170682922</v>
      </c>
      <c r="P7" s="72">
        <f>IF(RES_hh_fech_in!P7=0,0,RES_hh_fech_in!P7/RES_summary!P$21)</f>
        <v>98.984040893084853</v>
      </c>
      <c r="Q7" s="72">
        <f>IF(RES_hh_fech_in!Q7=0,0,RES_hh_fech_in!Q7/RES_summary!Q$21)</f>
        <v>108.26029836904439</v>
      </c>
      <c r="R7" s="72">
        <f>IF(RES_hh_fech_in!R7=0,0,RES_hh_fech_in!R7/RES_summary!R$21)</f>
        <v>105.07534640240056</v>
      </c>
      <c r="S7" s="72">
        <f>IF(RES_hh_fech_in!S7=0,0,RES_hh_fech_in!S7/RES_summary!S$21)</f>
        <v>94.832965572318471</v>
      </c>
      <c r="T7" s="72">
        <f>IF(RES_hh_fech_in!T7=0,0,RES_hh_fech_in!T7/RES_summary!T$21)</f>
        <v>85.558384812887013</v>
      </c>
      <c r="U7" s="72">
        <f>IF(RES_hh_fech_in!U7=0,0,RES_hh_fech_in!U7/RES_summary!U$21)</f>
        <v>65.275038370493533</v>
      </c>
      <c r="V7" s="72">
        <f>IF(RES_hh_fech_in!V7=0,0,RES_hh_fech_in!V7/RES_summary!V$21)</f>
        <v>73.838275002508496</v>
      </c>
      <c r="W7" s="72">
        <f>IF(RES_hh_fech_in!W7=0,0,RES_hh_fech_in!W7/RES_summary!W$21)</f>
        <v>63.080132579242566</v>
      </c>
      <c r="DA7" s="89" t="s">
        <v>879</v>
      </c>
    </row>
    <row r="8" spans="1:105" ht="12" customHeight="1" x14ac:dyDescent="0.25">
      <c r="A8" s="28" t="s">
        <v>192</v>
      </c>
      <c r="B8" s="72"/>
      <c r="C8" s="72">
        <f>IF(RES_hh_fech_in!C8=0,0,RES_hh_fech_in!C8/RES_summary!C$21)</f>
        <v>169.21118483655522</v>
      </c>
      <c r="D8" s="72">
        <f>IF(RES_hh_fech_in!D8=0,0,RES_hh_fech_in!D8/RES_summary!D$21)</f>
        <v>160.50602863823303</v>
      </c>
      <c r="E8" s="72">
        <f>IF(RES_hh_fech_in!E8=0,0,RES_hh_fech_in!E8/RES_summary!E$21)</f>
        <v>164.02231186659014</v>
      </c>
      <c r="F8" s="72">
        <f>IF(RES_hh_fech_in!F8=0,0,RES_hh_fech_in!F8/RES_summary!F$21)</f>
        <v>171.05707978351947</v>
      </c>
      <c r="G8" s="72">
        <f>IF(RES_hh_fech_in!G8=0,0,RES_hh_fech_in!G8/RES_summary!G$21)</f>
        <v>165.33212727846055</v>
      </c>
      <c r="H8" s="72">
        <f>IF(RES_hh_fech_in!H8=0,0,RES_hh_fech_in!H8/RES_summary!H$21)</f>
        <v>148.22828561377835</v>
      </c>
      <c r="I8" s="72">
        <f>IF(RES_hh_fech_in!I8=0,0,RES_hh_fech_in!I8/RES_summary!I$21)</f>
        <v>141.57946762626975</v>
      </c>
      <c r="J8" s="72">
        <f>IF(RES_hh_fech_in!J8=0,0,RES_hh_fech_in!J8/RES_summary!J$21)</f>
        <v>142.5698996682776</v>
      </c>
      <c r="K8" s="72">
        <f>IF(RES_hh_fech_in!K8=0,0,RES_hh_fech_in!K8/RES_summary!K$21)</f>
        <v>130.80586416527174</v>
      </c>
      <c r="L8" s="72">
        <f>IF(RES_hh_fech_in!L8=0,0,RES_hh_fech_in!L8/RES_summary!L$21)</f>
        <v>143.21717612632233</v>
      </c>
      <c r="M8" s="72">
        <f>IF(RES_hh_fech_in!M8=0,0,RES_hh_fech_in!M8/RES_summary!M$21)</f>
        <v>127.75118104455024</v>
      </c>
      <c r="N8" s="72">
        <f>IF(RES_hh_fech_in!N8=0,0,RES_hh_fech_in!N8/RES_summary!N$21)</f>
        <v>110.37501508053997</v>
      </c>
      <c r="O8" s="72">
        <f>IF(RES_hh_fech_in!O8=0,0,RES_hh_fech_in!O8/RES_summary!O$21)</f>
        <v>111.54829997963735</v>
      </c>
      <c r="P8" s="72">
        <f>IF(RES_hh_fech_in!P8=0,0,RES_hh_fech_in!P8/RES_summary!P$21)</f>
        <v>94.829609736907472</v>
      </c>
      <c r="Q8" s="72">
        <f>IF(RES_hh_fech_in!Q8=0,0,RES_hh_fech_in!Q8/RES_summary!Q$21)</f>
        <v>95.487293670962288</v>
      </c>
      <c r="R8" s="72">
        <f>IF(RES_hh_fech_in!R8=0,0,RES_hh_fech_in!R8/RES_summary!R$21)</f>
        <v>91.936825894507493</v>
      </c>
      <c r="S8" s="72">
        <f>IF(RES_hh_fech_in!S8=0,0,RES_hh_fech_in!S8/RES_summary!S$21)</f>
        <v>94.30175903754548</v>
      </c>
      <c r="T8" s="72">
        <f>IF(RES_hh_fech_in!T8=0,0,RES_hh_fech_in!T8/RES_summary!T$21)</f>
        <v>77.702543705564054</v>
      </c>
      <c r="U8" s="72">
        <f>IF(RES_hh_fech_in!U8=0,0,RES_hh_fech_in!U8/RES_summary!U$21)</f>
        <v>69.973767915679915</v>
      </c>
      <c r="V8" s="72">
        <f>IF(RES_hh_fech_in!V8=0,0,RES_hh_fech_in!V8/RES_summary!V$21)</f>
        <v>68.381332962229507</v>
      </c>
      <c r="W8" s="72">
        <f>IF(RES_hh_fech_in!W8=0,0,RES_hh_fech_in!W8/RES_summary!W$21)</f>
        <v>56.601942827299162</v>
      </c>
      <c r="DA8" s="89" t="s">
        <v>880</v>
      </c>
    </row>
    <row r="9" spans="1:105" ht="12" customHeight="1" x14ac:dyDescent="0.25">
      <c r="A9" s="28" t="s">
        <v>207</v>
      </c>
      <c r="B9" s="72"/>
      <c r="C9" s="72">
        <f>IF(RES_hh_fech_in!C9=0,0,RES_hh_fech_in!C9/RES_summary!C$21)</f>
        <v>184.00261164477877</v>
      </c>
      <c r="D9" s="72">
        <f>IF(RES_hh_fech_in!D9=0,0,RES_hh_fech_in!D9/RES_summary!D$21)</f>
        <v>167.92427258669701</v>
      </c>
      <c r="E9" s="72">
        <f>IF(RES_hh_fech_in!E9=0,0,RES_hh_fech_in!E9/RES_summary!E$21)</f>
        <v>169.48687599091289</v>
      </c>
      <c r="F9" s="72">
        <f>IF(RES_hh_fech_in!F9=0,0,RES_hh_fech_in!F9/RES_summary!F$21)</f>
        <v>177.16625895666971</v>
      </c>
      <c r="G9" s="72">
        <f>IF(RES_hh_fech_in!G9=0,0,RES_hh_fech_in!G9/RES_summary!G$21)</f>
        <v>166.08683849275118</v>
      </c>
      <c r="H9" s="72">
        <f>IF(RES_hh_fech_in!H9=0,0,RES_hh_fech_in!H9/RES_summary!H$21)</f>
        <v>160.60282776000113</v>
      </c>
      <c r="I9" s="72">
        <f>IF(RES_hh_fech_in!I9=0,0,RES_hh_fech_in!I9/RES_summary!I$21)</f>
        <v>138.3474244736426</v>
      </c>
      <c r="J9" s="72">
        <f>IF(RES_hh_fech_in!J9=0,0,RES_hh_fech_in!J9/RES_summary!J$21)</f>
        <v>141.43536651532256</v>
      </c>
      <c r="K9" s="72">
        <f>IF(RES_hh_fech_in!K9=0,0,RES_hh_fech_in!K9/RES_summary!K$21)</f>
        <v>147.15870717140234</v>
      </c>
      <c r="L9" s="72">
        <f>IF(RES_hh_fech_in!L9=0,0,RES_hh_fech_in!L9/RES_summary!L$21)</f>
        <v>142.21331124523391</v>
      </c>
      <c r="M9" s="72">
        <f>IF(RES_hh_fech_in!M9=0,0,RES_hh_fech_in!M9/RES_summary!M$21)</f>
        <v>104.43705128790397</v>
      </c>
      <c r="N9" s="72">
        <f>IF(RES_hh_fech_in!N9=0,0,RES_hh_fech_in!N9/RES_summary!N$21)</f>
        <v>116.43730805077095</v>
      </c>
      <c r="O9" s="72">
        <f>IF(RES_hh_fech_in!O9=0,0,RES_hh_fech_in!O9/RES_summary!O$21)</f>
        <v>112.9502783095823</v>
      </c>
      <c r="P9" s="72">
        <f>IF(RES_hh_fech_in!P9=0,0,RES_hh_fech_in!P9/RES_summary!P$21)</f>
        <v>105.53636142020255</v>
      </c>
      <c r="Q9" s="72">
        <f>IF(RES_hh_fech_in!Q9=0,0,RES_hh_fech_in!Q9/RES_summary!Q$21)</f>
        <v>102.92639865326848</v>
      </c>
      <c r="R9" s="72">
        <f>IF(RES_hh_fech_in!R9=0,0,RES_hh_fech_in!R9/RES_summary!R$21)</f>
        <v>106.600657113758</v>
      </c>
      <c r="S9" s="72">
        <f>IF(RES_hh_fech_in!S9=0,0,RES_hh_fech_in!S9/RES_summary!S$21)</f>
        <v>92.193635468475748</v>
      </c>
      <c r="T9" s="72">
        <f>IF(RES_hh_fech_in!T9=0,0,RES_hh_fech_in!T9/RES_summary!T$21)</f>
        <v>91.844755897224672</v>
      </c>
      <c r="U9" s="72">
        <f>IF(RES_hh_fech_in!U9=0,0,RES_hh_fech_in!U9/RES_summary!U$21)</f>
        <v>0</v>
      </c>
      <c r="V9" s="72">
        <f>IF(RES_hh_fech_in!V9=0,0,RES_hh_fech_in!V9/RES_summary!V$21)</f>
        <v>0</v>
      </c>
      <c r="W9" s="72">
        <f>IF(RES_hh_fech_in!W9=0,0,RES_hh_fech_in!W9/RES_summary!W$21)</f>
        <v>56.675925009410463</v>
      </c>
      <c r="DA9" s="89" t="s">
        <v>881</v>
      </c>
    </row>
    <row r="10" spans="1:105" ht="12" customHeight="1" x14ac:dyDescent="0.25">
      <c r="A10" s="28" t="s">
        <v>202</v>
      </c>
      <c r="B10" s="72"/>
      <c r="C10" s="72">
        <f>IF(RES_hh_fech_in!C10=0,0,RES_hh_fech_in!C10/RES_summary!C$21)</f>
        <v>0</v>
      </c>
      <c r="D10" s="72">
        <f>IF(RES_hh_fech_in!D10=0,0,RES_hh_fech_in!D10/RES_summary!D$21)</f>
        <v>0</v>
      </c>
      <c r="E10" s="72">
        <f>IF(RES_hh_fech_in!E10=0,0,RES_hh_fech_in!E10/RES_summary!E$21)</f>
        <v>0</v>
      </c>
      <c r="F10" s="72">
        <f>IF(RES_hh_fech_in!F10=0,0,RES_hh_fech_in!F10/RES_summary!F$21)</f>
        <v>0</v>
      </c>
      <c r="G10" s="72">
        <f>IF(RES_hh_fech_in!G10=0,0,RES_hh_fech_in!G10/RES_summary!G$21)</f>
        <v>0</v>
      </c>
      <c r="H10" s="72">
        <f>IF(RES_hh_fech_in!H10=0,0,RES_hh_fech_in!H10/RES_summary!H$21)</f>
        <v>0</v>
      </c>
      <c r="I10" s="72">
        <f>IF(RES_hh_fech_in!I10=0,0,RES_hh_fech_in!I10/RES_summary!I$21)</f>
        <v>0</v>
      </c>
      <c r="J10" s="72">
        <f>IF(RES_hh_fech_in!J10=0,0,RES_hh_fech_in!J10/RES_summary!J$21)</f>
        <v>0</v>
      </c>
      <c r="K10" s="72">
        <f>IF(RES_hh_fech_in!K10=0,0,RES_hh_fech_in!K10/RES_summary!K$21)</f>
        <v>0</v>
      </c>
      <c r="L10" s="72">
        <f>IF(RES_hh_fech_in!L10=0,0,RES_hh_fech_in!L10/RES_summary!L$21)</f>
        <v>0</v>
      </c>
      <c r="M10" s="72">
        <f>IF(RES_hh_fech_in!M10=0,0,RES_hh_fech_in!M10/RES_summary!M$21)</f>
        <v>0</v>
      </c>
      <c r="N10" s="72">
        <f>IF(RES_hh_fech_in!N10=0,0,RES_hh_fech_in!N10/RES_summary!N$21)</f>
        <v>0</v>
      </c>
      <c r="O10" s="72">
        <f>IF(RES_hh_fech_in!O10=0,0,RES_hh_fech_in!O10/RES_summary!O$21)</f>
        <v>0</v>
      </c>
      <c r="P10" s="72">
        <f>IF(RES_hh_fech_in!P10=0,0,RES_hh_fech_in!P10/RES_summary!P$21)</f>
        <v>0</v>
      </c>
      <c r="Q10" s="72">
        <f>IF(RES_hh_fech_in!Q10=0,0,RES_hh_fech_in!Q10/RES_summary!Q$21)</f>
        <v>0</v>
      </c>
      <c r="R10" s="72">
        <f>IF(RES_hh_fech_in!R10=0,0,RES_hh_fech_in!R10/RES_summary!R$21)</f>
        <v>0</v>
      </c>
      <c r="S10" s="72">
        <f>IF(RES_hh_fech_in!S10=0,0,RES_hh_fech_in!S10/RES_summary!S$21)</f>
        <v>0</v>
      </c>
      <c r="T10" s="72">
        <f>IF(RES_hh_fech_in!T10=0,0,RES_hh_fech_in!T10/RES_summary!T$21)</f>
        <v>0</v>
      </c>
      <c r="U10" s="72">
        <f>IF(RES_hh_fech_in!U10=0,0,RES_hh_fech_in!U10/RES_summary!U$21)</f>
        <v>0</v>
      </c>
      <c r="V10" s="72">
        <f>IF(RES_hh_fech_in!V10=0,0,RES_hh_fech_in!V10/RES_summary!V$21)</f>
        <v>0</v>
      </c>
      <c r="W10" s="72">
        <f>IF(RES_hh_fech_in!W10=0,0,RES_hh_fech_in!W10/RES_summary!W$21)</f>
        <v>0</v>
      </c>
      <c r="DA10" s="89" t="s">
        <v>882</v>
      </c>
    </row>
    <row r="11" spans="1:105" ht="12" customHeight="1" x14ac:dyDescent="0.25">
      <c r="A11" s="28" t="s">
        <v>203</v>
      </c>
      <c r="B11" s="72"/>
      <c r="C11" s="72">
        <f>IF(RES_hh_fech_in!C11=0,0,RES_hh_fech_in!C11/RES_summary!C$21)</f>
        <v>0</v>
      </c>
      <c r="D11" s="72">
        <f>IF(RES_hh_fech_in!D11=0,0,RES_hh_fech_in!D11/RES_summary!D$21)</f>
        <v>0</v>
      </c>
      <c r="E11" s="72">
        <f>IF(RES_hh_fech_in!E11=0,0,RES_hh_fech_in!E11/RES_summary!E$21)</f>
        <v>0</v>
      </c>
      <c r="F11" s="72">
        <f>IF(RES_hh_fech_in!F11=0,0,RES_hh_fech_in!F11/RES_summary!F$21)</f>
        <v>0</v>
      </c>
      <c r="G11" s="72">
        <f>IF(RES_hh_fech_in!G11=0,0,RES_hh_fech_in!G11/RES_summary!G$21)</f>
        <v>0</v>
      </c>
      <c r="H11" s="72">
        <f>IF(RES_hh_fech_in!H11=0,0,RES_hh_fech_in!H11/RES_summary!H$21)</f>
        <v>0</v>
      </c>
      <c r="I11" s="72">
        <f>IF(RES_hh_fech_in!I11=0,0,RES_hh_fech_in!I11/RES_summary!I$21)</f>
        <v>0</v>
      </c>
      <c r="J11" s="72">
        <f>IF(RES_hh_fech_in!J11=0,0,RES_hh_fech_in!J11/RES_summary!J$21)</f>
        <v>0</v>
      </c>
      <c r="K11" s="72">
        <f>IF(RES_hh_fech_in!K11=0,0,RES_hh_fech_in!K11/RES_summary!K$21)</f>
        <v>0</v>
      </c>
      <c r="L11" s="72">
        <f>IF(RES_hh_fech_in!L11=0,0,RES_hh_fech_in!L11/RES_summary!L$21)</f>
        <v>0</v>
      </c>
      <c r="M11" s="72">
        <f>IF(RES_hh_fech_in!M11=0,0,RES_hh_fech_in!M11/RES_summary!M$21)</f>
        <v>0</v>
      </c>
      <c r="N11" s="72">
        <f>IF(RES_hh_fech_in!N11=0,0,RES_hh_fech_in!N11/RES_summary!N$21)</f>
        <v>0</v>
      </c>
      <c r="O11" s="72">
        <f>IF(RES_hh_fech_in!O11=0,0,RES_hh_fech_in!O11/RES_summary!O$21)</f>
        <v>0</v>
      </c>
      <c r="P11" s="72">
        <f>IF(RES_hh_fech_in!P11=0,0,RES_hh_fech_in!P11/RES_summary!P$21)</f>
        <v>0</v>
      </c>
      <c r="Q11" s="72">
        <f>IF(RES_hh_fech_in!Q11=0,0,RES_hh_fech_in!Q11/RES_summary!Q$21)</f>
        <v>0</v>
      </c>
      <c r="R11" s="72">
        <f>IF(RES_hh_fech_in!R11=0,0,RES_hh_fech_in!R11/RES_summary!R$21)</f>
        <v>0</v>
      </c>
      <c r="S11" s="72">
        <f>IF(RES_hh_fech_in!S11=0,0,RES_hh_fech_in!S11/RES_summary!S$21)</f>
        <v>0</v>
      </c>
      <c r="T11" s="72">
        <f>IF(RES_hh_fech_in!T11=0,0,RES_hh_fech_in!T11/RES_summary!T$21)</f>
        <v>0</v>
      </c>
      <c r="U11" s="72">
        <f>IF(RES_hh_fech_in!U11=0,0,RES_hh_fech_in!U11/RES_summary!U$21)</f>
        <v>0</v>
      </c>
      <c r="V11" s="72">
        <f>IF(RES_hh_fech_in!V11=0,0,RES_hh_fech_in!V11/RES_summary!V$21)</f>
        <v>0</v>
      </c>
      <c r="W11" s="72">
        <f>IF(RES_hh_fech_in!W11=0,0,RES_hh_fech_in!W11/RES_summary!W$21)</f>
        <v>0</v>
      </c>
      <c r="DA11" s="89" t="s">
        <v>883</v>
      </c>
    </row>
    <row r="12" spans="1:105" ht="12" customHeight="1" x14ac:dyDescent="0.25">
      <c r="A12" s="28" t="s">
        <v>95</v>
      </c>
      <c r="B12" s="72"/>
      <c r="C12" s="72">
        <f>IF(RES_hh_fech_in!C12=0,0,RES_hh_fech_in!C12/RES_summary!C$21)</f>
        <v>70.077793498831127</v>
      </c>
      <c r="D12" s="72">
        <f>IF(RES_hh_fech_in!D12=0,0,RES_hh_fech_in!D12/RES_summary!D$21)</f>
        <v>59.270706331552226</v>
      </c>
      <c r="E12" s="72">
        <f>IF(RES_hh_fech_in!E12=0,0,RES_hh_fech_in!E12/RES_summary!E$21)</f>
        <v>65.751408277527645</v>
      </c>
      <c r="F12" s="72">
        <f>IF(RES_hh_fech_in!F12=0,0,RES_hh_fech_in!F12/RES_summary!F$21)</f>
        <v>58.112411099028215</v>
      </c>
      <c r="G12" s="72">
        <f>IF(RES_hh_fech_in!G12=0,0,RES_hh_fech_in!G12/RES_summary!G$21)</f>
        <v>52.885428561625702</v>
      </c>
      <c r="H12" s="72">
        <f>IF(RES_hh_fech_in!H12=0,0,RES_hh_fech_in!H12/RES_summary!H$21)</f>
        <v>44.929668962522221</v>
      </c>
      <c r="I12" s="72">
        <f>IF(RES_hh_fech_in!I12=0,0,RES_hh_fech_in!I12/RES_summary!I$21)</f>
        <v>37.462606303122172</v>
      </c>
      <c r="J12" s="72">
        <f>IF(RES_hh_fech_in!J12=0,0,RES_hh_fech_in!J12/RES_summary!J$21)</f>
        <v>40.495509586762772</v>
      </c>
      <c r="K12" s="72">
        <f>IF(RES_hh_fech_in!K12=0,0,RES_hh_fech_in!K12/RES_summary!K$21)</f>
        <v>38.540301926355674</v>
      </c>
      <c r="L12" s="72">
        <f>IF(RES_hh_fech_in!L12=0,0,RES_hh_fech_in!L12/RES_summary!L$21)</f>
        <v>34.0631978827372</v>
      </c>
      <c r="M12" s="72">
        <f>IF(RES_hh_fech_in!M12=0,0,RES_hh_fech_in!M12/RES_summary!M$21)</f>
        <v>29.765574846567706</v>
      </c>
      <c r="N12" s="72">
        <f>IF(RES_hh_fech_in!N12=0,0,RES_hh_fech_in!N12/RES_summary!N$21)</f>
        <v>27.779314709984668</v>
      </c>
      <c r="O12" s="72">
        <f>IF(RES_hh_fech_in!O12=0,0,RES_hh_fech_in!O12/RES_summary!O$21)</f>
        <v>23.725903695390016</v>
      </c>
      <c r="P12" s="72">
        <f>IF(RES_hh_fech_in!P12=0,0,RES_hh_fech_in!P12/RES_summary!P$21)</f>
        <v>22.491503678197677</v>
      </c>
      <c r="Q12" s="72">
        <f>IF(RES_hh_fech_in!Q12=0,0,RES_hh_fech_in!Q12/RES_summary!Q$21)</f>
        <v>22.654945949691431</v>
      </c>
      <c r="R12" s="72">
        <f>IF(RES_hh_fech_in!R12=0,0,RES_hh_fech_in!R12/RES_summary!R$21)</f>
        <v>21.484470373975789</v>
      </c>
      <c r="S12" s="72">
        <f>IF(RES_hh_fech_in!S12=0,0,RES_hh_fech_in!S12/RES_summary!S$21)</f>
        <v>20.3772189095125</v>
      </c>
      <c r="T12" s="72">
        <f>IF(RES_hh_fech_in!T12=0,0,RES_hh_fech_in!T12/RES_summary!T$21)</f>
        <v>18.722217096635845</v>
      </c>
      <c r="U12" s="72">
        <f>IF(RES_hh_fech_in!U12=0,0,RES_hh_fech_in!U12/RES_summary!U$21)</f>
        <v>16.432307439336856</v>
      </c>
      <c r="V12" s="72">
        <f>IF(RES_hh_fech_in!V12=0,0,RES_hh_fech_in!V12/RES_summary!V$21)</f>
        <v>15.744485842573686</v>
      </c>
      <c r="W12" s="72">
        <f>IF(RES_hh_fech_in!W12=0,0,RES_hh_fech_in!W12/RES_summary!W$21)</f>
        <v>14.491509504681192</v>
      </c>
      <c r="DA12" s="89" t="s">
        <v>884</v>
      </c>
    </row>
    <row r="13" spans="1:105" ht="12" customHeight="1" x14ac:dyDescent="0.25">
      <c r="A13" s="73" t="s">
        <v>94</v>
      </c>
      <c r="B13" s="74"/>
      <c r="C13" s="74">
        <f>IF(RES_hh_fech_in!C13=0,0,RES_hh_fech_in!C13/RES_summary!C$21)</f>
        <v>145.7384390049971</v>
      </c>
      <c r="D13" s="74">
        <f>IF(RES_hh_fech_in!D13=0,0,RES_hh_fech_in!D13/RES_summary!D$21)</f>
        <v>135.03740611362809</v>
      </c>
      <c r="E13" s="74">
        <f>IF(RES_hh_fech_in!E13=0,0,RES_hh_fech_in!E13/RES_summary!E$21)</f>
        <v>134.1664653858555</v>
      </c>
      <c r="F13" s="74">
        <f>IF(RES_hh_fech_in!F13=0,0,RES_hh_fech_in!F13/RES_summary!F$21)</f>
        <v>147.79884949092153</v>
      </c>
      <c r="G13" s="74">
        <f>IF(RES_hh_fech_in!G13=0,0,RES_hh_fech_in!G13/RES_summary!G$21)</f>
        <v>152.69149687500479</v>
      </c>
      <c r="H13" s="74">
        <f>IF(RES_hh_fech_in!H13=0,0,RES_hh_fech_in!H13/RES_summary!H$21)</f>
        <v>0</v>
      </c>
      <c r="I13" s="74">
        <f>IF(RES_hh_fech_in!I13=0,0,RES_hh_fech_in!I13/RES_summary!I$21)</f>
        <v>141.12524413991147</v>
      </c>
      <c r="J13" s="74">
        <f>IF(RES_hh_fech_in!J13=0,0,RES_hh_fech_in!J13/RES_summary!J$21)</f>
        <v>0</v>
      </c>
      <c r="K13" s="74">
        <f>IF(RES_hh_fech_in!K13=0,0,RES_hh_fech_in!K13/RES_summary!K$21)</f>
        <v>180.85886607469911</v>
      </c>
      <c r="L13" s="74">
        <f>IF(RES_hh_fech_in!L13=0,0,RES_hh_fech_in!L13/RES_summary!L$21)</f>
        <v>96.749768092036874</v>
      </c>
      <c r="M13" s="74">
        <f>IF(RES_hh_fech_in!M13=0,0,RES_hh_fech_in!M13/RES_summary!M$21)</f>
        <v>71.622101163903139</v>
      </c>
      <c r="N13" s="74">
        <f>IF(RES_hh_fech_in!N13=0,0,RES_hh_fech_in!N13/RES_summary!N$21)</f>
        <v>83.79674214594489</v>
      </c>
      <c r="O13" s="74">
        <f>IF(RES_hh_fech_in!O13=0,0,RES_hh_fech_in!O13/RES_summary!O$21)</f>
        <v>86.552340031778058</v>
      </c>
      <c r="P13" s="74">
        <f>IF(RES_hh_fech_in!P13=0,0,RES_hh_fech_in!P13/RES_summary!P$21)</f>
        <v>70.542268297840508</v>
      </c>
      <c r="Q13" s="74">
        <f>IF(RES_hh_fech_in!Q13=0,0,RES_hh_fech_in!Q13/RES_summary!Q$21)</f>
        <v>107.46334793748311</v>
      </c>
      <c r="R13" s="74">
        <f>IF(RES_hh_fech_in!R13=0,0,RES_hh_fech_in!R13/RES_summary!R$21)</f>
        <v>0</v>
      </c>
      <c r="S13" s="74">
        <f>IF(RES_hh_fech_in!S13=0,0,RES_hh_fech_in!S13/RES_summary!S$21)</f>
        <v>0</v>
      </c>
      <c r="T13" s="74">
        <f>IF(RES_hh_fech_in!T13=0,0,RES_hh_fech_in!T13/RES_summary!T$21)</f>
        <v>61.07553529253773</v>
      </c>
      <c r="U13" s="74">
        <f>IF(RES_hh_fech_in!U13=0,0,RES_hh_fech_in!U13/RES_summary!U$21)</f>
        <v>42.829863956949296</v>
      </c>
      <c r="V13" s="74">
        <f>IF(RES_hh_fech_in!V13=0,0,RES_hh_fech_in!V13/RES_summary!V$21)</f>
        <v>66.883416303365919</v>
      </c>
      <c r="W13" s="74">
        <f>IF(RES_hh_fech_in!W13=0,0,RES_hh_fech_in!W13/RES_summary!W$21)</f>
        <v>48.258585842340146</v>
      </c>
      <c r="DA13" s="90" t="s">
        <v>885</v>
      </c>
    </row>
    <row r="14" spans="1:105" ht="12" customHeight="1" x14ac:dyDescent="0.25">
      <c r="A14" s="75" t="s">
        <v>97</v>
      </c>
      <c r="B14" s="76"/>
      <c r="C14" s="76">
        <f>IF(RES_hh_fech_in!C14=0,0,RES_hh_fech_in!C14/RES_summary!C$21)</f>
        <v>2.5623505240024649</v>
      </c>
      <c r="D14" s="76">
        <f>IF(RES_hh_fech_in!D14=0,0,RES_hh_fech_in!D14/RES_summary!D$21)</f>
        <v>2.3826984722967031</v>
      </c>
      <c r="E14" s="76">
        <f>IF(RES_hh_fech_in!E14=0,0,RES_hh_fech_in!E14/RES_summary!E$21)</f>
        <v>2.3544049970209948</v>
      </c>
      <c r="F14" s="76">
        <f>IF(RES_hh_fech_in!F14=0,0,RES_hh_fech_in!F14/RES_summary!F$21)</f>
        <v>2.5164354675550702</v>
      </c>
      <c r="G14" s="76">
        <f>IF(RES_hh_fech_in!G14=0,0,RES_hh_fech_in!G14/RES_summary!G$21)</f>
        <v>2.3818852138101154</v>
      </c>
      <c r="H14" s="76">
        <f>IF(RES_hh_fech_in!H14=0,0,RES_hh_fech_in!H14/RES_summary!H$21)</f>
        <v>2.1821811865501535</v>
      </c>
      <c r="I14" s="76">
        <f>IF(RES_hh_fech_in!I14=0,0,RES_hh_fech_in!I14/RES_summary!I$21)</f>
        <v>2.0839319250626911</v>
      </c>
      <c r="J14" s="76">
        <f>IF(RES_hh_fech_in!J14=0,0,RES_hh_fech_in!J14/RES_summary!J$21)</f>
        <v>2.0760794904098829</v>
      </c>
      <c r="K14" s="76">
        <f>IF(RES_hh_fech_in!K14=0,0,RES_hh_fech_in!K14/RES_summary!K$21)</f>
        <v>1.9387131177982746</v>
      </c>
      <c r="L14" s="76">
        <f>IF(RES_hh_fech_in!L14=0,0,RES_hh_fech_in!L14/RES_summary!L$21)</f>
        <v>1.9783309821001511</v>
      </c>
      <c r="M14" s="76">
        <f>IF(RES_hh_fech_in!M14=0,0,RES_hh_fech_in!M14/RES_summary!M$21)</f>
        <v>1.7451209678342443</v>
      </c>
      <c r="N14" s="76">
        <f>IF(RES_hh_fech_in!N14=0,0,RES_hh_fech_in!N14/RES_summary!N$21)</f>
        <v>1.6318536011053573</v>
      </c>
      <c r="O14" s="76">
        <f>IF(RES_hh_fech_in!O14=0,0,RES_hh_fech_in!O14/RES_summary!O$21)</f>
        <v>1.5833302873703425</v>
      </c>
      <c r="P14" s="76">
        <f>IF(RES_hh_fech_in!P14=0,0,RES_hh_fech_in!P14/RES_summary!P$21)</f>
        <v>1.375631030112997</v>
      </c>
      <c r="Q14" s="76">
        <f>IF(RES_hh_fech_in!Q14=0,0,RES_hh_fech_in!Q14/RES_summary!Q$21)</f>
        <v>1.4623273734901094</v>
      </c>
      <c r="R14" s="76">
        <f>IF(RES_hh_fech_in!R14=0,0,RES_hh_fech_in!R14/RES_summary!R$21)</f>
        <v>1.4238711809204592</v>
      </c>
      <c r="S14" s="76">
        <f>IF(RES_hh_fech_in!S14=0,0,RES_hh_fech_in!S14/RES_summary!S$21)</f>
        <v>1.4553142218983603</v>
      </c>
      <c r="T14" s="76">
        <f>IF(RES_hh_fech_in!T14=0,0,RES_hh_fech_in!T14/RES_summary!T$21)</f>
        <v>1.228105662888916</v>
      </c>
      <c r="U14" s="76">
        <f>IF(RES_hh_fech_in!U14=0,0,RES_hh_fech_in!U14/RES_summary!U$21)</f>
        <v>1.0936359552322323</v>
      </c>
      <c r="V14" s="76">
        <f>IF(RES_hh_fech_in!V14=0,0,RES_hh_fech_in!V14/RES_summary!V$21)</f>
        <v>1.0876884277071595</v>
      </c>
      <c r="W14" s="76">
        <f>IF(RES_hh_fech_in!W14=0,0,RES_hh_fech_in!W14/RES_summary!W$21)</f>
        <v>0.89957747056064419</v>
      </c>
      <c r="DA14" s="91" t="s">
        <v>886</v>
      </c>
    </row>
    <row r="15" spans="1:105" ht="12.95" customHeight="1" x14ac:dyDescent="0.25">
      <c r="A15" s="68" t="s">
        <v>92</v>
      </c>
      <c r="B15" s="69"/>
      <c r="C15" s="69">
        <f>IF(RES_hh_fech_in!C15=0,0,RES_hh_fech_in!C15/RES_summary!C$21)</f>
        <v>0.17599769278181057</v>
      </c>
      <c r="D15" s="69">
        <f>IF(RES_hh_fech_in!D15=0,0,RES_hh_fech_in!D15/RES_summary!D$21)</f>
        <v>1.0818902238628712E-2</v>
      </c>
      <c r="E15" s="69">
        <f>IF(RES_hh_fech_in!E15=0,0,RES_hh_fech_in!E15/RES_summary!E$21)</f>
        <v>1.3468597040738273</v>
      </c>
      <c r="F15" s="69">
        <f>IF(RES_hh_fech_in!F15=0,0,RES_hh_fech_in!F15/RES_summary!F$21)</f>
        <v>9.7074506327827163E-3</v>
      </c>
      <c r="G15" s="69">
        <f>IF(RES_hh_fech_in!G15=0,0,RES_hh_fech_in!G15/RES_summary!G$21)</f>
        <v>7.2099611248314349E-2</v>
      </c>
      <c r="H15" s="69">
        <f>IF(RES_hh_fech_in!H15=0,0,RES_hh_fech_in!H15/RES_summary!H$21)</f>
        <v>1.016039202313054</v>
      </c>
      <c r="I15" s="69">
        <f>IF(RES_hh_fech_in!I15=0,0,RES_hh_fech_in!I15/RES_summary!I$21)</f>
        <v>0.33023336295927042</v>
      </c>
      <c r="J15" s="69">
        <f>IF(RES_hh_fech_in!J15=0,0,RES_hh_fech_in!J15/RES_summary!J$21)</f>
        <v>0.24217440300813645</v>
      </c>
      <c r="K15" s="69">
        <f>IF(RES_hh_fech_in!K15=0,0,RES_hh_fech_in!K15/RES_summary!K$21)</f>
        <v>0.37688260974497623</v>
      </c>
      <c r="L15" s="69">
        <f>IF(RES_hh_fech_in!L15=0,0,RES_hh_fech_in!L15/RES_summary!L$21)</f>
        <v>1.4504386412009325</v>
      </c>
      <c r="M15" s="69">
        <f>IF(RES_hh_fech_in!M15=0,0,RES_hh_fech_in!M15/RES_summary!M$21)</f>
        <v>1.1064259757953776</v>
      </c>
      <c r="N15" s="69">
        <f>IF(RES_hh_fech_in!N15=0,0,RES_hh_fech_in!N15/RES_summary!N$21)</f>
        <v>0.52958145453169048</v>
      </c>
      <c r="O15" s="69">
        <f>IF(RES_hh_fech_in!O15=0,0,RES_hh_fech_in!O15/RES_summary!O$21)</f>
        <v>0.5354980135797428</v>
      </c>
      <c r="P15" s="69">
        <f>IF(RES_hh_fech_in!P15=0,0,RES_hh_fech_in!P15/RES_summary!P$21)</f>
        <v>0.32703887698460105</v>
      </c>
      <c r="Q15" s="69">
        <f>IF(RES_hh_fech_in!Q15=0,0,RES_hh_fech_in!Q15/RES_summary!Q$21)</f>
        <v>0.64175827814517583</v>
      </c>
      <c r="R15" s="69">
        <f>IF(RES_hh_fech_in!R15=0,0,RES_hh_fech_in!R15/RES_summary!R$21)</f>
        <v>0.33487953262068021</v>
      </c>
      <c r="S15" s="69">
        <f>IF(RES_hh_fech_in!S15=0,0,RES_hh_fech_in!S15/RES_summary!S$21)</f>
        <v>0.23509709489412833</v>
      </c>
      <c r="T15" s="69">
        <f>IF(RES_hh_fech_in!T15=0,0,RES_hh_fech_in!T15/RES_summary!T$21)</f>
        <v>0.52318581995674029</v>
      </c>
      <c r="U15" s="69">
        <f>IF(RES_hh_fech_in!U15=0,0,RES_hh_fech_in!U15/RES_summary!U$21)</f>
        <v>0.36967375739308328</v>
      </c>
      <c r="V15" s="69">
        <f>IF(RES_hh_fech_in!V15=0,0,RES_hh_fech_in!V15/RES_summary!V$21)</f>
        <v>0.73426723712646125</v>
      </c>
      <c r="W15" s="69">
        <f>IF(RES_hh_fech_in!W15=0,0,RES_hh_fech_in!W15/RES_summary!W$21)</f>
        <v>0.5710992101652913</v>
      </c>
      <c r="DA15" s="88" t="s">
        <v>887</v>
      </c>
    </row>
    <row r="16" spans="1:105" ht="12" customHeight="1" x14ac:dyDescent="0.25">
      <c r="A16" s="28" t="s">
        <v>91</v>
      </c>
      <c r="B16" s="72"/>
      <c r="C16" s="72">
        <f>IF(RES_hh_fech_in!C16=0,0,RES_hh_fech_in!C16/RES_summary!C$21)</f>
        <v>0.17599769278181057</v>
      </c>
      <c r="D16" s="72">
        <f>IF(RES_hh_fech_in!D16=0,0,RES_hh_fech_in!D16/RES_summary!D$21)</f>
        <v>1.0818902238628712E-2</v>
      </c>
      <c r="E16" s="72">
        <f>IF(RES_hh_fech_in!E16=0,0,RES_hh_fech_in!E16/RES_summary!E$21)</f>
        <v>1.3468597040738273</v>
      </c>
      <c r="F16" s="72">
        <f>IF(RES_hh_fech_in!F16=0,0,RES_hh_fech_in!F16/RES_summary!F$21)</f>
        <v>9.7074506327827163E-3</v>
      </c>
      <c r="G16" s="72">
        <f>IF(RES_hh_fech_in!G16=0,0,RES_hh_fech_in!G16/RES_summary!G$21)</f>
        <v>7.2099611248314349E-2</v>
      </c>
      <c r="H16" s="72">
        <f>IF(RES_hh_fech_in!H16=0,0,RES_hh_fech_in!H16/RES_summary!H$21)</f>
        <v>1.016039202313054</v>
      </c>
      <c r="I16" s="72">
        <f>IF(RES_hh_fech_in!I16=0,0,RES_hh_fech_in!I16/RES_summary!I$21)</f>
        <v>0.33023336295927042</v>
      </c>
      <c r="J16" s="72">
        <f>IF(RES_hh_fech_in!J16=0,0,RES_hh_fech_in!J16/RES_summary!J$21)</f>
        <v>0.24217440300813645</v>
      </c>
      <c r="K16" s="72">
        <f>IF(RES_hh_fech_in!K16=0,0,RES_hh_fech_in!K16/RES_summary!K$21)</f>
        <v>0.37688260974497623</v>
      </c>
      <c r="L16" s="72">
        <f>IF(RES_hh_fech_in!L16=0,0,RES_hh_fech_in!L16/RES_summary!L$21)</f>
        <v>1.4504386412009325</v>
      </c>
      <c r="M16" s="72">
        <f>IF(RES_hh_fech_in!M16=0,0,RES_hh_fech_in!M16/RES_summary!M$21)</f>
        <v>1.1064259757953776</v>
      </c>
      <c r="N16" s="72">
        <f>IF(RES_hh_fech_in!N16=0,0,RES_hh_fech_in!N16/RES_summary!N$21)</f>
        <v>0.52958145453169048</v>
      </c>
      <c r="O16" s="72">
        <f>IF(RES_hh_fech_in!O16=0,0,RES_hh_fech_in!O16/RES_summary!O$21)</f>
        <v>0.5354980135797428</v>
      </c>
      <c r="P16" s="72">
        <f>IF(RES_hh_fech_in!P16=0,0,RES_hh_fech_in!P16/RES_summary!P$21)</f>
        <v>0.32703887698460105</v>
      </c>
      <c r="Q16" s="72">
        <f>IF(RES_hh_fech_in!Q16=0,0,RES_hh_fech_in!Q16/RES_summary!Q$21)</f>
        <v>0.64175827814517583</v>
      </c>
      <c r="R16" s="72">
        <f>IF(RES_hh_fech_in!R16=0,0,RES_hh_fech_in!R16/RES_summary!R$21)</f>
        <v>0.33487953262068021</v>
      </c>
      <c r="S16" s="72">
        <f>IF(RES_hh_fech_in!S16=0,0,RES_hh_fech_in!S16/RES_summary!S$21)</f>
        <v>0.23509709489412833</v>
      </c>
      <c r="T16" s="72">
        <f>IF(RES_hh_fech_in!T16=0,0,RES_hh_fech_in!T16/RES_summary!T$21)</f>
        <v>0.52318581995674029</v>
      </c>
      <c r="U16" s="72">
        <f>IF(RES_hh_fech_in!U16=0,0,RES_hh_fech_in!U16/RES_summary!U$21)</f>
        <v>0.36967375739308328</v>
      </c>
      <c r="V16" s="72">
        <f>IF(RES_hh_fech_in!V16=0,0,RES_hh_fech_in!V16/RES_summary!V$21)</f>
        <v>0.73426723712646125</v>
      </c>
      <c r="W16" s="72">
        <f>IF(RES_hh_fech_in!W16=0,0,RES_hh_fech_in!W16/RES_summary!W$21)</f>
        <v>0.5710992101652913</v>
      </c>
      <c r="DA16" s="89" t="s">
        <v>888</v>
      </c>
    </row>
    <row r="17" spans="1:105" ht="12.95" customHeight="1" x14ac:dyDescent="0.25">
      <c r="A17" s="68" t="s">
        <v>55</v>
      </c>
      <c r="B17" s="69"/>
      <c r="C17" s="69">
        <f>IF(RES_hh_fech_in!C17=0,0,RES_hh_fech_in!C17/RES_summary!C$21)</f>
        <v>13.515509007254558</v>
      </c>
      <c r="D17" s="69">
        <f>IF(RES_hh_fech_in!D17=0,0,RES_hh_fech_in!D17/RES_summary!D$21)</f>
        <v>13.721440670802966</v>
      </c>
      <c r="E17" s="69">
        <f>IF(RES_hh_fech_in!E17=0,0,RES_hh_fech_in!E17/RES_summary!E$21)</f>
        <v>13.406755766167423</v>
      </c>
      <c r="F17" s="69">
        <f>IF(RES_hh_fech_in!F17=0,0,RES_hh_fech_in!F17/RES_summary!F$21)</f>
        <v>13.141824903789203</v>
      </c>
      <c r="G17" s="69">
        <f>IF(RES_hh_fech_in!G17=0,0,RES_hh_fech_in!G17/RES_summary!G$21)</f>
        <v>12.56678354472551</v>
      </c>
      <c r="H17" s="69">
        <f>IF(RES_hh_fech_in!H17=0,0,RES_hh_fech_in!H17/RES_summary!H$21)</f>
        <v>11.978001606714862</v>
      </c>
      <c r="I17" s="69">
        <f>IF(RES_hh_fech_in!I17=0,0,RES_hh_fech_in!I17/RES_summary!I$21)</f>
        <v>12.065988916280737</v>
      </c>
      <c r="J17" s="69">
        <f>IF(RES_hh_fech_in!J17=0,0,RES_hh_fech_in!J17/RES_summary!J$21)</f>
        <v>11.848692677410192</v>
      </c>
      <c r="K17" s="69">
        <f>IF(RES_hh_fech_in!K17=0,0,RES_hh_fech_in!K17/RES_summary!K$21)</f>
        <v>9.9952851342926881</v>
      </c>
      <c r="L17" s="69">
        <f>IF(RES_hh_fech_in!L17=0,0,RES_hh_fech_in!L17/RES_summary!L$21)</f>
        <v>11.263222106295025</v>
      </c>
      <c r="M17" s="69">
        <f>IF(RES_hh_fech_in!M17=0,0,RES_hh_fech_in!M17/RES_summary!M$21)</f>
        <v>11.330526199395292</v>
      </c>
      <c r="N17" s="69">
        <f>IF(RES_hh_fech_in!N17=0,0,RES_hh_fech_in!N17/RES_summary!N$21)</f>
        <v>9.5712503877533504</v>
      </c>
      <c r="O17" s="69">
        <f>IF(RES_hh_fech_in!O17=0,0,RES_hh_fech_in!O17/RES_summary!O$21)</f>
        <v>11.355725478401316</v>
      </c>
      <c r="P17" s="69">
        <f>IF(RES_hh_fech_in!P17=0,0,RES_hh_fech_in!P17/RES_summary!P$21)</f>
        <v>12.541182814085866</v>
      </c>
      <c r="Q17" s="69">
        <f>IF(RES_hh_fech_in!Q17=0,0,RES_hh_fech_in!Q17/RES_summary!Q$21)</f>
        <v>9.0046106694958823</v>
      </c>
      <c r="R17" s="69">
        <f>IF(RES_hh_fech_in!R17=0,0,RES_hh_fech_in!R17/RES_summary!R$21)</f>
        <v>8.6517421031380888</v>
      </c>
      <c r="S17" s="69">
        <f>IF(RES_hh_fech_in!S17=0,0,RES_hh_fech_in!S17/RES_summary!S$21)</f>
        <v>7.7231635638668603</v>
      </c>
      <c r="T17" s="69">
        <f>IF(RES_hh_fech_in!T17=0,0,RES_hh_fech_in!T17/RES_summary!T$21)</f>
        <v>8.3216256663827881</v>
      </c>
      <c r="U17" s="69">
        <f>IF(RES_hh_fech_in!U17=0,0,RES_hh_fech_in!U17/RES_summary!U$21)</f>
        <v>9.831926462937659</v>
      </c>
      <c r="V17" s="69">
        <f>IF(RES_hh_fech_in!V17=0,0,RES_hh_fech_in!V17/RES_summary!V$21)</f>
        <v>7.3257604062482047</v>
      </c>
      <c r="W17" s="69">
        <f>IF(RES_hh_fech_in!W17=0,0,RES_hh_fech_in!W17/RES_summary!W$21)</f>
        <v>8.0745022664867339</v>
      </c>
      <c r="DA17" s="88" t="s">
        <v>889</v>
      </c>
    </row>
    <row r="18" spans="1:105" ht="12" customHeight="1" x14ac:dyDescent="0.25">
      <c r="A18" s="28" t="s">
        <v>51</v>
      </c>
      <c r="B18" s="72"/>
      <c r="C18" s="72">
        <f>IF(RES_hh_fech_in!C18=0,0,RES_hh_fech_in!C18/RES_summary!C$21)</f>
        <v>0</v>
      </c>
      <c r="D18" s="72">
        <f>IF(RES_hh_fech_in!D18=0,0,RES_hh_fech_in!D18/RES_summary!D$21)</f>
        <v>0</v>
      </c>
      <c r="E18" s="72">
        <f>IF(RES_hh_fech_in!E18=0,0,RES_hh_fech_in!E18/RES_summary!E$21)</f>
        <v>0</v>
      </c>
      <c r="F18" s="72">
        <f>IF(RES_hh_fech_in!F18=0,0,RES_hh_fech_in!F18/RES_summary!F$21)</f>
        <v>0</v>
      </c>
      <c r="G18" s="72">
        <f>IF(RES_hh_fech_in!G18=0,0,RES_hh_fech_in!G18/RES_summary!G$21)</f>
        <v>0</v>
      </c>
      <c r="H18" s="72">
        <f>IF(RES_hh_fech_in!H18=0,0,RES_hh_fech_in!H18/RES_summary!H$21)</f>
        <v>0</v>
      </c>
      <c r="I18" s="72">
        <f>IF(RES_hh_fech_in!I18=0,0,RES_hh_fech_in!I18/RES_summary!I$21)</f>
        <v>0</v>
      </c>
      <c r="J18" s="72">
        <f>IF(RES_hh_fech_in!J18=0,0,RES_hh_fech_in!J18/RES_summary!J$21)</f>
        <v>0</v>
      </c>
      <c r="K18" s="72">
        <f>IF(RES_hh_fech_in!K18=0,0,RES_hh_fech_in!K18/RES_summary!K$21)</f>
        <v>0</v>
      </c>
      <c r="L18" s="72">
        <f>IF(RES_hh_fech_in!L18=0,0,RES_hh_fech_in!L18/RES_summary!L$21)</f>
        <v>0</v>
      </c>
      <c r="M18" s="72">
        <f>IF(RES_hh_fech_in!M18=0,0,RES_hh_fech_in!M18/RES_summary!M$21)</f>
        <v>0</v>
      </c>
      <c r="N18" s="72">
        <f>IF(RES_hh_fech_in!N18=0,0,RES_hh_fech_in!N18/RES_summary!N$21)</f>
        <v>0</v>
      </c>
      <c r="O18" s="72">
        <f>IF(RES_hh_fech_in!O18=0,0,RES_hh_fech_in!O18/RES_summary!O$21)</f>
        <v>0</v>
      </c>
      <c r="P18" s="72">
        <f>IF(RES_hh_fech_in!P18=0,0,RES_hh_fech_in!P18/RES_summary!P$21)</f>
        <v>0</v>
      </c>
      <c r="Q18" s="72">
        <f>IF(RES_hh_fech_in!Q18=0,0,RES_hh_fech_in!Q18/RES_summary!Q$21)</f>
        <v>0</v>
      </c>
      <c r="R18" s="72">
        <f>IF(RES_hh_fech_in!R18=0,0,RES_hh_fech_in!R18/RES_summary!R$21)</f>
        <v>0</v>
      </c>
      <c r="S18" s="72">
        <f>IF(RES_hh_fech_in!S18=0,0,RES_hh_fech_in!S18/RES_summary!S$21)</f>
        <v>0</v>
      </c>
      <c r="T18" s="72">
        <f>IF(RES_hh_fech_in!T18=0,0,RES_hh_fech_in!T18/RES_summary!T$21)</f>
        <v>0</v>
      </c>
      <c r="U18" s="72">
        <f>IF(RES_hh_fech_in!U18=0,0,RES_hh_fech_in!U18/RES_summary!U$21)</f>
        <v>0</v>
      </c>
      <c r="V18" s="72">
        <f>IF(RES_hh_fech_in!V18=0,0,RES_hh_fech_in!V18/RES_summary!V$21)</f>
        <v>0</v>
      </c>
      <c r="W18" s="72">
        <f>IF(RES_hh_fech_in!W18=0,0,RES_hh_fech_in!W18/RES_summary!W$21)</f>
        <v>0</v>
      </c>
      <c r="DA18" s="89" t="s">
        <v>890</v>
      </c>
    </row>
    <row r="19" spans="1:105" s="2" customFormat="1" ht="12" customHeight="1" x14ac:dyDescent="0.25">
      <c r="A19" s="28" t="s">
        <v>74</v>
      </c>
      <c r="B19" s="72"/>
      <c r="C19" s="72">
        <f>IF(RES_hh_fech_in!C19=0,0,RES_hh_fech_in!C19/RES_summary!C$21)</f>
        <v>14.946519817124281</v>
      </c>
      <c r="D19" s="72">
        <f>IF(RES_hh_fech_in!D19=0,0,RES_hh_fech_in!D19/RES_summary!D$21)</f>
        <v>11.040021135402537</v>
      </c>
      <c r="E19" s="72">
        <f>IF(RES_hh_fech_in!E19=0,0,RES_hh_fech_in!E19/RES_summary!E$21)</f>
        <v>4.8034732953989492</v>
      </c>
      <c r="F19" s="72">
        <f>IF(RES_hh_fech_in!F19=0,0,RES_hh_fech_in!F19/RES_summary!F$21)</f>
        <v>11.104463566540568</v>
      </c>
      <c r="G19" s="72">
        <f>IF(RES_hh_fech_in!G19=0,0,RES_hh_fech_in!G19/RES_summary!G$21)</f>
        <v>15.917792573489747</v>
      </c>
      <c r="H19" s="72">
        <f>IF(RES_hh_fech_in!H19=0,0,RES_hh_fech_in!H19/RES_summary!H$21)</f>
        <v>16.309645297712038</v>
      </c>
      <c r="I19" s="72">
        <f>IF(RES_hh_fech_in!I19=0,0,RES_hh_fech_in!I19/RES_summary!I$21)</f>
        <v>6.896630075393106</v>
      </c>
      <c r="J19" s="72">
        <f>IF(RES_hh_fech_in!J19=0,0,RES_hh_fech_in!J19/RES_summary!J$21)</f>
        <v>5.9210186676098351</v>
      </c>
      <c r="K19" s="72">
        <f>IF(RES_hh_fech_in!K19=0,0,RES_hh_fech_in!K19/RES_summary!K$21)</f>
        <v>13.969536928501338</v>
      </c>
      <c r="L19" s="72">
        <f>IF(RES_hh_fech_in!L19=0,0,RES_hh_fech_in!L19/RES_summary!L$21)</f>
        <v>16.033752017240015</v>
      </c>
      <c r="M19" s="72">
        <f>IF(RES_hh_fech_in!M19=0,0,RES_hh_fech_in!M19/RES_summary!M$21)</f>
        <v>8.0764302732510647</v>
      </c>
      <c r="N19" s="72">
        <f>IF(RES_hh_fech_in!N19=0,0,RES_hh_fech_in!N19/RES_summary!N$21)</f>
        <v>0</v>
      </c>
      <c r="O19" s="72">
        <f>IF(RES_hh_fech_in!O19=0,0,RES_hh_fech_in!O19/RES_summary!O$21)</f>
        <v>0</v>
      </c>
      <c r="P19" s="72">
        <f>IF(RES_hh_fech_in!P19=0,0,RES_hh_fech_in!P19/RES_summary!P$21)</f>
        <v>0</v>
      </c>
      <c r="Q19" s="72">
        <f>IF(RES_hh_fech_in!Q19=0,0,RES_hh_fech_in!Q19/RES_summary!Q$21)</f>
        <v>0</v>
      </c>
      <c r="R19" s="72">
        <f>IF(RES_hh_fech_in!R19=0,0,RES_hh_fech_in!R19/RES_summary!R$21)</f>
        <v>0</v>
      </c>
      <c r="S19" s="72">
        <f>IF(RES_hh_fech_in!S19=0,0,RES_hh_fech_in!S19/RES_summary!S$21)</f>
        <v>0</v>
      </c>
      <c r="T19" s="72">
        <f>IF(RES_hh_fech_in!T19=0,0,RES_hh_fech_in!T19/RES_summary!T$21)</f>
        <v>0</v>
      </c>
      <c r="U19" s="72">
        <f>IF(RES_hh_fech_in!U19=0,0,RES_hh_fech_in!U19/RES_summary!U$21)</f>
        <v>0</v>
      </c>
      <c r="V19" s="72">
        <f>IF(RES_hh_fech_in!V19=0,0,RES_hh_fech_in!V19/RES_summary!V$21)</f>
        <v>0</v>
      </c>
      <c r="W19" s="72">
        <f>IF(RES_hh_fech_in!W19=0,0,RES_hh_fech_in!W19/RES_summary!W$21)</f>
        <v>0</v>
      </c>
      <c r="DA19" s="89" t="s">
        <v>891</v>
      </c>
    </row>
    <row r="20" spans="1:105" ht="12" customHeight="1" x14ac:dyDescent="0.25">
      <c r="A20" s="28" t="s">
        <v>205</v>
      </c>
      <c r="B20" s="72"/>
      <c r="C20" s="72">
        <f>IF(RES_hh_fech_in!C20=0,0,RES_hh_fech_in!C20/RES_summary!C$21)</f>
        <v>15.517533581113112</v>
      </c>
      <c r="D20" s="72">
        <f>IF(RES_hh_fech_in!D20=0,0,RES_hh_fech_in!D20/RES_summary!D$21)</f>
        <v>15.409581399479134</v>
      </c>
      <c r="E20" s="72">
        <f>IF(RES_hh_fech_in!E20=0,0,RES_hh_fech_in!E20/RES_summary!E$21)</f>
        <v>15.136193070621426</v>
      </c>
      <c r="F20" s="72">
        <f>IF(RES_hh_fech_in!F20=0,0,RES_hh_fech_in!F20/RES_summary!F$21)</f>
        <v>14.665999645382936</v>
      </c>
      <c r="G20" s="72">
        <f>IF(RES_hh_fech_in!G20=0,0,RES_hh_fech_in!G20/RES_summary!G$21)</f>
        <v>13.702305843292446</v>
      </c>
      <c r="H20" s="72">
        <f>IF(RES_hh_fech_in!H20=0,0,RES_hh_fech_in!H20/RES_summary!H$21)</f>
        <v>14.030655346970418</v>
      </c>
      <c r="I20" s="72">
        <f>IF(RES_hh_fech_in!I20=0,0,RES_hh_fech_in!I20/RES_summary!I$21)</f>
        <v>13.402224543542603</v>
      </c>
      <c r="J20" s="72">
        <f>IF(RES_hh_fech_in!J20=0,0,RES_hh_fech_in!J20/RES_summary!J$21)</f>
        <v>13.233608600154845</v>
      </c>
      <c r="K20" s="72">
        <f>IF(RES_hh_fech_in!K20=0,0,RES_hh_fech_in!K20/RES_summary!K$21)</f>
        <v>12.559235432663954</v>
      </c>
      <c r="L20" s="72">
        <f>IF(RES_hh_fech_in!L20=0,0,RES_hh_fech_in!L20/RES_summary!L$21)</f>
        <v>12.317895548346057</v>
      </c>
      <c r="M20" s="72">
        <f>IF(RES_hh_fech_in!M20=0,0,RES_hh_fech_in!M20/RES_summary!M$21)</f>
        <v>12.658249205883033</v>
      </c>
      <c r="N20" s="72">
        <f>IF(RES_hh_fech_in!N20=0,0,RES_hh_fech_in!N20/RES_summary!N$21)</f>
        <v>12.616167375146258</v>
      </c>
      <c r="O20" s="72">
        <f>IF(RES_hh_fech_in!O20=0,0,RES_hh_fech_in!O20/RES_summary!O$21)</f>
        <v>12.396859787224857</v>
      </c>
      <c r="P20" s="72">
        <f>IF(RES_hh_fech_in!P20=0,0,RES_hh_fech_in!P20/RES_summary!P$21)</f>
        <v>11.492340588138608</v>
      </c>
      <c r="Q20" s="72">
        <f>IF(RES_hh_fech_in!Q20=0,0,RES_hh_fech_in!Q20/RES_summary!Q$21)</f>
        <v>10.856481403616618</v>
      </c>
      <c r="R20" s="72">
        <f>IF(RES_hh_fech_in!R20=0,0,RES_hh_fech_in!R20/RES_summary!R$21)</f>
        <v>10.423199515866875</v>
      </c>
      <c r="S20" s="72">
        <f>IF(RES_hh_fech_in!S20=0,0,RES_hh_fech_in!S20/RES_summary!S$21)</f>
        <v>7.8100740236665986</v>
      </c>
      <c r="T20" s="72">
        <f>IF(RES_hh_fech_in!T20=0,0,RES_hh_fech_in!T20/RES_summary!T$21)</f>
        <v>9.410820222263224</v>
      </c>
      <c r="U20" s="72">
        <f>IF(RES_hh_fech_in!U20=0,0,RES_hh_fech_in!U20/RES_summary!U$21)</f>
        <v>10.02048718801387</v>
      </c>
      <c r="V20" s="72">
        <f>IF(RES_hh_fech_in!V20=0,0,RES_hh_fech_in!V20/RES_summary!V$21)</f>
        <v>7.6764280101026312</v>
      </c>
      <c r="W20" s="72">
        <f>IF(RES_hh_fech_in!W20=0,0,RES_hh_fech_in!W20/RES_summary!W$21)</f>
        <v>8.7040188760806263</v>
      </c>
      <c r="DA20" s="89" t="s">
        <v>892</v>
      </c>
    </row>
    <row r="21" spans="1:105" ht="12" customHeight="1" x14ac:dyDescent="0.25">
      <c r="A21" s="28" t="s">
        <v>192</v>
      </c>
      <c r="B21" s="72"/>
      <c r="C21" s="72">
        <f>IF(RES_hh_fech_in!C21=0,0,RES_hh_fech_in!C21/RES_summary!C$21)</f>
        <v>13.677686922536008</v>
      </c>
      <c r="D21" s="72">
        <f>IF(RES_hh_fech_in!D21=0,0,RES_hh_fech_in!D21/RES_summary!D$21)</f>
        <v>13.779286196300879</v>
      </c>
      <c r="E21" s="72">
        <f>IF(RES_hh_fech_in!E21=0,0,RES_hh_fech_in!E21/RES_summary!E$21)</f>
        <v>13.483101492097225</v>
      </c>
      <c r="F21" s="72">
        <f>IF(RES_hh_fech_in!F21=0,0,RES_hh_fech_in!F21/RES_summary!F$21)</f>
        <v>13.011445888045666</v>
      </c>
      <c r="G21" s="72">
        <f>IF(RES_hh_fech_in!G21=0,0,RES_hh_fech_in!G21/RES_summary!G$21)</f>
        <v>12.413668616245021</v>
      </c>
      <c r="H21" s="72">
        <f>IF(RES_hh_fech_in!H21=0,0,RES_hh_fech_in!H21/RES_summary!H$21)</f>
        <v>11.231989460741303</v>
      </c>
      <c r="I21" s="72">
        <f>IF(RES_hh_fech_in!I21=0,0,RES_hh_fech_in!I21/RES_summary!I$21)</f>
        <v>10.868952824748085</v>
      </c>
      <c r="J21" s="72">
        <f>IF(RES_hh_fech_in!J21=0,0,RES_hh_fech_in!J21/RES_summary!J$21)</f>
        <v>10.931640902546013</v>
      </c>
      <c r="K21" s="72">
        <f>IF(RES_hh_fech_in!K21=0,0,RES_hh_fech_in!K21/RES_summary!K$21)</f>
        <v>8.5756077754993889</v>
      </c>
      <c r="L21" s="72">
        <f>IF(RES_hh_fech_in!L21=0,0,RES_hh_fech_in!L21/RES_summary!L$21)</f>
        <v>10.106420746285572</v>
      </c>
      <c r="M21" s="72">
        <f>IF(RES_hh_fech_in!M21=0,0,RES_hh_fech_in!M21/RES_summary!M$21)</f>
        <v>11.362032769815526</v>
      </c>
      <c r="N21" s="72">
        <f>IF(RES_hh_fech_in!N21=0,0,RES_hh_fech_in!N21/RES_summary!N$21)</f>
        <v>8.3267863653685001</v>
      </c>
      <c r="O21" s="72">
        <f>IF(RES_hh_fech_in!O21=0,0,RES_hh_fech_in!O21/RES_summary!O$21)</f>
        <v>11.081828803195146</v>
      </c>
      <c r="P21" s="72">
        <f>IF(RES_hh_fech_in!P21=0,0,RES_hh_fech_in!P21/RES_summary!P$21)</f>
        <v>11.844918004392989</v>
      </c>
      <c r="Q21" s="72">
        <f>IF(RES_hh_fech_in!Q21=0,0,RES_hh_fech_in!Q21/RES_summary!Q$21)</f>
        <v>6.4768531011898709</v>
      </c>
      <c r="R21" s="72">
        <f>IF(RES_hh_fech_in!R21=0,0,RES_hh_fech_in!R21/RES_summary!R$21)</f>
        <v>7.5076487442004298</v>
      </c>
      <c r="S21" s="72">
        <f>IF(RES_hh_fech_in!S21=0,0,RES_hh_fech_in!S21/RES_summary!S$21)</f>
        <v>7.1670212569527152</v>
      </c>
      <c r="T21" s="72">
        <f>IF(RES_hh_fech_in!T21=0,0,RES_hh_fech_in!T21/RES_summary!T$21)</f>
        <v>7.7589894682044385</v>
      </c>
      <c r="U21" s="72">
        <f>IF(RES_hh_fech_in!U21=0,0,RES_hh_fech_in!U21/RES_summary!U$21)</f>
        <v>9.5667138745711373</v>
      </c>
      <c r="V21" s="72">
        <f>IF(RES_hh_fech_in!V21=0,0,RES_hh_fech_in!V21/RES_summary!V$21)</f>
        <v>5.2779189958738257</v>
      </c>
      <c r="W21" s="72">
        <f>IF(RES_hh_fech_in!W21=0,0,RES_hh_fech_in!W21/RES_summary!W$21)</f>
        <v>6.8745859896972297</v>
      </c>
      <c r="DA21" s="89" t="s">
        <v>893</v>
      </c>
    </row>
    <row r="22" spans="1:105" ht="12" customHeight="1" x14ac:dyDescent="0.25">
      <c r="A22" s="28" t="s">
        <v>207</v>
      </c>
      <c r="B22" s="72"/>
      <c r="C22" s="72">
        <f>IF(RES_hh_fech_in!C22=0,0,RES_hh_fech_in!C22/RES_summary!C$21)</f>
        <v>13.602330839709559</v>
      </c>
      <c r="D22" s="72">
        <f>IF(RES_hh_fech_in!D22=0,0,RES_hh_fech_in!D22/RES_summary!D$21)</f>
        <v>13.290994999771891</v>
      </c>
      <c r="E22" s="72">
        <f>IF(RES_hh_fech_in!E22=0,0,RES_hh_fech_in!E22/RES_summary!E$21)</f>
        <v>12.823469375209703</v>
      </c>
      <c r="F22" s="72">
        <f>IF(RES_hh_fech_in!F22=0,0,RES_hh_fech_in!F22/RES_summary!F$21)</f>
        <v>12.299783167004582</v>
      </c>
      <c r="G22" s="72">
        <f>IF(RES_hh_fech_in!G22=0,0,RES_hh_fech_in!G22/RES_summary!G$21)</f>
        <v>11.419509114430035</v>
      </c>
      <c r="H22" s="72">
        <f>IF(RES_hh_fech_in!H22=0,0,RES_hh_fech_in!H22/RES_summary!H$21)</f>
        <v>11.377350903984873</v>
      </c>
      <c r="I22" s="72">
        <f>IF(RES_hh_fech_in!I22=0,0,RES_hh_fech_in!I22/RES_summary!I$21)</f>
        <v>9.9765153950472349</v>
      </c>
      <c r="J22" s="72">
        <f>IF(RES_hh_fech_in!J22=0,0,RES_hh_fech_in!J22/RES_summary!J$21)</f>
        <v>9.9926245689684645</v>
      </c>
      <c r="K22" s="72">
        <f>IF(RES_hh_fech_in!K22=0,0,RES_hh_fech_in!K22/RES_summary!K$21)</f>
        <v>9.6704892849045425</v>
      </c>
      <c r="L22" s="72">
        <f>IF(RES_hh_fech_in!L22=0,0,RES_hh_fech_in!L22/RES_summary!L$21)</f>
        <v>10.606453645387402</v>
      </c>
      <c r="M22" s="72">
        <f>IF(RES_hh_fech_in!M22=0,0,RES_hh_fech_in!M22/RES_summary!M$21)</f>
        <v>11.179535203405003</v>
      </c>
      <c r="N22" s="72">
        <f>IF(RES_hh_fech_in!N22=0,0,RES_hh_fech_in!N22/RES_summary!N$21)</f>
        <v>8.2345356513912371</v>
      </c>
      <c r="O22" s="72">
        <f>IF(RES_hh_fech_in!O22=0,0,RES_hh_fech_in!O22/RES_summary!O$21)</f>
        <v>6.8920528526803109</v>
      </c>
      <c r="P22" s="72">
        <f>IF(RES_hh_fech_in!P22=0,0,RES_hh_fech_in!P22/RES_summary!P$21)</f>
        <v>12.323186554178832</v>
      </c>
      <c r="Q22" s="72">
        <f>IF(RES_hh_fech_in!Q22=0,0,RES_hh_fech_in!Q22/RES_summary!Q$21)</f>
        <v>10.533711103362071</v>
      </c>
      <c r="R22" s="72">
        <f>IF(RES_hh_fech_in!R22=0,0,RES_hh_fech_in!R22/RES_summary!R$21)</f>
        <v>7.4849516724472736</v>
      </c>
      <c r="S22" s="72">
        <f>IF(RES_hh_fech_in!S22=0,0,RES_hh_fech_in!S22/RES_summary!S$21)</f>
        <v>7.5009439431718965</v>
      </c>
      <c r="T22" s="72">
        <f>IF(RES_hh_fech_in!T22=0,0,RES_hh_fech_in!T22/RES_summary!T$21)</f>
        <v>9.573887884830679</v>
      </c>
      <c r="U22" s="72">
        <f>IF(RES_hh_fech_in!U22=0,0,RES_hh_fech_in!U22/RES_summary!U$21)</f>
        <v>0</v>
      </c>
      <c r="V22" s="72">
        <f>IF(RES_hh_fech_in!V22=0,0,RES_hh_fech_in!V22/RES_summary!V$21)</f>
        <v>0</v>
      </c>
      <c r="W22" s="72">
        <f>IF(RES_hh_fech_in!W22=0,0,RES_hh_fech_in!W22/RES_summary!W$21)</f>
        <v>7.505828328657544</v>
      </c>
      <c r="DA22" s="89" t="s">
        <v>894</v>
      </c>
    </row>
    <row r="23" spans="1:105" ht="12" customHeight="1" x14ac:dyDescent="0.25">
      <c r="A23" s="28" t="s">
        <v>202</v>
      </c>
      <c r="B23" s="72"/>
      <c r="C23" s="72">
        <f>IF(RES_hh_fech_in!C23=0,0,RES_hh_fech_in!C23/RES_summary!C$21)</f>
        <v>0</v>
      </c>
      <c r="D23" s="72">
        <f>IF(RES_hh_fech_in!D23=0,0,RES_hh_fech_in!D23/RES_summary!D$21)</f>
        <v>0</v>
      </c>
      <c r="E23" s="72">
        <f>IF(RES_hh_fech_in!E23=0,0,RES_hh_fech_in!E23/RES_summary!E$21)</f>
        <v>0</v>
      </c>
      <c r="F23" s="72">
        <f>IF(RES_hh_fech_in!F23=0,0,RES_hh_fech_in!F23/RES_summary!F$21)</f>
        <v>0</v>
      </c>
      <c r="G23" s="72">
        <f>IF(RES_hh_fech_in!G23=0,0,RES_hh_fech_in!G23/RES_summary!G$21)</f>
        <v>0</v>
      </c>
      <c r="H23" s="72">
        <f>IF(RES_hh_fech_in!H23=0,0,RES_hh_fech_in!H23/RES_summary!H$21)</f>
        <v>0</v>
      </c>
      <c r="I23" s="72">
        <f>IF(RES_hh_fech_in!I23=0,0,RES_hh_fech_in!I23/RES_summary!I$21)</f>
        <v>0</v>
      </c>
      <c r="J23" s="72">
        <f>IF(RES_hh_fech_in!J23=0,0,RES_hh_fech_in!J23/RES_summary!J$21)</f>
        <v>0</v>
      </c>
      <c r="K23" s="72">
        <f>IF(RES_hh_fech_in!K23=0,0,RES_hh_fech_in!K23/RES_summary!K$21)</f>
        <v>0</v>
      </c>
      <c r="L23" s="72">
        <f>IF(RES_hh_fech_in!L23=0,0,RES_hh_fech_in!L23/RES_summary!L$21)</f>
        <v>0</v>
      </c>
      <c r="M23" s="72">
        <f>IF(RES_hh_fech_in!M23=0,0,RES_hh_fech_in!M23/RES_summary!M$21)</f>
        <v>0</v>
      </c>
      <c r="N23" s="72">
        <f>IF(RES_hh_fech_in!N23=0,0,RES_hh_fech_in!N23/RES_summary!N$21)</f>
        <v>0</v>
      </c>
      <c r="O23" s="72">
        <f>IF(RES_hh_fech_in!O23=0,0,RES_hh_fech_in!O23/RES_summary!O$21)</f>
        <v>0</v>
      </c>
      <c r="P23" s="72">
        <f>IF(RES_hh_fech_in!P23=0,0,RES_hh_fech_in!P23/RES_summary!P$21)</f>
        <v>0</v>
      </c>
      <c r="Q23" s="72">
        <f>IF(RES_hh_fech_in!Q23=0,0,RES_hh_fech_in!Q23/RES_summary!Q$21)</f>
        <v>0</v>
      </c>
      <c r="R23" s="72">
        <f>IF(RES_hh_fech_in!R23=0,0,RES_hh_fech_in!R23/RES_summary!R$21)</f>
        <v>0</v>
      </c>
      <c r="S23" s="72">
        <f>IF(RES_hh_fech_in!S23=0,0,RES_hh_fech_in!S23/RES_summary!S$21)</f>
        <v>0</v>
      </c>
      <c r="T23" s="72">
        <f>IF(RES_hh_fech_in!T23=0,0,RES_hh_fech_in!T23/RES_summary!T$21)</f>
        <v>0</v>
      </c>
      <c r="U23" s="72">
        <f>IF(RES_hh_fech_in!U23=0,0,RES_hh_fech_in!U23/RES_summary!U$21)</f>
        <v>0</v>
      </c>
      <c r="V23" s="72">
        <f>IF(RES_hh_fech_in!V23=0,0,RES_hh_fech_in!V23/RES_summary!V$21)</f>
        <v>0</v>
      </c>
      <c r="W23" s="72">
        <f>IF(RES_hh_fech_in!W23=0,0,RES_hh_fech_in!W23/RES_summary!W$21)</f>
        <v>0</v>
      </c>
      <c r="DA23" s="89" t="s">
        <v>895</v>
      </c>
    </row>
    <row r="24" spans="1:105" ht="12" customHeight="1" x14ac:dyDescent="0.25">
      <c r="A24" s="28" t="s">
        <v>203</v>
      </c>
      <c r="B24" s="72"/>
      <c r="C24" s="72">
        <f>IF(RES_hh_fech_in!C24=0,0,RES_hh_fech_in!C24/RES_summary!C$21)</f>
        <v>0</v>
      </c>
      <c r="D24" s="72">
        <f>IF(RES_hh_fech_in!D24=0,0,RES_hh_fech_in!D24/RES_summary!D$21)</f>
        <v>0</v>
      </c>
      <c r="E24" s="72">
        <f>IF(RES_hh_fech_in!E24=0,0,RES_hh_fech_in!E24/RES_summary!E$21)</f>
        <v>0</v>
      </c>
      <c r="F24" s="72">
        <f>IF(RES_hh_fech_in!F24=0,0,RES_hh_fech_in!F24/RES_summary!F$21)</f>
        <v>0</v>
      </c>
      <c r="G24" s="72">
        <f>IF(RES_hh_fech_in!G24=0,0,RES_hh_fech_in!G24/RES_summary!G$21)</f>
        <v>0</v>
      </c>
      <c r="H24" s="72">
        <f>IF(RES_hh_fech_in!H24=0,0,RES_hh_fech_in!H24/RES_summary!H$21)</f>
        <v>0</v>
      </c>
      <c r="I24" s="72">
        <f>IF(RES_hh_fech_in!I24=0,0,RES_hh_fech_in!I24/RES_summary!I$21)</f>
        <v>0</v>
      </c>
      <c r="J24" s="72">
        <f>IF(RES_hh_fech_in!J24=0,0,RES_hh_fech_in!J24/RES_summary!J$21)</f>
        <v>0</v>
      </c>
      <c r="K24" s="72">
        <f>IF(RES_hh_fech_in!K24=0,0,RES_hh_fech_in!K24/RES_summary!K$21)</f>
        <v>0</v>
      </c>
      <c r="L24" s="72">
        <f>IF(RES_hh_fech_in!L24=0,0,RES_hh_fech_in!L24/RES_summary!L$21)</f>
        <v>0</v>
      </c>
      <c r="M24" s="72">
        <f>IF(RES_hh_fech_in!M24=0,0,RES_hh_fech_in!M24/RES_summary!M$21)</f>
        <v>0</v>
      </c>
      <c r="N24" s="72">
        <f>IF(RES_hh_fech_in!N24=0,0,RES_hh_fech_in!N24/RES_summary!N$21)</f>
        <v>0</v>
      </c>
      <c r="O24" s="72">
        <f>IF(RES_hh_fech_in!O24=0,0,RES_hh_fech_in!O24/RES_summary!O$21)</f>
        <v>0</v>
      </c>
      <c r="P24" s="72">
        <f>IF(RES_hh_fech_in!P24=0,0,RES_hh_fech_in!P24/RES_summary!P$21)</f>
        <v>0</v>
      </c>
      <c r="Q24" s="72">
        <f>IF(RES_hh_fech_in!Q24=0,0,RES_hh_fech_in!Q24/RES_summary!Q$21)</f>
        <v>0</v>
      </c>
      <c r="R24" s="72">
        <f>IF(RES_hh_fech_in!R24=0,0,RES_hh_fech_in!R24/RES_summary!R$21)</f>
        <v>0</v>
      </c>
      <c r="S24" s="72">
        <f>IF(RES_hh_fech_in!S24=0,0,RES_hh_fech_in!S24/RES_summary!S$21)</f>
        <v>0</v>
      </c>
      <c r="T24" s="72">
        <f>IF(RES_hh_fech_in!T24=0,0,RES_hh_fech_in!T24/RES_summary!T$21)</f>
        <v>0</v>
      </c>
      <c r="U24" s="72">
        <f>IF(RES_hh_fech_in!U24=0,0,RES_hh_fech_in!U24/RES_summary!U$21)</f>
        <v>0</v>
      </c>
      <c r="V24" s="72">
        <f>IF(RES_hh_fech_in!V24=0,0,RES_hh_fech_in!V24/RES_summary!V$21)</f>
        <v>0</v>
      </c>
      <c r="W24" s="72">
        <f>IF(RES_hh_fech_in!W24=0,0,RES_hh_fech_in!W24/RES_summary!W$21)</f>
        <v>0</v>
      </c>
      <c r="DA24" s="89" t="s">
        <v>896</v>
      </c>
    </row>
    <row r="25" spans="1:105" ht="12" customHeight="1" x14ac:dyDescent="0.25">
      <c r="A25" s="73" t="s">
        <v>53</v>
      </c>
      <c r="B25" s="74"/>
      <c r="C25" s="74">
        <f>IF(RES_hh_fech_in!C25=0,0,RES_hh_fech_in!C25/RES_summary!C$21)</f>
        <v>12.019579003822523</v>
      </c>
      <c r="D25" s="74">
        <f>IF(RES_hh_fech_in!D25=0,0,RES_hh_fech_in!D25/RES_summary!D$21)</f>
        <v>11.292812012212265</v>
      </c>
      <c r="E25" s="74">
        <f>IF(RES_hh_fech_in!E25=0,0,RES_hh_fech_in!E25/RES_summary!E$21)</f>
        <v>11.186048315074673</v>
      </c>
      <c r="F25" s="74">
        <f>IF(RES_hh_fech_in!F25=0,0,RES_hh_fech_in!F25/RES_summary!F$21)</f>
        <v>11.483349622859503</v>
      </c>
      <c r="G25" s="74">
        <f>IF(RES_hh_fech_in!G25=0,0,RES_hh_fech_in!G25/RES_summary!G$21)</f>
        <v>10.689619803231535</v>
      </c>
      <c r="H25" s="74">
        <f>IF(RES_hh_fech_in!H25=0,0,RES_hh_fech_in!H25/RES_summary!H$21)</f>
        <v>10.225762092509182</v>
      </c>
      <c r="I25" s="74">
        <f>IF(RES_hh_fech_in!I25=0,0,RES_hh_fech_in!I25/RES_summary!I$21)</f>
        <v>5.6356915975108341</v>
      </c>
      <c r="J25" s="74">
        <f>IF(RES_hh_fech_in!J25=0,0,RES_hh_fech_in!J25/RES_summary!J$21)</f>
        <v>5.3935350977658043</v>
      </c>
      <c r="K25" s="74">
        <f>IF(RES_hh_fech_in!K25=0,0,RES_hh_fech_in!K25/RES_summary!K$21)</f>
        <v>4.5429241805797336</v>
      </c>
      <c r="L25" s="74">
        <f>IF(RES_hh_fech_in!L25=0,0,RES_hh_fech_in!L25/RES_summary!L$21)</f>
        <v>7.1209540436259857</v>
      </c>
      <c r="M25" s="74">
        <f>IF(RES_hh_fech_in!M25=0,0,RES_hh_fech_in!M25/RES_summary!M$21)</f>
        <v>8.1109909135282887</v>
      </c>
      <c r="N25" s="74">
        <f>IF(RES_hh_fech_in!N25=0,0,RES_hh_fech_in!N25/RES_summary!N$21)</f>
        <v>6.356227845684729</v>
      </c>
      <c r="O25" s="74">
        <f>IF(RES_hh_fech_in!O25=0,0,RES_hh_fech_in!O25/RES_summary!O$21)</f>
        <v>9.6456670613290569</v>
      </c>
      <c r="P25" s="74">
        <f>IF(RES_hh_fech_in!P25=0,0,RES_hh_fech_in!P25/RES_summary!P$21)</f>
        <v>12.51682335355488</v>
      </c>
      <c r="Q25" s="74">
        <f>IF(RES_hh_fech_in!Q25=0,0,RES_hh_fech_in!Q25/RES_summary!Q$21)</f>
        <v>3.6992686150579202</v>
      </c>
      <c r="R25" s="74">
        <f>IF(RES_hh_fech_in!R25=0,0,RES_hh_fech_in!R25/RES_summary!R$21)</f>
        <v>3.5944231915385023</v>
      </c>
      <c r="S25" s="74">
        <f>IF(RES_hh_fech_in!S25=0,0,RES_hh_fech_in!S25/RES_summary!S$21)</f>
        <v>3.6051071647483477</v>
      </c>
      <c r="T25" s="74">
        <f>IF(RES_hh_fech_in!T25=0,0,RES_hh_fech_in!T25/RES_summary!T$21)</f>
        <v>4.4207497453446711</v>
      </c>
      <c r="U25" s="74">
        <f>IF(RES_hh_fech_in!U25=0,0,RES_hh_fech_in!U25/RES_summary!U$21)</f>
        <v>9.2496753318190805</v>
      </c>
      <c r="V25" s="74">
        <f>IF(RES_hh_fech_in!V25=0,0,RES_hh_fech_in!V25/RES_summary!V$21)</f>
        <v>4.0616518055061217</v>
      </c>
      <c r="W25" s="74">
        <f>IF(RES_hh_fech_in!W25=0,0,RES_hh_fech_in!W25/RES_summary!W$21)</f>
        <v>5.354404210675602</v>
      </c>
      <c r="DA25" s="90" t="s">
        <v>897</v>
      </c>
    </row>
    <row r="26" spans="1:105" ht="12" customHeight="1" x14ac:dyDescent="0.25">
      <c r="A26" s="32" t="s">
        <v>52</v>
      </c>
      <c r="B26" s="77"/>
      <c r="C26" s="77">
        <f>IF(RES_hh_fech_in!C26=0,0,RES_hh_fech_in!C26/RES_summary!C$21)</f>
        <v>4.3108950614697212</v>
      </c>
      <c r="D26" s="77">
        <f>IF(RES_hh_fech_in!D26=0,0,RES_hh_fech_in!D26/RES_summary!D$21)</f>
        <v>4.33938138533982</v>
      </c>
      <c r="E26" s="77">
        <f>IF(RES_hh_fech_in!E26=0,0,RES_hh_fech_in!E26/RES_summary!E$21)</f>
        <v>4.2816918076078148</v>
      </c>
      <c r="F26" s="77">
        <f>IF(RES_hh_fech_in!F26=0,0,RES_hh_fech_in!F26/RES_summary!F$21)</f>
        <v>4.2150100429766182</v>
      </c>
      <c r="G26" s="77">
        <f>IF(RES_hh_fech_in!G26=0,0,RES_hh_fech_in!G26/RES_summary!G$21)</f>
        <v>4.0483486226307956</v>
      </c>
      <c r="H26" s="77">
        <f>IF(RES_hh_fech_in!H26=0,0,RES_hh_fech_in!H26/RES_summary!H$21)</f>
        <v>3.897965091733647</v>
      </c>
      <c r="I26" s="77">
        <f>IF(RES_hh_fech_in!I26=0,0,RES_hh_fech_in!I26/RES_summary!I$21)</f>
        <v>3.8399021785058829</v>
      </c>
      <c r="J26" s="77">
        <f>IF(RES_hh_fech_in!J26=0,0,RES_hh_fech_in!J26/RES_summary!J$21)</f>
        <v>3.8732938136534356</v>
      </c>
      <c r="K26" s="77">
        <f>IF(RES_hh_fech_in!K26=0,0,RES_hh_fech_in!K26/RES_summary!K$21)</f>
        <v>3.564142985994442</v>
      </c>
      <c r="L26" s="77">
        <f>IF(RES_hh_fech_in!L26=0,0,RES_hh_fech_in!L26/RES_summary!L$21)</f>
        <v>3.9803331187063091</v>
      </c>
      <c r="M26" s="77">
        <f>IF(RES_hh_fech_in!M26=0,0,RES_hh_fech_in!M26/RES_summary!M$21)</f>
        <v>3.9334296196071783</v>
      </c>
      <c r="N26" s="77">
        <f>IF(RES_hh_fech_in!N26=0,0,RES_hh_fech_in!N26/RES_summary!N$21)</f>
        <v>3.5658703001329424</v>
      </c>
      <c r="O26" s="77">
        <f>IF(RES_hh_fech_in!O26=0,0,RES_hh_fech_in!O26/RES_summary!O$21)</f>
        <v>4.0446011943951614</v>
      </c>
      <c r="P26" s="77">
        <f>IF(RES_hh_fech_in!P26=0,0,RES_hh_fech_in!P26/RES_summary!P$21)</f>
        <v>4.5266514670214351</v>
      </c>
      <c r="Q26" s="77">
        <f>IF(RES_hh_fech_in!Q26=0,0,RES_hh_fech_in!Q26/RES_summary!Q$21)</f>
        <v>3.8557031020729711</v>
      </c>
      <c r="R26" s="77">
        <f>IF(RES_hh_fech_in!R26=0,0,RES_hh_fech_in!R26/RES_summary!R$21)</f>
        <v>3.7827055458427292</v>
      </c>
      <c r="S26" s="77">
        <f>IF(RES_hh_fech_in!S26=0,0,RES_hh_fech_in!S26/RES_summary!S$21)</f>
        <v>3.7184814698240336</v>
      </c>
      <c r="T26" s="77">
        <f>IF(RES_hh_fech_in!T26=0,0,RES_hh_fech_in!T26/RES_summary!T$21)</f>
        <v>3.7026515616588167</v>
      </c>
      <c r="U26" s="77">
        <f>IF(RES_hh_fech_in!U26=0,0,RES_hh_fech_in!U26/RES_summary!U$21)</f>
        <v>4.2629816006409333</v>
      </c>
      <c r="V26" s="77">
        <f>IF(RES_hh_fech_in!V26=0,0,RES_hh_fech_in!V26/RES_summary!V$21)</f>
        <v>3.3935730588941753</v>
      </c>
      <c r="W26" s="77">
        <f>IF(RES_hh_fech_in!W26=0,0,RES_hh_fech_in!W26/RES_summary!W$21)</f>
        <v>3.3539859039525055</v>
      </c>
      <c r="DA26" s="92" t="s">
        <v>898</v>
      </c>
    </row>
    <row r="27" spans="1:105" ht="12.95" customHeight="1" x14ac:dyDescent="0.25">
      <c r="A27" s="68" t="s">
        <v>54</v>
      </c>
      <c r="B27" s="69"/>
      <c r="C27" s="69">
        <f>IF(RES_hh_fech_in!C27=0,0,RES_hh_fech_in!C27/RES_summary!C$21)</f>
        <v>6.6316847016658631</v>
      </c>
      <c r="D27" s="69">
        <f>IF(RES_hh_fech_in!D27=0,0,RES_hh_fech_in!D27/RES_summary!D$21)</f>
        <v>6.0101856112920222</v>
      </c>
      <c r="E27" s="69">
        <f>IF(RES_hh_fech_in!E27=0,0,RES_hh_fech_in!E27/RES_summary!E$21)</f>
        <v>5.7171031719806003</v>
      </c>
      <c r="F27" s="69">
        <f>IF(RES_hh_fech_in!F27=0,0,RES_hh_fech_in!F27/RES_summary!F$21)</f>
        <v>5.7852030673782204</v>
      </c>
      <c r="G27" s="69">
        <f>IF(RES_hh_fech_in!G27=0,0,RES_hh_fech_in!G27/RES_summary!G$21)</f>
        <v>6.4125890661321421</v>
      </c>
      <c r="H27" s="69">
        <f>IF(RES_hh_fech_in!H27=0,0,RES_hh_fech_in!H27/RES_summary!H$21)</f>
        <v>6.0800465483377746</v>
      </c>
      <c r="I27" s="69">
        <f>IF(RES_hh_fech_in!I27=0,0,RES_hh_fech_in!I27/RES_summary!I$21)</f>
        <v>5.7246749174491134</v>
      </c>
      <c r="J27" s="69">
        <f>IF(RES_hh_fech_in!J27=0,0,RES_hh_fech_in!J27/RES_summary!J$21)</f>
        <v>6.1594425536974953</v>
      </c>
      <c r="K27" s="69">
        <f>IF(RES_hh_fech_in!K27=0,0,RES_hh_fech_in!K27/RES_summary!K$21)</f>
        <v>6.2376838900569052</v>
      </c>
      <c r="L27" s="69">
        <f>IF(RES_hh_fech_in!L27=0,0,RES_hh_fech_in!L27/RES_summary!L$21)</f>
        <v>5.4670707391867701</v>
      </c>
      <c r="M27" s="69">
        <f>IF(RES_hh_fech_in!M27=0,0,RES_hh_fech_in!M27/RES_summary!M$21)</f>
        <v>6.2201949328944526</v>
      </c>
      <c r="N27" s="69">
        <f>IF(RES_hh_fech_in!N27=0,0,RES_hh_fech_in!N27/RES_summary!N$21)</f>
        <v>6.4537072945670833</v>
      </c>
      <c r="O27" s="69">
        <f>IF(RES_hh_fech_in!O27=0,0,RES_hh_fech_in!O27/RES_summary!O$21)</f>
        <v>6.3188655726679412</v>
      </c>
      <c r="P27" s="69">
        <f>IF(RES_hh_fech_in!P27=0,0,RES_hh_fech_in!P27/RES_summary!P$21)</f>
        <v>6.2953426195831907</v>
      </c>
      <c r="Q27" s="69">
        <f>IF(RES_hh_fech_in!Q27=0,0,RES_hh_fech_in!Q27/RES_summary!Q$21)</f>
        <v>5.6118525252522415</v>
      </c>
      <c r="R27" s="69">
        <f>IF(RES_hh_fech_in!R27=0,0,RES_hh_fech_in!R27/RES_summary!R$21)</f>
        <v>5.2247391501175819</v>
      </c>
      <c r="S27" s="69">
        <f>IF(RES_hh_fech_in!S27=0,0,RES_hh_fech_in!S27/RES_summary!S$21)</f>
        <v>5.2412431166894704</v>
      </c>
      <c r="T27" s="69">
        <f>IF(RES_hh_fech_in!T27=0,0,RES_hh_fech_in!T27/RES_summary!T$21)</f>
        <v>4.6969424383153973</v>
      </c>
      <c r="U27" s="69">
        <f>IF(RES_hh_fech_in!U27=0,0,RES_hh_fech_in!U27/RES_summary!U$21)</f>
        <v>4.8360394117750864</v>
      </c>
      <c r="V27" s="69">
        <f>IF(RES_hh_fech_in!V27=0,0,RES_hh_fech_in!V27/RES_summary!V$21)</f>
        <v>3.7906132642167978</v>
      </c>
      <c r="W27" s="69">
        <f>IF(RES_hh_fech_in!W27=0,0,RES_hh_fech_in!W27/RES_summary!W$21)</f>
        <v>2.6027259451157776</v>
      </c>
      <c r="DA27" s="88" t="s">
        <v>899</v>
      </c>
    </row>
    <row r="28" spans="1:105" ht="12" customHeight="1" x14ac:dyDescent="0.25">
      <c r="A28" s="28" t="s">
        <v>51</v>
      </c>
      <c r="B28" s="72"/>
      <c r="C28" s="72">
        <f>IF(RES_hh_fech_in!C28=0,0,RES_hh_fech_in!C28/RES_summary!C$21)</f>
        <v>0</v>
      </c>
      <c r="D28" s="72">
        <f>IF(RES_hh_fech_in!D28=0,0,RES_hh_fech_in!D28/RES_summary!D$21)</f>
        <v>0</v>
      </c>
      <c r="E28" s="72">
        <f>IF(RES_hh_fech_in!E28=0,0,RES_hh_fech_in!E28/RES_summary!E$21)</f>
        <v>0</v>
      </c>
      <c r="F28" s="72">
        <f>IF(RES_hh_fech_in!F28=0,0,RES_hh_fech_in!F28/RES_summary!F$21)</f>
        <v>0</v>
      </c>
      <c r="G28" s="72">
        <f>IF(RES_hh_fech_in!G28=0,0,RES_hh_fech_in!G28/RES_summary!G$21)</f>
        <v>0</v>
      </c>
      <c r="H28" s="72">
        <f>IF(RES_hh_fech_in!H28=0,0,RES_hh_fech_in!H28/RES_summary!H$21)</f>
        <v>0</v>
      </c>
      <c r="I28" s="72">
        <f>IF(RES_hh_fech_in!I28=0,0,RES_hh_fech_in!I28/RES_summary!I$21)</f>
        <v>0</v>
      </c>
      <c r="J28" s="72">
        <f>IF(RES_hh_fech_in!J28=0,0,RES_hh_fech_in!J28/RES_summary!J$21)</f>
        <v>0</v>
      </c>
      <c r="K28" s="72">
        <f>IF(RES_hh_fech_in!K28=0,0,RES_hh_fech_in!K28/RES_summary!K$21)</f>
        <v>0</v>
      </c>
      <c r="L28" s="72">
        <f>IF(RES_hh_fech_in!L28=0,0,RES_hh_fech_in!L28/RES_summary!L$21)</f>
        <v>0</v>
      </c>
      <c r="M28" s="72">
        <f>IF(RES_hh_fech_in!M28=0,0,RES_hh_fech_in!M28/RES_summary!M$21)</f>
        <v>0</v>
      </c>
      <c r="N28" s="72">
        <f>IF(RES_hh_fech_in!N28=0,0,RES_hh_fech_in!N28/RES_summary!N$21)</f>
        <v>0</v>
      </c>
      <c r="O28" s="72">
        <f>IF(RES_hh_fech_in!O28=0,0,RES_hh_fech_in!O28/RES_summary!O$21)</f>
        <v>0</v>
      </c>
      <c r="P28" s="72">
        <f>IF(RES_hh_fech_in!P28=0,0,RES_hh_fech_in!P28/RES_summary!P$21)</f>
        <v>0</v>
      </c>
      <c r="Q28" s="72">
        <f>IF(RES_hh_fech_in!Q28=0,0,RES_hh_fech_in!Q28/RES_summary!Q$21)</f>
        <v>0</v>
      </c>
      <c r="R28" s="72">
        <f>IF(RES_hh_fech_in!R28=0,0,RES_hh_fech_in!R28/RES_summary!R$21)</f>
        <v>0</v>
      </c>
      <c r="S28" s="72">
        <f>IF(RES_hh_fech_in!S28=0,0,RES_hh_fech_in!S28/RES_summary!S$21)</f>
        <v>0</v>
      </c>
      <c r="T28" s="72">
        <f>IF(RES_hh_fech_in!T28=0,0,RES_hh_fech_in!T28/RES_summary!T$21)</f>
        <v>0</v>
      </c>
      <c r="U28" s="72">
        <f>IF(RES_hh_fech_in!U28=0,0,RES_hh_fech_in!U28/RES_summary!U$21)</f>
        <v>0</v>
      </c>
      <c r="V28" s="72">
        <f>IF(RES_hh_fech_in!V28=0,0,RES_hh_fech_in!V28/RES_summary!V$21)</f>
        <v>0</v>
      </c>
      <c r="W28" s="72">
        <f>IF(RES_hh_fech_in!W28=0,0,RES_hh_fech_in!W28/RES_summary!W$21)</f>
        <v>0</v>
      </c>
      <c r="DA28" s="89" t="s">
        <v>900</v>
      </c>
    </row>
    <row r="29" spans="1:105" s="2" customFormat="1" ht="12" customHeight="1" x14ac:dyDescent="0.25">
      <c r="A29" s="28" t="s">
        <v>74</v>
      </c>
      <c r="B29" s="72"/>
      <c r="C29" s="72">
        <f>IF(RES_hh_fech_in!C29=0,0,RES_hh_fech_in!C29/RES_summary!C$21)</f>
        <v>9.3703134919394184</v>
      </c>
      <c r="D29" s="72">
        <f>IF(RES_hh_fech_in!D29=0,0,RES_hh_fech_in!D29/RES_summary!D$21)</f>
        <v>5.3638797330798509</v>
      </c>
      <c r="E29" s="72">
        <f>IF(RES_hh_fech_in!E29=0,0,RES_hh_fech_in!E29/RES_summary!E$21)</f>
        <v>3.3956963403234588</v>
      </c>
      <c r="F29" s="72">
        <f>IF(RES_hh_fech_in!F29=0,0,RES_hh_fech_in!F29/RES_summary!F$21)</f>
        <v>6.4182013135057181</v>
      </c>
      <c r="G29" s="72">
        <f>IF(RES_hh_fech_in!G29=0,0,RES_hh_fech_in!G29/RES_summary!G$21)</f>
        <v>8.5207923299555972</v>
      </c>
      <c r="H29" s="72">
        <f>IF(RES_hh_fech_in!H29=0,0,RES_hh_fech_in!H29/RES_summary!H$21)</f>
        <v>9.03166095394986</v>
      </c>
      <c r="I29" s="72">
        <f>IF(RES_hh_fech_in!I29=0,0,RES_hh_fech_in!I29/RES_summary!I$21)</f>
        <v>0</v>
      </c>
      <c r="J29" s="72">
        <f>IF(RES_hh_fech_in!J29=0,0,RES_hh_fech_in!J29/RES_summary!J$21)</f>
        <v>4.2618677729702483</v>
      </c>
      <c r="K29" s="72">
        <f>IF(RES_hh_fech_in!K29=0,0,RES_hh_fech_in!K29/RES_summary!K$21)</f>
        <v>9.6692309374483596</v>
      </c>
      <c r="L29" s="72">
        <f>IF(RES_hh_fech_in!L29=0,0,RES_hh_fech_in!L29/RES_summary!L$21)</f>
        <v>8.393598104339862</v>
      </c>
      <c r="M29" s="72">
        <f>IF(RES_hh_fech_in!M29=0,0,RES_hh_fech_in!M29/RES_summary!M$21)</f>
        <v>5.5306885841709068</v>
      </c>
      <c r="N29" s="72">
        <f>IF(RES_hh_fech_in!N29=0,0,RES_hh_fech_in!N29/RES_summary!N$21)</f>
        <v>4.3826968544888256</v>
      </c>
      <c r="O29" s="72">
        <f>IF(RES_hh_fech_in!O29=0,0,RES_hh_fech_in!O29/RES_summary!O$21)</f>
        <v>6.2782553355479731</v>
      </c>
      <c r="P29" s="72">
        <f>IF(RES_hh_fech_in!P29=0,0,RES_hh_fech_in!P29/RES_summary!P$21)</f>
        <v>7.5709526865937899</v>
      </c>
      <c r="Q29" s="72">
        <f>IF(RES_hh_fech_in!Q29=0,0,RES_hh_fech_in!Q29/RES_summary!Q$21)</f>
        <v>6.1417587743373421</v>
      </c>
      <c r="R29" s="72">
        <f>IF(RES_hh_fech_in!R29=0,0,RES_hh_fech_in!R29/RES_summary!R$21)</f>
        <v>6.0734584709975987</v>
      </c>
      <c r="S29" s="72">
        <f>IF(RES_hh_fech_in!S29=0,0,RES_hh_fech_in!S29/RES_summary!S$21)</f>
        <v>4.6491018106501496</v>
      </c>
      <c r="T29" s="72">
        <f>IF(RES_hh_fech_in!T29=0,0,RES_hh_fech_in!T29/RES_summary!T$21)</f>
        <v>5.1230931843660628</v>
      </c>
      <c r="U29" s="72">
        <f>IF(RES_hh_fech_in!U29=0,0,RES_hh_fech_in!U29/RES_summary!U$21)</f>
        <v>6.3110157796224229</v>
      </c>
      <c r="V29" s="72">
        <f>IF(RES_hh_fech_in!V29=0,0,RES_hh_fech_in!V29/RES_summary!V$21)</f>
        <v>4.9508503841050686</v>
      </c>
      <c r="W29" s="72">
        <f>IF(RES_hh_fech_in!W29=0,0,RES_hh_fech_in!W29/RES_summary!W$21)</f>
        <v>2.5245419113962684</v>
      </c>
      <c r="DA29" s="89" t="s">
        <v>901</v>
      </c>
    </row>
    <row r="30" spans="1:105" ht="12" customHeight="1" x14ac:dyDescent="0.25">
      <c r="A30" s="28" t="s">
        <v>192</v>
      </c>
      <c r="B30" s="72"/>
      <c r="C30" s="72">
        <f>IF(RES_hh_fech_in!C30=0,0,RES_hh_fech_in!C30/RES_summary!C$21)</f>
        <v>8.6732569097804699</v>
      </c>
      <c r="D30" s="72">
        <f>IF(RES_hh_fech_in!D30=0,0,RES_hh_fech_in!D30/RES_summary!D$21)</f>
        <v>7.1164866255307384</v>
      </c>
      <c r="E30" s="72">
        <f>IF(RES_hh_fech_in!E30=0,0,RES_hh_fech_in!E30/RES_summary!E$21)</f>
        <v>6.5353942875044906</v>
      </c>
      <c r="F30" s="72">
        <f>IF(RES_hh_fech_in!F30=0,0,RES_hh_fech_in!F30/RES_summary!F$21)</f>
        <v>6.7926945253993392</v>
      </c>
      <c r="G30" s="72">
        <f>IF(RES_hh_fech_in!G30=0,0,RES_hh_fech_in!G30/RES_summary!G$21)</f>
        <v>6.8606655152622062</v>
      </c>
      <c r="H30" s="72">
        <f>IF(RES_hh_fech_in!H30=0,0,RES_hh_fech_in!H30/RES_summary!H$21)</f>
        <v>6.6223487695135503</v>
      </c>
      <c r="I30" s="72">
        <f>IF(RES_hh_fech_in!I30=0,0,RES_hh_fech_in!I30/RES_summary!I$21)</f>
        <v>6.3311824354977153</v>
      </c>
      <c r="J30" s="72">
        <f>IF(RES_hh_fech_in!J30=0,0,RES_hh_fech_in!J30/RES_summary!J$21)</f>
        <v>6.8760306514240419</v>
      </c>
      <c r="K30" s="72">
        <f>IF(RES_hh_fech_in!K30=0,0,RES_hh_fech_in!K30/RES_summary!K$21)</f>
        <v>7.0452606246448237</v>
      </c>
      <c r="L30" s="72">
        <f>IF(RES_hh_fech_in!L30=0,0,RES_hh_fech_in!L30/RES_summary!L$21)</f>
        <v>7.1075938197193267</v>
      </c>
      <c r="M30" s="72">
        <f>IF(RES_hh_fech_in!M30=0,0,RES_hh_fech_in!M30/RES_summary!M$21)</f>
        <v>6.8563584104909605</v>
      </c>
      <c r="N30" s="72">
        <f>IF(RES_hh_fech_in!N30=0,0,RES_hh_fech_in!N30/RES_summary!N$21)</f>
        <v>8.4830808707814906</v>
      </c>
      <c r="O30" s="72">
        <f>IF(RES_hh_fech_in!O30=0,0,RES_hh_fech_in!O30/RES_summary!O$21)</f>
        <v>7.1169091957245998</v>
      </c>
      <c r="P30" s="72">
        <f>IF(RES_hh_fech_in!P30=0,0,RES_hh_fech_in!P30/RES_summary!P$21)</f>
        <v>6.0913911079644354</v>
      </c>
      <c r="Q30" s="72">
        <f>IF(RES_hh_fech_in!Q30=0,0,RES_hh_fech_in!Q30/RES_summary!Q$21)</f>
        <v>6.3280107583912795</v>
      </c>
      <c r="R30" s="72">
        <f>IF(RES_hh_fech_in!R30=0,0,RES_hh_fech_in!R30/RES_summary!R$21)</f>
        <v>5.6157728202782735</v>
      </c>
      <c r="S30" s="72">
        <f>IF(RES_hh_fech_in!S30=0,0,RES_hh_fech_in!S30/RES_summary!S$21)</f>
        <v>6.1194596227386908</v>
      </c>
      <c r="T30" s="72">
        <f>IF(RES_hh_fech_in!T30=0,0,RES_hh_fech_in!T30/RES_summary!T$21)</f>
        <v>5.3693398687197247</v>
      </c>
      <c r="U30" s="72">
        <f>IF(RES_hh_fech_in!U30=0,0,RES_hh_fech_in!U30/RES_summary!U$21)</f>
        <v>4.9570848111143109</v>
      </c>
      <c r="V30" s="72">
        <f>IF(RES_hh_fech_in!V30=0,0,RES_hh_fech_in!V30/RES_summary!V$21)</f>
        <v>4.3904371316201258</v>
      </c>
      <c r="W30" s="72">
        <f>IF(RES_hh_fech_in!W30=0,0,RES_hh_fech_in!W30/RES_summary!W$21)</f>
        <v>3.237975830957704</v>
      </c>
      <c r="DA30" s="89" t="s">
        <v>902</v>
      </c>
    </row>
    <row r="31" spans="1:105" ht="12" customHeight="1" x14ac:dyDescent="0.25">
      <c r="A31" s="28" t="s">
        <v>207</v>
      </c>
      <c r="B31" s="72"/>
      <c r="C31" s="72">
        <f>IF(RES_hh_fech_in!C31=0,0,RES_hh_fech_in!C31/RES_summary!C$21)</f>
        <v>0</v>
      </c>
      <c r="D31" s="72">
        <f>IF(RES_hh_fech_in!D31=0,0,RES_hh_fech_in!D31/RES_summary!D$21)</f>
        <v>0</v>
      </c>
      <c r="E31" s="72">
        <f>IF(RES_hh_fech_in!E31=0,0,RES_hh_fech_in!E31/RES_summary!E$21)</f>
        <v>0</v>
      </c>
      <c r="F31" s="72">
        <f>IF(RES_hh_fech_in!F31=0,0,RES_hh_fech_in!F31/RES_summary!F$21)</f>
        <v>0</v>
      </c>
      <c r="G31" s="72">
        <f>IF(RES_hh_fech_in!G31=0,0,RES_hh_fech_in!G31/RES_summary!G$21)</f>
        <v>0</v>
      </c>
      <c r="H31" s="72">
        <f>IF(RES_hh_fech_in!H31=0,0,RES_hh_fech_in!H31/RES_summary!H$21)</f>
        <v>0</v>
      </c>
      <c r="I31" s="72">
        <f>IF(RES_hh_fech_in!I31=0,0,RES_hh_fech_in!I31/RES_summary!I$21)</f>
        <v>0</v>
      </c>
      <c r="J31" s="72">
        <f>IF(RES_hh_fech_in!J31=0,0,RES_hh_fech_in!J31/RES_summary!J$21)</f>
        <v>0</v>
      </c>
      <c r="K31" s="72">
        <f>IF(RES_hh_fech_in!K31=0,0,RES_hh_fech_in!K31/RES_summary!K$21)</f>
        <v>0</v>
      </c>
      <c r="L31" s="72">
        <f>IF(RES_hh_fech_in!L31=0,0,RES_hh_fech_in!L31/RES_summary!L$21)</f>
        <v>0</v>
      </c>
      <c r="M31" s="72">
        <f>IF(RES_hh_fech_in!M31=0,0,RES_hh_fech_in!M31/RES_summary!M$21)</f>
        <v>0</v>
      </c>
      <c r="N31" s="72">
        <f>IF(RES_hh_fech_in!N31=0,0,RES_hh_fech_in!N31/RES_summary!N$21)</f>
        <v>0</v>
      </c>
      <c r="O31" s="72">
        <f>IF(RES_hh_fech_in!O31=0,0,RES_hh_fech_in!O31/RES_summary!O$21)</f>
        <v>0</v>
      </c>
      <c r="P31" s="72">
        <f>IF(RES_hh_fech_in!P31=0,0,RES_hh_fech_in!P31/RES_summary!P$21)</f>
        <v>0</v>
      </c>
      <c r="Q31" s="72">
        <f>IF(RES_hh_fech_in!Q31=0,0,RES_hh_fech_in!Q31/RES_summary!Q$21)</f>
        <v>0</v>
      </c>
      <c r="R31" s="72">
        <f>IF(RES_hh_fech_in!R31=0,0,RES_hh_fech_in!R31/RES_summary!R$21)</f>
        <v>0</v>
      </c>
      <c r="S31" s="72">
        <f>IF(RES_hh_fech_in!S31=0,0,RES_hh_fech_in!S31/RES_summary!S$21)</f>
        <v>0</v>
      </c>
      <c r="T31" s="72">
        <f>IF(RES_hh_fech_in!T31=0,0,RES_hh_fech_in!T31/RES_summary!T$21)</f>
        <v>0</v>
      </c>
      <c r="U31" s="72">
        <f>IF(RES_hh_fech_in!U31=0,0,RES_hh_fech_in!U31/RES_summary!U$21)</f>
        <v>0</v>
      </c>
      <c r="V31" s="72">
        <f>IF(RES_hh_fech_in!V31=0,0,RES_hh_fech_in!V31/RES_summary!V$21)</f>
        <v>0</v>
      </c>
      <c r="W31" s="72">
        <f>IF(RES_hh_fech_in!W31=0,0,RES_hh_fech_in!W31/RES_summary!W$21)</f>
        <v>0</v>
      </c>
      <c r="DA31" s="89" t="s">
        <v>903</v>
      </c>
    </row>
    <row r="32" spans="1:105" ht="12" customHeight="1" x14ac:dyDescent="0.25">
      <c r="A32" s="32" t="s">
        <v>53</v>
      </c>
      <c r="B32" s="77"/>
      <c r="C32" s="77">
        <f>IF(RES_hh_fech_in!C32=0,0,RES_hh_fech_in!C32/RES_summary!C$21)</f>
        <v>5.6085531491940479</v>
      </c>
      <c r="D32" s="77">
        <f>IF(RES_hh_fech_in!D32=0,0,RES_hh_fech_in!D32/RES_summary!D$21)</f>
        <v>5.9160887684400887</v>
      </c>
      <c r="E32" s="77">
        <f>IF(RES_hh_fech_in!E32=0,0,RES_hh_fech_in!E32/RES_summary!E$21)</f>
        <v>5.6119453168147775</v>
      </c>
      <c r="F32" s="77">
        <f>IF(RES_hh_fech_in!F32=0,0,RES_hh_fech_in!F32/RES_summary!F$21)</f>
        <v>5.6110287107531676</v>
      </c>
      <c r="G32" s="77">
        <f>IF(RES_hh_fech_in!G32=0,0,RES_hh_fech_in!G32/RES_summary!G$21)</f>
        <v>5.4045212462320569</v>
      </c>
      <c r="H32" s="77">
        <f>IF(RES_hh_fech_in!H32=0,0,RES_hh_fech_in!H32/RES_summary!H$21)</f>
        <v>5.2715273330805941</v>
      </c>
      <c r="I32" s="77">
        <f>IF(RES_hh_fech_in!I32=0,0,RES_hh_fech_in!I32/RES_summary!I$21)</f>
        <v>5.4209771558493749</v>
      </c>
      <c r="J32" s="77">
        <f>IF(RES_hh_fech_in!J32=0,0,RES_hh_fech_in!J32/RES_summary!J$21)</f>
        <v>5.6625236601630125</v>
      </c>
      <c r="K32" s="77">
        <f>IF(RES_hh_fech_in!K32=0,0,RES_hh_fech_in!K32/RES_summary!K$21)</f>
        <v>5.3641825743235634</v>
      </c>
      <c r="L32" s="77">
        <f>IF(RES_hh_fech_in!L32=0,0,RES_hh_fech_in!L32/RES_summary!L$21)</f>
        <v>4.6084663772392531</v>
      </c>
      <c r="M32" s="77">
        <f>IF(RES_hh_fech_in!M32=0,0,RES_hh_fech_in!M32/RES_summary!M$21)</f>
        <v>6.1220955879040533</v>
      </c>
      <c r="N32" s="77">
        <f>IF(RES_hh_fech_in!N32=0,0,RES_hh_fech_in!N32/RES_summary!N$21)</f>
        <v>6.075259794085702</v>
      </c>
      <c r="O32" s="77">
        <f>IF(RES_hh_fech_in!O32=0,0,RES_hh_fech_in!O32/RES_summary!O$21)</f>
        <v>6.1061522860676494</v>
      </c>
      <c r="P32" s="77">
        <f>IF(RES_hh_fech_in!P32=0,0,RES_hh_fech_in!P32/RES_summary!P$21)</f>
        <v>6.3476375109255461</v>
      </c>
      <c r="Q32" s="77">
        <f>IF(RES_hh_fech_in!Q32=0,0,RES_hh_fech_in!Q32/RES_summary!Q$21)</f>
        <v>4.3229536633403089</v>
      </c>
      <c r="R32" s="77">
        <f>IF(RES_hh_fech_in!R32=0,0,RES_hh_fech_in!R32/RES_summary!R$21)</f>
        <v>4.3414281851903915</v>
      </c>
      <c r="S32" s="77">
        <f>IF(RES_hh_fech_in!S32=0,0,RES_hh_fech_in!S32/RES_summary!S$21)</f>
        <v>3.7541464347176072</v>
      </c>
      <c r="T32" s="77">
        <f>IF(RES_hh_fech_in!T32=0,0,RES_hh_fech_in!T32/RES_summary!T$21)</f>
        <v>4.3195522076638992</v>
      </c>
      <c r="U32" s="77">
        <f>IF(RES_hh_fech_in!U32=0,0,RES_hh_fech_in!U32/RES_summary!U$21)</f>
        <v>4.6284464224609962</v>
      </c>
      <c r="V32" s="77">
        <f>IF(RES_hh_fech_in!V32=0,0,RES_hh_fech_in!V32/RES_summary!V$21)</f>
        <v>2.7175597045717894</v>
      </c>
      <c r="W32" s="77">
        <f>IF(RES_hh_fech_in!W32=0,0,RES_hh_fech_in!W32/RES_summary!W$21)</f>
        <v>2.2996450592710675</v>
      </c>
      <c r="DA32" s="92" t="s">
        <v>904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905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/>
      <c r="C3" s="65">
        <f>IF(RES_hh_tesh_in!C3=0,0,RES_hh_tesh_in!C3/RES_summary!C$21)</f>
        <v>122.90600904064506</v>
      </c>
      <c r="D3" s="65">
        <f>IF(RES_hh_tesh_in!D3=0,0,RES_hh_tesh_in!D3/RES_summary!D$21)</f>
        <v>116.60729949524548</v>
      </c>
      <c r="E3" s="65">
        <f>IF(RES_hh_tesh_in!E3=0,0,RES_hh_tesh_in!E3/RES_summary!E$21)</f>
        <v>123.05013291718836</v>
      </c>
      <c r="F3" s="65">
        <f>IF(RES_hh_tesh_in!F3=0,0,RES_hh_tesh_in!F3/RES_summary!F$21)</f>
        <v>125.86976858172019</v>
      </c>
      <c r="G3" s="65">
        <f>IF(RES_hh_tesh_in!G3=0,0,RES_hh_tesh_in!G3/RES_summary!G$21)</f>
        <v>122.28984691458604</v>
      </c>
      <c r="H3" s="65">
        <f>IF(RES_hh_tesh_in!H3=0,0,RES_hh_tesh_in!H3/RES_summary!H$21)</f>
        <v>118.60068390231406</v>
      </c>
      <c r="I3" s="65">
        <f>IF(RES_hh_tesh_in!I3=0,0,RES_hh_tesh_in!I3/RES_summary!I$21)</f>
        <v>111.45491215422537</v>
      </c>
      <c r="J3" s="65">
        <f>IF(RES_hh_tesh_in!J3=0,0,RES_hh_tesh_in!J3/RES_summary!J$21)</f>
        <v>112.63728479119173</v>
      </c>
      <c r="K3" s="65">
        <f>IF(RES_hh_tesh_in!K3=0,0,RES_hh_tesh_in!K3/RES_summary!K$21)</f>
        <v>111.54758669171271</v>
      </c>
      <c r="L3" s="65">
        <f>IF(RES_hh_tesh_in!L3=0,0,RES_hh_tesh_in!L3/RES_summary!L$21)</f>
        <v>115.29326839371839</v>
      </c>
      <c r="M3" s="65">
        <f>IF(RES_hh_tesh_in!M3=0,0,RES_hh_tesh_in!M3/RES_summary!M$21)</f>
        <v>100.86608486755992</v>
      </c>
      <c r="N3" s="65">
        <f>IF(RES_hh_tesh_in!N3=0,0,RES_hh_tesh_in!N3/RES_summary!N$21)</f>
        <v>97.911735002284502</v>
      </c>
      <c r="O3" s="65">
        <f>IF(RES_hh_tesh_in!O3=0,0,RES_hh_tesh_in!O3/RES_summary!O$21)</f>
        <v>98.356561083883662</v>
      </c>
      <c r="P3" s="65">
        <f>IF(RES_hh_tesh_in!P3=0,0,RES_hh_tesh_in!P3/RES_summary!P$21)</f>
        <v>88.697016565457119</v>
      </c>
      <c r="Q3" s="65">
        <f>IF(RES_hh_tesh_in!Q3=0,0,RES_hh_tesh_in!Q3/RES_summary!Q$21)</f>
        <v>90.855340462224945</v>
      </c>
      <c r="R3" s="65">
        <f>IF(RES_hh_tesh_in!R3=0,0,RES_hh_tesh_in!R3/RES_summary!R$21)</f>
        <v>87.636301086767872</v>
      </c>
      <c r="S3" s="65">
        <f>IF(RES_hh_tesh_in!S3=0,0,RES_hh_tesh_in!S3/RES_summary!S$21)</f>
        <v>87.305045009927881</v>
      </c>
      <c r="T3" s="65">
        <f>IF(RES_hh_tesh_in!T3=0,0,RES_hh_tesh_in!T3/RES_summary!T$21)</f>
        <v>77.327089498445744</v>
      </c>
      <c r="U3" s="65">
        <f>IF(RES_hh_tesh_in!U3=0,0,RES_hh_tesh_in!U3/RES_summary!U$21)</f>
        <v>69.332233353154564</v>
      </c>
      <c r="V3" s="65">
        <f>IF(RES_hh_tesh_in!V3=0,0,RES_hh_tesh_in!V3/RES_summary!V$21)</f>
        <v>69.351053828148167</v>
      </c>
      <c r="W3" s="65">
        <f>IF(RES_hh_tesh_in!W3=0,0,RES_hh_tesh_in!W3/RES_summary!W$21)</f>
        <v>59.521898001536762</v>
      </c>
      <c r="DA3" s="87" t="s">
        <v>906</v>
      </c>
    </row>
    <row r="4" spans="1:105" ht="12.95" customHeight="1" x14ac:dyDescent="0.25">
      <c r="A4" s="68" t="s">
        <v>57</v>
      </c>
      <c r="B4" s="69"/>
      <c r="C4" s="69">
        <f>IF(RES_hh_tesh_in!C4=0,0,RES_hh_tesh_in!C4/RES_summary!C$21)</f>
        <v>109.2124443354231</v>
      </c>
      <c r="D4" s="69">
        <f>IF(RES_hh_tesh_in!D4=0,0,RES_hh_tesh_in!D4/RES_summary!D$21)</f>
        <v>103.3363476324915</v>
      </c>
      <c r="E4" s="69">
        <f>IF(RES_hh_tesh_in!E4=0,0,RES_hh_tesh_in!E4/RES_summary!E$21)</f>
        <v>106.69839530591858</v>
      </c>
      <c r="F4" s="69">
        <f>IF(RES_hh_tesh_in!F4=0,0,RES_hh_tesh_in!F4/RES_summary!F$21)</f>
        <v>113.08243602915306</v>
      </c>
      <c r="G4" s="69">
        <f>IF(RES_hh_tesh_in!G4=0,0,RES_hh_tesh_in!G4/RES_summary!G$21)</f>
        <v>109.50567493761297</v>
      </c>
      <c r="H4" s="69">
        <f>IF(RES_hh_tesh_in!H4=0,0,RES_hh_tesh_in!H4/RES_summary!H$21)</f>
        <v>103.59117910709502</v>
      </c>
      <c r="I4" s="69">
        <f>IF(RES_hh_tesh_in!I4=0,0,RES_hh_tesh_in!I4/RES_summary!I$21)</f>
        <v>98.678857841127069</v>
      </c>
      <c r="J4" s="69">
        <f>IF(RES_hh_tesh_in!J4=0,0,RES_hh_tesh_in!J4/RES_summary!J$21)</f>
        <v>99.824040053905236</v>
      </c>
      <c r="K4" s="69">
        <f>IF(RES_hh_tesh_in!K4=0,0,RES_hh_tesh_in!K4/RES_summary!K$21)</f>
        <v>99.16241919616418</v>
      </c>
      <c r="L4" s="69">
        <f>IF(RES_hh_tesh_in!L4=0,0,RES_hh_tesh_in!L4/RES_summary!L$21)</f>
        <v>98.946232167216195</v>
      </c>
      <c r="M4" s="69">
        <f>IF(RES_hh_tesh_in!M4=0,0,RES_hh_tesh_in!M4/RES_summary!M$21)</f>
        <v>84.536548115720379</v>
      </c>
      <c r="N4" s="69">
        <f>IF(RES_hh_tesh_in!N4=0,0,RES_hh_tesh_in!N4/RES_summary!N$21)</f>
        <v>84.292945184271275</v>
      </c>
      <c r="O4" s="69">
        <f>IF(RES_hh_tesh_in!O4=0,0,RES_hh_tesh_in!O4/RES_summary!O$21)</f>
        <v>83.272911497582086</v>
      </c>
      <c r="P4" s="69">
        <f>IF(RES_hh_tesh_in!P4=0,0,RES_hh_tesh_in!P4/RES_summary!P$21)</f>
        <v>73.161177911680241</v>
      </c>
      <c r="Q4" s="69">
        <f>IF(RES_hh_tesh_in!Q4=0,0,RES_hh_tesh_in!Q4/RES_summary!Q$21)</f>
        <v>77.211536938320265</v>
      </c>
      <c r="R4" s="69">
        <f>IF(RES_hh_tesh_in!R4=0,0,RES_hh_tesh_in!R4/RES_summary!R$21)</f>
        <v>75.714484168839604</v>
      </c>
      <c r="S4" s="69">
        <f>IF(RES_hh_tesh_in!S4=0,0,RES_hh_tesh_in!S4/RES_summary!S$21)</f>
        <v>76.303478922781707</v>
      </c>
      <c r="T4" s="69">
        <f>IF(RES_hh_tesh_in!T4=0,0,RES_hh_tesh_in!T4/RES_summary!T$21)</f>
        <v>64.55587666872087</v>
      </c>
      <c r="U4" s="69">
        <f>IF(RES_hh_tesh_in!U4=0,0,RES_hh_tesh_in!U4/RES_summary!U$21)</f>
        <v>55.933445544760282</v>
      </c>
      <c r="V4" s="69">
        <f>IF(RES_hh_tesh_in!V4=0,0,RES_hh_tesh_in!V4/RES_summary!V$21)</f>
        <v>57.120098186581401</v>
      </c>
      <c r="W4" s="69">
        <f>IF(RES_hh_tesh_in!W4=0,0,RES_hh_tesh_in!W4/RES_summary!W$21)</f>
        <v>48.188466978609988</v>
      </c>
      <c r="DA4" s="88" t="s">
        <v>907</v>
      </c>
    </row>
    <row r="5" spans="1:105" ht="12" customHeight="1" x14ac:dyDescent="0.25">
      <c r="A5" s="28" t="s">
        <v>51</v>
      </c>
      <c r="B5" s="72"/>
      <c r="C5" s="72">
        <f>IF(RES_hh_tesh_in!C5=0,0,RES_hh_tesh_in!C5/RES_summary!C$21)</f>
        <v>0</v>
      </c>
      <c r="D5" s="72">
        <f>IF(RES_hh_tesh_in!D5=0,0,RES_hh_tesh_in!D5/RES_summary!D$21)</f>
        <v>0</v>
      </c>
      <c r="E5" s="72">
        <f>IF(RES_hh_tesh_in!E5=0,0,RES_hh_tesh_in!E5/RES_summary!E$21)</f>
        <v>0</v>
      </c>
      <c r="F5" s="72">
        <f>IF(RES_hh_tesh_in!F5=0,0,RES_hh_tesh_in!F5/RES_summary!F$21)</f>
        <v>0</v>
      </c>
      <c r="G5" s="72">
        <f>IF(RES_hh_tesh_in!G5=0,0,RES_hh_tesh_in!G5/RES_summary!G$21)</f>
        <v>0</v>
      </c>
      <c r="H5" s="72">
        <f>IF(RES_hh_tesh_in!H5=0,0,RES_hh_tesh_in!H5/RES_summary!H$21)</f>
        <v>0</v>
      </c>
      <c r="I5" s="72">
        <f>IF(RES_hh_tesh_in!I5=0,0,RES_hh_tesh_in!I5/RES_summary!I$21)</f>
        <v>0</v>
      </c>
      <c r="J5" s="72">
        <f>IF(RES_hh_tesh_in!J5=0,0,RES_hh_tesh_in!J5/RES_summary!J$21)</f>
        <v>0</v>
      </c>
      <c r="K5" s="72">
        <f>IF(RES_hh_tesh_in!K5=0,0,RES_hh_tesh_in!K5/RES_summary!K$21)</f>
        <v>91.752900140234928</v>
      </c>
      <c r="L5" s="72">
        <f>IF(RES_hh_tesh_in!L5=0,0,RES_hh_tesh_in!L5/RES_summary!L$21)</f>
        <v>101.93810832860291</v>
      </c>
      <c r="M5" s="72">
        <f>IF(RES_hh_tesh_in!M5=0,0,RES_hh_tesh_in!M5/RES_summary!M$21)</f>
        <v>88.094584593670831</v>
      </c>
      <c r="N5" s="72">
        <f>IF(RES_hh_tesh_in!N5=0,0,RES_hh_tesh_in!N5/RES_summary!N$21)</f>
        <v>72.631606766016148</v>
      </c>
      <c r="O5" s="72">
        <f>IF(RES_hh_tesh_in!O5=0,0,RES_hh_tesh_in!O5/RES_summary!O$21)</f>
        <v>94.233231880417975</v>
      </c>
      <c r="P5" s="72">
        <f>IF(RES_hh_tesh_in!P5=0,0,RES_hh_tesh_in!P5/RES_summary!P$21)</f>
        <v>69.822538219777741</v>
      </c>
      <c r="Q5" s="72">
        <f>IF(RES_hh_tesh_in!Q5=0,0,RES_hh_tesh_in!Q5/RES_summary!Q$21)</f>
        <v>82.878174060758795</v>
      </c>
      <c r="R5" s="72">
        <f>IF(RES_hh_tesh_in!R5=0,0,RES_hh_tesh_in!R5/RES_summary!R$21)</f>
        <v>0</v>
      </c>
      <c r="S5" s="72">
        <f>IF(RES_hh_tesh_in!S5=0,0,RES_hh_tesh_in!S5/RES_summary!S$21)</f>
        <v>0</v>
      </c>
      <c r="T5" s="72">
        <f>IF(RES_hh_tesh_in!T5=0,0,RES_hh_tesh_in!T5/RES_summary!T$21)</f>
        <v>0</v>
      </c>
      <c r="U5" s="72">
        <f>IF(RES_hh_tesh_in!U5=0,0,RES_hh_tesh_in!U5/RES_summary!U$21)</f>
        <v>0</v>
      </c>
      <c r="V5" s="72">
        <f>IF(RES_hh_tesh_in!V5=0,0,RES_hh_tesh_in!V5/RES_summary!V$21)</f>
        <v>46.807187059661963</v>
      </c>
      <c r="W5" s="72">
        <f>IF(RES_hh_tesh_in!W5=0,0,RES_hh_tesh_in!W5/RES_summary!W$21)</f>
        <v>48.245402685020281</v>
      </c>
      <c r="DA5" s="89" t="s">
        <v>908</v>
      </c>
    </row>
    <row r="6" spans="1:105" ht="12" customHeight="1" x14ac:dyDescent="0.25">
      <c r="A6" s="28" t="s">
        <v>74</v>
      </c>
      <c r="B6" s="72"/>
      <c r="C6" s="72">
        <f>IF(RES_hh_tesh_in!C6=0,0,RES_hh_tesh_in!C6/RES_summary!C$21)</f>
        <v>0</v>
      </c>
      <c r="D6" s="72">
        <f>IF(RES_hh_tesh_in!D6=0,0,RES_hh_tesh_in!D6/RES_summary!D$21)</f>
        <v>0</v>
      </c>
      <c r="E6" s="72">
        <f>IF(RES_hh_tesh_in!E6=0,0,RES_hh_tesh_in!E6/RES_summary!E$21)</f>
        <v>0</v>
      </c>
      <c r="F6" s="72">
        <f>IF(RES_hh_tesh_in!F6=0,0,RES_hh_tesh_in!F6/RES_summary!F$21)</f>
        <v>0</v>
      </c>
      <c r="G6" s="72">
        <f>IF(RES_hh_tesh_in!G6=0,0,RES_hh_tesh_in!G6/RES_summary!G$21)</f>
        <v>0</v>
      </c>
      <c r="H6" s="72">
        <f>IF(RES_hh_tesh_in!H6=0,0,RES_hh_tesh_in!H6/RES_summary!H$21)</f>
        <v>0</v>
      </c>
      <c r="I6" s="72">
        <f>IF(RES_hh_tesh_in!I6=0,0,RES_hh_tesh_in!I6/RES_summary!I$21)</f>
        <v>0</v>
      </c>
      <c r="J6" s="72">
        <f>IF(RES_hh_tesh_in!J6=0,0,RES_hh_tesh_in!J6/RES_summary!J$21)</f>
        <v>0</v>
      </c>
      <c r="K6" s="72">
        <f>IF(RES_hh_tesh_in!K6=0,0,RES_hh_tesh_in!K6/RES_summary!K$21)</f>
        <v>0</v>
      </c>
      <c r="L6" s="72">
        <f>IF(RES_hh_tesh_in!L6=0,0,RES_hh_tesh_in!L6/RES_summary!L$21)</f>
        <v>0</v>
      </c>
      <c r="M6" s="72">
        <f>IF(RES_hh_tesh_in!M6=0,0,RES_hh_tesh_in!M6/RES_summary!M$21)</f>
        <v>0</v>
      </c>
      <c r="N6" s="72">
        <f>IF(RES_hh_tesh_in!N6=0,0,RES_hh_tesh_in!N6/RES_summary!N$21)</f>
        <v>5.4125858109453517</v>
      </c>
      <c r="O6" s="72">
        <f>IF(RES_hh_tesh_in!O6=0,0,RES_hh_tesh_in!O6/RES_summary!O$21)</f>
        <v>9.7331527290136748</v>
      </c>
      <c r="P6" s="72">
        <f>IF(RES_hh_tesh_in!P6=0,0,RES_hh_tesh_in!P6/RES_summary!P$21)</f>
        <v>0</v>
      </c>
      <c r="Q6" s="72">
        <f>IF(RES_hh_tesh_in!Q6=0,0,RES_hh_tesh_in!Q6/RES_summary!Q$21)</f>
        <v>0</v>
      </c>
      <c r="R6" s="72">
        <f>IF(RES_hh_tesh_in!R6=0,0,RES_hh_tesh_in!R6/RES_summary!R$21)</f>
        <v>77.528450949402796</v>
      </c>
      <c r="S6" s="72">
        <f>IF(RES_hh_tesh_in!S6=0,0,RES_hh_tesh_in!S6/RES_summary!S$21)</f>
        <v>51.735017182829097</v>
      </c>
      <c r="T6" s="72">
        <f>IF(RES_hh_tesh_in!T6=0,0,RES_hh_tesh_in!T6/RES_summary!T$21)</f>
        <v>57.713125652642866</v>
      </c>
      <c r="U6" s="72">
        <f>IF(RES_hh_tesh_in!U6=0,0,RES_hh_tesh_in!U6/RES_summary!U$21)</f>
        <v>90.932894866875145</v>
      </c>
      <c r="V6" s="72">
        <f>IF(RES_hh_tesh_in!V6=0,0,RES_hh_tesh_in!V6/RES_summary!V$21)</f>
        <v>0</v>
      </c>
      <c r="W6" s="72">
        <f>IF(RES_hh_tesh_in!W6=0,0,RES_hh_tesh_in!W6/RES_summary!W$21)</f>
        <v>0</v>
      </c>
      <c r="DA6" s="89" t="s">
        <v>909</v>
      </c>
    </row>
    <row r="7" spans="1:105" ht="12" customHeight="1" x14ac:dyDescent="0.25">
      <c r="A7" s="28" t="s">
        <v>205</v>
      </c>
      <c r="B7" s="72"/>
      <c r="C7" s="72">
        <f>IF(RES_hh_tesh_in!C7=0,0,RES_hh_tesh_in!C7/RES_summary!C$21)</f>
        <v>107.64441316370922</v>
      </c>
      <c r="D7" s="72">
        <f>IF(RES_hh_tesh_in!D7=0,0,RES_hh_tesh_in!D7/RES_summary!D$21)</f>
        <v>100.05909350742668</v>
      </c>
      <c r="E7" s="72">
        <f>IF(RES_hh_tesh_in!E7=0,0,RES_hh_tesh_in!E7/RES_summary!E$21)</f>
        <v>103.40429806534929</v>
      </c>
      <c r="F7" s="72">
        <f>IF(RES_hh_tesh_in!F7=0,0,RES_hh_tesh_in!F7/RES_summary!F$21)</f>
        <v>109.82183624114839</v>
      </c>
      <c r="G7" s="72">
        <f>IF(RES_hh_tesh_in!G7=0,0,RES_hh_tesh_in!G7/RES_summary!G$21)</f>
        <v>104.80992671107379</v>
      </c>
      <c r="H7" s="72">
        <f>IF(RES_hh_tesh_in!H7=0,0,RES_hh_tesh_in!H7/RES_summary!H$21)</f>
        <v>102.70079236551244</v>
      </c>
      <c r="I7" s="72">
        <f>IF(RES_hh_tesh_in!I7=0,0,RES_hh_tesh_in!I7/RES_summary!I$21)</f>
        <v>97.567826718952375</v>
      </c>
      <c r="J7" s="72">
        <f>IF(RES_hh_tesh_in!J7=0,0,RES_hh_tesh_in!J7/RES_summary!J$21)</f>
        <v>98.369250274866602</v>
      </c>
      <c r="K7" s="72">
        <f>IF(RES_hh_tesh_in!K7=0,0,RES_hh_tesh_in!K7/RES_summary!K$21)</f>
        <v>99.865185405166727</v>
      </c>
      <c r="L7" s="72">
        <f>IF(RES_hh_tesh_in!L7=0,0,RES_hh_tesh_in!L7/RES_summary!L$21)</f>
        <v>88.728733094453347</v>
      </c>
      <c r="M7" s="72">
        <f>IF(RES_hh_tesh_in!M7=0,0,RES_hh_tesh_in!M7/RES_summary!M$21)</f>
        <v>79.783490031204224</v>
      </c>
      <c r="N7" s="72">
        <f>IF(RES_hh_tesh_in!N7=0,0,RES_hh_tesh_in!N7/RES_summary!N$21)</f>
        <v>87.957026163861713</v>
      </c>
      <c r="O7" s="72">
        <f>IF(RES_hh_tesh_in!O7=0,0,RES_hh_tesh_in!O7/RES_summary!O$21)</f>
        <v>82.492866902676241</v>
      </c>
      <c r="P7" s="72">
        <f>IF(RES_hh_tesh_in!P7=0,0,RES_hh_tesh_in!P7/RES_summary!P$21)</f>
        <v>68.053540094675299</v>
      </c>
      <c r="Q7" s="72">
        <f>IF(RES_hh_tesh_in!Q7=0,0,RES_hh_tesh_in!Q7/RES_summary!Q$21)</f>
        <v>77.199127801586698</v>
      </c>
      <c r="R7" s="72">
        <f>IF(RES_hh_tesh_in!R7=0,0,RES_hh_tesh_in!R7/RES_summary!R$21)</f>
        <v>76.242040321228231</v>
      </c>
      <c r="S7" s="72">
        <f>IF(RES_hh_tesh_in!S7=0,0,RES_hh_tesh_in!S7/RES_summary!S$21)</f>
        <v>69.658779659271758</v>
      </c>
      <c r="T7" s="72">
        <f>IF(RES_hh_tesh_in!T7=0,0,RES_hh_tesh_in!T7/RES_summary!T$21)</f>
        <v>63.407055088183192</v>
      </c>
      <c r="U7" s="72">
        <f>IF(RES_hh_tesh_in!U7=0,0,RES_hh_tesh_in!U7/RES_summary!U$21)</f>
        <v>48.708432373286236</v>
      </c>
      <c r="V7" s="72">
        <f>IF(RES_hh_tesh_in!V7=0,0,RES_hh_tesh_in!V7/RES_summary!V$21)</f>
        <v>55.42545618808321</v>
      </c>
      <c r="W7" s="72">
        <f>IF(RES_hh_tesh_in!W7=0,0,RES_hh_tesh_in!W7/RES_summary!W$21)</f>
        <v>47.530636574010451</v>
      </c>
      <c r="DA7" s="89" t="s">
        <v>910</v>
      </c>
    </row>
    <row r="8" spans="1:105" ht="12" customHeight="1" x14ac:dyDescent="0.25">
      <c r="A8" s="28" t="s">
        <v>192</v>
      </c>
      <c r="B8" s="72"/>
      <c r="C8" s="72">
        <f>IF(RES_hh_tesh_in!C8=0,0,RES_hh_tesh_in!C8/RES_summary!C$21)</f>
        <v>105.53182678966947</v>
      </c>
      <c r="D8" s="72">
        <f>IF(RES_hh_tesh_in!D8=0,0,RES_hh_tesh_in!D8/RES_summary!D$21)</f>
        <v>101.50027181598892</v>
      </c>
      <c r="E8" s="72">
        <f>IF(RES_hh_tesh_in!E8=0,0,RES_hh_tesh_in!E8/RES_summary!E$21)</f>
        <v>105.15271878316103</v>
      </c>
      <c r="F8" s="72">
        <f>IF(RES_hh_tesh_in!F8=0,0,RES_hh_tesh_in!F8/RES_summary!F$21)</f>
        <v>111.13438204609143</v>
      </c>
      <c r="G8" s="72">
        <f>IF(RES_hh_tesh_in!G8=0,0,RES_hh_tesh_in!G8/RES_summary!G$21)</f>
        <v>108.8366364000118</v>
      </c>
      <c r="H8" s="72">
        <f>IF(RES_hh_tesh_in!H8=0,0,RES_hh_tesh_in!H8/RES_summary!H$21)</f>
        <v>98.849551552414482</v>
      </c>
      <c r="I8" s="72">
        <f>IF(RES_hh_tesh_in!I8=0,0,RES_hh_tesh_in!I8/RES_summary!I$21)</f>
        <v>95.632206199848369</v>
      </c>
      <c r="J8" s="72">
        <f>IF(RES_hh_tesh_in!J8=0,0,RES_hh_tesh_in!J8/RES_summary!J$21)</f>
        <v>97.542760383916089</v>
      </c>
      <c r="K8" s="72">
        <f>IF(RES_hh_tesh_in!K8=0,0,RES_hh_tesh_in!K8/RES_summary!K$21)</f>
        <v>90.66021115124191</v>
      </c>
      <c r="L8" s="72">
        <f>IF(RES_hh_tesh_in!L8=0,0,RES_hh_tesh_in!L8/RES_summary!L$21)</f>
        <v>100.57251005529712</v>
      </c>
      <c r="M8" s="72">
        <f>IF(RES_hh_tesh_in!M8=0,0,RES_hh_tesh_in!M8/RES_summary!M$21)</f>
        <v>91.207233663738137</v>
      </c>
      <c r="N8" s="72">
        <f>IF(RES_hh_tesh_in!N8=0,0,RES_hh_tesh_in!N8/RES_summary!N$21)</f>
        <v>80.461120812445316</v>
      </c>
      <c r="O8" s="72">
        <f>IF(RES_hh_tesh_in!O8=0,0,RES_hh_tesh_in!O8/RES_summary!O$21)</f>
        <v>83.414934790602587</v>
      </c>
      <c r="P8" s="72">
        <f>IF(RES_hh_tesh_in!P8=0,0,RES_hh_tesh_in!P8/RES_summary!P$21)</f>
        <v>72.8958026982002</v>
      </c>
      <c r="Q8" s="72">
        <f>IF(RES_hh_tesh_in!Q8=0,0,RES_hh_tesh_in!Q8/RES_summary!Q$21)</f>
        <v>75.097478934378259</v>
      </c>
      <c r="R8" s="72">
        <f>IF(RES_hh_tesh_in!R8=0,0,RES_hh_tesh_in!R8/RES_summary!R$21)</f>
        <v>73.238519166831864</v>
      </c>
      <c r="S8" s="72">
        <f>IF(RES_hh_tesh_in!S8=0,0,RES_hh_tesh_in!S8/RES_summary!S$21)</f>
        <v>75.866340032297799</v>
      </c>
      <c r="T8" s="72">
        <f>IF(RES_hh_tesh_in!T8=0,0,RES_hh_tesh_in!T8/RES_summary!T$21)</f>
        <v>63.005033621041903</v>
      </c>
      <c r="U8" s="72">
        <f>IF(RES_hh_tesh_in!U8=0,0,RES_hh_tesh_in!U8/RES_summary!U$21)</f>
        <v>57.111780921075663</v>
      </c>
      <c r="V8" s="72">
        <f>IF(RES_hh_tesh_in!V8=0,0,RES_hh_tesh_in!V8/RES_summary!V$21)</f>
        <v>56.132728165255813</v>
      </c>
      <c r="W8" s="72">
        <f>IF(RES_hh_tesh_in!W8=0,0,RES_hh_tesh_in!W8/RES_summary!W$21)</f>
        <v>46.652754004442656</v>
      </c>
      <c r="DA8" s="89" t="s">
        <v>911</v>
      </c>
    </row>
    <row r="9" spans="1:105" ht="12" customHeight="1" x14ac:dyDescent="0.25">
      <c r="A9" s="28" t="s">
        <v>207</v>
      </c>
      <c r="B9" s="72"/>
      <c r="C9" s="72">
        <f>IF(RES_hh_tesh_in!C9=0,0,RES_hh_tesh_in!C9/RES_summary!C$21)</f>
        <v>109.02357202845603</v>
      </c>
      <c r="D9" s="72">
        <f>IF(RES_hh_tesh_in!D9=0,0,RES_hh_tesh_in!D9/RES_summary!D$21)</f>
        <v>101.51762831686061</v>
      </c>
      <c r="E9" s="72">
        <f>IF(RES_hh_tesh_in!E9=0,0,RES_hh_tesh_in!E9/RES_summary!E$21)</f>
        <v>104.52113104187136</v>
      </c>
      <c r="F9" s="72">
        <f>IF(RES_hh_tesh_in!F9=0,0,RES_hh_tesh_in!F9/RES_summary!F$21)</f>
        <v>111.42726484276223</v>
      </c>
      <c r="G9" s="72">
        <f>IF(RES_hh_tesh_in!G9=0,0,RES_hh_tesh_in!G9/RES_summary!G$21)</f>
        <v>106.50868367032659</v>
      </c>
      <c r="H9" s="72">
        <f>IF(RES_hh_tesh_in!H9=0,0,RES_hh_tesh_in!H9/RES_summary!H$21)</f>
        <v>104.98634067000577</v>
      </c>
      <c r="I9" s="72">
        <f>IF(RES_hh_tesh_in!I9=0,0,RES_hh_tesh_in!I9/RES_summary!I$21)</f>
        <v>92.164200726793624</v>
      </c>
      <c r="J9" s="72">
        <f>IF(RES_hh_tesh_in!J9=0,0,RES_hh_tesh_in!J9/RES_summary!J$21)</f>
        <v>95.988921131641561</v>
      </c>
      <c r="K9" s="72">
        <f>IF(RES_hh_tesh_in!K9=0,0,RES_hh_tesh_in!K9/RES_summary!K$21)</f>
        <v>101.70763798323091</v>
      </c>
      <c r="L9" s="72">
        <f>IF(RES_hh_tesh_in!L9=0,0,RES_hh_tesh_in!L9/RES_summary!L$21)</f>
        <v>100.05133878536198</v>
      </c>
      <c r="M9" s="72">
        <f>IF(RES_hh_tesh_in!M9=0,0,RES_hh_tesh_in!M9/RES_summary!M$21)</f>
        <v>74.666068386847897</v>
      </c>
      <c r="N9" s="72">
        <f>IF(RES_hh_tesh_in!N9=0,0,RES_hh_tesh_in!N9/RES_summary!N$21)</f>
        <v>84.403554178267171</v>
      </c>
      <c r="O9" s="72">
        <f>IF(RES_hh_tesh_in!O9=0,0,RES_hh_tesh_in!O9/RES_summary!O$21)</f>
        <v>82.804437122879193</v>
      </c>
      <c r="P9" s="72">
        <f>IF(RES_hh_tesh_in!P9=0,0,RES_hh_tesh_in!P9/RES_summary!P$21)</f>
        <v>78.129215873511896</v>
      </c>
      <c r="Q9" s="72">
        <f>IF(RES_hh_tesh_in!Q9=0,0,RES_hh_tesh_in!Q9/RES_summary!Q$21)</f>
        <v>77.079418429546848</v>
      </c>
      <c r="R9" s="72">
        <f>IF(RES_hh_tesh_in!R9=0,0,RES_hh_tesh_in!R9/RES_summary!R$21)</f>
        <v>81.178470196611585</v>
      </c>
      <c r="S9" s="72">
        <f>IF(RES_hh_tesh_in!S9=0,0,RES_hh_tesh_in!S9/RES_summary!S$21)</f>
        <v>71.513352112594447</v>
      </c>
      <c r="T9" s="72">
        <f>IF(RES_hh_tesh_in!T9=0,0,RES_hh_tesh_in!T9/RES_summary!T$21)</f>
        <v>72.55020839510729</v>
      </c>
      <c r="U9" s="72">
        <f>IF(RES_hh_tesh_in!U9=0,0,RES_hh_tesh_in!U9/RES_summary!U$21)</f>
        <v>0</v>
      </c>
      <c r="V9" s="72">
        <f>IF(RES_hh_tesh_in!V9=0,0,RES_hh_tesh_in!V9/RES_summary!V$21)</f>
        <v>0</v>
      </c>
      <c r="W9" s="72">
        <f>IF(RES_hh_tesh_in!W9=0,0,RES_hh_tesh_in!W9/RES_summary!W$21)</f>
        <v>46.636814257819701</v>
      </c>
      <c r="DA9" s="89" t="s">
        <v>912</v>
      </c>
    </row>
    <row r="10" spans="1:105" ht="12" customHeight="1" x14ac:dyDescent="0.25">
      <c r="A10" s="28" t="s">
        <v>202</v>
      </c>
      <c r="B10" s="72"/>
      <c r="C10" s="72">
        <f>IF(RES_hh_tesh_in!C10=0,0,RES_hh_tesh_in!C10/RES_summary!C$21)</f>
        <v>0</v>
      </c>
      <c r="D10" s="72">
        <f>IF(RES_hh_tesh_in!D10=0,0,RES_hh_tesh_in!D10/RES_summary!D$21)</f>
        <v>0</v>
      </c>
      <c r="E10" s="72">
        <f>IF(RES_hh_tesh_in!E10=0,0,RES_hh_tesh_in!E10/RES_summary!E$21)</f>
        <v>0</v>
      </c>
      <c r="F10" s="72">
        <f>IF(RES_hh_tesh_in!F10=0,0,RES_hh_tesh_in!F10/RES_summary!F$21)</f>
        <v>0</v>
      </c>
      <c r="G10" s="72">
        <f>IF(RES_hh_tesh_in!G10=0,0,RES_hh_tesh_in!G10/RES_summary!G$21)</f>
        <v>0</v>
      </c>
      <c r="H10" s="72">
        <f>IF(RES_hh_tesh_in!H10=0,0,RES_hh_tesh_in!H10/RES_summary!H$21)</f>
        <v>0</v>
      </c>
      <c r="I10" s="72">
        <f>IF(RES_hh_tesh_in!I10=0,0,RES_hh_tesh_in!I10/RES_summary!I$21)</f>
        <v>0</v>
      </c>
      <c r="J10" s="72">
        <f>IF(RES_hh_tesh_in!J10=0,0,RES_hh_tesh_in!J10/RES_summary!J$21)</f>
        <v>0</v>
      </c>
      <c r="K10" s="72">
        <f>IF(RES_hh_tesh_in!K10=0,0,RES_hh_tesh_in!K10/RES_summary!K$21)</f>
        <v>0</v>
      </c>
      <c r="L10" s="72">
        <f>IF(RES_hh_tesh_in!L10=0,0,RES_hh_tesh_in!L10/RES_summary!L$21)</f>
        <v>0</v>
      </c>
      <c r="M10" s="72">
        <f>IF(RES_hh_tesh_in!M10=0,0,RES_hh_tesh_in!M10/RES_summary!M$21)</f>
        <v>0</v>
      </c>
      <c r="N10" s="72">
        <f>IF(RES_hh_tesh_in!N10=0,0,RES_hh_tesh_in!N10/RES_summary!N$21)</f>
        <v>0</v>
      </c>
      <c r="O10" s="72">
        <f>IF(RES_hh_tesh_in!O10=0,0,RES_hh_tesh_in!O10/RES_summary!O$21)</f>
        <v>0</v>
      </c>
      <c r="P10" s="72">
        <f>IF(RES_hh_tesh_in!P10=0,0,RES_hh_tesh_in!P10/RES_summary!P$21)</f>
        <v>0</v>
      </c>
      <c r="Q10" s="72">
        <f>IF(RES_hh_tesh_in!Q10=0,0,RES_hh_tesh_in!Q10/RES_summary!Q$21)</f>
        <v>0</v>
      </c>
      <c r="R10" s="72">
        <f>IF(RES_hh_tesh_in!R10=0,0,RES_hh_tesh_in!R10/RES_summary!R$21)</f>
        <v>0</v>
      </c>
      <c r="S10" s="72">
        <f>IF(RES_hh_tesh_in!S10=0,0,RES_hh_tesh_in!S10/RES_summary!S$21)</f>
        <v>0</v>
      </c>
      <c r="T10" s="72">
        <f>IF(RES_hh_tesh_in!T10=0,0,RES_hh_tesh_in!T10/RES_summary!T$21)</f>
        <v>0</v>
      </c>
      <c r="U10" s="72">
        <f>IF(RES_hh_tesh_in!U10=0,0,RES_hh_tesh_in!U10/RES_summary!U$21)</f>
        <v>0</v>
      </c>
      <c r="V10" s="72">
        <f>IF(RES_hh_tesh_in!V10=0,0,RES_hh_tesh_in!V10/RES_summary!V$21)</f>
        <v>0</v>
      </c>
      <c r="W10" s="72">
        <f>IF(RES_hh_tesh_in!W10=0,0,RES_hh_tesh_in!W10/RES_summary!W$21)</f>
        <v>0</v>
      </c>
      <c r="DA10" s="89" t="s">
        <v>913</v>
      </c>
    </row>
    <row r="11" spans="1:105" ht="12" customHeight="1" x14ac:dyDescent="0.25">
      <c r="A11" s="28" t="s">
        <v>203</v>
      </c>
      <c r="B11" s="72"/>
      <c r="C11" s="72">
        <f>IF(RES_hh_tesh_in!C11=0,0,RES_hh_tesh_in!C11/RES_summary!C$21)</f>
        <v>0</v>
      </c>
      <c r="D11" s="72">
        <f>IF(RES_hh_tesh_in!D11=0,0,RES_hh_tesh_in!D11/RES_summary!D$21)</f>
        <v>0</v>
      </c>
      <c r="E11" s="72">
        <f>IF(RES_hh_tesh_in!E11=0,0,RES_hh_tesh_in!E11/RES_summary!E$21)</f>
        <v>0</v>
      </c>
      <c r="F11" s="72">
        <f>IF(RES_hh_tesh_in!F11=0,0,RES_hh_tesh_in!F11/RES_summary!F$21)</f>
        <v>0</v>
      </c>
      <c r="G11" s="72">
        <f>IF(RES_hh_tesh_in!G11=0,0,RES_hh_tesh_in!G11/RES_summary!G$21)</f>
        <v>0</v>
      </c>
      <c r="H11" s="72">
        <f>IF(RES_hh_tesh_in!H11=0,0,RES_hh_tesh_in!H11/RES_summary!H$21)</f>
        <v>0</v>
      </c>
      <c r="I11" s="72">
        <f>IF(RES_hh_tesh_in!I11=0,0,RES_hh_tesh_in!I11/RES_summary!I$21)</f>
        <v>0</v>
      </c>
      <c r="J11" s="72">
        <f>IF(RES_hh_tesh_in!J11=0,0,RES_hh_tesh_in!J11/RES_summary!J$21)</f>
        <v>0</v>
      </c>
      <c r="K11" s="72">
        <f>IF(RES_hh_tesh_in!K11=0,0,RES_hh_tesh_in!K11/RES_summary!K$21)</f>
        <v>0</v>
      </c>
      <c r="L11" s="72">
        <f>IF(RES_hh_tesh_in!L11=0,0,RES_hh_tesh_in!L11/RES_summary!L$21)</f>
        <v>0</v>
      </c>
      <c r="M11" s="72">
        <f>IF(RES_hh_tesh_in!M11=0,0,RES_hh_tesh_in!M11/RES_summary!M$21)</f>
        <v>0</v>
      </c>
      <c r="N11" s="72">
        <f>IF(RES_hh_tesh_in!N11=0,0,RES_hh_tesh_in!N11/RES_summary!N$21)</f>
        <v>0</v>
      </c>
      <c r="O11" s="72">
        <f>IF(RES_hh_tesh_in!O11=0,0,RES_hh_tesh_in!O11/RES_summary!O$21)</f>
        <v>0</v>
      </c>
      <c r="P11" s="72">
        <f>IF(RES_hh_tesh_in!P11=0,0,RES_hh_tesh_in!P11/RES_summary!P$21)</f>
        <v>0</v>
      </c>
      <c r="Q11" s="72">
        <f>IF(RES_hh_tesh_in!Q11=0,0,RES_hh_tesh_in!Q11/RES_summary!Q$21)</f>
        <v>0</v>
      </c>
      <c r="R11" s="72">
        <f>IF(RES_hh_tesh_in!R11=0,0,RES_hh_tesh_in!R11/RES_summary!R$21)</f>
        <v>0</v>
      </c>
      <c r="S11" s="72">
        <f>IF(RES_hh_tesh_in!S11=0,0,RES_hh_tesh_in!S11/RES_summary!S$21)</f>
        <v>0</v>
      </c>
      <c r="T11" s="72">
        <f>IF(RES_hh_tesh_in!T11=0,0,RES_hh_tesh_in!T11/RES_summary!T$21)</f>
        <v>0</v>
      </c>
      <c r="U11" s="72">
        <f>IF(RES_hh_tesh_in!U11=0,0,RES_hh_tesh_in!U11/RES_summary!U$21)</f>
        <v>0</v>
      </c>
      <c r="V11" s="72">
        <f>IF(RES_hh_tesh_in!V11=0,0,RES_hh_tesh_in!V11/RES_summary!V$21)</f>
        <v>0</v>
      </c>
      <c r="W11" s="72">
        <f>IF(RES_hh_tesh_in!W11=0,0,RES_hh_tesh_in!W11/RES_summary!W$21)</f>
        <v>0</v>
      </c>
      <c r="DA11" s="89" t="s">
        <v>914</v>
      </c>
    </row>
    <row r="12" spans="1:105" ht="12" customHeight="1" x14ac:dyDescent="0.25">
      <c r="A12" s="28" t="s">
        <v>95</v>
      </c>
      <c r="B12" s="72"/>
      <c r="C12" s="72">
        <f>IF(RES_hh_tesh_in!C12=0,0,RES_hh_tesh_in!C12/RES_summary!C$21)</f>
        <v>106.77109776732621</v>
      </c>
      <c r="D12" s="72">
        <f>IF(RES_hh_tesh_in!D12=0,0,RES_hh_tesh_in!D12/RES_summary!D$21)</f>
        <v>97.131055174615426</v>
      </c>
      <c r="E12" s="72">
        <f>IF(RES_hh_tesh_in!E12=0,0,RES_hh_tesh_in!E12/RES_summary!E$21)</f>
        <v>115.54035306029664</v>
      </c>
      <c r="F12" s="72">
        <f>IF(RES_hh_tesh_in!F12=0,0,RES_hh_tesh_in!F12/RES_summary!F$21)</f>
        <v>109.16393279169228</v>
      </c>
      <c r="G12" s="72">
        <f>IF(RES_hh_tesh_in!G12=0,0,RES_hh_tesh_in!G12/RES_summary!G$21)</f>
        <v>105.92829047498108</v>
      </c>
      <c r="H12" s="72">
        <f>IF(RES_hh_tesh_in!H12=0,0,RES_hh_tesh_in!H12/RES_summary!H$21)</f>
        <v>95.726949304569956</v>
      </c>
      <c r="I12" s="72">
        <f>IF(RES_hh_tesh_in!I12=0,0,RES_hh_tesh_in!I12/RES_summary!I$21)</f>
        <v>84.718850431288416</v>
      </c>
      <c r="J12" s="72">
        <f>IF(RES_hh_tesh_in!J12=0,0,RES_hh_tesh_in!J12/RES_summary!J$21)</f>
        <v>97.020100184027967</v>
      </c>
      <c r="K12" s="72">
        <f>IF(RES_hh_tesh_in!K12=0,0,RES_hh_tesh_in!K12/RES_summary!K$21)</f>
        <v>97.663434315920853</v>
      </c>
      <c r="L12" s="72">
        <f>IF(RES_hh_tesh_in!L12=0,0,RES_hh_tesh_in!L12/RES_summary!L$21)</f>
        <v>91.157632528613362</v>
      </c>
      <c r="M12" s="72">
        <f>IF(RES_hh_tesh_in!M12=0,0,RES_hh_tesh_in!M12/RES_summary!M$21)</f>
        <v>84.306603249070747</v>
      </c>
      <c r="N12" s="72">
        <f>IF(RES_hh_tesh_in!N12=0,0,RES_hh_tesh_in!N12/RES_summary!N$21)</f>
        <v>83.486268988667589</v>
      </c>
      <c r="O12" s="72">
        <f>IF(RES_hh_tesh_in!O12=0,0,RES_hh_tesh_in!O12/RES_summary!O$21)</f>
        <v>75.76499561538381</v>
      </c>
      <c r="P12" s="72">
        <f>IF(RES_hh_tesh_in!P12=0,0,RES_hh_tesh_in!P12/RES_summary!P$21)</f>
        <v>76.067515896349065</v>
      </c>
      <c r="Q12" s="72">
        <f>IF(RES_hh_tesh_in!Q12=0,0,RES_hh_tesh_in!Q12/RES_summary!Q$21)</f>
        <v>80.124851240380934</v>
      </c>
      <c r="R12" s="72">
        <f>IF(RES_hh_tesh_in!R12=0,0,RES_hh_tesh_in!R12/RES_summary!R$21)</f>
        <v>77.303118414170342</v>
      </c>
      <c r="S12" s="72">
        <f>IF(RES_hh_tesh_in!S12=0,0,RES_hh_tesh_in!S12/RES_summary!S$21)</f>
        <v>74.110339647136769</v>
      </c>
      <c r="T12" s="72">
        <f>IF(RES_hh_tesh_in!T12=0,0,RES_hh_tesh_in!T12/RES_summary!T$21)</f>
        <v>68.557471812161992</v>
      </c>
      <c r="U12" s="72">
        <f>IF(RES_hh_tesh_in!U12=0,0,RES_hh_tesh_in!U12/RES_summary!U$21)</f>
        <v>60.497905509554471</v>
      </c>
      <c r="V12" s="72">
        <f>IF(RES_hh_tesh_in!V12=0,0,RES_hh_tesh_in!V12/RES_summary!V$21)</f>
        <v>58.342273098603464</v>
      </c>
      <c r="W12" s="72">
        <f>IF(RES_hh_tesh_in!W12=0,0,RES_hh_tesh_in!W12/RES_summary!W$21)</f>
        <v>54.095637711899208</v>
      </c>
      <c r="DA12" s="89" t="s">
        <v>915</v>
      </c>
    </row>
    <row r="13" spans="1:105" ht="12" customHeight="1" x14ac:dyDescent="0.25">
      <c r="A13" s="73" t="s">
        <v>94</v>
      </c>
      <c r="B13" s="74"/>
      <c r="C13" s="74">
        <f>IF(RES_hh_tesh_in!C13=0,0,RES_hh_tesh_in!C13/RES_summary!C$21)</f>
        <v>109.59640536038057</v>
      </c>
      <c r="D13" s="74">
        <f>IF(RES_hh_tesh_in!D13=0,0,RES_hh_tesh_in!D13/RES_summary!D$21)</f>
        <v>102.0663504426817</v>
      </c>
      <c r="E13" s="74">
        <f>IF(RES_hh_tesh_in!E13=0,0,RES_hh_tesh_in!E13/RES_summary!E$21)</f>
        <v>101.93511101650026</v>
      </c>
      <c r="F13" s="74">
        <f>IF(RES_hh_tesh_in!F13=0,0,RES_hh_tesh_in!F13/RES_summary!F$21)</f>
        <v>112.87509656497768</v>
      </c>
      <c r="G13" s="74">
        <f>IF(RES_hh_tesh_in!G13=0,0,RES_hh_tesh_in!G13/RES_summary!G$21)</f>
        <v>117.22730590491196</v>
      </c>
      <c r="H13" s="74">
        <f>IF(RES_hh_tesh_in!H13=0,0,RES_hh_tesh_in!H13/RES_summary!H$21)</f>
        <v>0</v>
      </c>
      <c r="I13" s="74">
        <f>IF(RES_hh_tesh_in!I13=0,0,RES_hh_tesh_in!I13/RES_summary!I$21)</f>
        <v>109.52241781467697</v>
      </c>
      <c r="J13" s="74">
        <f>IF(RES_hh_tesh_in!J13=0,0,RES_hh_tesh_in!J13/RES_summary!J$21)</f>
        <v>0</v>
      </c>
      <c r="K13" s="74">
        <f>IF(RES_hh_tesh_in!K13=0,0,RES_hh_tesh_in!K13/RES_summary!K$21)</f>
        <v>141.99041405155245</v>
      </c>
      <c r="L13" s="74">
        <f>IF(RES_hh_tesh_in!L13=0,0,RES_hh_tesh_in!L13/RES_summary!L$21)</f>
        <v>76.430763281763305</v>
      </c>
      <c r="M13" s="74">
        <f>IF(RES_hh_tesh_in!M13=0,0,RES_hh_tesh_in!M13/RES_summary!M$21)</f>
        <v>57.046391168739341</v>
      </c>
      <c r="N13" s="74">
        <f>IF(RES_hh_tesh_in!N13=0,0,RES_hh_tesh_in!N13/RES_summary!N$21)</f>
        <v>67.457513173380363</v>
      </c>
      <c r="O13" s="74">
        <f>IF(RES_hh_tesh_in!O13=0,0,RES_hh_tesh_in!O13/RES_summary!O$21)</f>
        <v>70.633388536833294</v>
      </c>
      <c r="P13" s="74">
        <f>IF(RES_hh_tesh_in!P13=0,0,RES_hh_tesh_in!P13/RES_summary!P$21)</f>
        <v>58.501755693657046</v>
      </c>
      <c r="Q13" s="74">
        <f>IF(RES_hh_tesh_in!Q13=0,0,RES_hh_tesh_in!Q13/RES_summary!Q$21)</f>
        <v>90.632996099736772</v>
      </c>
      <c r="R13" s="74">
        <f>IF(RES_hh_tesh_in!R13=0,0,RES_hh_tesh_in!R13/RES_summary!R$21)</f>
        <v>0</v>
      </c>
      <c r="S13" s="74">
        <f>IF(RES_hh_tesh_in!S13=0,0,RES_hh_tesh_in!S13/RES_summary!S$21)</f>
        <v>0</v>
      </c>
      <c r="T13" s="74">
        <f>IF(RES_hh_tesh_in!T13=0,0,RES_hh_tesh_in!T13/RES_summary!T$21)</f>
        <v>54.597509566028812</v>
      </c>
      <c r="U13" s="74">
        <f>IF(RES_hh_tesh_in!U13=0,0,RES_hh_tesh_in!U13/RES_summary!U$21)</f>
        <v>38.961790098512466</v>
      </c>
      <c r="V13" s="74">
        <f>IF(RES_hh_tesh_in!V13=0,0,RES_hh_tesh_in!V13/RES_summary!V$21)</f>
        <v>61.606098781883134</v>
      </c>
      <c r="W13" s="74">
        <f>IF(RES_hh_tesh_in!W13=0,0,RES_hh_tesh_in!W13/RES_summary!W$21)</f>
        <v>44.727423718242669</v>
      </c>
      <c r="DA13" s="90" t="s">
        <v>916</v>
      </c>
    </row>
    <row r="14" spans="1:105" ht="12" customHeight="1" x14ac:dyDescent="0.25">
      <c r="A14" s="75" t="s">
        <v>97</v>
      </c>
      <c r="B14" s="76"/>
      <c r="C14" s="76">
        <f>IF(RES_hh_tesh_in!C14=0,0,RES_hh_tesh_in!C14/RES_summary!C$21)</f>
        <v>2.5623505240024649</v>
      </c>
      <c r="D14" s="76">
        <f>IF(RES_hh_tesh_in!D14=0,0,RES_hh_tesh_in!D14/RES_summary!D$21)</f>
        <v>2.3826984722967031</v>
      </c>
      <c r="E14" s="76">
        <f>IF(RES_hh_tesh_in!E14=0,0,RES_hh_tesh_in!E14/RES_summary!E$21)</f>
        <v>2.3544049970209948</v>
      </c>
      <c r="F14" s="76">
        <f>IF(RES_hh_tesh_in!F14=0,0,RES_hh_tesh_in!F14/RES_summary!F$21)</f>
        <v>2.5164354675550702</v>
      </c>
      <c r="G14" s="76">
        <f>IF(RES_hh_tesh_in!G14=0,0,RES_hh_tesh_in!G14/RES_summary!G$21)</f>
        <v>2.3818852138101154</v>
      </c>
      <c r="H14" s="76">
        <f>IF(RES_hh_tesh_in!H14=0,0,RES_hh_tesh_in!H14/RES_summary!H$21)</f>
        <v>2.1821811865501535</v>
      </c>
      <c r="I14" s="76">
        <f>IF(RES_hh_tesh_in!I14=0,0,RES_hh_tesh_in!I14/RES_summary!I$21)</f>
        <v>2.0839319250626911</v>
      </c>
      <c r="J14" s="76">
        <f>IF(RES_hh_tesh_in!J14=0,0,RES_hh_tesh_in!J14/RES_summary!J$21)</f>
        <v>2.0760794904098829</v>
      </c>
      <c r="K14" s="76">
        <f>IF(RES_hh_tesh_in!K14=0,0,RES_hh_tesh_in!K14/RES_summary!K$21)</f>
        <v>1.9387131177982746</v>
      </c>
      <c r="L14" s="76">
        <f>IF(RES_hh_tesh_in!L14=0,0,RES_hh_tesh_in!L14/RES_summary!L$21)</f>
        <v>1.9783309821001511</v>
      </c>
      <c r="M14" s="76">
        <f>IF(RES_hh_tesh_in!M14=0,0,RES_hh_tesh_in!M14/RES_summary!M$21)</f>
        <v>1.7451209678342443</v>
      </c>
      <c r="N14" s="76">
        <f>IF(RES_hh_tesh_in!N14=0,0,RES_hh_tesh_in!N14/RES_summary!N$21)</f>
        <v>1.6318536011053573</v>
      </c>
      <c r="O14" s="76">
        <f>IF(RES_hh_tesh_in!O14=0,0,RES_hh_tesh_in!O14/RES_summary!O$21)</f>
        <v>1.5833302873703425</v>
      </c>
      <c r="P14" s="76">
        <f>IF(RES_hh_tesh_in!P14=0,0,RES_hh_tesh_in!P14/RES_summary!P$21)</f>
        <v>1.375631030112997</v>
      </c>
      <c r="Q14" s="76">
        <f>IF(RES_hh_tesh_in!Q14=0,0,RES_hh_tesh_in!Q14/RES_summary!Q$21)</f>
        <v>1.4623273734901094</v>
      </c>
      <c r="R14" s="76">
        <f>IF(RES_hh_tesh_in!R14=0,0,RES_hh_tesh_in!R14/RES_summary!R$21)</f>
        <v>1.4238711809204592</v>
      </c>
      <c r="S14" s="76">
        <f>IF(RES_hh_tesh_in!S14=0,0,RES_hh_tesh_in!S14/RES_summary!S$21)</f>
        <v>1.4553142218983603</v>
      </c>
      <c r="T14" s="76">
        <f>IF(RES_hh_tesh_in!T14=0,0,RES_hh_tesh_in!T14/RES_summary!T$21)</f>
        <v>1.228105662888916</v>
      </c>
      <c r="U14" s="76">
        <f>IF(RES_hh_tesh_in!U14=0,0,RES_hh_tesh_in!U14/RES_summary!U$21)</f>
        <v>1.0936359552322323</v>
      </c>
      <c r="V14" s="76">
        <f>IF(RES_hh_tesh_in!V14=0,0,RES_hh_tesh_in!V14/RES_summary!V$21)</f>
        <v>1.0876884277071595</v>
      </c>
      <c r="W14" s="76">
        <f>IF(RES_hh_tesh_in!W14=0,0,RES_hh_tesh_in!W14/RES_summary!W$21)</f>
        <v>0.89957747056064419</v>
      </c>
      <c r="DA14" s="91" t="s">
        <v>917</v>
      </c>
    </row>
    <row r="15" spans="1:105" ht="12.95" customHeight="1" x14ac:dyDescent="0.25">
      <c r="A15" s="68" t="s">
        <v>92</v>
      </c>
      <c r="B15" s="69"/>
      <c r="C15" s="69">
        <f>IF(RES_hh_tesh_in!C15=0,0,RES_hh_tesh_in!C15/RES_summary!C$21)</f>
        <v>0.42781720422173536</v>
      </c>
      <c r="D15" s="69">
        <f>IF(RES_hh_tesh_in!D15=0,0,RES_hh_tesh_in!D15/RES_summary!D$21)</f>
        <v>2.7206313844694432E-2</v>
      </c>
      <c r="E15" s="69">
        <f>IF(RES_hh_tesh_in!E15=0,0,RES_hh_tesh_in!E15/RES_summary!E$21)</f>
        <v>3.5011323053763963</v>
      </c>
      <c r="F15" s="69">
        <f>IF(RES_hh_tesh_in!F15=0,0,RES_hh_tesh_in!F15/RES_summary!F$21)</f>
        <v>2.6058150105109552E-2</v>
      </c>
      <c r="G15" s="69">
        <f>IF(RES_hh_tesh_in!G15=0,0,RES_hh_tesh_in!G15/RES_summary!G$21)</f>
        <v>0.19971729859845092</v>
      </c>
      <c r="H15" s="69">
        <f>IF(RES_hh_tesh_in!H15=0,0,RES_hh_tesh_in!H15/RES_summary!H$21)</f>
        <v>2.9022215236362148</v>
      </c>
      <c r="I15" s="69">
        <f>IF(RES_hh_tesh_in!I15=0,0,RES_hh_tesh_in!I15/RES_summary!I$21)</f>
        <v>0.97210156912475765</v>
      </c>
      <c r="J15" s="69">
        <f>IF(RES_hh_tesh_in!J15=0,0,RES_hh_tesh_in!J15/RES_summary!J$21)</f>
        <v>0.73440674351063218</v>
      </c>
      <c r="K15" s="69">
        <f>IF(RES_hh_tesh_in!K15=0,0,RES_hh_tesh_in!K15/RES_summary!K$21)</f>
        <v>1.1772395652043566</v>
      </c>
      <c r="L15" s="69">
        <f>IF(RES_hh_tesh_in!L15=0,0,RES_hh_tesh_in!L15/RES_summary!L$21)</f>
        <v>4.6661213627648097</v>
      </c>
      <c r="M15" s="69">
        <f>IF(RES_hh_tesh_in!M15=0,0,RES_hh_tesh_in!M15/RES_summary!M$21)</f>
        <v>3.6828716231850529</v>
      </c>
      <c r="N15" s="69">
        <f>IF(RES_hh_tesh_in!N15=0,0,RES_hh_tesh_in!N15/RES_summary!N$21)</f>
        <v>1.8342237553180616</v>
      </c>
      <c r="O15" s="69">
        <f>IF(RES_hh_tesh_in!O15=0,0,RES_hh_tesh_in!O15/RES_summary!O$21)</f>
        <v>1.9409912248612253</v>
      </c>
      <c r="P15" s="69">
        <f>IF(RES_hh_tesh_in!P15=0,0,RES_hh_tesh_in!P15/RES_summary!P$21)</f>
        <v>1.2425415763400494</v>
      </c>
      <c r="Q15" s="69">
        <f>IF(RES_hh_tesh_in!Q15=0,0,RES_hh_tesh_in!Q15/RES_summary!Q$21)</f>
        <v>2.5346393727862981</v>
      </c>
      <c r="R15" s="69">
        <f>IF(RES_hh_tesh_in!R15=0,0,RES_hh_tesh_in!R15/RES_summary!R$21)</f>
        <v>1.3541603007805103</v>
      </c>
      <c r="S15" s="69">
        <f>IF(RES_hh_tesh_in!S15=0,0,RES_hh_tesh_in!S15/RES_summary!S$21)</f>
        <v>0.96829498273289805</v>
      </c>
      <c r="T15" s="69">
        <f>IF(RES_hh_tesh_in!T15=0,0,RES_hh_tesh_in!T15/RES_summary!T$21)</f>
        <v>2.1876230650561794</v>
      </c>
      <c r="U15" s="69">
        <f>IF(RES_hh_tesh_in!U15=0,0,RES_hh_tesh_in!U15/RES_summary!U$21)</f>
        <v>1.5668188519442368</v>
      </c>
      <c r="V15" s="69">
        <f>IF(RES_hh_tesh_in!V15=0,0,RES_hh_tesh_in!V15/RES_summary!V$21)</f>
        <v>3.154803908527906</v>
      </c>
      <c r="W15" s="69">
        <f>IF(RES_hh_tesh_in!W15=0,0,RES_hh_tesh_in!W15/RES_summary!W$21)</f>
        <v>2.4862600242224655</v>
      </c>
      <c r="DA15" s="88" t="s">
        <v>918</v>
      </c>
    </row>
    <row r="16" spans="1:105" ht="12" customHeight="1" x14ac:dyDescent="0.25">
      <c r="A16" s="28" t="s">
        <v>91</v>
      </c>
      <c r="B16" s="72"/>
      <c r="C16" s="72">
        <f>IF(RES_hh_tesh_in!C16=0,0,RES_hh_tesh_in!C16/RES_summary!C$21)</f>
        <v>0.42781720422173536</v>
      </c>
      <c r="D16" s="72">
        <f>IF(RES_hh_tesh_in!D16=0,0,RES_hh_tesh_in!D16/RES_summary!D$21)</f>
        <v>2.7206313844694432E-2</v>
      </c>
      <c r="E16" s="72">
        <f>IF(RES_hh_tesh_in!E16=0,0,RES_hh_tesh_in!E16/RES_summary!E$21)</f>
        <v>3.5011323053763963</v>
      </c>
      <c r="F16" s="72">
        <f>IF(RES_hh_tesh_in!F16=0,0,RES_hh_tesh_in!F16/RES_summary!F$21)</f>
        <v>2.6058150105109552E-2</v>
      </c>
      <c r="G16" s="72">
        <f>IF(RES_hh_tesh_in!G16=0,0,RES_hh_tesh_in!G16/RES_summary!G$21)</f>
        <v>0.19971729859845092</v>
      </c>
      <c r="H16" s="72">
        <f>IF(RES_hh_tesh_in!H16=0,0,RES_hh_tesh_in!H16/RES_summary!H$21)</f>
        <v>2.9022215236362148</v>
      </c>
      <c r="I16" s="72">
        <f>IF(RES_hh_tesh_in!I16=0,0,RES_hh_tesh_in!I16/RES_summary!I$21)</f>
        <v>0.97210156912475765</v>
      </c>
      <c r="J16" s="72">
        <f>IF(RES_hh_tesh_in!J16=0,0,RES_hh_tesh_in!J16/RES_summary!J$21)</f>
        <v>0.73440674351063218</v>
      </c>
      <c r="K16" s="72">
        <f>IF(RES_hh_tesh_in!K16=0,0,RES_hh_tesh_in!K16/RES_summary!K$21)</f>
        <v>1.1772395652043566</v>
      </c>
      <c r="L16" s="72">
        <f>IF(RES_hh_tesh_in!L16=0,0,RES_hh_tesh_in!L16/RES_summary!L$21)</f>
        <v>4.6661213627648097</v>
      </c>
      <c r="M16" s="72">
        <f>IF(RES_hh_tesh_in!M16=0,0,RES_hh_tesh_in!M16/RES_summary!M$21)</f>
        <v>3.6828716231850529</v>
      </c>
      <c r="N16" s="72">
        <f>IF(RES_hh_tesh_in!N16=0,0,RES_hh_tesh_in!N16/RES_summary!N$21)</f>
        <v>1.8342237553180616</v>
      </c>
      <c r="O16" s="72">
        <f>IF(RES_hh_tesh_in!O16=0,0,RES_hh_tesh_in!O16/RES_summary!O$21)</f>
        <v>1.9409912248612253</v>
      </c>
      <c r="P16" s="72">
        <f>IF(RES_hh_tesh_in!P16=0,0,RES_hh_tesh_in!P16/RES_summary!P$21)</f>
        <v>1.2425415763400494</v>
      </c>
      <c r="Q16" s="72">
        <f>IF(RES_hh_tesh_in!Q16=0,0,RES_hh_tesh_in!Q16/RES_summary!Q$21)</f>
        <v>2.5346393727862981</v>
      </c>
      <c r="R16" s="72">
        <f>IF(RES_hh_tesh_in!R16=0,0,RES_hh_tesh_in!R16/RES_summary!R$21)</f>
        <v>1.3541603007805103</v>
      </c>
      <c r="S16" s="72">
        <f>IF(RES_hh_tesh_in!S16=0,0,RES_hh_tesh_in!S16/RES_summary!S$21)</f>
        <v>0.96829498273289805</v>
      </c>
      <c r="T16" s="72">
        <f>IF(RES_hh_tesh_in!T16=0,0,RES_hh_tesh_in!T16/RES_summary!T$21)</f>
        <v>2.1876230650561794</v>
      </c>
      <c r="U16" s="72">
        <f>IF(RES_hh_tesh_in!U16=0,0,RES_hh_tesh_in!U16/RES_summary!U$21)</f>
        <v>1.5668188519442368</v>
      </c>
      <c r="V16" s="72">
        <f>IF(RES_hh_tesh_in!V16=0,0,RES_hh_tesh_in!V16/RES_summary!V$21)</f>
        <v>3.154803908527906</v>
      </c>
      <c r="W16" s="72">
        <f>IF(RES_hh_tesh_in!W16=0,0,RES_hh_tesh_in!W16/RES_summary!W$21)</f>
        <v>2.4862600242224655</v>
      </c>
      <c r="DA16" s="89" t="s">
        <v>919</v>
      </c>
    </row>
    <row r="17" spans="1:105" ht="12.95" customHeight="1" x14ac:dyDescent="0.25">
      <c r="A17" s="68" t="s">
        <v>55</v>
      </c>
      <c r="B17" s="69"/>
      <c r="C17" s="69">
        <f>IF(RES_hh_tesh_in!C17=0,0,RES_hh_tesh_in!C17/RES_summary!C$21)</f>
        <v>8.5753642139143729</v>
      </c>
      <c r="D17" s="69">
        <f>IF(RES_hh_tesh_in!D17=0,0,RES_hh_tesh_in!D17/RES_summary!D$21)</f>
        <v>8.6732550180457952</v>
      </c>
      <c r="E17" s="69">
        <f>IF(RES_hh_tesh_in!E17=0,0,RES_hh_tesh_in!E17/RES_summary!E$21)</f>
        <v>8.5291103290208099</v>
      </c>
      <c r="F17" s="69">
        <f>IF(RES_hh_tesh_in!F17=0,0,RES_hh_tesh_in!F17/RES_summary!F$21)</f>
        <v>8.435372472445108</v>
      </c>
      <c r="G17" s="69">
        <f>IF(RES_hh_tesh_in!G17=0,0,RES_hh_tesh_in!G17/RES_summary!G$21)</f>
        <v>8.0900698564477835</v>
      </c>
      <c r="H17" s="69">
        <f>IF(RES_hh_tesh_in!H17=0,0,RES_hh_tesh_in!H17/RES_summary!H$21)</f>
        <v>7.7536919405581397</v>
      </c>
      <c r="I17" s="69">
        <f>IF(RES_hh_tesh_in!I17=0,0,RES_hh_tesh_in!I17/RES_summary!I$21)</f>
        <v>7.6659204267641217</v>
      </c>
      <c r="J17" s="69">
        <f>IF(RES_hh_tesh_in!J17=0,0,RES_hh_tesh_in!J17/RES_summary!J$21)</f>
        <v>7.7301173614815113</v>
      </c>
      <c r="K17" s="69">
        <f>IF(RES_hh_tesh_in!K17=0,0,RES_hh_tesh_in!K17/RES_summary!K$21)</f>
        <v>6.8065544016484463</v>
      </c>
      <c r="L17" s="69">
        <f>IF(RES_hh_tesh_in!L17=0,0,RES_hh_tesh_in!L17/RES_summary!L$21)</f>
        <v>7.7785713269666417</v>
      </c>
      <c r="M17" s="69">
        <f>IF(RES_hh_tesh_in!M17=0,0,RES_hh_tesh_in!M17/RES_summary!M$21)</f>
        <v>7.8995322921369269</v>
      </c>
      <c r="N17" s="69">
        <f>IF(RES_hh_tesh_in!N17=0,0,RES_hh_tesh_in!N17/RES_summary!N$21)</f>
        <v>6.919873464275252</v>
      </c>
      <c r="O17" s="69">
        <f>IF(RES_hh_tesh_in!O17=0,0,RES_hh_tesh_in!O17/RES_summary!O$21)</f>
        <v>8.3942639566590458</v>
      </c>
      <c r="P17" s="69">
        <f>IF(RES_hh_tesh_in!P17=0,0,RES_hh_tesh_in!P17/RES_summary!P$21)</f>
        <v>9.6653890516922676</v>
      </c>
      <c r="Q17" s="69">
        <f>IF(RES_hh_tesh_in!Q17=0,0,RES_hh_tesh_in!Q17/RES_summary!Q$21)</f>
        <v>7.3246161372322476</v>
      </c>
      <c r="R17" s="69">
        <f>IF(RES_hh_tesh_in!R17=0,0,RES_hh_tesh_in!R17/RES_summary!R$21)</f>
        <v>7.0403380991715458</v>
      </c>
      <c r="S17" s="69">
        <f>IF(RES_hh_tesh_in!S17=0,0,RES_hh_tesh_in!S17/RES_summary!S$21)</f>
        <v>6.474152532814319</v>
      </c>
      <c r="T17" s="69">
        <f>IF(RES_hh_tesh_in!T17=0,0,RES_hh_tesh_in!T17/RES_summary!T$21)</f>
        <v>7.024931468392114</v>
      </c>
      <c r="U17" s="69">
        <f>IF(RES_hh_tesh_in!U17=0,0,RES_hh_tesh_in!U17/RES_summary!U$21)</f>
        <v>8.2640857801450753</v>
      </c>
      <c r="V17" s="69">
        <f>IF(RES_hh_tesh_in!V17=0,0,RES_hh_tesh_in!V17/RES_summary!V$21)</f>
        <v>6.4431978954996474</v>
      </c>
      <c r="W17" s="69">
        <f>IF(RES_hh_tesh_in!W17=0,0,RES_hh_tesh_in!W17/RES_summary!W$21)</f>
        <v>6.8094755597246142</v>
      </c>
      <c r="DA17" s="88" t="s">
        <v>920</v>
      </c>
    </row>
    <row r="18" spans="1:105" ht="12" customHeight="1" x14ac:dyDescent="0.25">
      <c r="A18" s="28" t="s">
        <v>51</v>
      </c>
      <c r="B18" s="72"/>
      <c r="C18" s="72">
        <f>IF(RES_hh_tesh_in!C18=0,0,RES_hh_tesh_in!C18/RES_summary!C$21)</f>
        <v>0</v>
      </c>
      <c r="D18" s="72">
        <f>IF(RES_hh_tesh_in!D18=0,0,RES_hh_tesh_in!D18/RES_summary!D$21)</f>
        <v>0</v>
      </c>
      <c r="E18" s="72">
        <f>IF(RES_hh_tesh_in!E18=0,0,RES_hh_tesh_in!E18/RES_summary!E$21)</f>
        <v>0</v>
      </c>
      <c r="F18" s="72">
        <f>IF(RES_hh_tesh_in!F18=0,0,RES_hh_tesh_in!F18/RES_summary!F$21)</f>
        <v>0</v>
      </c>
      <c r="G18" s="72">
        <f>IF(RES_hh_tesh_in!G18=0,0,RES_hh_tesh_in!G18/RES_summary!G$21)</f>
        <v>0</v>
      </c>
      <c r="H18" s="72">
        <f>IF(RES_hh_tesh_in!H18=0,0,RES_hh_tesh_in!H18/RES_summary!H$21)</f>
        <v>0</v>
      </c>
      <c r="I18" s="72">
        <f>IF(RES_hh_tesh_in!I18=0,0,RES_hh_tesh_in!I18/RES_summary!I$21)</f>
        <v>0</v>
      </c>
      <c r="J18" s="72">
        <f>IF(RES_hh_tesh_in!J18=0,0,RES_hh_tesh_in!J18/RES_summary!J$21)</f>
        <v>0</v>
      </c>
      <c r="K18" s="72">
        <f>IF(RES_hh_tesh_in!K18=0,0,RES_hh_tesh_in!K18/RES_summary!K$21)</f>
        <v>0</v>
      </c>
      <c r="L18" s="72">
        <f>IF(RES_hh_tesh_in!L18=0,0,RES_hh_tesh_in!L18/RES_summary!L$21)</f>
        <v>0</v>
      </c>
      <c r="M18" s="72">
        <f>IF(RES_hh_tesh_in!M18=0,0,RES_hh_tesh_in!M18/RES_summary!M$21)</f>
        <v>0</v>
      </c>
      <c r="N18" s="72">
        <f>IF(RES_hh_tesh_in!N18=0,0,RES_hh_tesh_in!N18/RES_summary!N$21)</f>
        <v>0</v>
      </c>
      <c r="O18" s="72">
        <f>IF(RES_hh_tesh_in!O18=0,0,RES_hh_tesh_in!O18/RES_summary!O$21)</f>
        <v>0</v>
      </c>
      <c r="P18" s="72">
        <f>IF(RES_hh_tesh_in!P18=0,0,RES_hh_tesh_in!P18/RES_summary!P$21)</f>
        <v>0</v>
      </c>
      <c r="Q18" s="72">
        <f>IF(RES_hh_tesh_in!Q18=0,0,RES_hh_tesh_in!Q18/RES_summary!Q$21)</f>
        <v>0</v>
      </c>
      <c r="R18" s="72">
        <f>IF(RES_hh_tesh_in!R18=0,0,RES_hh_tesh_in!R18/RES_summary!R$21)</f>
        <v>0</v>
      </c>
      <c r="S18" s="72">
        <f>IF(RES_hh_tesh_in!S18=0,0,RES_hh_tesh_in!S18/RES_summary!S$21)</f>
        <v>0</v>
      </c>
      <c r="T18" s="72">
        <f>IF(RES_hh_tesh_in!T18=0,0,RES_hh_tesh_in!T18/RES_summary!T$21)</f>
        <v>0</v>
      </c>
      <c r="U18" s="72">
        <f>IF(RES_hh_tesh_in!U18=0,0,RES_hh_tesh_in!U18/RES_summary!U$21)</f>
        <v>0</v>
      </c>
      <c r="V18" s="72">
        <f>IF(RES_hh_tesh_in!V18=0,0,RES_hh_tesh_in!V18/RES_summary!V$21)</f>
        <v>0</v>
      </c>
      <c r="W18" s="72">
        <f>IF(RES_hh_tesh_in!W18=0,0,RES_hh_tesh_in!W18/RES_summary!W$21)</f>
        <v>0</v>
      </c>
      <c r="DA18" s="89" t="s">
        <v>921</v>
      </c>
    </row>
    <row r="19" spans="1:105" s="2" customFormat="1" ht="12" customHeight="1" x14ac:dyDescent="0.25">
      <c r="A19" s="28" t="s">
        <v>74</v>
      </c>
      <c r="B19" s="72"/>
      <c r="C19" s="72">
        <f>IF(RES_hh_tesh_in!C19=0,0,RES_hh_tesh_in!C19/RES_summary!C$21)</f>
        <v>9.2693608849088314</v>
      </c>
      <c r="D19" s="72">
        <f>IF(RES_hh_tesh_in!D19=0,0,RES_hh_tesh_in!D19/RES_summary!D$21)</f>
        <v>6.8725076781058867</v>
      </c>
      <c r="E19" s="72">
        <f>IF(RES_hh_tesh_in!E19=0,0,RES_hh_tesh_in!E19/RES_summary!E$21)</f>
        <v>3.0033044189887232</v>
      </c>
      <c r="F19" s="72">
        <f>IF(RES_hh_tesh_in!F19=0,0,RES_hh_tesh_in!F19/RES_summary!F$21)</f>
        <v>6.973783664934027</v>
      </c>
      <c r="G19" s="72">
        <f>IF(RES_hh_tesh_in!G19=0,0,RES_hh_tesh_in!G19/RES_summary!G$21)</f>
        <v>10.046566922747076</v>
      </c>
      <c r="H19" s="72">
        <f>IF(RES_hh_tesh_in!H19=0,0,RES_hh_tesh_in!H19/RES_summary!H$21)</f>
        <v>10.350261570981516</v>
      </c>
      <c r="I19" s="72">
        <f>IF(RES_hh_tesh_in!I19=0,0,RES_hh_tesh_in!I19/RES_summary!I$21)</f>
        <v>4.403228461743228</v>
      </c>
      <c r="J19" s="72">
        <f>IF(RES_hh_tesh_in!J19=0,0,RES_hh_tesh_in!J19/RES_summary!J$21)</f>
        <v>3.8072927781389483</v>
      </c>
      <c r="K19" s="72">
        <f>IF(RES_hh_tesh_in!K19=0,0,RES_hh_tesh_in!K19/RES_summary!K$21)</f>
        <v>9.0596287327296228</v>
      </c>
      <c r="L19" s="72">
        <f>IF(RES_hh_tesh_in!L19=0,0,RES_hh_tesh_in!L19/RES_summary!L$21)</f>
        <v>10.50328972435414</v>
      </c>
      <c r="M19" s="72">
        <f>IF(RES_hh_tesh_in!M19=0,0,RES_hh_tesh_in!M19/RES_summary!M$21)</f>
        <v>5.4018557905704343</v>
      </c>
      <c r="N19" s="72">
        <f>IF(RES_hh_tesh_in!N19=0,0,RES_hh_tesh_in!N19/RES_summary!N$21)</f>
        <v>0</v>
      </c>
      <c r="O19" s="72">
        <f>IF(RES_hh_tesh_in!O19=0,0,RES_hh_tesh_in!O19/RES_summary!O$21)</f>
        <v>0</v>
      </c>
      <c r="P19" s="72">
        <f>IF(RES_hh_tesh_in!P19=0,0,RES_hh_tesh_in!P19/RES_summary!P$21)</f>
        <v>0</v>
      </c>
      <c r="Q19" s="72">
        <f>IF(RES_hh_tesh_in!Q19=0,0,RES_hh_tesh_in!Q19/RES_summary!Q$21)</f>
        <v>0</v>
      </c>
      <c r="R19" s="72">
        <f>IF(RES_hh_tesh_in!R19=0,0,RES_hh_tesh_in!R19/RES_summary!R$21)</f>
        <v>0</v>
      </c>
      <c r="S19" s="72">
        <f>IF(RES_hh_tesh_in!S19=0,0,RES_hh_tesh_in!S19/RES_summary!S$21)</f>
        <v>0</v>
      </c>
      <c r="T19" s="72">
        <f>IF(RES_hh_tesh_in!T19=0,0,RES_hh_tesh_in!T19/RES_summary!T$21)</f>
        <v>0</v>
      </c>
      <c r="U19" s="72">
        <f>IF(RES_hh_tesh_in!U19=0,0,RES_hh_tesh_in!U19/RES_summary!U$21)</f>
        <v>0</v>
      </c>
      <c r="V19" s="72">
        <f>IF(RES_hh_tesh_in!V19=0,0,RES_hh_tesh_in!V19/RES_summary!V$21)</f>
        <v>0</v>
      </c>
      <c r="W19" s="72">
        <f>IF(RES_hh_tesh_in!W19=0,0,RES_hh_tesh_in!W19/RES_summary!W$21)</f>
        <v>0</v>
      </c>
      <c r="DA19" s="89" t="s">
        <v>922</v>
      </c>
    </row>
    <row r="20" spans="1:105" ht="12" customHeight="1" x14ac:dyDescent="0.25">
      <c r="A20" s="28" t="s">
        <v>205</v>
      </c>
      <c r="B20" s="72"/>
      <c r="C20" s="72">
        <f>IF(RES_hh_tesh_in!C20=0,0,RES_hh_tesh_in!C20/RES_summary!C$21)</f>
        <v>8.6695104099073887</v>
      </c>
      <c r="D20" s="72">
        <f>IF(RES_hh_tesh_in!D20=0,0,RES_hh_tesh_in!D20/RES_summary!D$21)</f>
        <v>8.6386066235340255</v>
      </c>
      <c r="E20" s="72">
        <f>IF(RES_hh_tesh_in!E20=0,0,RES_hh_tesh_in!E20/RES_summary!E$21)</f>
        <v>8.519013590721066</v>
      </c>
      <c r="F20" s="72">
        <f>IF(RES_hh_tesh_in!F20=0,0,RES_hh_tesh_in!F20/RES_summary!F$21)</f>
        <v>8.2876317500107195</v>
      </c>
      <c r="G20" s="72">
        <f>IF(RES_hh_tesh_in!G20=0,0,RES_hh_tesh_in!G20/RES_summary!G$21)</f>
        <v>7.7781125019692725</v>
      </c>
      <c r="H20" s="72">
        <f>IF(RES_hh_tesh_in!H20=0,0,RES_hh_tesh_in!H20/RES_summary!H$21)</f>
        <v>8.0040526572225463</v>
      </c>
      <c r="I20" s="72">
        <f>IF(RES_hh_tesh_in!I20=0,0,RES_hh_tesh_in!I20/RES_summary!I$21)</f>
        <v>7.6876448451225992</v>
      </c>
      <c r="J20" s="72">
        <f>IF(RES_hh_tesh_in!J20=0,0,RES_hh_tesh_in!J20/RES_summary!J$21)</f>
        <v>7.6400562213408971</v>
      </c>
      <c r="K20" s="72">
        <f>IF(RES_hh_tesh_in!K20=0,0,RES_hh_tesh_in!K20/RES_summary!K$21)</f>
        <v>7.3072074644122278</v>
      </c>
      <c r="L20" s="72">
        <f>IF(RES_hh_tesh_in!L20=0,0,RES_hh_tesh_in!L20/RES_summary!L$21)</f>
        <v>7.2325538743733864</v>
      </c>
      <c r="M20" s="72">
        <f>IF(RES_hh_tesh_in!M20=0,0,RES_hh_tesh_in!M20/RES_summary!M$21)</f>
        <v>7.574531325550808</v>
      </c>
      <c r="N20" s="72">
        <f>IF(RES_hh_tesh_in!N20=0,0,RES_hh_tesh_in!N20/RES_summary!N$21)</f>
        <v>7.7855375461900076</v>
      </c>
      <c r="O20" s="72">
        <f>IF(RES_hh_tesh_in!O20=0,0,RES_hh_tesh_in!O20/RES_summary!O$21)</f>
        <v>7.9917457774336116</v>
      </c>
      <c r="P20" s="72">
        <f>IF(RES_hh_tesh_in!P20=0,0,RES_hh_tesh_in!P20/RES_summary!P$21)</f>
        <v>7.7944319268616633</v>
      </c>
      <c r="Q20" s="72">
        <f>IF(RES_hh_tesh_in!Q20=0,0,RES_hh_tesh_in!Q20/RES_summary!Q$21)</f>
        <v>7.6940745199079936</v>
      </c>
      <c r="R20" s="72">
        <f>IF(RES_hh_tesh_in!R20=0,0,RES_hh_tesh_in!R20/RES_summary!R$21)</f>
        <v>7.6014088838474345</v>
      </c>
      <c r="S20" s="72">
        <f>IF(RES_hh_tesh_in!S20=0,0,RES_hh_tesh_in!S20/RES_summary!S$21)</f>
        <v>5.8505251539736234</v>
      </c>
      <c r="T20" s="72">
        <f>IF(RES_hh_tesh_in!T20=0,0,RES_hh_tesh_in!T20/RES_summary!T$21)</f>
        <v>7.2185864861516791</v>
      </c>
      <c r="U20" s="72">
        <f>IF(RES_hh_tesh_in!U20=0,0,RES_hh_tesh_in!U20/RES_summary!U$21)</f>
        <v>7.8361387349885545</v>
      </c>
      <c r="V20" s="72">
        <f>IF(RES_hh_tesh_in!V20=0,0,RES_hh_tesh_in!V20/RES_summary!V$21)</f>
        <v>6.0863152413331445</v>
      </c>
      <c r="W20" s="72">
        <f>IF(RES_hh_tesh_in!W20=0,0,RES_hh_tesh_in!W20/RES_summary!W$21)</f>
        <v>6.945454906315125</v>
      </c>
      <c r="DA20" s="89" t="s">
        <v>923</v>
      </c>
    </row>
    <row r="21" spans="1:105" ht="12" customHeight="1" x14ac:dyDescent="0.25">
      <c r="A21" s="28" t="s">
        <v>192</v>
      </c>
      <c r="B21" s="72"/>
      <c r="C21" s="72">
        <f>IF(RES_hh_tesh_in!C21=0,0,RES_hh_tesh_in!C21/RES_summary!C$21)</f>
        <v>8.4483667118553143</v>
      </c>
      <c r="D21" s="72">
        <f>IF(RES_hh_tesh_in!D21=0,0,RES_hh_tesh_in!D21/RES_summary!D$21)</f>
        <v>8.5967506699876086</v>
      </c>
      <c r="E21" s="72">
        <f>IF(RES_hh_tesh_in!E21=0,0,RES_hh_tesh_in!E21/RES_summary!E$21)</f>
        <v>8.4993749222586175</v>
      </c>
      <c r="F21" s="72">
        <f>IF(RES_hh_tesh_in!F21=0,0,RES_hh_tesh_in!F21/RES_summary!F$21)</f>
        <v>8.2870910872996575</v>
      </c>
      <c r="G21" s="72">
        <f>IF(RES_hh_tesh_in!G21=0,0,RES_hh_tesh_in!G21/RES_summary!G$21)</f>
        <v>7.9905346617909405</v>
      </c>
      <c r="H21" s="72">
        <f>IF(RES_hh_tesh_in!H21=0,0,RES_hh_tesh_in!H21/RES_summary!H$21)</f>
        <v>7.3085228910769162</v>
      </c>
      <c r="I21" s="72">
        <f>IF(RES_hh_tesh_in!I21=0,0,RES_hh_tesh_in!I21/RES_summary!I$21)</f>
        <v>7.1512502640664346</v>
      </c>
      <c r="J21" s="72">
        <f>IF(RES_hh_tesh_in!J21=0,0,RES_hh_tesh_in!J21/RES_summary!J$21)</f>
        <v>7.2768678528475803</v>
      </c>
      <c r="K21" s="72">
        <f>IF(RES_hh_tesh_in!K21=0,0,RES_hh_tesh_in!K21/RES_summary!K$21)</f>
        <v>5.7799690528546535</v>
      </c>
      <c r="L21" s="72">
        <f>IF(RES_hh_tesh_in!L21=0,0,RES_hh_tesh_in!L21/RES_summary!L$21)</f>
        <v>6.9025001476878831</v>
      </c>
      <c r="M21" s="72">
        <f>IF(RES_hh_tesh_in!M21=0,0,RES_hh_tesh_in!M21/RES_summary!M$21)</f>
        <v>7.9143671831743072</v>
      </c>
      <c r="N21" s="72">
        <f>IF(RES_hh_tesh_in!N21=0,0,RES_hh_tesh_in!N21/RES_summary!N$21)</f>
        <v>5.9616455946115812</v>
      </c>
      <c r="O21" s="72">
        <f>IF(RES_hh_tesh_in!O21=0,0,RES_hh_tesh_in!O21/RES_summary!O$21)</f>
        <v>8.2235106445905402</v>
      </c>
      <c r="P21" s="72">
        <f>IF(RES_hh_tesh_in!P21=0,0,RES_hh_tesh_in!P21/RES_summary!P$21)</f>
        <v>9.1496863908752779</v>
      </c>
      <c r="Q21" s="72">
        <f>IF(RES_hh_tesh_in!Q21=0,0,RES_hh_tesh_in!Q21/RES_summary!Q$21)</f>
        <v>5.1779699252545095</v>
      </c>
      <c r="R21" s="72">
        <f>IF(RES_hh_tesh_in!R21=0,0,RES_hh_tesh_in!R21/RES_summary!R$21)</f>
        <v>6.1353368421533041</v>
      </c>
      <c r="S21" s="72">
        <f>IF(RES_hh_tesh_in!S21=0,0,RES_hh_tesh_in!S21/RES_summary!S$21)</f>
        <v>5.9730722659310933</v>
      </c>
      <c r="T21" s="72">
        <f>IF(RES_hh_tesh_in!T21=0,0,RES_hh_tesh_in!T21/RES_summary!T$21)</f>
        <v>6.5767894236684752</v>
      </c>
      <c r="U21" s="72">
        <f>IF(RES_hh_tesh_in!U21=0,0,RES_hh_tesh_in!U21/RES_summary!U$21)</f>
        <v>8.2217793096214855</v>
      </c>
      <c r="V21" s="72">
        <f>IF(RES_hh_tesh_in!V21=0,0,RES_hh_tesh_in!V21/RES_summary!V$21)</f>
        <v>4.5824886523338897</v>
      </c>
      <c r="W21" s="72">
        <f>IF(RES_hh_tesh_in!W21=0,0,RES_hh_tesh_in!W21/RES_summary!W$21)</f>
        <v>6.0000784230945587</v>
      </c>
      <c r="DA21" s="89" t="s">
        <v>924</v>
      </c>
    </row>
    <row r="22" spans="1:105" ht="12" customHeight="1" x14ac:dyDescent="0.25">
      <c r="A22" s="28" t="s">
        <v>207</v>
      </c>
      <c r="B22" s="72"/>
      <c r="C22" s="72">
        <f>IF(RES_hh_tesh_in!C22=0,0,RES_hh_tesh_in!C22/RES_summary!C$21)</f>
        <v>8.6572059854011147</v>
      </c>
      <c r="D22" s="72">
        <f>IF(RES_hh_tesh_in!D22=0,0,RES_hh_tesh_in!D22/RES_summary!D$21)</f>
        <v>8.6345818363800806</v>
      </c>
      <c r="E22" s="72">
        <f>IF(RES_hh_tesh_in!E22=0,0,RES_hh_tesh_in!E22/RES_summary!E$21)</f>
        <v>8.501811984882119</v>
      </c>
      <c r="F22" s="72">
        <f>IF(RES_hh_tesh_in!F22=0,0,RES_hh_tesh_in!F22/RES_summary!F$21)</f>
        <v>8.3199801312427066</v>
      </c>
      <c r="G22" s="72">
        <f>IF(RES_hh_tesh_in!G22=0,0,RES_hh_tesh_in!G22/RES_summary!G$21)</f>
        <v>7.8792065766872961</v>
      </c>
      <c r="H22" s="72">
        <f>IF(RES_hh_tesh_in!H22=0,0,RES_hh_tesh_in!H22/RES_summary!H$21)</f>
        <v>8.0051851957234792</v>
      </c>
      <c r="I22" s="72">
        <f>IF(RES_hh_tesh_in!I22=0,0,RES_hh_tesh_in!I22/RES_summary!I$21)</f>
        <v>7.1561686041186068</v>
      </c>
      <c r="J22" s="72">
        <f>IF(RES_hh_tesh_in!J22=0,0,RES_hh_tesh_in!J22/RES_summary!J$21)</f>
        <v>7.3047836306666794</v>
      </c>
      <c r="K22" s="72">
        <f>IF(RES_hh_tesh_in!K22=0,0,RES_hh_tesh_in!K22/RES_summary!K$21)</f>
        <v>7.2015990421651477</v>
      </c>
      <c r="L22" s="72">
        <f>IF(RES_hh_tesh_in!L22=0,0,RES_hh_tesh_in!L22/RES_summary!L$21)</f>
        <v>8.0428089291078386</v>
      </c>
      <c r="M22" s="72">
        <f>IF(RES_hh_tesh_in!M22=0,0,RES_hh_tesh_in!M22/RES_summary!M$21)</f>
        <v>8.6173498152427896</v>
      </c>
      <c r="N22" s="72">
        <f>IF(RES_hh_tesh_in!N22=0,0,RES_hh_tesh_in!N22/RES_summary!N$21)</f>
        <v>6.4371836509012983</v>
      </c>
      <c r="O22" s="72">
        <f>IF(RES_hh_tesh_in!O22=0,0,RES_hh_tesh_in!O22/RES_summary!O$21)</f>
        <v>5.4499093250896165</v>
      </c>
      <c r="P22" s="72">
        <f>IF(RES_hh_tesh_in!P22=0,0,RES_hh_tesh_in!P22/RES_summary!P$21)</f>
        <v>9.8419835154983275</v>
      </c>
      <c r="Q22" s="72">
        <f>IF(RES_hh_tesh_in!Q22=0,0,RES_hh_tesh_in!Q22/RES_summary!Q$21)</f>
        <v>8.5119176515217863</v>
      </c>
      <c r="R22" s="72">
        <f>IF(RES_hh_tesh_in!R22=0,0,RES_hh_tesh_in!R22/RES_summary!R$21)</f>
        <v>6.1521614016369899</v>
      </c>
      <c r="S22" s="72">
        <f>IF(RES_hh_tesh_in!S22=0,0,RES_hh_tesh_in!S22/RES_summary!S$21)</f>
        <v>6.2819332426989414</v>
      </c>
      <c r="T22" s="72">
        <f>IF(RES_hh_tesh_in!T22=0,0,RES_hh_tesh_in!T22/RES_summary!T$21)</f>
        <v>8.1675742076965143</v>
      </c>
      <c r="U22" s="72">
        <f>IF(RES_hh_tesh_in!U22=0,0,RES_hh_tesh_in!U22/RES_summary!U$21)</f>
        <v>0</v>
      </c>
      <c r="V22" s="72">
        <f>IF(RES_hh_tesh_in!V22=0,0,RES_hh_tesh_in!V22/RES_summary!V$21)</f>
        <v>0</v>
      </c>
      <c r="W22" s="72">
        <f>IF(RES_hh_tesh_in!W22=0,0,RES_hh_tesh_in!W22/RES_summary!W$21)</f>
        <v>6.6746911884045259</v>
      </c>
      <c r="DA22" s="89" t="s">
        <v>925</v>
      </c>
    </row>
    <row r="23" spans="1:105" ht="12" customHeight="1" x14ac:dyDescent="0.25">
      <c r="A23" s="28" t="s">
        <v>202</v>
      </c>
      <c r="B23" s="72"/>
      <c r="C23" s="72">
        <f>IF(RES_hh_tesh_in!C23=0,0,RES_hh_tesh_in!C23/RES_summary!C$21)</f>
        <v>0</v>
      </c>
      <c r="D23" s="72">
        <f>IF(RES_hh_tesh_in!D23=0,0,RES_hh_tesh_in!D23/RES_summary!D$21)</f>
        <v>0</v>
      </c>
      <c r="E23" s="72">
        <f>IF(RES_hh_tesh_in!E23=0,0,RES_hh_tesh_in!E23/RES_summary!E$21)</f>
        <v>0</v>
      </c>
      <c r="F23" s="72">
        <f>IF(RES_hh_tesh_in!F23=0,0,RES_hh_tesh_in!F23/RES_summary!F$21)</f>
        <v>0</v>
      </c>
      <c r="G23" s="72">
        <f>IF(RES_hh_tesh_in!G23=0,0,RES_hh_tesh_in!G23/RES_summary!G$21)</f>
        <v>0</v>
      </c>
      <c r="H23" s="72">
        <f>IF(RES_hh_tesh_in!H23=0,0,RES_hh_tesh_in!H23/RES_summary!H$21)</f>
        <v>0</v>
      </c>
      <c r="I23" s="72">
        <f>IF(RES_hh_tesh_in!I23=0,0,RES_hh_tesh_in!I23/RES_summary!I$21)</f>
        <v>0</v>
      </c>
      <c r="J23" s="72">
        <f>IF(RES_hh_tesh_in!J23=0,0,RES_hh_tesh_in!J23/RES_summary!J$21)</f>
        <v>0</v>
      </c>
      <c r="K23" s="72">
        <f>IF(RES_hh_tesh_in!K23=0,0,RES_hh_tesh_in!K23/RES_summary!K$21)</f>
        <v>0</v>
      </c>
      <c r="L23" s="72">
        <f>IF(RES_hh_tesh_in!L23=0,0,RES_hh_tesh_in!L23/RES_summary!L$21)</f>
        <v>0</v>
      </c>
      <c r="M23" s="72">
        <f>IF(RES_hh_tesh_in!M23=0,0,RES_hh_tesh_in!M23/RES_summary!M$21)</f>
        <v>0</v>
      </c>
      <c r="N23" s="72">
        <f>IF(RES_hh_tesh_in!N23=0,0,RES_hh_tesh_in!N23/RES_summary!N$21)</f>
        <v>0</v>
      </c>
      <c r="O23" s="72">
        <f>IF(RES_hh_tesh_in!O23=0,0,RES_hh_tesh_in!O23/RES_summary!O$21)</f>
        <v>0</v>
      </c>
      <c r="P23" s="72">
        <f>IF(RES_hh_tesh_in!P23=0,0,RES_hh_tesh_in!P23/RES_summary!P$21)</f>
        <v>0</v>
      </c>
      <c r="Q23" s="72">
        <f>IF(RES_hh_tesh_in!Q23=0,0,RES_hh_tesh_in!Q23/RES_summary!Q$21)</f>
        <v>0</v>
      </c>
      <c r="R23" s="72">
        <f>IF(RES_hh_tesh_in!R23=0,0,RES_hh_tesh_in!R23/RES_summary!R$21)</f>
        <v>0</v>
      </c>
      <c r="S23" s="72">
        <f>IF(RES_hh_tesh_in!S23=0,0,RES_hh_tesh_in!S23/RES_summary!S$21)</f>
        <v>0</v>
      </c>
      <c r="T23" s="72">
        <f>IF(RES_hh_tesh_in!T23=0,0,RES_hh_tesh_in!T23/RES_summary!T$21)</f>
        <v>0</v>
      </c>
      <c r="U23" s="72">
        <f>IF(RES_hh_tesh_in!U23=0,0,RES_hh_tesh_in!U23/RES_summary!U$21)</f>
        <v>0</v>
      </c>
      <c r="V23" s="72">
        <f>IF(RES_hh_tesh_in!V23=0,0,RES_hh_tesh_in!V23/RES_summary!V$21)</f>
        <v>0</v>
      </c>
      <c r="W23" s="72">
        <f>IF(RES_hh_tesh_in!W23=0,0,RES_hh_tesh_in!W23/RES_summary!W$21)</f>
        <v>0</v>
      </c>
      <c r="DA23" s="89" t="s">
        <v>926</v>
      </c>
    </row>
    <row r="24" spans="1:105" ht="12" customHeight="1" x14ac:dyDescent="0.25">
      <c r="A24" s="28" t="s">
        <v>203</v>
      </c>
      <c r="B24" s="72"/>
      <c r="C24" s="72">
        <f>IF(RES_hh_tesh_in!C24=0,0,RES_hh_tesh_in!C24/RES_summary!C$21)</f>
        <v>0</v>
      </c>
      <c r="D24" s="72">
        <f>IF(RES_hh_tesh_in!D24=0,0,RES_hh_tesh_in!D24/RES_summary!D$21)</f>
        <v>0</v>
      </c>
      <c r="E24" s="72">
        <f>IF(RES_hh_tesh_in!E24=0,0,RES_hh_tesh_in!E24/RES_summary!E$21)</f>
        <v>0</v>
      </c>
      <c r="F24" s="72">
        <f>IF(RES_hh_tesh_in!F24=0,0,RES_hh_tesh_in!F24/RES_summary!F$21)</f>
        <v>0</v>
      </c>
      <c r="G24" s="72">
        <f>IF(RES_hh_tesh_in!G24=0,0,RES_hh_tesh_in!G24/RES_summary!G$21)</f>
        <v>0</v>
      </c>
      <c r="H24" s="72">
        <f>IF(RES_hh_tesh_in!H24=0,0,RES_hh_tesh_in!H24/RES_summary!H$21)</f>
        <v>0</v>
      </c>
      <c r="I24" s="72">
        <f>IF(RES_hh_tesh_in!I24=0,0,RES_hh_tesh_in!I24/RES_summary!I$21)</f>
        <v>0</v>
      </c>
      <c r="J24" s="72">
        <f>IF(RES_hh_tesh_in!J24=0,0,RES_hh_tesh_in!J24/RES_summary!J$21)</f>
        <v>0</v>
      </c>
      <c r="K24" s="72">
        <f>IF(RES_hh_tesh_in!K24=0,0,RES_hh_tesh_in!K24/RES_summary!K$21)</f>
        <v>0</v>
      </c>
      <c r="L24" s="72">
        <f>IF(RES_hh_tesh_in!L24=0,0,RES_hh_tesh_in!L24/RES_summary!L$21)</f>
        <v>0</v>
      </c>
      <c r="M24" s="72">
        <f>IF(RES_hh_tesh_in!M24=0,0,RES_hh_tesh_in!M24/RES_summary!M$21)</f>
        <v>0</v>
      </c>
      <c r="N24" s="72">
        <f>IF(RES_hh_tesh_in!N24=0,0,RES_hh_tesh_in!N24/RES_summary!N$21)</f>
        <v>0</v>
      </c>
      <c r="O24" s="72">
        <f>IF(RES_hh_tesh_in!O24=0,0,RES_hh_tesh_in!O24/RES_summary!O$21)</f>
        <v>0</v>
      </c>
      <c r="P24" s="72">
        <f>IF(RES_hh_tesh_in!P24=0,0,RES_hh_tesh_in!P24/RES_summary!P$21)</f>
        <v>0</v>
      </c>
      <c r="Q24" s="72">
        <f>IF(RES_hh_tesh_in!Q24=0,0,RES_hh_tesh_in!Q24/RES_summary!Q$21)</f>
        <v>0</v>
      </c>
      <c r="R24" s="72">
        <f>IF(RES_hh_tesh_in!R24=0,0,RES_hh_tesh_in!R24/RES_summary!R$21)</f>
        <v>0</v>
      </c>
      <c r="S24" s="72">
        <f>IF(RES_hh_tesh_in!S24=0,0,RES_hh_tesh_in!S24/RES_summary!S$21)</f>
        <v>0</v>
      </c>
      <c r="T24" s="72">
        <f>IF(RES_hh_tesh_in!T24=0,0,RES_hh_tesh_in!T24/RES_summary!T$21)</f>
        <v>0</v>
      </c>
      <c r="U24" s="72">
        <f>IF(RES_hh_tesh_in!U24=0,0,RES_hh_tesh_in!U24/RES_summary!U$21)</f>
        <v>0</v>
      </c>
      <c r="V24" s="72">
        <f>IF(RES_hh_tesh_in!V24=0,0,RES_hh_tesh_in!V24/RES_summary!V$21)</f>
        <v>0</v>
      </c>
      <c r="W24" s="72">
        <f>IF(RES_hh_tesh_in!W24=0,0,RES_hh_tesh_in!W24/RES_summary!W$21)</f>
        <v>0</v>
      </c>
      <c r="DA24" s="89" t="s">
        <v>927</v>
      </c>
    </row>
    <row r="25" spans="1:105" ht="12" customHeight="1" x14ac:dyDescent="0.25">
      <c r="A25" s="73" t="s">
        <v>53</v>
      </c>
      <c r="B25" s="74"/>
      <c r="C25" s="74">
        <f>IF(RES_hh_tesh_in!C25=0,0,RES_hh_tesh_in!C25/RES_summary!C$21)</f>
        <v>8.3547067903245793</v>
      </c>
      <c r="D25" s="74">
        <f>IF(RES_hh_tesh_in!D25=0,0,RES_hh_tesh_in!D25/RES_summary!D$21)</f>
        <v>7.8625719468334134</v>
      </c>
      <c r="E25" s="74">
        <f>IF(RES_hh_tesh_in!E25=0,0,RES_hh_tesh_in!E25/RES_summary!E$21)</f>
        <v>7.8021427126963578</v>
      </c>
      <c r="F25" s="74">
        <f>IF(RES_hh_tesh_in!F25=0,0,RES_hh_tesh_in!F25/RES_summary!F$21)</f>
        <v>8.0239182271049412</v>
      </c>
      <c r="G25" s="74">
        <f>IF(RES_hh_tesh_in!G25=0,0,RES_hh_tesh_in!G25/RES_summary!G$21)</f>
        <v>7.4836011940023397</v>
      </c>
      <c r="H25" s="74">
        <f>IF(RES_hh_tesh_in!H25=0,0,RES_hh_tesh_in!H25/RES_summary!H$21)</f>
        <v>7.1733019469113728</v>
      </c>
      <c r="I25" s="74">
        <f>IF(RES_hh_tesh_in!I25=0,0,RES_hh_tesh_in!I25/RES_summary!I$21)</f>
        <v>3.961880340931458</v>
      </c>
      <c r="J25" s="74">
        <f>IF(RES_hh_tesh_in!J25=0,0,RES_hh_tesh_in!J25/RES_summary!J$21)</f>
        <v>3.8006595383051613</v>
      </c>
      <c r="K25" s="74">
        <f>IF(RES_hh_tesh_in!K25=0,0,RES_hh_tesh_in!K25/RES_summary!K$21)</f>
        <v>3.2099052864288216</v>
      </c>
      <c r="L25" s="74">
        <f>IF(RES_hh_tesh_in!L25=0,0,RES_hh_tesh_in!L25/RES_summary!L$21)</f>
        <v>5.0468334259199663</v>
      </c>
      <c r="M25" s="74">
        <f>IF(RES_hh_tesh_in!M25=0,0,RES_hh_tesh_in!M25/RES_summary!M$21)</f>
        <v>5.7801903284115284</v>
      </c>
      <c r="N25" s="74">
        <f>IF(RES_hh_tesh_in!N25=0,0,RES_hh_tesh_in!N25/RES_summary!N$21)</f>
        <v>4.5698086277903389</v>
      </c>
      <c r="O25" s="74">
        <f>IF(RES_hh_tesh_in!O25=0,0,RES_hh_tesh_in!O25/RES_summary!O$21)</f>
        <v>7.0269777971006562</v>
      </c>
      <c r="P25" s="74">
        <f>IF(RES_hh_tesh_in!P25=0,0,RES_hh_tesh_in!P25/RES_summary!P$21)</f>
        <v>9.2743363769931104</v>
      </c>
      <c r="Q25" s="74">
        <f>IF(RES_hh_tesh_in!Q25=0,0,RES_hh_tesh_in!Q25/RES_summary!Q$21)</f>
        <v>2.7861215651162974</v>
      </c>
      <c r="R25" s="74">
        <f>IF(RES_hh_tesh_in!R25=0,0,RES_hh_tesh_in!R25/RES_summary!R$21)</f>
        <v>2.7386051948269108</v>
      </c>
      <c r="S25" s="74">
        <f>IF(RES_hh_tesh_in!S25=0,0,RES_hh_tesh_in!S25/RES_summary!S$21)</f>
        <v>2.777976330987121</v>
      </c>
      <c r="T25" s="74">
        <f>IF(RES_hh_tesh_in!T25=0,0,RES_hh_tesh_in!T25/RES_summary!T$21)</f>
        <v>3.4435960723611037</v>
      </c>
      <c r="U25" s="74">
        <f>IF(RES_hh_tesh_in!U25=0,0,RES_hh_tesh_in!U25/RES_summary!U$21)</f>
        <v>7.278089485935479</v>
      </c>
      <c r="V25" s="74">
        <f>IF(RES_hh_tesh_in!V25=0,0,RES_hh_tesh_in!V25/RES_summary!V$21)</f>
        <v>3.2243640595462266</v>
      </c>
      <c r="W25" s="74">
        <f>IF(RES_hh_tesh_in!W25=0,0,RES_hh_tesh_in!W25/RES_summary!W$21)</f>
        <v>4.2801577376597804</v>
      </c>
      <c r="DA25" s="90" t="s">
        <v>928</v>
      </c>
    </row>
    <row r="26" spans="1:105" ht="12" customHeight="1" x14ac:dyDescent="0.25">
      <c r="A26" s="32" t="s">
        <v>52</v>
      </c>
      <c r="B26" s="77"/>
      <c r="C26" s="77">
        <f>IF(RES_hh_tesh_in!C26=0,0,RES_hh_tesh_in!C26/RES_summary!C$21)</f>
        <v>4.3108950614697212</v>
      </c>
      <c r="D26" s="77">
        <f>IF(RES_hh_tesh_in!D26=0,0,RES_hh_tesh_in!D26/RES_summary!D$21)</f>
        <v>4.33938138533982</v>
      </c>
      <c r="E26" s="77">
        <f>IF(RES_hh_tesh_in!E26=0,0,RES_hh_tesh_in!E26/RES_summary!E$21)</f>
        <v>4.2816918076078148</v>
      </c>
      <c r="F26" s="77">
        <f>IF(RES_hh_tesh_in!F26=0,0,RES_hh_tesh_in!F26/RES_summary!F$21)</f>
        <v>4.2150100429766182</v>
      </c>
      <c r="G26" s="77">
        <f>IF(RES_hh_tesh_in!G26=0,0,RES_hh_tesh_in!G26/RES_summary!G$21)</f>
        <v>4.0483486226307956</v>
      </c>
      <c r="H26" s="77">
        <f>IF(RES_hh_tesh_in!H26=0,0,RES_hh_tesh_in!H26/RES_summary!H$21)</f>
        <v>3.897965091733647</v>
      </c>
      <c r="I26" s="77">
        <f>IF(RES_hh_tesh_in!I26=0,0,RES_hh_tesh_in!I26/RES_summary!I$21)</f>
        <v>3.8399021785058829</v>
      </c>
      <c r="J26" s="77">
        <f>IF(RES_hh_tesh_in!J26=0,0,RES_hh_tesh_in!J26/RES_summary!J$21)</f>
        <v>3.8732938136534356</v>
      </c>
      <c r="K26" s="77">
        <f>IF(RES_hh_tesh_in!K26=0,0,RES_hh_tesh_in!K26/RES_summary!K$21)</f>
        <v>3.564142985994442</v>
      </c>
      <c r="L26" s="77">
        <f>IF(RES_hh_tesh_in!L26=0,0,RES_hh_tesh_in!L26/RES_summary!L$21)</f>
        <v>3.9803331187063091</v>
      </c>
      <c r="M26" s="77">
        <f>IF(RES_hh_tesh_in!M26=0,0,RES_hh_tesh_in!M26/RES_summary!M$21)</f>
        <v>3.9334296196071783</v>
      </c>
      <c r="N26" s="77">
        <f>IF(RES_hh_tesh_in!N26=0,0,RES_hh_tesh_in!N26/RES_summary!N$21)</f>
        <v>3.5658703001329424</v>
      </c>
      <c r="O26" s="77">
        <f>IF(RES_hh_tesh_in!O26=0,0,RES_hh_tesh_in!O26/RES_summary!O$21)</f>
        <v>4.0446011943951614</v>
      </c>
      <c r="P26" s="77">
        <f>IF(RES_hh_tesh_in!P26=0,0,RES_hh_tesh_in!P26/RES_summary!P$21)</f>
        <v>4.5266514670214351</v>
      </c>
      <c r="Q26" s="77">
        <f>IF(RES_hh_tesh_in!Q26=0,0,RES_hh_tesh_in!Q26/RES_summary!Q$21)</f>
        <v>3.8557031020729711</v>
      </c>
      <c r="R26" s="77">
        <f>IF(RES_hh_tesh_in!R26=0,0,RES_hh_tesh_in!R26/RES_summary!R$21)</f>
        <v>3.7827055458427292</v>
      </c>
      <c r="S26" s="77">
        <f>IF(RES_hh_tesh_in!S26=0,0,RES_hh_tesh_in!S26/RES_summary!S$21)</f>
        <v>3.7184814698240336</v>
      </c>
      <c r="T26" s="77">
        <f>IF(RES_hh_tesh_in!T26=0,0,RES_hh_tesh_in!T26/RES_summary!T$21)</f>
        <v>3.7026515616588167</v>
      </c>
      <c r="U26" s="77">
        <f>IF(RES_hh_tesh_in!U26=0,0,RES_hh_tesh_in!U26/RES_summary!U$21)</f>
        <v>4.2629816006409333</v>
      </c>
      <c r="V26" s="77">
        <f>IF(RES_hh_tesh_in!V26=0,0,RES_hh_tesh_in!V26/RES_summary!V$21)</f>
        <v>3.3935730588941753</v>
      </c>
      <c r="W26" s="77">
        <f>IF(RES_hh_tesh_in!W26=0,0,RES_hh_tesh_in!W26/RES_summary!W$21)</f>
        <v>3.3539859039525055</v>
      </c>
      <c r="DA26" s="92" t="s">
        <v>929</v>
      </c>
    </row>
    <row r="27" spans="1:105" ht="12.95" customHeight="1" x14ac:dyDescent="0.25">
      <c r="A27" s="68" t="s">
        <v>54</v>
      </c>
      <c r="B27" s="69"/>
      <c r="C27" s="69">
        <f>IF(RES_hh_tesh_in!C27=0,0,RES_hh_tesh_in!C27/RES_summary!C$21)</f>
        <v>4.6903832870858411</v>
      </c>
      <c r="D27" s="69">
        <f>IF(RES_hh_tesh_in!D27=0,0,RES_hh_tesh_in!D27/RES_summary!D$21)</f>
        <v>4.5704905308635055</v>
      </c>
      <c r="E27" s="69">
        <f>IF(RES_hh_tesh_in!E27=0,0,RES_hh_tesh_in!E27/RES_summary!E$21)</f>
        <v>4.3214949768725628</v>
      </c>
      <c r="F27" s="69">
        <f>IF(RES_hh_tesh_in!F27=0,0,RES_hh_tesh_in!F27/RES_summary!F$21)</f>
        <v>4.3259019300169301</v>
      </c>
      <c r="G27" s="69">
        <f>IF(RES_hh_tesh_in!G27=0,0,RES_hh_tesh_in!G27/RES_summary!G$21)</f>
        <v>4.4943848219268512</v>
      </c>
      <c r="H27" s="69">
        <f>IF(RES_hh_tesh_in!H27=0,0,RES_hh_tesh_in!H27/RES_summary!H$21)</f>
        <v>4.353591331024675</v>
      </c>
      <c r="I27" s="69">
        <f>IF(RES_hh_tesh_in!I27=0,0,RES_hh_tesh_in!I27/RES_summary!I$21)</f>
        <v>4.13803231720944</v>
      </c>
      <c r="J27" s="69">
        <f>IF(RES_hh_tesh_in!J27=0,0,RES_hh_tesh_in!J27/RES_summary!J$21)</f>
        <v>4.3487206322943361</v>
      </c>
      <c r="K27" s="69">
        <f>IF(RES_hh_tesh_in!K27=0,0,RES_hh_tesh_in!K27/RES_summary!K$21)</f>
        <v>4.4013735286957418</v>
      </c>
      <c r="L27" s="69">
        <f>IF(RES_hh_tesh_in!L27=0,0,RES_hh_tesh_in!L27/RES_summary!L$21)</f>
        <v>3.902343536770748</v>
      </c>
      <c r="M27" s="69">
        <f>IF(RES_hh_tesh_in!M27=0,0,RES_hh_tesh_in!M27/RES_summary!M$21)</f>
        <v>4.7471328365175616</v>
      </c>
      <c r="N27" s="69">
        <f>IF(RES_hh_tesh_in!N27=0,0,RES_hh_tesh_in!N27/RES_summary!N$21)</f>
        <v>4.8646925984199019</v>
      </c>
      <c r="O27" s="69">
        <f>IF(RES_hh_tesh_in!O27=0,0,RES_hh_tesh_in!O27/RES_summary!O$21)</f>
        <v>4.7483944047812985</v>
      </c>
      <c r="P27" s="69">
        <f>IF(RES_hh_tesh_in!P27=0,0,RES_hh_tesh_in!P27/RES_summary!P$21)</f>
        <v>4.6279080257445582</v>
      </c>
      <c r="Q27" s="69">
        <f>IF(RES_hh_tesh_in!Q27=0,0,RES_hh_tesh_in!Q27/RES_summary!Q$21)</f>
        <v>3.7845480138861274</v>
      </c>
      <c r="R27" s="69">
        <f>IF(RES_hh_tesh_in!R27=0,0,RES_hh_tesh_in!R27/RES_summary!R$21)</f>
        <v>3.5273185179762003</v>
      </c>
      <c r="S27" s="69">
        <f>IF(RES_hh_tesh_in!S27=0,0,RES_hh_tesh_in!S27/RES_summary!S$21)</f>
        <v>3.5591185715989782</v>
      </c>
      <c r="T27" s="69">
        <f>IF(RES_hh_tesh_in!T27=0,0,RES_hh_tesh_in!T27/RES_summary!T$21)</f>
        <v>3.5586582962765987</v>
      </c>
      <c r="U27" s="69">
        <f>IF(RES_hh_tesh_in!U27=0,0,RES_hh_tesh_in!U27/RES_summary!U$21)</f>
        <v>3.5678831763049641</v>
      </c>
      <c r="V27" s="69">
        <f>IF(RES_hh_tesh_in!V27=0,0,RES_hh_tesh_in!V27/RES_summary!V$21)</f>
        <v>2.6329538375391901</v>
      </c>
      <c r="W27" s="69">
        <f>IF(RES_hh_tesh_in!W27=0,0,RES_hh_tesh_in!W27/RES_summary!W$21)</f>
        <v>2.0376954389796991</v>
      </c>
      <c r="DA27" s="88" t="s">
        <v>930</v>
      </c>
    </row>
    <row r="28" spans="1:105" ht="12" customHeight="1" x14ac:dyDescent="0.25">
      <c r="A28" s="28" t="s">
        <v>51</v>
      </c>
      <c r="B28" s="72"/>
      <c r="C28" s="72">
        <f>IF(RES_hh_tesh_in!C28=0,0,RES_hh_tesh_in!C28/RES_summary!C$21)</f>
        <v>0</v>
      </c>
      <c r="D28" s="72">
        <f>IF(RES_hh_tesh_in!D28=0,0,RES_hh_tesh_in!D28/RES_summary!D$21)</f>
        <v>0</v>
      </c>
      <c r="E28" s="72">
        <f>IF(RES_hh_tesh_in!E28=0,0,RES_hh_tesh_in!E28/RES_summary!E$21)</f>
        <v>0</v>
      </c>
      <c r="F28" s="72">
        <f>IF(RES_hh_tesh_in!F28=0,0,RES_hh_tesh_in!F28/RES_summary!F$21)</f>
        <v>0</v>
      </c>
      <c r="G28" s="72">
        <f>IF(RES_hh_tesh_in!G28=0,0,RES_hh_tesh_in!G28/RES_summary!G$21)</f>
        <v>0</v>
      </c>
      <c r="H28" s="72">
        <f>IF(RES_hh_tesh_in!H28=0,0,RES_hh_tesh_in!H28/RES_summary!H$21)</f>
        <v>0</v>
      </c>
      <c r="I28" s="72">
        <f>IF(RES_hh_tesh_in!I28=0,0,RES_hh_tesh_in!I28/RES_summary!I$21)</f>
        <v>0</v>
      </c>
      <c r="J28" s="72">
        <f>IF(RES_hh_tesh_in!J28=0,0,RES_hh_tesh_in!J28/RES_summary!J$21)</f>
        <v>0</v>
      </c>
      <c r="K28" s="72">
        <f>IF(RES_hh_tesh_in!K28=0,0,RES_hh_tesh_in!K28/RES_summary!K$21)</f>
        <v>0</v>
      </c>
      <c r="L28" s="72">
        <f>IF(RES_hh_tesh_in!L28=0,0,RES_hh_tesh_in!L28/RES_summary!L$21)</f>
        <v>0</v>
      </c>
      <c r="M28" s="72">
        <f>IF(RES_hh_tesh_in!M28=0,0,RES_hh_tesh_in!M28/RES_summary!M$21)</f>
        <v>0</v>
      </c>
      <c r="N28" s="72">
        <f>IF(RES_hh_tesh_in!N28=0,0,RES_hh_tesh_in!N28/RES_summary!N$21)</f>
        <v>0</v>
      </c>
      <c r="O28" s="72">
        <f>IF(RES_hh_tesh_in!O28=0,0,RES_hh_tesh_in!O28/RES_summary!O$21)</f>
        <v>0</v>
      </c>
      <c r="P28" s="72">
        <f>IF(RES_hh_tesh_in!P28=0,0,RES_hh_tesh_in!P28/RES_summary!P$21)</f>
        <v>0</v>
      </c>
      <c r="Q28" s="72">
        <f>IF(RES_hh_tesh_in!Q28=0,0,RES_hh_tesh_in!Q28/RES_summary!Q$21)</f>
        <v>0</v>
      </c>
      <c r="R28" s="72">
        <f>IF(RES_hh_tesh_in!R28=0,0,RES_hh_tesh_in!R28/RES_summary!R$21)</f>
        <v>0</v>
      </c>
      <c r="S28" s="72">
        <f>IF(RES_hh_tesh_in!S28=0,0,RES_hh_tesh_in!S28/RES_summary!S$21)</f>
        <v>0</v>
      </c>
      <c r="T28" s="72">
        <f>IF(RES_hh_tesh_in!T28=0,0,RES_hh_tesh_in!T28/RES_summary!T$21)</f>
        <v>0</v>
      </c>
      <c r="U28" s="72">
        <f>IF(RES_hh_tesh_in!U28=0,0,RES_hh_tesh_in!U28/RES_summary!U$21)</f>
        <v>0</v>
      </c>
      <c r="V28" s="72">
        <f>IF(RES_hh_tesh_in!V28=0,0,RES_hh_tesh_in!V28/RES_summary!V$21)</f>
        <v>0</v>
      </c>
      <c r="W28" s="72">
        <f>IF(RES_hh_tesh_in!W28=0,0,RES_hh_tesh_in!W28/RES_summary!W$21)</f>
        <v>0</v>
      </c>
      <c r="DA28" s="89" t="s">
        <v>931</v>
      </c>
    </row>
    <row r="29" spans="1:105" s="2" customFormat="1" ht="12" customHeight="1" x14ac:dyDescent="0.25">
      <c r="A29" s="28" t="s">
        <v>74</v>
      </c>
      <c r="B29" s="72"/>
      <c r="C29" s="72">
        <f>IF(RES_hh_tesh_in!C29=0,0,RES_hh_tesh_in!C29/RES_summary!C$21)</f>
        <v>5.8237567831064343</v>
      </c>
      <c r="D29" s="72">
        <f>IF(RES_hh_tesh_in!D29=0,0,RES_hh_tesh_in!D29/RES_summary!D$21)</f>
        <v>3.3345774268588002</v>
      </c>
      <c r="E29" s="72">
        <f>IF(RES_hh_tesh_in!E29=0,0,RES_hh_tesh_in!E29/RES_summary!E$21)</f>
        <v>2.1115514555438102</v>
      </c>
      <c r="F29" s="72">
        <f>IF(RES_hh_tesh_in!F29=0,0,RES_hh_tesh_in!F29/RES_summary!F$21)</f>
        <v>3.9920590880234448</v>
      </c>
      <c r="G29" s="72">
        <f>IF(RES_hh_tesh_in!G29=0,0,RES_hh_tesh_in!G29/RES_summary!G$21)</f>
        <v>5.3011845007806215</v>
      </c>
      <c r="H29" s="72">
        <f>IF(RES_hh_tesh_in!H29=0,0,RES_hh_tesh_in!H29/RES_summary!H$21)</f>
        <v>5.6204170297337512</v>
      </c>
      <c r="I29" s="72">
        <f>IF(RES_hh_tesh_in!I29=0,0,RES_hh_tesh_in!I29/RES_summary!I$21)</f>
        <v>0</v>
      </c>
      <c r="J29" s="72">
        <f>IF(RES_hh_tesh_in!J29=0,0,RES_hh_tesh_in!J29/RES_summary!J$21)</f>
        <v>2.6534484596444261</v>
      </c>
      <c r="K29" s="72">
        <f>IF(RES_hh_tesh_in!K29=0,0,RES_hh_tesh_in!K29/RES_summary!K$21)</f>
        <v>6.0214639491020812</v>
      </c>
      <c r="L29" s="72">
        <f>IF(RES_hh_tesh_in!L29=0,0,RES_hh_tesh_in!L29/RES_summary!L$21)</f>
        <v>5.228216393770249</v>
      </c>
      <c r="M29" s="72">
        <f>IF(RES_hh_tesh_in!M29=0,0,RES_hh_tesh_in!M29/RES_summary!M$21)</f>
        <v>3.445369657962043</v>
      </c>
      <c r="N29" s="72">
        <f>IF(RES_hh_tesh_in!N29=0,0,RES_hh_tesh_in!N29/RES_summary!N$21)</f>
        <v>2.7302225631937471</v>
      </c>
      <c r="O29" s="72">
        <f>IF(RES_hh_tesh_in!O29=0,0,RES_hh_tesh_in!O29/RES_summary!O$21)</f>
        <v>3.9110700428774798</v>
      </c>
      <c r="P29" s="72">
        <f>IF(RES_hh_tesh_in!P29=0,0,RES_hh_tesh_in!P29/RES_summary!P$21)</f>
        <v>4.7163622162549883</v>
      </c>
      <c r="Q29" s="72">
        <f>IF(RES_hh_tesh_in!Q29=0,0,RES_hh_tesh_in!Q29/RES_summary!Q$21)</f>
        <v>3.8260388386695197</v>
      </c>
      <c r="R29" s="72">
        <f>IF(RES_hh_tesh_in!R29=0,0,RES_hh_tesh_in!R29/RES_summary!R$21)</f>
        <v>3.7863105983520113</v>
      </c>
      <c r="S29" s="72">
        <f>IF(RES_hh_tesh_in!S29=0,0,RES_hh_tesh_in!S29/RES_summary!S$21)</f>
        <v>2.9018689063759608</v>
      </c>
      <c r="T29" s="72">
        <f>IF(RES_hh_tesh_in!T29=0,0,RES_hh_tesh_in!T29/RES_summary!T$21)</f>
        <v>3.2022617683090444</v>
      </c>
      <c r="U29" s="72">
        <f>IF(RES_hh_tesh_in!U29=0,0,RES_hh_tesh_in!U29/RES_summary!U$21)</f>
        <v>3.9505790742538536</v>
      </c>
      <c r="V29" s="72">
        <f>IF(RES_hh_tesh_in!V29=0,0,RES_hh_tesh_in!V29/RES_summary!V$21)</f>
        <v>3.1033692249488571</v>
      </c>
      <c r="W29" s="72">
        <f>IF(RES_hh_tesh_in!W29=0,0,RES_hh_tesh_in!W29/RES_summary!W$21)</f>
        <v>1.5844692089132588</v>
      </c>
      <c r="DA29" s="89" t="s">
        <v>932</v>
      </c>
    </row>
    <row r="30" spans="1:105" ht="12" customHeight="1" x14ac:dyDescent="0.25">
      <c r="A30" s="28" t="s">
        <v>192</v>
      </c>
      <c r="B30" s="72"/>
      <c r="C30" s="72">
        <f>IF(RES_hh_tesh_in!C30=0,0,RES_hh_tesh_in!C30/RES_summary!C$21)</f>
        <v>5.3721319773644662</v>
      </c>
      <c r="D30" s="72">
        <f>IF(RES_hh_tesh_in!D30=0,0,RES_hh_tesh_in!D30/RES_summary!D$21)</f>
        <v>4.4098943538092019</v>
      </c>
      <c r="E30" s="72">
        <f>IF(RES_hh_tesh_in!E30=0,0,RES_hh_tesh_in!E30/RES_summary!E$21)</f>
        <v>4.0516278266747827</v>
      </c>
      <c r="F30" s="72">
        <f>IF(RES_hh_tesh_in!F30=0,0,RES_hh_tesh_in!F30/RES_summary!F$21)</f>
        <v>4.2130301815452258</v>
      </c>
      <c r="G30" s="72">
        <f>IF(RES_hh_tesh_in!G30=0,0,RES_hh_tesh_in!G30/RES_summary!G$21)</f>
        <v>4.2570701941333908</v>
      </c>
      <c r="H30" s="72">
        <f>IF(RES_hh_tesh_in!H30=0,0,RES_hh_tesh_in!H30/RES_summary!H$21)</f>
        <v>4.1109889415681788</v>
      </c>
      <c r="I30" s="72">
        <f>IF(RES_hh_tesh_in!I30=0,0,RES_hh_tesh_in!I30/RES_summary!I$21)</f>
        <v>3.9319307557962411</v>
      </c>
      <c r="J30" s="72">
        <f>IF(RES_hh_tesh_in!J30=0,0,RES_hh_tesh_in!J30/RES_summary!J$21)</f>
        <v>4.2720909286624131</v>
      </c>
      <c r="K30" s="72">
        <f>IF(RES_hh_tesh_in!K30=0,0,RES_hh_tesh_in!K30/RES_summary!K$21)</f>
        <v>4.378994571195137</v>
      </c>
      <c r="L30" s="72">
        <f>IF(RES_hh_tesh_in!L30=0,0,RES_hh_tesh_in!L30/RES_summary!L$21)</f>
        <v>4.4194387486637359</v>
      </c>
      <c r="M30" s="72">
        <f>IF(RES_hh_tesh_in!M30=0,0,RES_hh_tesh_in!M30/RES_summary!M$21)</f>
        <v>4.2641057393906658</v>
      </c>
      <c r="N30" s="72">
        <f>IF(RES_hh_tesh_in!N30=0,0,RES_hh_tesh_in!N30/RES_summary!N$21)</f>
        <v>5.2757968097855477</v>
      </c>
      <c r="O30" s="72">
        <f>IF(RES_hh_tesh_in!O30=0,0,RES_hh_tesh_in!O30/RES_summary!O$21)</f>
        <v>4.4261474577783071</v>
      </c>
      <c r="P30" s="72">
        <f>IF(RES_hh_tesh_in!P30=0,0,RES_hh_tesh_in!P30/RES_summary!P$21)</f>
        <v>3.7883573508352355</v>
      </c>
      <c r="Q30" s="72">
        <f>IF(RES_hh_tesh_in!Q30=0,0,RES_hh_tesh_in!Q30/RES_summary!Q$21)</f>
        <v>3.9355158202486606</v>
      </c>
      <c r="R30" s="72">
        <f>IF(RES_hh_tesh_in!R30=0,0,RES_hh_tesh_in!R30/RES_summary!R$21)</f>
        <v>3.4971297049223229</v>
      </c>
      <c r="S30" s="72">
        <f>IF(RES_hh_tesh_in!S30=0,0,RES_hh_tesh_in!S30/RES_summary!S$21)</f>
        <v>3.8189335034794998</v>
      </c>
      <c r="T30" s="72">
        <f>IF(RES_hh_tesh_in!T30=0,0,RES_hh_tesh_in!T30/RES_summary!T$21)</f>
        <v>3.3591446511999212</v>
      </c>
      <c r="U30" s="72">
        <f>IF(RES_hh_tesh_in!U30=0,0,RES_hh_tesh_in!U30/RES_summary!U$21)</f>
        <v>3.1091999986246255</v>
      </c>
      <c r="V30" s="72">
        <f>IF(RES_hh_tesh_in!V30=0,0,RES_hh_tesh_in!V30/RES_summary!V$21)</f>
        <v>2.7603563044466966</v>
      </c>
      <c r="W30" s="72">
        <f>IF(RES_hh_tesh_in!W30=0,0,RES_hh_tesh_in!W30/RES_summary!W$21)</f>
        <v>2.0402678650636545</v>
      </c>
      <c r="DA30" s="89" t="s">
        <v>933</v>
      </c>
    </row>
    <row r="31" spans="1:105" ht="12" customHeight="1" x14ac:dyDescent="0.25">
      <c r="A31" s="28" t="s">
        <v>207</v>
      </c>
      <c r="B31" s="72"/>
      <c r="C31" s="72">
        <f>IF(RES_hh_tesh_in!C31=0,0,RES_hh_tesh_in!C31/RES_summary!C$21)</f>
        <v>0</v>
      </c>
      <c r="D31" s="72">
        <f>IF(RES_hh_tesh_in!D31=0,0,RES_hh_tesh_in!D31/RES_summary!D$21)</f>
        <v>0</v>
      </c>
      <c r="E31" s="72">
        <f>IF(RES_hh_tesh_in!E31=0,0,RES_hh_tesh_in!E31/RES_summary!E$21)</f>
        <v>0</v>
      </c>
      <c r="F31" s="72">
        <f>IF(RES_hh_tesh_in!F31=0,0,RES_hh_tesh_in!F31/RES_summary!F$21)</f>
        <v>0</v>
      </c>
      <c r="G31" s="72">
        <f>IF(RES_hh_tesh_in!G31=0,0,RES_hh_tesh_in!G31/RES_summary!G$21)</f>
        <v>0</v>
      </c>
      <c r="H31" s="72">
        <f>IF(RES_hh_tesh_in!H31=0,0,RES_hh_tesh_in!H31/RES_summary!H$21)</f>
        <v>0</v>
      </c>
      <c r="I31" s="72">
        <f>IF(RES_hh_tesh_in!I31=0,0,RES_hh_tesh_in!I31/RES_summary!I$21)</f>
        <v>0</v>
      </c>
      <c r="J31" s="72">
        <f>IF(RES_hh_tesh_in!J31=0,0,RES_hh_tesh_in!J31/RES_summary!J$21)</f>
        <v>0</v>
      </c>
      <c r="K31" s="72">
        <f>IF(RES_hh_tesh_in!K31=0,0,RES_hh_tesh_in!K31/RES_summary!K$21)</f>
        <v>0</v>
      </c>
      <c r="L31" s="72">
        <f>IF(RES_hh_tesh_in!L31=0,0,RES_hh_tesh_in!L31/RES_summary!L$21)</f>
        <v>0</v>
      </c>
      <c r="M31" s="72">
        <f>IF(RES_hh_tesh_in!M31=0,0,RES_hh_tesh_in!M31/RES_summary!M$21)</f>
        <v>0</v>
      </c>
      <c r="N31" s="72">
        <f>IF(RES_hh_tesh_in!N31=0,0,RES_hh_tesh_in!N31/RES_summary!N$21)</f>
        <v>0</v>
      </c>
      <c r="O31" s="72">
        <f>IF(RES_hh_tesh_in!O31=0,0,RES_hh_tesh_in!O31/RES_summary!O$21)</f>
        <v>0</v>
      </c>
      <c r="P31" s="72">
        <f>IF(RES_hh_tesh_in!P31=0,0,RES_hh_tesh_in!P31/RES_summary!P$21)</f>
        <v>0</v>
      </c>
      <c r="Q31" s="72">
        <f>IF(RES_hh_tesh_in!Q31=0,0,RES_hh_tesh_in!Q31/RES_summary!Q$21)</f>
        <v>0</v>
      </c>
      <c r="R31" s="72">
        <f>IF(RES_hh_tesh_in!R31=0,0,RES_hh_tesh_in!R31/RES_summary!R$21)</f>
        <v>0</v>
      </c>
      <c r="S31" s="72">
        <f>IF(RES_hh_tesh_in!S31=0,0,RES_hh_tesh_in!S31/RES_summary!S$21)</f>
        <v>0</v>
      </c>
      <c r="T31" s="72">
        <f>IF(RES_hh_tesh_in!T31=0,0,RES_hh_tesh_in!T31/RES_summary!T$21)</f>
        <v>0</v>
      </c>
      <c r="U31" s="72">
        <f>IF(RES_hh_tesh_in!U31=0,0,RES_hh_tesh_in!U31/RES_summary!U$21)</f>
        <v>0</v>
      </c>
      <c r="V31" s="72">
        <f>IF(RES_hh_tesh_in!V31=0,0,RES_hh_tesh_in!V31/RES_summary!V$21)</f>
        <v>0</v>
      </c>
      <c r="W31" s="72">
        <f>IF(RES_hh_tesh_in!W31=0,0,RES_hh_tesh_in!W31/RES_summary!W$21)</f>
        <v>0</v>
      </c>
      <c r="DA31" s="89" t="s">
        <v>934</v>
      </c>
    </row>
    <row r="32" spans="1:105" ht="12" customHeight="1" x14ac:dyDescent="0.25">
      <c r="A32" s="32" t="s">
        <v>53</v>
      </c>
      <c r="B32" s="77"/>
      <c r="C32" s="77">
        <f>IF(RES_hh_tesh_in!C32=0,0,RES_hh_tesh_in!C32/RES_summary!C$21)</f>
        <v>4.3383241907791579</v>
      </c>
      <c r="D32" s="77">
        <f>IF(RES_hh_tesh_in!D32=0,0,RES_hh_tesh_in!D32/RES_summary!D$21)</f>
        <v>4.584387000796867</v>
      </c>
      <c r="E32" s="77">
        <f>IF(RES_hh_tesh_in!E32=0,0,RES_hh_tesh_in!E32/RES_summary!E$21)</f>
        <v>4.3567502318674318</v>
      </c>
      <c r="F32" s="77">
        <f>IF(RES_hh_tesh_in!F32=0,0,RES_hh_tesh_in!F32/RES_summary!F$21)</f>
        <v>4.364120931447359</v>
      </c>
      <c r="G32" s="77">
        <f>IF(RES_hh_tesh_in!G32=0,0,RES_hh_tesh_in!G32/RES_summary!G$21)</f>
        <v>4.2115437241011326</v>
      </c>
      <c r="H32" s="77">
        <f>IF(RES_hh_tesh_in!H32=0,0,RES_hh_tesh_in!H32/RES_summary!H$21)</f>
        <v>4.1159701823417052</v>
      </c>
      <c r="I32" s="77">
        <f>IF(RES_hh_tesh_in!I32=0,0,RES_hh_tesh_in!I32/RES_summary!I$21)</f>
        <v>4.2412339775363996</v>
      </c>
      <c r="J32" s="77">
        <f>IF(RES_hh_tesh_in!J32=0,0,RES_hh_tesh_in!J32/RES_summary!J$21)</f>
        <v>4.4396942609543508</v>
      </c>
      <c r="K32" s="77">
        <f>IF(RES_hh_tesh_in!K32=0,0,RES_hh_tesh_in!K32/RES_summary!K$21)</f>
        <v>4.2154422808187171</v>
      </c>
      <c r="L32" s="77">
        <f>IF(RES_hh_tesh_in!L32=0,0,RES_hh_tesh_in!L32/RES_summary!L$21)</f>
        <v>3.6304910369960193</v>
      </c>
      <c r="M32" s="77">
        <f>IF(RES_hh_tesh_in!M32=0,0,RES_hh_tesh_in!M32/RES_summary!M$21)</f>
        <v>4.839045671301764</v>
      </c>
      <c r="N32" s="77">
        <f>IF(RES_hh_tesh_in!N32=0,0,RES_hh_tesh_in!N32/RES_summary!N$21)</f>
        <v>4.8232511093402231</v>
      </c>
      <c r="O32" s="77">
        <f>IF(RES_hh_tesh_in!O32=0,0,RES_hh_tesh_in!O32/RES_summary!O$21)</f>
        <v>4.8767166047722581</v>
      </c>
      <c r="P32" s="77">
        <f>IF(RES_hh_tesh_in!P32=0,0,RES_hh_tesh_in!P32/RES_summary!P$21)</f>
        <v>5.108863478550739</v>
      </c>
      <c r="Q32" s="77">
        <f>IF(RES_hh_tesh_in!Q32=0,0,RES_hh_tesh_in!Q32/RES_summary!Q$21)</f>
        <v>3.5137883444043543</v>
      </c>
      <c r="R32" s="77">
        <f>IF(RES_hh_tesh_in!R32=0,0,RES_hh_tesh_in!R32/RES_summary!R$21)</f>
        <v>3.5759117386859627</v>
      </c>
      <c r="S32" s="77">
        <f>IF(RES_hh_tesh_in!S32=0,0,RES_hh_tesh_in!S32/RES_summary!S$21)</f>
        <v>3.1430249160730011</v>
      </c>
      <c r="T32" s="77">
        <f>IF(RES_hh_tesh_in!T32=0,0,RES_hh_tesh_in!T32/RES_summary!T$21)</f>
        <v>3.6792850711993212</v>
      </c>
      <c r="U32" s="77">
        <f>IF(RES_hh_tesh_in!U32=0,0,RES_hh_tesh_in!U32/RES_summary!U$21)</f>
        <v>4.0067482244247685</v>
      </c>
      <c r="V32" s="77">
        <f>IF(RES_hh_tesh_in!V32=0,0,RES_hh_tesh_in!V32/RES_summary!V$21)</f>
        <v>2.3839869101165876</v>
      </c>
      <c r="W32" s="77">
        <f>IF(RES_hh_tesh_in!W32=0,0,RES_hh_tesh_in!W32/RES_summary!W$21)</f>
        <v>2.0372750549274339</v>
      </c>
      <c r="DA32" s="92" t="s">
        <v>935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/>
      <c r="C3" s="65">
        <f>IF(RES_hh_emih_in!C3=0,0,RES_hh_emih_in!C3/RES_summary!C$21)</f>
        <v>43.90607124904114</v>
      </c>
      <c r="D3" s="65">
        <f>IF(RES_hh_emih_in!D3=0,0,RES_hh_emih_in!D3/RES_summary!D$21)</f>
        <v>39.237975342949554</v>
      </c>
      <c r="E3" s="65">
        <f>IF(RES_hh_emih_in!E3=0,0,RES_hh_emih_in!E3/RES_summary!E$21)</f>
        <v>39.844872765364904</v>
      </c>
      <c r="F3" s="65">
        <f>IF(RES_hh_emih_in!F3=0,0,RES_hh_emih_in!F3/RES_summary!F$21)</f>
        <v>42.110593954195778</v>
      </c>
      <c r="G3" s="65">
        <f>IF(RES_hh_emih_in!G3=0,0,RES_hh_emih_in!G3/RES_summary!G$21)</f>
        <v>41.327474362986038</v>
      </c>
      <c r="H3" s="65">
        <f>IF(RES_hh_emih_in!H3=0,0,RES_hh_emih_in!H3/RES_summary!H$21)</f>
        <v>42.52562037179279</v>
      </c>
      <c r="I3" s="65">
        <f>IF(RES_hh_emih_in!I3=0,0,RES_hh_emih_in!I3/RES_summary!I$21)</f>
        <v>37.059103635649826</v>
      </c>
      <c r="J3" s="65">
        <f>IF(RES_hh_emih_in!J3=0,0,RES_hh_emih_in!J3/RES_summary!J$21)</f>
        <v>36.114584813922008</v>
      </c>
      <c r="K3" s="65">
        <f>IF(RES_hh_emih_in!K3=0,0,RES_hh_emih_in!K3/RES_summary!K$21)</f>
        <v>29.714448529536348</v>
      </c>
      <c r="L3" s="65">
        <f>IF(RES_hh_emih_in!L3=0,0,RES_hh_emih_in!L3/RES_summary!L$21)</f>
        <v>31.054379496468531</v>
      </c>
      <c r="M3" s="65">
        <f>IF(RES_hh_emih_in!M3=0,0,RES_hh_emih_in!M3/RES_summary!M$21)</f>
        <v>27.307625184431298</v>
      </c>
      <c r="N3" s="65">
        <f>IF(RES_hh_emih_in!N3=0,0,RES_hh_emih_in!N3/RES_summary!N$21)</f>
        <v>26.840780080800975</v>
      </c>
      <c r="O3" s="65">
        <f>IF(RES_hh_emih_in!O3=0,0,RES_hh_emih_in!O3/RES_summary!O$21)</f>
        <v>24.655080410397051</v>
      </c>
      <c r="P3" s="65">
        <f>IF(RES_hh_emih_in!P3=0,0,RES_hh_emih_in!P3/RES_summary!P$21)</f>
        <v>19.364434106068515</v>
      </c>
      <c r="Q3" s="65">
        <f>IF(RES_hh_emih_in!Q3=0,0,RES_hh_emih_in!Q3/RES_summary!Q$21)</f>
        <v>22.180775153555796</v>
      </c>
      <c r="R3" s="65">
        <f>IF(RES_hh_emih_in!R3=0,0,RES_hh_emih_in!R3/RES_summary!R$21)</f>
        <v>21.417217600885259</v>
      </c>
      <c r="S3" s="65">
        <f>IF(RES_hh_emih_in!S3=0,0,RES_hh_emih_in!S3/RES_summary!S$21)</f>
        <v>21.320335614649469</v>
      </c>
      <c r="T3" s="65">
        <f>IF(RES_hh_emih_in!T3=0,0,RES_hh_emih_in!T3/RES_summary!T$21)</f>
        <v>18.012564263582558</v>
      </c>
      <c r="U3" s="65">
        <f>IF(RES_hh_emih_in!U3=0,0,RES_hh_emih_in!U3/RES_summary!U$21)</f>
        <v>16.051712242510579</v>
      </c>
      <c r="V3" s="65">
        <f>IF(RES_hh_emih_in!V3=0,0,RES_hh_emih_in!V3/RES_summary!V$21)</f>
        <v>16.447964868845109</v>
      </c>
      <c r="W3" s="65">
        <f>IF(RES_hh_emih_in!W3=0,0,RES_hh_emih_in!W3/RES_summary!W$21)</f>
        <v>14.717037599455406</v>
      </c>
      <c r="DA3" s="87" t="s">
        <v>937</v>
      </c>
    </row>
    <row r="4" spans="1:105" ht="12.95" customHeight="1" x14ac:dyDescent="0.25">
      <c r="A4" s="68" t="s">
        <v>57</v>
      </c>
      <c r="B4" s="69"/>
      <c r="C4" s="69">
        <f>IF(RES_hh_emih_in!C4=0,0,RES_hh_emih_in!C4/RES_summary!C$21)</f>
        <v>41.390684256449489</v>
      </c>
      <c r="D4" s="69">
        <f>IF(RES_hh_emih_in!D4=0,0,RES_hh_emih_in!D4/RES_summary!D$21)</f>
        <v>36.797225567714804</v>
      </c>
      <c r="E4" s="69">
        <f>IF(RES_hh_emih_in!E4=0,0,RES_hh_emih_in!E4/RES_summary!E$21)</f>
        <v>37.446166157962679</v>
      </c>
      <c r="F4" s="69">
        <f>IF(RES_hh_emih_in!F4=0,0,RES_hh_emih_in!F4/RES_summary!F$21)</f>
        <v>39.805973305681121</v>
      </c>
      <c r="G4" s="69">
        <f>IF(RES_hh_emih_in!G4=0,0,RES_hh_emih_in!G4/RES_summary!G$21)</f>
        <v>38.575203580972492</v>
      </c>
      <c r="H4" s="69">
        <f>IF(RES_hh_emih_in!H4=0,0,RES_hh_emih_in!H4/RES_summary!H$21)</f>
        <v>40.103189756222172</v>
      </c>
      <c r="I4" s="69">
        <f>IF(RES_hh_emih_in!I4=0,0,RES_hh_emih_in!I4/RES_summary!I$21)</f>
        <v>34.040616931513007</v>
      </c>
      <c r="J4" s="69">
        <f>IF(RES_hh_emih_in!J4=0,0,RES_hh_emih_in!J4/RES_summary!J$21)</f>
        <v>33.082760610800356</v>
      </c>
      <c r="K4" s="69">
        <f>IF(RES_hh_emih_in!K4=0,0,RES_hh_emih_in!K4/RES_summary!K$21)</f>
        <v>27.2134303538874</v>
      </c>
      <c r="L4" s="69">
        <f>IF(RES_hh_emih_in!L4=0,0,RES_hh_emih_in!L4/RES_summary!L$21)</f>
        <v>28.510839370106034</v>
      </c>
      <c r="M4" s="69">
        <f>IF(RES_hh_emih_in!M4=0,0,RES_hh_emih_in!M4/RES_summary!M$21)</f>
        <v>25.346733881376895</v>
      </c>
      <c r="N4" s="69">
        <f>IF(RES_hh_emih_in!N4=0,0,RES_hh_emih_in!N4/RES_summary!N$21)</f>
        <v>25.097046129397</v>
      </c>
      <c r="O4" s="69">
        <f>IF(RES_hh_emih_in!O4=0,0,RES_hh_emih_in!O4/RES_summary!O$21)</f>
        <v>22.914555084506507</v>
      </c>
      <c r="P4" s="69">
        <f>IF(RES_hh_emih_in!P4=0,0,RES_hh_emih_in!P4/RES_summary!P$21)</f>
        <v>17.304156599149017</v>
      </c>
      <c r="Q4" s="69">
        <f>IF(RES_hh_emih_in!Q4=0,0,RES_hh_emih_in!Q4/RES_summary!Q$21)</f>
        <v>19.963659346089951</v>
      </c>
      <c r="R4" s="69">
        <f>IF(RES_hh_emih_in!R4=0,0,RES_hh_emih_in!R4/RES_summary!R$21)</f>
        <v>19.031005235884027</v>
      </c>
      <c r="S4" s="69">
        <f>IF(RES_hh_emih_in!S4=0,0,RES_hh_emih_in!S4/RES_summary!S$21)</f>
        <v>19.143506930003127</v>
      </c>
      <c r="T4" s="69">
        <f>IF(RES_hh_emih_in!T4=0,0,RES_hh_emih_in!T4/RES_summary!T$21)</f>
        <v>16.158136549835465</v>
      </c>
      <c r="U4" s="69">
        <f>IF(RES_hh_emih_in!U4=0,0,RES_hh_emih_in!U4/RES_summary!U$21)</f>
        <v>13.848385324035831</v>
      </c>
      <c r="V4" s="69">
        <f>IF(RES_hh_emih_in!V4=0,0,RES_hh_emih_in!V4/RES_summary!V$21)</f>
        <v>14.950690105080962</v>
      </c>
      <c r="W4" s="69">
        <f>IF(RES_hh_emih_in!W4=0,0,RES_hh_emih_in!W4/RES_summary!W$21)</f>
        <v>13.163031337767737</v>
      </c>
      <c r="DA4" s="88" t="s">
        <v>938</v>
      </c>
    </row>
    <row r="5" spans="1:105" ht="12" customHeight="1" x14ac:dyDescent="0.25">
      <c r="A5" s="28" t="s">
        <v>51</v>
      </c>
      <c r="B5" s="72"/>
      <c r="C5" s="72">
        <f>IF(RES_hh_emih_in!C5=0,0,RES_hh_emih_in!C5/RES_summary!C$21)</f>
        <v>0</v>
      </c>
      <c r="D5" s="72">
        <f>IF(RES_hh_emih_in!D5=0,0,RES_hh_emih_in!D5/RES_summary!D$21)</f>
        <v>0</v>
      </c>
      <c r="E5" s="72">
        <f>IF(RES_hh_emih_in!E5=0,0,RES_hh_emih_in!E5/RES_summary!E$21)</f>
        <v>0</v>
      </c>
      <c r="F5" s="72">
        <f>IF(RES_hh_emih_in!F5=0,0,RES_hh_emih_in!F5/RES_summary!F$21)</f>
        <v>0</v>
      </c>
      <c r="G5" s="72">
        <f>IF(RES_hh_emih_in!G5=0,0,RES_hh_emih_in!G5/RES_summary!G$21)</f>
        <v>0</v>
      </c>
      <c r="H5" s="72">
        <f>IF(RES_hh_emih_in!H5=0,0,RES_hh_emih_in!H5/RES_summary!H$21)</f>
        <v>0</v>
      </c>
      <c r="I5" s="72">
        <f>IF(RES_hh_emih_in!I5=0,0,RES_hh_emih_in!I5/RES_summary!I$21)</f>
        <v>0</v>
      </c>
      <c r="J5" s="72">
        <f>IF(RES_hh_emih_in!J5=0,0,RES_hh_emih_in!J5/RES_summary!J$21)</f>
        <v>0</v>
      </c>
      <c r="K5" s="72">
        <f>IF(RES_hh_emih_in!K5=0,0,RES_hh_emih_in!K5/RES_summary!K$21)</f>
        <v>44.918984944444816</v>
      </c>
      <c r="L5" s="72">
        <f>IF(RES_hh_emih_in!L5=0,0,RES_hh_emih_in!L5/RES_summary!L$21)</f>
        <v>49.423660482573155</v>
      </c>
      <c r="M5" s="72">
        <f>IF(RES_hh_emih_in!M5=0,0,RES_hh_emih_in!M5/RES_summary!M$21)</f>
        <v>42.294529759257415</v>
      </c>
      <c r="N5" s="72">
        <f>IF(RES_hh_emih_in!N5=0,0,RES_hh_emih_in!N5/RES_summary!N$21)</f>
        <v>34.542192632664815</v>
      </c>
      <c r="O5" s="72">
        <f>IF(RES_hh_emih_in!O5=0,0,RES_hh_emih_in!O5/RES_summary!O$21)</f>
        <v>44.415092535186311</v>
      </c>
      <c r="P5" s="72">
        <f>IF(RES_hh_emih_in!P5=0,0,RES_hh_emih_in!P5/RES_summary!P$21)</f>
        <v>32.604775516402889</v>
      </c>
      <c r="Q5" s="72">
        <f>IF(RES_hh_emih_in!Q5=0,0,RES_hh_emih_in!Q5/RES_summary!Q$21)</f>
        <v>38.185270156092912</v>
      </c>
      <c r="R5" s="72">
        <f>IF(RES_hh_emih_in!R5=0,0,RES_hh_emih_in!R5/RES_summary!R$21)</f>
        <v>0</v>
      </c>
      <c r="S5" s="72">
        <f>IF(RES_hh_emih_in!S5=0,0,RES_hh_emih_in!S5/RES_summary!S$21)</f>
        <v>0</v>
      </c>
      <c r="T5" s="72">
        <f>IF(RES_hh_emih_in!T5=0,0,RES_hh_emih_in!T5/RES_summary!T$21)</f>
        <v>0</v>
      </c>
      <c r="U5" s="72">
        <f>IF(RES_hh_emih_in!U5=0,0,RES_hh_emih_in!U5/RES_summary!U$21)</f>
        <v>0</v>
      </c>
      <c r="V5" s="72">
        <f>IF(RES_hh_emih_in!V5=0,0,RES_hh_emih_in!V5/RES_summary!V$21)</f>
        <v>19.033297978689436</v>
      </c>
      <c r="W5" s="72">
        <f>IF(RES_hh_emih_in!W5=0,0,RES_hh_emih_in!W5/RES_summary!W$21)</f>
        <v>19.344012514560365</v>
      </c>
      <c r="DA5" s="89" t="s">
        <v>939</v>
      </c>
    </row>
    <row r="6" spans="1:105" ht="12" customHeight="1" x14ac:dyDescent="0.25">
      <c r="A6" s="28" t="s">
        <v>74</v>
      </c>
      <c r="B6" s="72"/>
      <c r="C6" s="72">
        <f>IF(RES_hh_emih_in!C6=0,0,RES_hh_emih_in!C6/RES_summary!C$21)</f>
        <v>0</v>
      </c>
      <c r="D6" s="72">
        <f>IF(RES_hh_emih_in!D6=0,0,RES_hh_emih_in!D6/RES_summary!D$21)</f>
        <v>0</v>
      </c>
      <c r="E6" s="72">
        <f>IF(RES_hh_emih_in!E6=0,0,RES_hh_emih_in!E6/RES_summary!E$21)</f>
        <v>0</v>
      </c>
      <c r="F6" s="72">
        <f>IF(RES_hh_emih_in!F6=0,0,RES_hh_emih_in!F6/RES_summary!F$21)</f>
        <v>0</v>
      </c>
      <c r="G6" s="72">
        <f>IF(RES_hh_emih_in!G6=0,0,RES_hh_emih_in!G6/RES_summary!G$21)</f>
        <v>0</v>
      </c>
      <c r="H6" s="72">
        <f>IF(RES_hh_emih_in!H6=0,0,RES_hh_emih_in!H6/RES_summary!H$21)</f>
        <v>0</v>
      </c>
      <c r="I6" s="72">
        <f>IF(RES_hh_emih_in!I6=0,0,RES_hh_emih_in!I6/RES_summary!I$21)</f>
        <v>0</v>
      </c>
      <c r="J6" s="72">
        <f>IF(RES_hh_emih_in!J6=0,0,RES_hh_emih_in!J6/RES_summary!J$21)</f>
        <v>0</v>
      </c>
      <c r="K6" s="72">
        <f>IF(RES_hh_emih_in!K6=0,0,RES_hh_emih_in!K6/RES_summary!K$21)</f>
        <v>0</v>
      </c>
      <c r="L6" s="72">
        <f>IF(RES_hh_emih_in!L6=0,0,RES_hh_emih_in!L6/RES_summary!L$21)</f>
        <v>0</v>
      </c>
      <c r="M6" s="72">
        <f>IF(RES_hh_emih_in!M6=0,0,RES_hh_emih_in!M6/RES_summary!M$21)</f>
        <v>0</v>
      </c>
      <c r="N6" s="72">
        <f>IF(RES_hh_emih_in!N6=0,0,RES_hh_emih_in!N6/RES_summary!N$21)</f>
        <v>1.9016828979321043</v>
      </c>
      <c r="O6" s="72">
        <f>IF(RES_hh_emih_in!O6=0,0,RES_hh_emih_in!O6/RES_summary!O$21)</f>
        <v>3.285301044086427</v>
      </c>
      <c r="P6" s="72">
        <f>IF(RES_hh_emih_in!P6=0,0,RES_hh_emih_in!P6/RES_summary!P$21)</f>
        <v>0</v>
      </c>
      <c r="Q6" s="72">
        <f>IF(RES_hh_emih_in!Q6=0,0,RES_hh_emih_in!Q6/RES_summary!Q$21)</f>
        <v>0</v>
      </c>
      <c r="R6" s="72">
        <f>IF(RES_hh_emih_in!R6=0,0,RES_hh_emih_in!R6/RES_summary!R$21)</f>
        <v>23.779012088745002</v>
      </c>
      <c r="S6" s="72">
        <f>IF(RES_hh_emih_in!S6=0,0,RES_hh_emih_in!S6/RES_summary!S$21)</f>
        <v>15.68295201433919</v>
      </c>
      <c r="T6" s="72">
        <f>IF(RES_hh_emih_in!T6=0,0,RES_hh_emih_in!T6/RES_summary!T$21)</f>
        <v>17.347482247870762</v>
      </c>
      <c r="U6" s="72">
        <f>IF(RES_hh_emih_in!U6=0,0,RES_hh_emih_in!U6/RES_summary!U$21)</f>
        <v>27.153823312030166</v>
      </c>
      <c r="V6" s="72">
        <f>IF(RES_hh_emih_in!V6=0,0,RES_hh_emih_in!V6/RES_summary!V$21)</f>
        <v>0</v>
      </c>
      <c r="W6" s="72">
        <f>IF(RES_hh_emih_in!W6=0,0,RES_hh_emih_in!W6/RES_summary!W$21)</f>
        <v>0</v>
      </c>
      <c r="DA6" s="89" t="s">
        <v>940</v>
      </c>
    </row>
    <row r="7" spans="1:105" ht="12" customHeight="1" x14ac:dyDescent="0.25">
      <c r="A7" s="28" t="s">
        <v>205</v>
      </c>
      <c r="B7" s="72"/>
      <c r="C7" s="72">
        <f>IF(RES_hh_emih_in!C7=0,0,RES_hh_emih_in!C7/RES_summary!C$21)</f>
        <v>53.738851913170492</v>
      </c>
      <c r="D7" s="72">
        <f>IF(RES_hh_emih_in!D7=0,0,RES_hh_emih_in!D7/RES_summary!D$21)</f>
        <v>49.388077990355633</v>
      </c>
      <c r="E7" s="72">
        <f>IF(RES_hh_emih_in!E7=0,0,RES_hh_emih_in!E7/RES_summary!E$21)</f>
        <v>50.448112987971719</v>
      </c>
      <c r="F7" s="72">
        <f>IF(RES_hh_emih_in!F7=0,0,RES_hh_emih_in!F7/RES_summary!F$21)</f>
        <v>52.969079996850823</v>
      </c>
      <c r="G7" s="72">
        <f>IF(RES_hh_emih_in!G7=0,0,RES_hh_emih_in!G7/RES_summary!G$21)</f>
        <v>49.963599119932347</v>
      </c>
      <c r="H7" s="72">
        <f>IF(RES_hh_emih_in!H7=0,0,RES_hh_emih_in!H7/RES_summary!H$21)</f>
        <v>48.388821902220513</v>
      </c>
      <c r="I7" s="72">
        <f>IF(RES_hh_emih_in!I7=0,0,RES_hh_emih_in!I7/RES_summary!I$21)</f>
        <v>45.42322259146836</v>
      </c>
      <c r="J7" s="72">
        <f>IF(RES_hh_emih_in!J7=0,0,RES_hh_emih_in!J7/RES_summary!J$21)</f>
        <v>45.22503027876823</v>
      </c>
      <c r="K7" s="72">
        <f>IF(RES_hh_emih_in!K7=0,0,RES_hh_emih_in!K7/RES_summary!K$21)</f>
        <v>45.305745379798992</v>
      </c>
      <c r="L7" s="72">
        <f>IF(RES_hh_emih_in!L7=0,0,RES_hh_emih_in!L7/RES_summary!L$21)</f>
        <v>39.68519501127642</v>
      </c>
      <c r="M7" s="72">
        <f>IF(RES_hh_emih_in!M7=0,0,RES_hh_emih_in!M7/RES_summary!M$21)</f>
        <v>34.894591167037561</v>
      </c>
      <c r="N7" s="72">
        <f>IF(RES_hh_emih_in!N7=0,0,RES_hh_emih_in!N7/RES_summary!N$21)</f>
        <v>37.258266265429391</v>
      </c>
      <c r="O7" s="72">
        <f>IF(RES_hh_emih_in!O7=0,0,RES_hh_emih_in!O7/RES_summary!O$21)</f>
        <v>33.509456232439248</v>
      </c>
      <c r="P7" s="72">
        <f>IF(RES_hh_emih_in!P7=0,0,RES_hh_emih_in!P7/RES_summary!P$21)</f>
        <v>26.402775258476954</v>
      </c>
      <c r="Q7" s="72">
        <f>IF(RES_hh_emih_in!Q7=0,0,RES_hh_emih_in!Q7/RES_summary!Q$21)</f>
        <v>28.875288319228765</v>
      </c>
      <c r="R7" s="72">
        <f>IF(RES_hh_emih_in!R7=0,0,RES_hh_emih_in!R7/RES_summary!R$21)</f>
        <v>28.027498328337789</v>
      </c>
      <c r="S7" s="72">
        <f>IF(RES_hh_emih_in!S7=0,0,RES_hh_emih_in!S7/RES_summary!S$21)</f>
        <v>25.295141587804842</v>
      </c>
      <c r="T7" s="72">
        <f>IF(RES_hh_emih_in!T7=0,0,RES_hh_emih_in!T7/RES_summary!T$21)</f>
        <v>22.821239191958423</v>
      </c>
      <c r="U7" s="72">
        <f>IF(RES_hh_emih_in!U7=0,0,RES_hh_emih_in!U7/RES_summary!U$21)</f>
        <v>17.409754749235312</v>
      </c>
      <c r="V7" s="72">
        <f>IF(RES_hh_emih_in!V7=0,0,RES_hh_emih_in!V7/RES_summary!V$21)</f>
        <v>19.694788985638013</v>
      </c>
      <c r="W7" s="72">
        <f>IF(RES_hh_emih_in!W7=0,0,RES_hh_emih_in!W7/RES_summary!W$21)</f>
        <v>16.824883701404143</v>
      </c>
      <c r="DA7" s="89" t="s">
        <v>941</v>
      </c>
    </row>
    <row r="8" spans="1:105" ht="12" customHeight="1" x14ac:dyDescent="0.25">
      <c r="A8" s="28" t="s">
        <v>192</v>
      </c>
      <c r="B8" s="72"/>
      <c r="C8" s="72">
        <f>IF(RES_hh_emih_in!C8=0,0,RES_hh_emih_in!C8/RES_summary!C$21)</f>
        <v>34.173890889590695</v>
      </c>
      <c r="D8" s="72">
        <f>IF(RES_hh_emih_in!D8=0,0,RES_hh_emih_in!D8/RES_summary!D$21)</f>
        <v>32.415797543777551</v>
      </c>
      <c r="E8" s="72">
        <f>IF(RES_hh_emih_in!E8=0,0,RES_hh_emih_in!E8/RES_summary!E$21)</f>
        <v>33.125946104576549</v>
      </c>
      <c r="F8" s="72">
        <f>IF(RES_hh_emih_in!F8=0,0,RES_hh_emih_in!F8/RES_summary!F$21)</f>
        <v>34.546687833079595</v>
      </c>
      <c r="G8" s="72">
        <f>IF(RES_hh_emih_in!G8=0,0,RES_hh_emih_in!G8/RES_summary!G$21)</f>
        <v>33.390476425157892</v>
      </c>
      <c r="H8" s="72">
        <f>IF(RES_hh_emih_in!H8=0,0,RES_hh_emih_in!H8/RES_summary!H$21)</f>
        <v>29.93618456255868</v>
      </c>
      <c r="I8" s="72">
        <f>IF(RES_hh_emih_in!I8=0,0,RES_hh_emih_in!I8/RES_summary!I$21)</f>
        <v>28.593389281801443</v>
      </c>
      <c r="J8" s="72">
        <f>IF(RES_hh_emih_in!J8=0,0,RES_hh_emih_in!J8/RES_summary!J$21)</f>
        <v>28.79341693700535</v>
      </c>
      <c r="K8" s="72">
        <f>IF(RES_hh_emih_in!K8=0,0,RES_hh_emih_in!K8/RES_summary!K$21)</f>
        <v>26.417552326818281</v>
      </c>
      <c r="L8" s="72">
        <f>IF(RES_hh_emih_in!L8=0,0,RES_hh_emih_in!L8/RES_summary!L$21)</f>
        <v>28.92414089047206</v>
      </c>
      <c r="M8" s="72">
        <f>IF(RES_hh_emih_in!M8=0,0,RES_hh_emih_in!M8/RES_summary!M$21)</f>
        <v>25.800628523757375</v>
      </c>
      <c r="N8" s="72">
        <f>IF(RES_hh_emih_in!N8=0,0,RES_hh_emih_in!N8/RES_summary!N$21)</f>
        <v>22.291338045665857</v>
      </c>
      <c r="O8" s="72">
        <f>IF(RES_hh_emih_in!O8=0,0,RES_hh_emih_in!O8/RES_summary!O$21)</f>
        <v>22.528294663887564</v>
      </c>
      <c r="P8" s="72">
        <f>IF(RES_hh_emih_in!P8=0,0,RES_hh_emih_in!P8/RES_summary!P$21)</f>
        <v>19.151787982465834</v>
      </c>
      <c r="Q8" s="72">
        <f>IF(RES_hh_emih_in!Q8=0,0,RES_hh_emih_in!Q8/RES_summary!Q$21)</f>
        <v>19.284613829787542</v>
      </c>
      <c r="R8" s="72">
        <f>IF(RES_hh_emih_in!R8=0,0,RES_hh_emih_in!R8/RES_summary!R$21)</f>
        <v>18.567561357654736</v>
      </c>
      <c r="S8" s="72">
        <f>IF(RES_hh_emih_in!S8=0,0,RES_hh_emih_in!S8/RES_summary!S$21)</f>
        <v>19.045183255222693</v>
      </c>
      <c r="T8" s="72">
        <f>IF(RES_hh_emih_in!T8=0,0,RES_hh_emih_in!T8/RES_summary!T$21)</f>
        <v>15.692805726775719</v>
      </c>
      <c r="U8" s="72">
        <f>IF(RES_hh_emih_in!U8=0,0,RES_hh_emih_in!U8/RES_summary!U$21)</f>
        <v>14.131902168250718</v>
      </c>
      <c r="V8" s="72">
        <f>IF(RES_hh_emih_in!V8=0,0,RES_hh_emih_in!V8/RES_summary!V$21)</f>
        <v>13.810294005051871</v>
      </c>
      <c r="W8" s="72">
        <f>IF(RES_hh_emih_in!W8=0,0,RES_hh_emih_in!W8/RES_summary!W$21)</f>
        <v>11.431328373401341</v>
      </c>
      <c r="DA8" s="89" t="s">
        <v>942</v>
      </c>
    </row>
    <row r="9" spans="1:105" ht="12" customHeight="1" x14ac:dyDescent="0.25">
      <c r="A9" s="28" t="s">
        <v>207</v>
      </c>
      <c r="B9" s="72"/>
      <c r="C9" s="72">
        <f>IF(RES_hh_emih_in!C9=0,0,RES_hh_emih_in!C9/RES_summary!C$21)</f>
        <v>0</v>
      </c>
      <c r="D9" s="72">
        <f>IF(RES_hh_emih_in!D9=0,0,RES_hh_emih_in!D9/RES_summary!D$21)</f>
        <v>0</v>
      </c>
      <c r="E9" s="72">
        <f>IF(RES_hh_emih_in!E9=0,0,RES_hh_emih_in!E9/RES_summary!E$21)</f>
        <v>0</v>
      </c>
      <c r="F9" s="72">
        <f>IF(RES_hh_emih_in!F9=0,0,RES_hh_emih_in!F9/RES_summary!F$21)</f>
        <v>0</v>
      </c>
      <c r="G9" s="72">
        <f>IF(RES_hh_emih_in!G9=0,0,RES_hh_emih_in!G9/RES_summary!G$21)</f>
        <v>0</v>
      </c>
      <c r="H9" s="72">
        <f>IF(RES_hh_emih_in!H9=0,0,RES_hh_emih_in!H9/RES_summary!H$21)</f>
        <v>0</v>
      </c>
      <c r="I9" s="72">
        <f>IF(RES_hh_emih_in!I9=0,0,RES_hh_emih_in!I9/RES_summary!I$21)</f>
        <v>0</v>
      </c>
      <c r="J9" s="72">
        <f>IF(RES_hh_emih_in!J9=0,0,RES_hh_emih_in!J9/RES_summary!J$21)</f>
        <v>0</v>
      </c>
      <c r="K9" s="72">
        <f>IF(RES_hh_emih_in!K9=0,0,RES_hh_emih_in!K9/RES_summary!K$21)</f>
        <v>0</v>
      </c>
      <c r="L9" s="72">
        <f>IF(RES_hh_emih_in!L9=0,0,RES_hh_emih_in!L9/RES_summary!L$21)</f>
        <v>0</v>
      </c>
      <c r="M9" s="72">
        <f>IF(RES_hh_emih_in!M9=0,0,RES_hh_emih_in!M9/RES_summary!M$21)</f>
        <v>0</v>
      </c>
      <c r="N9" s="72">
        <f>IF(RES_hh_emih_in!N9=0,0,RES_hh_emih_in!N9/RES_summary!N$21)</f>
        <v>0</v>
      </c>
      <c r="O9" s="72">
        <f>IF(RES_hh_emih_in!O9=0,0,RES_hh_emih_in!O9/RES_summary!O$21)</f>
        <v>0</v>
      </c>
      <c r="P9" s="72">
        <f>IF(RES_hh_emih_in!P9=0,0,RES_hh_emih_in!P9/RES_summary!P$21)</f>
        <v>0</v>
      </c>
      <c r="Q9" s="72">
        <f>IF(RES_hh_emih_in!Q9=0,0,RES_hh_emih_in!Q9/RES_summary!Q$21)</f>
        <v>0</v>
      </c>
      <c r="R9" s="72">
        <f>IF(RES_hh_emih_in!R9=0,0,RES_hh_emih_in!R9/RES_summary!R$21)</f>
        <v>0</v>
      </c>
      <c r="S9" s="72">
        <f>IF(RES_hh_emih_in!S9=0,0,RES_hh_emih_in!S9/RES_summary!S$21)</f>
        <v>0</v>
      </c>
      <c r="T9" s="72">
        <f>IF(RES_hh_emih_in!T9=0,0,RES_hh_emih_in!T9/RES_summary!T$21)</f>
        <v>0</v>
      </c>
      <c r="U9" s="72">
        <f>IF(RES_hh_emih_in!U9=0,0,RES_hh_emih_in!U9/RES_summary!U$21)</f>
        <v>0</v>
      </c>
      <c r="V9" s="72">
        <f>IF(RES_hh_emih_in!V9=0,0,RES_hh_emih_in!V9/RES_summary!V$21)</f>
        <v>0</v>
      </c>
      <c r="W9" s="72">
        <f>IF(RES_hh_emih_in!W9=0,0,RES_hh_emih_in!W9/RES_summary!W$21)</f>
        <v>0</v>
      </c>
      <c r="DA9" s="89" t="s">
        <v>943</v>
      </c>
    </row>
    <row r="10" spans="1:105" ht="12" customHeight="1" x14ac:dyDescent="0.25">
      <c r="A10" s="28" t="s">
        <v>202</v>
      </c>
      <c r="B10" s="72"/>
      <c r="C10" s="72">
        <f>IF(RES_hh_emih_in!C10=0,0,RES_hh_emih_in!C10/RES_summary!C$21)</f>
        <v>0</v>
      </c>
      <c r="D10" s="72">
        <f>IF(RES_hh_emih_in!D10=0,0,RES_hh_emih_in!D10/RES_summary!D$21)</f>
        <v>0</v>
      </c>
      <c r="E10" s="72">
        <f>IF(RES_hh_emih_in!E10=0,0,RES_hh_emih_in!E10/RES_summary!E$21)</f>
        <v>0</v>
      </c>
      <c r="F10" s="72">
        <f>IF(RES_hh_emih_in!F10=0,0,RES_hh_emih_in!F10/RES_summary!F$21)</f>
        <v>0</v>
      </c>
      <c r="G10" s="72">
        <f>IF(RES_hh_emih_in!G10=0,0,RES_hh_emih_in!G10/RES_summary!G$21)</f>
        <v>0</v>
      </c>
      <c r="H10" s="72">
        <f>IF(RES_hh_emih_in!H10=0,0,RES_hh_emih_in!H10/RES_summary!H$21)</f>
        <v>0</v>
      </c>
      <c r="I10" s="72">
        <f>IF(RES_hh_emih_in!I10=0,0,RES_hh_emih_in!I10/RES_summary!I$21)</f>
        <v>0</v>
      </c>
      <c r="J10" s="72">
        <f>IF(RES_hh_emih_in!J10=0,0,RES_hh_emih_in!J10/RES_summary!J$21)</f>
        <v>0</v>
      </c>
      <c r="K10" s="72">
        <f>IF(RES_hh_emih_in!K10=0,0,RES_hh_emih_in!K10/RES_summary!K$21)</f>
        <v>0</v>
      </c>
      <c r="L10" s="72">
        <f>IF(RES_hh_emih_in!L10=0,0,RES_hh_emih_in!L10/RES_summary!L$21)</f>
        <v>0</v>
      </c>
      <c r="M10" s="72">
        <f>IF(RES_hh_emih_in!M10=0,0,RES_hh_emih_in!M10/RES_summary!M$21)</f>
        <v>0</v>
      </c>
      <c r="N10" s="72">
        <f>IF(RES_hh_emih_in!N10=0,0,RES_hh_emih_in!N10/RES_summary!N$21)</f>
        <v>0</v>
      </c>
      <c r="O10" s="72">
        <f>IF(RES_hh_emih_in!O10=0,0,RES_hh_emih_in!O10/RES_summary!O$21)</f>
        <v>0</v>
      </c>
      <c r="P10" s="72">
        <f>IF(RES_hh_emih_in!P10=0,0,RES_hh_emih_in!P10/RES_summary!P$21)</f>
        <v>0</v>
      </c>
      <c r="Q10" s="72">
        <f>IF(RES_hh_emih_in!Q10=0,0,RES_hh_emih_in!Q10/RES_summary!Q$21)</f>
        <v>0</v>
      </c>
      <c r="R10" s="72">
        <f>IF(RES_hh_emih_in!R10=0,0,RES_hh_emih_in!R10/RES_summary!R$21)</f>
        <v>0</v>
      </c>
      <c r="S10" s="72">
        <f>IF(RES_hh_emih_in!S10=0,0,RES_hh_emih_in!S10/RES_summary!S$21)</f>
        <v>0</v>
      </c>
      <c r="T10" s="72">
        <f>IF(RES_hh_emih_in!T10=0,0,RES_hh_emih_in!T10/RES_summary!T$21)</f>
        <v>0</v>
      </c>
      <c r="U10" s="72">
        <f>IF(RES_hh_emih_in!U10=0,0,RES_hh_emih_in!U10/RES_summary!U$21)</f>
        <v>0</v>
      </c>
      <c r="V10" s="72">
        <f>IF(RES_hh_emih_in!V10=0,0,RES_hh_emih_in!V10/RES_summary!V$21)</f>
        <v>0</v>
      </c>
      <c r="W10" s="72">
        <f>IF(RES_hh_emih_in!W10=0,0,RES_hh_emih_in!W10/RES_summary!W$21)</f>
        <v>0</v>
      </c>
      <c r="DA10" s="89" t="s">
        <v>944</v>
      </c>
    </row>
    <row r="11" spans="1:105" ht="12" customHeight="1" x14ac:dyDescent="0.25">
      <c r="A11" s="28" t="s">
        <v>203</v>
      </c>
      <c r="B11" s="72"/>
      <c r="C11" s="72">
        <f>IF(RES_hh_emih_in!C11=0,0,RES_hh_emih_in!C11/RES_summary!C$21)</f>
        <v>0</v>
      </c>
      <c r="D11" s="72">
        <f>IF(RES_hh_emih_in!D11=0,0,RES_hh_emih_in!D11/RES_summary!D$21)</f>
        <v>0</v>
      </c>
      <c r="E11" s="72">
        <f>IF(RES_hh_emih_in!E11=0,0,RES_hh_emih_in!E11/RES_summary!E$21)</f>
        <v>0</v>
      </c>
      <c r="F11" s="72">
        <f>IF(RES_hh_emih_in!F11=0,0,RES_hh_emih_in!F11/RES_summary!F$21)</f>
        <v>0</v>
      </c>
      <c r="G11" s="72">
        <f>IF(RES_hh_emih_in!G11=0,0,RES_hh_emih_in!G11/RES_summary!G$21)</f>
        <v>0</v>
      </c>
      <c r="H11" s="72">
        <f>IF(RES_hh_emih_in!H11=0,0,RES_hh_emih_in!H11/RES_summary!H$21)</f>
        <v>0</v>
      </c>
      <c r="I11" s="72">
        <f>IF(RES_hh_emih_in!I11=0,0,RES_hh_emih_in!I11/RES_summary!I$21)</f>
        <v>0</v>
      </c>
      <c r="J11" s="72">
        <f>IF(RES_hh_emih_in!J11=0,0,RES_hh_emih_in!J11/RES_summary!J$21)</f>
        <v>0</v>
      </c>
      <c r="K11" s="72">
        <f>IF(RES_hh_emih_in!K11=0,0,RES_hh_emih_in!K11/RES_summary!K$21)</f>
        <v>0</v>
      </c>
      <c r="L11" s="72">
        <f>IF(RES_hh_emih_in!L11=0,0,RES_hh_emih_in!L11/RES_summary!L$21)</f>
        <v>0</v>
      </c>
      <c r="M11" s="72">
        <f>IF(RES_hh_emih_in!M11=0,0,RES_hh_emih_in!M11/RES_summary!M$21)</f>
        <v>0</v>
      </c>
      <c r="N11" s="72">
        <f>IF(RES_hh_emih_in!N11=0,0,RES_hh_emih_in!N11/RES_summary!N$21)</f>
        <v>0</v>
      </c>
      <c r="O11" s="72">
        <f>IF(RES_hh_emih_in!O11=0,0,RES_hh_emih_in!O11/RES_summary!O$21)</f>
        <v>0</v>
      </c>
      <c r="P11" s="72">
        <f>IF(RES_hh_emih_in!P11=0,0,RES_hh_emih_in!P11/RES_summary!P$21)</f>
        <v>0</v>
      </c>
      <c r="Q11" s="72">
        <f>IF(RES_hh_emih_in!Q11=0,0,RES_hh_emih_in!Q11/RES_summary!Q$21)</f>
        <v>0</v>
      </c>
      <c r="R11" s="72">
        <f>IF(RES_hh_emih_in!R11=0,0,RES_hh_emih_in!R11/RES_summary!R$21)</f>
        <v>0</v>
      </c>
      <c r="S11" s="72">
        <f>IF(RES_hh_emih_in!S11=0,0,RES_hh_emih_in!S11/RES_summary!S$21)</f>
        <v>0</v>
      </c>
      <c r="T11" s="72">
        <f>IF(RES_hh_emih_in!T11=0,0,RES_hh_emih_in!T11/RES_summary!T$21)</f>
        <v>0</v>
      </c>
      <c r="U11" s="72">
        <f>IF(RES_hh_emih_in!U11=0,0,RES_hh_emih_in!U11/RES_summary!U$21)</f>
        <v>0</v>
      </c>
      <c r="V11" s="72">
        <f>IF(RES_hh_emih_in!V11=0,0,RES_hh_emih_in!V11/RES_summary!V$21)</f>
        <v>0</v>
      </c>
      <c r="W11" s="72">
        <f>IF(RES_hh_emih_in!W11=0,0,RES_hh_emih_in!W11/RES_summary!W$21)</f>
        <v>0</v>
      </c>
      <c r="DA11" s="89" t="s">
        <v>945</v>
      </c>
    </row>
    <row r="12" spans="1:105" ht="12" customHeight="1" x14ac:dyDescent="0.25">
      <c r="A12" s="28" t="s">
        <v>95</v>
      </c>
      <c r="B12" s="72"/>
      <c r="C12" s="72">
        <f>IF(RES_hh_emih_in!C12=0,0,RES_hh_emih_in!C12/RES_summary!C$21)</f>
        <v>0</v>
      </c>
      <c r="D12" s="72">
        <f>IF(RES_hh_emih_in!D12=0,0,RES_hh_emih_in!D12/RES_summary!D$21)</f>
        <v>0</v>
      </c>
      <c r="E12" s="72">
        <f>IF(RES_hh_emih_in!E12=0,0,RES_hh_emih_in!E12/RES_summary!E$21)</f>
        <v>0</v>
      </c>
      <c r="F12" s="72">
        <f>IF(RES_hh_emih_in!F12=0,0,RES_hh_emih_in!F12/RES_summary!F$21)</f>
        <v>0</v>
      </c>
      <c r="G12" s="72">
        <f>IF(RES_hh_emih_in!G12=0,0,RES_hh_emih_in!G12/RES_summary!G$21)</f>
        <v>0</v>
      </c>
      <c r="H12" s="72">
        <f>IF(RES_hh_emih_in!H12=0,0,RES_hh_emih_in!H12/RES_summary!H$21)</f>
        <v>0</v>
      </c>
      <c r="I12" s="72">
        <f>IF(RES_hh_emih_in!I12=0,0,RES_hh_emih_in!I12/RES_summary!I$21)</f>
        <v>0</v>
      </c>
      <c r="J12" s="72">
        <f>IF(RES_hh_emih_in!J12=0,0,RES_hh_emih_in!J12/RES_summary!J$21)</f>
        <v>0</v>
      </c>
      <c r="K12" s="72">
        <f>IF(RES_hh_emih_in!K12=0,0,RES_hh_emih_in!K12/RES_summary!K$21)</f>
        <v>0</v>
      </c>
      <c r="L12" s="72">
        <f>IF(RES_hh_emih_in!L12=0,0,RES_hh_emih_in!L12/RES_summary!L$21)</f>
        <v>0</v>
      </c>
      <c r="M12" s="72">
        <f>IF(RES_hh_emih_in!M12=0,0,RES_hh_emih_in!M12/RES_summary!M$21)</f>
        <v>0</v>
      </c>
      <c r="N12" s="72">
        <f>IF(RES_hh_emih_in!N12=0,0,RES_hh_emih_in!N12/RES_summary!N$21)</f>
        <v>0</v>
      </c>
      <c r="O12" s="72">
        <f>IF(RES_hh_emih_in!O12=0,0,RES_hh_emih_in!O12/RES_summary!O$21)</f>
        <v>0</v>
      </c>
      <c r="P12" s="72">
        <f>IF(RES_hh_emih_in!P12=0,0,RES_hh_emih_in!P12/RES_summary!P$21)</f>
        <v>0</v>
      </c>
      <c r="Q12" s="72">
        <f>IF(RES_hh_emih_in!Q12=0,0,RES_hh_emih_in!Q12/RES_summary!Q$21)</f>
        <v>0</v>
      </c>
      <c r="R12" s="72">
        <f>IF(RES_hh_emih_in!R12=0,0,RES_hh_emih_in!R12/RES_summary!R$21)</f>
        <v>0</v>
      </c>
      <c r="S12" s="72">
        <f>IF(RES_hh_emih_in!S12=0,0,RES_hh_emih_in!S12/RES_summary!S$21)</f>
        <v>0</v>
      </c>
      <c r="T12" s="72">
        <f>IF(RES_hh_emih_in!T12=0,0,RES_hh_emih_in!T12/RES_summary!T$21)</f>
        <v>0</v>
      </c>
      <c r="U12" s="72">
        <f>IF(RES_hh_emih_in!U12=0,0,RES_hh_emih_in!U12/RES_summary!U$21)</f>
        <v>0</v>
      </c>
      <c r="V12" s="72">
        <f>IF(RES_hh_emih_in!V12=0,0,RES_hh_emih_in!V12/RES_summary!V$21)</f>
        <v>0</v>
      </c>
      <c r="W12" s="72">
        <f>IF(RES_hh_emih_in!W12=0,0,RES_hh_emih_in!W12/RES_summary!W$21)</f>
        <v>0</v>
      </c>
      <c r="DA12" s="89" t="s">
        <v>946</v>
      </c>
    </row>
    <row r="13" spans="1:105" ht="12" customHeight="1" x14ac:dyDescent="0.25">
      <c r="A13" s="73" t="s">
        <v>94</v>
      </c>
      <c r="B13" s="74"/>
      <c r="C13" s="74">
        <f>IF(RES_hh_emih_in!C13=0,0,RES_hh_emih_in!C13/RES_summary!C$21)</f>
        <v>0</v>
      </c>
      <c r="D13" s="74">
        <f>IF(RES_hh_emih_in!D13=0,0,RES_hh_emih_in!D13/RES_summary!D$21)</f>
        <v>0</v>
      </c>
      <c r="E13" s="74">
        <f>IF(RES_hh_emih_in!E13=0,0,RES_hh_emih_in!E13/RES_summary!E$21)</f>
        <v>0</v>
      </c>
      <c r="F13" s="74">
        <f>IF(RES_hh_emih_in!F13=0,0,RES_hh_emih_in!F13/RES_summary!F$21)</f>
        <v>0</v>
      </c>
      <c r="G13" s="74">
        <f>IF(RES_hh_emih_in!G13=0,0,RES_hh_emih_in!G13/RES_summary!G$21)</f>
        <v>0</v>
      </c>
      <c r="H13" s="74">
        <f>IF(RES_hh_emih_in!H13=0,0,RES_hh_emih_in!H13/RES_summary!H$21)</f>
        <v>0</v>
      </c>
      <c r="I13" s="74">
        <f>IF(RES_hh_emih_in!I13=0,0,RES_hh_emih_in!I13/RES_summary!I$21)</f>
        <v>0</v>
      </c>
      <c r="J13" s="74">
        <f>IF(RES_hh_emih_in!J13=0,0,RES_hh_emih_in!J13/RES_summary!J$21)</f>
        <v>0</v>
      </c>
      <c r="K13" s="74">
        <f>IF(RES_hh_emih_in!K13=0,0,RES_hh_emih_in!K13/RES_summary!K$21)</f>
        <v>0</v>
      </c>
      <c r="L13" s="74">
        <f>IF(RES_hh_emih_in!L13=0,0,RES_hh_emih_in!L13/RES_summary!L$21)</f>
        <v>0</v>
      </c>
      <c r="M13" s="74">
        <f>IF(RES_hh_emih_in!M13=0,0,RES_hh_emih_in!M13/RES_summary!M$21)</f>
        <v>0</v>
      </c>
      <c r="N13" s="74">
        <f>IF(RES_hh_emih_in!N13=0,0,RES_hh_emih_in!N13/RES_summary!N$21)</f>
        <v>0</v>
      </c>
      <c r="O13" s="74">
        <f>IF(RES_hh_emih_in!O13=0,0,RES_hh_emih_in!O13/RES_summary!O$21)</f>
        <v>0</v>
      </c>
      <c r="P13" s="74">
        <f>IF(RES_hh_emih_in!P13=0,0,RES_hh_emih_in!P13/RES_summary!P$21)</f>
        <v>0</v>
      </c>
      <c r="Q13" s="74">
        <f>IF(RES_hh_emih_in!Q13=0,0,RES_hh_emih_in!Q13/RES_summary!Q$21)</f>
        <v>0</v>
      </c>
      <c r="R13" s="74">
        <f>IF(RES_hh_emih_in!R13=0,0,RES_hh_emih_in!R13/RES_summary!R$21)</f>
        <v>0</v>
      </c>
      <c r="S13" s="74">
        <f>IF(RES_hh_emih_in!S13=0,0,RES_hh_emih_in!S13/RES_summary!S$21)</f>
        <v>0</v>
      </c>
      <c r="T13" s="74">
        <f>IF(RES_hh_emih_in!T13=0,0,RES_hh_emih_in!T13/RES_summary!T$21)</f>
        <v>0</v>
      </c>
      <c r="U13" s="74">
        <f>IF(RES_hh_emih_in!U13=0,0,RES_hh_emih_in!U13/RES_summary!U$21)</f>
        <v>0</v>
      </c>
      <c r="V13" s="74">
        <f>IF(RES_hh_emih_in!V13=0,0,RES_hh_emih_in!V13/RES_summary!V$21)</f>
        <v>0</v>
      </c>
      <c r="W13" s="74">
        <f>IF(RES_hh_emih_in!W13=0,0,RES_hh_emih_in!W13/RES_summary!W$21)</f>
        <v>0</v>
      </c>
      <c r="DA13" s="90" t="s">
        <v>947</v>
      </c>
    </row>
    <row r="14" spans="1:105" ht="12" customHeight="1" x14ac:dyDescent="0.25">
      <c r="A14" s="75" t="s">
        <v>97</v>
      </c>
      <c r="B14" s="76"/>
      <c r="C14" s="76">
        <f>IF(RES_hh_emih_in!C14=0,0,RES_hh_emih_in!C14/RES_summary!C$21)</f>
        <v>0</v>
      </c>
      <c r="D14" s="76">
        <f>IF(RES_hh_emih_in!D14=0,0,RES_hh_emih_in!D14/RES_summary!D$21)</f>
        <v>0</v>
      </c>
      <c r="E14" s="76">
        <f>IF(RES_hh_emih_in!E14=0,0,RES_hh_emih_in!E14/RES_summary!E$21)</f>
        <v>0</v>
      </c>
      <c r="F14" s="76">
        <f>IF(RES_hh_emih_in!F14=0,0,RES_hh_emih_in!F14/RES_summary!F$21)</f>
        <v>0</v>
      </c>
      <c r="G14" s="76">
        <f>IF(RES_hh_emih_in!G14=0,0,RES_hh_emih_in!G14/RES_summary!G$21)</f>
        <v>0</v>
      </c>
      <c r="H14" s="76">
        <f>IF(RES_hh_emih_in!H14=0,0,RES_hh_emih_in!H14/RES_summary!H$21)</f>
        <v>0</v>
      </c>
      <c r="I14" s="76">
        <f>IF(RES_hh_emih_in!I14=0,0,RES_hh_emih_in!I14/RES_summary!I$21)</f>
        <v>0</v>
      </c>
      <c r="J14" s="76">
        <f>IF(RES_hh_emih_in!J14=0,0,RES_hh_emih_in!J14/RES_summary!J$21)</f>
        <v>0</v>
      </c>
      <c r="K14" s="76">
        <f>IF(RES_hh_emih_in!K14=0,0,RES_hh_emih_in!K14/RES_summary!K$21)</f>
        <v>0</v>
      </c>
      <c r="L14" s="76">
        <f>IF(RES_hh_emih_in!L14=0,0,RES_hh_emih_in!L14/RES_summary!L$21)</f>
        <v>0</v>
      </c>
      <c r="M14" s="76">
        <f>IF(RES_hh_emih_in!M14=0,0,RES_hh_emih_in!M14/RES_summary!M$21)</f>
        <v>0</v>
      </c>
      <c r="N14" s="76">
        <f>IF(RES_hh_emih_in!N14=0,0,RES_hh_emih_in!N14/RES_summary!N$21)</f>
        <v>0</v>
      </c>
      <c r="O14" s="76">
        <f>IF(RES_hh_emih_in!O14=0,0,RES_hh_emih_in!O14/RES_summary!O$21)</f>
        <v>0</v>
      </c>
      <c r="P14" s="76">
        <f>IF(RES_hh_emih_in!P14=0,0,RES_hh_emih_in!P14/RES_summary!P$21)</f>
        <v>0</v>
      </c>
      <c r="Q14" s="76">
        <f>IF(RES_hh_emih_in!Q14=0,0,RES_hh_emih_in!Q14/RES_summary!Q$21)</f>
        <v>0</v>
      </c>
      <c r="R14" s="76">
        <f>IF(RES_hh_emih_in!R14=0,0,RES_hh_emih_in!R14/RES_summary!R$21)</f>
        <v>0</v>
      </c>
      <c r="S14" s="76">
        <f>IF(RES_hh_emih_in!S14=0,0,RES_hh_emih_in!S14/RES_summary!S$21)</f>
        <v>0</v>
      </c>
      <c r="T14" s="76">
        <f>IF(RES_hh_emih_in!T14=0,0,RES_hh_emih_in!T14/RES_summary!T$21)</f>
        <v>0</v>
      </c>
      <c r="U14" s="76">
        <f>IF(RES_hh_emih_in!U14=0,0,RES_hh_emih_in!U14/RES_summary!U$21)</f>
        <v>0</v>
      </c>
      <c r="V14" s="76">
        <f>IF(RES_hh_emih_in!V14=0,0,RES_hh_emih_in!V14/RES_summary!V$21)</f>
        <v>0</v>
      </c>
      <c r="W14" s="76">
        <f>IF(RES_hh_emih_in!W14=0,0,RES_hh_emih_in!W14/RES_summary!W$21)</f>
        <v>0</v>
      </c>
      <c r="DA14" s="91" t="s">
        <v>948</v>
      </c>
    </row>
    <row r="15" spans="1:105" ht="12.95" customHeight="1" x14ac:dyDescent="0.25">
      <c r="A15" s="68" t="s">
        <v>92</v>
      </c>
      <c r="B15" s="69"/>
      <c r="C15" s="69">
        <f>IF(RES_hh_emih_in!C15=0,0,RES_hh_emih_in!C15/RES_summary!C$21)</f>
        <v>0</v>
      </c>
      <c r="D15" s="69">
        <f>IF(RES_hh_emih_in!D15=0,0,RES_hh_emih_in!D15/RES_summary!D$21)</f>
        <v>0</v>
      </c>
      <c r="E15" s="69">
        <f>IF(RES_hh_emih_in!E15=0,0,RES_hh_emih_in!E15/RES_summary!E$21)</f>
        <v>0</v>
      </c>
      <c r="F15" s="69">
        <f>IF(RES_hh_emih_in!F15=0,0,RES_hh_emih_in!F15/RES_summary!F$21)</f>
        <v>0</v>
      </c>
      <c r="G15" s="69">
        <f>IF(RES_hh_emih_in!G15=0,0,RES_hh_emih_in!G15/RES_summary!G$21)</f>
        <v>0</v>
      </c>
      <c r="H15" s="69">
        <f>IF(RES_hh_emih_in!H15=0,0,RES_hh_emih_in!H15/RES_summary!H$21)</f>
        <v>0</v>
      </c>
      <c r="I15" s="69">
        <f>IF(RES_hh_emih_in!I15=0,0,RES_hh_emih_in!I15/RES_summary!I$21)</f>
        <v>0</v>
      </c>
      <c r="J15" s="69">
        <f>IF(RES_hh_emih_in!J15=0,0,RES_hh_emih_in!J15/RES_summary!J$21)</f>
        <v>0</v>
      </c>
      <c r="K15" s="69">
        <f>IF(RES_hh_emih_in!K15=0,0,RES_hh_emih_in!K15/RES_summary!K$21)</f>
        <v>0</v>
      </c>
      <c r="L15" s="69">
        <f>IF(RES_hh_emih_in!L15=0,0,RES_hh_emih_in!L15/RES_summary!L$21)</f>
        <v>0</v>
      </c>
      <c r="M15" s="69">
        <f>IF(RES_hh_emih_in!M15=0,0,RES_hh_emih_in!M15/RES_summary!M$21)</f>
        <v>0</v>
      </c>
      <c r="N15" s="69">
        <f>IF(RES_hh_emih_in!N15=0,0,RES_hh_emih_in!N15/RES_summary!N$21)</f>
        <v>0</v>
      </c>
      <c r="O15" s="69">
        <f>IF(RES_hh_emih_in!O15=0,0,RES_hh_emih_in!O15/RES_summary!O$21)</f>
        <v>0</v>
      </c>
      <c r="P15" s="69">
        <f>IF(RES_hh_emih_in!P15=0,0,RES_hh_emih_in!P15/RES_summary!P$21)</f>
        <v>0</v>
      </c>
      <c r="Q15" s="69">
        <f>IF(RES_hh_emih_in!Q15=0,0,RES_hh_emih_in!Q15/RES_summary!Q$21)</f>
        <v>0</v>
      </c>
      <c r="R15" s="69">
        <f>IF(RES_hh_emih_in!R15=0,0,RES_hh_emih_in!R15/RES_summary!R$21)</f>
        <v>0</v>
      </c>
      <c r="S15" s="69">
        <f>IF(RES_hh_emih_in!S15=0,0,RES_hh_emih_in!S15/RES_summary!S$21)</f>
        <v>0</v>
      </c>
      <c r="T15" s="69">
        <f>IF(RES_hh_emih_in!T15=0,0,RES_hh_emih_in!T15/RES_summary!T$21)</f>
        <v>0</v>
      </c>
      <c r="U15" s="69">
        <f>IF(RES_hh_emih_in!U15=0,0,RES_hh_emih_in!U15/RES_summary!U$21)</f>
        <v>0</v>
      </c>
      <c r="V15" s="69">
        <f>IF(RES_hh_emih_in!V15=0,0,RES_hh_emih_in!V15/RES_summary!V$21)</f>
        <v>0</v>
      </c>
      <c r="W15" s="69">
        <f>IF(RES_hh_emih_in!W15=0,0,RES_hh_emih_in!W15/RES_summary!W$21)</f>
        <v>0</v>
      </c>
      <c r="DA15" s="88" t="s">
        <v>949</v>
      </c>
    </row>
    <row r="16" spans="1:105" ht="12" customHeight="1" x14ac:dyDescent="0.25">
      <c r="A16" s="28" t="s">
        <v>91</v>
      </c>
      <c r="B16" s="72"/>
      <c r="C16" s="72">
        <f>IF(RES_hh_emih_in!C16=0,0,RES_hh_emih_in!C16/RES_summary!C$21)</f>
        <v>0</v>
      </c>
      <c r="D16" s="72">
        <f>IF(RES_hh_emih_in!D16=0,0,RES_hh_emih_in!D16/RES_summary!D$21)</f>
        <v>0</v>
      </c>
      <c r="E16" s="72">
        <f>IF(RES_hh_emih_in!E16=0,0,RES_hh_emih_in!E16/RES_summary!E$21)</f>
        <v>0</v>
      </c>
      <c r="F16" s="72">
        <f>IF(RES_hh_emih_in!F16=0,0,RES_hh_emih_in!F16/RES_summary!F$21)</f>
        <v>0</v>
      </c>
      <c r="G16" s="72">
        <f>IF(RES_hh_emih_in!G16=0,0,RES_hh_emih_in!G16/RES_summary!G$21)</f>
        <v>0</v>
      </c>
      <c r="H16" s="72">
        <f>IF(RES_hh_emih_in!H16=0,0,RES_hh_emih_in!H16/RES_summary!H$21)</f>
        <v>0</v>
      </c>
      <c r="I16" s="72">
        <f>IF(RES_hh_emih_in!I16=0,0,RES_hh_emih_in!I16/RES_summary!I$21)</f>
        <v>0</v>
      </c>
      <c r="J16" s="72">
        <f>IF(RES_hh_emih_in!J16=0,0,RES_hh_emih_in!J16/RES_summary!J$21)</f>
        <v>0</v>
      </c>
      <c r="K16" s="72">
        <f>IF(RES_hh_emih_in!K16=0,0,RES_hh_emih_in!K16/RES_summary!K$21)</f>
        <v>0</v>
      </c>
      <c r="L16" s="72">
        <f>IF(RES_hh_emih_in!L16=0,0,RES_hh_emih_in!L16/RES_summary!L$21)</f>
        <v>0</v>
      </c>
      <c r="M16" s="72">
        <f>IF(RES_hh_emih_in!M16=0,0,RES_hh_emih_in!M16/RES_summary!M$21)</f>
        <v>0</v>
      </c>
      <c r="N16" s="72">
        <f>IF(RES_hh_emih_in!N16=0,0,RES_hh_emih_in!N16/RES_summary!N$21)</f>
        <v>0</v>
      </c>
      <c r="O16" s="72">
        <f>IF(RES_hh_emih_in!O16=0,0,RES_hh_emih_in!O16/RES_summary!O$21)</f>
        <v>0</v>
      </c>
      <c r="P16" s="72">
        <f>IF(RES_hh_emih_in!P16=0,0,RES_hh_emih_in!P16/RES_summary!P$21)</f>
        <v>0</v>
      </c>
      <c r="Q16" s="72">
        <f>IF(RES_hh_emih_in!Q16=0,0,RES_hh_emih_in!Q16/RES_summary!Q$21)</f>
        <v>0</v>
      </c>
      <c r="R16" s="72">
        <f>IF(RES_hh_emih_in!R16=0,0,RES_hh_emih_in!R16/RES_summary!R$21)</f>
        <v>0</v>
      </c>
      <c r="S16" s="72">
        <f>IF(RES_hh_emih_in!S16=0,0,RES_hh_emih_in!S16/RES_summary!S$21)</f>
        <v>0</v>
      </c>
      <c r="T16" s="72">
        <f>IF(RES_hh_emih_in!T16=0,0,RES_hh_emih_in!T16/RES_summary!T$21)</f>
        <v>0</v>
      </c>
      <c r="U16" s="72">
        <f>IF(RES_hh_emih_in!U16=0,0,RES_hh_emih_in!U16/RES_summary!U$21)</f>
        <v>0</v>
      </c>
      <c r="V16" s="72">
        <f>IF(RES_hh_emih_in!V16=0,0,RES_hh_emih_in!V16/RES_summary!V$21)</f>
        <v>0</v>
      </c>
      <c r="W16" s="72">
        <f>IF(RES_hh_emih_in!W16=0,0,RES_hh_emih_in!W16/RES_summary!W$21)</f>
        <v>0</v>
      </c>
      <c r="DA16" s="89" t="s">
        <v>950</v>
      </c>
    </row>
    <row r="17" spans="1:105" ht="12.95" customHeight="1" x14ac:dyDescent="0.25">
      <c r="A17" s="68" t="s">
        <v>55</v>
      </c>
      <c r="B17" s="69"/>
      <c r="C17" s="69">
        <f>IF(RES_hh_emih_in!C17=0,0,RES_hh_emih_in!C17/RES_summary!C$21)</f>
        <v>1.9312976990453545</v>
      </c>
      <c r="D17" s="69">
        <f>IF(RES_hh_emih_in!D17=0,0,RES_hh_emih_in!D17/RES_summary!D$21)</f>
        <v>2.3277783579152058</v>
      </c>
      <c r="E17" s="69">
        <f>IF(RES_hh_emih_in!E17=0,0,RES_hh_emih_in!E17/RES_summary!E$21)</f>
        <v>2.2477302679284805</v>
      </c>
      <c r="F17" s="69">
        <f>IF(RES_hh_emih_in!F17=0,0,RES_hh_emih_in!F17/RES_summary!F$21)</f>
        <v>2.0715147494740402</v>
      </c>
      <c r="G17" s="69">
        <f>IF(RES_hh_emih_in!G17=0,0,RES_hh_emih_in!G17/RES_summary!G$21)</f>
        <v>2.053866915110298</v>
      </c>
      <c r="H17" s="69">
        <f>IF(RES_hh_emih_in!H17=0,0,RES_hh_emih_in!H17/RES_summary!H$21)</f>
        <v>1.8867578611527984</v>
      </c>
      <c r="I17" s="69">
        <f>IF(RES_hh_emih_in!I17=0,0,RES_hh_emih_in!I17/RES_summary!I$21)</f>
        <v>2.5918556828702752</v>
      </c>
      <c r="J17" s="69">
        <f>IF(RES_hh_emih_in!J17=0,0,RES_hh_emih_in!J17/RES_summary!J$21)</f>
        <v>2.4341578675805899</v>
      </c>
      <c r="K17" s="69">
        <f>IF(RES_hh_emih_in!K17=0,0,RES_hh_emih_in!K17/RES_summary!K$21)</f>
        <v>1.8670131231894447</v>
      </c>
      <c r="L17" s="69">
        <f>IF(RES_hh_emih_in!L17=0,0,RES_hh_emih_in!L17/RES_summary!L$21)</f>
        <v>2.0509059928764457</v>
      </c>
      <c r="M17" s="69">
        <f>IF(RES_hh_emih_in!M17=0,0,RES_hh_emih_in!M17/RES_summary!M$21)</f>
        <v>1.7566039120154373</v>
      </c>
      <c r="N17" s="69">
        <f>IF(RES_hh_emih_in!N17=0,0,RES_hh_emih_in!N17/RES_summary!N$21)</f>
        <v>1.4376611461292534</v>
      </c>
      <c r="O17" s="69">
        <f>IF(RES_hh_emih_in!O17=0,0,RES_hh_emih_in!O17/RES_summary!O$21)</f>
        <v>1.3935162558783312</v>
      </c>
      <c r="P17" s="69">
        <f>IF(RES_hh_emih_in!P17=0,0,RES_hh_emih_in!P17/RES_summary!P$21)</f>
        <v>1.5694453035132698</v>
      </c>
      <c r="Q17" s="69">
        <f>IF(RES_hh_emih_in!Q17=0,0,RES_hh_emih_in!Q17/RES_summary!Q$21)</f>
        <v>1.3944531844741301</v>
      </c>
      <c r="R17" s="69">
        <f>IF(RES_hh_emih_in!R17=0,0,RES_hh_emih_in!R17/RES_summary!R$21)</f>
        <v>1.6031354992891966</v>
      </c>
      <c r="S17" s="69">
        <f>IF(RES_hh_emih_in!S17=0,0,RES_hh_emih_in!S17/RES_summary!S$21)</f>
        <v>1.3893251289223341</v>
      </c>
      <c r="T17" s="69">
        <f>IF(RES_hh_emih_in!T17=0,0,RES_hh_emih_in!T17/RES_summary!T$21)</f>
        <v>1.4566290763924548</v>
      </c>
      <c r="U17" s="69">
        <f>IF(RES_hh_emih_in!U17=0,0,RES_hh_emih_in!U17/RES_summary!U$21)</f>
        <v>1.6751244536671661</v>
      </c>
      <c r="V17" s="69">
        <f>IF(RES_hh_emih_in!V17=0,0,RES_hh_emih_in!V17/RES_summary!V$21)</f>
        <v>0.9305692871772806</v>
      </c>
      <c r="W17" s="69">
        <f>IF(RES_hh_emih_in!W17=0,0,RES_hh_emih_in!W17/RES_summary!W$21)</f>
        <v>1.3422811066209033</v>
      </c>
      <c r="DA17" s="88" t="s">
        <v>951</v>
      </c>
    </row>
    <row r="18" spans="1:105" ht="12" customHeight="1" x14ac:dyDescent="0.25">
      <c r="A18" s="28" t="s">
        <v>51</v>
      </c>
      <c r="B18" s="72"/>
      <c r="C18" s="72">
        <f>IF(RES_hh_emih_in!C18=0,0,RES_hh_emih_in!C18/RES_summary!C$21)</f>
        <v>0</v>
      </c>
      <c r="D18" s="72">
        <f>IF(RES_hh_emih_in!D18=0,0,RES_hh_emih_in!D18/RES_summary!D$21)</f>
        <v>0</v>
      </c>
      <c r="E18" s="72">
        <f>IF(RES_hh_emih_in!E18=0,0,RES_hh_emih_in!E18/RES_summary!E$21)</f>
        <v>0</v>
      </c>
      <c r="F18" s="72">
        <f>IF(RES_hh_emih_in!F18=0,0,RES_hh_emih_in!F18/RES_summary!F$21)</f>
        <v>0</v>
      </c>
      <c r="G18" s="72">
        <f>IF(RES_hh_emih_in!G18=0,0,RES_hh_emih_in!G18/RES_summary!G$21)</f>
        <v>0</v>
      </c>
      <c r="H18" s="72">
        <f>IF(RES_hh_emih_in!H18=0,0,RES_hh_emih_in!H18/RES_summary!H$21)</f>
        <v>0</v>
      </c>
      <c r="I18" s="72">
        <f>IF(RES_hh_emih_in!I18=0,0,RES_hh_emih_in!I18/RES_summary!I$21)</f>
        <v>0</v>
      </c>
      <c r="J18" s="72">
        <f>IF(RES_hh_emih_in!J18=0,0,RES_hh_emih_in!J18/RES_summary!J$21)</f>
        <v>0</v>
      </c>
      <c r="K18" s="72">
        <f>IF(RES_hh_emih_in!K18=0,0,RES_hh_emih_in!K18/RES_summary!K$21)</f>
        <v>0</v>
      </c>
      <c r="L18" s="72">
        <f>IF(RES_hh_emih_in!L18=0,0,RES_hh_emih_in!L18/RES_summary!L$21)</f>
        <v>0</v>
      </c>
      <c r="M18" s="72">
        <f>IF(RES_hh_emih_in!M18=0,0,RES_hh_emih_in!M18/RES_summary!M$21)</f>
        <v>0</v>
      </c>
      <c r="N18" s="72">
        <f>IF(RES_hh_emih_in!N18=0,0,RES_hh_emih_in!N18/RES_summary!N$21)</f>
        <v>0</v>
      </c>
      <c r="O18" s="72">
        <f>IF(RES_hh_emih_in!O18=0,0,RES_hh_emih_in!O18/RES_summary!O$21)</f>
        <v>0</v>
      </c>
      <c r="P18" s="72">
        <f>IF(RES_hh_emih_in!P18=0,0,RES_hh_emih_in!P18/RES_summary!P$21)</f>
        <v>0</v>
      </c>
      <c r="Q18" s="72">
        <f>IF(RES_hh_emih_in!Q18=0,0,RES_hh_emih_in!Q18/RES_summary!Q$21)</f>
        <v>0</v>
      </c>
      <c r="R18" s="72">
        <f>IF(RES_hh_emih_in!R18=0,0,RES_hh_emih_in!R18/RES_summary!R$21)</f>
        <v>0</v>
      </c>
      <c r="S18" s="72">
        <f>IF(RES_hh_emih_in!S18=0,0,RES_hh_emih_in!S18/RES_summary!S$21)</f>
        <v>0</v>
      </c>
      <c r="T18" s="72">
        <f>IF(RES_hh_emih_in!T18=0,0,RES_hh_emih_in!T18/RES_summary!T$21)</f>
        <v>0</v>
      </c>
      <c r="U18" s="72">
        <f>IF(RES_hh_emih_in!U18=0,0,RES_hh_emih_in!U18/RES_summary!U$21)</f>
        <v>0</v>
      </c>
      <c r="V18" s="72">
        <f>IF(RES_hh_emih_in!V18=0,0,RES_hh_emih_in!V18/RES_summary!V$21)</f>
        <v>0</v>
      </c>
      <c r="W18" s="72">
        <f>IF(RES_hh_emih_in!W18=0,0,RES_hh_emih_in!W18/RES_summary!W$21)</f>
        <v>0</v>
      </c>
      <c r="DA18" s="89" t="s">
        <v>952</v>
      </c>
    </row>
    <row r="19" spans="1:105" s="2" customFormat="1" ht="12" customHeight="1" x14ac:dyDescent="0.25">
      <c r="A19" s="28" t="s">
        <v>74</v>
      </c>
      <c r="B19" s="72"/>
      <c r="C19" s="72">
        <f>IF(RES_hh_emih_in!C19=0,0,RES_hh_emih_in!C19/RES_summary!C$21)</f>
        <v>3.3952514416579516</v>
      </c>
      <c r="D19" s="72">
        <f>IF(RES_hh_emih_in!D19=0,0,RES_hh_emih_in!D19/RES_summary!D$21)</f>
        <v>2.5078512011180405</v>
      </c>
      <c r="E19" s="72">
        <f>IF(RES_hh_emih_in!E19=0,0,RES_hh_emih_in!E19/RES_summary!E$21)</f>
        <v>1.0911569937828254</v>
      </c>
      <c r="F19" s="72">
        <f>IF(RES_hh_emih_in!F19=0,0,RES_hh_emih_in!F19/RES_summary!F$21)</f>
        <v>2.5224899437753558</v>
      </c>
      <c r="G19" s="72">
        <f>IF(RES_hh_emih_in!G19=0,0,RES_hh_emih_in!G19/RES_summary!G$21)</f>
        <v>3.6158857609939314</v>
      </c>
      <c r="H19" s="72">
        <f>IF(RES_hh_emih_in!H19=0,0,RES_hh_emih_in!H19/RES_summary!H$21)</f>
        <v>3.7048990258282677</v>
      </c>
      <c r="I19" s="72">
        <f>IF(RES_hh_emih_in!I19=0,0,RES_hh_emih_in!I19/RES_summary!I$21)</f>
        <v>1.5666384879262985</v>
      </c>
      <c r="J19" s="72">
        <f>IF(RES_hh_emih_in!J19=0,0,RES_hh_emih_in!J19/RES_summary!J$21)</f>
        <v>1.3450186005342506</v>
      </c>
      <c r="K19" s="72">
        <f>IF(RES_hh_emih_in!K19=0,0,RES_hh_emih_in!K19/RES_summary!K$21)</f>
        <v>3.1733200086783646</v>
      </c>
      <c r="L19" s="72">
        <f>IF(RES_hh_emih_in!L19=0,0,RES_hh_emih_in!L19/RES_summary!L$21)</f>
        <v>3.6422271082362427</v>
      </c>
      <c r="M19" s="72">
        <f>IF(RES_hh_emih_in!M19=0,0,RES_hh_emih_in!M19/RES_summary!M$21)</f>
        <v>1.8346419008717123</v>
      </c>
      <c r="N19" s="72">
        <f>IF(RES_hh_emih_in!N19=0,0,RES_hh_emih_in!N19/RES_summary!N$21)</f>
        <v>0</v>
      </c>
      <c r="O19" s="72">
        <f>IF(RES_hh_emih_in!O19=0,0,RES_hh_emih_in!O19/RES_summary!O$21)</f>
        <v>0</v>
      </c>
      <c r="P19" s="72">
        <f>IF(RES_hh_emih_in!P19=0,0,RES_hh_emih_in!P19/RES_summary!P$21)</f>
        <v>0</v>
      </c>
      <c r="Q19" s="72">
        <f>IF(RES_hh_emih_in!Q19=0,0,RES_hh_emih_in!Q19/RES_summary!Q$21)</f>
        <v>0</v>
      </c>
      <c r="R19" s="72">
        <f>IF(RES_hh_emih_in!R19=0,0,RES_hh_emih_in!R19/RES_summary!R$21)</f>
        <v>0</v>
      </c>
      <c r="S19" s="72">
        <f>IF(RES_hh_emih_in!S19=0,0,RES_hh_emih_in!S19/RES_summary!S$21)</f>
        <v>0</v>
      </c>
      <c r="T19" s="72">
        <f>IF(RES_hh_emih_in!T19=0,0,RES_hh_emih_in!T19/RES_summary!T$21)</f>
        <v>0</v>
      </c>
      <c r="U19" s="72">
        <f>IF(RES_hh_emih_in!U19=0,0,RES_hh_emih_in!U19/RES_summary!U$21)</f>
        <v>0</v>
      </c>
      <c r="V19" s="72">
        <f>IF(RES_hh_emih_in!V19=0,0,RES_hh_emih_in!V19/RES_summary!V$21)</f>
        <v>0</v>
      </c>
      <c r="W19" s="72">
        <f>IF(RES_hh_emih_in!W19=0,0,RES_hh_emih_in!W19/RES_summary!W$21)</f>
        <v>0</v>
      </c>
      <c r="DA19" s="89" t="s">
        <v>953</v>
      </c>
    </row>
    <row r="20" spans="1:105" ht="12" customHeight="1" x14ac:dyDescent="0.25">
      <c r="A20" s="28" t="s">
        <v>205</v>
      </c>
      <c r="B20" s="72"/>
      <c r="C20" s="72">
        <f>IF(RES_hh_emih_in!C20=0,0,RES_hh_emih_in!C20/RES_summary!C$21)</f>
        <v>4.1387392764379252</v>
      </c>
      <c r="D20" s="72">
        <f>IF(RES_hh_emih_in!D20=0,0,RES_hh_emih_in!D20/RES_summary!D$21)</f>
        <v>4.1099997712630838</v>
      </c>
      <c r="E20" s="72">
        <f>IF(RES_hh_emih_in!E20=0,0,RES_hh_emih_in!E20/RES_summary!E$21)</f>
        <v>4.0370309957265027</v>
      </c>
      <c r="F20" s="72">
        <f>IF(RES_hh_emih_in!F20=0,0,RES_hh_emih_in!F20/RES_summary!F$21)</f>
        <v>3.9116174878377503</v>
      </c>
      <c r="G20" s="72">
        <f>IF(RES_hh_emih_in!G20=0,0,RES_hh_emih_in!G20/RES_summary!G$21)</f>
        <v>3.6543912440618582</v>
      </c>
      <c r="H20" s="72">
        <f>IF(RES_hh_emih_in!H20=0,0,RES_hh_emih_in!H20/RES_summary!H$21)</f>
        <v>3.7422845109305571</v>
      </c>
      <c r="I20" s="72">
        <f>IF(RES_hh_emih_in!I20=0,0,RES_hh_emih_in!I20/RES_summary!I$21)</f>
        <v>3.5747375590512371</v>
      </c>
      <c r="J20" s="72">
        <f>IF(RES_hh_emih_in!J20=0,0,RES_hh_emih_in!J20/RES_summary!J$21)</f>
        <v>3.5297396444559337</v>
      </c>
      <c r="K20" s="72">
        <f>IF(RES_hh_emih_in!K20=0,0,RES_hh_emih_in!K20/RES_summary!K$21)</f>
        <v>3.3500393799677584</v>
      </c>
      <c r="L20" s="72">
        <f>IF(RES_hh_emih_in!L20=0,0,RES_hh_emih_in!L20/RES_summary!L$21)</f>
        <v>3.2855791390475435</v>
      </c>
      <c r="M20" s="72">
        <f>IF(RES_hh_emih_in!M20=0,0,RES_hh_emih_in!M20/RES_summary!M$21)</f>
        <v>3.376224523665277</v>
      </c>
      <c r="N20" s="72">
        <f>IF(RES_hh_emih_in!N20=0,0,RES_hh_emih_in!N20/RES_summary!N$21)</f>
        <v>3.365096870142271</v>
      </c>
      <c r="O20" s="72">
        <f>IF(RES_hh_emih_in!O20=0,0,RES_hh_emih_in!O20/RES_summary!O$21)</f>
        <v>3.3065961589329098</v>
      </c>
      <c r="P20" s="72">
        <f>IF(RES_hh_emih_in!P20=0,0,RES_hh_emih_in!P20/RES_summary!P$21)</f>
        <v>3.0654404791398497</v>
      </c>
      <c r="Q20" s="72">
        <f>IF(RES_hh_emih_in!Q20=0,0,RES_hh_emih_in!Q20/RES_summary!Q$21)</f>
        <v>2.8956509023571266</v>
      </c>
      <c r="R20" s="72">
        <f>IF(RES_hh_emih_in!R20=0,0,RES_hh_emih_in!R20/RES_summary!R$21)</f>
        <v>2.7802545221989003</v>
      </c>
      <c r="S20" s="72">
        <f>IF(RES_hh_emih_in!S20=0,0,RES_hh_emih_in!S20/RES_summary!S$21)</f>
        <v>2.0832094308938243</v>
      </c>
      <c r="T20" s="72">
        <f>IF(RES_hh_emih_in!T20=0,0,RES_hh_emih_in!T20/RES_summary!T$21)</f>
        <v>2.5101757093062811</v>
      </c>
      <c r="U20" s="72">
        <f>IF(RES_hh_emih_in!U20=0,0,RES_hh_emih_in!U20/RES_summary!U$21)</f>
        <v>2.672602403096175</v>
      </c>
      <c r="V20" s="72">
        <f>IF(RES_hh_emih_in!V20=0,0,RES_hh_emih_in!V20/RES_summary!V$21)</f>
        <v>2.0475238596415779</v>
      </c>
      <c r="W20" s="72">
        <f>IF(RES_hh_emih_in!W20=0,0,RES_hh_emih_in!W20/RES_summary!W$21)</f>
        <v>2.3215567142462303</v>
      </c>
      <c r="DA20" s="89" t="s">
        <v>954</v>
      </c>
    </row>
    <row r="21" spans="1:105" ht="12" customHeight="1" x14ac:dyDescent="0.25">
      <c r="A21" s="28" t="s">
        <v>192</v>
      </c>
      <c r="B21" s="72"/>
      <c r="C21" s="72">
        <f>IF(RES_hh_emih_in!C21=0,0,RES_hh_emih_in!C21/RES_summary!C$21)</f>
        <v>2.7623456508753725</v>
      </c>
      <c r="D21" s="72">
        <f>IF(RES_hh_emih_in!D21=0,0,RES_hh_emih_in!D21/RES_summary!D$21)</f>
        <v>2.7828646402049255</v>
      </c>
      <c r="E21" s="72">
        <f>IF(RES_hh_emih_in!E21=0,0,RES_hh_emih_in!E21/RES_summary!E$21)</f>
        <v>2.7230471773439557</v>
      </c>
      <c r="F21" s="72">
        <f>IF(RES_hh_emih_in!F21=0,0,RES_hh_emih_in!F21/RES_summary!F$21)</f>
        <v>2.6277916115497031</v>
      </c>
      <c r="G21" s="72">
        <f>IF(RES_hh_emih_in!G21=0,0,RES_hh_emih_in!G21/RES_summary!G$21)</f>
        <v>2.5070645137368448</v>
      </c>
      <c r="H21" s="72">
        <f>IF(RES_hh_emih_in!H21=0,0,RES_hh_emih_in!H21/RES_summary!H$21)</f>
        <v>2.2684125914913138</v>
      </c>
      <c r="I21" s="72">
        <f>IF(RES_hh_emih_in!I21=0,0,RES_hh_emih_in!I21/RES_summary!I$21)</f>
        <v>2.1950937124861234</v>
      </c>
      <c r="J21" s="72">
        <f>IF(RES_hh_emih_in!J21=0,0,RES_hh_emih_in!J21/RES_summary!J$21)</f>
        <v>2.2077541966781924</v>
      </c>
      <c r="K21" s="72">
        <f>IF(RES_hh_emih_in!K21=0,0,RES_hh_emih_in!K21/RES_summary!K$21)</f>
        <v>1.7319297463398569</v>
      </c>
      <c r="L21" s="72">
        <f>IF(RES_hh_emih_in!L21=0,0,RES_hh_emih_in!L21/RES_summary!L$21)</f>
        <v>2.0410927339198341</v>
      </c>
      <c r="M21" s="72">
        <f>IF(RES_hh_emih_in!M21=0,0,RES_hh_emih_in!M21/RES_summary!M$21)</f>
        <v>2.294676138191944</v>
      </c>
      <c r="N21" s="72">
        <f>IF(RES_hh_emih_in!N21=0,0,RES_hh_emih_in!N21/RES_summary!N$21)</f>
        <v>1.6816777743498224</v>
      </c>
      <c r="O21" s="72">
        <f>IF(RES_hh_emih_in!O21=0,0,RES_hh_emih_in!O21/RES_summary!O$21)</f>
        <v>2.2380861450932916</v>
      </c>
      <c r="P21" s="72">
        <f>IF(RES_hh_emih_in!P21=0,0,RES_hh_emih_in!P21/RES_summary!P$21)</f>
        <v>2.3921996401672088</v>
      </c>
      <c r="Q21" s="72">
        <f>IF(RES_hh_emih_in!Q21=0,0,RES_hh_emih_in!Q21/RES_summary!Q$21)</f>
        <v>1.3080652523163065</v>
      </c>
      <c r="R21" s="72">
        <f>IF(RES_hh_emih_in!R21=0,0,RES_hh_emih_in!R21/RES_summary!R$21)</f>
        <v>1.5162447403787187</v>
      </c>
      <c r="S21" s="72">
        <f>IF(RES_hh_emih_in!S21=0,0,RES_hh_emih_in!S21/RES_summary!S$21)</f>
        <v>1.4474516130541706</v>
      </c>
      <c r="T21" s="72">
        <f>IF(RES_hh_emih_in!T21=0,0,RES_hh_emih_in!T21/RES_summary!T$21)</f>
        <v>1.5670055129985685</v>
      </c>
      <c r="U21" s="72">
        <f>IF(RES_hh_emih_in!U21=0,0,RES_hh_emih_in!U21/RES_summary!U$21)</f>
        <v>1.9320935341083867</v>
      </c>
      <c r="V21" s="72">
        <f>IF(RES_hh_emih_in!V21=0,0,RES_hh_emih_in!V21/RES_summary!V$21)</f>
        <v>1.065928520406678</v>
      </c>
      <c r="W21" s="72">
        <f>IF(RES_hh_emih_in!W21=0,0,RES_hh_emih_in!W21/RES_summary!W$21)</f>
        <v>1.3883913864792528</v>
      </c>
      <c r="DA21" s="89" t="s">
        <v>955</v>
      </c>
    </row>
    <row r="22" spans="1:105" ht="12" customHeight="1" x14ac:dyDescent="0.25">
      <c r="A22" s="28" t="s">
        <v>207</v>
      </c>
      <c r="B22" s="72"/>
      <c r="C22" s="72">
        <f>IF(RES_hh_emih_in!C22=0,0,RES_hh_emih_in!C22/RES_summary!C$21)</f>
        <v>0</v>
      </c>
      <c r="D22" s="72">
        <f>IF(RES_hh_emih_in!D22=0,0,RES_hh_emih_in!D22/RES_summary!D$21)</f>
        <v>0</v>
      </c>
      <c r="E22" s="72">
        <f>IF(RES_hh_emih_in!E22=0,0,RES_hh_emih_in!E22/RES_summary!E$21)</f>
        <v>0</v>
      </c>
      <c r="F22" s="72">
        <f>IF(RES_hh_emih_in!F22=0,0,RES_hh_emih_in!F22/RES_summary!F$21)</f>
        <v>0</v>
      </c>
      <c r="G22" s="72">
        <f>IF(RES_hh_emih_in!G22=0,0,RES_hh_emih_in!G22/RES_summary!G$21)</f>
        <v>0</v>
      </c>
      <c r="H22" s="72">
        <f>IF(RES_hh_emih_in!H22=0,0,RES_hh_emih_in!H22/RES_summary!H$21)</f>
        <v>0</v>
      </c>
      <c r="I22" s="72">
        <f>IF(RES_hh_emih_in!I22=0,0,RES_hh_emih_in!I22/RES_summary!I$21)</f>
        <v>0</v>
      </c>
      <c r="J22" s="72">
        <f>IF(RES_hh_emih_in!J22=0,0,RES_hh_emih_in!J22/RES_summary!J$21)</f>
        <v>0</v>
      </c>
      <c r="K22" s="72">
        <f>IF(RES_hh_emih_in!K22=0,0,RES_hh_emih_in!K22/RES_summary!K$21)</f>
        <v>0</v>
      </c>
      <c r="L22" s="72">
        <f>IF(RES_hh_emih_in!L22=0,0,RES_hh_emih_in!L22/RES_summary!L$21)</f>
        <v>0</v>
      </c>
      <c r="M22" s="72">
        <f>IF(RES_hh_emih_in!M22=0,0,RES_hh_emih_in!M22/RES_summary!M$21)</f>
        <v>0</v>
      </c>
      <c r="N22" s="72">
        <f>IF(RES_hh_emih_in!N22=0,0,RES_hh_emih_in!N22/RES_summary!N$21)</f>
        <v>0</v>
      </c>
      <c r="O22" s="72">
        <f>IF(RES_hh_emih_in!O22=0,0,RES_hh_emih_in!O22/RES_summary!O$21)</f>
        <v>0</v>
      </c>
      <c r="P22" s="72">
        <f>IF(RES_hh_emih_in!P22=0,0,RES_hh_emih_in!P22/RES_summary!P$21)</f>
        <v>0</v>
      </c>
      <c r="Q22" s="72">
        <f>IF(RES_hh_emih_in!Q22=0,0,RES_hh_emih_in!Q22/RES_summary!Q$21)</f>
        <v>0</v>
      </c>
      <c r="R22" s="72">
        <f>IF(RES_hh_emih_in!R22=0,0,RES_hh_emih_in!R22/RES_summary!R$21)</f>
        <v>0</v>
      </c>
      <c r="S22" s="72">
        <f>IF(RES_hh_emih_in!S22=0,0,RES_hh_emih_in!S22/RES_summary!S$21)</f>
        <v>0</v>
      </c>
      <c r="T22" s="72">
        <f>IF(RES_hh_emih_in!T22=0,0,RES_hh_emih_in!T22/RES_summary!T$21)</f>
        <v>0</v>
      </c>
      <c r="U22" s="72">
        <f>IF(RES_hh_emih_in!U22=0,0,RES_hh_emih_in!U22/RES_summary!U$21)</f>
        <v>0</v>
      </c>
      <c r="V22" s="72">
        <f>IF(RES_hh_emih_in!V22=0,0,RES_hh_emih_in!V22/RES_summary!V$21)</f>
        <v>0</v>
      </c>
      <c r="W22" s="72">
        <f>IF(RES_hh_emih_in!W22=0,0,RES_hh_emih_in!W22/RES_summary!W$21)</f>
        <v>0</v>
      </c>
      <c r="DA22" s="89" t="s">
        <v>956</v>
      </c>
    </row>
    <row r="23" spans="1:105" ht="12" customHeight="1" x14ac:dyDescent="0.25">
      <c r="A23" s="28" t="s">
        <v>202</v>
      </c>
      <c r="B23" s="72"/>
      <c r="C23" s="72">
        <f>IF(RES_hh_emih_in!C23=0,0,RES_hh_emih_in!C23/RES_summary!C$21)</f>
        <v>0</v>
      </c>
      <c r="D23" s="72">
        <f>IF(RES_hh_emih_in!D23=0,0,RES_hh_emih_in!D23/RES_summary!D$21)</f>
        <v>0</v>
      </c>
      <c r="E23" s="72">
        <f>IF(RES_hh_emih_in!E23=0,0,RES_hh_emih_in!E23/RES_summary!E$21)</f>
        <v>0</v>
      </c>
      <c r="F23" s="72">
        <f>IF(RES_hh_emih_in!F23=0,0,RES_hh_emih_in!F23/RES_summary!F$21)</f>
        <v>0</v>
      </c>
      <c r="G23" s="72">
        <f>IF(RES_hh_emih_in!G23=0,0,RES_hh_emih_in!G23/RES_summary!G$21)</f>
        <v>0</v>
      </c>
      <c r="H23" s="72">
        <f>IF(RES_hh_emih_in!H23=0,0,RES_hh_emih_in!H23/RES_summary!H$21)</f>
        <v>0</v>
      </c>
      <c r="I23" s="72">
        <f>IF(RES_hh_emih_in!I23=0,0,RES_hh_emih_in!I23/RES_summary!I$21)</f>
        <v>0</v>
      </c>
      <c r="J23" s="72">
        <f>IF(RES_hh_emih_in!J23=0,0,RES_hh_emih_in!J23/RES_summary!J$21)</f>
        <v>0</v>
      </c>
      <c r="K23" s="72">
        <f>IF(RES_hh_emih_in!K23=0,0,RES_hh_emih_in!K23/RES_summary!K$21)</f>
        <v>0</v>
      </c>
      <c r="L23" s="72">
        <f>IF(RES_hh_emih_in!L23=0,0,RES_hh_emih_in!L23/RES_summary!L$21)</f>
        <v>0</v>
      </c>
      <c r="M23" s="72">
        <f>IF(RES_hh_emih_in!M23=0,0,RES_hh_emih_in!M23/RES_summary!M$21)</f>
        <v>0</v>
      </c>
      <c r="N23" s="72">
        <f>IF(RES_hh_emih_in!N23=0,0,RES_hh_emih_in!N23/RES_summary!N$21)</f>
        <v>0</v>
      </c>
      <c r="O23" s="72">
        <f>IF(RES_hh_emih_in!O23=0,0,RES_hh_emih_in!O23/RES_summary!O$21)</f>
        <v>0</v>
      </c>
      <c r="P23" s="72">
        <f>IF(RES_hh_emih_in!P23=0,0,RES_hh_emih_in!P23/RES_summary!P$21)</f>
        <v>0</v>
      </c>
      <c r="Q23" s="72">
        <f>IF(RES_hh_emih_in!Q23=0,0,RES_hh_emih_in!Q23/RES_summary!Q$21)</f>
        <v>0</v>
      </c>
      <c r="R23" s="72">
        <f>IF(RES_hh_emih_in!R23=0,0,RES_hh_emih_in!R23/RES_summary!R$21)</f>
        <v>0</v>
      </c>
      <c r="S23" s="72">
        <f>IF(RES_hh_emih_in!S23=0,0,RES_hh_emih_in!S23/RES_summary!S$21)</f>
        <v>0</v>
      </c>
      <c r="T23" s="72">
        <f>IF(RES_hh_emih_in!T23=0,0,RES_hh_emih_in!T23/RES_summary!T$21)</f>
        <v>0</v>
      </c>
      <c r="U23" s="72">
        <f>IF(RES_hh_emih_in!U23=0,0,RES_hh_emih_in!U23/RES_summary!U$21)</f>
        <v>0</v>
      </c>
      <c r="V23" s="72">
        <f>IF(RES_hh_emih_in!V23=0,0,RES_hh_emih_in!V23/RES_summary!V$21)</f>
        <v>0</v>
      </c>
      <c r="W23" s="72">
        <f>IF(RES_hh_emih_in!W23=0,0,RES_hh_emih_in!W23/RES_summary!W$21)</f>
        <v>0</v>
      </c>
      <c r="DA23" s="89" t="s">
        <v>957</v>
      </c>
    </row>
    <row r="24" spans="1:105" ht="12" customHeight="1" x14ac:dyDescent="0.25">
      <c r="A24" s="28" t="s">
        <v>203</v>
      </c>
      <c r="B24" s="72"/>
      <c r="C24" s="72">
        <f>IF(RES_hh_emih_in!C24=0,0,RES_hh_emih_in!C24/RES_summary!C$21)</f>
        <v>0</v>
      </c>
      <c r="D24" s="72">
        <f>IF(RES_hh_emih_in!D24=0,0,RES_hh_emih_in!D24/RES_summary!D$21)</f>
        <v>0</v>
      </c>
      <c r="E24" s="72">
        <f>IF(RES_hh_emih_in!E24=0,0,RES_hh_emih_in!E24/RES_summary!E$21)</f>
        <v>0</v>
      </c>
      <c r="F24" s="72">
        <f>IF(RES_hh_emih_in!F24=0,0,RES_hh_emih_in!F24/RES_summary!F$21)</f>
        <v>0</v>
      </c>
      <c r="G24" s="72">
        <f>IF(RES_hh_emih_in!G24=0,0,RES_hh_emih_in!G24/RES_summary!G$21)</f>
        <v>0</v>
      </c>
      <c r="H24" s="72">
        <f>IF(RES_hh_emih_in!H24=0,0,RES_hh_emih_in!H24/RES_summary!H$21)</f>
        <v>0</v>
      </c>
      <c r="I24" s="72">
        <f>IF(RES_hh_emih_in!I24=0,0,RES_hh_emih_in!I24/RES_summary!I$21)</f>
        <v>0</v>
      </c>
      <c r="J24" s="72">
        <f>IF(RES_hh_emih_in!J24=0,0,RES_hh_emih_in!J24/RES_summary!J$21)</f>
        <v>0</v>
      </c>
      <c r="K24" s="72">
        <f>IF(RES_hh_emih_in!K24=0,0,RES_hh_emih_in!K24/RES_summary!K$21)</f>
        <v>0</v>
      </c>
      <c r="L24" s="72">
        <f>IF(RES_hh_emih_in!L24=0,0,RES_hh_emih_in!L24/RES_summary!L$21)</f>
        <v>0</v>
      </c>
      <c r="M24" s="72">
        <f>IF(RES_hh_emih_in!M24=0,0,RES_hh_emih_in!M24/RES_summary!M$21)</f>
        <v>0</v>
      </c>
      <c r="N24" s="72">
        <f>IF(RES_hh_emih_in!N24=0,0,RES_hh_emih_in!N24/RES_summary!N$21)</f>
        <v>0</v>
      </c>
      <c r="O24" s="72">
        <f>IF(RES_hh_emih_in!O24=0,0,RES_hh_emih_in!O24/RES_summary!O$21)</f>
        <v>0</v>
      </c>
      <c r="P24" s="72">
        <f>IF(RES_hh_emih_in!P24=0,0,RES_hh_emih_in!P24/RES_summary!P$21)</f>
        <v>0</v>
      </c>
      <c r="Q24" s="72">
        <f>IF(RES_hh_emih_in!Q24=0,0,RES_hh_emih_in!Q24/RES_summary!Q$21)</f>
        <v>0</v>
      </c>
      <c r="R24" s="72">
        <f>IF(RES_hh_emih_in!R24=0,0,RES_hh_emih_in!R24/RES_summary!R$21)</f>
        <v>0</v>
      </c>
      <c r="S24" s="72">
        <f>IF(RES_hh_emih_in!S24=0,0,RES_hh_emih_in!S24/RES_summary!S$21)</f>
        <v>0</v>
      </c>
      <c r="T24" s="72">
        <f>IF(RES_hh_emih_in!T24=0,0,RES_hh_emih_in!T24/RES_summary!T$21)</f>
        <v>0</v>
      </c>
      <c r="U24" s="72">
        <f>IF(RES_hh_emih_in!U24=0,0,RES_hh_emih_in!U24/RES_summary!U$21)</f>
        <v>0</v>
      </c>
      <c r="V24" s="72">
        <f>IF(RES_hh_emih_in!V24=0,0,RES_hh_emih_in!V24/RES_summary!V$21)</f>
        <v>0</v>
      </c>
      <c r="W24" s="72">
        <f>IF(RES_hh_emih_in!W24=0,0,RES_hh_emih_in!W24/RES_summary!W$21)</f>
        <v>0</v>
      </c>
      <c r="DA24" s="89" t="s">
        <v>958</v>
      </c>
    </row>
    <row r="25" spans="1:105" ht="12" customHeight="1" x14ac:dyDescent="0.25">
      <c r="A25" s="73" t="s">
        <v>53</v>
      </c>
      <c r="B25" s="74"/>
      <c r="C25" s="74">
        <f>IF(RES_hh_emih_in!C25=0,0,RES_hh_emih_in!C25/RES_summary!C$21)</f>
        <v>0</v>
      </c>
      <c r="D25" s="74">
        <f>IF(RES_hh_emih_in!D25=0,0,RES_hh_emih_in!D25/RES_summary!D$21)</f>
        <v>0</v>
      </c>
      <c r="E25" s="74">
        <f>IF(RES_hh_emih_in!E25=0,0,RES_hh_emih_in!E25/RES_summary!E$21)</f>
        <v>0</v>
      </c>
      <c r="F25" s="74">
        <f>IF(RES_hh_emih_in!F25=0,0,RES_hh_emih_in!F25/RES_summary!F$21)</f>
        <v>0</v>
      </c>
      <c r="G25" s="74">
        <f>IF(RES_hh_emih_in!G25=0,0,RES_hh_emih_in!G25/RES_summary!G$21)</f>
        <v>0</v>
      </c>
      <c r="H25" s="74">
        <f>IF(RES_hh_emih_in!H25=0,0,RES_hh_emih_in!H25/RES_summary!H$21)</f>
        <v>0</v>
      </c>
      <c r="I25" s="74">
        <f>IF(RES_hh_emih_in!I25=0,0,RES_hh_emih_in!I25/RES_summary!I$21)</f>
        <v>0</v>
      </c>
      <c r="J25" s="74">
        <f>IF(RES_hh_emih_in!J25=0,0,RES_hh_emih_in!J25/RES_summary!J$21)</f>
        <v>0</v>
      </c>
      <c r="K25" s="74">
        <f>IF(RES_hh_emih_in!K25=0,0,RES_hh_emih_in!K25/RES_summary!K$21)</f>
        <v>0</v>
      </c>
      <c r="L25" s="74">
        <f>IF(RES_hh_emih_in!L25=0,0,RES_hh_emih_in!L25/RES_summary!L$21)</f>
        <v>0</v>
      </c>
      <c r="M25" s="74">
        <f>IF(RES_hh_emih_in!M25=0,0,RES_hh_emih_in!M25/RES_summary!M$21)</f>
        <v>0</v>
      </c>
      <c r="N25" s="74">
        <f>IF(RES_hh_emih_in!N25=0,0,RES_hh_emih_in!N25/RES_summary!N$21)</f>
        <v>0</v>
      </c>
      <c r="O25" s="74">
        <f>IF(RES_hh_emih_in!O25=0,0,RES_hh_emih_in!O25/RES_summary!O$21)</f>
        <v>0</v>
      </c>
      <c r="P25" s="74">
        <f>IF(RES_hh_emih_in!P25=0,0,RES_hh_emih_in!P25/RES_summary!P$21)</f>
        <v>0</v>
      </c>
      <c r="Q25" s="74">
        <f>IF(RES_hh_emih_in!Q25=0,0,RES_hh_emih_in!Q25/RES_summary!Q$21)</f>
        <v>0</v>
      </c>
      <c r="R25" s="74">
        <f>IF(RES_hh_emih_in!R25=0,0,RES_hh_emih_in!R25/RES_summary!R$21)</f>
        <v>0</v>
      </c>
      <c r="S25" s="74">
        <f>IF(RES_hh_emih_in!S25=0,0,RES_hh_emih_in!S25/RES_summary!S$21)</f>
        <v>0</v>
      </c>
      <c r="T25" s="74">
        <f>IF(RES_hh_emih_in!T25=0,0,RES_hh_emih_in!T25/RES_summary!T$21)</f>
        <v>0</v>
      </c>
      <c r="U25" s="74">
        <f>IF(RES_hh_emih_in!U25=0,0,RES_hh_emih_in!U25/RES_summary!U$21)</f>
        <v>0</v>
      </c>
      <c r="V25" s="74">
        <f>IF(RES_hh_emih_in!V25=0,0,RES_hh_emih_in!V25/RES_summary!V$21)</f>
        <v>0</v>
      </c>
      <c r="W25" s="74">
        <f>IF(RES_hh_emih_in!W25=0,0,RES_hh_emih_in!W25/RES_summary!W$21)</f>
        <v>0</v>
      </c>
      <c r="DA25" s="90" t="s">
        <v>959</v>
      </c>
    </row>
    <row r="26" spans="1:105" ht="12" customHeight="1" x14ac:dyDescent="0.25">
      <c r="A26" s="32" t="s">
        <v>52</v>
      </c>
      <c r="B26" s="77"/>
      <c r="C26" s="77">
        <f>IF(RES_hh_emih_in!C26=0,0,RES_hh_emih_in!C26/RES_summary!C$21)</f>
        <v>0</v>
      </c>
      <c r="D26" s="77">
        <f>IF(RES_hh_emih_in!D26=0,0,RES_hh_emih_in!D26/RES_summary!D$21)</f>
        <v>0</v>
      </c>
      <c r="E26" s="77">
        <f>IF(RES_hh_emih_in!E26=0,0,RES_hh_emih_in!E26/RES_summary!E$21)</f>
        <v>0</v>
      </c>
      <c r="F26" s="77">
        <f>IF(RES_hh_emih_in!F26=0,0,RES_hh_emih_in!F26/RES_summary!F$21)</f>
        <v>0</v>
      </c>
      <c r="G26" s="77">
        <f>IF(RES_hh_emih_in!G26=0,0,RES_hh_emih_in!G26/RES_summary!G$21)</f>
        <v>0</v>
      </c>
      <c r="H26" s="77">
        <f>IF(RES_hh_emih_in!H26=0,0,RES_hh_emih_in!H26/RES_summary!H$21)</f>
        <v>0</v>
      </c>
      <c r="I26" s="77">
        <f>IF(RES_hh_emih_in!I26=0,0,RES_hh_emih_in!I26/RES_summary!I$21)</f>
        <v>0</v>
      </c>
      <c r="J26" s="77">
        <f>IF(RES_hh_emih_in!J26=0,0,RES_hh_emih_in!J26/RES_summary!J$21)</f>
        <v>0</v>
      </c>
      <c r="K26" s="77">
        <f>IF(RES_hh_emih_in!K26=0,0,RES_hh_emih_in!K26/RES_summary!K$21)</f>
        <v>0</v>
      </c>
      <c r="L26" s="77">
        <f>IF(RES_hh_emih_in!L26=0,0,RES_hh_emih_in!L26/RES_summary!L$21)</f>
        <v>0</v>
      </c>
      <c r="M26" s="77">
        <f>IF(RES_hh_emih_in!M26=0,0,RES_hh_emih_in!M26/RES_summary!M$21)</f>
        <v>0</v>
      </c>
      <c r="N26" s="77">
        <f>IF(RES_hh_emih_in!N26=0,0,RES_hh_emih_in!N26/RES_summary!N$21)</f>
        <v>0</v>
      </c>
      <c r="O26" s="77">
        <f>IF(RES_hh_emih_in!O26=0,0,RES_hh_emih_in!O26/RES_summary!O$21)</f>
        <v>0</v>
      </c>
      <c r="P26" s="77">
        <f>IF(RES_hh_emih_in!P26=0,0,RES_hh_emih_in!P26/RES_summary!P$21)</f>
        <v>0</v>
      </c>
      <c r="Q26" s="77">
        <f>IF(RES_hh_emih_in!Q26=0,0,RES_hh_emih_in!Q26/RES_summary!Q$21)</f>
        <v>0</v>
      </c>
      <c r="R26" s="77">
        <f>IF(RES_hh_emih_in!R26=0,0,RES_hh_emih_in!R26/RES_summary!R$21)</f>
        <v>0</v>
      </c>
      <c r="S26" s="77">
        <f>IF(RES_hh_emih_in!S26=0,0,RES_hh_emih_in!S26/RES_summary!S$21)</f>
        <v>0</v>
      </c>
      <c r="T26" s="77">
        <f>IF(RES_hh_emih_in!T26=0,0,RES_hh_emih_in!T26/RES_summary!T$21)</f>
        <v>0</v>
      </c>
      <c r="U26" s="77">
        <f>IF(RES_hh_emih_in!U26=0,0,RES_hh_emih_in!U26/RES_summary!U$21)</f>
        <v>0</v>
      </c>
      <c r="V26" s="77">
        <f>IF(RES_hh_emih_in!V26=0,0,RES_hh_emih_in!V26/RES_summary!V$21)</f>
        <v>0</v>
      </c>
      <c r="W26" s="77">
        <f>IF(RES_hh_emih_in!W26=0,0,RES_hh_emih_in!W26/RES_summary!W$21)</f>
        <v>0</v>
      </c>
      <c r="DA26" s="92" t="s">
        <v>960</v>
      </c>
    </row>
    <row r="27" spans="1:105" ht="12.95" customHeight="1" x14ac:dyDescent="0.25">
      <c r="A27" s="68" t="s">
        <v>54</v>
      </c>
      <c r="B27" s="69"/>
      <c r="C27" s="69">
        <f>IF(RES_hh_emih_in!C27=0,0,RES_hh_emih_in!C27/RES_summary!C$21)</f>
        <v>0.58408929354629902</v>
      </c>
      <c r="D27" s="69">
        <f>IF(RES_hh_emih_in!D27=0,0,RES_hh_emih_in!D27/RES_summary!D$21)</f>
        <v>0.11297141731953912</v>
      </c>
      <c r="E27" s="69">
        <f>IF(RES_hh_emih_in!E27=0,0,RES_hh_emih_in!E27/RES_summary!E$21)</f>
        <v>0.15097633947374026</v>
      </c>
      <c r="F27" s="69">
        <f>IF(RES_hh_emih_in!F27=0,0,RES_hh_emih_in!F27/RES_summary!F$21)</f>
        <v>0.23310589904061607</v>
      </c>
      <c r="G27" s="69">
        <f>IF(RES_hh_emih_in!G27=0,0,RES_hh_emih_in!G27/RES_summary!G$21)</f>
        <v>0.69840386690324274</v>
      </c>
      <c r="H27" s="69">
        <f>IF(RES_hh_emih_in!H27=0,0,RES_hh_emih_in!H27/RES_summary!H$21)</f>
        <v>0.5356727544178258</v>
      </c>
      <c r="I27" s="69">
        <f>IF(RES_hh_emih_in!I27=0,0,RES_hh_emih_in!I27/RES_summary!I$21)</f>
        <v>0.42663102126654306</v>
      </c>
      <c r="J27" s="69">
        <f>IF(RES_hh_emih_in!J27=0,0,RES_hh_emih_in!J27/RES_summary!J$21)</f>
        <v>0.59766633554106252</v>
      </c>
      <c r="K27" s="69">
        <f>IF(RES_hh_emih_in!K27=0,0,RES_hh_emih_in!K27/RES_summary!K$21)</f>
        <v>0.63400505245950578</v>
      </c>
      <c r="L27" s="69">
        <f>IF(RES_hh_emih_in!L27=0,0,RES_hh_emih_in!L27/RES_summary!L$21)</f>
        <v>0.49263413348605645</v>
      </c>
      <c r="M27" s="69">
        <f>IF(RES_hh_emih_in!M27=0,0,RES_hh_emih_in!M27/RES_summary!M$21)</f>
        <v>0.20428739103897267</v>
      </c>
      <c r="N27" s="69">
        <f>IF(RES_hh_emih_in!N27=0,0,RES_hh_emih_in!N27/RES_summary!N$21)</f>
        <v>0.30607280527471942</v>
      </c>
      <c r="O27" s="69">
        <f>IF(RES_hh_emih_in!O27=0,0,RES_hh_emih_in!O27/RES_summary!O$21)</f>
        <v>0.34700907001221382</v>
      </c>
      <c r="P27" s="69">
        <f>IF(RES_hh_emih_in!P27=0,0,RES_hh_emih_in!P27/RES_summary!P$21)</f>
        <v>0.49083220340623068</v>
      </c>
      <c r="Q27" s="69">
        <f>IF(RES_hh_emih_in!Q27=0,0,RES_hh_emih_in!Q27/RES_summary!Q$21)</f>
        <v>0.82266262299171855</v>
      </c>
      <c r="R27" s="69">
        <f>IF(RES_hh_emih_in!R27=0,0,RES_hh_emih_in!R27/RES_summary!R$21)</f>
        <v>0.78307686571203483</v>
      </c>
      <c r="S27" s="69">
        <f>IF(RES_hh_emih_in!S27=0,0,RES_hh_emih_in!S27/RES_summary!S$21)</f>
        <v>0.78750355572400821</v>
      </c>
      <c r="T27" s="69">
        <f>IF(RES_hh_emih_in!T27=0,0,RES_hh_emih_in!T27/RES_summary!T$21)</f>
        <v>0.39779863735464088</v>
      </c>
      <c r="U27" s="69">
        <f>IF(RES_hh_emih_in!U27=0,0,RES_hh_emih_in!U27/RES_summary!U$21)</f>
        <v>0.52820246480758115</v>
      </c>
      <c r="V27" s="69">
        <f>IF(RES_hh_emih_in!V27=0,0,RES_hh_emih_in!V27/RES_summary!V$21)</f>
        <v>0.56670547658686743</v>
      </c>
      <c r="W27" s="69">
        <f>IF(RES_hh_emih_in!W27=0,0,RES_hh_emih_in!W27/RES_summary!W$21)</f>
        <v>0.21172515506676551</v>
      </c>
      <c r="DA27" s="88" t="s">
        <v>961</v>
      </c>
    </row>
    <row r="28" spans="1:105" ht="12" customHeight="1" x14ac:dyDescent="0.25">
      <c r="A28" s="28" t="s">
        <v>51</v>
      </c>
      <c r="B28" s="72"/>
      <c r="C28" s="72">
        <f>IF(RES_hh_emih_in!C28=0,0,RES_hh_emih_in!C28/RES_summary!C$21)</f>
        <v>0</v>
      </c>
      <c r="D28" s="72">
        <f>IF(RES_hh_emih_in!D28=0,0,RES_hh_emih_in!D28/RES_summary!D$21)</f>
        <v>0</v>
      </c>
      <c r="E28" s="72">
        <f>IF(RES_hh_emih_in!E28=0,0,RES_hh_emih_in!E28/RES_summary!E$21)</f>
        <v>0</v>
      </c>
      <c r="F28" s="72">
        <f>IF(RES_hh_emih_in!F28=0,0,RES_hh_emih_in!F28/RES_summary!F$21)</f>
        <v>0</v>
      </c>
      <c r="G28" s="72">
        <f>IF(RES_hh_emih_in!G28=0,0,RES_hh_emih_in!G28/RES_summary!G$21)</f>
        <v>0</v>
      </c>
      <c r="H28" s="72">
        <f>IF(RES_hh_emih_in!H28=0,0,RES_hh_emih_in!H28/RES_summary!H$21)</f>
        <v>0</v>
      </c>
      <c r="I28" s="72">
        <f>IF(RES_hh_emih_in!I28=0,0,RES_hh_emih_in!I28/RES_summary!I$21)</f>
        <v>0</v>
      </c>
      <c r="J28" s="72">
        <f>IF(RES_hh_emih_in!J28=0,0,RES_hh_emih_in!J28/RES_summary!J$21)</f>
        <v>0</v>
      </c>
      <c r="K28" s="72">
        <f>IF(RES_hh_emih_in!K28=0,0,RES_hh_emih_in!K28/RES_summary!K$21)</f>
        <v>0</v>
      </c>
      <c r="L28" s="72">
        <f>IF(RES_hh_emih_in!L28=0,0,RES_hh_emih_in!L28/RES_summary!L$21)</f>
        <v>0</v>
      </c>
      <c r="M28" s="72">
        <f>IF(RES_hh_emih_in!M28=0,0,RES_hh_emih_in!M28/RES_summary!M$21)</f>
        <v>0</v>
      </c>
      <c r="N28" s="72">
        <f>IF(RES_hh_emih_in!N28=0,0,RES_hh_emih_in!N28/RES_summary!N$21)</f>
        <v>0</v>
      </c>
      <c r="O28" s="72">
        <f>IF(RES_hh_emih_in!O28=0,0,RES_hh_emih_in!O28/RES_summary!O$21)</f>
        <v>0</v>
      </c>
      <c r="P28" s="72">
        <f>IF(RES_hh_emih_in!P28=0,0,RES_hh_emih_in!P28/RES_summary!P$21)</f>
        <v>0</v>
      </c>
      <c r="Q28" s="72">
        <f>IF(RES_hh_emih_in!Q28=0,0,RES_hh_emih_in!Q28/RES_summary!Q$21)</f>
        <v>0</v>
      </c>
      <c r="R28" s="72">
        <f>IF(RES_hh_emih_in!R28=0,0,RES_hh_emih_in!R28/RES_summary!R$21)</f>
        <v>0</v>
      </c>
      <c r="S28" s="72">
        <f>IF(RES_hh_emih_in!S28=0,0,RES_hh_emih_in!S28/RES_summary!S$21)</f>
        <v>0</v>
      </c>
      <c r="T28" s="72">
        <f>IF(RES_hh_emih_in!T28=0,0,RES_hh_emih_in!T28/RES_summary!T$21)</f>
        <v>0</v>
      </c>
      <c r="U28" s="72">
        <f>IF(RES_hh_emih_in!U28=0,0,RES_hh_emih_in!U28/RES_summary!U$21)</f>
        <v>0</v>
      </c>
      <c r="V28" s="72">
        <f>IF(RES_hh_emih_in!V28=0,0,RES_hh_emih_in!V28/RES_summary!V$21)</f>
        <v>0</v>
      </c>
      <c r="W28" s="72">
        <f>IF(RES_hh_emih_in!W28=0,0,RES_hh_emih_in!W28/RES_summary!W$21)</f>
        <v>0</v>
      </c>
      <c r="DA28" s="89" t="s">
        <v>962</v>
      </c>
    </row>
    <row r="29" spans="1:105" s="2" customFormat="1" ht="12" customHeight="1" x14ac:dyDescent="0.25">
      <c r="A29" s="28" t="s">
        <v>74</v>
      </c>
      <c r="B29" s="72"/>
      <c r="C29" s="72">
        <f>IF(RES_hh_emih_in!C29=0,0,RES_hh_emih_in!C29/RES_summary!C$21)</f>
        <v>2.1285604128289588</v>
      </c>
      <c r="D29" s="72">
        <f>IF(RES_hh_emih_in!D29=0,0,RES_hh_emih_in!D29/RES_summary!D$21)</f>
        <v>1.2184589201664189</v>
      </c>
      <c r="E29" s="72">
        <f>IF(RES_hh_emih_in!E29=0,0,RES_hh_emih_in!E29/RES_summary!E$21)</f>
        <v>0.77136638066787699</v>
      </c>
      <c r="F29" s="72">
        <f>IF(RES_hh_emih_in!F29=0,0,RES_hh_emih_in!F29/RES_summary!F$21)</f>
        <v>1.4579586103759585</v>
      </c>
      <c r="G29" s="72">
        <f>IF(RES_hh_emih_in!G29=0,0,RES_hh_emih_in!G29/RES_summary!G$21)</f>
        <v>1.9355831856727137</v>
      </c>
      <c r="H29" s="72">
        <f>IF(RES_hh_emih_in!H29=0,0,RES_hh_emih_in!H29/RES_summary!H$21)</f>
        <v>2.051632102299251</v>
      </c>
      <c r="I29" s="72">
        <f>IF(RES_hh_emih_in!I29=0,0,RES_hh_emih_in!I29/RES_summary!I$21)</f>
        <v>0</v>
      </c>
      <c r="J29" s="72">
        <f>IF(RES_hh_emih_in!J29=0,0,RES_hh_emih_in!J29/RES_summary!J$21)</f>
        <v>0.96812588330792182</v>
      </c>
      <c r="K29" s="72">
        <f>IF(RES_hh_emih_in!K29=0,0,RES_hh_emih_in!K29/RES_summary!K$21)</f>
        <v>2.1964624997507696</v>
      </c>
      <c r="L29" s="72">
        <f>IF(RES_hh_emih_in!L29=0,0,RES_hh_emih_in!L29/RES_summary!L$21)</f>
        <v>1.9066897453818434</v>
      </c>
      <c r="M29" s="72">
        <f>IF(RES_hh_emih_in!M29=0,0,RES_hh_emih_in!M29/RES_summary!M$21)</f>
        <v>1.2563512187802632</v>
      </c>
      <c r="N29" s="72">
        <f>IF(RES_hh_emih_in!N29=0,0,RES_hh_emih_in!N29/RES_summary!N$21)</f>
        <v>0.99557341746568162</v>
      </c>
      <c r="O29" s="72">
        <f>IF(RES_hh_emih_in!O29=0,0,RES_hh_emih_in!O29/RES_summary!O$21)</f>
        <v>1.426168482023078</v>
      </c>
      <c r="P29" s="72">
        <f>IF(RES_hh_emih_in!P29=0,0,RES_hh_emih_in!P29/RES_summary!P$21)</f>
        <v>1.7198176122866455</v>
      </c>
      <c r="Q29" s="72">
        <f>IF(RES_hh_emih_in!Q29=0,0,RES_hh_emih_in!Q29/RES_summary!Q$21)</f>
        <v>1.3951619231784709</v>
      </c>
      <c r="R29" s="72">
        <f>IF(RES_hh_emih_in!R29=0,0,RES_hh_emih_in!R29/RES_summary!R$21)</f>
        <v>1.3796468262718147</v>
      </c>
      <c r="S29" s="72">
        <f>IF(RES_hh_emih_in!S29=0,0,RES_hh_emih_in!S29/RES_summary!S$21)</f>
        <v>1.0560899673072883</v>
      </c>
      <c r="T29" s="72">
        <f>IF(RES_hh_emih_in!T29=0,0,RES_hh_emih_in!T29/RES_summary!T$21)</f>
        <v>1.1637618477605947</v>
      </c>
      <c r="U29" s="72">
        <f>IF(RES_hh_emih_in!U29=0,0,RES_hh_emih_in!U29/RES_summary!U$21)</f>
        <v>1.4336103444990296</v>
      </c>
      <c r="V29" s="72">
        <f>IF(RES_hh_emih_in!V29=0,0,RES_hh_emih_in!V29/RES_summary!V$21)</f>
        <v>1.1246351732533075</v>
      </c>
      <c r="W29" s="72">
        <f>IF(RES_hh_emih_in!W29=0,0,RES_hh_emih_in!W29/RES_summary!W$21)</f>
        <v>0.57347494059277637</v>
      </c>
      <c r="DA29" s="89" t="s">
        <v>963</v>
      </c>
    </row>
    <row r="30" spans="1:105" ht="12" customHeight="1" x14ac:dyDescent="0.25">
      <c r="A30" s="28" t="s">
        <v>192</v>
      </c>
      <c r="B30" s="72"/>
      <c r="C30" s="72">
        <f>IF(RES_hh_emih_in!C30=0,0,RES_hh_emih_in!C30/RES_summary!C$21)</f>
        <v>1.7516509654992638</v>
      </c>
      <c r="D30" s="72">
        <f>IF(RES_hh_emih_in!D30=0,0,RES_hh_emih_in!D30/RES_summary!D$21)</f>
        <v>1.4372456388921884</v>
      </c>
      <c r="E30" s="72">
        <f>IF(RES_hh_emih_in!E30=0,0,RES_hh_emih_in!E30/RES_summary!E$21)</f>
        <v>1.3198882303044068</v>
      </c>
      <c r="F30" s="72">
        <f>IF(RES_hh_emih_in!F30=0,0,RES_hh_emih_in!F30/RES_summary!F$21)</f>
        <v>1.3718525863496509</v>
      </c>
      <c r="G30" s="72">
        <f>IF(RES_hh_emih_in!G30=0,0,RES_hh_emih_in!G30/RES_summary!G$21)</f>
        <v>1.3855800074623554</v>
      </c>
      <c r="H30" s="72">
        <f>IF(RES_hh_emih_in!H30=0,0,RES_hh_emih_in!H30/RES_summary!H$21)</f>
        <v>1.3374495574909568</v>
      </c>
      <c r="I30" s="72">
        <f>IF(RES_hh_emih_in!I30=0,0,RES_hh_emih_in!I30/RES_summary!I$21)</f>
        <v>1.2786456046731187</v>
      </c>
      <c r="J30" s="72">
        <f>IF(RES_hh_emih_in!J30=0,0,RES_hh_emih_in!J30/RES_summary!J$21)</f>
        <v>1.3886831503615997</v>
      </c>
      <c r="K30" s="72">
        <f>IF(RES_hh_emih_in!K30=0,0,RES_hh_emih_in!K30/RES_summary!K$21)</f>
        <v>1.4228608357532688</v>
      </c>
      <c r="L30" s="72">
        <f>IF(RES_hh_emih_in!L30=0,0,RES_hh_emih_in!L30/RES_summary!L$21)</f>
        <v>1.4354496478305157</v>
      </c>
      <c r="M30" s="72">
        <f>IF(RES_hh_emih_in!M30=0,0,RES_hh_emih_in!M30/RES_summary!M$21)</f>
        <v>1.3847101445827543</v>
      </c>
      <c r="N30" s="72">
        <f>IF(RES_hh_emih_in!N30=0,0,RES_hh_emih_in!N30/RES_summary!N$21)</f>
        <v>1.7132430126630303</v>
      </c>
      <c r="O30" s="72">
        <f>IF(RES_hh_emih_in!O30=0,0,RES_hh_emih_in!O30/RES_summary!O$21)</f>
        <v>1.4373309811685404</v>
      </c>
      <c r="P30" s="72">
        <f>IF(RES_hh_emih_in!P30=0,0,RES_hh_emih_in!P30/RES_summary!P$21)</f>
        <v>1.2302173481644973</v>
      </c>
      <c r="Q30" s="72">
        <f>IF(RES_hh_emih_in!Q30=0,0,RES_hh_emih_in!Q30/RES_summary!Q$21)</f>
        <v>1.2780050527647031</v>
      </c>
      <c r="R30" s="72">
        <f>IF(RES_hh_emih_in!R30=0,0,RES_hh_emih_in!R30/RES_summary!R$21)</f>
        <v>1.1341614787834</v>
      </c>
      <c r="S30" s="72">
        <f>IF(RES_hh_emih_in!S30=0,0,RES_hh_emih_in!S30/RES_summary!S$21)</f>
        <v>1.2358860654083064</v>
      </c>
      <c r="T30" s="72">
        <f>IF(RES_hh_emih_in!T30=0,0,RES_hh_emih_in!T30/RES_summary!T$21)</f>
        <v>1.0843918798866357</v>
      </c>
      <c r="U30" s="72">
        <f>IF(RES_hh_emih_in!U30=0,0,RES_hh_emih_in!U30/RES_summary!U$21)</f>
        <v>1.0011328484526461</v>
      </c>
      <c r="V30" s="72">
        <f>IF(RES_hh_emih_in!V30=0,0,RES_hh_emih_in!V30/RES_summary!V$21)</f>
        <v>0.88669268310200078</v>
      </c>
      <c r="W30" s="72">
        <f>IF(RES_hh_emih_in!W30=0,0,RES_hh_emih_in!W30/RES_summary!W$21)</f>
        <v>0.65394159882021796</v>
      </c>
      <c r="DA30" s="89" t="s">
        <v>964</v>
      </c>
    </row>
    <row r="31" spans="1:105" ht="12" customHeight="1" x14ac:dyDescent="0.25">
      <c r="A31" s="28" t="s">
        <v>207</v>
      </c>
      <c r="B31" s="72"/>
      <c r="C31" s="72">
        <f>IF(RES_hh_emih_in!C31=0,0,RES_hh_emih_in!C31/RES_summary!C$21)</f>
        <v>0</v>
      </c>
      <c r="D31" s="72">
        <f>IF(RES_hh_emih_in!D31=0,0,RES_hh_emih_in!D31/RES_summary!D$21)</f>
        <v>0</v>
      </c>
      <c r="E31" s="72">
        <f>IF(RES_hh_emih_in!E31=0,0,RES_hh_emih_in!E31/RES_summary!E$21)</f>
        <v>0</v>
      </c>
      <c r="F31" s="72">
        <f>IF(RES_hh_emih_in!F31=0,0,RES_hh_emih_in!F31/RES_summary!F$21)</f>
        <v>0</v>
      </c>
      <c r="G31" s="72">
        <f>IF(RES_hh_emih_in!G31=0,0,RES_hh_emih_in!G31/RES_summary!G$21)</f>
        <v>0</v>
      </c>
      <c r="H31" s="72">
        <f>IF(RES_hh_emih_in!H31=0,0,RES_hh_emih_in!H31/RES_summary!H$21)</f>
        <v>0</v>
      </c>
      <c r="I31" s="72">
        <f>IF(RES_hh_emih_in!I31=0,0,RES_hh_emih_in!I31/RES_summary!I$21)</f>
        <v>0</v>
      </c>
      <c r="J31" s="72">
        <f>IF(RES_hh_emih_in!J31=0,0,RES_hh_emih_in!J31/RES_summary!J$21)</f>
        <v>0</v>
      </c>
      <c r="K31" s="72">
        <f>IF(RES_hh_emih_in!K31=0,0,RES_hh_emih_in!K31/RES_summary!K$21)</f>
        <v>0</v>
      </c>
      <c r="L31" s="72">
        <f>IF(RES_hh_emih_in!L31=0,0,RES_hh_emih_in!L31/RES_summary!L$21)</f>
        <v>0</v>
      </c>
      <c r="M31" s="72">
        <f>IF(RES_hh_emih_in!M31=0,0,RES_hh_emih_in!M31/RES_summary!M$21)</f>
        <v>0</v>
      </c>
      <c r="N31" s="72">
        <f>IF(RES_hh_emih_in!N31=0,0,RES_hh_emih_in!N31/RES_summary!N$21)</f>
        <v>0</v>
      </c>
      <c r="O31" s="72">
        <f>IF(RES_hh_emih_in!O31=0,0,RES_hh_emih_in!O31/RES_summary!O$21)</f>
        <v>0</v>
      </c>
      <c r="P31" s="72">
        <f>IF(RES_hh_emih_in!P31=0,0,RES_hh_emih_in!P31/RES_summary!P$21)</f>
        <v>0</v>
      </c>
      <c r="Q31" s="72">
        <f>IF(RES_hh_emih_in!Q31=0,0,RES_hh_emih_in!Q31/RES_summary!Q$21)</f>
        <v>0</v>
      </c>
      <c r="R31" s="72">
        <f>IF(RES_hh_emih_in!R31=0,0,RES_hh_emih_in!R31/RES_summary!R$21)</f>
        <v>0</v>
      </c>
      <c r="S31" s="72">
        <f>IF(RES_hh_emih_in!S31=0,0,RES_hh_emih_in!S31/RES_summary!S$21)</f>
        <v>0</v>
      </c>
      <c r="T31" s="72">
        <f>IF(RES_hh_emih_in!T31=0,0,RES_hh_emih_in!T31/RES_summary!T$21)</f>
        <v>0</v>
      </c>
      <c r="U31" s="72">
        <f>IF(RES_hh_emih_in!U31=0,0,RES_hh_emih_in!U31/RES_summary!U$21)</f>
        <v>0</v>
      </c>
      <c r="V31" s="72">
        <f>IF(RES_hh_emih_in!V31=0,0,RES_hh_emih_in!V31/RES_summary!V$21)</f>
        <v>0</v>
      </c>
      <c r="W31" s="72">
        <f>IF(RES_hh_emih_in!W31=0,0,RES_hh_emih_in!W31/RES_summary!W$21)</f>
        <v>0</v>
      </c>
      <c r="DA31" s="89" t="s">
        <v>965</v>
      </c>
    </row>
    <row r="32" spans="1:105" ht="12" customHeight="1" x14ac:dyDescent="0.25">
      <c r="A32" s="32" t="s">
        <v>53</v>
      </c>
      <c r="B32" s="77"/>
      <c r="C32" s="77">
        <f>IF(RES_hh_emih_in!C32=0,0,RES_hh_emih_in!C32/RES_summary!C$21)</f>
        <v>0</v>
      </c>
      <c r="D32" s="77">
        <f>IF(RES_hh_emih_in!D32=0,0,RES_hh_emih_in!D32/RES_summary!D$21)</f>
        <v>0</v>
      </c>
      <c r="E32" s="77">
        <f>IF(RES_hh_emih_in!E32=0,0,RES_hh_emih_in!E32/RES_summary!E$21)</f>
        <v>0</v>
      </c>
      <c r="F32" s="77">
        <f>IF(RES_hh_emih_in!F32=0,0,RES_hh_emih_in!F32/RES_summary!F$21)</f>
        <v>0</v>
      </c>
      <c r="G32" s="77">
        <f>IF(RES_hh_emih_in!G32=0,0,RES_hh_emih_in!G32/RES_summary!G$21)</f>
        <v>0</v>
      </c>
      <c r="H32" s="77">
        <f>IF(RES_hh_emih_in!H32=0,0,RES_hh_emih_in!H32/RES_summary!H$21)</f>
        <v>0</v>
      </c>
      <c r="I32" s="77">
        <f>IF(RES_hh_emih_in!I32=0,0,RES_hh_emih_in!I32/RES_summary!I$21)</f>
        <v>0</v>
      </c>
      <c r="J32" s="77">
        <f>IF(RES_hh_emih_in!J32=0,0,RES_hh_emih_in!J32/RES_summary!J$21)</f>
        <v>0</v>
      </c>
      <c r="K32" s="77">
        <f>IF(RES_hh_emih_in!K32=0,0,RES_hh_emih_in!K32/RES_summary!K$21)</f>
        <v>0</v>
      </c>
      <c r="L32" s="77">
        <f>IF(RES_hh_emih_in!L32=0,0,RES_hh_emih_in!L32/RES_summary!L$21)</f>
        <v>0</v>
      </c>
      <c r="M32" s="77">
        <f>IF(RES_hh_emih_in!M32=0,0,RES_hh_emih_in!M32/RES_summary!M$21)</f>
        <v>0</v>
      </c>
      <c r="N32" s="77">
        <f>IF(RES_hh_emih_in!N32=0,0,RES_hh_emih_in!N32/RES_summary!N$21)</f>
        <v>0</v>
      </c>
      <c r="O32" s="77">
        <f>IF(RES_hh_emih_in!O32=0,0,RES_hh_emih_in!O32/RES_summary!O$21)</f>
        <v>0</v>
      </c>
      <c r="P32" s="77">
        <f>IF(RES_hh_emih_in!P32=0,0,RES_hh_emih_in!P32/RES_summary!P$21)</f>
        <v>0</v>
      </c>
      <c r="Q32" s="77">
        <f>IF(RES_hh_emih_in!Q32=0,0,RES_hh_emih_in!Q32/RES_summary!Q$21)</f>
        <v>0</v>
      </c>
      <c r="R32" s="77">
        <f>IF(RES_hh_emih_in!R32=0,0,RES_hh_emih_in!R32/RES_summary!R$21)</f>
        <v>0</v>
      </c>
      <c r="S32" s="77">
        <f>IF(RES_hh_emih_in!S32=0,0,RES_hh_emih_in!S32/RES_summary!S$21)</f>
        <v>0</v>
      </c>
      <c r="T32" s="77">
        <f>IF(RES_hh_emih_in!T32=0,0,RES_hh_emih_in!T32/RES_summary!T$21)</f>
        <v>0</v>
      </c>
      <c r="U32" s="77">
        <f>IF(RES_hh_emih_in!U32=0,0,RES_hh_emih_in!U32/RES_summary!U$21)</f>
        <v>0</v>
      </c>
      <c r="V32" s="77">
        <f>IF(RES_hh_emih_in!V32=0,0,RES_hh_emih_in!V32/RES_summary!V$21)</f>
        <v>0</v>
      </c>
      <c r="W32" s="77">
        <f>IF(RES_hh_emih_in!W32=0,0,RES_hh_emih_in!W32/RES_summary!W$21)</f>
        <v>0</v>
      </c>
      <c r="DA32" s="92" t="s">
        <v>966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144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18" t="s">
        <v>98</v>
      </c>
      <c r="B3" s="19">
        <f>SUM(B4,B9,B12)</f>
        <v>36.158784843725151</v>
      </c>
      <c r="C3" s="19">
        <f t="shared" ref="C3:V3" si="0">SUM(C4,C9,C12)</f>
        <v>37.447335590248734</v>
      </c>
      <c r="D3" s="19">
        <f t="shared" si="0"/>
        <v>38.546624459621363</v>
      </c>
      <c r="E3" s="19">
        <f t="shared" si="0"/>
        <v>39.571207607530972</v>
      </c>
      <c r="F3" s="19">
        <f t="shared" si="0"/>
        <v>40.408348356747176</v>
      </c>
      <c r="G3" s="19">
        <f t="shared" si="0"/>
        <v>41.452002577367161</v>
      </c>
      <c r="H3" s="19">
        <f t="shared" si="0"/>
        <v>43.421753702049408</v>
      </c>
      <c r="I3" s="19">
        <f t="shared" si="0"/>
        <v>44.467388006857725</v>
      </c>
      <c r="J3" s="19">
        <f t="shared" si="0"/>
        <v>45.559665385265689</v>
      </c>
      <c r="K3" s="19">
        <f t="shared" si="0"/>
        <v>46.858730295503683</v>
      </c>
      <c r="L3" s="19">
        <f t="shared" si="0"/>
        <v>47.230057480480632</v>
      </c>
      <c r="M3" s="19">
        <f t="shared" si="0"/>
        <v>47.896592887614659</v>
      </c>
      <c r="N3" s="19">
        <f t="shared" si="0"/>
        <v>49.736599943228242</v>
      </c>
      <c r="O3" s="19">
        <f t="shared" si="0"/>
        <v>50.565286243232066</v>
      </c>
      <c r="P3" s="19">
        <f t="shared" si="0"/>
        <v>51.982891849344767</v>
      </c>
      <c r="Q3" s="19">
        <f t="shared" si="0"/>
        <v>53.027758007342797</v>
      </c>
      <c r="R3" s="19">
        <f t="shared" si="0"/>
        <v>53.561041538182337</v>
      </c>
      <c r="S3" s="19">
        <f t="shared" si="0"/>
        <v>53.370606629864625</v>
      </c>
      <c r="T3" s="19">
        <f t="shared" si="0"/>
        <v>53.22295198018621</v>
      </c>
      <c r="U3" s="19">
        <f t="shared" si="0"/>
        <v>52.890810681828114</v>
      </c>
      <c r="V3" s="19">
        <f t="shared" si="0"/>
        <v>54.581534247851664</v>
      </c>
      <c r="W3" s="19">
        <f t="shared" ref="W3" si="1">SUM(W4,W9,W12)</f>
        <v>55.946390702054387</v>
      </c>
      <c r="DA3" s="56" t="s">
        <v>249</v>
      </c>
    </row>
    <row r="4" spans="1:105" ht="12.95" customHeight="1" x14ac:dyDescent="0.25">
      <c r="A4" s="23" t="s">
        <v>110</v>
      </c>
      <c r="B4" s="22">
        <f>SUM(B5:B8)</f>
        <v>16.956258256101915</v>
      </c>
      <c r="C4" s="22">
        <f t="shared" ref="C4:V4" si="2">SUM(C5:C8)</f>
        <v>17.100719236356408</v>
      </c>
      <c r="D4" s="22">
        <f t="shared" si="2"/>
        <v>17.248665079717732</v>
      </c>
      <c r="E4" s="22">
        <f t="shared" si="2"/>
        <v>17.429004404208449</v>
      </c>
      <c r="F4" s="22">
        <f t="shared" si="2"/>
        <v>17.532342089974847</v>
      </c>
      <c r="G4" s="22">
        <f t="shared" si="2"/>
        <v>17.632110391337719</v>
      </c>
      <c r="H4" s="22">
        <f t="shared" si="2"/>
        <v>17.997280962734568</v>
      </c>
      <c r="I4" s="22">
        <f t="shared" si="2"/>
        <v>18.022642491849027</v>
      </c>
      <c r="J4" s="22">
        <f t="shared" si="2"/>
        <v>18.091014673927663</v>
      </c>
      <c r="K4" s="22">
        <f t="shared" si="2"/>
        <v>18.177130812228906</v>
      </c>
      <c r="L4" s="22">
        <f t="shared" si="2"/>
        <v>18.018790483571621</v>
      </c>
      <c r="M4" s="22">
        <f t="shared" si="2"/>
        <v>17.959814179164681</v>
      </c>
      <c r="N4" s="22">
        <f t="shared" si="2"/>
        <v>18.360760173003957</v>
      </c>
      <c r="O4" s="22">
        <f t="shared" si="2"/>
        <v>18.349128156926881</v>
      </c>
      <c r="P4" s="22">
        <f t="shared" si="2"/>
        <v>18.525059685583845</v>
      </c>
      <c r="Q4" s="22">
        <f t="shared" si="2"/>
        <v>18.427032211459874</v>
      </c>
      <c r="R4" s="22">
        <f t="shared" si="2"/>
        <v>18.714122980668208</v>
      </c>
      <c r="S4" s="22">
        <f t="shared" si="2"/>
        <v>18.739139755179224</v>
      </c>
      <c r="T4" s="22">
        <f t="shared" si="2"/>
        <v>18.683146665041676</v>
      </c>
      <c r="U4" s="22">
        <f t="shared" si="2"/>
        <v>18.555446200506193</v>
      </c>
      <c r="V4" s="22">
        <f t="shared" si="2"/>
        <v>18.798203064016004</v>
      </c>
      <c r="W4" s="22">
        <f t="shared" ref="W4" si="3">SUM(W5:W8)</f>
        <v>18.735200979590275</v>
      </c>
      <c r="DA4" s="57"/>
    </row>
    <row r="5" spans="1:105" ht="12" customHeight="1" x14ac:dyDescent="0.25">
      <c r="A5" s="28" t="s">
        <v>32</v>
      </c>
      <c r="B5" s="29">
        <f>B18*B70/11630</f>
        <v>8.3933681892212579</v>
      </c>
      <c r="C5" s="29">
        <f t="shared" ref="C5:V5" si="4">C18*C70/11630</f>
        <v>8.402909574277265</v>
      </c>
      <c r="D5" s="29">
        <f t="shared" si="4"/>
        <v>8.4280248048859203</v>
      </c>
      <c r="E5" s="29">
        <f t="shared" si="4"/>
        <v>8.4330499564589374</v>
      </c>
      <c r="F5" s="29">
        <f t="shared" si="4"/>
        <v>8.4329510280806552</v>
      </c>
      <c r="G5" s="29">
        <f t="shared" si="4"/>
        <v>8.4136491855937159</v>
      </c>
      <c r="H5" s="29">
        <f t="shared" si="4"/>
        <v>8.4681275624284567</v>
      </c>
      <c r="I5" s="29">
        <f t="shared" si="4"/>
        <v>8.4146897104439446</v>
      </c>
      <c r="J5" s="29">
        <f t="shared" si="4"/>
        <v>8.3916387102525274</v>
      </c>
      <c r="K5" s="29">
        <f t="shared" si="4"/>
        <v>8.3640265980730248</v>
      </c>
      <c r="L5" s="29">
        <f t="shared" si="4"/>
        <v>8.2456832513405534</v>
      </c>
      <c r="M5" s="29">
        <f t="shared" si="4"/>
        <v>8.2485830243418601</v>
      </c>
      <c r="N5" s="29">
        <f t="shared" si="4"/>
        <v>8.4559444427245936</v>
      </c>
      <c r="O5" s="29">
        <f t="shared" si="4"/>
        <v>8.4751898918155248</v>
      </c>
      <c r="P5" s="29">
        <f t="shared" si="4"/>
        <v>8.5670686486201877</v>
      </c>
      <c r="Q5" s="29">
        <f t="shared" si="4"/>
        <v>8.5385423467441566</v>
      </c>
      <c r="R5" s="29">
        <f t="shared" si="4"/>
        <v>8.5788975491154549</v>
      </c>
      <c r="S5" s="29">
        <f t="shared" si="4"/>
        <v>8.55996446814728</v>
      </c>
      <c r="T5" s="29">
        <f t="shared" si="4"/>
        <v>8.5172818418951941</v>
      </c>
      <c r="U5" s="29">
        <f t="shared" si="4"/>
        <v>8.4720837525911108</v>
      </c>
      <c r="V5" s="29">
        <f t="shared" si="4"/>
        <v>8.5100042928374524</v>
      </c>
      <c r="W5" s="29">
        <f t="shared" ref="W5" si="5">W18*W70/11630</f>
        <v>8.4148826087971198</v>
      </c>
      <c r="DA5" s="58" t="s">
        <v>967</v>
      </c>
    </row>
    <row r="6" spans="1:105" ht="12" customHeight="1" x14ac:dyDescent="0.25">
      <c r="A6" s="28" t="s">
        <v>47</v>
      </c>
      <c r="B6" s="29">
        <f>B19*B71/11630</f>
        <v>3.7134574257250401</v>
      </c>
      <c r="C6" s="29">
        <f t="shared" ref="C6:V6" si="6">C19*C71/11630</f>
        <v>3.7009523454620443</v>
      </c>
      <c r="D6" s="29">
        <f t="shared" si="6"/>
        <v>3.6998696307867336</v>
      </c>
      <c r="E6" s="29">
        <f t="shared" si="6"/>
        <v>3.7192499913466639</v>
      </c>
      <c r="F6" s="29">
        <f t="shared" si="6"/>
        <v>3.7169969226460049</v>
      </c>
      <c r="G6" s="29">
        <f t="shared" si="6"/>
        <v>3.7078748932615766</v>
      </c>
      <c r="H6" s="29">
        <f t="shared" si="6"/>
        <v>3.7797677961038456</v>
      </c>
      <c r="I6" s="29">
        <f t="shared" si="6"/>
        <v>3.7429197600739506</v>
      </c>
      <c r="J6" s="29">
        <f t="shared" si="6"/>
        <v>3.6935029359358609</v>
      </c>
      <c r="K6" s="29">
        <f t="shared" si="6"/>
        <v>3.6931734565541579</v>
      </c>
      <c r="L6" s="29">
        <f t="shared" si="6"/>
        <v>3.6095630369503424</v>
      </c>
      <c r="M6" s="29">
        <f t="shared" si="6"/>
        <v>3.5486436443505287</v>
      </c>
      <c r="N6" s="29">
        <f t="shared" si="6"/>
        <v>3.547477076630333</v>
      </c>
      <c r="O6" s="29">
        <f t="shared" si="6"/>
        <v>3.4687366153111006</v>
      </c>
      <c r="P6" s="29">
        <f t="shared" si="6"/>
        <v>3.4456517657112542</v>
      </c>
      <c r="Q6" s="29">
        <f t="shared" si="6"/>
        <v>3.3899672621693346</v>
      </c>
      <c r="R6" s="29">
        <f t="shared" si="6"/>
        <v>3.4378009010708666</v>
      </c>
      <c r="S6" s="29">
        <f t="shared" si="6"/>
        <v>3.4214961254661467</v>
      </c>
      <c r="T6" s="29">
        <f t="shared" si="6"/>
        <v>3.4008567251004052</v>
      </c>
      <c r="U6" s="29">
        <f t="shared" si="6"/>
        <v>3.3466785212809733</v>
      </c>
      <c r="V6" s="29">
        <f t="shared" si="6"/>
        <v>3.3894314229399152</v>
      </c>
      <c r="W6" s="29">
        <f t="shared" ref="W6" si="7">W19*W71/11630</f>
        <v>3.3469700248232521</v>
      </c>
      <c r="DA6" s="58" t="s">
        <v>968</v>
      </c>
    </row>
    <row r="7" spans="1:105" ht="12" customHeight="1" x14ac:dyDescent="0.25">
      <c r="A7" s="28" t="s">
        <v>46</v>
      </c>
      <c r="B7" s="29">
        <f>B20*B72/11630</f>
        <v>2.9564251161891955</v>
      </c>
      <c r="C7" s="29">
        <f t="shared" ref="C7:V7" si="8">C20*C72/11630</f>
        <v>3.0208213627574017</v>
      </c>
      <c r="D7" s="29">
        <f t="shared" si="8"/>
        <v>3.0734152351359834</v>
      </c>
      <c r="E7" s="29">
        <f t="shared" si="8"/>
        <v>3.1771135978798775</v>
      </c>
      <c r="F7" s="29">
        <f t="shared" si="8"/>
        <v>3.2336879680910489</v>
      </c>
      <c r="G7" s="29">
        <f t="shared" si="8"/>
        <v>3.3129434268465445</v>
      </c>
      <c r="H7" s="29">
        <f t="shared" si="8"/>
        <v>3.4535244575658117</v>
      </c>
      <c r="I7" s="29">
        <f t="shared" si="8"/>
        <v>3.5245432797269958</v>
      </c>
      <c r="J7" s="29">
        <f t="shared" si="8"/>
        <v>3.6030918933261176</v>
      </c>
      <c r="K7" s="29">
        <f t="shared" si="8"/>
        <v>3.667045036238556</v>
      </c>
      <c r="L7" s="29">
        <f t="shared" si="8"/>
        <v>3.6902047825405901</v>
      </c>
      <c r="M7" s="29">
        <f t="shared" si="8"/>
        <v>3.6835914116079196</v>
      </c>
      <c r="N7" s="29">
        <f t="shared" si="8"/>
        <v>3.8272926601654249</v>
      </c>
      <c r="O7" s="29">
        <f t="shared" si="8"/>
        <v>3.8581472758557553</v>
      </c>
      <c r="P7" s="29">
        <f t="shared" si="8"/>
        <v>3.9168042851171605</v>
      </c>
      <c r="Q7" s="29">
        <f t="shared" si="8"/>
        <v>3.8961669217851469</v>
      </c>
      <c r="R7" s="29">
        <f t="shared" si="8"/>
        <v>4.0160595389302287</v>
      </c>
      <c r="S7" s="29">
        <f t="shared" si="8"/>
        <v>4.0208575352251508</v>
      </c>
      <c r="T7" s="29">
        <f t="shared" si="8"/>
        <v>3.96028761561355</v>
      </c>
      <c r="U7" s="29">
        <f t="shared" si="8"/>
        <v>3.8886510375997316</v>
      </c>
      <c r="V7" s="29">
        <f t="shared" si="8"/>
        <v>3.8455803796838173</v>
      </c>
      <c r="W7" s="29">
        <f t="shared" ref="W7" si="9">W20*W72/11630</f>
        <v>3.7397187032244563</v>
      </c>
      <c r="DA7" s="58" t="s">
        <v>969</v>
      </c>
    </row>
    <row r="8" spans="1:105" ht="12" customHeight="1" x14ac:dyDescent="0.25">
      <c r="A8" s="28" t="s">
        <v>45</v>
      </c>
      <c r="B8" s="29">
        <f>B21*B73/11630</f>
        <v>1.8930075249664198</v>
      </c>
      <c r="C8" s="29">
        <f t="shared" ref="C8:V8" si="10">C21*C73/11630</f>
        <v>1.9760359538596952</v>
      </c>
      <c r="D8" s="29">
        <f t="shared" si="10"/>
        <v>2.047355408909096</v>
      </c>
      <c r="E8" s="29">
        <f t="shared" si="10"/>
        <v>2.0995908585229679</v>
      </c>
      <c r="F8" s="29">
        <f t="shared" si="10"/>
        <v>2.1487061711571398</v>
      </c>
      <c r="G8" s="29">
        <f t="shared" si="10"/>
        <v>2.1976428856358825</v>
      </c>
      <c r="H8" s="29">
        <f t="shared" si="10"/>
        <v>2.2958611466364531</v>
      </c>
      <c r="I8" s="29">
        <f t="shared" si="10"/>
        <v>2.3404897416041357</v>
      </c>
      <c r="J8" s="29">
        <f t="shared" si="10"/>
        <v>2.4027811344131567</v>
      </c>
      <c r="K8" s="29">
        <f t="shared" si="10"/>
        <v>2.4528857213631654</v>
      </c>
      <c r="L8" s="29">
        <f t="shared" si="10"/>
        <v>2.4733394127401351</v>
      </c>
      <c r="M8" s="29">
        <f t="shared" si="10"/>
        <v>2.4789960988643736</v>
      </c>
      <c r="N8" s="29">
        <f t="shared" si="10"/>
        <v>2.5300459934836068</v>
      </c>
      <c r="O8" s="29">
        <f t="shared" si="10"/>
        <v>2.5470543739445004</v>
      </c>
      <c r="P8" s="29">
        <f t="shared" si="10"/>
        <v>2.5955349861352426</v>
      </c>
      <c r="Q8" s="29">
        <f t="shared" si="10"/>
        <v>2.6023556807612374</v>
      </c>
      <c r="R8" s="29">
        <f t="shared" si="10"/>
        <v>2.6813649915516571</v>
      </c>
      <c r="S8" s="29">
        <f t="shared" si="10"/>
        <v>2.7368216263406464</v>
      </c>
      <c r="T8" s="29">
        <f t="shared" si="10"/>
        <v>2.8047204824325247</v>
      </c>
      <c r="U8" s="29">
        <f t="shared" si="10"/>
        <v>2.8480328890343798</v>
      </c>
      <c r="V8" s="29">
        <f t="shared" si="10"/>
        <v>3.0531869685548192</v>
      </c>
      <c r="W8" s="29">
        <f t="shared" ref="W8" si="11">W21*W73/11630</f>
        <v>3.2336296427454481</v>
      </c>
      <c r="DA8" s="58" t="s">
        <v>970</v>
      </c>
    </row>
    <row r="9" spans="1:105" ht="12.95" customHeight="1" x14ac:dyDescent="0.25">
      <c r="A9" s="23" t="s">
        <v>109</v>
      </c>
      <c r="B9" s="22">
        <f>SUM(B10:B11)</f>
        <v>5.7993977645160157</v>
      </c>
      <c r="C9" s="22">
        <f t="shared" ref="C9:V9" si="12">SUM(C10:C11)</f>
        <v>6.6008336704517783</v>
      </c>
      <c r="D9" s="22">
        <f t="shared" si="12"/>
        <v>7.3373021462330472</v>
      </c>
      <c r="E9" s="22">
        <f t="shared" si="12"/>
        <v>8.0228542889426002</v>
      </c>
      <c r="F9" s="22">
        <f t="shared" si="12"/>
        <v>8.6350547996018197</v>
      </c>
      <c r="G9" s="22">
        <f t="shared" si="12"/>
        <v>9.3881179579168172</v>
      </c>
      <c r="H9" s="22">
        <f t="shared" si="12"/>
        <v>10.460945630114573</v>
      </c>
      <c r="I9" s="22">
        <f t="shared" si="12"/>
        <v>11.310759511135515</v>
      </c>
      <c r="J9" s="22">
        <f t="shared" si="12"/>
        <v>12.081928552883017</v>
      </c>
      <c r="K9" s="22">
        <f t="shared" si="12"/>
        <v>13.100799561570987</v>
      </c>
      <c r="L9" s="22">
        <f t="shared" si="12"/>
        <v>13.817981914093583</v>
      </c>
      <c r="M9" s="22">
        <f t="shared" si="12"/>
        <v>14.782222709016988</v>
      </c>
      <c r="N9" s="22">
        <f t="shared" si="12"/>
        <v>16.117217830623431</v>
      </c>
      <c r="O9" s="22">
        <f t="shared" si="12"/>
        <v>17.119937147434214</v>
      </c>
      <c r="P9" s="22">
        <f t="shared" si="12"/>
        <v>18.274916822355276</v>
      </c>
      <c r="Q9" s="22">
        <f t="shared" si="12"/>
        <v>19.569143181816848</v>
      </c>
      <c r="R9" s="22">
        <f t="shared" si="12"/>
        <v>19.660720248831332</v>
      </c>
      <c r="S9" s="22">
        <f t="shared" si="12"/>
        <v>19.750335885211491</v>
      </c>
      <c r="T9" s="22">
        <f t="shared" si="12"/>
        <v>20.03460372525285</v>
      </c>
      <c r="U9" s="22">
        <f t="shared" si="12"/>
        <v>20.248413663581097</v>
      </c>
      <c r="V9" s="22">
        <f t="shared" si="12"/>
        <v>21.268219891045614</v>
      </c>
      <c r="W9" s="22">
        <f t="shared" ref="W9" si="13">SUM(W10:W11)</f>
        <v>22.272654143033595</v>
      </c>
      <c r="DA9" s="57"/>
    </row>
    <row r="10" spans="1:105" ht="12" customHeight="1" x14ac:dyDescent="0.25">
      <c r="A10" s="28" t="s">
        <v>28</v>
      </c>
      <c r="B10" s="29">
        <f>B23*B75/11630</f>
        <v>4.5827123102977074</v>
      </c>
      <c r="C10" s="29">
        <f t="shared" ref="C10:V10" si="14">C23*C75/11630</f>
        <v>5.3031468607931691</v>
      </c>
      <c r="D10" s="29">
        <f t="shared" si="14"/>
        <v>5.9621761187830851</v>
      </c>
      <c r="E10" s="29">
        <f t="shared" si="14"/>
        <v>6.545356737583929</v>
      </c>
      <c r="F10" s="29">
        <f t="shared" si="14"/>
        <v>6.9415142076390017</v>
      </c>
      <c r="G10" s="29">
        <f t="shared" si="14"/>
        <v>7.4589825146918143</v>
      </c>
      <c r="H10" s="29">
        <f t="shared" si="14"/>
        <v>8.2598296700875231</v>
      </c>
      <c r="I10" s="29">
        <f t="shared" si="14"/>
        <v>8.9068974776849288</v>
      </c>
      <c r="J10" s="29">
        <f t="shared" si="14"/>
        <v>9.4486784695083852</v>
      </c>
      <c r="K10" s="29">
        <f t="shared" si="14"/>
        <v>10.159230455737772</v>
      </c>
      <c r="L10" s="29">
        <f t="shared" si="14"/>
        <v>10.779277565579765</v>
      </c>
      <c r="M10" s="29">
        <f t="shared" si="14"/>
        <v>11.528940987829101</v>
      </c>
      <c r="N10" s="29">
        <f t="shared" si="14"/>
        <v>12.596091983921854</v>
      </c>
      <c r="O10" s="29">
        <f t="shared" si="14"/>
        <v>13.337731094004843</v>
      </c>
      <c r="P10" s="29">
        <f t="shared" si="14"/>
        <v>14.140640974200984</v>
      </c>
      <c r="Q10" s="29">
        <f t="shared" si="14"/>
        <v>15.066550625466105</v>
      </c>
      <c r="R10" s="29">
        <f t="shared" si="14"/>
        <v>14.925943436660813</v>
      </c>
      <c r="S10" s="29">
        <f t="shared" si="14"/>
        <v>14.616703548331861</v>
      </c>
      <c r="T10" s="29">
        <f t="shared" si="14"/>
        <v>14.4368206954386</v>
      </c>
      <c r="U10" s="29">
        <f t="shared" si="14"/>
        <v>14.225494984270275</v>
      </c>
      <c r="V10" s="29">
        <f t="shared" si="14"/>
        <v>14.527508286860783</v>
      </c>
      <c r="W10" s="29">
        <f t="shared" ref="W10" si="15">W23*W75/11630</f>
        <v>14.919076402020238</v>
      </c>
      <c r="DA10" s="58" t="s">
        <v>971</v>
      </c>
    </row>
    <row r="11" spans="1:105" ht="12" customHeight="1" x14ac:dyDescent="0.25">
      <c r="A11" s="28" t="s">
        <v>27</v>
      </c>
      <c r="B11" s="29">
        <f>B24*B76/11630</f>
        <v>1.2166854542183085</v>
      </c>
      <c r="C11" s="29">
        <f t="shared" ref="C11:V11" si="16">C24*C76/11630</f>
        <v>1.2976868096586094</v>
      </c>
      <c r="D11" s="29">
        <f t="shared" si="16"/>
        <v>1.3751260274499624</v>
      </c>
      <c r="E11" s="29">
        <f t="shared" si="16"/>
        <v>1.4774975513586706</v>
      </c>
      <c r="F11" s="29">
        <f t="shared" si="16"/>
        <v>1.6935405919628175</v>
      </c>
      <c r="G11" s="29">
        <f t="shared" si="16"/>
        <v>1.929135443225003</v>
      </c>
      <c r="H11" s="29">
        <f t="shared" si="16"/>
        <v>2.2011159600270487</v>
      </c>
      <c r="I11" s="29">
        <f t="shared" si="16"/>
        <v>2.4038620334505865</v>
      </c>
      <c r="J11" s="29">
        <f t="shared" si="16"/>
        <v>2.6332500833746311</v>
      </c>
      <c r="K11" s="29">
        <f t="shared" si="16"/>
        <v>2.9415691058332154</v>
      </c>
      <c r="L11" s="29">
        <f t="shared" si="16"/>
        <v>3.0387043485138183</v>
      </c>
      <c r="M11" s="29">
        <f t="shared" si="16"/>
        <v>3.2532817211878866</v>
      </c>
      <c r="N11" s="29">
        <f t="shared" si="16"/>
        <v>3.5211258467015774</v>
      </c>
      <c r="O11" s="29">
        <f t="shared" si="16"/>
        <v>3.7822060534293702</v>
      </c>
      <c r="P11" s="29">
        <f t="shared" si="16"/>
        <v>4.1342758481542923</v>
      </c>
      <c r="Q11" s="29">
        <f t="shared" si="16"/>
        <v>4.502592556350745</v>
      </c>
      <c r="R11" s="29">
        <f t="shared" si="16"/>
        <v>4.7347768121705176</v>
      </c>
      <c r="S11" s="29">
        <f t="shared" si="16"/>
        <v>5.1336323368796295</v>
      </c>
      <c r="T11" s="29">
        <f t="shared" si="16"/>
        <v>5.5977830298142486</v>
      </c>
      <c r="U11" s="29">
        <f t="shared" si="16"/>
        <v>6.0229186793108207</v>
      </c>
      <c r="V11" s="29">
        <f t="shared" si="16"/>
        <v>6.7407116041848303</v>
      </c>
      <c r="W11" s="29">
        <f t="shared" ref="W11" si="17">W24*W76/11630</f>
        <v>7.353577741013356</v>
      </c>
      <c r="DA11" s="58" t="s">
        <v>972</v>
      </c>
    </row>
    <row r="12" spans="1:105" ht="12.95" customHeight="1" x14ac:dyDescent="0.25">
      <c r="A12" s="23" t="s">
        <v>108</v>
      </c>
      <c r="B12" s="22">
        <f>SUM(B13:B14)</f>
        <v>13.403128823107222</v>
      </c>
      <c r="C12" s="22">
        <f t="shared" ref="C12:V12" si="18">SUM(C13:C14)</f>
        <v>13.745782683440551</v>
      </c>
      <c r="D12" s="22">
        <f t="shared" si="18"/>
        <v>13.960657233670585</v>
      </c>
      <c r="E12" s="22">
        <f t="shared" si="18"/>
        <v>14.119348914379923</v>
      </c>
      <c r="F12" s="22">
        <f t="shared" si="18"/>
        <v>14.240951467170509</v>
      </c>
      <c r="G12" s="22">
        <f t="shared" si="18"/>
        <v>14.431774228112625</v>
      </c>
      <c r="H12" s="22">
        <f t="shared" si="18"/>
        <v>14.963527109200268</v>
      </c>
      <c r="I12" s="22">
        <f t="shared" si="18"/>
        <v>15.133986003873183</v>
      </c>
      <c r="J12" s="22">
        <f t="shared" si="18"/>
        <v>15.386722158455012</v>
      </c>
      <c r="K12" s="22">
        <f t="shared" si="18"/>
        <v>15.58079992170379</v>
      </c>
      <c r="L12" s="22">
        <f t="shared" si="18"/>
        <v>15.393285082815426</v>
      </c>
      <c r="M12" s="22">
        <f t="shared" si="18"/>
        <v>15.154555999432988</v>
      </c>
      <c r="N12" s="22">
        <f t="shared" si="18"/>
        <v>15.258621939600861</v>
      </c>
      <c r="O12" s="22">
        <f t="shared" si="18"/>
        <v>15.096220938870967</v>
      </c>
      <c r="P12" s="22">
        <f t="shared" si="18"/>
        <v>15.182915341405643</v>
      </c>
      <c r="Q12" s="22">
        <f t="shared" si="18"/>
        <v>15.031582614066071</v>
      </c>
      <c r="R12" s="22">
        <f t="shared" si="18"/>
        <v>15.186198308682794</v>
      </c>
      <c r="S12" s="22">
        <f t="shared" si="18"/>
        <v>14.881130989473913</v>
      </c>
      <c r="T12" s="22">
        <f t="shared" si="18"/>
        <v>14.505201589891685</v>
      </c>
      <c r="U12" s="22">
        <f t="shared" si="18"/>
        <v>14.086950817740824</v>
      </c>
      <c r="V12" s="22">
        <f t="shared" si="18"/>
        <v>14.515111292790042</v>
      </c>
      <c r="W12" s="22">
        <f t="shared" ref="W12" si="19">SUM(W13:W14)</f>
        <v>14.938535579430521</v>
      </c>
      <c r="DA12" s="57"/>
    </row>
    <row r="13" spans="1:105" ht="12" customHeight="1" x14ac:dyDescent="0.25">
      <c r="A13" s="30" t="s">
        <v>44</v>
      </c>
      <c r="B13" s="31">
        <f>B26*B78/11630</f>
        <v>11.253886540693143</v>
      </c>
      <c r="C13" s="31">
        <f t="shared" ref="C13:V13" si="20">C26*C78/11630</f>
        <v>11.461736176807161</v>
      </c>
      <c r="D13" s="31">
        <f t="shared" si="20"/>
        <v>11.591325145232673</v>
      </c>
      <c r="E13" s="31">
        <f t="shared" si="20"/>
        <v>11.656718501773163</v>
      </c>
      <c r="F13" s="31">
        <f t="shared" si="20"/>
        <v>11.686894515598778</v>
      </c>
      <c r="G13" s="31">
        <f t="shared" si="20"/>
        <v>11.739256635151799</v>
      </c>
      <c r="H13" s="31">
        <f t="shared" si="20"/>
        <v>11.985098850529676</v>
      </c>
      <c r="I13" s="31">
        <f t="shared" si="20"/>
        <v>12.025810509356775</v>
      </c>
      <c r="J13" s="31">
        <f t="shared" si="20"/>
        <v>12.08135092033878</v>
      </c>
      <c r="K13" s="31">
        <f t="shared" si="20"/>
        <v>12.071624682441943</v>
      </c>
      <c r="L13" s="31">
        <f t="shared" si="20"/>
        <v>11.7760340022308</v>
      </c>
      <c r="M13" s="31">
        <f t="shared" si="20"/>
        <v>11.381861663147989</v>
      </c>
      <c r="N13" s="31">
        <f t="shared" si="20"/>
        <v>11.261922870789396</v>
      </c>
      <c r="O13" s="31">
        <f t="shared" si="20"/>
        <v>10.96746093798339</v>
      </c>
      <c r="P13" s="31">
        <f t="shared" si="20"/>
        <v>10.834189946904599</v>
      </c>
      <c r="Q13" s="31">
        <f t="shared" si="20"/>
        <v>10.4944198887063</v>
      </c>
      <c r="R13" s="31">
        <f t="shared" si="20"/>
        <v>10.307102134270846</v>
      </c>
      <c r="S13" s="31">
        <f t="shared" si="20"/>
        <v>9.9015656843553774</v>
      </c>
      <c r="T13" s="31">
        <f t="shared" si="20"/>
        <v>9.3908514188018302</v>
      </c>
      <c r="U13" s="31">
        <f t="shared" si="20"/>
        <v>8.8325392411994308</v>
      </c>
      <c r="V13" s="31">
        <f t="shared" si="20"/>
        <v>8.858380699387153</v>
      </c>
      <c r="W13" s="31">
        <f t="shared" ref="W13" si="21">W26*W78/11630</f>
        <v>8.9102775495049436</v>
      </c>
      <c r="DA13" s="59" t="s">
        <v>973</v>
      </c>
    </row>
    <row r="14" spans="1:105" ht="12" customHeight="1" x14ac:dyDescent="0.25">
      <c r="A14" s="32" t="s">
        <v>25</v>
      </c>
      <c r="B14" s="33">
        <f>B27*B79/11630</f>
        <v>2.1492422824140793</v>
      </c>
      <c r="C14" s="33">
        <f t="shared" ref="C14:V14" si="22">C27*C79/11630</f>
        <v>2.2840465066333899</v>
      </c>
      <c r="D14" s="33">
        <f t="shared" si="22"/>
        <v>2.3693320884379112</v>
      </c>
      <c r="E14" s="33">
        <f t="shared" si="22"/>
        <v>2.4626304126067611</v>
      </c>
      <c r="F14" s="33">
        <f t="shared" si="22"/>
        <v>2.5540569515717313</v>
      </c>
      <c r="G14" s="33">
        <f t="shared" si="22"/>
        <v>2.6925175929608258</v>
      </c>
      <c r="H14" s="33">
        <f t="shared" si="22"/>
        <v>2.9784282586705926</v>
      </c>
      <c r="I14" s="33">
        <f t="shared" si="22"/>
        <v>3.1081754945164066</v>
      </c>
      <c r="J14" s="33">
        <f t="shared" si="22"/>
        <v>3.3053712381162308</v>
      </c>
      <c r="K14" s="33">
        <f t="shared" si="22"/>
        <v>3.5091752392618458</v>
      </c>
      <c r="L14" s="33">
        <f t="shared" si="22"/>
        <v>3.6172510805846261</v>
      </c>
      <c r="M14" s="33">
        <f t="shared" si="22"/>
        <v>3.7726943362849994</v>
      </c>
      <c r="N14" s="33">
        <f t="shared" si="22"/>
        <v>3.996699068811465</v>
      </c>
      <c r="O14" s="33">
        <f t="shared" si="22"/>
        <v>4.1287600008875769</v>
      </c>
      <c r="P14" s="33">
        <f t="shared" si="22"/>
        <v>4.3487253945010425</v>
      </c>
      <c r="Q14" s="33">
        <f t="shared" si="22"/>
        <v>4.5371627253597708</v>
      </c>
      <c r="R14" s="33">
        <f t="shared" si="22"/>
        <v>4.8790961744119494</v>
      </c>
      <c r="S14" s="33">
        <f t="shared" si="22"/>
        <v>4.9795653051185367</v>
      </c>
      <c r="T14" s="33">
        <f t="shared" si="22"/>
        <v>5.1143501710898551</v>
      </c>
      <c r="U14" s="33">
        <f t="shared" si="22"/>
        <v>5.2544115765413926</v>
      </c>
      <c r="V14" s="33">
        <f t="shared" si="22"/>
        <v>5.6567305934028891</v>
      </c>
      <c r="W14" s="33">
        <f t="shared" ref="W14" si="23">W27*W79/11630</f>
        <v>6.0282580299255777</v>
      </c>
      <c r="DA14" s="60" t="s">
        <v>974</v>
      </c>
    </row>
    <row r="15" spans="1:105" s="2" customFormat="1" ht="12" customHeight="1" x14ac:dyDescent="0.25">
      <c r="DA15" s="9"/>
    </row>
    <row r="16" spans="1:105" ht="12.95" customHeight="1" x14ac:dyDescent="0.25">
      <c r="A16" s="18" t="s">
        <v>118</v>
      </c>
      <c r="B16" s="19">
        <f>SUM(B17,B22,B25)</f>
        <v>1315.1547405835179</v>
      </c>
      <c r="C16" s="19">
        <f t="shared" ref="C16:Q16" si="24">SUM(C17,C22,C25)</f>
        <v>1372.0432783056999</v>
      </c>
      <c r="D16" s="19">
        <f t="shared" si="24"/>
        <v>1410.7639735357179</v>
      </c>
      <c r="E16" s="19">
        <f t="shared" si="24"/>
        <v>1451.8009535666934</v>
      </c>
      <c r="F16" s="19">
        <f t="shared" si="24"/>
        <v>1490.9643071144333</v>
      </c>
      <c r="G16" s="19">
        <f t="shared" si="24"/>
        <v>1549.6278517585667</v>
      </c>
      <c r="H16" s="19">
        <f t="shared" si="24"/>
        <v>1672.0148380882533</v>
      </c>
      <c r="I16" s="19">
        <f t="shared" si="24"/>
        <v>1728.2366411942023</v>
      </c>
      <c r="J16" s="19">
        <f t="shared" si="24"/>
        <v>1813.3837461302621</v>
      </c>
      <c r="K16" s="19">
        <f t="shared" si="24"/>
        <v>1905.4153513300844</v>
      </c>
      <c r="L16" s="19">
        <f t="shared" si="24"/>
        <v>1947.9436258710668</v>
      </c>
      <c r="M16" s="19">
        <f t="shared" si="24"/>
        <v>2003.1388791070322</v>
      </c>
      <c r="N16" s="19">
        <f t="shared" si="24"/>
        <v>2105.516974151064</v>
      </c>
      <c r="O16" s="19">
        <f t="shared" si="24"/>
        <v>2154.4800242766769</v>
      </c>
      <c r="P16" s="19">
        <f t="shared" si="24"/>
        <v>2247.1564196222389</v>
      </c>
      <c r="Q16" s="19">
        <f t="shared" si="24"/>
        <v>2315.0040909346417</v>
      </c>
      <c r="R16" s="19">
        <f t="shared" ref="R16" si="25">SUM(R17,R22,R25)</f>
        <v>2389.9391532084437</v>
      </c>
      <c r="S16" s="19">
        <f t="shared" ref="S16" si="26">SUM(S17,S22,S25)</f>
        <v>2420.8687019420713</v>
      </c>
      <c r="T16" s="19">
        <f t="shared" ref="T16" si="27">SUM(T17,T22,T25)</f>
        <v>2456.8826181367431</v>
      </c>
      <c r="U16" s="19">
        <f t="shared" ref="U16" si="28">SUM(U17,U22,U25)</f>
        <v>2485.3929790276925</v>
      </c>
      <c r="V16" s="19">
        <f t="shared" ref="V16:W16" si="29">SUM(V17,V22,V25)</f>
        <v>2509.9015922508411</v>
      </c>
      <c r="W16" s="19">
        <f t="shared" si="29"/>
        <v>2500.6816660149352</v>
      </c>
      <c r="DA16" s="56" t="s">
        <v>975</v>
      </c>
    </row>
    <row r="17" spans="1:105" ht="12.95" customHeight="1" x14ac:dyDescent="0.25">
      <c r="A17" s="23" t="s">
        <v>110</v>
      </c>
      <c r="B17" s="22">
        <f>SUM(B18:B21)</f>
        <v>279.10836923183655</v>
      </c>
      <c r="C17" s="22">
        <f t="shared" ref="C17:Q17" si="30">SUM(C18:C21)</f>
        <v>284.90892359358497</v>
      </c>
      <c r="D17" s="22">
        <f t="shared" si="30"/>
        <v>290.12269703718493</v>
      </c>
      <c r="E17" s="22">
        <f t="shared" si="30"/>
        <v>295.45508526345822</v>
      </c>
      <c r="F17" s="22">
        <f t="shared" si="30"/>
        <v>300.11946989473506</v>
      </c>
      <c r="G17" s="22">
        <f t="shared" si="30"/>
        <v>305.87798916428625</v>
      </c>
      <c r="H17" s="22">
        <f t="shared" si="30"/>
        <v>317.06949156051354</v>
      </c>
      <c r="I17" s="22">
        <f t="shared" si="30"/>
        <v>322.2656200409549</v>
      </c>
      <c r="J17" s="22">
        <f t="shared" si="30"/>
        <v>329.24433546897149</v>
      </c>
      <c r="K17" s="22">
        <f t="shared" si="30"/>
        <v>336.17754187523832</v>
      </c>
      <c r="L17" s="22">
        <f t="shared" si="30"/>
        <v>338.66940213098758</v>
      </c>
      <c r="M17" s="22">
        <f t="shared" si="30"/>
        <v>341.56462362814926</v>
      </c>
      <c r="N17" s="22">
        <f t="shared" si="30"/>
        <v>352.69848969347794</v>
      </c>
      <c r="O17" s="22">
        <f t="shared" si="30"/>
        <v>353.1256814458597</v>
      </c>
      <c r="P17" s="22">
        <f t="shared" si="30"/>
        <v>358.09066268454774</v>
      </c>
      <c r="Q17" s="22">
        <f t="shared" si="30"/>
        <v>356.94160695994191</v>
      </c>
      <c r="R17" s="22">
        <f t="shared" ref="R17" si="31">SUM(R18:R21)</f>
        <v>359.69094998846884</v>
      </c>
      <c r="S17" s="22">
        <f t="shared" ref="S17" si="32">SUM(S18:S21)</f>
        <v>359.65393332132311</v>
      </c>
      <c r="T17" s="22">
        <f t="shared" ref="T17" si="33">SUM(T18:T21)</f>
        <v>357.499022068366</v>
      </c>
      <c r="U17" s="22">
        <f t="shared" ref="U17" si="34">SUM(U18:U21)</f>
        <v>353.48570880692023</v>
      </c>
      <c r="V17" s="22">
        <f t="shared" ref="V17:W17" si="35">SUM(V18:V21)</f>
        <v>352.25035016614908</v>
      </c>
      <c r="W17" s="22">
        <f t="shared" si="35"/>
        <v>343.69477920723426</v>
      </c>
      <c r="DA17" s="57"/>
    </row>
    <row r="18" spans="1:105" ht="12" customHeight="1" x14ac:dyDescent="0.25">
      <c r="A18" s="28" t="s">
        <v>32</v>
      </c>
      <c r="B18" s="29">
        <f>B31*B83/1000000</f>
        <v>11.143250232950146</v>
      </c>
      <c r="C18" s="29">
        <f t="shared" ref="C18:Q18" si="36">C31*C83/1000000</f>
        <v>11.155917619731124</v>
      </c>
      <c r="D18" s="29">
        <f t="shared" si="36"/>
        <v>11.189261242103118</v>
      </c>
      <c r="E18" s="29">
        <f t="shared" si="36"/>
        <v>11.19593276182848</v>
      </c>
      <c r="F18" s="29">
        <f t="shared" si="36"/>
        <v>11.195801421983795</v>
      </c>
      <c r="G18" s="29">
        <f t="shared" si="36"/>
        <v>11.170175802335038</v>
      </c>
      <c r="H18" s="29">
        <f t="shared" si="36"/>
        <v>11.242502688475227</v>
      </c>
      <c r="I18" s="29">
        <f t="shared" si="36"/>
        <v>11.171557229733226</v>
      </c>
      <c r="J18" s="29">
        <f t="shared" si="36"/>
        <v>11.140954132447137</v>
      </c>
      <c r="K18" s="29">
        <f t="shared" si="36"/>
        <v>11.10429558625448</v>
      </c>
      <c r="L18" s="29">
        <f t="shared" si="36"/>
        <v>10.947179933001221</v>
      </c>
      <c r="M18" s="29">
        <f t="shared" si="36"/>
        <v>10.951029745787199</v>
      </c>
      <c r="N18" s="29">
        <f t="shared" si="36"/>
        <v>11.22632806722455</v>
      </c>
      <c r="O18" s="29">
        <f t="shared" si="36"/>
        <v>11.251878817558744</v>
      </c>
      <c r="P18" s="29">
        <f t="shared" si="36"/>
        <v>11.373859404503747</v>
      </c>
      <c r="Q18" s="29">
        <f t="shared" si="36"/>
        <v>11.335987156693438</v>
      </c>
      <c r="R18" s="29">
        <f t="shared" ref="R18:V18" si="37">R31*R83/1000000</f>
        <v>11.389563755275427</v>
      </c>
      <c r="S18" s="29">
        <f t="shared" si="37"/>
        <v>11.364427712848501</v>
      </c>
      <c r="T18" s="29">
        <f t="shared" si="37"/>
        <v>11.307761166808348</v>
      </c>
      <c r="U18" s="29">
        <f t="shared" si="37"/>
        <v>11.247755027698014</v>
      </c>
      <c r="V18" s="29">
        <f t="shared" si="37"/>
        <v>11.298099306586712</v>
      </c>
      <c r="W18" s="29">
        <f t="shared" ref="W18" si="38">W31*W83/1000000</f>
        <v>11.171813326519466</v>
      </c>
      <c r="DA18" s="58" t="s">
        <v>976</v>
      </c>
    </row>
    <row r="19" spans="1:105" ht="12" customHeight="1" x14ac:dyDescent="0.25">
      <c r="A19" s="28" t="s">
        <v>47</v>
      </c>
      <c r="B19" s="29">
        <f>B32*B84/1000000</f>
        <v>100.68245267209143</v>
      </c>
      <c r="C19" s="29">
        <f t="shared" ref="C19:Q19" si="39">C32*C84/1000000</f>
        <v>101.30760002225011</v>
      </c>
      <c r="D19" s="29">
        <f t="shared" si="39"/>
        <v>101.52568769476117</v>
      </c>
      <c r="E19" s="29">
        <f t="shared" si="39"/>
        <v>101.40165650533045</v>
      </c>
      <c r="F19" s="29">
        <f t="shared" si="39"/>
        <v>101.23546935290493</v>
      </c>
      <c r="G19" s="29">
        <f t="shared" si="39"/>
        <v>101.11251614341631</v>
      </c>
      <c r="H19" s="29">
        <f t="shared" si="39"/>
        <v>102.16188767519922</v>
      </c>
      <c r="I19" s="29">
        <f t="shared" si="39"/>
        <v>101.50101018736096</v>
      </c>
      <c r="J19" s="29">
        <f t="shared" si="39"/>
        <v>101.07263191628581</v>
      </c>
      <c r="K19" s="29">
        <f t="shared" si="39"/>
        <v>100.60744765733423</v>
      </c>
      <c r="L19" s="29">
        <f t="shared" si="39"/>
        <v>98.777835466652334</v>
      </c>
      <c r="M19" s="29">
        <f t="shared" si="39"/>
        <v>97.517395796467426</v>
      </c>
      <c r="N19" s="29">
        <f t="shared" si="39"/>
        <v>98.04315469558766</v>
      </c>
      <c r="O19" s="29">
        <f t="shared" si="39"/>
        <v>96.353649714421849</v>
      </c>
      <c r="P19" s="29">
        <f t="shared" si="39"/>
        <v>96.469526232970821</v>
      </c>
      <c r="Q19" s="29">
        <f t="shared" si="39"/>
        <v>95.417799151239123</v>
      </c>
      <c r="R19" s="29">
        <f t="shared" ref="R19:V19" si="40">R32*R84/1000000</f>
        <v>96.144578684700932</v>
      </c>
      <c r="S19" s="29">
        <f t="shared" si="40"/>
        <v>96.516176004193326</v>
      </c>
      <c r="T19" s="29">
        <f t="shared" si="40"/>
        <v>96.874933944047285</v>
      </c>
      <c r="U19" s="29">
        <f t="shared" si="40"/>
        <v>96.329220111262643</v>
      </c>
      <c r="V19" s="29">
        <f t="shared" si="40"/>
        <v>96.801986141839393</v>
      </c>
      <c r="W19" s="29">
        <f t="shared" ref="W19" si="41">W32*W84/1000000</f>
        <v>95.117159999118257</v>
      </c>
      <c r="DA19" s="58" t="s">
        <v>977</v>
      </c>
    </row>
    <row r="20" spans="1:105" ht="12" customHeight="1" x14ac:dyDescent="0.25">
      <c r="A20" s="28" t="s">
        <v>46</v>
      </c>
      <c r="B20" s="29">
        <f t="shared" ref="B20" si="42">B33*B85/1000000</f>
        <v>119.75575400234621</v>
      </c>
      <c r="C20" s="29">
        <f t="shared" ref="C20:Q20" si="43">C33*C85/1000000</f>
        <v>123.11721153453217</v>
      </c>
      <c r="D20" s="29">
        <f t="shared" si="43"/>
        <v>126.50373606453925</v>
      </c>
      <c r="E20" s="29">
        <f t="shared" si="43"/>
        <v>130.90553679434458</v>
      </c>
      <c r="F20" s="29">
        <f t="shared" si="43"/>
        <v>134.77393133532266</v>
      </c>
      <c r="G20" s="29">
        <f t="shared" si="43"/>
        <v>139.7551312041353</v>
      </c>
      <c r="H20" s="29">
        <f t="shared" si="43"/>
        <v>147.63176460595639</v>
      </c>
      <c r="I20" s="29">
        <f t="shared" si="43"/>
        <v>152.66276350063501</v>
      </c>
      <c r="J20" s="29">
        <f t="shared" si="43"/>
        <v>158.58210639645918</v>
      </c>
      <c r="K20" s="29">
        <f t="shared" si="43"/>
        <v>164.53259034146046</v>
      </c>
      <c r="L20" s="29">
        <f t="shared" si="43"/>
        <v>168.76672123327359</v>
      </c>
      <c r="M20" s="29">
        <f t="shared" si="43"/>
        <v>172.3183083350479</v>
      </c>
      <c r="N20" s="29">
        <f t="shared" si="43"/>
        <v>181.20547432784403</v>
      </c>
      <c r="O20" s="29">
        <f t="shared" si="43"/>
        <v>183.2751104403726</v>
      </c>
      <c r="P20" s="29">
        <f t="shared" si="43"/>
        <v>186.7457638434216</v>
      </c>
      <c r="Q20" s="29">
        <f t="shared" si="43"/>
        <v>186.64296979110514</v>
      </c>
      <c r="R20" s="29">
        <f t="shared" ref="R20:V20" si="44">R33*R85/1000000</f>
        <v>186.85554258609599</v>
      </c>
      <c r="S20" s="29">
        <f t="shared" si="44"/>
        <v>185.11307071997314</v>
      </c>
      <c r="T20" s="29">
        <f t="shared" si="44"/>
        <v>181.32920506020935</v>
      </c>
      <c r="U20" s="29">
        <f t="shared" si="44"/>
        <v>177.22317576615399</v>
      </c>
      <c r="V20" s="29">
        <f t="shared" si="44"/>
        <v>174.00707868012651</v>
      </c>
      <c r="W20" s="29">
        <f t="shared" ref="W20" si="45">W33*W85/1000000</f>
        <v>167.56667442454722</v>
      </c>
      <c r="DA20" s="58" t="s">
        <v>978</v>
      </c>
    </row>
    <row r="21" spans="1:105" ht="12" customHeight="1" x14ac:dyDescent="0.25">
      <c r="A21" s="28" t="s">
        <v>45</v>
      </c>
      <c r="B21" s="29">
        <f t="shared" ref="B21" si="46">B34*B86/1000000</f>
        <v>47.526912324448745</v>
      </c>
      <c r="C21" s="29">
        <f t="shared" ref="C21:Q21" si="47">C34*C86/1000000</f>
        <v>49.328194417071586</v>
      </c>
      <c r="D21" s="29">
        <f t="shared" si="47"/>
        <v>50.904012035781363</v>
      </c>
      <c r="E21" s="29">
        <f t="shared" si="47"/>
        <v>51.951959201954715</v>
      </c>
      <c r="F21" s="29">
        <f t="shared" si="47"/>
        <v>52.914267784523645</v>
      </c>
      <c r="G21" s="29">
        <f t="shared" si="47"/>
        <v>53.840166014399571</v>
      </c>
      <c r="H21" s="29">
        <f t="shared" si="47"/>
        <v>56.033336590882691</v>
      </c>
      <c r="I21" s="29">
        <f t="shared" si="47"/>
        <v>56.930289123225684</v>
      </c>
      <c r="J21" s="29">
        <f t="shared" si="47"/>
        <v>58.44864302377939</v>
      </c>
      <c r="K21" s="29">
        <f t="shared" si="47"/>
        <v>59.933208290189135</v>
      </c>
      <c r="L21" s="29">
        <f t="shared" si="47"/>
        <v>60.177665498060435</v>
      </c>
      <c r="M21" s="29">
        <f t="shared" si="47"/>
        <v>60.77788975084674</v>
      </c>
      <c r="N21" s="29">
        <f t="shared" si="47"/>
        <v>62.22353260282172</v>
      </c>
      <c r="O21" s="29">
        <f t="shared" si="47"/>
        <v>62.245042473506473</v>
      </c>
      <c r="P21" s="29">
        <f t="shared" si="47"/>
        <v>63.501513203651577</v>
      </c>
      <c r="Q21" s="29">
        <f t="shared" si="47"/>
        <v>63.544850860904191</v>
      </c>
      <c r="R21" s="29">
        <f t="shared" ref="R21:V21" si="48">R34*R86/1000000</f>
        <v>65.301264962396502</v>
      </c>
      <c r="S21" s="29">
        <f t="shared" si="48"/>
        <v>66.660258884308121</v>
      </c>
      <c r="T21" s="29">
        <f t="shared" si="48"/>
        <v>67.987121897301009</v>
      </c>
      <c r="U21" s="29">
        <f t="shared" si="48"/>
        <v>68.685557901805581</v>
      </c>
      <c r="V21" s="29">
        <f t="shared" si="48"/>
        <v>70.143186037596465</v>
      </c>
      <c r="W21" s="29">
        <f t="shared" ref="W21" si="49">W34*W86/1000000</f>
        <v>69.839131457049291</v>
      </c>
      <c r="DA21" s="58" t="s">
        <v>979</v>
      </c>
    </row>
    <row r="22" spans="1:105" ht="12.95" customHeight="1" x14ac:dyDescent="0.25">
      <c r="A22" s="23" t="s">
        <v>109</v>
      </c>
      <c r="B22" s="22">
        <f>SUM(B23:B24)</f>
        <v>57.063524043001664</v>
      </c>
      <c r="C22" s="22">
        <f t="shared" ref="C22:Q22" si="50">SUM(C23:C24)</f>
        <v>63.360688498732529</v>
      </c>
      <c r="D22" s="22">
        <f t="shared" si="50"/>
        <v>69.152980140448989</v>
      </c>
      <c r="E22" s="22">
        <f t="shared" si="50"/>
        <v>74.801767965065466</v>
      </c>
      <c r="F22" s="22">
        <f t="shared" si="50"/>
        <v>80.853568434083513</v>
      </c>
      <c r="G22" s="22">
        <f t="shared" si="50"/>
        <v>88.147518337493423</v>
      </c>
      <c r="H22" s="22">
        <f t="shared" si="50"/>
        <v>97.887152273683313</v>
      </c>
      <c r="I22" s="22">
        <f t="shared" si="50"/>
        <v>105.41080468307172</v>
      </c>
      <c r="J22" s="22">
        <f t="shared" si="50"/>
        <v>112.80406866588464</v>
      </c>
      <c r="K22" s="22">
        <f t="shared" si="50"/>
        <v>122.91005948620426</v>
      </c>
      <c r="L22" s="22">
        <f t="shared" si="50"/>
        <v>130.21963902448385</v>
      </c>
      <c r="M22" s="22">
        <f t="shared" si="50"/>
        <v>138.81188179749591</v>
      </c>
      <c r="N22" s="22">
        <f t="shared" si="50"/>
        <v>151.08765580398386</v>
      </c>
      <c r="O22" s="22">
        <f t="shared" si="50"/>
        <v>160.31840993868269</v>
      </c>
      <c r="P22" s="22">
        <f t="shared" si="50"/>
        <v>171.57726138224149</v>
      </c>
      <c r="Q22" s="22">
        <f t="shared" si="50"/>
        <v>183.60720822338499</v>
      </c>
      <c r="R22" s="22">
        <f t="shared" ref="R22" si="51">SUM(R23:R24)</f>
        <v>182.76280140833157</v>
      </c>
      <c r="S22" s="22">
        <f t="shared" ref="S22" si="52">SUM(S23:S24)</f>
        <v>186.39468123321643</v>
      </c>
      <c r="T22" s="22">
        <f t="shared" ref="T22" si="53">SUM(T23:T24)</f>
        <v>192.53934533654959</v>
      </c>
      <c r="U22" s="22">
        <f t="shared" ref="U22" si="54">SUM(U23:U24)</f>
        <v>197.66115337575985</v>
      </c>
      <c r="V22" s="22">
        <f t="shared" ref="V22:W22" si="55">SUM(V23:V24)</f>
        <v>200.83244382374662</v>
      </c>
      <c r="W22" s="22">
        <f t="shared" si="55"/>
        <v>201.7931282317667</v>
      </c>
      <c r="DA22" s="57"/>
    </row>
    <row r="23" spans="1:105" ht="12" customHeight="1" x14ac:dyDescent="0.25">
      <c r="A23" s="28" t="s">
        <v>28</v>
      </c>
      <c r="B23" s="29">
        <f t="shared" ref="B23" si="56">B36*B88/1000000</f>
        <v>35.773595613956694</v>
      </c>
      <c r="C23" s="29">
        <f t="shared" ref="C23:Q23" si="57">C36*C88/1000000</f>
        <v>41.103615728636449</v>
      </c>
      <c r="D23" s="29">
        <f t="shared" si="57"/>
        <v>45.98948685693</v>
      </c>
      <c r="E23" s="29">
        <f t="shared" si="57"/>
        <v>50.328120245337452</v>
      </c>
      <c r="F23" s="29">
        <f t="shared" si="57"/>
        <v>53.250986784057211</v>
      </c>
      <c r="G23" s="29">
        <f t="shared" si="57"/>
        <v>57.171132864217363</v>
      </c>
      <c r="H23" s="29">
        <f t="shared" si="57"/>
        <v>63.373856933769495</v>
      </c>
      <c r="I23" s="29">
        <f t="shared" si="57"/>
        <v>68.414516168160404</v>
      </c>
      <c r="J23" s="29">
        <f t="shared" si="57"/>
        <v>72.893699783313608</v>
      </c>
      <c r="K23" s="29">
        <f t="shared" si="57"/>
        <v>78.909249599368323</v>
      </c>
      <c r="L23" s="29">
        <f t="shared" si="57"/>
        <v>84.086715196698933</v>
      </c>
      <c r="M23" s="29">
        <f t="shared" si="57"/>
        <v>89.751187357980797</v>
      </c>
      <c r="N23" s="29">
        <f t="shared" si="57"/>
        <v>98.171212944090641</v>
      </c>
      <c r="O23" s="29">
        <f t="shared" si="57"/>
        <v>103.83387551901407</v>
      </c>
      <c r="P23" s="29">
        <f t="shared" si="57"/>
        <v>110.12516287813284</v>
      </c>
      <c r="Q23" s="29">
        <f t="shared" si="57"/>
        <v>117.15486218948526</v>
      </c>
      <c r="R23" s="29">
        <f t="shared" ref="R23:V23" si="58">R36*R88/1000000</f>
        <v>114.18996846606336</v>
      </c>
      <c r="S23" s="29">
        <f t="shared" si="58"/>
        <v>112.06515861068871</v>
      </c>
      <c r="T23" s="29">
        <f t="shared" si="58"/>
        <v>111.19458347537565</v>
      </c>
      <c r="U23" s="29">
        <f t="shared" si="58"/>
        <v>109.90633598722411</v>
      </c>
      <c r="V23" s="29">
        <f t="shared" si="58"/>
        <v>107.07201115047643</v>
      </c>
      <c r="W23" s="29">
        <f t="shared" ref="W23" si="59">W36*W88/1000000</f>
        <v>104.04444241886823</v>
      </c>
      <c r="DA23" s="58" t="s">
        <v>980</v>
      </c>
    </row>
    <row r="24" spans="1:105" ht="12" customHeight="1" x14ac:dyDescent="0.25">
      <c r="A24" s="28" t="s">
        <v>27</v>
      </c>
      <c r="B24" s="29">
        <f t="shared" ref="B24" si="60">B37*B89/1000000</f>
        <v>21.28992842904497</v>
      </c>
      <c r="C24" s="29">
        <f t="shared" ref="C24:Q24" si="61">C37*C89/1000000</f>
        <v>22.257072770096084</v>
      </c>
      <c r="D24" s="29">
        <f t="shared" si="61"/>
        <v>23.163493283518992</v>
      </c>
      <c r="E24" s="29">
        <f t="shared" si="61"/>
        <v>24.47364771972801</v>
      </c>
      <c r="F24" s="29">
        <f t="shared" si="61"/>
        <v>27.602581650026302</v>
      </c>
      <c r="G24" s="29">
        <f t="shared" si="61"/>
        <v>30.976385473276061</v>
      </c>
      <c r="H24" s="29">
        <f t="shared" si="61"/>
        <v>34.513295339913817</v>
      </c>
      <c r="I24" s="29">
        <f t="shared" si="61"/>
        <v>36.996288514911306</v>
      </c>
      <c r="J24" s="29">
        <f t="shared" si="61"/>
        <v>39.910368882571028</v>
      </c>
      <c r="K24" s="29">
        <f t="shared" si="61"/>
        <v>44.000809886835945</v>
      </c>
      <c r="L24" s="29">
        <f t="shared" si="61"/>
        <v>46.132923827784921</v>
      </c>
      <c r="M24" s="29">
        <f t="shared" si="61"/>
        <v>49.060694439515132</v>
      </c>
      <c r="N24" s="29">
        <f t="shared" si="61"/>
        <v>52.916442859893216</v>
      </c>
      <c r="O24" s="29">
        <f t="shared" si="61"/>
        <v>56.484534419668613</v>
      </c>
      <c r="P24" s="29">
        <f t="shared" si="61"/>
        <v>61.452098504108633</v>
      </c>
      <c r="Q24" s="29">
        <f t="shared" si="61"/>
        <v>66.452346033899715</v>
      </c>
      <c r="R24" s="29">
        <f t="shared" ref="R24:V24" si="62">R37*R89/1000000</f>
        <v>68.572832942268207</v>
      </c>
      <c r="S24" s="29">
        <f t="shared" si="62"/>
        <v>74.329522622527705</v>
      </c>
      <c r="T24" s="29">
        <f t="shared" si="62"/>
        <v>81.344761861173936</v>
      </c>
      <c r="U24" s="29">
        <f t="shared" si="62"/>
        <v>87.754817388535741</v>
      </c>
      <c r="V24" s="29">
        <f t="shared" si="62"/>
        <v>93.760432673270188</v>
      </c>
      <c r="W24" s="29">
        <f t="shared" ref="W24" si="63">W37*W89/1000000</f>
        <v>97.748685812898472</v>
      </c>
      <c r="DA24" s="58" t="s">
        <v>981</v>
      </c>
    </row>
    <row r="25" spans="1:105" ht="12.95" customHeight="1" x14ac:dyDescent="0.25">
      <c r="A25" s="23" t="s">
        <v>108</v>
      </c>
      <c r="B25" s="22">
        <f>SUM(B26:B27)</f>
        <v>978.98284730867965</v>
      </c>
      <c r="C25" s="22">
        <f t="shared" ref="C25:Q25" si="64">SUM(C26:C27)</f>
        <v>1023.7736662133825</v>
      </c>
      <c r="D25" s="22">
        <f t="shared" si="64"/>
        <v>1051.488296358084</v>
      </c>
      <c r="E25" s="22">
        <f t="shared" si="64"/>
        <v>1081.5441003381695</v>
      </c>
      <c r="F25" s="22">
        <f t="shared" si="64"/>
        <v>1109.9912687856147</v>
      </c>
      <c r="G25" s="22">
        <f t="shared" si="64"/>
        <v>1155.6023442567871</v>
      </c>
      <c r="H25" s="22">
        <f t="shared" si="64"/>
        <v>1257.0581942540564</v>
      </c>
      <c r="I25" s="22">
        <f t="shared" si="64"/>
        <v>1300.5602164701756</v>
      </c>
      <c r="J25" s="22">
        <f t="shared" si="64"/>
        <v>1371.335341995406</v>
      </c>
      <c r="K25" s="22">
        <f t="shared" si="64"/>
        <v>1446.3277499686417</v>
      </c>
      <c r="L25" s="22">
        <f t="shared" si="64"/>
        <v>1479.0545847155954</v>
      </c>
      <c r="M25" s="22">
        <f t="shared" si="64"/>
        <v>1522.7623736813871</v>
      </c>
      <c r="N25" s="22">
        <f t="shared" si="64"/>
        <v>1601.7308286536022</v>
      </c>
      <c r="O25" s="22">
        <f t="shared" si="64"/>
        <v>1641.0359328921343</v>
      </c>
      <c r="P25" s="22">
        <f t="shared" si="64"/>
        <v>1717.4884955554494</v>
      </c>
      <c r="Q25" s="22">
        <f t="shared" si="64"/>
        <v>1774.4552757513145</v>
      </c>
      <c r="R25" s="22">
        <f t="shared" ref="R25" si="65">SUM(R26:R27)</f>
        <v>1847.4854018116432</v>
      </c>
      <c r="S25" s="22">
        <f t="shared" ref="S25" si="66">SUM(S26:S27)</f>
        <v>1874.8200873875319</v>
      </c>
      <c r="T25" s="22">
        <f t="shared" ref="T25" si="67">SUM(T26:T27)</f>
        <v>1906.8442507318273</v>
      </c>
      <c r="U25" s="22">
        <f t="shared" ref="U25" si="68">SUM(U26:U27)</f>
        <v>1934.2461168450127</v>
      </c>
      <c r="V25" s="22">
        <f t="shared" ref="V25:W25" si="69">SUM(V26:V27)</f>
        <v>1956.8187982609454</v>
      </c>
      <c r="W25" s="22">
        <f t="shared" si="69"/>
        <v>1955.1937585759345</v>
      </c>
      <c r="DA25" s="57"/>
    </row>
    <row r="26" spans="1:105" ht="12" customHeight="1" x14ac:dyDescent="0.25">
      <c r="A26" s="30" t="s">
        <v>44</v>
      </c>
      <c r="B26" s="31">
        <f t="shared" ref="B26" si="70">B39*B91/1000000</f>
        <v>241.58231549374509</v>
      </c>
      <c r="C26" s="31">
        <f t="shared" ref="C26:Q26" si="71">C39*C91/1000000</f>
        <v>246.47737865719435</v>
      </c>
      <c r="D26" s="31">
        <f t="shared" si="71"/>
        <v>249.80403553410261</v>
      </c>
      <c r="E26" s="31">
        <f t="shared" si="71"/>
        <v>251.74100368442652</v>
      </c>
      <c r="F26" s="31">
        <f t="shared" si="71"/>
        <v>252.64272824631695</v>
      </c>
      <c r="G26" s="31">
        <f t="shared" si="71"/>
        <v>254.03008228997851</v>
      </c>
      <c r="H26" s="31">
        <f t="shared" si="71"/>
        <v>259.91927784955317</v>
      </c>
      <c r="I26" s="31">
        <f t="shared" si="71"/>
        <v>260.91641256891654</v>
      </c>
      <c r="J26" s="31">
        <f t="shared" si="71"/>
        <v>262.89873843143067</v>
      </c>
      <c r="K26" s="31">
        <f t="shared" si="71"/>
        <v>263.84100192172423</v>
      </c>
      <c r="L26" s="31">
        <f t="shared" si="71"/>
        <v>257.59850842947492</v>
      </c>
      <c r="M26" s="31">
        <f t="shared" si="71"/>
        <v>249.13966385176545</v>
      </c>
      <c r="N26" s="31">
        <f t="shared" si="71"/>
        <v>247.50998061456406</v>
      </c>
      <c r="O26" s="31">
        <f t="shared" si="71"/>
        <v>241.15466123214583</v>
      </c>
      <c r="P26" s="31">
        <f t="shared" si="71"/>
        <v>238.75750397222112</v>
      </c>
      <c r="Q26" s="31">
        <f t="shared" si="71"/>
        <v>231.09617007158002</v>
      </c>
      <c r="R26" s="31">
        <f t="shared" ref="R26:V26" si="72">R39*R91/1000000</f>
        <v>225.55948589454445</v>
      </c>
      <c r="S26" s="31">
        <f t="shared" si="72"/>
        <v>217.29236171188941</v>
      </c>
      <c r="T26" s="31">
        <f t="shared" si="72"/>
        <v>206.54427561706385</v>
      </c>
      <c r="U26" s="31">
        <f t="shared" si="72"/>
        <v>194.21595508607078</v>
      </c>
      <c r="V26" s="31">
        <f t="shared" si="72"/>
        <v>184.94486468907084</v>
      </c>
      <c r="W26" s="31">
        <f t="shared" ref="W26" si="73">W39*W91/1000000</f>
        <v>176.67009422600401</v>
      </c>
      <c r="DA26" s="59" t="s">
        <v>982</v>
      </c>
    </row>
    <row r="27" spans="1:105" ht="12" customHeight="1" x14ac:dyDescent="0.25">
      <c r="A27" s="32" t="s">
        <v>25</v>
      </c>
      <c r="B27" s="33">
        <f t="shared" ref="B27" si="74">B40*B92/1000000</f>
        <v>737.40053181493454</v>
      </c>
      <c r="C27" s="33">
        <f t="shared" ref="C27:Q27" si="75">C40*C92/1000000</f>
        <v>777.29628755618819</v>
      </c>
      <c r="D27" s="33">
        <f t="shared" si="75"/>
        <v>801.68426082398139</v>
      </c>
      <c r="E27" s="33">
        <f t="shared" si="75"/>
        <v>829.80309665374307</v>
      </c>
      <c r="F27" s="33">
        <f t="shared" si="75"/>
        <v>857.3485405392978</v>
      </c>
      <c r="G27" s="33">
        <f t="shared" si="75"/>
        <v>901.57226196680847</v>
      </c>
      <c r="H27" s="33">
        <f t="shared" si="75"/>
        <v>997.13891640450322</v>
      </c>
      <c r="I27" s="33">
        <f t="shared" si="75"/>
        <v>1039.6438039012592</v>
      </c>
      <c r="J27" s="33">
        <f t="shared" si="75"/>
        <v>1108.4366035639753</v>
      </c>
      <c r="K27" s="33">
        <f t="shared" si="75"/>
        <v>1182.4867480469175</v>
      </c>
      <c r="L27" s="33">
        <f t="shared" si="75"/>
        <v>1221.4560762861206</v>
      </c>
      <c r="M27" s="33">
        <f t="shared" si="75"/>
        <v>1273.6227098296217</v>
      </c>
      <c r="N27" s="33">
        <f t="shared" si="75"/>
        <v>1354.2208480390382</v>
      </c>
      <c r="O27" s="33">
        <f t="shared" si="75"/>
        <v>1399.8812716599884</v>
      </c>
      <c r="P27" s="33">
        <f t="shared" si="75"/>
        <v>1478.7309915832282</v>
      </c>
      <c r="Q27" s="33">
        <f t="shared" si="75"/>
        <v>1543.3591056797345</v>
      </c>
      <c r="R27" s="33">
        <f t="shared" ref="R27:V27" si="76">R40*R92/1000000</f>
        <v>1621.9259159170988</v>
      </c>
      <c r="S27" s="33">
        <f t="shared" si="76"/>
        <v>1657.5277256756424</v>
      </c>
      <c r="T27" s="33">
        <f t="shared" si="76"/>
        <v>1700.2999751147634</v>
      </c>
      <c r="U27" s="33">
        <f t="shared" si="76"/>
        <v>1740.0301617589419</v>
      </c>
      <c r="V27" s="33">
        <f t="shared" si="76"/>
        <v>1771.8739335718747</v>
      </c>
      <c r="W27" s="33">
        <f t="shared" ref="W27" si="77">W40*W92/1000000</f>
        <v>1778.5236643499304</v>
      </c>
      <c r="DA27" s="60" t="s">
        <v>983</v>
      </c>
    </row>
    <row r="28" spans="1:105" s="2" customFormat="1" ht="12" customHeight="1" x14ac:dyDescent="0.25">
      <c r="DA28" s="9"/>
    </row>
    <row r="29" spans="1:105" ht="12.95" customHeight="1" x14ac:dyDescent="0.25">
      <c r="A29" s="18" t="s">
        <v>117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DA29" s="56"/>
    </row>
    <row r="30" spans="1:105" ht="12.95" customHeight="1" x14ac:dyDescent="0.25">
      <c r="A30" s="23" t="s">
        <v>110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DA30" s="57"/>
    </row>
    <row r="31" spans="1:105" ht="12" customHeight="1" x14ac:dyDescent="0.25">
      <c r="A31" s="28" t="s">
        <v>32</v>
      </c>
      <c r="B31" s="34">
        <v>230752</v>
      </c>
      <c r="C31" s="34">
        <v>234438</v>
      </c>
      <c r="D31" s="34">
        <v>239470</v>
      </c>
      <c r="E31" s="34">
        <v>244231</v>
      </c>
      <c r="F31" s="34">
        <v>249301</v>
      </c>
      <c r="G31" s="34">
        <v>254141</v>
      </c>
      <c r="H31" s="34">
        <v>262527</v>
      </c>
      <c r="I31" s="34">
        <v>267141</v>
      </c>
      <c r="J31" s="34">
        <v>273697</v>
      </c>
      <c r="K31" s="34">
        <v>280910</v>
      </c>
      <c r="L31" s="34">
        <v>284604</v>
      </c>
      <c r="M31" s="34">
        <v>294520</v>
      </c>
      <c r="N31" s="34">
        <v>315532</v>
      </c>
      <c r="O31" s="34">
        <v>328418</v>
      </c>
      <c r="P31" s="34">
        <v>346962</v>
      </c>
      <c r="Q31" s="34">
        <v>360484</v>
      </c>
      <c r="R31" s="34">
        <v>379042</v>
      </c>
      <c r="S31" s="34">
        <v>394695</v>
      </c>
      <c r="T31" s="34">
        <v>409882</v>
      </c>
      <c r="U31" s="34">
        <v>421262</v>
      </c>
      <c r="V31" s="34">
        <v>439057</v>
      </c>
      <c r="W31" s="34">
        <v>446669</v>
      </c>
      <c r="DA31" s="58" t="s">
        <v>984</v>
      </c>
    </row>
    <row r="32" spans="1:105" ht="12" customHeight="1" x14ac:dyDescent="0.25">
      <c r="A32" s="28" t="s">
        <v>47</v>
      </c>
      <c r="B32" s="34">
        <v>153313</v>
      </c>
      <c r="C32" s="34">
        <v>155780</v>
      </c>
      <c r="D32" s="34">
        <v>158278</v>
      </c>
      <c r="E32" s="34">
        <v>160571</v>
      </c>
      <c r="F32" s="34">
        <v>163247</v>
      </c>
      <c r="G32" s="34">
        <v>166293</v>
      </c>
      <c r="H32" s="34">
        <v>172346</v>
      </c>
      <c r="I32" s="34">
        <v>175298</v>
      </c>
      <c r="J32" s="34">
        <v>179391</v>
      </c>
      <c r="K32" s="34">
        <v>184169</v>
      </c>
      <c r="L32" s="34">
        <v>186546</v>
      </c>
      <c r="M32" s="34">
        <v>191395</v>
      </c>
      <c r="N32" s="34">
        <v>201991</v>
      </c>
      <c r="O32" s="34">
        <v>206971</v>
      </c>
      <c r="P32" s="34">
        <v>218000</v>
      </c>
      <c r="Q32" s="34">
        <v>226016</v>
      </c>
      <c r="R32" s="34">
        <v>237349</v>
      </c>
      <c r="S32" s="34">
        <v>246774</v>
      </c>
      <c r="T32" s="34">
        <v>255925</v>
      </c>
      <c r="U32" s="34">
        <v>262537</v>
      </c>
      <c r="V32" s="34">
        <v>273241</v>
      </c>
      <c r="W32" s="34">
        <v>277685</v>
      </c>
      <c r="DA32" s="58" t="s">
        <v>985</v>
      </c>
    </row>
    <row r="33" spans="1:105" ht="12" customHeight="1" x14ac:dyDescent="0.25">
      <c r="A33" s="28" t="s">
        <v>46</v>
      </c>
      <c r="B33" s="34">
        <v>77025</v>
      </c>
      <c r="C33" s="34">
        <v>79510</v>
      </c>
      <c r="D33" s="34">
        <v>82135</v>
      </c>
      <c r="E33" s="34">
        <v>85472</v>
      </c>
      <c r="F33" s="34">
        <v>88527</v>
      </c>
      <c r="G33" s="34">
        <v>92391</v>
      </c>
      <c r="H33" s="34">
        <v>98345</v>
      </c>
      <c r="I33" s="34">
        <v>102407</v>
      </c>
      <c r="J33" s="34">
        <v>107179</v>
      </c>
      <c r="K33" s="34">
        <v>112071</v>
      </c>
      <c r="L33" s="34">
        <v>115896</v>
      </c>
      <c r="M33" s="34">
        <v>119848</v>
      </c>
      <c r="N33" s="34">
        <v>128975</v>
      </c>
      <c r="O33" s="34">
        <v>133279</v>
      </c>
      <c r="P33" s="34">
        <v>140813</v>
      </c>
      <c r="Q33" s="34">
        <v>147620</v>
      </c>
      <c r="R33" s="34">
        <v>155595</v>
      </c>
      <c r="S33" s="34">
        <v>162401</v>
      </c>
      <c r="T33" s="34">
        <v>168985</v>
      </c>
      <c r="U33" s="34">
        <v>174041</v>
      </c>
      <c r="V33" s="34">
        <v>181682</v>
      </c>
      <c r="W33" s="34">
        <v>185051</v>
      </c>
      <c r="DA33" s="58" t="s">
        <v>986</v>
      </c>
    </row>
    <row r="34" spans="1:105" ht="12" customHeight="1" x14ac:dyDescent="0.25">
      <c r="A34" s="28" t="s">
        <v>45</v>
      </c>
      <c r="B34" s="34">
        <v>82209</v>
      </c>
      <c r="C34" s="34">
        <v>85828</v>
      </c>
      <c r="D34" s="34">
        <v>89251</v>
      </c>
      <c r="E34" s="34">
        <v>91785</v>
      </c>
      <c r="F34" s="34">
        <v>94316</v>
      </c>
      <c r="G34" s="34">
        <v>96928</v>
      </c>
      <c r="H34" s="34">
        <v>102417</v>
      </c>
      <c r="I34" s="34">
        <v>105413</v>
      </c>
      <c r="J34" s="34">
        <v>109948</v>
      </c>
      <c r="K34" s="34">
        <v>114666</v>
      </c>
      <c r="L34" s="34">
        <v>117075</v>
      </c>
      <c r="M34" s="34">
        <v>120833</v>
      </c>
      <c r="N34" s="34">
        <v>127090</v>
      </c>
      <c r="O34" s="34">
        <v>130411</v>
      </c>
      <c r="P34" s="34">
        <v>137237</v>
      </c>
      <c r="Q34" s="34">
        <v>141193</v>
      </c>
      <c r="R34" s="34">
        <v>148874</v>
      </c>
      <c r="S34" s="34">
        <v>155412</v>
      </c>
      <c r="T34" s="34">
        <v>161770</v>
      </c>
      <c r="U34" s="34">
        <v>166532</v>
      </c>
      <c r="V34" s="34">
        <v>173807</v>
      </c>
      <c r="W34" s="34">
        <v>176973</v>
      </c>
      <c r="DA34" s="58" t="s">
        <v>987</v>
      </c>
    </row>
    <row r="35" spans="1:105" ht="12.95" customHeight="1" x14ac:dyDescent="0.25">
      <c r="A35" s="23" t="s">
        <v>109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DA35" s="57"/>
    </row>
    <row r="36" spans="1:105" ht="12" customHeight="1" x14ac:dyDescent="0.25">
      <c r="A36" s="28" t="s">
        <v>28</v>
      </c>
      <c r="B36" s="34">
        <v>100394.0728900831</v>
      </c>
      <c r="C36" s="34">
        <v>117612.9132039766</v>
      </c>
      <c r="D36" s="34">
        <v>134169.14634039919</v>
      </c>
      <c r="E36" s="34">
        <v>149741.13741549969</v>
      </c>
      <c r="F36" s="34">
        <v>161232.16300707508</v>
      </c>
      <c r="G36" s="34">
        <v>176578.74491832472</v>
      </c>
      <c r="H36" s="34">
        <v>200504.74966944187</v>
      </c>
      <c r="I36" s="34">
        <v>222450.63538986613</v>
      </c>
      <c r="J36" s="34">
        <v>244936.67470124905</v>
      </c>
      <c r="K36" s="34">
        <v>279011.48135393404</v>
      </c>
      <c r="L36" s="34">
        <v>312991.87186122697</v>
      </c>
      <c r="M36" s="34">
        <v>353632.44459413801</v>
      </c>
      <c r="N36" s="34">
        <v>411817.26978242816</v>
      </c>
      <c r="O36" s="34">
        <v>464363.55563298275</v>
      </c>
      <c r="P36" s="34">
        <v>542259.61309024424</v>
      </c>
      <c r="Q36" s="34">
        <v>654849.44578837045</v>
      </c>
      <c r="R36" s="34">
        <v>685685.2794675061</v>
      </c>
      <c r="S36" s="34">
        <v>748829.10408979876</v>
      </c>
      <c r="T36" s="34">
        <v>818701.79179635621</v>
      </c>
      <c r="U36" s="34">
        <v>886475.59201246838</v>
      </c>
      <c r="V36" s="34">
        <v>944196.01565451105</v>
      </c>
      <c r="W36" s="34">
        <v>985143.42530670355</v>
      </c>
      <c r="DA36" s="58" t="s">
        <v>988</v>
      </c>
    </row>
    <row r="37" spans="1:105" ht="12" customHeight="1" x14ac:dyDescent="0.25">
      <c r="A37" s="28" t="s">
        <v>27</v>
      </c>
      <c r="B37" s="34">
        <v>59089.924979826472</v>
      </c>
      <c r="C37" s="34">
        <v>63012.772725674549</v>
      </c>
      <c r="D37" s="34">
        <v>67453.711624218122</v>
      </c>
      <c r="E37" s="34">
        <v>73879.22817187554</v>
      </c>
      <c r="F37" s="34">
        <v>87220.6094272521</v>
      </c>
      <c r="G37" s="34">
        <v>102683.4287748588</v>
      </c>
      <c r="H37" s="34">
        <v>119276.9414693479</v>
      </c>
      <c r="I37" s="34">
        <v>133112.84262613786</v>
      </c>
      <c r="J37" s="34">
        <v>150551.78960130663</v>
      </c>
      <c r="K37" s="34">
        <v>177881.62938953174</v>
      </c>
      <c r="L37" s="34">
        <v>199629.56316224718</v>
      </c>
      <c r="M37" s="34">
        <v>228998.92817099171</v>
      </c>
      <c r="N37" s="34">
        <v>264223.67844492052</v>
      </c>
      <c r="O37" s="34">
        <v>303843.36040719796</v>
      </c>
      <c r="P37" s="34">
        <v>361488.93411147752</v>
      </c>
      <c r="Q37" s="34">
        <v>418858.49970820395</v>
      </c>
      <c r="R37" s="34">
        <v>454618.75243799604</v>
      </c>
      <c r="S37" s="34">
        <v>513025.09547782643</v>
      </c>
      <c r="T37" s="34">
        <v>578247.88577291358</v>
      </c>
      <c r="U37" s="34">
        <v>643595.45405201288</v>
      </c>
      <c r="V37" s="34">
        <v>703518.54882216512</v>
      </c>
      <c r="W37" s="34">
        <v>745806.21616657416</v>
      </c>
      <c r="DA37" s="58" t="s">
        <v>989</v>
      </c>
    </row>
    <row r="38" spans="1:105" ht="12.95" customHeight="1" x14ac:dyDescent="0.25">
      <c r="A38" s="23" t="s">
        <v>108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DA38" s="57"/>
    </row>
    <row r="39" spans="1:105" ht="12" customHeight="1" x14ac:dyDescent="0.25">
      <c r="A39" s="30" t="s">
        <v>44</v>
      </c>
      <c r="B39" s="35">
        <v>3866943.9888913794</v>
      </c>
      <c r="C39" s="35">
        <v>3981391.4249686687</v>
      </c>
      <c r="D39" s="35">
        <v>4098332.3333992166</v>
      </c>
      <c r="E39" s="35">
        <v>4215498.6679521818</v>
      </c>
      <c r="F39" s="35">
        <v>4338111.08169844</v>
      </c>
      <c r="G39" s="35">
        <v>4472097.9379934939</v>
      </c>
      <c r="H39" s="35">
        <v>4696763.8567632176</v>
      </c>
      <c r="I39" s="35">
        <v>4835990.0389551073</v>
      </c>
      <c r="J39" s="35">
        <v>5008592.1175559936</v>
      </c>
      <c r="K39" s="35">
        <v>5204525.3557241792</v>
      </c>
      <c r="L39" s="35">
        <v>5324179.5818458227</v>
      </c>
      <c r="M39" s="35">
        <v>5471578.9142052121</v>
      </c>
      <c r="N39" s="35">
        <v>5819808.9057653053</v>
      </c>
      <c r="O39" s="35">
        <v>5977319.0398810422</v>
      </c>
      <c r="P39" s="35">
        <v>6336832.3390099267</v>
      </c>
      <c r="Q39" s="35">
        <v>6584062.54884292</v>
      </c>
      <c r="R39" s="35">
        <v>6933600.5025697183</v>
      </c>
      <c r="S39" s="35">
        <v>7204118.3367500529</v>
      </c>
      <c r="T39" s="35">
        <v>7497258.5609947527</v>
      </c>
      <c r="U39" s="35">
        <v>7690140.9019582653</v>
      </c>
      <c r="V39" s="35">
        <v>7977308.7733920291</v>
      </c>
      <c r="W39" s="35">
        <v>8135755.7889786502</v>
      </c>
      <c r="DA39" s="59" t="s">
        <v>990</v>
      </c>
    </row>
    <row r="40" spans="1:105" ht="12" customHeight="1" x14ac:dyDescent="0.25">
      <c r="A40" s="32" t="s">
        <v>25</v>
      </c>
      <c r="B40" s="36">
        <v>87396.030761734233</v>
      </c>
      <c r="C40" s="36">
        <v>93570.65004510319</v>
      </c>
      <c r="D40" s="36">
        <v>97854.333083742385</v>
      </c>
      <c r="E40" s="36">
        <v>102819.44740500381</v>
      </c>
      <c r="F40" s="36">
        <v>107818.65866523441</v>
      </c>
      <c r="G40" s="36">
        <v>115083.76863416137</v>
      </c>
      <c r="H40" s="36">
        <v>129294.24331992114</v>
      </c>
      <c r="I40" s="36">
        <v>136569.64873760249</v>
      </c>
      <c r="J40" s="36">
        <v>147771.91270471321</v>
      </c>
      <c r="K40" s="36">
        <v>159231.07157594347</v>
      </c>
      <c r="L40" s="36">
        <v>165908.53743581663</v>
      </c>
      <c r="M40" s="36">
        <v>174816.61703687257</v>
      </c>
      <c r="N40" s="36">
        <v>188605.65757100942</v>
      </c>
      <c r="O40" s="36">
        <v>197577.41834584199</v>
      </c>
      <c r="P40" s="36">
        <v>212945.52864440047</v>
      </c>
      <c r="Q40" s="36">
        <v>225196.3491236289</v>
      </c>
      <c r="R40" s="36">
        <v>240302.83319176853</v>
      </c>
      <c r="S40" s="36">
        <v>249677.41631899387</v>
      </c>
      <c r="T40" s="36">
        <v>259834.49246944298</v>
      </c>
      <c r="U40" s="36">
        <v>271076.29737400968</v>
      </c>
      <c r="V40" s="36">
        <v>282420.41267886269</v>
      </c>
      <c r="W40" s="36">
        <v>288729.96631729044</v>
      </c>
      <c r="DA40" s="60" t="s">
        <v>991</v>
      </c>
    </row>
    <row r="41" spans="1:105" s="2" customFormat="1" ht="12" customHeight="1" x14ac:dyDescent="0.25">
      <c r="DA41" s="9"/>
    </row>
    <row r="42" spans="1:105" ht="12.95" customHeight="1" x14ac:dyDescent="0.25">
      <c r="A42" s="18" t="s">
        <v>116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DA42" s="56"/>
    </row>
    <row r="43" spans="1:105" ht="12.95" customHeight="1" x14ac:dyDescent="0.25">
      <c r="A43" s="23" t="s">
        <v>110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DA43" s="57"/>
    </row>
    <row r="44" spans="1:105" ht="12" customHeight="1" x14ac:dyDescent="0.25">
      <c r="A44" s="28" t="s">
        <v>32</v>
      </c>
      <c r="B44" s="37"/>
      <c r="C44" s="37">
        <v>15818.884032917791</v>
      </c>
      <c r="D44" s="37">
        <v>17242.925903662865</v>
      </c>
      <c r="E44" s="37">
        <v>17050.469760050648</v>
      </c>
      <c r="F44" s="37">
        <v>17438.518830983608</v>
      </c>
      <c r="G44" s="37">
        <v>17288.07636613326</v>
      </c>
      <c r="H44" s="37">
        <v>20914.145636073925</v>
      </c>
      <c r="I44" s="37">
        <v>17222.729932417104</v>
      </c>
      <c r="J44" s="37">
        <v>19245.832567946753</v>
      </c>
      <c r="K44" s="37">
        <v>19984.456876755547</v>
      </c>
      <c r="L44" s="37">
        <v>16547.606214381929</v>
      </c>
      <c r="M44" s="37">
        <v>22852.283957948035</v>
      </c>
      <c r="N44" s="37">
        <v>34031.493506298517</v>
      </c>
      <c r="O44" s="37">
        <v>25989.238280140271</v>
      </c>
      <c r="P44" s="37">
        <v>31731.521722183097</v>
      </c>
      <c r="Q44" s="37">
        <v>26794.347297281143</v>
      </c>
      <c r="R44" s="37">
        <v>31915.718492575514</v>
      </c>
      <c r="S44" s="37">
        <v>29096.638817637402</v>
      </c>
      <c r="T44" s="37">
        <v>28717.111804612563</v>
      </c>
      <c r="U44" s="37">
        <v>27198.884032917791</v>
      </c>
      <c r="V44" s="37">
        <v>35037.925903662865</v>
      </c>
      <c r="W44" s="37">
        <v>24662.469760050648</v>
      </c>
      <c r="DA44" s="58" t="s">
        <v>992</v>
      </c>
    </row>
    <row r="45" spans="1:105" ht="12" customHeight="1" x14ac:dyDescent="0.25">
      <c r="A45" s="28" t="s">
        <v>47</v>
      </c>
      <c r="B45" s="37"/>
      <c r="C45" s="37">
        <v>11795.744339586992</v>
      </c>
      <c r="D45" s="37">
        <v>11947.183753926889</v>
      </c>
      <c r="E45" s="37">
        <v>11864.178109853616</v>
      </c>
      <c r="F45" s="37">
        <v>12370.747482550621</v>
      </c>
      <c r="G45" s="37">
        <v>12865.91220638348</v>
      </c>
      <c r="H45" s="37">
        <v>15999.692878245929</v>
      </c>
      <c r="I45" s="37">
        <v>13027.110360949475</v>
      </c>
      <c r="J45" s="37">
        <v>14298.185786656395</v>
      </c>
      <c r="K45" s="37">
        <v>15114.940560357179</v>
      </c>
      <c r="L45" s="37">
        <v>12847.396363393025</v>
      </c>
      <c r="M45" s="37">
        <v>15454.575157023617</v>
      </c>
      <c r="N45" s="37">
        <v>21338.499186041037</v>
      </c>
      <c r="O45" s="37">
        <v>15861.1909824303</v>
      </c>
      <c r="P45" s="37">
        <v>22050.673369077267</v>
      </c>
      <c r="Q45" s="37">
        <v>19179.969463524205</v>
      </c>
      <c r="R45" s="37">
        <v>23128.744339586992</v>
      </c>
      <c r="S45" s="37">
        <v>21372.183753926889</v>
      </c>
      <c r="T45" s="37">
        <v>21015.178109853616</v>
      </c>
      <c r="U45" s="37">
        <v>18982.747482550621</v>
      </c>
      <c r="V45" s="37">
        <v>23569.91220638348</v>
      </c>
      <c r="W45" s="37">
        <v>20443.692878245929</v>
      </c>
      <c r="DA45" s="58" t="s">
        <v>993</v>
      </c>
    </row>
    <row r="46" spans="1:105" ht="12" customHeight="1" x14ac:dyDescent="0.25">
      <c r="A46" s="28" t="s">
        <v>46</v>
      </c>
      <c r="B46" s="37"/>
      <c r="C46" s="37">
        <v>7447.5840224581625</v>
      </c>
      <c r="D46" s="37">
        <v>7814.0741369397438</v>
      </c>
      <c r="E46" s="37">
        <v>8762.9011589126312</v>
      </c>
      <c r="F46" s="37">
        <v>8728.5368602098752</v>
      </c>
      <c r="G46" s="37">
        <v>9796.4745441199484</v>
      </c>
      <c r="H46" s="37">
        <v>12157.230028072692</v>
      </c>
      <c r="I46" s="37">
        <v>10548.342671174687</v>
      </c>
      <c r="J46" s="37">
        <v>11554.376448640774</v>
      </c>
      <c r="K46" s="37">
        <v>11983.921075262333</v>
      </c>
      <c r="L46" s="37">
        <v>11240.593180149925</v>
      </c>
      <c r="M46" s="37">
        <v>11706.037535090873</v>
      </c>
      <c r="N46" s="37">
        <v>17234.928338968355</v>
      </c>
      <c r="O46" s="37">
        <v>11751.584022458163</v>
      </c>
      <c r="P46" s="37">
        <v>15348.074136939744</v>
      </c>
      <c r="Q46" s="37">
        <v>15569.901158912631</v>
      </c>
      <c r="R46" s="37">
        <v>16703.53686020989</v>
      </c>
      <c r="S46" s="37">
        <v>16602.474544119963</v>
      </c>
      <c r="T46" s="37">
        <v>18741.230028072692</v>
      </c>
      <c r="U46" s="37">
        <v>15604.342671174672</v>
      </c>
      <c r="V46" s="37">
        <v>19195.376448640774</v>
      </c>
      <c r="W46" s="37">
        <v>15352.921075262333</v>
      </c>
      <c r="DA46" s="58" t="s">
        <v>994</v>
      </c>
    </row>
    <row r="47" spans="1:105" ht="12" customHeight="1" x14ac:dyDescent="0.25">
      <c r="A47" s="28" t="s">
        <v>45</v>
      </c>
      <c r="B47" s="37"/>
      <c r="C47" s="37">
        <v>7376.35563310422</v>
      </c>
      <c r="D47" s="37">
        <v>7375.1293441639573</v>
      </c>
      <c r="E47" s="37">
        <v>6690.9997301792901</v>
      </c>
      <c r="F47" s="37">
        <v>6903.4901823440159</v>
      </c>
      <c r="G47" s="37">
        <v>7211.1512233921385</v>
      </c>
      <c r="H47" s="37">
        <v>10326.561914041871</v>
      </c>
      <c r="I47" s="37">
        <v>8084.3313323470356</v>
      </c>
      <c r="J47" s="37">
        <v>9887.1001297350012</v>
      </c>
      <c r="K47" s="37">
        <v>10347.542167706415</v>
      </c>
      <c r="L47" s="37">
        <v>8330.3662393782142</v>
      </c>
      <c r="M47" s="37">
        <v>9986.3178802679322</v>
      </c>
      <c r="N47" s="37">
        <v>12808.181272945323</v>
      </c>
      <c r="O47" s="37">
        <v>10211.781250417349</v>
      </c>
      <c r="P47" s="37">
        <v>14073.985403364626</v>
      </c>
      <c r="Q47" s="37">
        <v>11579.706296612581</v>
      </c>
      <c r="R47" s="37">
        <v>15057.35563310422</v>
      </c>
      <c r="S47" s="37">
        <v>13913.129344163957</v>
      </c>
      <c r="T47" s="37">
        <v>13048.99973017929</v>
      </c>
      <c r="U47" s="37">
        <v>11665.490182344016</v>
      </c>
      <c r="V47" s="37">
        <v>14486.151223392138</v>
      </c>
      <c r="W47" s="37">
        <v>13492.561914041871</v>
      </c>
      <c r="DA47" s="58" t="s">
        <v>995</v>
      </c>
    </row>
    <row r="48" spans="1:105" ht="12.95" customHeight="1" x14ac:dyDescent="0.25">
      <c r="A48" s="23" t="s">
        <v>109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DA48" s="57"/>
    </row>
    <row r="49" spans="1:105" ht="12" customHeight="1" x14ac:dyDescent="0.25">
      <c r="A49" s="28" t="s">
        <v>28</v>
      </c>
      <c r="B49" s="37"/>
      <c r="C49" s="37">
        <v>26752.682403718602</v>
      </c>
      <c r="D49" s="37">
        <v>26826.253200225241</v>
      </c>
      <c r="E49" s="37">
        <v>26635.034821490422</v>
      </c>
      <c r="F49" s="37">
        <v>23408.32820385677</v>
      </c>
      <c r="G49" s="37">
        <v>28184.106991002947</v>
      </c>
      <c r="H49" s="37">
        <v>37754.809434104565</v>
      </c>
      <c r="I49" s="37">
        <v>36842.513985775993</v>
      </c>
      <c r="J49" s="37">
        <v>38532.94566107454</v>
      </c>
      <c r="K49" s="37">
        <v>60827.489056403574</v>
      </c>
      <c r="L49" s="37">
        <v>60806.643707518175</v>
      </c>
      <c r="M49" s="37">
        <v>67275.607554401446</v>
      </c>
      <c r="N49" s="37">
        <v>81593.153392146924</v>
      </c>
      <c r="O49" s="37">
        <v>80730.392841557506</v>
      </c>
      <c r="P49" s="37">
        <v>115650.86689136608</v>
      </c>
      <c r="Q49" s="37">
        <v>149432.3466839022</v>
      </c>
      <c r="R49" s="37">
        <v>69368.779340210138</v>
      </c>
      <c r="S49" s="37">
        <v>123971.31367869617</v>
      </c>
      <c r="T49" s="37">
        <v>130679.33141407557</v>
      </c>
      <c r="U49" s="37">
        <v>135049.40777051367</v>
      </c>
      <c r="V49" s="37">
        <v>139313.5770341896</v>
      </c>
      <c r="W49" s="37">
        <v>121677.80249375</v>
      </c>
      <c r="DA49" s="58" t="s">
        <v>996</v>
      </c>
    </row>
    <row r="50" spans="1:105" ht="12" customHeight="1" x14ac:dyDescent="0.25">
      <c r="A50" s="28" t="s">
        <v>27</v>
      </c>
      <c r="B50" s="37"/>
      <c r="C50" s="37">
        <v>14946.7122810363</v>
      </c>
      <c r="D50" s="37">
        <v>15848.289709904166</v>
      </c>
      <c r="E50" s="37">
        <v>18229.693940991783</v>
      </c>
      <c r="F50" s="37">
        <v>25556.189604615589</v>
      </c>
      <c r="G50" s="37">
        <v>28102.543238310958</v>
      </c>
      <c r="H50" s="37">
        <v>31540.224975525416</v>
      </c>
      <c r="I50" s="37">
        <v>29684.190866694116</v>
      </c>
      <c r="J50" s="37">
        <v>35668.640916160555</v>
      </c>
      <c r="K50" s="37">
        <v>52886.02939284069</v>
      </c>
      <c r="L50" s="37">
        <v>49850.477011026407</v>
      </c>
      <c r="M50" s="37">
        <v>60909.589984269929</v>
      </c>
      <c r="N50" s="37">
        <v>64908.941140622919</v>
      </c>
      <c r="O50" s="37">
        <v>75288.32287843799</v>
      </c>
      <c r="P50" s="37">
        <v>110531.60309712024</v>
      </c>
      <c r="Q50" s="37">
        <v>107220.04260775284</v>
      </c>
      <c r="R50" s="37">
        <v>96669.842714062019</v>
      </c>
      <c r="S50" s="37">
        <v>123315.28418045328</v>
      </c>
      <c r="T50" s="37">
        <v>140511.11317352514</v>
      </c>
      <c r="U50" s="37">
        <v>175879.17137621954</v>
      </c>
      <c r="V50" s="37">
        <v>167143.13737790508</v>
      </c>
      <c r="W50" s="37">
        <v>138957.51005847112</v>
      </c>
      <c r="DA50" s="58" t="s">
        <v>997</v>
      </c>
    </row>
    <row r="51" spans="1:105" ht="12.95" customHeight="1" x14ac:dyDescent="0.25">
      <c r="A51" s="23" t="s">
        <v>108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DA51" s="57"/>
    </row>
    <row r="52" spans="1:105" ht="12" customHeight="1" x14ac:dyDescent="0.25">
      <c r="A52" s="30" t="s">
        <v>44</v>
      </c>
      <c r="B52" s="38"/>
      <c r="C52" s="38">
        <v>1045273.289562264</v>
      </c>
      <c r="D52" s="38">
        <v>1056645.7932099914</v>
      </c>
      <c r="E52" s="38">
        <v>1077106.7843397921</v>
      </c>
      <c r="F52" s="38">
        <v>1086011.0289281798</v>
      </c>
      <c r="G52" s="38">
        <v>1125214.3520675488</v>
      </c>
      <c r="H52" s="38">
        <v>1232346.5095786909</v>
      </c>
      <c r="I52" s="38">
        <v>1210933.499762794</v>
      </c>
      <c r="J52" s="38">
        <v>1265921.1800576495</v>
      </c>
      <c r="K52" s="38">
        <v>1328320.6664204039</v>
      </c>
      <c r="L52" s="38">
        <v>1307088.8269117069</v>
      </c>
      <c r="M52" s="38">
        <v>1347319.3437853632</v>
      </c>
      <c r="N52" s="38">
        <v>1426371.1644379674</v>
      </c>
      <c r="O52" s="38">
        <v>982309.05154059827</v>
      </c>
      <c r="P52" s="38">
        <v>1193835.9887328595</v>
      </c>
      <c r="Q52" s="38">
        <v>1230312.5189846456</v>
      </c>
      <c r="R52" s="38">
        <v>1173231.0382294161</v>
      </c>
      <c r="S52" s="38">
        <v>957147.55118849874</v>
      </c>
      <c r="T52" s="38">
        <v>966229.86635516211</v>
      </c>
      <c r="U52" s="38">
        <v>790356.40715900529</v>
      </c>
      <c r="V52" s="38">
        <v>791931.1552631082</v>
      </c>
      <c r="W52" s="38">
        <v>575942.01980751939</v>
      </c>
      <c r="DA52" s="59" t="s">
        <v>998</v>
      </c>
    </row>
    <row r="53" spans="1:105" ht="12" customHeight="1" x14ac:dyDescent="0.25">
      <c r="A53" s="32" t="s">
        <v>25</v>
      </c>
      <c r="B53" s="39"/>
      <c r="C53" s="39">
        <v>16456.661447719263</v>
      </c>
      <c r="D53" s="39">
        <v>14743.036636644843</v>
      </c>
      <c r="E53" s="39">
        <v>15604.837047493435</v>
      </c>
      <c r="F53" s="39">
        <v>15822.413538494075</v>
      </c>
      <c r="G53" s="39">
        <v>18274.955861564478</v>
      </c>
      <c r="H53" s="39">
        <v>25410.182818635571</v>
      </c>
      <c r="I53" s="39">
        <v>18668.249921116585</v>
      </c>
      <c r="J53" s="39">
        <v>22791.575433044956</v>
      </c>
      <c r="K53" s="39">
        <v>27915.820318949525</v>
      </c>
      <c r="L53" s="39">
        <v>21420.502496517991</v>
      </c>
      <c r="M53" s="39">
        <v>24512.916648549377</v>
      </c>
      <c r="N53" s="39">
        <v>29611.454072630906</v>
      </c>
      <c r="O53" s="39">
        <v>27246.716636397061</v>
      </c>
      <c r="P53" s="39">
        <v>40778.293117194058</v>
      </c>
      <c r="Q53" s="39">
        <v>30919.070400344994</v>
      </c>
      <c r="R53" s="39">
        <v>37898.059501184587</v>
      </c>
      <c r="S53" s="39">
        <v>37290.403446174867</v>
      </c>
      <c r="T53" s="39">
        <v>31577.5786469671</v>
      </c>
      <c r="U53" s="39">
        <v>35754.721553116076</v>
      </c>
      <c r="V53" s="39">
        <v>40955.569377483916</v>
      </c>
      <c r="W53" s="39">
        <v>33556.270274824812</v>
      </c>
      <c r="DA53" s="60" t="s">
        <v>999</v>
      </c>
    </row>
    <row r="54" spans="1:105" s="2" customFormat="1" ht="12" customHeight="1" x14ac:dyDescent="0.25">
      <c r="DA54" s="9"/>
    </row>
    <row r="55" spans="1:105" ht="12.95" customHeight="1" x14ac:dyDescent="0.25">
      <c r="A55" s="18" t="s">
        <v>115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DA55" s="56"/>
    </row>
    <row r="56" spans="1:105" ht="12.95" customHeight="1" x14ac:dyDescent="0.25">
      <c r="A56" s="23" t="s">
        <v>110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DA56" s="57"/>
    </row>
    <row r="57" spans="1:105" ht="12" customHeight="1" x14ac:dyDescent="0.25">
      <c r="A57" s="28" t="s">
        <v>32</v>
      </c>
      <c r="B57" s="37"/>
      <c r="C57" s="37">
        <v>12132.884032917791</v>
      </c>
      <c r="D57" s="37">
        <v>12210.925903662865</v>
      </c>
      <c r="E57" s="37">
        <v>12289.469760050648</v>
      </c>
      <c r="F57" s="37">
        <v>12368.518830983608</v>
      </c>
      <c r="G57" s="37">
        <v>12448.076366133289</v>
      </c>
      <c r="H57" s="37">
        <v>12528.145636073896</v>
      </c>
      <c r="I57" s="37">
        <v>12608.729932417104</v>
      </c>
      <c r="J57" s="37">
        <v>12689.832567946753</v>
      </c>
      <c r="K57" s="37">
        <v>12771.456876755576</v>
      </c>
      <c r="L57" s="37">
        <v>12853.606214381929</v>
      </c>
      <c r="M57" s="37">
        <v>12936.283957948035</v>
      </c>
      <c r="N57" s="37">
        <v>13019.493506298517</v>
      </c>
      <c r="O57" s="37">
        <v>13103.238280140271</v>
      </c>
      <c r="P57" s="37">
        <v>13187.521722183097</v>
      </c>
      <c r="Q57" s="37">
        <v>13272.347297281143</v>
      </c>
      <c r="R57" s="37">
        <v>13357.718492575514</v>
      </c>
      <c r="S57" s="37">
        <v>13443.638817637402</v>
      </c>
      <c r="T57" s="37">
        <v>13530.111804612563</v>
      </c>
      <c r="U57" s="37">
        <v>15818.884032917791</v>
      </c>
      <c r="V57" s="37">
        <v>17242.925903662865</v>
      </c>
      <c r="W57" s="37">
        <v>17050.469760050648</v>
      </c>
      <c r="DA57" s="58" t="s">
        <v>1000</v>
      </c>
    </row>
    <row r="58" spans="1:105" ht="12" customHeight="1" x14ac:dyDescent="0.25">
      <c r="A58" s="28" t="s">
        <v>47</v>
      </c>
      <c r="B58" s="37"/>
      <c r="C58" s="37">
        <v>9328.7443395869923</v>
      </c>
      <c r="D58" s="37">
        <v>9449.183753926889</v>
      </c>
      <c r="E58" s="37">
        <v>9571.1781098536158</v>
      </c>
      <c r="F58" s="37">
        <v>9694.7474825506215</v>
      </c>
      <c r="G58" s="37">
        <v>9819.9122063834802</v>
      </c>
      <c r="H58" s="37">
        <v>9946.692878245929</v>
      </c>
      <c r="I58" s="37">
        <v>10075.110360949475</v>
      </c>
      <c r="J58" s="37">
        <v>10205.185786656395</v>
      </c>
      <c r="K58" s="37">
        <v>10336.940560357179</v>
      </c>
      <c r="L58" s="37">
        <v>10470.396363393025</v>
      </c>
      <c r="M58" s="37">
        <v>10605.575157023617</v>
      </c>
      <c r="N58" s="37">
        <v>10742.499186041037</v>
      </c>
      <c r="O58" s="37">
        <v>10881.1909824303</v>
      </c>
      <c r="P58" s="37">
        <v>11021.673369077267</v>
      </c>
      <c r="Q58" s="37">
        <v>11163.969463524205</v>
      </c>
      <c r="R58" s="37">
        <v>11795.744339586992</v>
      </c>
      <c r="S58" s="37">
        <v>11947.183753926889</v>
      </c>
      <c r="T58" s="37">
        <v>11864.178109853645</v>
      </c>
      <c r="U58" s="37">
        <v>12370.747482550621</v>
      </c>
      <c r="V58" s="37">
        <v>12865.91220638348</v>
      </c>
      <c r="W58" s="37">
        <v>15999.692878245958</v>
      </c>
      <c r="DA58" s="58" t="s">
        <v>1001</v>
      </c>
    </row>
    <row r="59" spans="1:105" ht="12" customHeight="1" x14ac:dyDescent="0.25">
      <c r="A59" s="28" t="s">
        <v>46</v>
      </c>
      <c r="B59" s="37"/>
      <c r="C59" s="37">
        <v>4962.5840224581625</v>
      </c>
      <c r="D59" s="37">
        <v>5189.0741369397438</v>
      </c>
      <c r="E59" s="37">
        <v>5425.9011589126312</v>
      </c>
      <c r="F59" s="37">
        <v>5673.5368602098752</v>
      </c>
      <c r="G59" s="37">
        <v>5932.4745441199484</v>
      </c>
      <c r="H59" s="37">
        <v>6203.2300280726922</v>
      </c>
      <c r="I59" s="37">
        <v>6486.342671174687</v>
      </c>
      <c r="J59" s="37">
        <v>6782.3764486407745</v>
      </c>
      <c r="K59" s="37">
        <v>7091.921075262333</v>
      </c>
      <c r="L59" s="37">
        <v>7415.5931801499246</v>
      </c>
      <c r="M59" s="37">
        <v>7754.0375350908726</v>
      </c>
      <c r="N59" s="37">
        <v>8107.9283389683696</v>
      </c>
      <c r="O59" s="37">
        <v>7447.5840224581771</v>
      </c>
      <c r="P59" s="37">
        <v>7814.0741369397438</v>
      </c>
      <c r="Q59" s="37">
        <v>8762.9011589126312</v>
      </c>
      <c r="R59" s="37">
        <v>8728.5368602098897</v>
      </c>
      <c r="S59" s="37">
        <v>9796.474544119963</v>
      </c>
      <c r="T59" s="37">
        <v>12157.230028072692</v>
      </c>
      <c r="U59" s="37">
        <v>10548.342671174672</v>
      </c>
      <c r="V59" s="37">
        <v>11554.376448640774</v>
      </c>
      <c r="W59" s="37">
        <v>11983.921075262333</v>
      </c>
      <c r="DA59" s="58" t="s">
        <v>1002</v>
      </c>
    </row>
    <row r="60" spans="1:105" ht="12" customHeight="1" x14ac:dyDescent="0.25">
      <c r="A60" s="28" t="s">
        <v>45</v>
      </c>
      <c r="B60" s="37"/>
      <c r="C60" s="37">
        <v>3757.35563310422</v>
      </c>
      <c r="D60" s="37">
        <v>3952.1293441639573</v>
      </c>
      <c r="E60" s="37">
        <v>4156.9997301792901</v>
      </c>
      <c r="F60" s="37">
        <v>4372.4901823440159</v>
      </c>
      <c r="G60" s="37">
        <v>4599.1512233921385</v>
      </c>
      <c r="H60" s="37">
        <v>4837.5619140418712</v>
      </c>
      <c r="I60" s="37">
        <v>5088.3313323470356</v>
      </c>
      <c r="J60" s="37">
        <v>5352.1001297350012</v>
      </c>
      <c r="K60" s="37">
        <v>5629.5421677064151</v>
      </c>
      <c r="L60" s="37">
        <v>5921.3662393782142</v>
      </c>
      <c r="M60" s="37">
        <v>6228.3178802679322</v>
      </c>
      <c r="N60" s="37">
        <v>6551.1812729453086</v>
      </c>
      <c r="O60" s="37">
        <v>6890.7812504173489</v>
      </c>
      <c r="P60" s="37">
        <v>7247.9854033646407</v>
      </c>
      <c r="Q60" s="37">
        <v>7623.7062966125668</v>
      </c>
      <c r="R60" s="37">
        <v>7376.35563310422</v>
      </c>
      <c r="S60" s="37">
        <v>7375.1293441639573</v>
      </c>
      <c r="T60" s="37">
        <v>6690.9997301792901</v>
      </c>
      <c r="U60" s="37">
        <v>6903.4901823440159</v>
      </c>
      <c r="V60" s="37">
        <v>7211.1512233921385</v>
      </c>
      <c r="W60" s="37">
        <v>10326.561914041871</v>
      </c>
      <c r="DA60" s="58" t="s">
        <v>1003</v>
      </c>
    </row>
    <row r="61" spans="1:105" ht="12.95" customHeight="1" x14ac:dyDescent="0.25">
      <c r="A61" s="23" t="s">
        <v>109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DA61" s="57"/>
    </row>
    <row r="62" spans="1:105" ht="12" customHeight="1" x14ac:dyDescent="0.25">
      <c r="A62" s="28" t="s">
        <v>28</v>
      </c>
      <c r="B62" s="37"/>
      <c r="C62" s="37">
        <v>9533.8420898251061</v>
      </c>
      <c r="D62" s="37">
        <v>10270.020063802629</v>
      </c>
      <c r="E62" s="37">
        <v>11063.043746389943</v>
      </c>
      <c r="F62" s="37">
        <v>11917.302612281375</v>
      </c>
      <c r="G62" s="37">
        <v>12837.525079753308</v>
      </c>
      <c r="H62" s="37">
        <v>13828.804682987422</v>
      </c>
      <c r="I62" s="37">
        <v>14896.628265351726</v>
      </c>
      <c r="J62" s="37">
        <v>16046.906349691621</v>
      </c>
      <c r="K62" s="37">
        <v>26752.682403718587</v>
      </c>
      <c r="L62" s="37">
        <v>26826.253200225241</v>
      </c>
      <c r="M62" s="37">
        <v>26635.034821490408</v>
      </c>
      <c r="N62" s="37">
        <v>23408.32820385677</v>
      </c>
      <c r="O62" s="37">
        <v>28184.106991002918</v>
      </c>
      <c r="P62" s="37">
        <v>37754.809434104594</v>
      </c>
      <c r="Q62" s="37">
        <v>36842.513985775993</v>
      </c>
      <c r="R62" s="37">
        <v>38532.945661074482</v>
      </c>
      <c r="S62" s="37">
        <v>60827.489056403516</v>
      </c>
      <c r="T62" s="37">
        <v>60806.643707518117</v>
      </c>
      <c r="U62" s="37">
        <v>67275.607554401504</v>
      </c>
      <c r="V62" s="37">
        <v>81593.153392146924</v>
      </c>
      <c r="W62" s="37">
        <v>80730.39284155739</v>
      </c>
      <c r="DA62" s="58" t="s">
        <v>1004</v>
      </c>
    </row>
    <row r="63" spans="1:105" ht="12" customHeight="1" x14ac:dyDescent="0.25">
      <c r="A63" s="28" t="s">
        <v>27</v>
      </c>
      <c r="B63" s="37"/>
      <c r="C63" s="37">
        <v>11023.864535188222</v>
      </c>
      <c r="D63" s="37">
        <v>11407.350811360593</v>
      </c>
      <c r="E63" s="37">
        <v>11804.177393334365</v>
      </c>
      <c r="F63" s="37">
        <v>12214.808349239029</v>
      </c>
      <c r="G63" s="37">
        <v>12639.723890704263</v>
      </c>
      <c r="H63" s="37">
        <v>14946.712281036322</v>
      </c>
      <c r="I63" s="37">
        <v>15848.289709904144</v>
      </c>
      <c r="J63" s="37">
        <v>18229.693940991798</v>
      </c>
      <c r="K63" s="37">
        <v>25556.189604615589</v>
      </c>
      <c r="L63" s="37">
        <v>28102.543238310958</v>
      </c>
      <c r="M63" s="37">
        <v>31540.224975525402</v>
      </c>
      <c r="N63" s="37">
        <v>29684.190866694145</v>
      </c>
      <c r="O63" s="37">
        <v>35668.640916160541</v>
      </c>
      <c r="P63" s="37">
        <v>52886.02939284069</v>
      </c>
      <c r="Q63" s="37">
        <v>49850.477011026407</v>
      </c>
      <c r="R63" s="37">
        <v>60909.589984269929</v>
      </c>
      <c r="S63" s="37">
        <v>64908.941140622832</v>
      </c>
      <c r="T63" s="37">
        <v>75288.322878437932</v>
      </c>
      <c r="U63" s="37">
        <v>110531.6030971203</v>
      </c>
      <c r="V63" s="37">
        <v>107220.04260775284</v>
      </c>
      <c r="W63" s="37">
        <v>96669.842714062077</v>
      </c>
      <c r="DA63" s="58" t="s">
        <v>1005</v>
      </c>
    </row>
    <row r="64" spans="1:105" ht="12.95" customHeight="1" x14ac:dyDescent="0.25">
      <c r="A64" s="23" t="s">
        <v>108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DA64" s="57"/>
    </row>
    <row r="65" spans="1:105" ht="12" customHeight="1" x14ac:dyDescent="0.25">
      <c r="A65" s="30" t="s">
        <v>44</v>
      </c>
      <c r="B65" s="38"/>
      <c r="C65" s="38">
        <v>930825.85348497471</v>
      </c>
      <c r="D65" s="38">
        <v>939704.88477944303</v>
      </c>
      <c r="E65" s="38">
        <v>959940.44978682697</v>
      </c>
      <c r="F65" s="38">
        <v>963398.61518192105</v>
      </c>
      <c r="G65" s="38">
        <v>991227.49577249493</v>
      </c>
      <c r="H65" s="38">
        <v>1007680.5908089671</v>
      </c>
      <c r="I65" s="38">
        <v>1071707.3175709043</v>
      </c>
      <c r="J65" s="38">
        <v>1093319.1014567632</v>
      </c>
      <c r="K65" s="38">
        <v>1132387.4282522183</v>
      </c>
      <c r="L65" s="38">
        <v>1187434.6007900639</v>
      </c>
      <c r="M65" s="38">
        <v>1199920.0114259738</v>
      </c>
      <c r="N65" s="38">
        <v>1078141.1728778742</v>
      </c>
      <c r="O65" s="38">
        <v>824798.91742486134</v>
      </c>
      <c r="P65" s="38">
        <v>834322.68960397504</v>
      </c>
      <c r="Q65" s="38">
        <v>983082.30915165227</v>
      </c>
      <c r="R65" s="38">
        <v>823693.08450261783</v>
      </c>
      <c r="S65" s="38">
        <v>686629.71700816415</v>
      </c>
      <c r="T65" s="38">
        <v>673089.6421104623</v>
      </c>
      <c r="U65" s="38">
        <v>597474.06619549263</v>
      </c>
      <c r="V65" s="38">
        <v>504763.28382934444</v>
      </c>
      <c r="W65" s="38">
        <v>417495.00422089826</v>
      </c>
      <c r="DA65" s="59" t="s">
        <v>1006</v>
      </c>
    </row>
    <row r="66" spans="1:105" ht="12" customHeight="1" x14ac:dyDescent="0.25">
      <c r="A66" s="32" t="s">
        <v>25</v>
      </c>
      <c r="B66" s="39"/>
      <c r="C66" s="39">
        <v>10282.042164350307</v>
      </c>
      <c r="D66" s="39">
        <v>10459.353598005648</v>
      </c>
      <c r="E66" s="39">
        <v>10639.722726232008</v>
      </c>
      <c r="F66" s="39">
        <v>10823.202278263474</v>
      </c>
      <c r="G66" s="39">
        <v>11009.845892637517</v>
      </c>
      <c r="H66" s="39">
        <v>11199.708132875792</v>
      </c>
      <c r="I66" s="39">
        <v>11392.844503435219</v>
      </c>
      <c r="J66" s="39">
        <v>11589.311465934239</v>
      </c>
      <c r="K66" s="39">
        <v>16456.661447719263</v>
      </c>
      <c r="L66" s="39">
        <v>14743.036636644829</v>
      </c>
      <c r="M66" s="39">
        <v>15604.837047493435</v>
      </c>
      <c r="N66" s="39">
        <v>15822.41353849406</v>
      </c>
      <c r="O66" s="39">
        <v>18274.955861564493</v>
      </c>
      <c r="P66" s="39">
        <v>25410.182818635571</v>
      </c>
      <c r="Q66" s="39">
        <v>18668.24992111657</v>
      </c>
      <c r="R66" s="39">
        <v>22791.575433044956</v>
      </c>
      <c r="S66" s="39">
        <v>27915.820318949554</v>
      </c>
      <c r="T66" s="39">
        <v>21420.502496517991</v>
      </c>
      <c r="U66" s="39">
        <v>24512.916648549377</v>
      </c>
      <c r="V66" s="39">
        <v>29611.454072630906</v>
      </c>
      <c r="W66" s="39">
        <v>27246.716636397061</v>
      </c>
      <c r="DA66" s="60" t="s">
        <v>1007</v>
      </c>
    </row>
    <row r="67" spans="1:105" s="2" customFormat="1" ht="12" customHeight="1" x14ac:dyDescent="0.25">
      <c r="DA67" s="9"/>
    </row>
    <row r="68" spans="1:105" ht="12.95" customHeight="1" x14ac:dyDescent="0.25">
      <c r="A68" s="18" t="s">
        <v>114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DA68" s="56"/>
    </row>
    <row r="69" spans="1:105" ht="12.95" customHeight="1" x14ac:dyDescent="0.25">
      <c r="A69" s="23" t="s">
        <v>110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DA69" s="57"/>
    </row>
    <row r="70" spans="1:105" ht="12" customHeight="1" x14ac:dyDescent="0.25">
      <c r="A70" s="28" t="s">
        <v>32</v>
      </c>
      <c r="B70" s="40">
        <v>8759.9999999999945</v>
      </c>
      <c r="C70" s="40">
        <v>8759.9999999999964</v>
      </c>
      <c r="D70" s="40">
        <v>8759.9999999999945</v>
      </c>
      <c r="E70" s="40">
        <v>8759.9999999999964</v>
      </c>
      <c r="F70" s="40">
        <v>8759.9999999999982</v>
      </c>
      <c r="G70" s="40">
        <v>8759.9999999999982</v>
      </c>
      <c r="H70" s="40">
        <v>8759.9999999999964</v>
      </c>
      <c r="I70" s="40">
        <v>8760</v>
      </c>
      <c r="J70" s="40">
        <v>8759.9999999999982</v>
      </c>
      <c r="K70" s="40">
        <v>8760.0000000000018</v>
      </c>
      <c r="L70" s="40">
        <v>8759.9999999999945</v>
      </c>
      <c r="M70" s="40">
        <v>8759.9999999999964</v>
      </c>
      <c r="N70" s="40">
        <v>8759.9999999999982</v>
      </c>
      <c r="O70" s="40">
        <v>8759.9999999999964</v>
      </c>
      <c r="P70" s="40">
        <v>8759.9999999999964</v>
      </c>
      <c r="Q70" s="40">
        <v>8760.0000000000018</v>
      </c>
      <c r="R70" s="40">
        <v>8760</v>
      </c>
      <c r="S70" s="40">
        <v>8760</v>
      </c>
      <c r="T70" s="40">
        <v>8759.9999999999982</v>
      </c>
      <c r="U70" s="40">
        <v>8760</v>
      </c>
      <c r="V70" s="40">
        <v>8759.9999999999982</v>
      </c>
      <c r="W70" s="40">
        <v>8759.9999999999982</v>
      </c>
      <c r="DA70" s="58" t="s">
        <v>1008</v>
      </c>
    </row>
    <row r="71" spans="1:105" ht="12" customHeight="1" x14ac:dyDescent="0.25">
      <c r="A71" s="28" t="s">
        <v>47</v>
      </c>
      <c r="B71" s="40">
        <v>428.94773334374219</v>
      </c>
      <c r="C71" s="40">
        <v>424.86522006513115</v>
      </c>
      <c r="D71" s="40">
        <v>423.82853820619897</v>
      </c>
      <c r="E71" s="40">
        <v>426.56973160086284</v>
      </c>
      <c r="F71" s="40">
        <v>427.01115020940631</v>
      </c>
      <c r="G71" s="40">
        <v>426.48117813098213</v>
      </c>
      <c r="H71" s="40">
        <v>430.2847223070558</v>
      </c>
      <c r="I71" s="40">
        <v>428.86427168860314</v>
      </c>
      <c r="J71" s="40">
        <v>424.99575137720996</v>
      </c>
      <c r="K71" s="40">
        <v>426.92274080957372</v>
      </c>
      <c r="L71" s="40">
        <v>424.98621195141271</v>
      </c>
      <c r="M71" s="40">
        <v>423.21398399455296</v>
      </c>
      <c r="N71" s="40">
        <v>420.80610858870608</v>
      </c>
      <c r="O71" s="40">
        <v>418.68063073515265</v>
      </c>
      <c r="P71" s="40">
        <v>415.39470131165609</v>
      </c>
      <c r="Q71" s="40">
        <v>413.18621483335033</v>
      </c>
      <c r="R71" s="40">
        <v>415.8489748087718</v>
      </c>
      <c r="S71" s="40">
        <v>412.28322118193375</v>
      </c>
      <c r="T71" s="40">
        <v>408.27861349316646</v>
      </c>
      <c r="U71" s="40">
        <v>404.05051714881517</v>
      </c>
      <c r="V71" s="40">
        <v>407.2136225700192</v>
      </c>
      <c r="W71" s="40">
        <v>409.23489924483931</v>
      </c>
      <c r="DA71" s="58" t="s">
        <v>1009</v>
      </c>
    </row>
    <row r="72" spans="1:105" ht="12" customHeight="1" x14ac:dyDescent="0.25">
      <c r="A72" s="28" t="s">
        <v>46</v>
      </c>
      <c r="B72" s="40">
        <v>287.11124895599352</v>
      </c>
      <c r="C72" s="40">
        <v>285.35532937256824</v>
      </c>
      <c r="D72" s="40">
        <v>282.55149054566914</v>
      </c>
      <c r="E72" s="40">
        <v>282.26331787166464</v>
      </c>
      <c r="F72" s="40">
        <v>279.04351157739319</v>
      </c>
      <c r="G72" s="40">
        <v>275.69314788125104</v>
      </c>
      <c r="H72" s="40">
        <v>272.05858812765217</v>
      </c>
      <c r="I72" s="40">
        <v>268.50318573628113</v>
      </c>
      <c r="J72" s="40">
        <v>264.24140573982424</v>
      </c>
      <c r="K72" s="40">
        <v>259.20538710869386</v>
      </c>
      <c r="L72" s="40">
        <v>254.29824853696127</v>
      </c>
      <c r="M72" s="40">
        <v>248.6106585592961</v>
      </c>
      <c r="N72" s="40">
        <v>245.64055695796529</v>
      </c>
      <c r="O72" s="40">
        <v>244.82458480253206</v>
      </c>
      <c r="P72" s="40">
        <v>243.92753494588695</v>
      </c>
      <c r="Q72" s="40">
        <v>242.77593391851784</v>
      </c>
      <c r="R72" s="40">
        <v>249.96193204297293</v>
      </c>
      <c r="S72" s="40">
        <v>252.61626827749964</v>
      </c>
      <c r="T72" s="40">
        <v>254.00290567805794</v>
      </c>
      <c r="U72" s="40">
        <v>255.18678001210907</v>
      </c>
      <c r="V72" s="40">
        <v>257.02460011950518</v>
      </c>
      <c r="W72" s="40">
        <v>259.55595686232135</v>
      </c>
      <c r="DA72" s="58" t="s">
        <v>1010</v>
      </c>
    </row>
    <row r="73" spans="1:105" ht="12" customHeight="1" x14ac:dyDescent="0.25">
      <c r="A73" s="28" t="s">
        <v>45</v>
      </c>
      <c r="B73" s="40">
        <v>463.2254955900886</v>
      </c>
      <c r="C73" s="40">
        <v>465.88565454232088</v>
      </c>
      <c r="D73" s="40">
        <v>467.75769636538229</v>
      </c>
      <c r="E73" s="40">
        <v>470.01580036087205</v>
      </c>
      <c r="F73" s="40">
        <v>472.26303635758615</v>
      </c>
      <c r="G73" s="40">
        <v>474.71225763140586</v>
      </c>
      <c r="H73" s="40">
        <v>476.51749404704384</v>
      </c>
      <c r="I73" s="40">
        <v>478.12677774986525</v>
      </c>
      <c r="J73" s="40">
        <v>478.10082745387371</v>
      </c>
      <c r="K73" s="40">
        <v>475.98087526583146</v>
      </c>
      <c r="L73" s="40">
        <v>478.00022038234243</v>
      </c>
      <c r="M73" s="40">
        <v>474.36205416116809</v>
      </c>
      <c r="N73" s="40">
        <v>472.88274505456161</v>
      </c>
      <c r="O73" s="40">
        <v>475.8972151329599</v>
      </c>
      <c r="P73" s="40">
        <v>475.35988303058355</v>
      </c>
      <c r="Q73" s="40">
        <v>476.28401290141193</v>
      </c>
      <c r="R73" s="40">
        <v>477.54472857000735</v>
      </c>
      <c r="S73" s="40">
        <v>477.48442695943908</v>
      </c>
      <c r="T73" s="40">
        <v>479.78055697023387</v>
      </c>
      <c r="U73" s="40">
        <v>482.23561853894648</v>
      </c>
      <c r="V73" s="40">
        <v>506.22970597970988</v>
      </c>
      <c r="W73" s="40">
        <v>538.48196506077318</v>
      </c>
      <c r="DA73" s="58" t="s">
        <v>1011</v>
      </c>
    </row>
    <row r="74" spans="1:105" ht="12.95" customHeight="1" x14ac:dyDescent="0.25">
      <c r="A74" s="23" t="s">
        <v>109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DA74" s="57"/>
    </row>
    <row r="75" spans="1:105" ht="12" customHeight="1" x14ac:dyDescent="0.25">
      <c r="A75" s="28" t="s">
        <v>28</v>
      </c>
      <c r="B75" s="40">
        <v>1489.8402929329554</v>
      </c>
      <c r="C75" s="40">
        <v>1500.4908180877098</v>
      </c>
      <c r="D75" s="40">
        <v>1507.7382462900575</v>
      </c>
      <c r="E75" s="40">
        <v>1512.524181054692</v>
      </c>
      <c r="F75" s="40">
        <v>1516.0246806733589</v>
      </c>
      <c r="G75" s="40">
        <v>1517.3385990425279</v>
      </c>
      <c r="H75" s="40">
        <v>1515.7956878576888</v>
      </c>
      <c r="I75" s="40">
        <v>1514.111674938431</v>
      </c>
      <c r="J75" s="40">
        <v>1507.5120473654083</v>
      </c>
      <c r="K75" s="40">
        <v>1497.3130627917681</v>
      </c>
      <c r="L75" s="40">
        <v>1490.8775755413758</v>
      </c>
      <c r="M75" s="40">
        <v>1493.9254580962345</v>
      </c>
      <c r="N75" s="40">
        <v>1492.2149312389563</v>
      </c>
      <c r="O75" s="40">
        <v>1493.9037173361705</v>
      </c>
      <c r="P75" s="40">
        <v>1493.3522024566541</v>
      </c>
      <c r="Q75" s="40">
        <v>1495.6612171227264</v>
      </c>
      <c r="R75" s="40">
        <v>1520.1748848889024</v>
      </c>
      <c r="S75" s="40">
        <v>1516.905560787613</v>
      </c>
      <c r="T75" s="40">
        <v>1509.967657058879</v>
      </c>
      <c r="U75" s="40">
        <v>1505.3045411894625</v>
      </c>
      <c r="V75" s="40">
        <v>1577.9559901863217</v>
      </c>
      <c r="W75" s="40">
        <v>1667.6417742427145</v>
      </c>
      <c r="DA75" s="58" t="s">
        <v>1012</v>
      </c>
    </row>
    <row r="76" spans="1:105" ht="12" customHeight="1" x14ac:dyDescent="0.25">
      <c r="A76" s="28" t="s">
        <v>27</v>
      </c>
      <c r="B76" s="40">
        <v>664.63595120660887</v>
      </c>
      <c r="C76" s="40">
        <v>678.08097462874377</v>
      </c>
      <c r="D76" s="40">
        <v>690.4276269340603</v>
      </c>
      <c r="E76" s="40">
        <v>702.11423810149972</v>
      </c>
      <c r="F76" s="40">
        <v>713.55199068884201</v>
      </c>
      <c r="G76" s="40">
        <v>724.28867545126047</v>
      </c>
      <c r="H76" s="40">
        <v>741.7135443890794</v>
      </c>
      <c r="I76" s="40">
        <v>755.66811080961065</v>
      </c>
      <c r="J76" s="40">
        <v>767.33689332099493</v>
      </c>
      <c r="K76" s="40">
        <v>777.49588675355938</v>
      </c>
      <c r="L76" s="40">
        <v>766.0501143422232</v>
      </c>
      <c r="M76" s="40">
        <v>771.20119985380813</v>
      </c>
      <c r="N76" s="40">
        <v>773.87464810445465</v>
      </c>
      <c r="O76" s="40">
        <v>778.74513534215725</v>
      </c>
      <c r="P76" s="40">
        <v>782.42451087036056</v>
      </c>
      <c r="Q76" s="40">
        <v>788.01057533237179</v>
      </c>
      <c r="R76" s="40">
        <v>803.02142937426822</v>
      </c>
      <c r="S76" s="40">
        <v>803.23594140526643</v>
      </c>
      <c r="T76" s="40">
        <v>800.32463243110385</v>
      </c>
      <c r="U76" s="40">
        <v>798.2073956151346</v>
      </c>
      <c r="V76" s="40">
        <v>836.1146991487675</v>
      </c>
      <c r="W76" s="40">
        <v>874.91824996689843</v>
      </c>
      <c r="DA76" s="58" t="s">
        <v>1013</v>
      </c>
    </row>
    <row r="77" spans="1:105" ht="12.95" customHeight="1" x14ac:dyDescent="0.25">
      <c r="A77" s="23" t="s">
        <v>108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DA77" s="57"/>
    </row>
    <row r="78" spans="1:105" ht="12" customHeight="1" x14ac:dyDescent="0.25">
      <c r="A78" s="30" t="s">
        <v>44</v>
      </c>
      <c r="B78" s="41">
        <v>541.77268812397813</v>
      </c>
      <c r="C78" s="41">
        <v>540.82038872079852</v>
      </c>
      <c r="D78" s="41">
        <v>539.65145579344528</v>
      </c>
      <c r="E78" s="41">
        <v>538.52028152539106</v>
      </c>
      <c r="F78" s="41">
        <v>537.98731576354101</v>
      </c>
      <c r="G78" s="41">
        <v>537.44640570154013</v>
      </c>
      <c r="H78" s="41">
        <v>536.26918628305873</v>
      </c>
      <c r="I78" s="41">
        <v>536.0344136529842</v>
      </c>
      <c r="J78" s="41">
        <v>534.44954525784783</v>
      </c>
      <c r="K78" s="41">
        <v>532.11212068718294</v>
      </c>
      <c r="L78" s="41">
        <v>531.66175643225699</v>
      </c>
      <c r="M78" s="41">
        <v>531.31263443130433</v>
      </c>
      <c r="N78" s="41">
        <v>529.17527875873361</v>
      </c>
      <c r="O78" s="41">
        <v>528.92019609755835</v>
      </c>
      <c r="P78" s="41">
        <v>527.73892751517667</v>
      </c>
      <c r="Q78" s="41">
        <v>528.13555182610912</v>
      </c>
      <c r="R78" s="41">
        <v>531.44117325047171</v>
      </c>
      <c r="S78" s="41">
        <v>529.95516272099212</v>
      </c>
      <c r="T78" s="41">
        <v>528.7757391211976</v>
      </c>
      <c r="U78" s="41">
        <v>528.90830379834574</v>
      </c>
      <c r="V78" s="41">
        <v>557.04692156267606</v>
      </c>
      <c r="W78" s="41">
        <v>586.55387237287016</v>
      </c>
      <c r="DA78" s="59" t="s">
        <v>1014</v>
      </c>
    </row>
    <row r="79" spans="1:105" ht="12" customHeight="1" x14ac:dyDescent="0.25">
      <c r="A79" s="32" t="s">
        <v>25</v>
      </c>
      <c r="B79" s="42">
        <v>33.897029722713725</v>
      </c>
      <c r="C79" s="42">
        <v>34.174176948228563</v>
      </c>
      <c r="D79" s="42">
        <v>34.371801387507823</v>
      </c>
      <c r="E79" s="42">
        <v>34.514684042650153</v>
      </c>
      <c r="F79" s="42">
        <v>34.645982284048365</v>
      </c>
      <c r="G79" s="42">
        <v>34.732634229254089</v>
      </c>
      <c r="H79" s="42">
        <v>34.738510430664157</v>
      </c>
      <c r="I79" s="42">
        <v>34.769678678005178</v>
      </c>
      <c r="J79" s="42">
        <v>34.680799403132532</v>
      </c>
      <c r="K79" s="42">
        <v>34.513459114888938</v>
      </c>
      <c r="L79" s="42">
        <v>34.441377699892676</v>
      </c>
      <c r="M79" s="42">
        <v>34.450104251724667</v>
      </c>
      <c r="N79" s="42">
        <v>34.323508043451277</v>
      </c>
      <c r="O79" s="42">
        <v>34.301108088533162</v>
      </c>
      <c r="P79" s="42">
        <v>34.202080450006278</v>
      </c>
      <c r="Q79" s="42">
        <v>34.189841043309308</v>
      </c>
      <c r="R79" s="42">
        <v>34.985499615946274</v>
      </c>
      <c r="S79" s="42">
        <v>34.938989919412855</v>
      </c>
      <c r="T79" s="42">
        <v>34.981999270899458</v>
      </c>
      <c r="U79" s="42">
        <v>35.11939504163734</v>
      </c>
      <c r="V79" s="42">
        <v>37.128926361400737</v>
      </c>
      <c r="W79" s="42">
        <v>39.41957157688983</v>
      </c>
      <c r="DA79" s="60" t="s">
        <v>1015</v>
      </c>
    </row>
    <row r="80" spans="1:105" s="2" customFormat="1" ht="12" customHeight="1" x14ac:dyDescent="0.25">
      <c r="DA80" s="9"/>
    </row>
    <row r="81" spans="1:105" ht="12.95" customHeight="1" x14ac:dyDescent="0.25">
      <c r="A81" s="18" t="s">
        <v>113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DA81" s="56"/>
    </row>
    <row r="82" spans="1:105" ht="12.95" customHeight="1" x14ac:dyDescent="0.25">
      <c r="A82" s="23" t="s">
        <v>110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DA82" s="57"/>
    </row>
    <row r="83" spans="1:105" ht="12" customHeight="1" x14ac:dyDescent="0.25">
      <c r="A83" s="28" t="s">
        <v>32</v>
      </c>
      <c r="B83" s="29">
        <v>48.291023405864941</v>
      </c>
      <c r="C83" s="29">
        <v>47.585790783623494</v>
      </c>
      <c r="D83" s="29">
        <v>46.725106452178217</v>
      </c>
      <c r="E83" s="29">
        <v>45.841571143010022</v>
      </c>
      <c r="F83" s="29">
        <v>44.908770610562314</v>
      </c>
      <c r="G83" s="29">
        <v>43.952671164176735</v>
      </c>
      <c r="H83" s="29">
        <v>42.824176897900891</v>
      </c>
      <c r="I83" s="29">
        <v>41.81895414681096</v>
      </c>
      <c r="J83" s="29">
        <v>40.705430210952755</v>
      </c>
      <c r="K83" s="29">
        <v>39.529726909880317</v>
      </c>
      <c r="L83" s="29">
        <v>38.464603213592298</v>
      </c>
      <c r="M83" s="29">
        <v>37.182635290598938</v>
      </c>
      <c r="N83" s="29">
        <v>35.579047663072366</v>
      </c>
      <c r="O83" s="29">
        <v>34.260846901079546</v>
      </c>
      <c r="P83" s="29">
        <v>32.781282689469592</v>
      </c>
      <c r="Q83" s="29">
        <v>31.446575039928092</v>
      </c>
      <c r="R83" s="29">
        <v>30.048289517455654</v>
      </c>
      <c r="S83" s="29">
        <v>28.792935590388783</v>
      </c>
      <c r="T83" s="29">
        <v>27.587845201322207</v>
      </c>
      <c r="U83" s="29">
        <v>26.700141545399333</v>
      </c>
      <c r="V83" s="29">
        <v>25.732648167747495</v>
      </c>
      <c r="W83" s="29">
        <v>25.011391716280883</v>
      </c>
      <c r="DA83" s="58" t="s">
        <v>1016</v>
      </c>
    </row>
    <row r="84" spans="1:105" ht="12" customHeight="1" x14ac:dyDescent="0.25">
      <c r="A84" s="28" t="s">
        <v>47</v>
      </c>
      <c r="B84" s="29">
        <v>656.71177703189835</v>
      </c>
      <c r="C84" s="29">
        <v>650.32481719251587</v>
      </c>
      <c r="D84" s="29">
        <v>641.43903571413068</v>
      </c>
      <c r="E84" s="29">
        <v>631.50666375205014</v>
      </c>
      <c r="F84" s="29">
        <v>620.13678262329438</v>
      </c>
      <c r="G84" s="29">
        <v>608.03831877118284</v>
      </c>
      <c r="H84" s="29">
        <v>592.77202647696629</v>
      </c>
      <c r="I84" s="29">
        <v>579.01978452327444</v>
      </c>
      <c r="J84" s="29">
        <v>563.42086234139845</v>
      </c>
      <c r="K84" s="29">
        <v>546.27786249224482</v>
      </c>
      <c r="L84" s="29">
        <v>529.50926563234987</v>
      </c>
      <c r="M84" s="29">
        <v>509.50858589026581</v>
      </c>
      <c r="N84" s="29">
        <v>485.38377796826427</v>
      </c>
      <c r="O84" s="29">
        <v>465.5417894991175</v>
      </c>
      <c r="P84" s="29">
        <v>442.52076253656338</v>
      </c>
      <c r="Q84" s="29">
        <v>422.17276277448997</v>
      </c>
      <c r="R84" s="29">
        <v>405.07682225204627</v>
      </c>
      <c r="S84" s="29">
        <v>391.11160820910357</v>
      </c>
      <c r="T84" s="29">
        <v>378.52860777199294</v>
      </c>
      <c r="U84" s="29">
        <v>366.91673977863178</v>
      </c>
      <c r="V84" s="29">
        <v>354.2732830791843</v>
      </c>
      <c r="W84" s="29">
        <v>342.53618308197508</v>
      </c>
      <c r="DA84" s="58" t="s">
        <v>1017</v>
      </c>
    </row>
    <row r="85" spans="1:105" ht="12" customHeight="1" x14ac:dyDescent="0.25">
      <c r="A85" s="28" t="s">
        <v>46</v>
      </c>
      <c r="B85" s="29">
        <v>1554.7647387516547</v>
      </c>
      <c r="C85" s="29">
        <v>1548.4493967366643</v>
      </c>
      <c r="D85" s="29">
        <v>1540.1928053148993</v>
      </c>
      <c r="E85" s="29">
        <v>1531.5604735392244</v>
      </c>
      <c r="F85" s="29">
        <v>1522.404818138225</v>
      </c>
      <c r="G85" s="29">
        <v>1512.6487558759543</v>
      </c>
      <c r="H85" s="29">
        <v>1501.1618750923424</v>
      </c>
      <c r="I85" s="29">
        <v>1490.7453933875126</v>
      </c>
      <c r="J85" s="29">
        <v>1479.6005411177487</v>
      </c>
      <c r="K85" s="29">
        <v>1468.1103081212843</v>
      </c>
      <c r="L85" s="29">
        <v>1456.1910784951474</v>
      </c>
      <c r="M85" s="29">
        <v>1437.8071251505899</v>
      </c>
      <c r="N85" s="29">
        <v>1404.9658796498859</v>
      </c>
      <c r="O85" s="29">
        <v>1375.1236912069612</v>
      </c>
      <c r="P85" s="29">
        <v>1326.1968983220413</v>
      </c>
      <c r="Q85" s="29">
        <v>1264.3474447304238</v>
      </c>
      <c r="R85" s="29">
        <v>1200.9096859545357</v>
      </c>
      <c r="S85" s="29">
        <v>1139.8517910602345</v>
      </c>
      <c r="T85" s="29">
        <v>1073.0491171418134</v>
      </c>
      <c r="U85" s="29">
        <v>1018.2840581595946</v>
      </c>
      <c r="V85" s="29">
        <v>957.75629220355631</v>
      </c>
      <c r="W85" s="29">
        <v>905.51617891579735</v>
      </c>
      <c r="DA85" s="58" t="s">
        <v>1018</v>
      </c>
    </row>
    <row r="86" spans="1:105" ht="12" customHeight="1" x14ac:dyDescent="0.25">
      <c r="A86" s="28" t="s">
        <v>45</v>
      </c>
      <c r="B86" s="29">
        <v>578.12298318248293</v>
      </c>
      <c r="C86" s="29">
        <v>574.7331222569743</v>
      </c>
      <c r="D86" s="29">
        <v>570.34668559210945</v>
      </c>
      <c r="E86" s="29">
        <v>566.01796809886923</v>
      </c>
      <c r="F86" s="29">
        <v>561.03172085885365</v>
      </c>
      <c r="G86" s="29">
        <v>555.46556221524816</v>
      </c>
      <c r="H86" s="29">
        <v>547.10972388258483</v>
      </c>
      <c r="I86" s="29">
        <v>540.06895850820752</v>
      </c>
      <c r="J86" s="29">
        <v>531.60260326499247</v>
      </c>
      <c r="K86" s="29">
        <v>522.67636692820133</v>
      </c>
      <c r="L86" s="29">
        <v>514.00952806372356</v>
      </c>
      <c r="M86" s="29">
        <v>502.99081998168327</v>
      </c>
      <c r="N86" s="29">
        <v>489.60211348510285</v>
      </c>
      <c r="O86" s="29">
        <v>477.29901981816312</v>
      </c>
      <c r="P86" s="29">
        <v>462.71423306871748</v>
      </c>
      <c r="Q86" s="29">
        <v>450.05666613007867</v>
      </c>
      <c r="R86" s="29">
        <v>438.63444901323606</v>
      </c>
      <c r="S86" s="29">
        <v>428.92607317522533</v>
      </c>
      <c r="T86" s="29">
        <v>420.2702719744143</v>
      </c>
      <c r="U86" s="29">
        <v>412.44660426708128</v>
      </c>
      <c r="V86" s="29">
        <v>403.56939615548549</v>
      </c>
      <c r="W86" s="29">
        <v>394.63156219903203</v>
      </c>
      <c r="DA86" s="58" t="s">
        <v>1019</v>
      </c>
    </row>
    <row r="87" spans="1:105" ht="12.95" customHeight="1" x14ac:dyDescent="0.25">
      <c r="A87" s="23" t="s">
        <v>109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DA87" s="57"/>
    </row>
    <row r="88" spans="1:105" ht="12" customHeight="1" x14ac:dyDescent="0.25">
      <c r="A88" s="28" t="s">
        <v>28</v>
      </c>
      <c r="B88" s="29">
        <v>356.3317493167508</v>
      </c>
      <c r="C88" s="29">
        <v>349.48216661677503</v>
      </c>
      <c r="D88" s="29">
        <v>342.77244889261306</v>
      </c>
      <c r="E88" s="29">
        <v>336.10082782854562</v>
      </c>
      <c r="F88" s="29">
        <v>330.27521178712021</v>
      </c>
      <c r="G88" s="29">
        <v>323.77131738398907</v>
      </c>
      <c r="H88" s="29">
        <v>316.07159949202963</v>
      </c>
      <c r="I88" s="29">
        <v>307.54920545970742</v>
      </c>
      <c r="J88" s="29">
        <v>297.60222666622934</v>
      </c>
      <c r="K88" s="29">
        <v>282.81721317148839</v>
      </c>
      <c r="L88" s="29">
        <v>268.65462894186896</v>
      </c>
      <c r="M88" s="29">
        <v>253.79794396689971</v>
      </c>
      <c r="N88" s="29">
        <v>238.38537173527612</v>
      </c>
      <c r="O88" s="29">
        <v>223.60470424401879</v>
      </c>
      <c r="P88" s="29">
        <v>203.08568113813322</v>
      </c>
      <c r="Q88" s="29">
        <v>178.90350666547945</v>
      </c>
      <c r="R88" s="29">
        <v>166.53408186732804</v>
      </c>
      <c r="S88" s="29">
        <v>149.65385025586556</v>
      </c>
      <c r="T88" s="29">
        <v>135.81817529847814</v>
      </c>
      <c r="U88" s="29">
        <v>123.98123194538928</v>
      </c>
      <c r="V88" s="29">
        <v>113.40019378947999</v>
      </c>
      <c r="W88" s="29">
        <v>105.61349722907219</v>
      </c>
      <c r="DA88" s="58" t="s">
        <v>1020</v>
      </c>
    </row>
    <row r="89" spans="1:105" ht="12" customHeight="1" x14ac:dyDescent="0.25">
      <c r="A89" s="28" t="s">
        <v>27</v>
      </c>
      <c r="B89" s="29">
        <v>360.29709694695725</v>
      </c>
      <c r="C89" s="29">
        <v>353.21525791274121</v>
      </c>
      <c r="D89" s="29">
        <v>343.39835015398216</v>
      </c>
      <c r="E89" s="29">
        <v>331.26561180081029</v>
      </c>
      <c r="F89" s="29">
        <v>316.46857126180396</v>
      </c>
      <c r="G89" s="29">
        <v>301.66878767940381</v>
      </c>
      <c r="H89" s="29">
        <v>289.35429526236749</v>
      </c>
      <c r="I89" s="29">
        <v>277.93177416261386</v>
      </c>
      <c r="J89" s="29">
        <v>265.09395197667345</v>
      </c>
      <c r="K89" s="29">
        <v>247.36005644788284</v>
      </c>
      <c r="L89" s="29">
        <v>231.0926452826568</v>
      </c>
      <c r="M89" s="29">
        <v>214.23984309167548</v>
      </c>
      <c r="N89" s="29">
        <v>200.27138813346005</v>
      </c>
      <c r="O89" s="29">
        <v>185.9001768015284</v>
      </c>
      <c r="P89" s="29">
        <v>169.99717752122882</v>
      </c>
      <c r="Q89" s="29">
        <v>158.65106254306278</v>
      </c>
      <c r="R89" s="29">
        <v>150.83590937358139</v>
      </c>
      <c r="S89" s="29">
        <v>144.88476933725423</v>
      </c>
      <c r="T89" s="29">
        <v>140.67455128252595</v>
      </c>
      <c r="U89" s="29">
        <v>136.35089688101453</v>
      </c>
      <c r="V89" s="29">
        <v>133.27357584280392</v>
      </c>
      <c r="W89" s="29">
        <v>131.06445574471655</v>
      </c>
      <c r="DA89" s="58" t="s">
        <v>1021</v>
      </c>
    </row>
    <row r="90" spans="1:105" ht="12.95" customHeight="1" x14ac:dyDescent="0.25">
      <c r="A90" s="23" t="s">
        <v>108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DA90" s="57"/>
    </row>
    <row r="91" spans="1:105" ht="12" customHeight="1" x14ac:dyDescent="0.25">
      <c r="A91" s="30" t="s">
        <v>44</v>
      </c>
      <c r="B91" s="31">
        <v>62.473704348379954</v>
      </c>
      <c r="C91" s="31">
        <v>61.907346540068964</v>
      </c>
      <c r="D91" s="31">
        <v>60.952605892482978</v>
      </c>
      <c r="E91" s="31">
        <v>59.717965420854483</v>
      </c>
      <c r="F91" s="31">
        <v>58.237957370930957</v>
      </c>
      <c r="G91" s="31">
        <v>56.803336110289827</v>
      </c>
      <c r="H91" s="31">
        <v>55.340077929461195</v>
      </c>
      <c r="I91" s="31">
        <v>53.953050040874707</v>
      </c>
      <c r="J91" s="31">
        <v>52.489548412202403</v>
      </c>
      <c r="K91" s="31">
        <v>50.694536751855694</v>
      </c>
      <c r="L91" s="31">
        <v>48.382761037554808</v>
      </c>
      <c r="M91" s="31">
        <v>45.53341325388795</v>
      </c>
      <c r="N91" s="31">
        <v>42.5288844740885</v>
      </c>
      <c r="O91" s="31">
        <v>40.344953920502988</v>
      </c>
      <c r="P91" s="31">
        <v>37.677737266680602</v>
      </c>
      <c r="Q91" s="31">
        <v>35.099327862885012</v>
      </c>
      <c r="R91" s="31">
        <v>32.531364593467423</v>
      </c>
      <c r="S91" s="31">
        <v>30.162242144666813</v>
      </c>
      <c r="T91" s="31">
        <v>27.549306714807912</v>
      </c>
      <c r="U91" s="31">
        <v>25.255188111912801</v>
      </c>
      <c r="V91" s="31">
        <v>23.183866883271023</v>
      </c>
      <c r="W91" s="31">
        <v>21.715265158934042</v>
      </c>
      <c r="DA91" s="59" t="s">
        <v>1022</v>
      </c>
    </row>
    <row r="92" spans="1:105" ht="12" customHeight="1" x14ac:dyDescent="0.25">
      <c r="A92" s="32" t="s">
        <v>25</v>
      </c>
      <c r="B92" s="33">
        <v>8437.4602071493664</v>
      </c>
      <c r="C92" s="33">
        <v>8307.0523415356602</v>
      </c>
      <c r="D92" s="33">
        <v>8192.6291412962892</v>
      </c>
      <c r="E92" s="33">
        <v>8070.4878074783337</v>
      </c>
      <c r="F92" s="33">
        <v>7951.7641116392924</v>
      </c>
      <c r="G92" s="33">
        <v>7834.0522965737018</v>
      </c>
      <c r="H92" s="33">
        <v>7712.1679264344175</v>
      </c>
      <c r="I92" s="33">
        <v>7612.553839826991</v>
      </c>
      <c r="J92" s="33">
        <v>7500.9965241427208</v>
      </c>
      <c r="K92" s="33">
        <v>7426.2311767646661</v>
      </c>
      <c r="L92" s="33">
        <v>7362.2255681607285</v>
      </c>
      <c r="M92" s="33">
        <v>7285.4785283997771</v>
      </c>
      <c r="N92" s="33">
        <v>7180.1708680407874</v>
      </c>
      <c r="O92" s="33">
        <v>7085.2290883243486</v>
      </c>
      <c r="P92" s="33">
        <v>6944.1748835805492</v>
      </c>
      <c r="Q92" s="33">
        <v>6853.3931020012096</v>
      </c>
      <c r="R92" s="33">
        <v>6749.5080868345631</v>
      </c>
      <c r="S92" s="33">
        <v>6638.6770181807124</v>
      </c>
      <c r="T92" s="33">
        <v>6543.7808466276729</v>
      </c>
      <c r="U92" s="33">
        <v>6418.9683075026869</v>
      </c>
      <c r="V92" s="33">
        <v>6273.887630022884</v>
      </c>
      <c r="W92" s="33">
        <v>6159.8166862786929</v>
      </c>
      <c r="DA92" s="60" t="s">
        <v>1023</v>
      </c>
    </row>
    <row r="93" spans="1:105" s="2" customFormat="1" ht="12" customHeight="1" x14ac:dyDescent="0.25">
      <c r="DA93" s="9"/>
    </row>
    <row r="94" spans="1:105" ht="12.95" customHeight="1" x14ac:dyDescent="0.25">
      <c r="A94" s="18" t="s">
        <v>112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DA94" s="56"/>
    </row>
    <row r="95" spans="1:105" ht="12.95" customHeight="1" x14ac:dyDescent="0.25">
      <c r="A95" s="23" t="s">
        <v>110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DA95" s="57"/>
    </row>
    <row r="96" spans="1:105" ht="12" customHeight="1" x14ac:dyDescent="0.25">
      <c r="A96" s="28" t="s">
        <v>32</v>
      </c>
      <c r="B96" s="29"/>
      <c r="C96" s="29">
        <v>37.839380600405534</v>
      </c>
      <c r="D96" s="29">
        <v>36.1320192683025</v>
      </c>
      <c r="E96" s="29">
        <v>35.198009204401878</v>
      </c>
      <c r="F96" s="29">
        <v>34.243567260840777</v>
      </c>
      <c r="G96" s="29">
        <v>33.289112988508791</v>
      </c>
      <c r="H96" s="29">
        <v>32.385920614210121</v>
      </c>
      <c r="I96" s="29">
        <v>31.234479995534947</v>
      </c>
      <c r="J96" s="29">
        <v>30.250803763032248</v>
      </c>
      <c r="K96" s="29">
        <v>29.02696732501423</v>
      </c>
      <c r="L96" s="29">
        <v>28.016024752408526</v>
      </c>
      <c r="M96" s="29">
        <v>27.505180897489687</v>
      </c>
      <c r="N96" s="29">
        <v>26.564305410669178</v>
      </c>
      <c r="O96" s="29">
        <v>25.330466776940085</v>
      </c>
      <c r="P96" s="29">
        <v>23.913744627186315</v>
      </c>
      <c r="Q96" s="29">
        <v>22.50709746658594</v>
      </c>
      <c r="R96" s="29">
        <v>21.889981737946147</v>
      </c>
      <c r="S96" s="29">
        <v>21.448217379572636</v>
      </c>
      <c r="T96" s="29">
        <v>20.779123049014871</v>
      </c>
      <c r="U96" s="29">
        <v>19.801203381473595</v>
      </c>
      <c r="V96" s="29">
        <v>19.218204060742178</v>
      </c>
      <c r="W96" s="29">
        <v>19.213672276000676</v>
      </c>
      <c r="DA96" s="58" t="s">
        <v>1024</v>
      </c>
    </row>
    <row r="97" spans="1:105" ht="12" customHeight="1" x14ac:dyDescent="0.25">
      <c r="A97" s="28" t="s">
        <v>47</v>
      </c>
      <c r="B97" s="29"/>
      <c r="C97" s="29">
        <v>572.36266135635276</v>
      </c>
      <c r="D97" s="29">
        <v>537.65624262220115</v>
      </c>
      <c r="E97" s="29">
        <v>519.33426305044429</v>
      </c>
      <c r="F97" s="29">
        <v>501.22013269301891</v>
      </c>
      <c r="G97" s="29">
        <v>491.67899519196567</v>
      </c>
      <c r="H97" s="29">
        <v>473.85171360098764</v>
      </c>
      <c r="I97" s="29">
        <v>457.16709048124517</v>
      </c>
      <c r="J97" s="29">
        <v>438.76107888283821</v>
      </c>
      <c r="K97" s="29">
        <v>418.34146288989905</v>
      </c>
      <c r="L97" s="29">
        <v>392.79712936462175</v>
      </c>
      <c r="M97" s="29">
        <v>369.10535421848499</v>
      </c>
      <c r="N97" s="29">
        <v>355.24919364094126</v>
      </c>
      <c r="O97" s="29">
        <v>344.0032524148715</v>
      </c>
      <c r="P97" s="29">
        <v>333.50179831395235</v>
      </c>
      <c r="Q97" s="29">
        <v>327.41361529963882</v>
      </c>
      <c r="R97" s="29">
        <v>323.33027018450247</v>
      </c>
      <c r="S97" s="29">
        <v>317.94014709878184</v>
      </c>
      <c r="T97" s="29">
        <v>310.26299663750166</v>
      </c>
      <c r="U97" s="29">
        <v>297.88911574202876</v>
      </c>
      <c r="V97" s="29">
        <v>288.44676029799251</v>
      </c>
      <c r="W97" s="29">
        <v>288.43398205222616</v>
      </c>
      <c r="DA97" s="58" t="s">
        <v>1025</v>
      </c>
    </row>
    <row r="98" spans="1:105" ht="12" customHeight="1" x14ac:dyDescent="0.25">
      <c r="A98" s="28" t="s">
        <v>46</v>
      </c>
      <c r="B98" s="29"/>
      <c r="C98" s="29">
        <v>1487.3424925443321</v>
      </c>
      <c r="D98" s="29">
        <v>1465.8568403825093</v>
      </c>
      <c r="E98" s="29">
        <v>1465.0171552576815</v>
      </c>
      <c r="F98" s="29">
        <v>1453.7842708881021</v>
      </c>
      <c r="G98" s="29">
        <v>1449.9912228198621</v>
      </c>
      <c r="H98" s="29">
        <v>1441.2161878466673</v>
      </c>
      <c r="I98" s="29">
        <v>1432.9962757645137</v>
      </c>
      <c r="J98" s="29">
        <v>1424.9442811816443</v>
      </c>
      <c r="K98" s="29">
        <v>1416.627550883404</v>
      </c>
      <c r="L98" s="29">
        <v>1402.3845034330513</v>
      </c>
      <c r="M98" s="29">
        <v>1333.2685118687548</v>
      </c>
      <c r="N98" s="29">
        <v>1247.0656480742828</v>
      </c>
      <c r="O98" s="29">
        <v>1118.7210397168951</v>
      </c>
      <c r="P98" s="29">
        <v>972.43258631496849</v>
      </c>
      <c r="Q98" s="29">
        <v>817.92468335793683</v>
      </c>
      <c r="R98" s="29">
        <v>772.41020858074978</v>
      </c>
      <c r="S98" s="29">
        <v>750.63088964909934</v>
      </c>
      <c r="T98" s="29">
        <v>733.00050399535462</v>
      </c>
      <c r="U98" s="29">
        <v>705.55400514010171</v>
      </c>
      <c r="V98" s="29">
        <v>690.1789914112976</v>
      </c>
      <c r="W98" s="29">
        <v>686.27647179314101</v>
      </c>
      <c r="DA98" s="58" t="s">
        <v>1026</v>
      </c>
    </row>
    <row r="99" spans="1:105" ht="12" customHeight="1" x14ac:dyDescent="0.25">
      <c r="A99" s="28" t="s">
        <v>45</v>
      </c>
      <c r="B99" s="29"/>
      <c r="C99" s="29">
        <v>538.68006611259182</v>
      </c>
      <c r="D99" s="29">
        <v>523.46667358937157</v>
      </c>
      <c r="E99" s="29">
        <v>515.79799588198512</v>
      </c>
      <c r="F99" s="29">
        <v>505.56248484976112</v>
      </c>
      <c r="G99" s="29">
        <v>497.11525167051997</v>
      </c>
      <c r="H99" s="29">
        <v>483.20790047012918</v>
      </c>
      <c r="I99" s="29">
        <v>474.82391107118548</v>
      </c>
      <c r="J99" s="29">
        <v>466.51959961197434</v>
      </c>
      <c r="K99" s="29">
        <v>457.99600538435988</v>
      </c>
      <c r="L99" s="29">
        <v>440.28497875147991</v>
      </c>
      <c r="M99" s="29">
        <v>420.67136419082988</v>
      </c>
      <c r="N99" s="29">
        <v>408.56942928447319</v>
      </c>
      <c r="O99" s="29">
        <v>392.21647873335121</v>
      </c>
      <c r="P99" s="29">
        <v>387.00464136471459</v>
      </c>
      <c r="Q99" s="29">
        <v>384.36013577126357</v>
      </c>
      <c r="R99" s="29">
        <v>380.53891939733597</v>
      </c>
      <c r="S99" s="29">
        <v>375.15847210763809</v>
      </c>
      <c r="T99" s="29">
        <v>366.1634886247802</v>
      </c>
      <c r="U99" s="29">
        <v>359.05749263463099</v>
      </c>
      <c r="V99" s="29">
        <v>348.08427119683847</v>
      </c>
      <c r="W99" s="29">
        <v>347.28925098614633</v>
      </c>
      <c r="DA99" s="58" t="s">
        <v>1027</v>
      </c>
    </row>
    <row r="100" spans="1:105" ht="12.95" customHeight="1" x14ac:dyDescent="0.25">
      <c r="A100" s="23" t="s">
        <v>109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DA100" s="57"/>
    </row>
    <row r="101" spans="1:105" ht="12" customHeight="1" x14ac:dyDescent="0.25">
      <c r="A101" s="28" t="s">
        <v>28</v>
      </c>
      <c r="B101" s="29"/>
      <c r="C101" s="29">
        <v>326.21890442820484</v>
      </c>
      <c r="D101" s="29">
        <v>318.54636125907905</v>
      </c>
      <c r="E101" s="29">
        <v>310.89680095499648</v>
      </c>
      <c r="F101" s="29">
        <v>306.27474816889492</v>
      </c>
      <c r="G101" s="29">
        <v>301.39552945346014</v>
      </c>
      <c r="H101" s="29">
        <v>294.80657961278069</v>
      </c>
      <c r="I101" s="29">
        <v>280.8929066865652</v>
      </c>
      <c r="J101" s="29">
        <v>264.63603160663564</v>
      </c>
      <c r="K101" s="29">
        <v>242.37036229854814</v>
      </c>
      <c r="L101" s="29">
        <v>225.68045370970526</v>
      </c>
      <c r="M101" s="29">
        <v>207.28492521351927</v>
      </c>
      <c r="N101" s="29">
        <v>191.06266596752633</v>
      </c>
      <c r="O101" s="29">
        <v>175.36427020038036</v>
      </c>
      <c r="P101" s="29">
        <v>150.6400605598927</v>
      </c>
      <c r="Q101" s="29">
        <v>116.2967760334958</v>
      </c>
      <c r="R101" s="29">
        <v>104.25889241857737</v>
      </c>
      <c r="S101" s="29">
        <v>101.78137450119793</v>
      </c>
      <c r="T101" s="29">
        <v>98.349874200379503</v>
      </c>
      <c r="U101" s="29">
        <v>93.721046255636608</v>
      </c>
      <c r="V101" s="29">
        <v>91.556622452691286</v>
      </c>
      <c r="W101" s="29">
        <v>91.468266717039185</v>
      </c>
      <c r="DA101" s="58" t="s">
        <v>1028</v>
      </c>
    </row>
    <row r="102" spans="1:105" ht="12" customHeight="1" x14ac:dyDescent="0.25">
      <c r="A102" s="28" t="s">
        <v>27</v>
      </c>
      <c r="B102" s="29"/>
      <c r="C102" s="29">
        <v>330.44127948340429</v>
      </c>
      <c r="D102" s="29">
        <v>316.52979510317044</v>
      </c>
      <c r="E102" s="29">
        <v>305.17052567540952</v>
      </c>
      <c r="F102" s="29">
        <v>294.64071267230798</v>
      </c>
      <c r="G102" s="29">
        <v>282.10470419182218</v>
      </c>
      <c r="H102" s="29">
        <v>268.73367591483094</v>
      </c>
      <c r="I102" s="29">
        <v>252.64118207862566</v>
      </c>
      <c r="J102" s="29">
        <v>237.66662908350909</v>
      </c>
      <c r="K102" s="29">
        <v>219.72409454755851</v>
      </c>
      <c r="L102" s="29">
        <v>201.802955386072</v>
      </c>
      <c r="M102" s="29">
        <v>187.2232469719292</v>
      </c>
      <c r="N102" s="29">
        <v>174.94042100281072</v>
      </c>
      <c r="O102" s="29">
        <v>159.9894478956324</v>
      </c>
      <c r="P102" s="29">
        <v>150.0738118529078</v>
      </c>
      <c r="Q102" s="29">
        <v>140.46087608001625</v>
      </c>
      <c r="R102" s="29">
        <v>139.90069433499903</v>
      </c>
      <c r="S102" s="29">
        <v>138.76533865182583</v>
      </c>
      <c r="T102" s="29">
        <v>135.65173614002086</v>
      </c>
      <c r="U102" s="29">
        <v>130.75996637012145</v>
      </c>
      <c r="V102" s="29">
        <v>126.03470733666391</v>
      </c>
      <c r="W102" s="29">
        <v>126.02723846456202</v>
      </c>
      <c r="DA102" s="58" t="s">
        <v>1029</v>
      </c>
    </row>
    <row r="103" spans="1:105" ht="12.95" customHeight="1" x14ac:dyDescent="0.25">
      <c r="A103" s="23" t="s">
        <v>108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DA103" s="57"/>
    </row>
    <row r="104" spans="1:105" ht="12" customHeight="1" x14ac:dyDescent="0.25">
      <c r="A104" s="30" t="s">
        <v>44</v>
      </c>
      <c r="B104" s="31"/>
      <c r="C104" s="31">
        <v>60.316477005071761</v>
      </c>
      <c r="D104" s="31">
        <v>58.705860993097254</v>
      </c>
      <c r="E104" s="31">
        <v>57.410225305025818</v>
      </c>
      <c r="F104" s="31">
        <v>55.761780202334087</v>
      </c>
      <c r="G104" s="31">
        <v>54.634787831674707</v>
      </c>
      <c r="H104" s="31">
        <v>52.934874941339814</v>
      </c>
      <c r="I104" s="31">
        <v>51.764668543968334</v>
      </c>
      <c r="J104" s="31">
        <v>50.024847421584425</v>
      </c>
      <c r="K104" s="31">
        <v>47.320705563089412</v>
      </c>
      <c r="L104" s="31">
        <v>43.612634434829559</v>
      </c>
      <c r="M104" s="31">
        <v>39.939328236523707</v>
      </c>
      <c r="N104" s="31">
        <v>37.040410259491111</v>
      </c>
      <c r="O104" s="31">
        <v>34.280215826882696</v>
      </c>
      <c r="P104" s="31">
        <v>30.123412856731981</v>
      </c>
      <c r="Q104" s="31">
        <v>29.293756719431666</v>
      </c>
      <c r="R104" s="31">
        <v>24.965666559920759</v>
      </c>
      <c r="S104" s="31">
        <v>19.883667587136149</v>
      </c>
      <c r="T104" s="31">
        <v>15.597974039150211</v>
      </c>
      <c r="U104" s="31">
        <v>12.486871209582885</v>
      </c>
      <c r="V104" s="31">
        <v>11.164946558287692</v>
      </c>
      <c r="W104" s="31">
        <v>10.604623437744305</v>
      </c>
      <c r="DA104" s="59" t="s">
        <v>1030</v>
      </c>
    </row>
    <row r="105" spans="1:105" ht="12" customHeight="1" x14ac:dyDescent="0.25">
      <c r="A105" s="32" t="s">
        <v>25</v>
      </c>
      <c r="B105" s="33"/>
      <c r="C105" s="33">
        <v>7695.9763530131968</v>
      </c>
      <c r="D105" s="33">
        <v>7640.1053473271531</v>
      </c>
      <c r="E105" s="33">
        <v>7554.7775724055764</v>
      </c>
      <c r="F105" s="33">
        <v>7512.4937250024959</v>
      </c>
      <c r="G105" s="33">
        <v>7503.1020086824001</v>
      </c>
      <c r="H105" s="33">
        <v>7479.8260011388293</v>
      </c>
      <c r="I105" s="33">
        <v>7426.0608373320556</v>
      </c>
      <c r="J105" s="33">
        <v>7308.7160856497831</v>
      </c>
      <c r="K105" s="33">
        <v>7189.479640614265</v>
      </c>
      <c r="L105" s="33">
        <v>7077.6902319316805</v>
      </c>
      <c r="M105" s="33">
        <v>6937.4733708406693</v>
      </c>
      <c r="N105" s="33">
        <v>6736.0393766041734</v>
      </c>
      <c r="O105" s="33">
        <v>6708.3048608607096</v>
      </c>
      <c r="P105" s="33">
        <v>6594.5248196368148</v>
      </c>
      <c r="Q105" s="33">
        <v>6573.9257715513177</v>
      </c>
      <c r="R105" s="33">
        <v>6468.5096664249504</v>
      </c>
      <c r="S105" s="33">
        <v>6336.8054446972337</v>
      </c>
      <c r="T105" s="33">
        <v>6155.631275435484</v>
      </c>
      <c r="U105" s="33">
        <v>5867.4178967796652</v>
      </c>
      <c r="V105" s="33">
        <v>5647.7713766530132</v>
      </c>
      <c r="W105" s="33">
        <v>5645.1152312540971</v>
      </c>
      <c r="DA105" s="60" t="s">
        <v>1031</v>
      </c>
    </row>
    <row r="106" spans="1:105" s="2" customFormat="1" ht="12" customHeight="1" x14ac:dyDescent="0.25">
      <c r="DA106" s="9"/>
    </row>
    <row r="107" spans="1:105" ht="12.95" customHeight="1" x14ac:dyDescent="0.25">
      <c r="A107" s="18" t="s">
        <v>111</v>
      </c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DA107" s="61"/>
    </row>
    <row r="108" spans="1:105" ht="12.95" customHeight="1" x14ac:dyDescent="0.25">
      <c r="A108" s="23" t="s">
        <v>110</v>
      </c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DA108" s="57"/>
    </row>
    <row r="109" spans="1:105" ht="12" customHeight="1" x14ac:dyDescent="0.25">
      <c r="A109" s="28" t="s">
        <v>32</v>
      </c>
      <c r="B109" s="43">
        <f>B31/RES_summary!B$6</f>
        <v>1.345673180659797</v>
      </c>
      <c r="C109" s="43">
        <f>C31/RES_summary!C$6</f>
        <v>1.345257359270098</v>
      </c>
      <c r="D109" s="43">
        <f>D31/RES_summary!D$6</f>
        <v>1.3533583881997231</v>
      </c>
      <c r="E109" s="43">
        <f>E31/RES_summary!E$6</f>
        <v>1.3619841623912559</v>
      </c>
      <c r="F109" s="43">
        <f>F31/RES_summary!F$6</f>
        <v>1.3709985206693833</v>
      </c>
      <c r="G109" s="43">
        <f>G31/RES_summary!G$6</f>
        <v>1.377517724345771</v>
      </c>
      <c r="H109" s="43">
        <f>H31/RES_summary!H$6</f>
        <v>1.3778774996063612</v>
      </c>
      <c r="I109" s="43">
        <f>I31/RES_summary!I$6</f>
        <v>1.384551994361058</v>
      </c>
      <c r="J109" s="43">
        <f>J31/RES_summary!J$6</f>
        <v>1.3933776924760852</v>
      </c>
      <c r="K109" s="43">
        <f>K31/RES_summary!K$6</f>
        <v>1.4025583671186914</v>
      </c>
      <c r="L109" s="43">
        <f>L31/RES_summary!L$6</f>
        <v>1.4131982720095337</v>
      </c>
      <c r="M109" s="43">
        <f>M31/RES_summary!M$6</f>
        <v>1.4345066752390276</v>
      </c>
      <c r="N109" s="43">
        <f>N31/RES_summary!N$6</f>
        <v>1.4632757357374069</v>
      </c>
      <c r="O109" s="43">
        <f>O31/RES_summary!O$6</f>
        <v>1.4945890105489263</v>
      </c>
      <c r="P109" s="43">
        <f>P31/RES_summary!P$6</f>
        <v>1.5066896530760245</v>
      </c>
      <c r="Q109" s="43">
        <f>Q31/RES_summary!Q$6</f>
        <v>1.5208049444174911</v>
      </c>
      <c r="R109" s="43">
        <f>R31/RES_summary!R$6</f>
        <v>1.5322381133326326</v>
      </c>
      <c r="S109" s="43">
        <f>S31/RES_summary!S$6</f>
        <v>1.5435198329364008</v>
      </c>
      <c r="T109" s="43">
        <f>T31/RES_summary!T$6</f>
        <v>1.5537250858585476</v>
      </c>
      <c r="U109" s="43">
        <f>U31/RES_summary!U$6</f>
        <v>1.5638786798826891</v>
      </c>
      <c r="V109" s="43">
        <f>V31/RES_summary!V$6</f>
        <v>1.5721989665655671</v>
      </c>
      <c r="W109" s="43">
        <f>W31/RES_summary!W$6</f>
        <v>1.5787875681732226</v>
      </c>
      <c r="DA109" s="58" t="s">
        <v>1032</v>
      </c>
    </row>
    <row r="110" spans="1:105" ht="12" customHeight="1" x14ac:dyDescent="0.25">
      <c r="A110" s="28" t="s">
        <v>47</v>
      </c>
      <c r="B110" s="43">
        <f>B32/RES_summary!B$6</f>
        <v>0.89407325763805057</v>
      </c>
      <c r="C110" s="43">
        <f>C32/RES_summary!C$6</f>
        <v>0.89390026969644809</v>
      </c>
      <c r="D110" s="43">
        <f>D32/RES_summary!D$6</f>
        <v>0.89450394190285121</v>
      </c>
      <c r="E110" s="43">
        <f>E32/RES_summary!E$6</f>
        <v>0.89544389917465983</v>
      </c>
      <c r="F110" s="43">
        <f>F32/RES_summary!F$6</f>
        <v>0.89775570697155171</v>
      </c>
      <c r="G110" s="43">
        <f>G32/RES_summary!G$6</f>
        <v>0.90135615636450361</v>
      </c>
      <c r="H110" s="43">
        <f>H32/RES_summary!H$6</f>
        <v>0.90456096152836829</v>
      </c>
      <c r="I110" s="43">
        <f>I32/RES_summary!I$6</f>
        <v>0.90854341155983087</v>
      </c>
      <c r="J110" s="43">
        <f>J32/RES_summary!J$6</f>
        <v>0.91327057889190388</v>
      </c>
      <c r="K110" s="43">
        <f>K32/RES_summary!K$6</f>
        <v>0.91953925425895233</v>
      </c>
      <c r="L110" s="43">
        <f>L32/RES_summary!L$6</f>
        <v>0.92629226873231041</v>
      </c>
      <c r="M110" s="43">
        <f>M32/RES_summary!M$6</f>
        <v>0.93221990054113024</v>
      </c>
      <c r="N110" s="43">
        <f>N32/RES_summary!N$6</f>
        <v>0.93673075674522566</v>
      </c>
      <c r="O110" s="43">
        <f>O32/RES_summary!O$6</f>
        <v>0.94189898879574763</v>
      </c>
      <c r="P110" s="43">
        <f>P32/RES_summary!P$6</f>
        <v>0.94666950378016423</v>
      </c>
      <c r="Q110" s="43">
        <f>Q32/RES_summary!Q$6</f>
        <v>0.95351319425401315</v>
      </c>
      <c r="R110" s="43">
        <f>R32/RES_summary!R$6</f>
        <v>0.9594588039356774</v>
      </c>
      <c r="S110" s="43">
        <f>S32/RES_summary!S$6</f>
        <v>0.96505038891561179</v>
      </c>
      <c r="T110" s="43">
        <f>T32/RES_summary!T$6</f>
        <v>0.97012577424319391</v>
      </c>
      <c r="U110" s="43">
        <f>U32/RES_summary!U$6</f>
        <v>0.97463340386828523</v>
      </c>
      <c r="V110" s="43">
        <f>V32/RES_summary!V$6</f>
        <v>0.97843609787189856</v>
      </c>
      <c r="W110" s="43">
        <f>W32/RES_summary!W$6</f>
        <v>0.98150000530187087</v>
      </c>
      <c r="DA110" s="58" t="s">
        <v>1033</v>
      </c>
    </row>
    <row r="111" spans="1:105" ht="12" customHeight="1" x14ac:dyDescent="0.25">
      <c r="A111" s="28" t="s">
        <v>46</v>
      </c>
      <c r="B111" s="43">
        <f>B33/RES_summary!B$6</f>
        <v>0.44918560506656868</v>
      </c>
      <c r="C111" s="43">
        <f>C33/RES_summary!C$6</f>
        <v>0.45624605497216963</v>
      </c>
      <c r="D111" s="43">
        <f>D33/RES_summary!D$6</f>
        <v>0.46418378592217918</v>
      </c>
      <c r="E111" s="43">
        <f>E33/RES_summary!E$6</f>
        <v>0.47664510372518404</v>
      </c>
      <c r="F111" s="43">
        <f>F33/RES_summary!F$6</f>
        <v>0.48684275650438025</v>
      </c>
      <c r="G111" s="43">
        <f>G33/RES_summary!G$6</f>
        <v>0.50078594193786186</v>
      </c>
      <c r="H111" s="43">
        <f>H33/RES_summary!H$6</f>
        <v>0.51616543326510256</v>
      </c>
      <c r="I111" s="43">
        <f>I33/RES_summary!I$6</f>
        <v>0.53076022058213779</v>
      </c>
      <c r="J111" s="43">
        <f>J33/RES_summary!J$6</f>
        <v>0.54564291059783021</v>
      </c>
      <c r="K111" s="43">
        <f>K33/RES_summary!K$6</f>
        <v>0.55956042419763941</v>
      </c>
      <c r="L111" s="43">
        <f>L33/RES_summary!L$6</f>
        <v>0.57548041114255921</v>
      </c>
      <c r="M111" s="43">
        <f>M33/RES_summary!M$6</f>
        <v>0.58373881574781672</v>
      </c>
      <c r="N111" s="43">
        <f>N33/RES_summary!N$6</f>
        <v>0.59811996252910027</v>
      </c>
      <c r="O111" s="43">
        <f>O33/RES_summary!O$6</f>
        <v>0.60653596555898392</v>
      </c>
      <c r="P111" s="43">
        <f>P33/RES_summary!P$6</f>
        <v>0.61148336163209294</v>
      </c>
      <c r="Q111" s="43">
        <f>Q33/RES_summary!Q$6</f>
        <v>0.6227772269917945</v>
      </c>
      <c r="R111" s="43">
        <f>R33/RES_summary!R$6</f>
        <v>0.62897670771046743</v>
      </c>
      <c r="S111" s="43">
        <f>S33/RES_summary!S$6</f>
        <v>0.63509586994693223</v>
      </c>
      <c r="T111" s="43">
        <f>T33/RES_summary!T$6</f>
        <v>0.64056541549471957</v>
      </c>
      <c r="U111" s="43">
        <f>U33/RES_summary!U$6</f>
        <v>0.64610387199762409</v>
      </c>
      <c r="V111" s="43">
        <f>V33/RES_summary!V$6</f>
        <v>0.65057669651905192</v>
      </c>
      <c r="W111" s="43">
        <f>W33/RES_summary!W$6</f>
        <v>0.65407766887342311</v>
      </c>
      <c r="DA111" s="58" t="s">
        <v>1034</v>
      </c>
    </row>
    <row r="112" spans="1:105" ht="12" customHeight="1" x14ac:dyDescent="0.25">
      <c r="A112" s="28" t="s">
        <v>45</v>
      </c>
      <c r="B112" s="43">
        <f>B34/RES_summary!B$6</f>
        <v>0.47941706467922812</v>
      </c>
      <c r="C112" s="43">
        <f>C34/RES_summary!C$6</f>
        <v>0.49250014345555748</v>
      </c>
      <c r="D112" s="43">
        <f>D34/RES_summary!D$6</f>
        <v>0.50439967221452997</v>
      </c>
      <c r="E112" s="43">
        <f>E34/RES_summary!E$6</f>
        <v>0.51185032344412229</v>
      </c>
      <c r="F112" s="43">
        <f>F34/RES_summary!F$6</f>
        <v>0.51867861129900628</v>
      </c>
      <c r="G112" s="43">
        <f>G34/RES_summary!G$6</f>
        <v>0.52537779415909636</v>
      </c>
      <c r="H112" s="43">
        <f>H34/RES_summary!H$6</f>
        <v>0.53753739568571879</v>
      </c>
      <c r="I112" s="43">
        <f>I34/RES_summary!I$6</f>
        <v>0.5463398706360395</v>
      </c>
      <c r="J112" s="43">
        <f>J34/RES_summary!J$6</f>
        <v>0.55973975064527792</v>
      </c>
      <c r="K112" s="43">
        <f>K34/RES_summary!K$6</f>
        <v>0.57251702582333086</v>
      </c>
      <c r="L112" s="43">
        <f>L34/RES_summary!L$6</f>
        <v>0.58133472367049011</v>
      </c>
      <c r="M112" s="43">
        <f>M34/RES_summary!M$6</f>
        <v>0.5885364154867494</v>
      </c>
      <c r="N112" s="43">
        <f>N34/RES_summary!N$6</f>
        <v>0.58937829841305178</v>
      </c>
      <c r="O112" s="43">
        <f>O34/RES_summary!O$6</f>
        <v>0.59348405828759709</v>
      </c>
      <c r="P112" s="43">
        <f>P34/RES_summary!P$6</f>
        <v>0.59595450775357062</v>
      </c>
      <c r="Q112" s="43">
        <f>Q34/RES_summary!Q$6</f>
        <v>0.59566308772966015</v>
      </c>
      <c r="R112" s="43">
        <f>R34/RES_summary!R$6</f>
        <v>0.60180775978462109</v>
      </c>
      <c r="S112" s="43">
        <f>S34/RES_summary!S$6</f>
        <v>0.60776423384211087</v>
      </c>
      <c r="T112" s="43">
        <f>T34/RES_summary!T$6</f>
        <v>0.61321577219623513</v>
      </c>
      <c r="U112" s="43">
        <f>U34/RES_summary!U$6</f>
        <v>0.61822771652374053</v>
      </c>
      <c r="V112" s="43">
        <f>V34/RES_summary!V$6</f>
        <v>0.62237747213200456</v>
      </c>
      <c r="W112" s="43">
        <f>W34/RES_summary!W$6</f>
        <v>0.62552532703706709</v>
      </c>
      <c r="DA112" s="58" t="s">
        <v>1035</v>
      </c>
    </row>
    <row r="113" spans="1:105" ht="12.95" customHeight="1" x14ac:dyDescent="0.25">
      <c r="A113" s="23" t="s">
        <v>109</v>
      </c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DA113" s="57"/>
    </row>
    <row r="114" spans="1:105" ht="12" customHeight="1" x14ac:dyDescent="0.25">
      <c r="A114" s="28" t="s">
        <v>28</v>
      </c>
      <c r="B114" s="43">
        <f>B36/RES_summary!B$6</f>
        <v>0.58546669751676961</v>
      </c>
      <c r="C114" s="43">
        <f>C36/RES_summary!C$6</f>
        <v>0.67488904116587245</v>
      </c>
      <c r="D114" s="43">
        <f>D36/RES_summary!D$6</f>
        <v>0.75825339139506176</v>
      </c>
      <c r="E114" s="43">
        <f>E36/RES_summary!E$6</f>
        <v>0.83504984059502396</v>
      </c>
      <c r="F114" s="43">
        <f>F36/RES_summary!F$6</f>
        <v>0.886675372208795</v>
      </c>
      <c r="G114" s="43">
        <f>G36/RES_summary!G$6</f>
        <v>0.95710786873319564</v>
      </c>
      <c r="H114" s="43">
        <f>H36/RES_summary!H$6</f>
        <v>1.0523526461420347</v>
      </c>
      <c r="I114" s="43">
        <f>I36/RES_summary!I$6</f>
        <v>1.1529284942256102</v>
      </c>
      <c r="J114" s="43">
        <f>J36/RES_summary!J$6</f>
        <v>1.2469603196161885</v>
      </c>
      <c r="K114" s="43">
        <f>K36/RES_summary!K$6</f>
        <v>1.3930792342570253</v>
      </c>
      <c r="L114" s="43">
        <f>L36/RES_summary!L$6</f>
        <v>1.5541579614738914</v>
      </c>
      <c r="M114" s="43">
        <f>M36/RES_summary!M$6</f>
        <v>1.7224232729573088</v>
      </c>
      <c r="N114" s="43">
        <f>N36/RES_summary!N$6</f>
        <v>1.9097974799077519</v>
      </c>
      <c r="O114" s="43">
        <f>O36/RES_summary!O$6</f>
        <v>2.1132601354020824</v>
      </c>
      <c r="P114" s="43">
        <f>P36/RES_summary!P$6</f>
        <v>2.3547735726796577</v>
      </c>
      <c r="Q114" s="43">
        <f>Q36/RES_summary!Q$6</f>
        <v>2.762669841113635</v>
      </c>
      <c r="R114" s="43">
        <f>R36/RES_summary!R$6</f>
        <v>2.7718118808766588</v>
      </c>
      <c r="S114" s="43">
        <f>S36/RES_summary!S$6</f>
        <v>2.9284195990387536</v>
      </c>
      <c r="T114" s="43">
        <f>T36/RES_summary!T$6</f>
        <v>3.1034236969453168</v>
      </c>
      <c r="U114" s="43">
        <f>U36/RES_summary!U$6</f>
        <v>3.2909217507980411</v>
      </c>
      <c r="V114" s="43">
        <f>V36/RES_summary!V$6</f>
        <v>3.3810279759743005</v>
      </c>
      <c r="W114" s="43">
        <f>W36/RES_summary!W$6</f>
        <v>3.482068808764005</v>
      </c>
      <c r="DA114" s="58" t="s">
        <v>1036</v>
      </c>
    </row>
    <row r="115" spans="1:105" ht="12" customHeight="1" x14ac:dyDescent="0.25">
      <c r="A115" s="28" t="s">
        <v>27</v>
      </c>
      <c r="B115" s="43">
        <f>B37/RES_summary!B$6</f>
        <v>0.34459388127752683</v>
      </c>
      <c r="C115" s="43">
        <f>C37/RES_summary!C$6</f>
        <v>0.361581297559388</v>
      </c>
      <c r="D115" s="43">
        <f>D37/RES_summary!D$6</f>
        <v>0.38121287193318898</v>
      </c>
      <c r="E115" s="43">
        <f>E37/RES_summary!E$6</f>
        <v>0.41199658806533312</v>
      </c>
      <c r="F115" s="43">
        <f>F37/RES_summary!F$6</f>
        <v>0.47965843095954169</v>
      </c>
      <c r="G115" s="43">
        <f>G37/RES_summary!G$6</f>
        <v>0.55657388274211783</v>
      </c>
      <c r="H115" s="43">
        <f>H37/RES_summary!H$6</f>
        <v>0.62602709006113422</v>
      </c>
      <c r="I115" s="43">
        <f>I37/RES_summary!I$6</f>
        <v>0.68990402721068222</v>
      </c>
      <c r="J115" s="43">
        <f>J37/RES_summary!J$6</f>
        <v>0.76645160594677231</v>
      </c>
      <c r="K115" s="43">
        <f>K37/RES_summary!K$6</f>
        <v>0.88814697823855993</v>
      </c>
      <c r="L115" s="43">
        <f>L37/RES_summary!L$6</f>
        <v>0.99125856875836527</v>
      </c>
      <c r="M115" s="43">
        <f>M37/RES_summary!M$6</f>
        <v>1.115375835542137</v>
      </c>
      <c r="N115" s="43">
        <f>N37/RES_summary!N$6</f>
        <v>1.225334031019786</v>
      </c>
      <c r="O115" s="43">
        <f>O37/RES_summary!O$6</f>
        <v>1.3827529166880466</v>
      </c>
      <c r="P115" s="43">
        <f>P37/RES_summary!P$6</f>
        <v>1.5697731645749216</v>
      </c>
      <c r="Q115" s="43">
        <f>Q37/RES_summary!Q$6</f>
        <v>1.7670744814403103</v>
      </c>
      <c r="R115" s="43">
        <f>R37/RES_summary!R$6</f>
        <v>1.8377493246691139</v>
      </c>
      <c r="S115" s="43">
        <f>S37/RES_summary!S$6</f>
        <v>2.0062691690143422</v>
      </c>
      <c r="T115" s="43">
        <f>T37/RES_summary!T$6</f>
        <v>2.1919436471229372</v>
      </c>
      <c r="U115" s="43">
        <f>U37/RES_summary!U$6</f>
        <v>2.3892618110851722</v>
      </c>
      <c r="V115" s="43">
        <f>V37/RES_summary!V$6</f>
        <v>2.5191971325315747</v>
      </c>
      <c r="W115" s="43">
        <f>W37/RES_summary!W$6</f>
        <v>2.6361121598993851</v>
      </c>
      <c r="DA115" s="58" t="s">
        <v>1037</v>
      </c>
    </row>
    <row r="116" spans="1:105" ht="12.95" customHeight="1" x14ac:dyDescent="0.25">
      <c r="A116" s="23" t="s">
        <v>108</v>
      </c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DA116" s="57"/>
    </row>
    <row r="117" spans="1:105" ht="12" customHeight="1" x14ac:dyDescent="0.25">
      <c r="A117" s="30" t="s">
        <v>44</v>
      </c>
      <c r="B117" s="44">
        <f>B39/RES_summary!B$6</f>
        <v>22.550802666779681</v>
      </c>
      <c r="C117" s="44">
        <f>C39/RES_summary!C$6</f>
        <v>22.846109054735003</v>
      </c>
      <c r="D117" s="44">
        <f>D39/RES_summary!D$6</f>
        <v>23.161617075357974</v>
      </c>
      <c r="E117" s="44">
        <f>E39/RES_summary!E$6</f>
        <v>23.508245973411675</v>
      </c>
      <c r="F117" s="44">
        <f>F39/RES_summary!F$6</f>
        <v>23.856879336657371</v>
      </c>
      <c r="G117" s="44">
        <f>G39/RES_summary!G$6</f>
        <v>24.240064273754385</v>
      </c>
      <c r="H117" s="44">
        <f>H39/RES_summary!H$6</f>
        <v>24.651046327419397</v>
      </c>
      <c r="I117" s="44">
        <f>I39/RES_summary!I$6</f>
        <v>25.064215725573778</v>
      </c>
      <c r="J117" s="44">
        <f>J39/RES_summary!J$6</f>
        <v>25.498491131850479</v>
      </c>
      <c r="K117" s="44">
        <f>K39/RES_summary!K$6</f>
        <v>25.985727046215271</v>
      </c>
      <c r="L117" s="44">
        <f>L39/RES_summary!L$6</f>
        <v>26.43715964966395</v>
      </c>
      <c r="M117" s="44">
        <f>M39/RES_summary!M$6</f>
        <v>26.650198548568817</v>
      </c>
      <c r="N117" s="44">
        <f>N39/RES_summary!N$6</f>
        <v>26.989291604131562</v>
      </c>
      <c r="O117" s="44">
        <f>O39/RES_summary!O$6</f>
        <v>27.202027140872502</v>
      </c>
      <c r="P117" s="44">
        <f>P39/RES_summary!P$6</f>
        <v>27.517825348204699</v>
      </c>
      <c r="Q117" s="44">
        <f>Q39/RES_summary!Q$6</f>
        <v>27.77675258439859</v>
      </c>
      <c r="R117" s="44">
        <f>R39/RES_summary!R$6</f>
        <v>28.028363486525553</v>
      </c>
      <c r="S117" s="44">
        <f>S39/RES_summary!S$6</f>
        <v>28.172891806570906</v>
      </c>
      <c r="T117" s="44">
        <f>T39/RES_summary!T$6</f>
        <v>28.419590763647349</v>
      </c>
      <c r="U117" s="44">
        <f>U39/RES_summary!U$6</f>
        <v>28.548616779738893</v>
      </c>
      <c r="V117" s="44">
        <f>V39/RES_summary!V$6</f>
        <v>28.565577156272148</v>
      </c>
      <c r="W117" s="44">
        <f>W39/RES_summary!W$6</f>
        <v>28.756484325827003</v>
      </c>
      <c r="DA117" s="59" t="s">
        <v>1038</v>
      </c>
    </row>
    <row r="118" spans="1:105" ht="12" customHeight="1" x14ac:dyDescent="0.25">
      <c r="A118" s="32" t="s">
        <v>25</v>
      </c>
      <c r="B118" s="45">
        <f>B40/RES_summary!B$6</f>
        <v>0.50966619874230501</v>
      </c>
      <c r="C118" s="45">
        <f>C40/RES_summary!C$6</f>
        <v>0.53692919059564581</v>
      </c>
      <c r="D118" s="45">
        <f>D40/RES_summary!D$6</f>
        <v>0.55302118219640217</v>
      </c>
      <c r="E118" s="45">
        <f>E40/RES_summary!E$6</f>
        <v>0.573385274397746</v>
      </c>
      <c r="F118" s="45">
        <f>F40/RES_summary!F$6</f>
        <v>0.59293473163201738</v>
      </c>
      <c r="G118" s="45">
        <f>G40/RES_summary!G$6</f>
        <v>0.62378731128808496</v>
      </c>
      <c r="H118" s="45">
        <f>H40/RES_summary!H$6</f>
        <v>0.67860307206172854</v>
      </c>
      <c r="I118" s="45">
        <f>I40/RES_summary!I$6</f>
        <v>0.70782013816238121</v>
      </c>
      <c r="J118" s="45">
        <f>J40/RES_summary!J$6</f>
        <v>0.75229939216458641</v>
      </c>
      <c r="K118" s="45">
        <f>K40/RES_summary!K$6</f>
        <v>0.79502642036280213</v>
      </c>
      <c r="L118" s="45">
        <f>L40/RES_summary!L$6</f>
        <v>0.82381715793145949</v>
      </c>
      <c r="M118" s="45">
        <f>M40/RES_summary!M$6</f>
        <v>0.85147223985501297</v>
      </c>
      <c r="N118" s="45">
        <f>N40/RES_summary!N$6</f>
        <v>0.87465639727969346</v>
      </c>
      <c r="O118" s="45">
        <f>O40/RES_summary!O$6</f>
        <v>0.89914998018477454</v>
      </c>
      <c r="P118" s="45">
        <f>P40/RES_summary!P$6</f>
        <v>0.92472035749540982</v>
      </c>
      <c r="Q118" s="45">
        <f>Q40/RES_summary!Q$6</f>
        <v>0.95005526240272065</v>
      </c>
      <c r="R118" s="45">
        <f>R40/RES_summary!R$6</f>
        <v>0.97139936935284676</v>
      </c>
      <c r="S118" s="45">
        <f>S40/RES_summary!S$6</f>
        <v>0.9764046768382818</v>
      </c>
      <c r="T118" s="45">
        <f>T40/RES_summary!T$6</f>
        <v>0.98494534798087607</v>
      </c>
      <c r="U118" s="45">
        <f>U40/RES_summary!U$6</f>
        <v>1.0063344001708048</v>
      </c>
      <c r="V118" s="45">
        <f>V40/RES_summary!V$6</f>
        <v>1.0113062334747629</v>
      </c>
      <c r="W118" s="45">
        <f>W40/RES_summary!W$6</f>
        <v>1.0205393286321895</v>
      </c>
      <c r="DA118" s="60" t="s">
        <v>1039</v>
      </c>
    </row>
    <row r="119" spans="1:105" s="2" customFormat="1" ht="12" customHeight="1" x14ac:dyDescent="0.25">
      <c r="DA119" s="9"/>
    </row>
    <row r="120" spans="1:105" ht="12.95" customHeight="1" x14ac:dyDescent="0.25">
      <c r="A120" s="18" t="s">
        <v>43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DA120" s="56"/>
    </row>
    <row r="121" spans="1:105" ht="12.95" customHeight="1" x14ac:dyDescent="0.25">
      <c r="A121" s="23" t="s">
        <v>110</v>
      </c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DA121" s="57"/>
    </row>
    <row r="122" spans="1:105" ht="12" customHeight="1" x14ac:dyDescent="0.25">
      <c r="A122" s="28" t="s">
        <v>32</v>
      </c>
      <c r="B122" s="29">
        <f t="shared" ref="B122:Q122" si="78">B83*B109</f>
        <v>64.983935063886975</v>
      </c>
      <c r="C122" s="29">
        <f t="shared" si="78"/>
        <v>64.015135248356714</v>
      </c>
      <c r="D122" s="29">
        <f t="shared" si="78"/>
        <v>63.235814756580396</v>
      </c>
      <c r="E122" s="29">
        <f t="shared" si="78"/>
        <v>62.435493875911668</v>
      </c>
      <c r="F122" s="29">
        <f t="shared" si="78"/>
        <v>61.569858072161608</v>
      </c>
      <c r="G122" s="29">
        <f t="shared" si="78"/>
        <v>60.545583560994729</v>
      </c>
      <c r="H122" s="29">
        <f t="shared" si="78"/>
        <v>59.00646978678018</v>
      </c>
      <c r="I122" s="29">
        <f t="shared" si="78"/>
        <v>57.900516366060749</v>
      </c>
      <c r="J122" s="29">
        <f t="shared" si="78"/>
        <v>56.718038418583674</v>
      </c>
      <c r="K122" s="29">
        <f t="shared" si="78"/>
        <v>55.442749227369532</v>
      </c>
      <c r="L122" s="29">
        <f t="shared" si="78"/>
        <v>54.358110794980995</v>
      </c>
      <c r="M122" s="29">
        <f t="shared" si="78"/>
        <v>53.338738527342421</v>
      </c>
      <c r="N122" s="29">
        <f t="shared" si="78"/>
        <v>52.061957146018486</v>
      </c>
      <c r="O122" s="29">
        <f t="shared" si="78"/>
        <v>51.205885270452725</v>
      </c>
      <c r="P122" s="29">
        <f t="shared" si="78"/>
        <v>49.391219442784028</v>
      </c>
      <c r="Q122" s="29">
        <f t="shared" si="78"/>
        <v>47.824106805718309</v>
      </c>
      <c r="R122" s="29">
        <f t="shared" ref="R122:V122" si="79">R83*R109</f>
        <v>46.041134439098975</v>
      </c>
      <c r="S122" s="29">
        <f t="shared" si="79"/>
        <v>44.442467132225445</v>
      </c>
      <c r="T122" s="29">
        <f t="shared" si="79"/>
        <v>42.86392715407667</v>
      </c>
      <c r="U122" s="29">
        <f t="shared" si="79"/>
        <v>41.755782112700054</v>
      </c>
      <c r="V122" s="29">
        <f t="shared" si="79"/>
        <v>40.456842856327945</v>
      </c>
      <c r="W122" s="29">
        <f t="shared" ref="W122" si="80">W83*W109</f>
        <v>39.487674304374984</v>
      </c>
      <c r="DA122" s="58" t="s">
        <v>1040</v>
      </c>
    </row>
    <row r="123" spans="1:105" ht="12" customHeight="1" x14ac:dyDescent="0.25">
      <c r="A123" s="28" t="s">
        <v>47</v>
      </c>
      <c r="B123" s="29">
        <f t="shared" ref="B123:Q123" si="81">B84*B110</f>
        <v>587.14843782018249</v>
      </c>
      <c r="C123" s="29">
        <f t="shared" si="81"/>
        <v>581.32552947868328</v>
      </c>
      <c r="D123" s="29">
        <f t="shared" si="81"/>
        <v>573.76974593665363</v>
      </c>
      <c r="E123" s="29">
        <f t="shared" si="81"/>
        <v>565.47878934491655</v>
      </c>
      <c r="F123" s="29">
        <f t="shared" si="81"/>
        <v>556.73133570303912</v>
      </c>
      <c r="G123" s="29">
        <f t="shared" si="81"/>
        <v>548.0590819299282</v>
      </c>
      <c r="H123" s="29">
        <f t="shared" si="81"/>
        <v>536.19843423712405</v>
      </c>
      <c r="I123" s="29">
        <f t="shared" si="81"/>
        <v>526.06461039141391</v>
      </c>
      <c r="J123" s="29">
        <f t="shared" si="81"/>
        <v>514.55569711030466</v>
      </c>
      <c r="K123" s="29">
        <f t="shared" si="81"/>
        <v>502.32393829429333</v>
      </c>
      <c r="L123" s="29">
        <f t="shared" si="81"/>
        <v>490.48033897736894</v>
      </c>
      <c r="M123" s="29">
        <f t="shared" si="81"/>
        <v>474.97404326347549</v>
      </c>
      <c r="N123" s="29">
        <f t="shared" si="81"/>
        <v>454.67391364806878</v>
      </c>
      <c r="O123" s="29">
        <f t="shared" si="81"/>
        <v>438.49334077138155</v>
      </c>
      <c r="P123" s="29">
        <f t="shared" si="81"/>
        <v>418.92091068290836</v>
      </c>
      <c r="Q123" s="29">
        <f t="shared" si="81"/>
        <v>402.54729956014569</v>
      </c>
      <c r="R123" s="29">
        <f t="shared" ref="R123:V123" si="82">R84*R110</f>
        <v>388.6545233800133</v>
      </c>
      <c r="S123" s="29">
        <f t="shared" si="82"/>
        <v>377.4424096116058</v>
      </c>
      <c r="T123" s="29">
        <f t="shared" si="82"/>
        <v>367.22035868800293</v>
      </c>
      <c r="U123" s="29">
        <f t="shared" si="82"/>
        <v>357.60931102670173</v>
      </c>
      <c r="V123" s="29">
        <f t="shared" si="82"/>
        <v>346.63376867626357</v>
      </c>
      <c r="W123" s="29">
        <f t="shared" ref="W123" si="83">W84*W110</f>
        <v>336.19926551104118</v>
      </c>
      <c r="DA123" s="58" t="s">
        <v>1041</v>
      </c>
    </row>
    <row r="124" spans="1:105" ht="12" customHeight="1" x14ac:dyDescent="0.25">
      <c r="A124" s="28" t="s">
        <v>46</v>
      </c>
      <c r="B124" s="29">
        <f t="shared" ref="B124:Q124" si="84">B85*B111</f>
        <v>698.37793991232763</v>
      </c>
      <c r="C124" s="29">
        <f t="shared" si="84"/>
        <v>706.47392858513911</v>
      </c>
      <c r="D124" s="29">
        <f t="shared" si="84"/>
        <v>714.93252742117181</v>
      </c>
      <c r="E124" s="29">
        <f t="shared" si="84"/>
        <v>730.01080077149561</v>
      </c>
      <c r="F124" s="29">
        <f t="shared" si="84"/>
        <v>741.17175817796317</v>
      </c>
      <c r="G124" s="29">
        <f t="shared" si="84"/>
        <v>757.51323203247466</v>
      </c>
      <c r="H124" s="29">
        <f t="shared" si="84"/>
        <v>774.84786965809269</v>
      </c>
      <c r="I124" s="29">
        <f t="shared" si="84"/>
        <v>791.22835382616199</v>
      </c>
      <c r="J124" s="29">
        <f t="shared" si="84"/>
        <v>807.33354577761293</v>
      </c>
      <c r="K124" s="29">
        <f t="shared" si="84"/>
        <v>821.49642678127293</v>
      </c>
      <c r="L124" s="29">
        <f t="shared" si="84"/>
        <v>838.00944055451419</v>
      </c>
      <c r="M124" s="29">
        <f t="shared" si="84"/>
        <v>839.30382850917817</v>
      </c>
      <c r="N124" s="29">
        <f t="shared" si="84"/>
        <v>840.3381392908542</v>
      </c>
      <c r="O124" s="29">
        <f t="shared" si="84"/>
        <v>834.06197580924822</v>
      </c>
      <c r="P124" s="29">
        <f t="shared" si="84"/>
        <v>810.94733757201675</v>
      </c>
      <c r="Q124" s="29">
        <f t="shared" si="84"/>
        <v>787.40679558337456</v>
      </c>
      <c r="R124" s="29">
        <f t="shared" ref="R124:V124" si="85">R85*R111</f>
        <v>755.34422052929528</v>
      </c>
      <c r="S124" s="29">
        <f t="shared" si="85"/>
        <v>723.91516485396846</v>
      </c>
      <c r="T124" s="29">
        <f t="shared" si="85"/>
        <v>687.35815356818773</v>
      </c>
      <c r="U124" s="29">
        <f t="shared" si="85"/>
        <v>657.91727277036784</v>
      </c>
      <c r="V124" s="29">
        <f t="shared" si="85"/>
        <v>623.09392465212545</v>
      </c>
      <c r="W124" s="29">
        <f t="shared" ref="W124" si="86">W85*W111</f>
        <v>592.27791143241427</v>
      </c>
      <c r="DA124" s="58" t="s">
        <v>1042</v>
      </c>
    </row>
    <row r="125" spans="1:105" ht="12" customHeight="1" x14ac:dyDescent="0.25">
      <c r="A125" s="28" t="s">
        <v>45</v>
      </c>
      <c r="B125" s="29">
        <f t="shared" ref="B125:Q125" si="87">B86*B112</f>
        <v>277.16202362094475</v>
      </c>
      <c r="C125" s="29">
        <f t="shared" si="87"/>
        <v>283.0561451602203</v>
      </c>
      <c r="D125" s="29">
        <f t="shared" si="87"/>
        <v>287.68268126130357</v>
      </c>
      <c r="E125" s="29">
        <f t="shared" si="87"/>
        <v>289.71648004659113</v>
      </c>
      <c r="F125" s="29">
        <f t="shared" si="87"/>
        <v>290.99515386976196</v>
      </c>
      <c r="G125" s="29">
        <f t="shared" si="87"/>
        <v>291.82927180798936</v>
      </c>
      <c r="H125" s="29">
        <f t="shared" si="87"/>
        <v>294.09193613017737</v>
      </c>
      <c r="I125" s="29">
        <f t="shared" si="87"/>
        <v>295.06120492591469</v>
      </c>
      <c r="J125" s="29">
        <f t="shared" si="87"/>
        <v>297.55910859392748</v>
      </c>
      <c r="K125" s="29">
        <f t="shared" si="87"/>
        <v>299.24111906187778</v>
      </c>
      <c r="L125" s="29">
        <f t="shared" si="87"/>
        <v>298.81158696092376</v>
      </c>
      <c r="M125" s="29">
        <f t="shared" si="87"/>
        <v>296.02841421476074</v>
      </c>
      <c r="N125" s="29">
        <f t="shared" si="87"/>
        <v>288.56086054528379</v>
      </c>
      <c r="O125" s="29">
        <f t="shared" si="87"/>
        <v>283.26935929837566</v>
      </c>
      <c r="P125" s="29">
        <f t="shared" si="87"/>
        <v>275.75663299903846</v>
      </c>
      <c r="Q125" s="29">
        <f t="shared" si="87"/>
        <v>268.08214340035943</v>
      </c>
      <c r="R125" s="29">
        <f t="shared" ref="R125:V125" si="88">R86*R112</f>
        <v>263.9736151250172</v>
      </c>
      <c r="S125" s="29">
        <f t="shared" si="88"/>
        <v>260.685926238246</v>
      </c>
      <c r="T125" s="29">
        <f t="shared" si="88"/>
        <v>257.71635935991225</v>
      </c>
      <c r="U125" s="29">
        <f t="shared" si="88"/>
        <v>254.98592234400851</v>
      </c>
      <c r="V125" s="29">
        <f t="shared" si="88"/>
        <v>251.17250060909058</v>
      </c>
      <c r="W125" s="29">
        <f t="shared" ref="W125" si="89">W86*W112</f>
        <v>246.8520370036982</v>
      </c>
      <c r="DA125" s="58" t="s">
        <v>1043</v>
      </c>
    </row>
    <row r="126" spans="1:105" ht="12.95" customHeight="1" x14ac:dyDescent="0.25">
      <c r="A126" s="23" t="s">
        <v>109</v>
      </c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DA126" s="57"/>
    </row>
    <row r="127" spans="1:105" ht="12" customHeight="1" x14ac:dyDescent="0.25">
      <c r="A127" s="28" t="s">
        <v>28</v>
      </c>
      <c r="B127" s="29">
        <f t="shared" ref="B127:Q127" si="90">B88*B114</f>
        <v>208.62037249285152</v>
      </c>
      <c r="C127" s="29">
        <f t="shared" si="90"/>
        <v>235.86168433256697</v>
      </c>
      <c r="D127" s="29">
        <f t="shared" si="90"/>
        <v>259.90837184961435</v>
      </c>
      <c r="E127" s="29">
        <f t="shared" si="90"/>
        <v>280.66094270208259</v>
      </c>
      <c r="F127" s="29">
        <f t="shared" si="90"/>
        <v>292.84689634268341</v>
      </c>
      <c r="G127" s="29">
        <f t="shared" si="90"/>
        <v>309.88407553832883</v>
      </c>
      <c r="H127" s="29">
        <f t="shared" si="90"/>
        <v>332.61878409578276</v>
      </c>
      <c r="I127" s="29">
        <f t="shared" si="90"/>
        <v>354.58224235094326</v>
      </c>
      <c r="J127" s="29">
        <f t="shared" si="90"/>
        <v>371.09816768221071</v>
      </c>
      <c r="K127" s="29">
        <f t="shared" si="90"/>
        <v>393.98678675964294</v>
      </c>
      <c r="L127" s="29">
        <f t="shared" si="90"/>
        <v>417.53173045681979</v>
      </c>
      <c r="M127" s="29">
        <f t="shared" si="90"/>
        <v>437.14748531730305</v>
      </c>
      <c r="N127" s="29">
        <f t="shared" si="90"/>
        <v>455.26778218690299</v>
      </c>
      <c r="O127" s="29">
        <f t="shared" si="90"/>
        <v>472.53490756725773</v>
      </c>
      <c r="P127" s="29">
        <f t="shared" si="90"/>
        <v>478.22079493372377</v>
      </c>
      <c r="Q127" s="29">
        <f t="shared" si="90"/>
        <v>494.25132233419225</v>
      </c>
      <c r="R127" s="29">
        <f t="shared" ref="R127:V127" si="91">R88*R114</f>
        <v>461.60114669074602</v>
      </c>
      <c r="S127" s="29">
        <f t="shared" si="91"/>
        <v>438.24926816088748</v>
      </c>
      <c r="T127" s="29">
        <f t="shared" si="91"/>
        <v>421.50134369717011</v>
      </c>
      <c r="U127" s="29">
        <f t="shared" si="91"/>
        <v>408.0125328998185</v>
      </c>
      <c r="V127" s="29">
        <f t="shared" si="91"/>
        <v>383.40922768313897</v>
      </c>
      <c r="W127" s="29">
        <f t="shared" ref="W127" si="92">W88*W114</f>
        <v>367.75346448583599</v>
      </c>
      <c r="DA127" s="58" t="s">
        <v>1044</v>
      </c>
    </row>
    <row r="128" spans="1:105" ht="12" customHeight="1" x14ac:dyDescent="0.25">
      <c r="A128" s="28" t="s">
        <v>27</v>
      </c>
      <c r="B128" s="29">
        <f t="shared" ref="B128:Q128" si="93">B89*B115</f>
        <v>124.15617504997736</v>
      </c>
      <c r="C128" s="29">
        <f t="shared" si="93"/>
        <v>127.71603127386285</v>
      </c>
      <c r="D128" s="29">
        <f t="shared" si="93"/>
        <v>130.90787127931839</v>
      </c>
      <c r="E128" s="29">
        <f t="shared" si="93"/>
        <v>136.48030180530898</v>
      </c>
      <c r="F128" s="29">
        <f t="shared" si="93"/>
        <v>151.7968183394448</v>
      </c>
      <c r="G128" s="29">
        <f t="shared" si="93"/>
        <v>167.90096846083333</v>
      </c>
      <c r="H128" s="29">
        <f t="shared" si="93"/>
        <v>181.14362745979014</v>
      </c>
      <c r="I128" s="29">
        <f t="shared" si="93"/>
        <v>191.74625028459715</v>
      </c>
      <c r="J128" s="29">
        <f t="shared" si="93"/>
        <v>203.18168521929789</v>
      </c>
      <c r="K128" s="29">
        <f t="shared" si="93"/>
        <v>219.69208667110675</v>
      </c>
      <c r="L128" s="29">
        <f t="shared" si="93"/>
        <v>229.07256481347096</v>
      </c>
      <c r="M128" s="29">
        <f t="shared" si="93"/>
        <v>238.95794399479388</v>
      </c>
      <c r="N128" s="29">
        <f t="shared" si="93"/>
        <v>245.39934731950075</v>
      </c>
      <c r="O128" s="29">
        <f t="shared" si="93"/>
        <v>257.05401168513691</v>
      </c>
      <c r="P128" s="29">
        <f t="shared" si="93"/>
        <v>266.85700732630409</v>
      </c>
      <c r="Q128" s="29">
        <f t="shared" si="93"/>
        <v>280.34824407323691</v>
      </c>
      <c r="R128" s="29">
        <f t="shared" ref="R128:V128" si="94">R89*R115</f>
        <v>277.19859058715087</v>
      </c>
      <c r="S128" s="29">
        <f t="shared" si="94"/>
        <v>290.67784578108768</v>
      </c>
      <c r="T128" s="29">
        <f t="shared" si="94"/>
        <v>308.35068899560258</v>
      </c>
      <c r="U128" s="29">
        <f t="shared" si="94"/>
        <v>325.77799082502037</v>
      </c>
      <c r="V128" s="29">
        <f t="shared" si="94"/>
        <v>335.74241010542102</v>
      </c>
      <c r="W128" s="29">
        <f t="shared" ref="W128" si="95">W89*W115</f>
        <v>345.50060551924213</v>
      </c>
      <c r="DA128" s="58" t="s">
        <v>1045</v>
      </c>
    </row>
    <row r="129" spans="1:105" ht="12.95" customHeight="1" x14ac:dyDescent="0.25">
      <c r="A129" s="23" t="s">
        <v>108</v>
      </c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DA129" s="57"/>
    </row>
    <row r="130" spans="1:105" ht="12" customHeight="1" x14ac:dyDescent="0.25">
      <c r="A130" s="30" t="s">
        <v>44</v>
      </c>
      <c r="B130" s="31">
        <f t="shared" ref="B130:Q130" si="96">B91*B117</f>
        <v>1408.832178623052</v>
      </c>
      <c r="C130" s="31">
        <f t="shared" si="96"/>
        <v>1414.3419903436873</v>
      </c>
      <c r="D130" s="31">
        <f t="shared" si="96"/>
        <v>1411.7609174268987</v>
      </c>
      <c r="E130" s="31">
        <f t="shared" si="96"/>
        <v>1403.8646201451402</v>
      </c>
      <c r="F130" s="31">
        <f t="shared" si="96"/>
        <v>1389.3759218116957</v>
      </c>
      <c r="G130" s="31">
        <f t="shared" si="96"/>
        <v>1376.9165182770987</v>
      </c>
      <c r="H130" s="31">
        <f t="shared" si="96"/>
        <v>1364.1908248021477</v>
      </c>
      <c r="I130" s="31">
        <f t="shared" si="96"/>
        <v>1352.2908852771609</v>
      </c>
      <c r="J130" s="31">
        <f t="shared" si="96"/>
        <v>1338.4042847033793</v>
      </c>
      <c r="K130" s="31">
        <f t="shared" si="96"/>
        <v>1317.3343947680505</v>
      </c>
      <c r="L130" s="31">
        <f t="shared" si="96"/>
        <v>1279.102777841377</v>
      </c>
      <c r="M130" s="31">
        <f t="shared" si="96"/>
        <v>1213.4745038101487</v>
      </c>
      <c r="N130" s="31">
        <f t="shared" si="96"/>
        <v>1147.824464669598</v>
      </c>
      <c r="O130" s="31">
        <f t="shared" si="96"/>
        <v>1097.4645315427726</v>
      </c>
      <c r="P130" s="31">
        <f t="shared" si="96"/>
        <v>1036.8093936200603</v>
      </c>
      <c r="Q130" s="31">
        <f t="shared" si="96"/>
        <v>974.94534592604475</v>
      </c>
      <c r="R130" s="31">
        <f t="shared" ref="R130:V130" si="97">R91*R117</f>
        <v>911.80091153839248</v>
      </c>
      <c r="S130" s="31">
        <f t="shared" si="97"/>
        <v>849.75758458529128</v>
      </c>
      <c r="T130" s="31">
        <f t="shared" si="97"/>
        <v>782.94002265704285</v>
      </c>
      <c r="U130" s="31">
        <f t="shared" si="97"/>
        <v>721.00068710721598</v>
      </c>
      <c r="V130" s="31">
        <f t="shared" si="97"/>
        <v>662.26053823482107</v>
      </c>
      <c r="W130" s="31">
        <f t="shared" ref="W130" si="98">W91*W117</f>
        <v>624.45468217406403</v>
      </c>
      <c r="DA130" s="59" t="s">
        <v>1046</v>
      </c>
    </row>
    <row r="131" spans="1:105" ht="12" customHeight="1" x14ac:dyDescent="0.25">
      <c r="A131" s="32" t="s">
        <v>25</v>
      </c>
      <c r="B131" s="33">
        <f t="shared" ref="B131:Q131" si="99">B92*B118</f>
        <v>4300.2882708172792</v>
      </c>
      <c r="C131" s="33">
        <f t="shared" si="99"/>
        <v>4460.2988899764059</v>
      </c>
      <c r="D131" s="33">
        <f t="shared" si="99"/>
        <v>4530.6974530163689</v>
      </c>
      <c r="E131" s="33">
        <f t="shared" si="99"/>
        <v>4627.4988660146282</v>
      </c>
      <c r="F131" s="33">
        <f t="shared" si="99"/>
        <v>4714.8771195359514</v>
      </c>
      <c r="G131" s="33">
        <f t="shared" si="99"/>
        <v>4886.7824185699565</v>
      </c>
      <c r="H131" s="33">
        <f t="shared" si="99"/>
        <v>5233.5008471343262</v>
      </c>
      <c r="I131" s="33">
        <f t="shared" si="99"/>
        <v>5388.318910674906</v>
      </c>
      <c r="J131" s="33">
        <f t="shared" si="99"/>
        <v>5642.995125741244</v>
      </c>
      <c r="K131" s="33">
        <f t="shared" si="99"/>
        <v>5904.0499892498519</v>
      </c>
      <c r="L131" s="33">
        <f t="shared" si="99"/>
        <v>6065.1277436124956</v>
      </c>
      <c r="M131" s="33">
        <f t="shared" si="99"/>
        <v>6203.3827209921619</v>
      </c>
      <c r="N131" s="33">
        <f t="shared" si="99"/>
        <v>6280.1823832931641</v>
      </c>
      <c r="O131" s="33">
        <f t="shared" si="99"/>
        <v>6370.6835943714259</v>
      </c>
      <c r="P131" s="33">
        <f t="shared" si="99"/>
        <v>6421.419880855251</v>
      </c>
      <c r="Q131" s="33">
        <f t="shared" si="99"/>
        <v>6511.102181870755</v>
      </c>
      <c r="R131" s="33">
        <f t="shared" ref="R131:V131" si="100">R92*R118</f>
        <v>6556.4678989930335</v>
      </c>
      <c r="S131" s="33">
        <f t="shared" si="100"/>
        <v>6482.0352885704669</v>
      </c>
      <c r="T131" s="33">
        <f t="shared" si="100"/>
        <v>6445.2665030922853</v>
      </c>
      <c r="U131" s="33">
        <f t="shared" si="100"/>
        <v>6459.6286214461225</v>
      </c>
      <c r="V131" s="33">
        <f t="shared" si="100"/>
        <v>6344.8216683623496</v>
      </c>
      <c r="W131" s="33">
        <f t="shared" ref="W131" si="101">W92*W118</f>
        <v>6286.3351855122155</v>
      </c>
      <c r="DA131" s="60" t="s">
        <v>1047</v>
      </c>
    </row>
    <row r="132" spans="1:105" s="2" customFormat="1" ht="12" customHeight="1" x14ac:dyDescent="0.25">
      <c r="DA132" s="9"/>
    </row>
    <row r="133" spans="1:105" ht="12.95" customHeight="1" x14ac:dyDescent="0.25">
      <c r="A133" s="18" t="s">
        <v>42</v>
      </c>
      <c r="B133" s="19">
        <f t="shared" ref="B133" si="102">SUM(B134,B139,B142)</f>
        <v>2452.3794312503924</v>
      </c>
      <c r="C133" s="19">
        <f t="shared" ref="C133:Q133" si="103">SUM(C134,C139,C142)</f>
        <v>2499.0676129832605</v>
      </c>
      <c r="D133" s="19">
        <f t="shared" si="103"/>
        <v>2533.5400404950492</v>
      </c>
      <c r="E133" s="19">
        <f t="shared" si="103"/>
        <v>2566.4351130692908</v>
      </c>
      <c r="F133" s="19">
        <f t="shared" si="103"/>
        <v>2584.4240860814771</v>
      </c>
      <c r="G133" s="19">
        <f t="shared" si="103"/>
        <v>2613.0498340024501</v>
      </c>
      <c r="H133" s="19">
        <f t="shared" si="103"/>
        <v>2650.4749674845671</v>
      </c>
      <c r="I133" s="19">
        <f t="shared" si="103"/>
        <v>2680.3410446541757</v>
      </c>
      <c r="J133" s="19">
        <f t="shared" si="103"/>
        <v>2697.4851137096221</v>
      </c>
      <c r="K133" s="19">
        <f t="shared" si="103"/>
        <v>2720.9713873135538</v>
      </c>
      <c r="L133" s="19">
        <f t="shared" si="103"/>
        <v>2727.4719126967066</v>
      </c>
      <c r="M133" s="19">
        <f t="shared" si="103"/>
        <v>2713.1394581048189</v>
      </c>
      <c r="N133" s="19">
        <f t="shared" si="103"/>
        <v>2682.4928227447645</v>
      </c>
      <c r="O133" s="19">
        <f t="shared" si="103"/>
        <v>2676.2520775140797</v>
      </c>
      <c r="P133" s="19">
        <f t="shared" si="103"/>
        <v>2625.3187723167766</v>
      </c>
      <c r="Q133" s="19">
        <f t="shared" si="103"/>
        <v>2601.7795921505121</v>
      </c>
      <c r="R133" s="19">
        <f t="shared" ref="R133:V133" si="104">SUM(R134,R139,R142)</f>
        <v>2518.0691617244079</v>
      </c>
      <c r="S133" s="19">
        <f t="shared" si="104"/>
        <v>2427.3502317277143</v>
      </c>
      <c r="T133" s="19">
        <f t="shared" si="104"/>
        <v>2346.3565329430176</v>
      </c>
      <c r="U133" s="19">
        <f t="shared" si="104"/>
        <v>2283.5509827733636</v>
      </c>
      <c r="V133" s="19">
        <f t="shared" si="104"/>
        <v>2273.0660463524164</v>
      </c>
      <c r="W133" s="19">
        <f t="shared" ref="W133" si="105">SUM(W134,W139,W142)</f>
        <v>2299.7979063438388</v>
      </c>
      <c r="DA133" s="56" t="s">
        <v>276</v>
      </c>
    </row>
    <row r="134" spans="1:105" ht="12.95" customHeight="1" x14ac:dyDescent="0.25">
      <c r="A134" s="23" t="s">
        <v>110</v>
      </c>
      <c r="B134" s="22">
        <f t="shared" ref="B134" si="106">SUM(B135:B138)</f>
        <v>1150.0159410210422</v>
      </c>
      <c r="C134" s="22">
        <f t="shared" ref="C134:Q134" si="107">SUM(C135:C138)</f>
        <v>1141.225481831784</v>
      </c>
      <c r="D134" s="22">
        <f t="shared" si="107"/>
        <v>1133.6967694883565</v>
      </c>
      <c r="E134" s="22">
        <f t="shared" si="107"/>
        <v>1130.3776557045742</v>
      </c>
      <c r="F134" s="22">
        <f t="shared" si="107"/>
        <v>1121.3278697441554</v>
      </c>
      <c r="G134" s="22">
        <f t="shared" si="107"/>
        <v>1111.4923349048072</v>
      </c>
      <c r="H134" s="22">
        <f t="shared" si="107"/>
        <v>1098.5586395664884</v>
      </c>
      <c r="I134" s="22">
        <f t="shared" si="107"/>
        <v>1086.342836160773</v>
      </c>
      <c r="J134" s="22">
        <f t="shared" si="107"/>
        <v>1071.128208737998</v>
      </c>
      <c r="K134" s="22">
        <f t="shared" si="107"/>
        <v>1055.5013448214643</v>
      </c>
      <c r="L134" s="22">
        <f t="shared" si="107"/>
        <v>1040.5607692732408</v>
      </c>
      <c r="M134" s="22">
        <f t="shared" si="107"/>
        <v>1017.3475308370485</v>
      </c>
      <c r="N134" s="22">
        <f t="shared" si="107"/>
        <v>990.268885296549</v>
      </c>
      <c r="O134" s="22">
        <f t="shared" si="107"/>
        <v>971.15819960616568</v>
      </c>
      <c r="P134" s="22">
        <f t="shared" si="107"/>
        <v>935.58063471732407</v>
      </c>
      <c r="Q134" s="22">
        <f t="shared" si="107"/>
        <v>904.11282983221179</v>
      </c>
      <c r="R134" s="22">
        <f t="shared" ref="R134:V134" si="108">SUM(R135:R138)</f>
        <v>879.80843189439338</v>
      </c>
      <c r="S134" s="22">
        <f t="shared" si="108"/>
        <v>852.27540212479857</v>
      </c>
      <c r="T134" s="22">
        <f t="shared" si="108"/>
        <v>823.65448744317666</v>
      </c>
      <c r="U134" s="22">
        <f t="shared" si="108"/>
        <v>801.12796269772821</v>
      </c>
      <c r="V134" s="22">
        <f t="shared" si="108"/>
        <v>782.85738402332606</v>
      </c>
      <c r="W134" s="22">
        <f t="shared" ref="W134" si="109">SUM(W135:W138)</f>
        <v>770.15112944918826</v>
      </c>
      <c r="DA134" s="57"/>
    </row>
    <row r="135" spans="1:105" ht="12" customHeight="1" x14ac:dyDescent="0.25">
      <c r="A135" s="28" t="s">
        <v>32</v>
      </c>
      <c r="B135" s="29">
        <f>B5*1000*11630/RES_summary!B$6</f>
        <v>569.25927115964953</v>
      </c>
      <c r="C135" s="29">
        <f>C5*1000*11630/RES_summary!C$6</f>
        <v>560.7725847756044</v>
      </c>
      <c r="D135" s="29">
        <f>D5*1000*11630/RES_summary!D$6</f>
        <v>553.94573726764395</v>
      </c>
      <c r="E135" s="29">
        <f>E5*1000*11630/RES_summary!E$6</f>
        <v>546.93492635298594</v>
      </c>
      <c r="F135" s="29">
        <f>F5*1000*11630/RES_summary!F$6</f>
        <v>539.35195671213557</v>
      </c>
      <c r="G135" s="29">
        <f>G5*1000*11630/RES_summary!G$6</f>
        <v>530.37931199431375</v>
      </c>
      <c r="H135" s="29">
        <f>H5*1000*11630/RES_summary!H$6</f>
        <v>516.89667533219415</v>
      </c>
      <c r="I135" s="29">
        <f>I5*1000*11630/RES_summary!I$6</f>
        <v>507.20852336669236</v>
      </c>
      <c r="J135" s="29">
        <f>J5*1000*11630/RES_summary!J$6</f>
        <v>496.85001654679297</v>
      </c>
      <c r="K135" s="29">
        <f>K5*1000*11630/RES_summary!K$6</f>
        <v>485.67848323175735</v>
      </c>
      <c r="L135" s="29">
        <f>L5*1000*11630/RES_summary!L$6</f>
        <v>476.17705056403321</v>
      </c>
      <c r="M135" s="29">
        <f>M5*1000*11630/RES_summary!M$6</f>
        <v>467.24734949951949</v>
      </c>
      <c r="N135" s="29">
        <f>N5*1000*11630/RES_summary!N$6</f>
        <v>456.06274459912186</v>
      </c>
      <c r="O135" s="29">
        <f>O5*1000*11630/RES_summary!O$6</f>
        <v>448.56355496916581</v>
      </c>
      <c r="P135" s="29">
        <f>P5*1000*11630/RES_summary!P$6</f>
        <v>432.66708231878789</v>
      </c>
      <c r="Q135" s="29">
        <f>Q5*1000*11630/RES_summary!Q$6</f>
        <v>418.93917561809241</v>
      </c>
      <c r="R135" s="29">
        <f>R5*1000*11630/RES_summary!R$6</f>
        <v>403.320337686507</v>
      </c>
      <c r="S135" s="29">
        <f>S5*1000*11630/RES_summary!S$6</f>
        <v>389.31601207829488</v>
      </c>
      <c r="T135" s="29">
        <f>T5*1000*11630/RES_summary!T$6</f>
        <v>375.48800186971147</v>
      </c>
      <c r="U135" s="29">
        <f>U5*1000*11630/RES_summary!U$6</f>
        <v>365.78065130725253</v>
      </c>
      <c r="V135" s="29">
        <f>V5*1000*11630/RES_summary!V$6</f>
        <v>354.40194342143275</v>
      </c>
      <c r="W135" s="29">
        <f>W5*1000*11630/RES_summary!W$6</f>
        <v>345.91202690632474</v>
      </c>
      <c r="DA135" s="58" t="s">
        <v>1048</v>
      </c>
    </row>
    <row r="136" spans="1:105" ht="12" customHeight="1" x14ac:dyDescent="0.25">
      <c r="A136" s="28" t="s">
        <v>47</v>
      </c>
      <c r="B136" s="29">
        <f>B6*1000*11630/RES_summary!B$6</f>
        <v>251.85599153928644</v>
      </c>
      <c r="C136" s="29">
        <f>C6*1000*11630/RES_summary!C$6</f>
        <v>246.98499901143956</v>
      </c>
      <c r="D136" s="29">
        <f>D6*1000*11630/RES_summary!D$6</f>
        <v>243.17999268727408</v>
      </c>
      <c r="E136" s="29">
        <f>E6*1000*11630/RES_summary!E$6</f>
        <v>241.21613539684196</v>
      </c>
      <c r="F136" s="29">
        <f>F6*1000*11630/RES_summary!F$6</f>
        <v>237.73048801617384</v>
      </c>
      <c r="G136" s="29">
        <f>G6*1000*11630/RES_summary!G$6</f>
        <v>233.73688294686025</v>
      </c>
      <c r="H136" s="29">
        <f>H6*1000*11630/RES_summary!H$6</f>
        <v>230.71799437719901</v>
      </c>
      <c r="I136" s="29">
        <f>I6*1000*11630/RES_summary!I$6</f>
        <v>225.61031599666245</v>
      </c>
      <c r="J136" s="29">
        <f>J6*1000*11630/RES_summary!J$6</f>
        <v>218.68398511881801</v>
      </c>
      <c r="K136" s="29">
        <f>K6*1000*11630/RES_summary!K$6</f>
        <v>214.45351251085884</v>
      </c>
      <c r="L136" s="29">
        <f>L6*1000*11630/RES_summary!L$6</f>
        <v>208.44738129863688</v>
      </c>
      <c r="M136" s="29">
        <f>M6*1000*11630/RES_summary!M$6</f>
        <v>201.01565714353663</v>
      </c>
      <c r="N136" s="29">
        <f>N6*1000*11630/RES_summary!N$6</f>
        <v>191.32956027904123</v>
      </c>
      <c r="O136" s="29">
        <f>O6*1000*11630/RES_summary!O$6</f>
        <v>183.58866848732629</v>
      </c>
      <c r="P136" s="29">
        <f>P6*1000*11630/RES_summary!P$6</f>
        <v>174.01752656633366</v>
      </c>
      <c r="Q136" s="29">
        <f>Q6*1000*11630/RES_summary!Q$6</f>
        <v>166.32699499664338</v>
      </c>
      <c r="R136" s="29">
        <f>R6*1000*11630/RES_summary!R$6</f>
        <v>161.62158510237035</v>
      </c>
      <c r="S136" s="29">
        <f>S6*1000*11630/RES_summary!S$6</f>
        <v>155.61317244534371</v>
      </c>
      <c r="T136" s="29">
        <f>T6*1000*11630/RES_summary!T$6</f>
        <v>149.92821889160109</v>
      </c>
      <c r="U136" s="29">
        <f>U6*1000*11630/RES_summary!U$6</f>
        <v>144.49222705757035</v>
      </c>
      <c r="V136" s="29">
        <f>V6*1000*11630/RES_summary!V$6</f>
        <v>141.15399264775934</v>
      </c>
      <c r="W136" s="29">
        <f>W6*1000*11630/RES_summary!W$6</f>
        <v>137.58447254759992</v>
      </c>
      <c r="DA136" s="58" t="s">
        <v>1049</v>
      </c>
    </row>
    <row r="137" spans="1:105" ht="12" customHeight="1" x14ac:dyDescent="0.25">
      <c r="A137" s="28" t="s">
        <v>46</v>
      </c>
      <c r="B137" s="29">
        <f>B7*1000*11630/RES_summary!B$6</f>
        <v>200.51216257154218</v>
      </c>
      <c r="C137" s="29">
        <f>C7*1000*11630/RES_summary!C$6</f>
        <v>201.59610058454456</v>
      </c>
      <c r="D137" s="29">
        <f>D7*1000*11630/RES_summary!D$6</f>
        <v>202.0052512624346</v>
      </c>
      <c r="E137" s="29">
        <f>E7*1000*11630/RES_summary!E$6</f>
        <v>206.05527070791308</v>
      </c>
      <c r="F137" s="29">
        <f>F7*1000*11630/RES_summary!F$6</f>
        <v>206.81917008396931</v>
      </c>
      <c r="G137" s="29">
        <f>G7*1000*11630/RES_summary!G$6</f>
        <v>208.84120750073347</v>
      </c>
      <c r="H137" s="29">
        <f>H7*1000*11630/RES_summary!H$6</f>
        <v>210.80401743289974</v>
      </c>
      <c r="I137" s="29">
        <f>I7*1000*11630/RES_summary!I$6</f>
        <v>212.44733364719798</v>
      </c>
      <c r="J137" s="29">
        <f>J7*1000*11630/RES_summary!J$6</f>
        <v>213.33095103719319</v>
      </c>
      <c r="K137" s="29">
        <f>K7*1000*11630/RES_summary!K$6</f>
        <v>212.93629931224865</v>
      </c>
      <c r="L137" s="29">
        <f>L7*1000*11630/RES_summary!L$6</f>
        <v>213.10433299045167</v>
      </c>
      <c r="M137" s="29">
        <f>M7*1000*11630/RES_summary!M$6</f>
        <v>208.65987753700537</v>
      </c>
      <c r="N137" s="29">
        <f>N7*1000*11630/RES_summary!N$6</f>
        <v>206.42112856842564</v>
      </c>
      <c r="O137" s="29">
        <f>O7*1000*11630/RES_summary!O$6</f>
        <v>204.19887692707877</v>
      </c>
      <c r="P137" s="29">
        <f>P7*1000*11630/RES_summary!P$6</f>
        <v>197.81238502487213</v>
      </c>
      <c r="Q137" s="29">
        <f>Q7*1000*11630/RES_summary!Q$6</f>
        <v>191.16342017154113</v>
      </c>
      <c r="R137" s="29">
        <f>R7*1000*11630/RES_summary!R$6</f>
        <v>188.80730072099607</v>
      </c>
      <c r="S137" s="29">
        <f>S7*1000*11630/RES_summary!S$6</f>
        <v>182.87274749490052</v>
      </c>
      <c r="T137" s="29">
        <f>T7*1000*11630/RES_summary!T$6</f>
        <v>174.59096824782446</v>
      </c>
      <c r="U137" s="29">
        <f>U7*1000*11630/RES_summary!U$6</f>
        <v>167.89179035261864</v>
      </c>
      <c r="V137" s="29">
        <f>V7*1000*11630/RES_summary!V$6</f>
        <v>160.15046682060563</v>
      </c>
      <c r="W137" s="29">
        <f>W7*1000*11630/RES_summary!W$6</f>
        <v>153.72926003025754</v>
      </c>
      <c r="DA137" s="58" t="s">
        <v>1050</v>
      </c>
    </row>
    <row r="138" spans="1:105" ht="12" customHeight="1" x14ac:dyDescent="0.25">
      <c r="A138" s="28" t="s">
        <v>45</v>
      </c>
      <c r="B138" s="29">
        <f>B8*1000*11630/RES_summary!B$6</f>
        <v>128.38851575056398</v>
      </c>
      <c r="C138" s="29">
        <f>C8*1000*11630/RES_summary!C$6</f>
        <v>131.87179746019541</v>
      </c>
      <c r="D138" s="29">
        <f>D8*1000*11630/RES_summary!D$6</f>
        <v>134.5657882710039</v>
      </c>
      <c r="E138" s="29">
        <f>E8*1000*11630/RES_summary!E$6</f>
        <v>136.17132324683314</v>
      </c>
      <c r="F138" s="29">
        <f>F8*1000*11630/RES_summary!F$6</f>
        <v>137.42625493187674</v>
      </c>
      <c r="G138" s="29">
        <f>G8*1000*11630/RES_summary!G$6</f>
        <v>138.53493246289983</v>
      </c>
      <c r="H138" s="29">
        <f>H8*1000*11630/RES_summary!H$6</f>
        <v>140.1399524241954</v>
      </c>
      <c r="I138" s="29">
        <f>I8*1000*11630/RES_summary!I$6</f>
        <v>141.07666315022027</v>
      </c>
      <c r="J138" s="29">
        <f>J8*1000*11630/RES_summary!J$6</f>
        <v>142.26325603519379</v>
      </c>
      <c r="K138" s="29">
        <f>K8*1000*11630/RES_summary!K$6</f>
        <v>142.43304976659948</v>
      </c>
      <c r="L138" s="29">
        <f>L8*1000*11630/RES_summary!L$6</f>
        <v>142.83200442011903</v>
      </c>
      <c r="M138" s="29">
        <f>M8*1000*11630/RES_summary!M$6</f>
        <v>140.42464665698702</v>
      </c>
      <c r="N138" s="29">
        <f>N8*1000*11630/RES_summary!N$6</f>
        <v>136.45545184996033</v>
      </c>
      <c r="O138" s="29">
        <f>O8*1000*11630/RES_summary!O$6</f>
        <v>134.80709922259481</v>
      </c>
      <c r="P138" s="29">
        <f>P8*1000*11630/RES_summary!P$6</f>
        <v>131.08364080733048</v>
      </c>
      <c r="Q138" s="29">
        <f>Q8*1000*11630/RES_summary!Q$6</f>
        <v>127.68323904593494</v>
      </c>
      <c r="R138" s="29">
        <f>R8*1000*11630/RES_summary!R$6</f>
        <v>126.05920838451993</v>
      </c>
      <c r="S138" s="29">
        <f>S8*1000*11630/RES_summary!S$6</f>
        <v>124.47347010625948</v>
      </c>
      <c r="T138" s="29">
        <f>T8*1000*11630/RES_summary!T$6</f>
        <v>123.64729843403964</v>
      </c>
      <c r="U138" s="29">
        <f>U8*1000*11630/RES_summary!U$6</f>
        <v>122.96329398028674</v>
      </c>
      <c r="V138" s="29">
        <f>V8*1000*11630/RES_summary!V$6</f>
        <v>127.15098113352842</v>
      </c>
      <c r="W138" s="29">
        <f>W8*1000*11630/RES_summary!W$6</f>
        <v>132.9253699650061</v>
      </c>
      <c r="DA138" s="58" t="s">
        <v>1051</v>
      </c>
    </row>
    <row r="139" spans="1:105" ht="12.95" customHeight="1" x14ac:dyDescent="0.25">
      <c r="A139" s="23" t="s">
        <v>109</v>
      </c>
      <c r="B139" s="22">
        <f t="shared" ref="B139" si="110">SUM(B140:B141)</f>
        <v>393.32969436904818</v>
      </c>
      <c r="C139" s="22">
        <f t="shared" ref="C139:Q139" si="111">SUM(C140:C141)</f>
        <v>440.51010264161471</v>
      </c>
      <c r="D139" s="22">
        <f t="shared" si="111"/>
        <v>482.25620368301077</v>
      </c>
      <c r="E139" s="22">
        <f t="shared" si="111"/>
        <v>520.33122563240261</v>
      </c>
      <c r="F139" s="22">
        <f t="shared" si="111"/>
        <v>552.2780444204443</v>
      </c>
      <c r="G139" s="22">
        <f t="shared" si="111"/>
        <v>591.80783909639752</v>
      </c>
      <c r="H139" s="22">
        <f t="shared" si="111"/>
        <v>638.538800599551</v>
      </c>
      <c r="I139" s="22">
        <f t="shared" si="111"/>
        <v>681.77363957679961</v>
      </c>
      <c r="J139" s="22">
        <f t="shared" si="111"/>
        <v>715.3437616520614</v>
      </c>
      <c r="K139" s="22">
        <f t="shared" si="111"/>
        <v>760.73125612166007</v>
      </c>
      <c r="L139" s="22">
        <f t="shared" si="111"/>
        <v>797.96975848308443</v>
      </c>
      <c r="M139" s="22">
        <f t="shared" si="111"/>
        <v>837.35041038165298</v>
      </c>
      <c r="N139" s="22">
        <f t="shared" si="111"/>
        <v>869.26571584328303</v>
      </c>
      <c r="O139" s="22">
        <f t="shared" si="111"/>
        <v>906.10121610581643</v>
      </c>
      <c r="P139" s="22">
        <f t="shared" si="111"/>
        <v>922.94754080446</v>
      </c>
      <c r="Q139" s="22">
        <f t="shared" si="111"/>
        <v>960.14991543244651</v>
      </c>
      <c r="R139" s="22">
        <f t="shared" ref="R139:V139" si="112">SUM(R140:R141)</f>
        <v>924.31087846901653</v>
      </c>
      <c r="S139" s="22">
        <f t="shared" si="112"/>
        <v>898.26564498597895</v>
      </c>
      <c r="T139" s="22">
        <f t="shared" si="112"/>
        <v>883.23404821986867</v>
      </c>
      <c r="U139" s="22">
        <f t="shared" si="112"/>
        <v>874.22152024148249</v>
      </c>
      <c r="V139" s="22">
        <f t="shared" si="112"/>
        <v>885.72205173209659</v>
      </c>
      <c r="W139" s="22">
        <f t="shared" ref="W139" si="113">SUM(W140:W141)</f>
        <v>915.56582514246384</v>
      </c>
      <c r="DA139" s="57"/>
    </row>
    <row r="140" spans="1:105" ht="12" customHeight="1" x14ac:dyDescent="0.25">
      <c r="A140" s="28" t="s">
        <v>28</v>
      </c>
      <c r="B140" s="29">
        <f>B10*1000*11630/RES_summary!B$6</f>
        <v>310.81103686653222</v>
      </c>
      <c r="C140" s="29">
        <f>C10*1000*11630/RES_summary!C$6</f>
        <v>353.90829167971862</v>
      </c>
      <c r="D140" s="29">
        <f>D10*1000*11630/RES_summary!D$6</f>
        <v>391.87379276864158</v>
      </c>
      <c r="E140" s="29">
        <f>E10*1000*11630/RES_summary!E$6</f>
        <v>424.50646251450536</v>
      </c>
      <c r="F140" s="29">
        <f>F10*1000*11630/RES_summary!F$6</f>
        <v>443.96312251410092</v>
      </c>
      <c r="G140" s="29">
        <f>G10*1000*11630/RES_summary!G$6</f>
        <v>470.19906904291673</v>
      </c>
      <c r="H140" s="29">
        <f>H10*1000*11630/RES_summary!H$6</f>
        <v>504.18211863285512</v>
      </c>
      <c r="I140" s="29">
        <f>I10*1000*11630/RES_summary!I$6</f>
        <v>536.87711286941135</v>
      </c>
      <c r="J140" s="29">
        <f>J10*1000*11630/RES_summary!J$6</f>
        <v>559.43495853616105</v>
      </c>
      <c r="K140" s="29">
        <f>K10*1000*11630/RES_summary!K$6</f>
        <v>589.92156238256814</v>
      </c>
      <c r="L140" s="29">
        <f>L10*1000*11630/RES_summary!L$6</f>
        <v>622.48869401505863</v>
      </c>
      <c r="M140" s="29">
        <f>M10*1000*11630/RES_summary!M$6</f>
        <v>653.06575725826883</v>
      </c>
      <c r="N140" s="29">
        <f>N10*1000*11630/RES_summary!N$6</f>
        <v>679.35738229134154</v>
      </c>
      <c r="O140" s="29">
        <f>O10*1000*11630/RES_summary!O$6</f>
        <v>705.92165498583006</v>
      </c>
      <c r="P140" s="29">
        <f>P10*1000*11630/RES_summary!P$6</f>
        <v>714.15207737484832</v>
      </c>
      <c r="Q140" s="29">
        <f>Q10*1000*11630/RES_summary!Q$6</f>
        <v>739.23253432687488</v>
      </c>
      <c r="R140" s="29">
        <f>R10*1000*11630/RES_summary!R$6</f>
        <v>701.71447003519006</v>
      </c>
      <c r="S140" s="29">
        <f>S10*1000*11630/RES_summary!S$6</f>
        <v>664.78275188435214</v>
      </c>
      <c r="T140" s="29">
        <f>T10*1000*11630/RES_summary!T$6</f>
        <v>636.45339638958535</v>
      </c>
      <c r="U140" s="29">
        <f>U10*1000*11630/RES_summary!U$6</f>
        <v>614.18311863631175</v>
      </c>
      <c r="V140" s="29">
        <f>V10*1000*11630/RES_summary!V$6</f>
        <v>605.00288751532037</v>
      </c>
      <c r="W140" s="29">
        <f>W10*1000*11630/RES_summary!W$6</f>
        <v>613.28103999906466</v>
      </c>
      <c r="DA140" s="58" t="s">
        <v>1052</v>
      </c>
    </row>
    <row r="141" spans="1:105" ht="12" customHeight="1" x14ac:dyDescent="0.25">
      <c r="A141" s="28" t="s">
        <v>27</v>
      </c>
      <c r="B141" s="29">
        <f>B11*1000*11630/RES_summary!B$6</f>
        <v>82.51865750251595</v>
      </c>
      <c r="C141" s="29">
        <f>C11*1000*11630/RES_summary!C$6</f>
        <v>86.601810961896064</v>
      </c>
      <c r="D141" s="29">
        <f>D11*1000*11630/RES_summary!D$6</f>
        <v>90.382410914369217</v>
      </c>
      <c r="E141" s="29">
        <f>E11*1000*11630/RES_summary!E$6</f>
        <v>95.824763117897277</v>
      </c>
      <c r="F141" s="29">
        <f>F11*1000*11630/RES_summary!F$6</f>
        <v>108.31492190634334</v>
      </c>
      <c r="G141" s="29">
        <f>G11*1000*11630/RES_summary!G$6</f>
        <v>121.60877005348082</v>
      </c>
      <c r="H141" s="29">
        <f>H11*1000*11630/RES_summary!H$6</f>
        <v>134.35668196669593</v>
      </c>
      <c r="I141" s="29">
        <f>I11*1000*11630/RES_summary!I$6</f>
        <v>144.89652670738823</v>
      </c>
      <c r="J141" s="29">
        <f>J11*1000*11630/RES_summary!J$6</f>
        <v>155.90880311590035</v>
      </c>
      <c r="K141" s="29">
        <f>K11*1000*11630/RES_summary!K$6</f>
        <v>170.80969373909195</v>
      </c>
      <c r="L141" s="29">
        <f>L11*1000*11630/RES_summary!L$6</f>
        <v>175.48106446802575</v>
      </c>
      <c r="M141" s="29">
        <f>M11*1000*11630/RES_summary!M$6</f>
        <v>184.28465312338415</v>
      </c>
      <c r="N141" s="29">
        <f>N11*1000*11630/RES_summary!N$6</f>
        <v>189.90833355194147</v>
      </c>
      <c r="O141" s="29">
        <f>O11*1000*11630/RES_summary!O$6</f>
        <v>200.1795611199864</v>
      </c>
      <c r="P141" s="29">
        <f>P11*1000*11630/RES_summary!P$6</f>
        <v>208.79546342961174</v>
      </c>
      <c r="Q141" s="29">
        <f>Q11*1000*11630/RES_summary!Q$6</f>
        <v>220.91738110557162</v>
      </c>
      <c r="R141" s="29">
        <f>R11*1000*11630/RES_summary!R$6</f>
        <v>222.59640843382644</v>
      </c>
      <c r="S141" s="29">
        <f>S11*1000*11630/RES_summary!S$6</f>
        <v>233.48289310162679</v>
      </c>
      <c r="T141" s="29">
        <f>T11*1000*11630/RES_summary!T$6</f>
        <v>246.78065183028329</v>
      </c>
      <c r="U141" s="29">
        <f>U11*1000*11630/RES_summary!U$6</f>
        <v>260.03840160517075</v>
      </c>
      <c r="V141" s="29">
        <f>V11*1000*11630/RES_summary!V$6</f>
        <v>280.71916421677622</v>
      </c>
      <c r="W141" s="29">
        <f>W11*1000*11630/RES_summary!W$6</f>
        <v>302.28478514339912</v>
      </c>
      <c r="DA141" s="58" t="s">
        <v>1053</v>
      </c>
    </row>
    <row r="142" spans="1:105" ht="12.95" customHeight="1" x14ac:dyDescent="0.25">
      <c r="A142" s="23" t="s">
        <v>108</v>
      </c>
      <c r="B142" s="22">
        <f t="shared" ref="B142" si="114">SUM(B143:B144)</f>
        <v>909.03379586030201</v>
      </c>
      <c r="C142" s="22">
        <f t="shared" ref="C142:Q142" si="115">SUM(C143:C144)</f>
        <v>917.33202850986174</v>
      </c>
      <c r="D142" s="22">
        <f t="shared" si="115"/>
        <v>917.58706732368182</v>
      </c>
      <c r="E142" s="22">
        <f t="shared" si="115"/>
        <v>915.72623173231375</v>
      </c>
      <c r="F142" s="22">
        <f t="shared" si="115"/>
        <v>910.81817191687719</v>
      </c>
      <c r="G142" s="22">
        <f t="shared" si="115"/>
        <v>909.74966000124562</v>
      </c>
      <c r="H142" s="22">
        <f t="shared" si="115"/>
        <v>913.37752731852788</v>
      </c>
      <c r="I142" s="22">
        <f t="shared" si="115"/>
        <v>912.22456891660318</v>
      </c>
      <c r="J142" s="22">
        <f t="shared" si="115"/>
        <v>911.01314331956291</v>
      </c>
      <c r="K142" s="22">
        <f t="shared" si="115"/>
        <v>904.73878637042935</v>
      </c>
      <c r="L142" s="22">
        <f t="shared" si="115"/>
        <v>888.94138494038134</v>
      </c>
      <c r="M142" s="22">
        <f t="shared" si="115"/>
        <v>858.44151688611737</v>
      </c>
      <c r="N142" s="22">
        <f t="shared" si="115"/>
        <v>822.95822160493253</v>
      </c>
      <c r="O142" s="22">
        <f t="shared" si="115"/>
        <v>798.9926618020977</v>
      </c>
      <c r="P142" s="22">
        <f t="shared" si="115"/>
        <v>766.79059679499233</v>
      </c>
      <c r="Q142" s="22">
        <f t="shared" si="115"/>
        <v>737.51684688585397</v>
      </c>
      <c r="R142" s="22">
        <f t="shared" ref="R142:V142" si="116">SUM(R143:R144)</f>
        <v>713.94985136099785</v>
      </c>
      <c r="S142" s="22">
        <f t="shared" si="116"/>
        <v>676.80918461693705</v>
      </c>
      <c r="T142" s="22">
        <f t="shared" si="116"/>
        <v>639.467997279972</v>
      </c>
      <c r="U142" s="22">
        <f t="shared" si="116"/>
        <v>608.20149983415297</v>
      </c>
      <c r="V142" s="22">
        <f t="shared" si="116"/>
        <v>604.4866105969935</v>
      </c>
      <c r="W142" s="22">
        <f t="shared" ref="W142" si="117">SUM(W143:W144)</f>
        <v>614.08095175218682</v>
      </c>
      <c r="DA142" s="57"/>
    </row>
    <row r="143" spans="1:105" ht="12" customHeight="1" x14ac:dyDescent="0.25">
      <c r="A143" s="30" t="s">
        <v>44</v>
      </c>
      <c r="B143" s="31">
        <f>B13*1000*11630/RES_summary!B$6</f>
        <v>763.26679652817143</v>
      </c>
      <c r="C143" s="31">
        <f>C13*1000*11630/RES_summary!C$6</f>
        <v>764.90498500182059</v>
      </c>
      <c r="D143" s="31">
        <f>D13*1000*11630/RES_summary!D$6</f>
        <v>761.85883432171568</v>
      </c>
      <c r="E143" s="31">
        <f>E13*1000*11630/RES_summary!E$6</f>
        <v>756.00957046409701</v>
      </c>
      <c r="F143" s="31">
        <f>F13*1000*11630/RES_summary!F$6</f>
        <v>747.46662276196969</v>
      </c>
      <c r="G143" s="31">
        <f>G13*1000*11630/RES_summary!G$6</f>
        <v>740.0188336991057</v>
      </c>
      <c r="H143" s="31">
        <f>H13*1000*11630/RES_summary!H$6</f>
        <v>731.57350355146241</v>
      </c>
      <c r="I143" s="31">
        <f>I13*1000*11630/RES_summary!I$6</f>
        <v>724.87445177781785</v>
      </c>
      <c r="J143" s="31">
        <f>J13*1000*11630/RES_summary!J$6</f>
        <v>715.30956133087625</v>
      </c>
      <c r="K143" s="31">
        <f>K13*1000*11630/RES_summary!K$6</f>
        <v>700.96959845419406</v>
      </c>
      <c r="L143" s="31">
        <f>L13*1000*11630/RES_summary!L$6</f>
        <v>680.05002952452548</v>
      </c>
      <c r="M143" s="31">
        <f>M13*1000*11630/RES_summary!M$6</f>
        <v>644.73433543458998</v>
      </c>
      <c r="N143" s="31">
        <f>N13*1000*11630/RES_summary!N$6</f>
        <v>607.40033105762859</v>
      </c>
      <c r="O143" s="31">
        <f>O13*1000*11630/RES_summary!O$6</f>
        <v>580.47115523371838</v>
      </c>
      <c r="P143" s="31">
        <f>P13*1000*11630/RES_summary!P$6</f>
        <v>547.16467742671125</v>
      </c>
      <c r="Q143" s="31">
        <f>Q13*1000*11630/RES_summary!Q$6</f>
        <v>514.90329827094843</v>
      </c>
      <c r="R143" s="31">
        <f>R13*1000*11630/RES_summary!R$6</f>
        <v>484.56854619881295</v>
      </c>
      <c r="S143" s="31">
        <f>S13*1000*11630/RES_summary!S$6</f>
        <v>450.33341901229522</v>
      </c>
      <c r="T143" s="31">
        <f>T13*1000*11630/RES_summary!T$6</f>
        <v>413.99968916804505</v>
      </c>
      <c r="U143" s="31">
        <f>U13*1000*11630/RES_summary!U$6</f>
        <v>381.34325045531938</v>
      </c>
      <c r="V143" s="31">
        <f>V13*1000*11630/RES_summary!V$6</f>
        <v>368.91019409614802</v>
      </c>
      <c r="W143" s="31">
        <f>W13*1000*11630/RES_summary!W$6</f>
        <v>366.27631195056705</v>
      </c>
      <c r="DA143" s="59" t="s">
        <v>1054</v>
      </c>
    </row>
    <row r="144" spans="1:105" ht="12" customHeight="1" x14ac:dyDescent="0.25">
      <c r="A144" s="32" t="s">
        <v>25</v>
      </c>
      <c r="B144" s="33">
        <f>B14*1000*11630/RES_summary!B$6</f>
        <v>145.76699933213052</v>
      </c>
      <c r="C144" s="33">
        <f>C14*1000*11630/RES_summary!C$6</f>
        <v>152.42704350804112</v>
      </c>
      <c r="D144" s="33">
        <f>D14*1000*11630/RES_summary!D$6</f>
        <v>155.7282330019662</v>
      </c>
      <c r="E144" s="33">
        <f>E14*1000*11630/RES_summary!E$6</f>
        <v>159.71666126821677</v>
      </c>
      <c r="F144" s="33">
        <f>F14*1000*11630/RES_summary!F$6</f>
        <v>163.35154915490756</v>
      </c>
      <c r="G144" s="33">
        <f>G14*1000*11630/RES_summary!G$6</f>
        <v>169.73082630213995</v>
      </c>
      <c r="H144" s="33">
        <f>H14*1000*11630/RES_summary!H$6</f>
        <v>181.80402376706553</v>
      </c>
      <c r="I144" s="33">
        <f>I14*1000*11630/RES_summary!I$6</f>
        <v>187.35011713878538</v>
      </c>
      <c r="J144" s="33">
        <f>J14*1000*11630/RES_summary!J$6</f>
        <v>195.70358198868669</v>
      </c>
      <c r="K144" s="33">
        <f>K14*1000*11630/RES_summary!K$6</f>
        <v>203.76918791623527</v>
      </c>
      <c r="L144" s="33">
        <f>L14*1000*11630/RES_summary!L$6</f>
        <v>208.8913554158558</v>
      </c>
      <c r="M144" s="33">
        <f>M14*1000*11630/RES_summary!M$6</f>
        <v>213.70718145152742</v>
      </c>
      <c r="N144" s="33">
        <f>N14*1000*11630/RES_summary!N$6</f>
        <v>215.55789054730397</v>
      </c>
      <c r="O144" s="33">
        <f>O14*1000*11630/RES_summary!O$6</f>
        <v>218.52150656837927</v>
      </c>
      <c r="P144" s="33">
        <f>P14*1000*11630/RES_summary!P$6</f>
        <v>219.62591936828105</v>
      </c>
      <c r="Q144" s="33">
        <f>Q14*1000*11630/RES_summary!Q$6</f>
        <v>222.61354861490554</v>
      </c>
      <c r="R144" s="33">
        <f>R14*1000*11630/RES_summary!R$6</f>
        <v>229.3813051621849</v>
      </c>
      <c r="S144" s="33">
        <f>S14*1000*11630/RES_summary!S$6</f>
        <v>226.47576560464188</v>
      </c>
      <c r="T144" s="33">
        <f>T14*1000*11630/RES_summary!T$6</f>
        <v>225.468308111927</v>
      </c>
      <c r="U144" s="33">
        <f>U14*1000*11630/RES_summary!U$6</f>
        <v>226.85824937883356</v>
      </c>
      <c r="V144" s="33">
        <f>V14*1000*11630/RES_summary!V$6</f>
        <v>235.57641650084545</v>
      </c>
      <c r="W144" s="33">
        <f>W14*1000*11630/RES_summary!W$6</f>
        <v>247.80463980161977</v>
      </c>
      <c r="DA144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  <ignoredErrors>
    <ignoredError sqref="B22:P25 Q22:V25 B139:V142 B9:V12 W9:W30 W35 W38 W41:W43 W48 W51 W54:W56 W61 W64 W67:W69 W74 W77 W80:W82 W87 W90 W93:W95 W100 W103 W106:W144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8.3933681892212579</v>
      </c>
      <c r="C3" s="49">
        <f t="shared" ref="C3:W3" si="0">C5*C11/11630</f>
        <v>8.402909574277265</v>
      </c>
      <c r="D3" s="49">
        <f t="shared" si="0"/>
        <v>8.4280248048859203</v>
      </c>
      <c r="E3" s="49">
        <f t="shared" si="0"/>
        <v>8.4330499564589374</v>
      </c>
      <c r="F3" s="49">
        <f t="shared" si="0"/>
        <v>8.4329510280806552</v>
      </c>
      <c r="G3" s="49">
        <f t="shared" si="0"/>
        <v>8.4136491855937159</v>
      </c>
      <c r="H3" s="49">
        <f t="shared" si="0"/>
        <v>8.4681275624284567</v>
      </c>
      <c r="I3" s="49">
        <f t="shared" si="0"/>
        <v>8.4146897104439446</v>
      </c>
      <c r="J3" s="49">
        <f t="shared" si="0"/>
        <v>8.3916387102525274</v>
      </c>
      <c r="K3" s="49">
        <f t="shared" si="0"/>
        <v>8.3640265980730248</v>
      </c>
      <c r="L3" s="49">
        <f t="shared" si="0"/>
        <v>8.2456832513405534</v>
      </c>
      <c r="M3" s="49">
        <f t="shared" si="0"/>
        <v>8.2485830243418601</v>
      </c>
      <c r="N3" s="49">
        <f t="shared" si="0"/>
        <v>8.4559444427245936</v>
      </c>
      <c r="O3" s="49">
        <f t="shared" si="0"/>
        <v>8.4751898918155248</v>
      </c>
      <c r="P3" s="49">
        <f t="shared" si="0"/>
        <v>8.5670686486201877</v>
      </c>
      <c r="Q3" s="49">
        <f t="shared" si="0"/>
        <v>8.5385423467441566</v>
      </c>
      <c r="R3" s="49">
        <f t="shared" si="0"/>
        <v>8.5788975491154549</v>
      </c>
      <c r="S3" s="49">
        <f t="shared" si="0"/>
        <v>8.55996446814728</v>
      </c>
      <c r="T3" s="49">
        <f t="shared" si="0"/>
        <v>8.5172818418951941</v>
      </c>
      <c r="U3" s="49">
        <f t="shared" si="0"/>
        <v>8.4720837525911108</v>
      </c>
      <c r="V3" s="49">
        <f t="shared" si="0"/>
        <v>8.5100042928374524</v>
      </c>
      <c r="W3" s="49">
        <f t="shared" si="0"/>
        <v>8.4148826087971198</v>
      </c>
      <c r="DA3" s="62" t="s">
        <v>967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11.143250232950146</v>
      </c>
      <c r="C5" s="49">
        <f t="shared" ref="C5:W5" si="1">C7*C13/1000000</f>
        <v>11.155917619731124</v>
      </c>
      <c r="D5" s="49">
        <f t="shared" si="1"/>
        <v>11.189261242103118</v>
      </c>
      <c r="E5" s="49">
        <f t="shared" si="1"/>
        <v>11.19593276182848</v>
      </c>
      <c r="F5" s="49">
        <f t="shared" si="1"/>
        <v>11.195801421983795</v>
      </c>
      <c r="G5" s="49">
        <f t="shared" si="1"/>
        <v>11.170175802335038</v>
      </c>
      <c r="H5" s="49">
        <f t="shared" si="1"/>
        <v>11.242502688475227</v>
      </c>
      <c r="I5" s="49">
        <f t="shared" si="1"/>
        <v>11.171557229733226</v>
      </c>
      <c r="J5" s="49">
        <f t="shared" si="1"/>
        <v>11.140954132447137</v>
      </c>
      <c r="K5" s="49">
        <f t="shared" si="1"/>
        <v>11.10429558625448</v>
      </c>
      <c r="L5" s="49">
        <f t="shared" si="1"/>
        <v>10.947179933001221</v>
      </c>
      <c r="M5" s="49">
        <f t="shared" si="1"/>
        <v>10.951029745787199</v>
      </c>
      <c r="N5" s="49">
        <f t="shared" si="1"/>
        <v>11.22632806722455</v>
      </c>
      <c r="O5" s="49">
        <f t="shared" si="1"/>
        <v>11.251878817558744</v>
      </c>
      <c r="P5" s="49">
        <f t="shared" si="1"/>
        <v>11.373859404503747</v>
      </c>
      <c r="Q5" s="49">
        <f t="shared" si="1"/>
        <v>11.335987156693438</v>
      </c>
      <c r="R5" s="49">
        <f t="shared" si="1"/>
        <v>11.389563755275427</v>
      </c>
      <c r="S5" s="49">
        <f t="shared" si="1"/>
        <v>11.364427712848501</v>
      </c>
      <c r="T5" s="49">
        <f t="shared" si="1"/>
        <v>11.307761166808348</v>
      </c>
      <c r="U5" s="49">
        <f t="shared" si="1"/>
        <v>11.247755027698014</v>
      </c>
      <c r="V5" s="49">
        <f t="shared" si="1"/>
        <v>11.298099306586712</v>
      </c>
      <c r="W5" s="49">
        <f t="shared" si="1"/>
        <v>11.171813326519466</v>
      </c>
      <c r="DA5" s="62" t="s">
        <v>976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230752</v>
      </c>
      <c r="C7" s="35">
        <v>234438</v>
      </c>
      <c r="D7" s="35">
        <v>239470</v>
      </c>
      <c r="E7" s="35">
        <v>244231</v>
      </c>
      <c r="F7" s="35">
        <v>249301</v>
      </c>
      <c r="G7" s="35">
        <v>254141</v>
      </c>
      <c r="H7" s="35">
        <v>262527</v>
      </c>
      <c r="I7" s="35">
        <v>267141</v>
      </c>
      <c r="J7" s="35">
        <v>273697</v>
      </c>
      <c r="K7" s="35">
        <v>280910</v>
      </c>
      <c r="L7" s="35">
        <v>284604</v>
      </c>
      <c r="M7" s="35">
        <v>294520</v>
      </c>
      <c r="N7" s="35">
        <v>315532</v>
      </c>
      <c r="O7" s="35">
        <v>328418</v>
      </c>
      <c r="P7" s="35">
        <v>346962</v>
      </c>
      <c r="Q7" s="35">
        <v>360484</v>
      </c>
      <c r="R7" s="35">
        <v>379042</v>
      </c>
      <c r="S7" s="35">
        <v>394695</v>
      </c>
      <c r="T7" s="35">
        <v>409882</v>
      </c>
      <c r="U7" s="35">
        <v>421262</v>
      </c>
      <c r="V7" s="35">
        <v>439057</v>
      </c>
      <c r="W7" s="35">
        <v>446669</v>
      </c>
      <c r="DA7" s="59" t="s">
        <v>984</v>
      </c>
    </row>
    <row r="8" spans="1:105" ht="12.95" customHeight="1" x14ac:dyDescent="0.25">
      <c r="A8" s="51" t="s">
        <v>116</v>
      </c>
      <c r="B8" s="52"/>
      <c r="C8" s="52">
        <v>15818.884032917791</v>
      </c>
      <c r="D8" s="52">
        <v>17242.925903662865</v>
      </c>
      <c r="E8" s="52">
        <v>17050.469760050648</v>
      </c>
      <c r="F8" s="52">
        <v>17438.518830983608</v>
      </c>
      <c r="G8" s="52">
        <v>17288.07636613326</v>
      </c>
      <c r="H8" s="52">
        <v>20914.145636073925</v>
      </c>
      <c r="I8" s="52">
        <v>17222.729932417104</v>
      </c>
      <c r="J8" s="52">
        <v>19245.832567946753</v>
      </c>
      <c r="K8" s="52">
        <v>19984.456876755547</v>
      </c>
      <c r="L8" s="52">
        <v>16547.606214381929</v>
      </c>
      <c r="M8" s="52">
        <v>22852.283957948035</v>
      </c>
      <c r="N8" s="52">
        <v>34031.493506298517</v>
      </c>
      <c r="O8" s="52">
        <v>25989.238280140271</v>
      </c>
      <c r="P8" s="52">
        <v>31731.521722183097</v>
      </c>
      <c r="Q8" s="52">
        <v>26794.347297281143</v>
      </c>
      <c r="R8" s="52">
        <v>31915.718492575514</v>
      </c>
      <c r="S8" s="52">
        <v>29096.638817637402</v>
      </c>
      <c r="T8" s="52">
        <v>28717.111804612563</v>
      </c>
      <c r="U8" s="52">
        <v>27198.884032917791</v>
      </c>
      <c r="V8" s="52">
        <v>35037.925903662865</v>
      </c>
      <c r="W8" s="52">
        <v>24662.469760050648</v>
      </c>
      <c r="DA8" s="63" t="s">
        <v>992</v>
      </c>
    </row>
    <row r="9" spans="1:105" ht="12.95" customHeight="1" x14ac:dyDescent="0.25">
      <c r="A9" s="53" t="s">
        <v>115</v>
      </c>
      <c r="B9" s="36"/>
      <c r="C9" s="36">
        <v>12132.884032917791</v>
      </c>
      <c r="D9" s="36">
        <v>12210.925903662865</v>
      </c>
      <c r="E9" s="36">
        <v>12289.469760050648</v>
      </c>
      <c r="F9" s="36">
        <v>12368.518830983608</v>
      </c>
      <c r="G9" s="36">
        <v>12448.076366133289</v>
      </c>
      <c r="H9" s="36">
        <v>12528.145636073896</v>
      </c>
      <c r="I9" s="36">
        <v>12608.729932417104</v>
      </c>
      <c r="J9" s="36">
        <v>12689.832567946753</v>
      </c>
      <c r="K9" s="36">
        <v>12771.456876755576</v>
      </c>
      <c r="L9" s="36">
        <v>12853.606214381929</v>
      </c>
      <c r="M9" s="36">
        <v>12936.283957948035</v>
      </c>
      <c r="N9" s="36">
        <v>13019.493506298517</v>
      </c>
      <c r="O9" s="36">
        <v>13103.238280140271</v>
      </c>
      <c r="P9" s="36">
        <v>13187.521722183097</v>
      </c>
      <c r="Q9" s="36">
        <v>13272.347297281143</v>
      </c>
      <c r="R9" s="36">
        <v>13357.718492575514</v>
      </c>
      <c r="S9" s="36">
        <v>13443.638817637402</v>
      </c>
      <c r="T9" s="36">
        <v>13530.111804612563</v>
      </c>
      <c r="U9" s="36">
        <v>15818.884032917791</v>
      </c>
      <c r="V9" s="36">
        <v>17242.925903662865</v>
      </c>
      <c r="W9" s="36">
        <v>17050.469760050648</v>
      </c>
      <c r="DA9" s="60" t="s">
        <v>1000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8759.9999999999945</v>
      </c>
      <c r="C11" s="54">
        <v>8759.9999999999964</v>
      </c>
      <c r="D11" s="54">
        <v>8759.9999999999945</v>
      </c>
      <c r="E11" s="54">
        <v>8759.9999999999964</v>
      </c>
      <c r="F11" s="54">
        <v>8759.9999999999982</v>
      </c>
      <c r="G11" s="54">
        <v>8759.9999999999982</v>
      </c>
      <c r="H11" s="54">
        <v>8759.9999999999964</v>
      </c>
      <c r="I11" s="54">
        <v>8760</v>
      </c>
      <c r="J11" s="54">
        <v>8759.9999999999982</v>
      </c>
      <c r="K11" s="54">
        <v>8760.0000000000018</v>
      </c>
      <c r="L11" s="54">
        <v>8759.9999999999945</v>
      </c>
      <c r="M11" s="54">
        <v>8759.9999999999964</v>
      </c>
      <c r="N11" s="54">
        <v>8759.9999999999982</v>
      </c>
      <c r="O11" s="54">
        <v>8759.9999999999964</v>
      </c>
      <c r="P11" s="54">
        <v>8759.9999999999964</v>
      </c>
      <c r="Q11" s="54">
        <v>8760.0000000000018</v>
      </c>
      <c r="R11" s="54">
        <v>8760</v>
      </c>
      <c r="S11" s="54">
        <v>8760</v>
      </c>
      <c r="T11" s="54">
        <v>8759.9999999999982</v>
      </c>
      <c r="U11" s="54">
        <v>8760</v>
      </c>
      <c r="V11" s="54">
        <v>8759.9999999999982</v>
      </c>
      <c r="W11" s="54">
        <v>8759.9999999999982</v>
      </c>
      <c r="DA11" s="62" t="s">
        <v>1008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48.291023405864941</v>
      </c>
      <c r="C13" s="35">
        <v>47.585790783623494</v>
      </c>
      <c r="D13" s="35">
        <v>46.725106452178217</v>
      </c>
      <c r="E13" s="35">
        <v>45.841571143010022</v>
      </c>
      <c r="F13" s="35">
        <v>44.908770610562314</v>
      </c>
      <c r="G13" s="35">
        <v>43.952671164176735</v>
      </c>
      <c r="H13" s="35">
        <v>42.824176897900891</v>
      </c>
      <c r="I13" s="35">
        <v>41.81895414681096</v>
      </c>
      <c r="J13" s="35">
        <v>40.705430210952755</v>
      </c>
      <c r="K13" s="35">
        <v>39.529726909880317</v>
      </c>
      <c r="L13" s="35">
        <v>38.464603213592298</v>
      </c>
      <c r="M13" s="35">
        <v>37.182635290598938</v>
      </c>
      <c r="N13" s="35">
        <v>35.579047663072366</v>
      </c>
      <c r="O13" s="35">
        <v>34.260846901079546</v>
      </c>
      <c r="P13" s="35">
        <v>32.781282689469592</v>
      </c>
      <c r="Q13" s="35">
        <v>31.446575039928092</v>
      </c>
      <c r="R13" s="35">
        <v>30.048289517455654</v>
      </c>
      <c r="S13" s="35">
        <v>28.792935590388783</v>
      </c>
      <c r="T13" s="35">
        <v>27.587845201322207</v>
      </c>
      <c r="U13" s="35">
        <v>26.700141545399333</v>
      </c>
      <c r="V13" s="35">
        <v>25.732648167747495</v>
      </c>
      <c r="W13" s="35">
        <v>25.011391716280883</v>
      </c>
      <c r="DA13" s="59" t="s">
        <v>1016</v>
      </c>
    </row>
    <row r="14" spans="1:105" ht="12.95" customHeight="1" x14ac:dyDescent="0.25">
      <c r="A14" s="53" t="s">
        <v>112</v>
      </c>
      <c r="B14" s="36"/>
      <c r="C14" s="36">
        <v>37.839380600405534</v>
      </c>
      <c r="D14" s="36">
        <v>36.1320192683025</v>
      </c>
      <c r="E14" s="36">
        <v>35.198009204401878</v>
      </c>
      <c r="F14" s="36">
        <v>34.243567260840777</v>
      </c>
      <c r="G14" s="36">
        <v>33.289112988508791</v>
      </c>
      <c r="H14" s="36">
        <v>32.385920614210121</v>
      </c>
      <c r="I14" s="36">
        <v>31.234479995534947</v>
      </c>
      <c r="J14" s="36">
        <v>30.250803763032248</v>
      </c>
      <c r="K14" s="36">
        <v>29.02696732501423</v>
      </c>
      <c r="L14" s="36">
        <v>28.016024752408526</v>
      </c>
      <c r="M14" s="36">
        <v>27.505180897489687</v>
      </c>
      <c r="N14" s="36">
        <v>26.564305410669178</v>
      </c>
      <c r="O14" s="36">
        <v>25.330466776940085</v>
      </c>
      <c r="P14" s="36">
        <v>23.913744627186315</v>
      </c>
      <c r="Q14" s="36">
        <v>22.50709746658594</v>
      </c>
      <c r="R14" s="36">
        <v>21.889981737946147</v>
      </c>
      <c r="S14" s="36">
        <v>21.448217379572636</v>
      </c>
      <c r="T14" s="36">
        <v>20.779123049014871</v>
      </c>
      <c r="U14" s="36">
        <v>19.801203381473595</v>
      </c>
      <c r="V14" s="36">
        <v>19.218204060742178</v>
      </c>
      <c r="W14" s="36">
        <v>19.213672276000676</v>
      </c>
      <c r="DA14" s="60" t="s">
        <v>1024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1.345673180659797</v>
      </c>
      <c r="C16" s="44">
        <f>C7/RES_summary!C$6</f>
        <v>1.345257359270098</v>
      </c>
      <c r="D16" s="44">
        <f>D7/RES_summary!D$6</f>
        <v>1.3533583881997231</v>
      </c>
      <c r="E16" s="44">
        <f>E7/RES_summary!E$6</f>
        <v>1.3619841623912559</v>
      </c>
      <c r="F16" s="44">
        <f>F7/RES_summary!F$6</f>
        <v>1.3709985206693833</v>
      </c>
      <c r="G16" s="44">
        <f>G7/RES_summary!G$6</f>
        <v>1.377517724345771</v>
      </c>
      <c r="H16" s="44">
        <f>H7/RES_summary!H$6</f>
        <v>1.3778774996063612</v>
      </c>
      <c r="I16" s="44">
        <f>I7/RES_summary!I$6</f>
        <v>1.384551994361058</v>
      </c>
      <c r="J16" s="44">
        <f>J7/RES_summary!J$6</f>
        <v>1.3933776924760852</v>
      </c>
      <c r="K16" s="44">
        <f>K7/RES_summary!K$6</f>
        <v>1.4025583671186914</v>
      </c>
      <c r="L16" s="44">
        <f>L7/RES_summary!L$6</f>
        <v>1.4131982720095337</v>
      </c>
      <c r="M16" s="44">
        <f>M7/RES_summary!M$6</f>
        <v>1.4345066752390276</v>
      </c>
      <c r="N16" s="44">
        <f>N7/RES_summary!N$6</f>
        <v>1.4632757357374069</v>
      </c>
      <c r="O16" s="44">
        <f>O7/RES_summary!O$6</f>
        <v>1.4945890105489263</v>
      </c>
      <c r="P16" s="44">
        <f>P7/RES_summary!P$6</f>
        <v>1.5066896530760245</v>
      </c>
      <c r="Q16" s="44">
        <f>Q7/RES_summary!Q$6</f>
        <v>1.5208049444174911</v>
      </c>
      <c r="R16" s="44">
        <f>R7/RES_summary!R$6</f>
        <v>1.5322381133326326</v>
      </c>
      <c r="S16" s="44">
        <f>S7/RES_summary!S$6</f>
        <v>1.5435198329364008</v>
      </c>
      <c r="T16" s="44">
        <f>T7/RES_summary!T$6</f>
        <v>1.5537250858585476</v>
      </c>
      <c r="U16" s="44">
        <f>U7/RES_summary!U$6</f>
        <v>1.5638786798826891</v>
      </c>
      <c r="V16" s="44">
        <f>V7/RES_summary!V$6</f>
        <v>1.5721989665655671</v>
      </c>
      <c r="W16" s="44">
        <f>W7/RES_summary!W$6</f>
        <v>1.5787875681732226</v>
      </c>
      <c r="DA16" s="59" t="s">
        <v>1032</v>
      </c>
    </row>
    <row r="17" spans="1:105" ht="12.95" customHeight="1" x14ac:dyDescent="0.25">
      <c r="A17" s="51" t="s">
        <v>43</v>
      </c>
      <c r="B17" s="52">
        <f t="shared" ref="B17:Q17" si="2">B13*B16</f>
        <v>64.983935063886975</v>
      </c>
      <c r="C17" s="52">
        <f t="shared" si="2"/>
        <v>64.015135248356714</v>
      </c>
      <c r="D17" s="52">
        <f t="shared" si="2"/>
        <v>63.235814756580396</v>
      </c>
      <c r="E17" s="52">
        <f t="shared" si="2"/>
        <v>62.435493875911668</v>
      </c>
      <c r="F17" s="52">
        <f t="shared" si="2"/>
        <v>61.569858072161608</v>
      </c>
      <c r="G17" s="52">
        <f t="shared" si="2"/>
        <v>60.545583560994729</v>
      </c>
      <c r="H17" s="52">
        <f t="shared" si="2"/>
        <v>59.00646978678018</v>
      </c>
      <c r="I17" s="52">
        <f t="shared" si="2"/>
        <v>57.900516366060749</v>
      </c>
      <c r="J17" s="52">
        <f t="shared" si="2"/>
        <v>56.718038418583674</v>
      </c>
      <c r="K17" s="52">
        <f t="shared" si="2"/>
        <v>55.442749227369532</v>
      </c>
      <c r="L17" s="52">
        <f t="shared" si="2"/>
        <v>54.358110794980995</v>
      </c>
      <c r="M17" s="52">
        <f t="shared" si="2"/>
        <v>53.338738527342421</v>
      </c>
      <c r="N17" s="52">
        <f t="shared" si="2"/>
        <v>52.061957146018486</v>
      </c>
      <c r="O17" s="52">
        <f t="shared" si="2"/>
        <v>51.205885270452725</v>
      </c>
      <c r="P17" s="52">
        <f t="shared" si="2"/>
        <v>49.391219442784028</v>
      </c>
      <c r="Q17" s="52">
        <f t="shared" si="2"/>
        <v>47.824106805718309</v>
      </c>
      <c r="R17" s="52">
        <f t="shared" ref="R17:V17" si="3">R13*R16</f>
        <v>46.041134439098975</v>
      </c>
      <c r="S17" s="52">
        <f t="shared" si="3"/>
        <v>44.442467132225445</v>
      </c>
      <c r="T17" s="52">
        <f t="shared" si="3"/>
        <v>42.86392715407667</v>
      </c>
      <c r="U17" s="52">
        <f t="shared" si="3"/>
        <v>41.755782112700054</v>
      </c>
      <c r="V17" s="52">
        <f t="shared" si="3"/>
        <v>40.456842856327945</v>
      </c>
      <c r="W17" s="52">
        <f t="shared" ref="W17" si="4">W13*W16</f>
        <v>39.487674304374984</v>
      </c>
      <c r="DA17" s="63" t="s">
        <v>1040</v>
      </c>
    </row>
    <row r="18" spans="1:105" ht="12.95" customHeight="1" x14ac:dyDescent="0.25">
      <c r="A18" s="53" t="s">
        <v>42</v>
      </c>
      <c r="B18" s="36">
        <f>B3*11630*1000/RES_summary!B$6</f>
        <v>569.25927115964953</v>
      </c>
      <c r="C18" s="36">
        <f>C3*11630*1000/RES_summary!C$6</f>
        <v>560.77258477560451</v>
      </c>
      <c r="D18" s="36">
        <f>D3*11630*1000/RES_summary!D$6</f>
        <v>553.94573726764395</v>
      </c>
      <c r="E18" s="36">
        <f>E3*11630*1000/RES_summary!E$6</f>
        <v>546.93492635298594</v>
      </c>
      <c r="F18" s="36">
        <f>F3*11630*1000/RES_summary!F$6</f>
        <v>539.35195671213569</v>
      </c>
      <c r="G18" s="36">
        <f>G3*11630*1000/RES_summary!G$6</f>
        <v>530.37931199431375</v>
      </c>
      <c r="H18" s="36">
        <f>H3*11630*1000/RES_summary!H$6</f>
        <v>516.89667533219415</v>
      </c>
      <c r="I18" s="36">
        <f>I3*11630*1000/RES_summary!I$6</f>
        <v>507.20852336669236</v>
      </c>
      <c r="J18" s="36">
        <f>J3*11630*1000/RES_summary!J$6</f>
        <v>496.85001654679292</v>
      </c>
      <c r="K18" s="36">
        <f>K3*11630*1000/RES_summary!K$6</f>
        <v>485.67848323175735</v>
      </c>
      <c r="L18" s="36">
        <f>L3*11630*1000/RES_summary!L$6</f>
        <v>476.17705056403321</v>
      </c>
      <c r="M18" s="36">
        <f>M3*11630*1000/RES_summary!M$6</f>
        <v>467.24734949951943</v>
      </c>
      <c r="N18" s="36">
        <f>N3*11630*1000/RES_summary!N$6</f>
        <v>456.06274459912174</v>
      </c>
      <c r="O18" s="36">
        <f>O3*11630*1000/RES_summary!O$6</f>
        <v>448.56355496916581</v>
      </c>
      <c r="P18" s="36">
        <f>P3*11630*1000/RES_summary!P$6</f>
        <v>432.66708231878778</v>
      </c>
      <c r="Q18" s="36">
        <f>Q3*11630*1000/RES_summary!Q$6</f>
        <v>418.93917561809246</v>
      </c>
      <c r="R18" s="36">
        <f>R3*11630*1000/RES_summary!R$6</f>
        <v>403.320337686507</v>
      </c>
      <c r="S18" s="36">
        <f>S3*11630*1000/RES_summary!S$6</f>
        <v>389.31601207829488</v>
      </c>
      <c r="T18" s="36">
        <f>T3*11630*1000/RES_summary!T$6</f>
        <v>375.48800186971147</v>
      </c>
      <c r="U18" s="36">
        <f>U3*11630*1000/RES_summary!U$6</f>
        <v>365.78065130725258</v>
      </c>
      <c r="V18" s="36">
        <f>V3*11630*1000/RES_summary!V$6</f>
        <v>354.40194342143275</v>
      </c>
      <c r="W18" s="36">
        <f>W3*11630*1000/RES_summary!W$6</f>
        <v>345.9120269063248</v>
      </c>
      <c r="DA18" s="60" t="s">
        <v>1048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3.7134574257250401</v>
      </c>
      <c r="C3" s="49">
        <f t="shared" ref="C3:W3" si="0">C5*C11/11630</f>
        <v>3.7009523454620443</v>
      </c>
      <c r="D3" s="49">
        <f t="shared" si="0"/>
        <v>3.6998696307867336</v>
      </c>
      <c r="E3" s="49">
        <f t="shared" si="0"/>
        <v>3.7192499913466639</v>
      </c>
      <c r="F3" s="49">
        <f t="shared" si="0"/>
        <v>3.7169969226460049</v>
      </c>
      <c r="G3" s="49">
        <f t="shared" si="0"/>
        <v>3.7078748932615766</v>
      </c>
      <c r="H3" s="49">
        <f t="shared" si="0"/>
        <v>3.7797677961038456</v>
      </c>
      <c r="I3" s="49">
        <f t="shared" si="0"/>
        <v>3.7429197600739506</v>
      </c>
      <c r="J3" s="49">
        <f t="shared" si="0"/>
        <v>3.6935029359358609</v>
      </c>
      <c r="K3" s="49">
        <f t="shared" si="0"/>
        <v>3.6931734565541579</v>
      </c>
      <c r="L3" s="49">
        <f t="shared" si="0"/>
        <v>3.6095630369503424</v>
      </c>
      <c r="M3" s="49">
        <f t="shared" si="0"/>
        <v>3.5486436443505287</v>
      </c>
      <c r="N3" s="49">
        <f t="shared" si="0"/>
        <v>3.547477076630333</v>
      </c>
      <c r="O3" s="49">
        <f t="shared" si="0"/>
        <v>3.4687366153111006</v>
      </c>
      <c r="P3" s="49">
        <f t="shared" si="0"/>
        <v>3.4456517657112542</v>
      </c>
      <c r="Q3" s="49">
        <f t="shared" si="0"/>
        <v>3.3899672621693346</v>
      </c>
      <c r="R3" s="49">
        <f t="shared" si="0"/>
        <v>3.4378009010708666</v>
      </c>
      <c r="S3" s="49">
        <f t="shared" si="0"/>
        <v>3.4214961254661467</v>
      </c>
      <c r="T3" s="49">
        <f t="shared" si="0"/>
        <v>3.4008567251004052</v>
      </c>
      <c r="U3" s="49">
        <f t="shared" si="0"/>
        <v>3.3466785212809733</v>
      </c>
      <c r="V3" s="49">
        <f t="shared" si="0"/>
        <v>3.3894314229399152</v>
      </c>
      <c r="W3" s="49">
        <f t="shared" si="0"/>
        <v>3.3469700248232521</v>
      </c>
      <c r="DA3" s="62" t="s">
        <v>968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100.68245267209143</v>
      </c>
      <c r="C5" s="49">
        <f t="shared" ref="C5:W5" si="1">C7*C13/1000000</f>
        <v>101.30760002225011</v>
      </c>
      <c r="D5" s="49">
        <f t="shared" si="1"/>
        <v>101.52568769476117</v>
      </c>
      <c r="E5" s="49">
        <f t="shared" si="1"/>
        <v>101.40165650533045</v>
      </c>
      <c r="F5" s="49">
        <f t="shared" si="1"/>
        <v>101.23546935290493</v>
      </c>
      <c r="G5" s="49">
        <f t="shared" si="1"/>
        <v>101.11251614341631</v>
      </c>
      <c r="H5" s="49">
        <f t="shared" si="1"/>
        <v>102.16188767519922</v>
      </c>
      <c r="I5" s="49">
        <f t="shared" si="1"/>
        <v>101.50101018736096</v>
      </c>
      <c r="J5" s="49">
        <f t="shared" si="1"/>
        <v>101.07263191628581</v>
      </c>
      <c r="K5" s="49">
        <f t="shared" si="1"/>
        <v>100.60744765733423</v>
      </c>
      <c r="L5" s="49">
        <f t="shared" si="1"/>
        <v>98.777835466652334</v>
      </c>
      <c r="M5" s="49">
        <f t="shared" si="1"/>
        <v>97.517395796467426</v>
      </c>
      <c r="N5" s="49">
        <f t="shared" si="1"/>
        <v>98.04315469558766</v>
      </c>
      <c r="O5" s="49">
        <f t="shared" si="1"/>
        <v>96.353649714421849</v>
      </c>
      <c r="P5" s="49">
        <f t="shared" si="1"/>
        <v>96.469526232970821</v>
      </c>
      <c r="Q5" s="49">
        <f t="shared" si="1"/>
        <v>95.417799151239123</v>
      </c>
      <c r="R5" s="49">
        <f t="shared" si="1"/>
        <v>96.144578684700932</v>
      </c>
      <c r="S5" s="49">
        <f t="shared" si="1"/>
        <v>96.516176004193326</v>
      </c>
      <c r="T5" s="49">
        <f t="shared" si="1"/>
        <v>96.874933944047285</v>
      </c>
      <c r="U5" s="49">
        <f t="shared" si="1"/>
        <v>96.329220111262643</v>
      </c>
      <c r="V5" s="49">
        <f t="shared" si="1"/>
        <v>96.801986141839393</v>
      </c>
      <c r="W5" s="49">
        <f t="shared" si="1"/>
        <v>95.117159999118257</v>
      </c>
      <c r="DA5" s="62" t="s">
        <v>977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153313</v>
      </c>
      <c r="C7" s="35">
        <v>155780</v>
      </c>
      <c r="D7" s="35">
        <v>158278</v>
      </c>
      <c r="E7" s="35">
        <v>160571</v>
      </c>
      <c r="F7" s="35">
        <v>163247</v>
      </c>
      <c r="G7" s="35">
        <v>166293</v>
      </c>
      <c r="H7" s="35">
        <v>172346</v>
      </c>
      <c r="I7" s="35">
        <v>175298</v>
      </c>
      <c r="J7" s="35">
        <v>179391</v>
      </c>
      <c r="K7" s="35">
        <v>184169</v>
      </c>
      <c r="L7" s="35">
        <v>186546</v>
      </c>
      <c r="M7" s="35">
        <v>191395</v>
      </c>
      <c r="N7" s="35">
        <v>201991</v>
      </c>
      <c r="O7" s="35">
        <v>206971</v>
      </c>
      <c r="P7" s="35">
        <v>218000</v>
      </c>
      <c r="Q7" s="35">
        <v>226016</v>
      </c>
      <c r="R7" s="35">
        <v>237349</v>
      </c>
      <c r="S7" s="35">
        <v>246774</v>
      </c>
      <c r="T7" s="35">
        <v>255925</v>
      </c>
      <c r="U7" s="35">
        <v>262537</v>
      </c>
      <c r="V7" s="35">
        <v>273241</v>
      </c>
      <c r="W7" s="35">
        <v>277685</v>
      </c>
      <c r="DA7" s="59" t="s">
        <v>985</v>
      </c>
    </row>
    <row r="8" spans="1:105" ht="12.95" customHeight="1" x14ac:dyDescent="0.25">
      <c r="A8" s="51" t="s">
        <v>116</v>
      </c>
      <c r="B8" s="52"/>
      <c r="C8" s="52">
        <v>11795.744339586992</v>
      </c>
      <c r="D8" s="52">
        <v>11947.183753926889</v>
      </c>
      <c r="E8" s="52">
        <v>11864.178109853616</v>
      </c>
      <c r="F8" s="52">
        <v>12370.747482550621</v>
      </c>
      <c r="G8" s="52">
        <v>12865.91220638348</v>
      </c>
      <c r="H8" s="52">
        <v>15999.692878245929</v>
      </c>
      <c r="I8" s="52">
        <v>13027.110360949475</v>
      </c>
      <c r="J8" s="52">
        <v>14298.185786656395</v>
      </c>
      <c r="K8" s="52">
        <v>15114.940560357179</v>
      </c>
      <c r="L8" s="52">
        <v>12847.396363393025</v>
      </c>
      <c r="M8" s="52">
        <v>15454.575157023617</v>
      </c>
      <c r="N8" s="52">
        <v>21338.499186041037</v>
      </c>
      <c r="O8" s="52">
        <v>15861.1909824303</v>
      </c>
      <c r="P8" s="52">
        <v>22050.673369077267</v>
      </c>
      <c r="Q8" s="52">
        <v>19179.969463524205</v>
      </c>
      <c r="R8" s="52">
        <v>23128.744339586992</v>
      </c>
      <c r="S8" s="52">
        <v>21372.183753926889</v>
      </c>
      <c r="T8" s="52">
        <v>21015.178109853616</v>
      </c>
      <c r="U8" s="52">
        <v>18982.747482550621</v>
      </c>
      <c r="V8" s="52">
        <v>23569.91220638348</v>
      </c>
      <c r="W8" s="52">
        <v>20443.692878245929</v>
      </c>
      <c r="DA8" s="63" t="s">
        <v>993</v>
      </c>
    </row>
    <row r="9" spans="1:105" ht="12.95" customHeight="1" x14ac:dyDescent="0.25">
      <c r="A9" s="53" t="s">
        <v>115</v>
      </c>
      <c r="B9" s="36"/>
      <c r="C9" s="36">
        <v>9328.7443395869923</v>
      </c>
      <c r="D9" s="36">
        <v>9449.183753926889</v>
      </c>
      <c r="E9" s="36">
        <v>9571.1781098536158</v>
      </c>
      <c r="F9" s="36">
        <v>9694.7474825506215</v>
      </c>
      <c r="G9" s="36">
        <v>9819.9122063834802</v>
      </c>
      <c r="H9" s="36">
        <v>9946.692878245929</v>
      </c>
      <c r="I9" s="36">
        <v>10075.110360949475</v>
      </c>
      <c r="J9" s="36">
        <v>10205.185786656395</v>
      </c>
      <c r="K9" s="36">
        <v>10336.940560357179</v>
      </c>
      <c r="L9" s="36">
        <v>10470.396363393025</v>
      </c>
      <c r="M9" s="36">
        <v>10605.575157023617</v>
      </c>
      <c r="N9" s="36">
        <v>10742.499186041037</v>
      </c>
      <c r="O9" s="36">
        <v>10881.1909824303</v>
      </c>
      <c r="P9" s="36">
        <v>11021.673369077267</v>
      </c>
      <c r="Q9" s="36">
        <v>11163.969463524205</v>
      </c>
      <c r="R9" s="36">
        <v>11795.744339586992</v>
      </c>
      <c r="S9" s="36">
        <v>11947.183753926889</v>
      </c>
      <c r="T9" s="36">
        <v>11864.178109853645</v>
      </c>
      <c r="U9" s="36">
        <v>12370.747482550621</v>
      </c>
      <c r="V9" s="36">
        <v>12865.91220638348</v>
      </c>
      <c r="W9" s="36">
        <v>15999.692878245958</v>
      </c>
      <c r="DA9" s="60" t="s">
        <v>1001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428.94773334374219</v>
      </c>
      <c r="C11" s="54">
        <v>424.86522006513115</v>
      </c>
      <c r="D11" s="54">
        <v>423.82853820619897</v>
      </c>
      <c r="E11" s="54">
        <v>426.56973160086284</v>
      </c>
      <c r="F11" s="54">
        <v>427.01115020940631</v>
      </c>
      <c r="G11" s="54">
        <v>426.48117813098213</v>
      </c>
      <c r="H11" s="54">
        <v>430.2847223070558</v>
      </c>
      <c r="I11" s="54">
        <v>428.86427168860314</v>
      </c>
      <c r="J11" s="54">
        <v>424.99575137720996</v>
      </c>
      <c r="K11" s="54">
        <v>426.92274080957372</v>
      </c>
      <c r="L11" s="54">
        <v>424.98621195141271</v>
      </c>
      <c r="M11" s="54">
        <v>423.21398399455296</v>
      </c>
      <c r="N11" s="54">
        <v>420.80610858870608</v>
      </c>
      <c r="O11" s="54">
        <v>418.68063073515265</v>
      </c>
      <c r="P11" s="54">
        <v>415.39470131165609</v>
      </c>
      <c r="Q11" s="54">
        <v>413.18621483335033</v>
      </c>
      <c r="R11" s="54">
        <v>415.8489748087718</v>
      </c>
      <c r="S11" s="54">
        <v>412.28322118193375</v>
      </c>
      <c r="T11" s="54">
        <v>408.27861349316646</v>
      </c>
      <c r="U11" s="54">
        <v>404.05051714881517</v>
      </c>
      <c r="V11" s="54">
        <v>407.2136225700192</v>
      </c>
      <c r="W11" s="54">
        <v>409.23489924483931</v>
      </c>
      <c r="DA11" s="62" t="s">
        <v>1009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656.71177703189835</v>
      </c>
      <c r="C13" s="35">
        <v>650.32481719251587</v>
      </c>
      <c r="D13" s="35">
        <v>641.43903571413068</v>
      </c>
      <c r="E13" s="35">
        <v>631.50666375205014</v>
      </c>
      <c r="F13" s="35">
        <v>620.13678262329438</v>
      </c>
      <c r="G13" s="35">
        <v>608.03831877118284</v>
      </c>
      <c r="H13" s="35">
        <v>592.77202647696629</v>
      </c>
      <c r="I13" s="35">
        <v>579.01978452327444</v>
      </c>
      <c r="J13" s="35">
        <v>563.42086234139845</v>
      </c>
      <c r="K13" s="35">
        <v>546.27786249224482</v>
      </c>
      <c r="L13" s="35">
        <v>529.50926563234987</v>
      </c>
      <c r="M13" s="35">
        <v>509.50858589026581</v>
      </c>
      <c r="N13" s="35">
        <v>485.38377796826427</v>
      </c>
      <c r="O13" s="35">
        <v>465.5417894991175</v>
      </c>
      <c r="P13" s="35">
        <v>442.52076253656338</v>
      </c>
      <c r="Q13" s="35">
        <v>422.17276277448997</v>
      </c>
      <c r="R13" s="35">
        <v>405.07682225204627</v>
      </c>
      <c r="S13" s="35">
        <v>391.11160820910357</v>
      </c>
      <c r="T13" s="35">
        <v>378.52860777199294</v>
      </c>
      <c r="U13" s="35">
        <v>366.91673977863178</v>
      </c>
      <c r="V13" s="35">
        <v>354.2732830791843</v>
      </c>
      <c r="W13" s="35">
        <v>342.53618308197508</v>
      </c>
      <c r="DA13" s="59" t="s">
        <v>1017</v>
      </c>
    </row>
    <row r="14" spans="1:105" ht="12.95" customHeight="1" x14ac:dyDescent="0.25">
      <c r="A14" s="53" t="s">
        <v>112</v>
      </c>
      <c r="B14" s="36"/>
      <c r="C14" s="36">
        <v>572.36266135635276</v>
      </c>
      <c r="D14" s="36">
        <v>537.65624262220115</v>
      </c>
      <c r="E14" s="36">
        <v>519.33426305044429</v>
      </c>
      <c r="F14" s="36">
        <v>501.22013269301891</v>
      </c>
      <c r="G14" s="36">
        <v>491.67899519196567</v>
      </c>
      <c r="H14" s="36">
        <v>473.85171360098764</v>
      </c>
      <c r="I14" s="36">
        <v>457.16709048124517</v>
      </c>
      <c r="J14" s="36">
        <v>438.76107888283821</v>
      </c>
      <c r="K14" s="36">
        <v>418.34146288989905</v>
      </c>
      <c r="L14" s="36">
        <v>392.79712936462175</v>
      </c>
      <c r="M14" s="36">
        <v>369.10535421848499</v>
      </c>
      <c r="N14" s="36">
        <v>355.24919364094126</v>
      </c>
      <c r="O14" s="36">
        <v>344.0032524148715</v>
      </c>
      <c r="P14" s="36">
        <v>333.50179831395235</v>
      </c>
      <c r="Q14" s="36">
        <v>327.41361529963882</v>
      </c>
      <c r="R14" s="36">
        <v>323.33027018450247</v>
      </c>
      <c r="S14" s="36">
        <v>317.94014709878184</v>
      </c>
      <c r="T14" s="36">
        <v>310.26299663750166</v>
      </c>
      <c r="U14" s="36">
        <v>297.88911574202876</v>
      </c>
      <c r="V14" s="36">
        <v>288.44676029799251</v>
      </c>
      <c r="W14" s="36">
        <v>288.43398205222616</v>
      </c>
      <c r="DA14" s="60" t="s">
        <v>1025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0.89407325763805057</v>
      </c>
      <c r="C16" s="44">
        <f>C7/RES_summary!C$6</f>
        <v>0.89390026969644809</v>
      </c>
      <c r="D16" s="44">
        <f>D7/RES_summary!D$6</f>
        <v>0.89450394190285121</v>
      </c>
      <c r="E16" s="44">
        <f>E7/RES_summary!E$6</f>
        <v>0.89544389917465983</v>
      </c>
      <c r="F16" s="44">
        <f>F7/RES_summary!F$6</f>
        <v>0.89775570697155171</v>
      </c>
      <c r="G16" s="44">
        <f>G7/RES_summary!G$6</f>
        <v>0.90135615636450361</v>
      </c>
      <c r="H16" s="44">
        <f>H7/RES_summary!H$6</f>
        <v>0.90456096152836829</v>
      </c>
      <c r="I16" s="44">
        <f>I7/RES_summary!I$6</f>
        <v>0.90854341155983087</v>
      </c>
      <c r="J16" s="44">
        <f>J7/RES_summary!J$6</f>
        <v>0.91327057889190388</v>
      </c>
      <c r="K16" s="44">
        <f>K7/RES_summary!K$6</f>
        <v>0.91953925425895233</v>
      </c>
      <c r="L16" s="44">
        <f>L7/RES_summary!L$6</f>
        <v>0.92629226873231041</v>
      </c>
      <c r="M16" s="44">
        <f>M7/RES_summary!M$6</f>
        <v>0.93221990054113024</v>
      </c>
      <c r="N16" s="44">
        <f>N7/RES_summary!N$6</f>
        <v>0.93673075674522566</v>
      </c>
      <c r="O16" s="44">
        <f>O7/RES_summary!O$6</f>
        <v>0.94189898879574763</v>
      </c>
      <c r="P16" s="44">
        <f>P7/RES_summary!P$6</f>
        <v>0.94666950378016423</v>
      </c>
      <c r="Q16" s="44">
        <f>Q7/RES_summary!Q$6</f>
        <v>0.95351319425401315</v>
      </c>
      <c r="R16" s="44">
        <f>R7/RES_summary!R$6</f>
        <v>0.9594588039356774</v>
      </c>
      <c r="S16" s="44">
        <f>S7/RES_summary!S$6</f>
        <v>0.96505038891561179</v>
      </c>
      <c r="T16" s="44">
        <f>T7/RES_summary!T$6</f>
        <v>0.97012577424319391</v>
      </c>
      <c r="U16" s="44">
        <f>U7/RES_summary!U$6</f>
        <v>0.97463340386828523</v>
      </c>
      <c r="V16" s="44">
        <f>V7/RES_summary!V$6</f>
        <v>0.97843609787189856</v>
      </c>
      <c r="W16" s="44">
        <f>W7/RES_summary!W$6</f>
        <v>0.98150000530187087</v>
      </c>
      <c r="DA16" s="59" t="s">
        <v>1033</v>
      </c>
    </row>
    <row r="17" spans="1:105" ht="12.95" customHeight="1" x14ac:dyDescent="0.25">
      <c r="A17" s="51" t="s">
        <v>43</v>
      </c>
      <c r="B17" s="52">
        <f t="shared" ref="B17:Q17" si="2">B13*B16</f>
        <v>587.14843782018249</v>
      </c>
      <c r="C17" s="52">
        <f t="shared" si="2"/>
        <v>581.32552947868328</v>
      </c>
      <c r="D17" s="52">
        <f t="shared" si="2"/>
        <v>573.76974593665363</v>
      </c>
      <c r="E17" s="52">
        <f t="shared" si="2"/>
        <v>565.47878934491655</v>
      </c>
      <c r="F17" s="52">
        <f t="shared" si="2"/>
        <v>556.73133570303912</v>
      </c>
      <c r="G17" s="52">
        <f t="shared" si="2"/>
        <v>548.0590819299282</v>
      </c>
      <c r="H17" s="52">
        <f t="shared" si="2"/>
        <v>536.19843423712405</v>
      </c>
      <c r="I17" s="52">
        <f t="shared" si="2"/>
        <v>526.06461039141391</v>
      </c>
      <c r="J17" s="52">
        <f t="shared" si="2"/>
        <v>514.55569711030466</v>
      </c>
      <c r="K17" s="52">
        <f t="shared" si="2"/>
        <v>502.32393829429333</v>
      </c>
      <c r="L17" s="52">
        <f t="shared" si="2"/>
        <v>490.48033897736894</v>
      </c>
      <c r="M17" s="52">
        <f t="shared" si="2"/>
        <v>474.97404326347549</v>
      </c>
      <c r="N17" s="52">
        <f t="shared" si="2"/>
        <v>454.67391364806878</v>
      </c>
      <c r="O17" s="52">
        <f t="shared" si="2"/>
        <v>438.49334077138155</v>
      </c>
      <c r="P17" s="52">
        <f t="shared" si="2"/>
        <v>418.92091068290836</v>
      </c>
      <c r="Q17" s="52">
        <f t="shared" si="2"/>
        <v>402.54729956014569</v>
      </c>
      <c r="R17" s="52">
        <f t="shared" ref="R17:V17" si="3">R13*R16</f>
        <v>388.6545233800133</v>
      </c>
      <c r="S17" s="52">
        <f t="shared" si="3"/>
        <v>377.4424096116058</v>
      </c>
      <c r="T17" s="52">
        <f t="shared" si="3"/>
        <v>367.22035868800293</v>
      </c>
      <c r="U17" s="52">
        <f t="shared" si="3"/>
        <v>357.60931102670173</v>
      </c>
      <c r="V17" s="52">
        <f t="shared" si="3"/>
        <v>346.63376867626357</v>
      </c>
      <c r="W17" s="52">
        <f t="shared" ref="W17" si="4">W13*W16</f>
        <v>336.19926551104118</v>
      </c>
      <c r="DA17" s="63" t="s">
        <v>1041</v>
      </c>
    </row>
    <row r="18" spans="1:105" ht="12.95" customHeight="1" x14ac:dyDescent="0.25">
      <c r="A18" s="53" t="s">
        <v>42</v>
      </c>
      <c r="B18" s="36">
        <f>B3*11630*1000/RES_summary!B$6</f>
        <v>251.85599153928644</v>
      </c>
      <c r="C18" s="36">
        <f>C3*11630*1000/RES_summary!C$6</f>
        <v>246.98499901143961</v>
      </c>
      <c r="D18" s="36">
        <f>D3*11630*1000/RES_summary!D$6</f>
        <v>243.17999268727408</v>
      </c>
      <c r="E18" s="36">
        <f>E3*11630*1000/RES_summary!E$6</f>
        <v>241.21613539684196</v>
      </c>
      <c r="F18" s="36">
        <f>F3*11630*1000/RES_summary!F$6</f>
        <v>237.73048801617384</v>
      </c>
      <c r="G18" s="36">
        <f>G3*11630*1000/RES_summary!G$6</f>
        <v>233.73688294686025</v>
      </c>
      <c r="H18" s="36">
        <f>H3*11630*1000/RES_summary!H$6</f>
        <v>230.71799437719898</v>
      </c>
      <c r="I18" s="36">
        <f>I3*11630*1000/RES_summary!I$6</f>
        <v>225.61031599666248</v>
      </c>
      <c r="J18" s="36">
        <f>J3*11630*1000/RES_summary!J$6</f>
        <v>218.68398511881799</v>
      </c>
      <c r="K18" s="36">
        <f>K3*11630*1000/RES_summary!K$6</f>
        <v>214.45351251085884</v>
      </c>
      <c r="L18" s="36">
        <f>L3*11630*1000/RES_summary!L$6</f>
        <v>208.44738129863688</v>
      </c>
      <c r="M18" s="36">
        <f>M3*11630*1000/RES_summary!M$6</f>
        <v>201.01565714353663</v>
      </c>
      <c r="N18" s="36">
        <f>N3*11630*1000/RES_summary!N$6</f>
        <v>191.3295602790412</v>
      </c>
      <c r="O18" s="36">
        <f>O3*11630*1000/RES_summary!O$6</f>
        <v>183.58866848732629</v>
      </c>
      <c r="P18" s="36">
        <f>P3*11630*1000/RES_summary!P$6</f>
        <v>174.01752656633366</v>
      </c>
      <c r="Q18" s="36">
        <f>Q3*11630*1000/RES_summary!Q$6</f>
        <v>166.32699499664335</v>
      </c>
      <c r="R18" s="36">
        <f>R3*11630*1000/RES_summary!R$6</f>
        <v>161.62158510237035</v>
      </c>
      <c r="S18" s="36">
        <f>S3*11630*1000/RES_summary!S$6</f>
        <v>155.61317244534371</v>
      </c>
      <c r="T18" s="36">
        <f>T3*11630*1000/RES_summary!T$6</f>
        <v>149.92821889160109</v>
      </c>
      <c r="U18" s="36">
        <f>U3*11630*1000/RES_summary!U$6</f>
        <v>144.49222705757035</v>
      </c>
      <c r="V18" s="36">
        <f>V3*11630*1000/RES_summary!V$6</f>
        <v>141.15399264775934</v>
      </c>
      <c r="W18" s="36">
        <f>W3*11630*1000/RES_summary!W$6</f>
        <v>137.58447254759992</v>
      </c>
      <c r="DA18" s="60" t="s">
        <v>1049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2.9564251161891955</v>
      </c>
      <c r="C3" s="49">
        <f t="shared" ref="C3:W3" si="0">C5*C11/11630</f>
        <v>3.0208213627574017</v>
      </c>
      <c r="D3" s="49">
        <f t="shared" si="0"/>
        <v>3.0734152351359834</v>
      </c>
      <c r="E3" s="49">
        <f t="shared" si="0"/>
        <v>3.1771135978798775</v>
      </c>
      <c r="F3" s="49">
        <f t="shared" si="0"/>
        <v>3.2336879680910489</v>
      </c>
      <c r="G3" s="49">
        <f t="shared" si="0"/>
        <v>3.3129434268465445</v>
      </c>
      <c r="H3" s="49">
        <f t="shared" si="0"/>
        <v>3.4535244575658117</v>
      </c>
      <c r="I3" s="49">
        <f t="shared" si="0"/>
        <v>3.5245432797269958</v>
      </c>
      <c r="J3" s="49">
        <f t="shared" si="0"/>
        <v>3.6030918933261176</v>
      </c>
      <c r="K3" s="49">
        <f t="shared" si="0"/>
        <v>3.667045036238556</v>
      </c>
      <c r="L3" s="49">
        <f t="shared" si="0"/>
        <v>3.6902047825405901</v>
      </c>
      <c r="M3" s="49">
        <f t="shared" si="0"/>
        <v>3.6835914116079196</v>
      </c>
      <c r="N3" s="49">
        <f t="shared" si="0"/>
        <v>3.8272926601654249</v>
      </c>
      <c r="O3" s="49">
        <f t="shared" si="0"/>
        <v>3.8581472758557553</v>
      </c>
      <c r="P3" s="49">
        <f t="shared" si="0"/>
        <v>3.9168042851171605</v>
      </c>
      <c r="Q3" s="49">
        <f t="shared" si="0"/>
        <v>3.8961669217851469</v>
      </c>
      <c r="R3" s="49">
        <f t="shared" si="0"/>
        <v>4.0160595389302287</v>
      </c>
      <c r="S3" s="49">
        <f t="shared" si="0"/>
        <v>4.0208575352251508</v>
      </c>
      <c r="T3" s="49">
        <f t="shared" si="0"/>
        <v>3.96028761561355</v>
      </c>
      <c r="U3" s="49">
        <f t="shared" si="0"/>
        <v>3.8886510375997316</v>
      </c>
      <c r="V3" s="49">
        <f t="shared" si="0"/>
        <v>3.8455803796838173</v>
      </c>
      <c r="W3" s="49">
        <f t="shared" si="0"/>
        <v>3.7397187032244563</v>
      </c>
      <c r="DA3" s="62" t="s">
        <v>969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119.75575400234621</v>
      </c>
      <c r="C5" s="49">
        <f t="shared" ref="C5:W5" si="1">C7*C13/1000000</f>
        <v>123.11721153453217</v>
      </c>
      <c r="D5" s="49">
        <f t="shared" si="1"/>
        <v>126.50373606453925</v>
      </c>
      <c r="E5" s="49">
        <f t="shared" si="1"/>
        <v>130.90553679434458</v>
      </c>
      <c r="F5" s="49">
        <f t="shared" si="1"/>
        <v>134.77393133532266</v>
      </c>
      <c r="G5" s="49">
        <f t="shared" si="1"/>
        <v>139.7551312041353</v>
      </c>
      <c r="H5" s="49">
        <f t="shared" si="1"/>
        <v>147.63176460595639</v>
      </c>
      <c r="I5" s="49">
        <f t="shared" si="1"/>
        <v>152.66276350063501</v>
      </c>
      <c r="J5" s="49">
        <f t="shared" si="1"/>
        <v>158.58210639645918</v>
      </c>
      <c r="K5" s="49">
        <f t="shared" si="1"/>
        <v>164.53259034146046</v>
      </c>
      <c r="L5" s="49">
        <f t="shared" si="1"/>
        <v>168.76672123327359</v>
      </c>
      <c r="M5" s="49">
        <f t="shared" si="1"/>
        <v>172.3183083350479</v>
      </c>
      <c r="N5" s="49">
        <f t="shared" si="1"/>
        <v>181.20547432784403</v>
      </c>
      <c r="O5" s="49">
        <f t="shared" si="1"/>
        <v>183.2751104403726</v>
      </c>
      <c r="P5" s="49">
        <f t="shared" si="1"/>
        <v>186.7457638434216</v>
      </c>
      <c r="Q5" s="49">
        <f t="shared" si="1"/>
        <v>186.64296979110514</v>
      </c>
      <c r="R5" s="49">
        <f t="shared" si="1"/>
        <v>186.85554258609599</v>
      </c>
      <c r="S5" s="49">
        <f t="shared" si="1"/>
        <v>185.11307071997314</v>
      </c>
      <c r="T5" s="49">
        <f t="shared" si="1"/>
        <v>181.32920506020935</v>
      </c>
      <c r="U5" s="49">
        <f t="shared" si="1"/>
        <v>177.22317576615399</v>
      </c>
      <c r="V5" s="49">
        <f t="shared" si="1"/>
        <v>174.00707868012651</v>
      </c>
      <c r="W5" s="49">
        <f t="shared" si="1"/>
        <v>167.56667442454722</v>
      </c>
      <c r="DA5" s="62" t="s">
        <v>978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77025</v>
      </c>
      <c r="C7" s="35">
        <v>79510</v>
      </c>
      <c r="D7" s="35">
        <v>82135</v>
      </c>
      <c r="E7" s="35">
        <v>85472</v>
      </c>
      <c r="F7" s="35">
        <v>88527</v>
      </c>
      <c r="G7" s="35">
        <v>92391</v>
      </c>
      <c r="H7" s="35">
        <v>98345</v>
      </c>
      <c r="I7" s="35">
        <v>102407</v>
      </c>
      <c r="J7" s="35">
        <v>107179</v>
      </c>
      <c r="K7" s="35">
        <v>112071</v>
      </c>
      <c r="L7" s="35">
        <v>115896</v>
      </c>
      <c r="M7" s="35">
        <v>119848</v>
      </c>
      <c r="N7" s="35">
        <v>128975</v>
      </c>
      <c r="O7" s="35">
        <v>133279</v>
      </c>
      <c r="P7" s="35">
        <v>140813</v>
      </c>
      <c r="Q7" s="35">
        <v>147620</v>
      </c>
      <c r="R7" s="35">
        <v>155595</v>
      </c>
      <c r="S7" s="35">
        <v>162401</v>
      </c>
      <c r="T7" s="35">
        <v>168985</v>
      </c>
      <c r="U7" s="35">
        <v>174041</v>
      </c>
      <c r="V7" s="35">
        <v>181682</v>
      </c>
      <c r="W7" s="35">
        <v>185051</v>
      </c>
      <c r="DA7" s="59" t="s">
        <v>986</v>
      </c>
    </row>
    <row r="8" spans="1:105" ht="12.95" customHeight="1" x14ac:dyDescent="0.25">
      <c r="A8" s="51" t="s">
        <v>116</v>
      </c>
      <c r="B8" s="52"/>
      <c r="C8" s="52">
        <v>7447.5840224581625</v>
      </c>
      <c r="D8" s="52">
        <v>7814.0741369397438</v>
      </c>
      <c r="E8" s="52">
        <v>8762.9011589126312</v>
      </c>
      <c r="F8" s="52">
        <v>8728.5368602098752</v>
      </c>
      <c r="G8" s="52">
        <v>9796.4745441199484</v>
      </c>
      <c r="H8" s="52">
        <v>12157.230028072692</v>
      </c>
      <c r="I8" s="52">
        <v>10548.342671174687</v>
      </c>
      <c r="J8" s="52">
        <v>11554.376448640774</v>
      </c>
      <c r="K8" s="52">
        <v>11983.921075262333</v>
      </c>
      <c r="L8" s="52">
        <v>11240.593180149925</v>
      </c>
      <c r="M8" s="52">
        <v>11706.037535090873</v>
      </c>
      <c r="N8" s="52">
        <v>17234.928338968355</v>
      </c>
      <c r="O8" s="52">
        <v>11751.584022458163</v>
      </c>
      <c r="P8" s="52">
        <v>15348.074136939744</v>
      </c>
      <c r="Q8" s="52">
        <v>15569.901158912631</v>
      </c>
      <c r="R8" s="52">
        <v>16703.53686020989</v>
      </c>
      <c r="S8" s="52">
        <v>16602.474544119963</v>
      </c>
      <c r="T8" s="52">
        <v>18741.230028072692</v>
      </c>
      <c r="U8" s="52">
        <v>15604.342671174672</v>
      </c>
      <c r="V8" s="52">
        <v>19195.376448640774</v>
      </c>
      <c r="W8" s="52">
        <v>15352.921075262333</v>
      </c>
      <c r="DA8" s="63" t="s">
        <v>994</v>
      </c>
    </row>
    <row r="9" spans="1:105" ht="12.95" customHeight="1" x14ac:dyDescent="0.25">
      <c r="A9" s="53" t="s">
        <v>115</v>
      </c>
      <c r="B9" s="36"/>
      <c r="C9" s="36">
        <v>4962.5840224581625</v>
      </c>
      <c r="D9" s="36">
        <v>5189.0741369397438</v>
      </c>
      <c r="E9" s="36">
        <v>5425.9011589126312</v>
      </c>
      <c r="F9" s="36">
        <v>5673.5368602098752</v>
      </c>
      <c r="G9" s="36">
        <v>5932.4745441199484</v>
      </c>
      <c r="H9" s="36">
        <v>6203.2300280726922</v>
      </c>
      <c r="I9" s="36">
        <v>6486.342671174687</v>
      </c>
      <c r="J9" s="36">
        <v>6782.3764486407745</v>
      </c>
      <c r="K9" s="36">
        <v>7091.921075262333</v>
      </c>
      <c r="L9" s="36">
        <v>7415.5931801499246</v>
      </c>
      <c r="M9" s="36">
        <v>7754.0375350908726</v>
      </c>
      <c r="N9" s="36">
        <v>8107.9283389683696</v>
      </c>
      <c r="O9" s="36">
        <v>7447.5840224581771</v>
      </c>
      <c r="P9" s="36">
        <v>7814.0741369397438</v>
      </c>
      <c r="Q9" s="36">
        <v>8762.9011589126312</v>
      </c>
      <c r="R9" s="36">
        <v>8728.5368602098897</v>
      </c>
      <c r="S9" s="36">
        <v>9796.474544119963</v>
      </c>
      <c r="T9" s="36">
        <v>12157.230028072692</v>
      </c>
      <c r="U9" s="36">
        <v>10548.342671174672</v>
      </c>
      <c r="V9" s="36">
        <v>11554.376448640774</v>
      </c>
      <c r="W9" s="36">
        <v>11983.921075262333</v>
      </c>
      <c r="DA9" s="60" t="s">
        <v>1002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287.11124895599352</v>
      </c>
      <c r="C11" s="54">
        <v>285.35532937256824</v>
      </c>
      <c r="D11" s="54">
        <v>282.55149054566914</v>
      </c>
      <c r="E11" s="54">
        <v>282.26331787166464</v>
      </c>
      <c r="F11" s="54">
        <v>279.04351157739319</v>
      </c>
      <c r="G11" s="54">
        <v>275.69314788125104</v>
      </c>
      <c r="H11" s="54">
        <v>272.05858812765217</v>
      </c>
      <c r="I11" s="54">
        <v>268.50318573628113</v>
      </c>
      <c r="J11" s="54">
        <v>264.24140573982424</v>
      </c>
      <c r="K11" s="54">
        <v>259.20538710869386</v>
      </c>
      <c r="L11" s="54">
        <v>254.29824853696127</v>
      </c>
      <c r="M11" s="54">
        <v>248.6106585592961</v>
      </c>
      <c r="N11" s="54">
        <v>245.64055695796529</v>
      </c>
      <c r="O11" s="54">
        <v>244.82458480253206</v>
      </c>
      <c r="P11" s="54">
        <v>243.92753494588695</v>
      </c>
      <c r="Q11" s="54">
        <v>242.77593391851784</v>
      </c>
      <c r="R11" s="54">
        <v>249.96193204297293</v>
      </c>
      <c r="S11" s="54">
        <v>252.61626827749964</v>
      </c>
      <c r="T11" s="54">
        <v>254.00290567805794</v>
      </c>
      <c r="U11" s="54">
        <v>255.18678001210907</v>
      </c>
      <c r="V11" s="54">
        <v>257.02460011950518</v>
      </c>
      <c r="W11" s="54">
        <v>259.55595686232135</v>
      </c>
      <c r="DA11" s="62" t="s">
        <v>1010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1554.7647387516547</v>
      </c>
      <c r="C13" s="35">
        <v>1548.4493967366643</v>
      </c>
      <c r="D13" s="35">
        <v>1540.1928053148993</v>
      </c>
      <c r="E13" s="35">
        <v>1531.5604735392244</v>
      </c>
      <c r="F13" s="35">
        <v>1522.404818138225</v>
      </c>
      <c r="G13" s="35">
        <v>1512.6487558759543</v>
      </c>
      <c r="H13" s="35">
        <v>1501.1618750923424</v>
      </c>
      <c r="I13" s="35">
        <v>1490.7453933875126</v>
      </c>
      <c r="J13" s="35">
        <v>1479.6005411177487</v>
      </c>
      <c r="K13" s="35">
        <v>1468.1103081212843</v>
      </c>
      <c r="L13" s="35">
        <v>1456.1910784951474</v>
      </c>
      <c r="M13" s="35">
        <v>1437.8071251505899</v>
      </c>
      <c r="N13" s="35">
        <v>1404.9658796498859</v>
      </c>
      <c r="O13" s="35">
        <v>1375.1236912069612</v>
      </c>
      <c r="P13" s="35">
        <v>1326.1968983220413</v>
      </c>
      <c r="Q13" s="35">
        <v>1264.3474447304238</v>
      </c>
      <c r="R13" s="35">
        <v>1200.9096859545357</v>
      </c>
      <c r="S13" s="35">
        <v>1139.8517910602345</v>
      </c>
      <c r="T13" s="35">
        <v>1073.0491171418134</v>
      </c>
      <c r="U13" s="35">
        <v>1018.2840581595946</v>
      </c>
      <c r="V13" s="35">
        <v>957.75629220355631</v>
      </c>
      <c r="W13" s="35">
        <v>905.51617891579735</v>
      </c>
      <c r="DA13" s="59" t="s">
        <v>1018</v>
      </c>
    </row>
    <row r="14" spans="1:105" ht="12.95" customHeight="1" x14ac:dyDescent="0.25">
      <c r="A14" s="53" t="s">
        <v>112</v>
      </c>
      <c r="B14" s="36"/>
      <c r="C14" s="36">
        <v>1487.3424925443321</v>
      </c>
      <c r="D14" s="36">
        <v>1465.8568403825093</v>
      </c>
      <c r="E14" s="36">
        <v>1465.0171552576815</v>
      </c>
      <c r="F14" s="36">
        <v>1453.7842708881021</v>
      </c>
      <c r="G14" s="36">
        <v>1449.9912228198621</v>
      </c>
      <c r="H14" s="36">
        <v>1441.2161878466673</v>
      </c>
      <c r="I14" s="36">
        <v>1432.9962757645137</v>
      </c>
      <c r="J14" s="36">
        <v>1424.9442811816443</v>
      </c>
      <c r="K14" s="36">
        <v>1416.627550883404</v>
      </c>
      <c r="L14" s="36">
        <v>1402.3845034330513</v>
      </c>
      <c r="M14" s="36">
        <v>1333.2685118687548</v>
      </c>
      <c r="N14" s="36">
        <v>1247.0656480742828</v>
      </c>
      <c r="O14" s="36">
        <v>1118.7210397168951</v>
      </c>
      <c r="P14" s="36">
        <v>972.43258631496849</v>
      </c>
      <c r="Q14" s="36">
        <v>817.92468335793683</v>
      </c>
      <c r="R14" s="36">
        <v>772.41020858074978</v>
      </c>
      <c r="S14" s="36">
        <v>750.63088964909934</v>
      </c>
      <c r="T14" s="36">
        <v>733.00050399535462</v>
      </c>
      <c r="U14" s="36">
        <v>705.55400514010171</v>
      </c>
      <c r="V14" s="36">
        <v>690.1789914112976</v>
      </c>
      <c r="W14" s="36">
        <v>686.27647179314101</v>
      </c>
      <c r="DA14" s="60" t="s">
        <v>1026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0.44918560506656868</v>
      </c>
      <c r="C16" s="44">
        <f>C7/RES_summary!C$6</f>
        <v>0.45624605497216963</v>
      </c>
      <c r="D16" s="44">
        <f>D7/RES_summary!D$6</f>
        <v>0.46418378592217918</v>
      </c>
      <c r="E16" s="44">
        <f>E7/RES_summary!E$6</f>
        <v>0.47664510372518404</v>
      </c>
      <c r="F16" s="44">
        <f>F7/RES_summary!F$6</f>
        <v>0.48684275650438025</v>
      </c>
      <c r="G16" s="44">
        <f>G7/RES_summary!G$6</f>
        <v>0.50078594193786186</v>
      </c>
      <c r="H16" s="44">
        <f>H7/RES_summary!H$6</f>
        <v>0.51616543326510256</v>
      </c>
      <c r="I16" s="44">
        <f>I7/RES_summary!I$6</f>
        <v>0.53076022058213779</v>
      </c>
      <c r="J16" s="44">
        <f>J7/RES_summary!J$6</f>
        <v>0.54564291059783021</v>
      </c>
      <c r="K16" s="44">
        <f>K7/RES_summary!K$6</f>
        <v>0.55956042419763941</v>
      </c>
      <c r="L16" s="44">
        <f>L7/RES_summary!L$6</f>
        <v>0.57548041114255921</v>
      </c>
      <c r="M16" s="44">
        <f>M7/RES_summary!M$6</f>
        <v>0.58373881574781672</v>
      </c>
      <c r="N16" s="44">
        <f>N7/RES_summary!N$6</f>
        <v>0.59811996252910027</v>
      </c>
      <c r="O16" s="44">
        <f>O7/RES_summary!O$6</f>
        <v>0.60653596555898392</v>
      </c>
      <c r="P16" s="44">
        <f>P7/RES_summary!P$6</f>
        <v>0.61148336163209294</v>
      </c>
      <c r="Q16" s="44">
        <f>Q7/RES_summary!Q$6</f>
        <v>0.6227772269917945</v>
      </c>
      <c r="R16" s="44">
        <f>R7/RES_summary!R$6</f>
        <v>0.62897670771046743</v>
      </c>
      <c r="S16" s="44">
        <f>S7/RES_summary!S$6</f>
        <v>0.63509586994693223</v>
      </c>
      <c r="T16" s="44">
        <f>T7/RES_summary!T$6</f>
        <v>0.64056541549471957</v>
      </c>
      <c r="U16" s="44">
        <f>U7/RES_summary!U$6</f>
        <v>0.64610387199762409</v>
      </c>
      <c r="V16" s="44">
        <f>V7/RES_summary!V$6</f>
        <v>0.65057669651905192</v>
      </c>
      <c r="W16" s="44">
        <f>W7/RES_summary!W$6</f>
        <v>0.65407766887342311</v>
      </c>
      <c r="DA16" s="59" t="s">
        <v>1034</v>
      </c>
    </row>
    <row r="17" spans="1:105" ht="12.95" customHeight="1" x14ac:dyDescent="0.25">
      <c r="A17" s="51" t="s">
        <v>43</v>
      </c>
      <c r="B17" s="52">
        <f t="shared" ref="B17:Q17" si="2">B13*B16</f>
        <v>698.37793991232763</v>
      </c>
      <c r="C17" s="52">
        <f t="shared" si="2"/>
        <v>706.47392858513911</v>
      </c>
      <c r="D17" s="52">
        <f t="shared" si="2"/>
        <v>714.93252742117181</v>
      </c>
      <c r="E17" s="52">
        <f t="shared" si="2"/>
        <v>730.01080077149561</v>
      </c>
      <c r="F17" s="52">
        <f t="shared" si="2"/>
        <v>741.17175817796317</v>
      </c>
      <c r="G17" s="52">
        <f t="shared" si="2"/>
        <v>757.51323203247466</v>
      </c>
      <c r="H17" s="52">
        <f t="shared" si="2"/>
        <v>774.84786965809269</v>
      </c>
      <c r="I17" s="52">
        <f t="shared" si="2"/>
        <v>791.22835382616199</v>
      </c>
      <c r="J17" s="52">
        <f t="shared" si="2"/>
        <v>807.33354577761293</v>
      </c>
      <c r="K17" s="52">
        <f t="shared" si="2"/>
        <v>821.49642678127293</v>
      </c>
      <c r="L17" s="52">
        <f t="shared" si="2"/>
        <v>838.00944055451419</v>
      </c>
      <c r="M17" s="52">
        <f t="shared" si="2"/>
        <v>839.30382850917817</v>
      </c>
      <c r="N17" s="52">
        <f t="shared" si="2"/>
        <v>840.3381392908542</v>
      </c>
      <c r="O17" s="52">
        <f t="shared" si="2"/>
        <v>834.06197580924822</v>
      </c>
      <c r="P17" s="52">
        <f t="shared" si="2"/>
        <v>810.94733757201675</v>
      </c>
      <c r="Q17" s="52">
        <f t="shared" si="2"/>
        <v>787.40679558337456</v>
      </c>
      <c r="R17" s="52">
        <f t="shared" ref="R17:V17" si="3">R13*R16</f>
        <v>755.34422052929528</v>
      </c>
      <c r="S17" s="52">
        <f t="shared" si="3"/>
        <v>723.91516485396846</v>
      </c>
      <c r="T17" s="52">
        <f t="shared" si="3"/>
        <v>687.35815356818773</v>
      </c>
      <c r="U17" s="52">
        <f t="shared" si="3"/>
        <v>657.91727277036784</v>
      </c>
      <c r="V17" s="52">
        <f t="shared" si="3"/>
        <v>623.09392465212545</v>
      </c>
      <c r="W17" s="52">
        <f t="shared" ref="W17" si="4">W13*W16</f>
        <v>592.27791143241427</v>
      </c>
      <c r="DA17" s="63" t="s">
        <v>1042</v>
      </c>
    </row>
    <row r="18" spans="1:105" ht="12.95" customHeight="1" x14ac:dyDescent="0.25">
      <c r="A18" s="53" t="s">
        <v>42</v>
      </c>
      <c r="B18" s="36">
        <f>B3*11630*1000/RES_summary!B$6</f>
        <v>200.51216257154218</v>
      </c>
      <c r="C18" s="36">
        <f>C3*11630*1000/RES_summary!C$6</f>
        <v>201.59610058454456</v>
      </c>
      <c r="D18" s="36">
        <f>D3*11630*1000/RES_summary!D$6</f>
        <v>202.0052512624346</v>
      </c>
      <c r="E18" s="36">
        <f>E3*11630*1000/RES_summary!E$6</f>
        <v>206.05527070791311</v>
      </c>
      <c r="F18" s="36">
        <f>F3*11630*1000/RES_summary!F$6</f>
        <v>206.81917008396934</v>
      </c>
      <c r="G18" s="36">
        <f>G3*11630*1000/RES_summary!G$6</f>
        <v>208.84120750073342</v>
      </c>
      <c r="H18" s="36">
        <f>H3*11630*1000/RES_summary!H$6</f>
        <v>210.80401743289974</v>
      </c>
      <c r="I18" s="36">
        <f>I3*11630*1000/RES_summary!I$6</f>
        <v>212.44733364719792</v>
      </c>
      <c r="J18" s="36">
        <f>J3*11630*1000/RES_summary!J$6</f>
        <v>213.33095103719319</v>
      </c>
      <c r="K18" s="36">
        <f>K3*11630*1000/RES_summary!K$6</f>
        <v>212.93629931224862</v>
      </c>
      <c r="L18" s="36">
        <f>L3*11630*1000/RES_summary!L$6</f>
        <v>213.10433299045167</v>
      </c>
      <c r="M18" s="36">
        <f>M3*11630*1000/RES_summary!M$6</f>
        <v>208.65987753700534</v>
      </c>
      <c r="N18" s="36">
        <f>N3*11630*1000/RES_summary!N$6</f>
        <v>206.42112856842564</v>
      </c>
      <c r="O18" s="36">
        <f>O3*11630*1000/RES_summary!O$6</f>
        <v>204.19887692707877</v>
      </c>
      <c r="P18" s="36">
        <f>P3*11630*1000/RES_summary!P$6</f>
        <v>197.81238502487213</v>
      </c>
      <c r="Q18" s="36">
        <f>Q3*11630*1000/RES_summary!Q$6</f>
        <v>191.16342017154116</v>
      </c>
      <c r="R18" s="36">
        <f>R3*11630*1000/RES_summary!R$6</f>
        <v>188.80730072099607</v>
      </c>
      <c r="S18" s="36">
        <f>S3*11630*1000/RES_summary!S$6</f>
        <v>182.87274749490052</v>
      </c>
      <c r="T18" s="36">
        <f>T3*11630*1000/RES_summary!T$6</f>
        <v>174.59096824782446</v>
      </c>
      <c r="U18" s="36">
        <f>U3*11630*1000/RES_summary!U$6</f>
        <v>167.89179035261861</v>
      </c>
      <c r="V18" s="36">
        <f>V3*11630*1000/RES_summary!V$6</f>
        <v>160.15046682060563</v>
      </c>
      <c r="W18" s="36">
        <f>W3*11630*1000/RES_summary!W$6</f>
        <v>153.72926003025751</v>
      </c>
      <c r="DA18" s="60" t="s">
        <v>1050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1.8930075249664198</v>
      </c>
      <c r="C3" s="49">
        <f t="shared" ref="C3:W3" si="0">C5*C11/11630</f>
        <v>1.9760359538596952</v>
      </c>
      <c r="D3" s="49">
        <f t="shared" si="0"/>
        <v>2.047355408909096</v>
      </c>
      <c r="E3" s="49">
        <f t="shared" si="0"/>
        <v>2.0995908585229679</v>
      </c>
      <c r="F3" s="49">
        <f t="shared" si="0"/>
        <v>2.1487061711571398</v>
      </c>
      <c r="G3" s="49">
        <f t="shared" si="0"/>
        <v>2.1976428856358825</v>
      </c>
      <c r="H3" s="49">
        <f t="shared" si="0"/>
        <v>2.2958611466364531</v>
      </c>
      <c r="I3" s="49">
        <f t="shared" si="0"/>
        <v>2.3404897416041357</v>
      </c>
      <c r="J3" s="49">
        <f t="shared" si="0"/>
        <v>2.4027811344131567</v>
      </c>
      <c r="K3" s="49">
        <f t="shared" si="0"/>
        <v>2.4528857213631654</v>
      </c>
      <c r="L3" s="49">
        <f t="shared" si="0"/>
        <v>2.4733394127401351</v>
      </c>
      <c r="M3" s="49">
        <f t="shared" si="0"/>
        <v>2.4789960988643736</v>
      </c>
      <c r="N3" s="49">
        <f t="shared" si="0"/>
        <v>2.5300459934836068</v>
      </c>
      <c r="O3" s="49">
        <f t="shared" si="0"/>
        <v>2.5470543739445004</v>
      </c>
      <c r="P3" s="49">
        <f t="shared" si="0"/>
        <v>2.5955349861352426</v>
      </c>
      <c r="Q3" s="49">
        <f t="shared" si="0"/>
        <v>2.6023556807612374</v>
      </c>
      <c r="R3" s="49">
        <f t="shared" si="0"/>
        <v>2.6813649915516571</v>
      </c>
      <c r="S3" s="49">
        <f t="shared" si="0"/>
        <v>2.7368216263406464</v>
      </c>
      <c r="T3" s="49">
        <f t="shared" si="0"/>
        <v>2.8047204824325247</v>
      </c>
      <c r="U3" s="49">
        <f t="shared" si="0"/>
        <v>2.8480328890343798</v>
      </c>
      <c r="V3" s="49">
        <f t="shared" si="0"/>
        <v>3.0531869685548192</v>
      </c>
      <c r="W3" s="49">
        <f t="shared" si="0"/>
        <v>3.2336296427454481</v>
      </c>
      <c r="DA3" s="62" t="s">
        <v>970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47.526912324448745</v>
      </c>
      <c r="C5" s="49">
        <f t="shared" ref="C5:W5" si="1">C7*C13/1000000</f>
        <v>49.328194417071586</v>
      </c>
      <c r="D5" s="49">
        <f t="shared" si="1"/>
        <v>50.904012035781363</v>
      </c>
      <c r="E5" s="49">
        <f t="shared" si="1"/>
        <v>51.951959201954715</v>
      </c>
      <c r="F5" s="49">
        <f t="shared" si="1"/>
        <v>52.914267784523645</v>
      </c>
      <c r="G5" s="49">
        <f t="shared" si="1"/>
        <v>53.840166014399571</v>
      </c>
      <c r="H5" s="49">
        <f t="shared" si="1"/>
        <v>56.033336590882691</v>
      </c>
      <c r="I5" s="49">
        <f t="shared" si="1"/>
        <v>56.930289123225684</v>
      </c>
      <c r="J5" s="49">
        <f t="shared" si="1"/>
        <v>58.44864302377939</v>
      </c>
      <c r="K5" s="49">
        <f t="shared" si="1"/>
        <v>59.933208290189135</v>
      </c>
      <c r="L5" s="49">
        <f t="shared" si="1"/>
        <v>60.177665498060435</v>
      </c>
      <c r="M5" s="49">
        <f t="shared" si="1"/>
        <v>60.77788975084674</v>
      </c>
      <c r="N5" s="49">
        <f t="shared" si="1"/>
        <v>62.22353260282172</v>
      </c>
      <c r="O5" s="49">
        <f t="shared" si="1"/>
        <v>62.245042473506473</v>
      </c>
      <c r="P5" s="49">
        <f t="shared" si="1"/>
        <v>63.501513203651577</v>
      </c>
      <c r="Q5" s="49">
        <f t="shared" si="1"/>
        <v>63.544850860904191</v>
      </c>
      <c r="R5" s="49">
        <f t="shared" si="1"/>
        <v>65.301264962396502</v>
      </c>
      <c r="S5" s="49">
        <f t="shared" si="1"/>
        <v>66.660258884308121</v>
      </c>
      <c r="T5" s="49">
        <f t="shared" si="1"/>
        <v>67.987121897301009</v>
      </c>
      <c r="U5" s="49">
        <f t="shared" si="1"/>
        <v>68.685557901805581</v>
      </c>
      <c r="V5" s="49">
        <f t="shared" si="1"/>
        <v>70.143186037596465</v>
      </c>
      <c r="W5" s="49">
        <f t="shared" si="1"/>
        <v>69.839131457049291</v>
      </c>
      <c r="DA5" s="62" t="s">
        <v>979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82209</v>
      </c>
      <c r="C7" s="35">
        <v>85828</v>
      </c>
      <c r="D7" s="35">
        <v>89251</v>
      </c>
      <c r="E7" s="35">
        <v>91785</v>
      </c>
      <c r="F7" s="35">
        <v>94316</v>
      </c>
      <c r="G7" s="35">
        <v>96928</v>
      </c>
      <c r="H7" s="35">
        <v>102417</v>
      </c>
      <c r="I7" s="35">
        <v>105413</v>
      </c>
      <c r="J7" s="35">
        <v>109948</v>
      </c>
      <c r="K7" s="35">
        <v>114666</v>
      </c>
      <c r="L7" s="35">
        <v>117075</v>
      </c>
      <c r="M7" s="35">
        <v>120833</v>
      </c>
      <c r="N7" s="35">
        <v>127090</v>
      </c>
      <c r="O7" s="35">
        <v>130411</v>
      </c>
      <c r="P7" s="35">
        <v>137237</v>
      </c>
      <c r="Q7" s="35">
        <v>141193</v>
      </c>
      <c r="R7" s="35">
        <v>148874</v>
      </c>
      <c r="S7" s="35">
        <v>155412</v>
      </c>
      <c r="T7" s="35">
        <v>161770</v>
      </c>
      <c r="U7" s="35">
        <v>166532</v>
      </c>
      <c r="V7" s="35">
        <v>173807</v>
      </c>
      <c r="W7" s="35">
        <v>176973</v>
      </c>
      <c r="DA7" s="59" t="s">
        <v>987</v>
      </c>
    </row>
    <row r="8" spans="1:105" ht="12.95" customHeight="1" x14ac:dyDescent="0.25">
      <c r="A8" s="51" t="s">
        <v>116</v>
      </c>
      <c r="B8" s="52"/>
      <c r="C8" s="52">
        <v>7376.35563310422</v>
      </c>
      <c r="D8" s="52">
        <v>7375.1293441639573</v>
      </c>
      <c r="E8" s="52">
        <v>6690.9997301792901</v>
      </c>
      <c r="F8" s="52">
        <v>6903.4901823440159</v>
      </c>
      <c r="G8" s="52">
        <v>7211.1512233921385</v>
      </c>
      <c r="H8" s="52">
        <v>10326.561914041871</v>
      </c>
      <c r="I8" s="52">
        <v>8084.3313323470356</v>
      </c>
      <c r="J8" s="52">
        <v>9887.1001297350012</v>
      </c>
      <c r="K8" s="52">
        <v>10347.542167706415</v>
      </c>
      <c r="L8" s="52">
        <v>8330.3662393782142</v>
      </c>
      <c r="M8" s="52">
        <v>9986.3178802679322</v>
      </c>
      <c r="N8" s="52">
        <v>12808.181272945323</v>
      </c>
      <c r="O8" s="52">
        <v>10211.781250417349</v>
      </c>
      <c r="P8" s="52">
        <v>14073.985403364626</v>
      </c>
      <c r="Q8" s="52">
        <v>11579.706296612581</v>
      </c>
      <c r="R8" s="52">
        <v>15057.35563310422</v>
      </c>
      <c r="S8" s="52">
        <v>13913.129344163957</v>
      </c>
      <c r="T8" s="52">
        <v>13048.99973017929</v>
      </c>
      <c r="U8" s="52">
        <v>11665.490182344016</v>
      </c>
      <c r="V8" s="52">
        <v>14486.151223392138</v>
      </c>
      <c r="W8" s="52">
        <v>13492.561914041871</v>
      </c>
      <c r="DA8" s="63" t="s">
        <v>995</v>
      </c>
    </row>
    <row r="9" spans="1:105" ht="12.95" customHeight="1" x14ac:dyDescent="0.25">
      <c r="A9" s="53" t="s">
        <v>115</v>
      </c>
      <c r="B9" s="36"/>
      <c r="C9" s="36">
        <v>3757.35563310422</v>
      </c>
      <c r="D9" s="36">
        <v>3952.1293441639573</v>
      </c>
      <c r="E9" s="36">
        <v>4156.9997301792901</v>
      </c>
      <c r="F9" s="36">
        <v>4372.4901823440159</v>
      </c>
      <c r="G9" s="36">
        <v>4599.1512233921385</v>
      </c>
      <c r="H9" s="36">
        <v>4837.5619140418712</v>
      </c>
      <c r="I9" s="36">
        <v>5088.3313323470356</v>
      </c>
      <c r="J9" s="36">
        <v>5352.1001297350012</v>
      </c>
      <c r="K9" s="36">
        <v>5629.5421677064151</v>
      </c>
      <c r="L9" s="36">
        <v>5921.3662393782142</v>
      </c>
      <c r="M9" s="36">
        <v>6228.3178802679322</v>
      </c>
      <c r="N9" s="36">
        <v>6551.1812729453086</v>
      </c>
      <c r="O9" s="36">
        <v>6890.7812504173489</v>
      </c>
      <c r="P9" s="36">
        <v>7247.9854033646407</v>
      </c>
      <c r="Q9" s="36">
        <v>7623.7062966125668</v>
      </c>
      <c r="R9" s="36">
        <v>7376.35563310422</v>
      </c>
      <c r="S9" s="36">
        <v>7375.1293441639573</v>
      </c>
      <c r="T9" s="36">
        <v>6690.9997301792901</v>
      </c>
      <c r="U9" s="36">
        <v>6903.4901823440159</v>
      </c>
      <c r="V9" s="36">
        <v>7211.1512233921385</v>
      </c>
      <c r="W9" s="36">
        <v>10326.561914041871</v>
      </c>
      <c r="DA9" s="60" t="s">
        <v>1003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463.2254955900886</v>
      </c>
      <c r="C11" s="54">
        <v>465.88565454232088</v>
      </c>
      <c r="D11" s="54">
        <v>467.75769636538229</v>
      </c>
      <c r="E11" s="54">
        <v>470.01580036087205</v>
      </c>
      <c r="F11" s="54">
        <v>472.26303635758615</v>
      </c>
      <c r="G11" s="54">
        <v>474.71225763140586</v>
      </c>
      <c r="H11" s="54">
        <v>476.51749404704384</v>
      </c>
      <c r="I11" s="54">
        <v>478.12677774986525</v>
      </c>
      <c r="J11" s="54">
        <v>478.10082745387371</v>
      </c>
      <c r="K11" s="54">
        <v>475.98087526583146</v>
      </c>
      <c r="L11" s="54">
        <v>478.00022038234243</v>
      </c>
      <c r="M11" s="54">
        <v>474.36205416116809</v>
      </c>
      <c r="N11" s="54">
        <v>472.88274505456161</v>
      </c>
      <c r="O11" s="54">
        <v>475.8972151329599</v>
      </c>
      <c r="P11" s="54">
        <v>475.35988303058355</v>
      </c>
      <c r="Q11" s="54">
        <v>476.28401290141193</v>
      </c>
      <c r="R11" s="54">
        <v>477.54472857000735</v>
      </c>
      <c r="S11" s="54">
        <v>477.48442695943908</v>
      </c>
      <c r="T11" s="54">
        <v>479.78055697023387</v>
      </c>
      <c r="U11" s="54">
        <v>482.23561853894648</v>
      </c>
      <c r="V11" s="54">
        <v>506.22970597970988</v>
      </c>
      <c r="W11" s="54">
        <v>538.48196506077318</v>
      </c>
      <c r="DA11" s="62" t="s">
        <v>1011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578.12298318248293</v>
      </c>
      <c r="C13" s="35">
        <v>574.7331222569743</v>
      </c>
      <c r="D13" s="35">
        <v>570.34668559210945</v>
      </c>
      <c r="E13" s="35">
        <v>566.01796809886923</v>
      </c>
      <c r="F13" s="35">
        <v>561.03172085885365</v>
      </c>
      <c r="G13" s="35">
        <v>555.46556221524816</v>
      </c>
      <c r="H13" s="35">
        <v>547.10972388258483</v>
      </c>
      <c r="I13" s="35">
        <v>540.06895850820752</v>
      </c>
      <c r="J13" s="35">
        <v>531.60260326499247</v>
      </c>
      <c r="K13" s="35">
        <v>522.67636692820133</v>
      </c>
      <c r="L13" s="35">
        <v>514.00952806372356</v>
      </c>
      <c r="M13" s="35">
        <v>502.99081998168327</v>
      </c>
      <c r="N13" s="35">
        <v>489.60211348510285</v>
      </c>
      <c r="O13" s="35">
        <v>477.29901981816312</v>
      </c>
      <c r="P13" s="35">
        <v>462.71423306871748</v>
      </c>
      <c r="Q13" s="35">
        <v>450.05666613007867</v>
      </c>
      <c r="R13" s="35">
        <v>438.63444901323606</v>
      </c>
      <c r="S13" s="35">
        <v>428.92607317522533</v>
      </c>
      <c r="T13" s="35">
        <v>420.2702719744143</v>
      </c>
      <c r="U13" s="35">
        <v>412.44660426708128</v>
      </c>
      <c r="V13" s="35">
        <v>403.56939615548549</v>
      </c>
      <c r="W13" s="35">
        <v>394.63156219903203</v>
      </c>
      <c r="DA13" s="59" t="s">
        <v>1019</v>
      </c>
    </row>
    <row r="14" spans="1:105" ht="12.95" customHeight="1" x14ac:dyDescent="0.25">
      <c r="A14" s="53" t="s">
        <v>112</v>
      </c>
      <c r="B14" s="36"/>
      <c r="C14" s="36">
        <v>538.68006611259182</v>
      </c>
      <c r="D14" s="36">
        <v>523.46667358937157</v>
      </c>
      <c r="E14" s="36">
        <v>515.79799588198512</v>
      </c>
      <c r="F14" s="36">
        <v>505.56248484976112</v>
      </c>
      <c r="G14" s="36">
        <v>497.11525167051997</v>
      </c>
      <c r="H14" s="36">
        <v>483.20790047012918</v>
      </c>
      <c r="I14" s="36">
        <v>474.82391107118548</v>
      </c>
      <c r="J14" s="36">
        <v>466.51959961197434</v>
      </c>
      <c r="K14" s="36">
        <v>457.99600538435988</v>
      </c>
      <c r="L14" s="36">
        <v>440.28497875147991</v>
      </c>
      <c r="M14" s="36">
        <v>420.67136419082988</v>
      </c>
      <c r="N14" s="36">
        <v>408.56942928447319</v>
      </c>
      <c r="O14" s="36">
        <v>392.21647873335121</v>
      </c>
      <c r="P14" s="36">
        <v>387.00464136471459</v>
      </c>
      <c r="Q14" s="36">
        <v>384.36013577126357</v>
      </c>
      <c r="R14" s="36">
        <v>380.53891939733597</v>
      </c>
      <c r="S14" s="36">
        <v>375.15847210763809</v>
      </c>
      <c r="T14" s="36">
        <v>366.1634886247802</v>
      </c>
      <c r="U14" s="36">
        <v>359.05749263463099</v>
      </c>
      <c r="V14" s="36">
        <v>348.08427119683847</v>
      </c>
      <c r="W14" s="36">
        <v>347.28925098614633</v>
      </c>
      <c r="DA14" s="60" t="s">
        <v>1027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0.47941706467922812</v>
      </c>
      <c r="C16" s="44">
        <f>C7/RES_summary!C$6</f>
        <v>0.49250014345555748</v>
      </c>
      <c r="D16" s="44">
        <f>D7/RES_summary!D$6</f>
        <v>0.50439967221452997</v>
      </c>
      <c r="E16" s="44">
        <f>E7/RES_summary!E$6</f>
        <v>0.51185032344412229</v>
      </c>
      <c r="F16" s="44">
        <f>F7/RES_summary!F$6</f>
        <v>0.51867861129900628</v>
      </c>
      <c r="G16" s="44">
        <f>G7/RES_summary!G$6</f>
        <v>0.52537779415909636</v>
      </c>
      <c r="H16" s="44">
        <f>H7/RES_summary!H$6</f>
        <v>0.53753739568571879</v>
      </c>
      <c r="I16" s="44">
        <f>I7/RES_summary!I$6</f>
        <v>0.5463398706360395</v>
      </c>
      <c r="J16" s="44">
        <f>J7/RES_summary!J$6</f>
        <v>0.55973975064527792</v>
      </c>
      <c r="K16" s="44">
        <f>K7/RES_summary!K$6</f>
        <v>0.57251702582333086</v>
      </c>
      <c r="L16" s="44">
        <f>L7/RES_summary!L$6</f>
        <v>0.58133472367049011</v>
      </c>
      <c r="M16" s="44">
        <f>M7/RES_summary!M$6</f>
        <v>0.5885364154867494</v>
      </c>
      <c r="N16" s="44">
        <f>N7/RES_summary!N$6</f>
        <v>0.58937829841305178</v>
      </c>
      <c r="O16" s="44">
        <f>O7/RES_summary!O$6</f>
        <v>0.59348405828759709</v>
      </c>
      <c r="P16" s="44">
        <f>P7/RES_summary!P$6</f>
        <v>0.59595450775357062</v>
      </c>
      <c r="Q16" s="44">
        <f>Q7/RES_summary!Q$6</f>
        <v>0.59566308772966015</v>
      </c>
      <c r="R16" s="44">
        <f>R7/RES_summary!R$6</f>
        <v>0.60180775978462109</v>
      </c>
      <c r="S16" s="44">
        <f>S7/RES_summary!S$6</f>
        <v>0.60776423384211087</v>
      </c>
      <c r="T16" s="44">
        <f>T7/RES_summary!T$6</f>
        <v>0.61321577219623513</v>
      </c>
      <c r="U16" s="44">
        <f>U7/RES_summary!U$6</f>
        <v>0.61822771652374053</v>
      </c>
      <c r="V16" s="44">
        <f>V7/RES_summary!V$6</f>
        <v>0.62237747213200456</v>
      </c>
      <c r="W16" s="44">
        <f>W7/RES_summary!W$6</f>
        <v>0.62552532703706709</v>
      </c>
      <c r="DA16" s="59" t="s">
        <v>1035</v>
      </c>
    </row>
    <row r="17" spans="1:105" ht="12.95" customHeight="1" x14ac:dyDescent="0.25">
      <c r="A17" s="51" t="s">
        <v>43</v>
      </c>
      <c r="B17" s="52">
        <f t="shared" ref="B17:Q17" si="2">B13*B16</f>
        <v>277.16202362094475</v>
      </c>
      <c r="C17" s="52">
        <f t="shared" si="2"/>
        <v>283.0561451602203</v>
      </c>
      <c r="D17" s="52">
        <f t="shared" si="2"/>
        <v>287.68268126130357</v>
      </c>
      <c r="E17" s="52">
        <f t="shared" si="2"/>
        <v>289.71648004659113</v>
      </c>
      <c r="F17" s="52">
        <f t="shared" si="2"/>
        <v>290.99515386976196</v>
      </c>
      <c r="G17" s="52">
        <f t="shared" si="2"/>
        <v>291.82927180798936</v>
      </c>
      <c r="H17" s="52">
        <f t="shared" si="2"/>
        <v>294.09193613017737</v>
      </c>
      <c r="I17" s="52">
        <f t="shared" si="2"/>
        <v>295.06120492591469</v>
      </c>
      <c r="J17" s="52">
        <f t="shared" si="2"/>
        <v>297.55910859392748</v>
      </c>
      <c r="K17" s="52">
        <f t="shared" si="2"/>
        <v>299.24111906187778</v>
      </c>
      <c r="L17" s="52">
        <f t="shared" si="2"/>
        <v>298.81158696092376</v>
      </c>
      <c r="M17" s="52">
        <f t="shared" si="2"/>
        <v>296.02841421476074</v>
      </c>
      <c r="N17" s="52">
        <f t="shared" si="2"/>
        <v>288.56086054528379</v>
      </c>
      <c r="O17" s="52">
        <f t="shared" si="2"/>
        <v>283.26935929837566</v>
      </c>
      <c r="P17" s="52">
        <f t="shared" si="2"/>
        <v>275.75663299903846</v>
      </c>
      <c r="Q17" s="52">
        <f t="shared" si="2"/>
        <v>268.08214340035943</v>
      </c>
      <c r="R17" s="52">
        <f t="shared" ref="R17:V17" si="3">R13*R16</f>
        <v>263.9736151250172</v>
      </c>
      <c r="S17" s="52">
        <f t="shared" si="3"/>
        <v>260.685926238246</v>
      </c>
      <c r="T17" s="52">
        <f t="shared" si="3"/>
        <v>257.71635935991225</v>
      </c>
      <c r="U17" s="52">
        <f t="shared" si="3"/>
        <v>254.98592234400851</v>
      </c>
      <c r="V17" s="52">
        <f t="shared" si="3"/>
        <v>251.17250060909058</v>
      </c>
      <c r="W17" s="52">
        <f t="shared" ref="W17" si="4">W13*W16</f>
        <v>246.8520370036982</v>
      </c>
      <c r="DA17" s="63" t="s">
        <v>1043</v>
      </c>
    </row>
    <row r="18" spans="1:105" ht="12.95" customHeight="1" x14ac:dyDescent="0.25">
      <c r="A18" s="53" t="s">
        <v>42</v>
      </c>
      <c r="B18" s="36">
        <f>B3*11630*1000/RES_summary!B$6</f>
        <v>128.38851575056398</v>
      </c>
      <c r="C18" s="36">
        <f>C3*11630*1000/RES_summary!C$6</f>
        <v>131.87179746019541</v>
      </c>
      <c r="D18" s="36">
        <f>D3*11630*1000/RES_summary!D$6</f>
        <v>134.5657882710039</v>
      </c>
      <c r="E18" s="36">
        <f>E3*11630*1000/RES_summary!E$6</f>
        <v>136.17132324683314</v>
      </c>
      <c r="F18" s="36">
        <f>F3*11630*1000/RES_summary!F$6</f>
        <v>137.42625493187674</v>
      </c>
      <c r="G18" s="36">
        <f>G3*11630*1000/RES_summary!G$6</f>
        <v>138.5349324628998</v>
      </c>
      <c r="H18" s="36">
        <f>H3*11630*1000/RES_summary!H$6</f>
        <v>140.1399524241954</v>
      </c>
      <c r="I18" s="36">
        <f>I3*11630*1000/RES_summary!I$6</f>
        <v>141.07666315022027</v>
      </c>
      <c r="J18" s="36">
        <f>J3*11630*1000/RES_summary!J$6</f>
        <v>142.26325603519379</v>
      </c>
      <c r="K18" s="36">
        <f>K3*11630*1000/RES_summary!K$6</f>
        <v>142.43304976659951</v>
      </c>
      <c r="L18" s="36">
        <f>L3*11630*1000/RES_summary!L$6</f>
        <v>142.83200442011903</v>
      </c>
      <c r="M18" s="36">
        <f>M3*11630*1000/RES_summary!M$6</f>
        <v>140.42464665698702</v>
      </c>
      <c r="N18" s="36">
        <f>N3*11630*1000/RES_summary!N$6</f>
        <v>136.45545184996035</v>
      </c>
      <c r="O18" s="36">
        <f>O3*11630*1000/RES_summary!O$6</f>
        <v>134.80709922259481</v>
      </c>
      <c r="P18" s="36">
        <f>P3*11630*1000/RES_summary!P$6</f>
        <v>131.08364080733048</v>
      </c>
      <c r="Q18" s="36">
        <f>Q3*11630*1000/RES_summary!Q$6</f>
        <v>127.68323904593495</v>
      </c>
      <c r="R18" s="36">
        <f>R3*11630*1000/RES_summary!R$6</f>
        <v>126.05920838451993</v>
      </c>
      <c r="S18" s="36">
        <f>S3*11630*1000/RES_summary!S$6</f>
        <v>124.47347010625948</v>
      </c>
      <c r="T18" s="36">
        <f>T3*11630*1000/RES_summary!T$6</f>
        <v>123.64729843403966</v>
      </c>
      <c r="U18" s="36">
        <f>U3*11630*1000/RES_summary!U$6</f>
        <v>122.96329398028672</v>
      </c>
      <c r="V18" s="36">
        <f>V3*11630*1000/RES_summary!V$6</f>
        <v>127.15098113352842</v>
      </c>
      <c r="W18" s="36">
        <f>W3*11630*1000/RES_summary!W$6</f>
        <v>132.9253699650061</v>
      </c>
      <c r="DA18" s="60" t="s">
        <v>1051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4.5827123102977074</v>
      </c>
      <c r="C3" s="49">
        <f t="shared" ref="C3:W3" si="0">C5*C11/11630</f>
        <v>5.3031468607931691</v>
      </c>
      <c r="D3" s="49">
        <f t="shared" si="0"/>
        <v>5.9621761187830851</v>
      </c>
      <c r="E3" s="49">
        <f t="shared" si="0"/>
        <v>6.545356737583929</v>
      </c>
      <c r="F3" s="49">
        <f t="shared" si="0"/>
        <v>6.9415142076390017</v>
      </c>
      <c r="G3" s="49">
        <f t="shared" si="0"/>
        <v>7.4589825146918143</v>
      </c>
      <c r="H3" s="49">
        <f t="shared" si="0"/>
        <v>8.2598296700875231</v>
      </c>
      <c r="I3" s="49">
        <f t="shared" si="0"/>
        <v>8.9068974776849288</v>
      </c>
      <c r="J3" s="49">
        <f t="shared" si="0"/>
        <v>9.4486784695083852</v>
      </c>
      <c r="K3" s="49">
        <f t="shared" si="0"/>
        <v>10.159230455737772</v>
      </c>
      <c r="L3" s="49">
        <f t="shared" si="0"/>
        <v>10.779277565579765</v>
      </c>
      <c r="M3" s="49">
        <f t="shared" si="0"/>
        <v>11.528940987829101</v>
      </c>
      <c r="N3" s="49">
        <f t="shared" si="0"/>
        <v>12.596091983921854</v>
      </c>
      <c r="O3" s="49">
        <f t="shared" si="0"/>
        <v>13.337731094004843</v>
      </c>
      <c r="P3" s="49">
        <f t="shared" si="0"/>
        <v>14.140640974200984</v>
      </c>
      <c r="Q3" s="49">
        <f t="shared" si="0"/>
        <v>15.066550625466105</v>
      </c>
      <c r="R3" s="49">
        <f t="shared" si="0"/>
        <v>14.925943436660813</v>
      </c>
      <c r="S3" s="49">
        <f t="shared" si="0"/>
        <v>14.616703548331861</v>
      </c>
      <c r="T3" s="49">
        <f t="shared" si="0"/>
        <v>14.4368206954386</v>
      </c>
      <c r="U3" s="49">
        <f t="shared" si="0"/>
        <v>14.225494984270275</v>
      </c>
      <c r="V3" s="49">
        <f t="shared" si="0"/>
        <v>14.527508286860783</v>
      </c>
      <c r="W3" s="49">
        <f t="shared" si="0"/>
        <v>14.919076402020238</v>
      </c>
      <c r="DA3" s="62" t="s">
        <v>971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35.773595613956694</v>
      </c>
      <c r="C5" s="49">
        <f t="shared" ref="C5:W5" si="1">C7*C13/1000000</f>
        <v>41.103615728636449</v>
      </c>
      <c r="D5" s="49">
        <f t="shared" si="1"/>
        <v>45.98948685693</v>
      </c>
      <c r="E5" s="49">
        <f t="shared" si="1"/>
        <v>50.328120245337452</v>
      </c>
      <c r="F5" s="49">
        <f t="shared" si="1"/>
        <v>53.250986784057211</v>
      </c>
      <c r="G5" s="49">
        <f t="shared" si="1"/>
        <v>57.171132864217363</v>
      </c>
      <c r="H5" s="49">
        <f t="shared" si="1"/>
        <v>63.373856933769495</v>
      </c>
      <c r="I5" s="49">
        <f t="shared" si="1"/>
        <v>68.414516168160404</v>
      </c>
      <c r="J5" s="49">
        <f t="shared" si="1"/>
        <v>72.893699783313608</v>
      </c>
      <c r="K5" s="49">
        <f t="shared" si="1"/>
        <v>78.909249599368323</v>
      </c>
      <c r="L5" s="49">
        <f t="shared" si="1"/>
        <v>84.086715196698933</v>
      </c>
      <c r="M5" s="49">
        <f t="shared" si="1"/>
        <v>89.751187357980797</v>
      </c>
      <c r="N5" s="49">
        <f t="shared" si="1"/>
        <v>98.171212944090641</v>
      </c>
      <c r="O5" s="49">
        <f t="shared" si="1"/>
        <v>103.83387551901407</v>
      </c>
      <c r="P5" s="49">
        <f t="shared" si="1"/>
        <v>110.12516287813284</v>
      </c>
      <c r="Q5" s="49">
        <f t="shared" si="1"/>
        <v>117.15486218948526</v>
      </c>
      <c r="R5" s="49">
        <f t="shared" si="1"/>
        <v>114.18996846606336</v>
      </c>
      <c r="S5" s="49">
        <f t="shared" si="1"/>
        <v>112.06515861068871</v>
      </c>
      <c r="T5" s="49">
        <f t="shared" si="1"/>
        <v>111.19458347537565</v>
      </c>
      <c r="U5" s="49">
        <f t="shared" si="1"/>
        <v>109.90633598722411</v>
      </c>
      <c r="V5" s="49">
        <f t="shared" si="1"/>
        <v>107.07201115047643</v>
      </c>
      <c r="W5" s="49">
        <f t="shared" si="1"/>
        <v>104.04444241886823</v>
      </c>
      <c r="DA5" s="62" t="s">
        <v>980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100394.0728900831</v>
      </c>
      <c r="C7" s="35">
        <v>117612.9132039766</v>
      </c>
      <c r="D7" s="35">
        <v>134169.14634039919</v>
      </c>
      <c r="E7" s="35">
        <v>149741.13741549969</v>
      </c>
      <c r="F7" s="35">
        <v>161232.16300707508</v>
      </c>
      <c r="G7" s="35">
        <v>176578.74491832472</v>
      </c>
      <c r="H7" s="35">
        <v>200504.74966944187</v>
      </c>
      <c r="I7" s="35">
        <v>222450.63538986613</v>
      </c>
      <c r="J7" s="35">
        <v>244936.67470124905</v>
      </c>
      <c r="K7" s="35">
        <v>279011.48135393404</v>
      </c>
      <c r="L7" s="35">
        <v>312991.87186122697</v>
      </c>
      <c r="M7" s="35">
        <v>353632.44459413801</v>
      </c>
      <c r="N7" s="35">
        <v>411817.26978242816</v>
      </c>
      <c r="O7" s="35">
        <v>464363.55563298275</v>
      </c>
      <c r="P7" s="35">
        <v>542259.61309024424</v>
      </c>
      <c r="Q7" s="35">
        <v>654849.44578837045</v>
      </c>
      <c r="R7" s="35">
        <v>685685.2794675061</v>
      </c>
      <c r="S7" s="35">
        <v>748829.10408979876</v>
      </c>
      <c r="T7" s="35">
        <v>818701.79179635621</v>
      </c>
      <c r="U7" s="35">
        <v>886475.59201246838</v>
      </c>
      <c r="V7" s="35">
        <v>944196.01565451105</v>
      </c>
      <c r="W7" s="35">
        <v>985143.42530670355</v>
      </c>
      <c r="DA7" s="59" t="s">
        <v>988</v>
      </c>
    </row>
    <row r="8" spans="1:105" ht="12.95" customHeight="1" x14ac:dyDescent="0.25">
      <c r="A8" s="51" t="s">
        <v>116</v>
      </c>
      <c r="B8" s="52"/>
      <c r="C8" s="52">
        <v>26752.682403718602</v>
      </c>
      <c r="D8" s="52">
        <v>26826.253200225241</v>
      </c>
      <c r="E8" s="52">
        <v>26635.034821490422</v>
      </c>
      <c r="F8" s="52">
        <v>23408.32820385677</v>
      </c>
      <c r="G8" s="52">
        <v>28184.106991002947</v>
      </c>
      <c r="H8" s="52">
        <v>37754.809434104565</v>
      </c>
      <c r="I8" s="52">
        <v>36842.513985775993</v>
      </c>
      <c r="J8" s="52">
        <v>38532.94566107454</v>
      </c>
      <c r="K8" s="52">
        <v>60827.489056403574</v>
      </c>
      <c r="L8" s="52">
        <v>60806.643707518175</v>
      </c>
      <c r="M8" s="52">
        <v>67275.607554401446</v>
      </c>
      <c r="N8" s="52">
        <v>81593.153392146924</v>
      </c>
      <c r="O8" s="52">
        <v>80730.392841557506</v>
      </c>
      <c r="P8" s="52">
        <v>115650.86689136608</v>
      </c>
      <c r="Q8" s="52">
        <v>149432.3466839022</v>
      </c>
      <c r="R8" s="52">
        <v>69368.779340210138</v>
      </c>
      <c r="S8" s="52">
        <v>123971.31367869617</v>
      </c>
      <c r="T8" s="52">
        <v>130679.33141407557</v>
      </c>
      <c r="U8" s="52">
        <v>135049.40777051367</v>
      </c>
      <c r="V8" s="52">
        <v>139313.5770341896</v>
      </c>
      <c r="W8" s="52">
        <v>121677.80249375</v>
      </c>
      <c r="DA8" s="63" t="s">
        <v>996</v>
      </c>
    </row>
    <row r="9" spans="1:105" ht="12.95" customHeight="1" x14ac:dyDescent="0.25">
      <c r="A9" s="53" t="s">
        <v>115</v>
      </c>
      <c r="B9" s="36"/>
      <c r="C9" s="36">
        <v>9533.8420898251061</v>
      </c>
      <c r="D9" s="36">
        <v>10270.020063802629</v>
      </c>
      <c r="E9" s="36">
        <v>11063.043746389943</v>
      </c>
      <c r="F9" s="36">
        <v>11917.302612281375</v>
      </c>
      <c r="G9" s="36">
        <v>12837.525079753308</v>
      </c>
      <c r="H9" s="36">
        <v>13828.804682987422</v>
      </c>
      <c r="I9" s="36">
        <v>14896.628265351726</v>
      </c>
      <c r="J9" s="36">
        <v>16046.906349691621</v>
      </c>
      <c r="K9" s="36">
        <v>26752.682403718587</v>
      </c>
      <c r="L9" s="36">
        <v>26826.253200225241</v>
      </c>
      <c r="M9" s="36">
        <v>26635.034821490408</v>
      </c>
      <c r="N9" s="36">
        <v>23408.32820385677</v>
      </c>
      <c r="O9" s="36">
        <v>28184.106991002918</v>
      </c>
      <c r="P9" s="36">
        <v>37754.809434104594</v>
      </c>
      <c r="Q9" s="36">
        <v>36842.513985775993</v>
      </c>
      <c r="R9" s="36">
        <v>38532.945661074482</v>
      </c>
      <c r="S9" s="36">
        <v>60827.489056403516</v>
      </c>
      <c r="T9" s="36">
        <v>60806.643707518117</v>
      </c>
      <c r="U9" s="36">
        <v>67275.607554401504</v>
      </c>
      <c r="V9" s="36">
        <v>81593.153392146924</v>
      </c>
      <c r="W9" s="36">
        <v>80730.39284155739</v>
      </c>
      <c r="DA9" s="60" t="s">
        <v>1004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1489.8402929329554</v>
      </c>
      <c r="C11" s="54">
        <v>1500.4908180877098</v>
      </c>
      <c r="D11" s="54">
        <v>1507.7382462900575</v>
      </c>
      <c r="E11" s="54">
        <v>1512.524181054692</v>
      </c>
      <c r="F11" s="54">
        <v>1516.0246806733589</v>
      </c>
      <c r="G11" s="54">
        <v>1517.3385990425279</v>
      </c>
      <c r="H11" s="54">
        <v>1515.7956878576888</v>
      </c>
      <c r="I11" s="54">
        <v>1514.111674938431</v>
      </c>
      <c r="J11" s="54">
        <v>1507.5120473654083</v>
      </c>
      <c r="K11" s="54">
        <v>1497.3130627917681</v>
      </c>
      <c r="L11" s="54">
        <v>1490.8775755413758</v>
      </c>
      <c r="M11" s="54">
        <v>1493.9254580962345</v>
      </c>
      <c r="N11" s="54">
        <v>1492.2149312389563</v>
      </c>
      <c r="O11" s="54">
        <v>1493.9037173361705</v>
      </c>
      <c r="P11" s="54">
        <v>1493.3522024566541</v>
      </c>
      <c r="Q11" s="54">
        <v>1495.6612171227264</v>
      </c>
      <c r="R11" s="54">
        <v>1520.1748848889024</v>
      </c>
      <c r="S11" s="54">
        <v>1516.905560787613</v>
      </c>
      <c r="T11" s="54">
        <v>1509.967657058879</v>
      </c>
      <c r="U11" s="54">
        <v>1505.3045411894625</v>
      </c>
      <c r="V11" s="54">
        <v>1577.9559901863217</v>
      </c>
      <c r="W11" s="54">
        <v>1667.6417742427145</v>
      </c>
      <c r="DA11" s="62" t="s">
        <v>1012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356.3317493167508</v>
      </c>
      <c r="C13" s="35">
        <v>349.48216661677503</v>
      </c>
      <c r="D13" s="35">
        <v>342.77244889261306</v>
      </c>
      <c r="E13" s="35">
        <v>336.10082782854562</v>
      </c>
      <c r="F13" s="35">
        <v>330.27521178712021</v>
      </c>
      <c r="G13" s="35">
        <v>323.77131738398907</v>
      </c>
      <c r="H13" s="35">
        <v>316.07159949202963</v>
      </c>
      <c r="I13" s="35">
        <v>307.54920545970742</v>
      </c>
      <c r="J13" s="35">
        <v>297.60222666622934</v>
      </c>
      <c r="K13" s="35">
        <v>282.81721317148839</v>
      </c>
      <c r="L13" s="35">
        <v>268.65462894186896</v>
      </c>
      <c r="M13" s="35">
        <v>253.79794396689971</v>
      </c>
      <c r="N13" s="35">
        <v>238.38537173527612</v>
      </c>
      <c r="O13" s="35">
        <v>223.60470424401879</v>
      </c>
      <c r="P13" s="35">
        <v>203.08568113813322</v>
      </c>
      <c r="Q13" s="35">
        <v>178.90350666547945</v>
      </c>
      <c r="R13" s="35">
        <v>166.53408186732804</v>
      </c>
      <c r="S13" s="35">
        <v>149.65385025586556</v>
      </c>
      <c r="T13" s="35">
        <v>135.81817529847814</v>
      </c>
      <c r="U13" s="35">
        <v>123.98123194538928</v>
      </c>
      <c r="V13" s="35">
        <v>113.40019378947999</v>
      </c>
      <c r="W13" s="35">
        <v>105.61349722907219</v>
      </c>
      <c r="DA13" s="59" t="s">
        <v>1020</v>
      </c>
    </row>
    <row r="14" spans="1:105" ht="12.95" customHeight="1" x14ac:dyDescent="0.25">
      <c r="A14" s="53" t="s">
        <v>112</v>
      </c>
      <c r="B14" s="36"/>
      <c r="C14" s="36">
        <v>326.21890442820484</v>
      </c>
      <c r="D14" s="36">
        <v>318.54636125907905</v>
      </c>
      <c r="E14" s="36">
        <v>310.89680095499648</v>
      </c>
      <c r="F14" s="36">
        <v>306.27474816889492</v>
      </c>
      <c r="G14" s="36">
        <v>301.39552945346014</v>
      </c>
      <c r="H14" s="36">
        <v>294.80657961278069</v>
      </c>
      <c r="I14" s="36">
        <v>280.8929066865652</v>
      </c>
      <c r="J14" s="36">
        <v>264.63603160663564</v>
      </c>
      <c r="K14" s="36">
        <v>242.37036229854814</v>
      </c>
      <c r="L14" s="36">
        <v>225.68045370970526</v>
      </c>
      <c r="M14" s="36">
        <v>207.28492521351927</v>
      </c>
      <c r="N14" s="36">
        <v>191.06266596752633</v>
      </c>
      <c r="O14" s="36">
        <v>175.36427020038036</v>
      </c>
      <c r="P14" s="36">
        <v>150.6400605598927</v>
      </c>
      <c r="Q14" s="36">
        <v>116.2967760334958</v>
      </c>
      <c r="R14" s="36">
        <v>104.25889241857737</v>
      </c>
      <c r="S14" s="36">
        <v>101.78137450119793</v>
      </c>
      <c r="T14" s="36">
        <v>98.349874200379503</v>
      </c>
      <c r="U14" s="36">
        <v>93.721046255636608</v>
      </c>
      <c r="V14" s="36">
        <v>91.556622452691286</v>
      </c>
      <c r="W14" s="36">
        <v>91.468266717039185</v>
      </c>
      <c r="DA14" s="60" t="s">
        <v>1028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0.58546669751676961</v>
      </c>
      <c r="C16" s="44">
        <f>C7/RES_summary!C$6</f>
        <v>0.67488904116587245</v>
      </c>
      <c r="D16" s="44">
        <f>D7/RES_summary!D$6</f>
        <v>0.75825339139506176</v>
      </c>
      <c r="E16" s="44">
        <f>E7/RES_summary!E$6</f>
        <v>0.83504984059502396</v>
      </c>
      <c r="F16" s="44">
        <f>F7/RES_summary!F$6</f>
        <v>0.886675372208795</v>
      </c>
      <c r="G16" s="44">
        <f>G7/RES_summary!G$6</f>
        <v>0.95710786873319564</v>
      </c>
      <c r="H16" s="44">
        <f>H7/RES_summary!H$6</f>
        <v>1.0523526461420347</v>
      </c>
      <c r="I16" s="44">
        <f>I7/RES_summary!I$6</f>
        <v>1.1529284942256102</v>
      </c>
      <c r="J16" s="44">
        <f>J7/RES_summary!J$6</f>
        <v>1.2469603196161885</v>
      </c>
      <c r="K16" s="44">
        <f>K7/RES_summary!K$6</f>
        <v>1.3930792342570253</v>
      </c>
      <c r="L16" s="44">
        <f>L7/RES_summary!L$6</f>
        <v>1.5541579614738914</v>
      </c>
      <c r="M16" s="44">
        <f>M7/RES_summary!M$6</f>
        <v>1.7224232729573088</v>
      </c>
      <c r="N16" s="44">
        <f>N7/RES_summary!N$6</f>
        <v>1.9097974799077519</v>
      </c>
      <c r="O16" s="44">
        <f>O7/RES_summary!O$6</f>
        <v>2.1132601354020824</v>
      </c>
      <c r="P16" s="44">
        <f>P7/RES_summary!P$6</f>
        <v>2.3547735726796577</v>
      </c>
      <c r="Q16" s="44">
        <f>Q7/RES_summary!Q$6</f>
        <v>2.762669841113635</v>
      </c>
      <c r="R16" s="44">
        <f>R7/RES_summary!R$6</f>
        <v>2.7718118808766588</v>
      </c>
      <c r="S16" s="44">
        <f>S7/RES_summary!S$6</f>
        <v>2.9284195990387536</v>
      </c>
      <c r="T16" s="44">
        <f>T7/RES_summary!T$6</f>
        <v>3.1034236969453168</v>
      </c>
      <c r="U16" s="44">
        <f>U7/RES_summary!U$6</f>
        <v>3.2909217507980411</v>
      </c>
      <c r="V16" s="44">
        <f>V7/RES_summary!V$6</f>
        <v>3.3810279759743005</v>
      </c>
      <c r="W16" s="44">
        <f>W7/RES_summary!W$6</f>
        <v>3.482068808764005</v>
      </c>
      <c r="DA16" s="59" t="s">
        <v>1036</v>
      </c>
    </row>
    <row r="17" spans="1:105" ht="12.95" customHeight="1" x14ac:dyDescent="0.25">
      <c r="A17" s="51" t="s">
        <v>43</v>
      </c>
      <c r="B17" s="52">
        <f t="shared" ref="B17:Q17" si="2">B13*B16</f>
        <v>208.62037249285152</v>
      </c>
      <c r="C17" s="52">
        <f t="shared" si="2"/>
        <v>235.86168433256697</v>
      </c>
      <c r="D17" s="52">
        <f t="shared" si="2"/>
        <v>259.90837184961435</v>
      </c>
      <c r="E17" s="52">
        <f t="shared" si="2"/>
        <v>280.66094270208259</v>
      </c>
      <c r="F17" s="52">
        <f t="shared" si="2"/>
        <v>292.84689634268341</v>
      </c>
      <c r="G17" s="52">
        <f t="shared" si="2"/>
        <v>309.88407553832883</v>
      </c>
      <c r="H17" s="52">
        <f t="shared" si="2"/>
        <v>332.61878409578276</v>
      </c>
      <c r="I17" s="52">
        <f t="shared" si="2"/>
        <v>354.58224235094326</v>
      </c>
      <c r="J17" s="52">
        <f t="shared" si="2"/>
        <v>371.09816768221071</v>
      </c>
      <c r="K17" s="52">
        <f t="shared" si="2"/>
        <v>393.98678675964294</v>
      </c>
      <c r="L17" s="52">
        <f t="shared" si="2"/>
        <v>417.53173045681979</v>
      </c>
      <c r="M17" s="52">
        <f t="shared" si="2"/>
        <v>437.14748531730305</v>
      </c>
      <c r="N17" s="52">
        <f t="shared" si="2"/>
        <v>455.26778218690299</v>
      </c>
      <c r="O17" s="52">
        <f t="shared" si="2"/>
        <v>472.53490756725773</v>
      </c>
      <c r="P17" s="52">
        <f t="shared" si="2"/>
        <v>478.22079493372377</v>
      </c>
      <c r="Q17" s="52">
        <f t="shared" si="2"/>
        <v>494.25132233419225</v>
      </c>
      <c r="R17" s="52">
        <f t="shared" ref="R17:V17" si="3">R13*R16</f>
        <v>461.60114669074602</v>
      </c>
      <c r="S17" s="52">
        <f t="shared" si="3"/>
        <v>438.24926816088748</v>
      </c>
      <c r="T17" s="52">
        <f t="shared" si="3"/>
        <v>421.50134369717011</v>
      </c>
      <c r="U17" s="52">
        <f t="shared" si="3"/>
        <v>408.0125328998185</v>
      </c>
      <c r="V17" s="52">
        <f t="shared" si="3"/>
        <v>383.40922768313897</v>
      </c>
      <c r="W17" s="52">
        <f t="shared" ref="W17" si="4">W13*W16</f>
        <v>367.75346448583599</v>
      </c>
      <c r="DA17" s="63" t="s">
        <v>1044</v>
      </c>
    </row>
    <row r="18" spans="1:105" ht="12.95" customHeight="1" x14ac:dyDescent="0.25">
      <c r="A18" s="53" t="s">
        <v>42</v>
      </c>
      <c r="B18" s="36">
        <f>B3*11630*1000/RES_summary!B$6</f>
        <v>310.81103686653222</v>
      </c>
      <c r="C18" s="36">
        <f>C3*11630*1000/RES_summary!C$6</f>
        <v>353.90829167971862</v>
      </c>
      <c r="D18" s="36">
        <f>D3*11630*1000/RES_summary!D$6</f>
        <v>391.87379276864158</v>
      </c>
      <c r="E18" s="36">
        <f>E3*11630*1000/RES_summary!E$6</f>
        <v>424.50646251450536</v>
      </c>
      <c r="F18" s="36">
        <f>F3*11630*1000/RES_summary!F$6</f>
        <v>443.96312251410086</v>
      </c>
      <c r="G18" s="36">
        <f>G3*11630*1000/RES_summary!G$6</f>
        <v>470.19906904291673</v>
      </c>
      <c r="H18" s="36">
        <f>H3*11630*1000/RES_summary!H$6</f>
        <v>504.18211863285512</v>
      </c>
      <c r="I18" s="36">
        <f>I3*11630*1000/RES_summary!I$6</f>
        <v>536.87711286941146</v>
      </c>
      <c r="J18" s="36">
        <f>J3*11630*1000/RES_summary!J$6</f>
        <v>559.43495853616116</v>
      </c>
      <c r="K18" s="36">
        <f>K3*11630*1000/RES_summary!K$6</f>
        <v>589.92156238256814</v>
      </c>
      <c r="L18" s="36">
        <f>L3*11630*1000/RES_summary!L$6</f>
        <v>622.48869401505874</v>
      </c>
      <c r="M18" s="36">
        <f>M3*11630*1000/RES_summary!M$6</f>
        <v>653.06575725826883</v>
      </c>
      <c r="N18" s="36">
        <f>N3*11630*1000/RES_summary!N$6</f>
        <v>679.35738229134154</v>
      </c>
      <c r="O18" s="36">
        <f>O3*11630*1000/RES_summary!O$6</f>
        <v>705.92165498583006</v>
      </c>
      <c r="P18" s="36">
        <f>P3*11630*1000/RES_summary!P$6</f>
        <v>714.15207737484832</v>
      </c>
      <c r="Q18" s="36">
        <f>Q3*11630*1000/RES_summary!Q$6</f>
        <v>739.232534326875</v>
      </c>
      <c r="R18" s="36">
        <f>R3*11630*1000/RES_summary!R$6</f>
        <v>701.71447003519017</v>
      </c>
      <c r="S18" s="36">
        <f>S3*11630*1000/RES_summary!S$6</f>
        <v>664.78275188435214</v>
      </c>
      <c r="T18" s="36">
        <f>T3*11630*1000/RES_summary!T$6</f>
        <v>636.45339638958524</v>
      </c>
      <c r="U18" s="36">
        <f>U3*11630*1000/RES_summary!U$6</f>
        <v>614.18311863631175</v>
      </c>
      <c r="V18" s="36">
        <f>V3*11630*1000/RES_summary!V$6</f>
        <v>605.00288751532037</v>
      </c>
      <c r="W18" s="36">
        <f>W3*11630*1000/RES_summary!W$6</f>
        <v>613.28103999906455</v>
      </c>
      <c r="DA18" s="60" t="s">
        <v>1052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1.2166854542183085</v>
      </c>
      <c r="C3" s="49">
        <f t="shared" ref="C3:W3" si="0">C5*C11/11630</f>
        <v>1.2976868096586094</v>
      </c>
      <c r="D3" s="49">
        <f t="shared" si="0"/>
        <v>1.3751260274499624</v>
      </c>
      <c r="E3" s="49">
        <f t="shared" si="0"/>
        <v>1.4774975513586706</v>
      </c>
      <c r="F3" s="49">
        <f t="shared" si="0"/>
        <v>1.6935405919628175</v>
      </c>
      <c r="G3" s="49">
        <f t="shared" si="0"/>
        <v>1.929135443225003</v>
      </c>
      <c r="H3" s="49">
        <f t="shared" si="0"/>
        <v>2.2011159600270487</v>
      </c>
      <c r="I3" s="49">
        <f t="shared" si="0"/>
        <v>2.4038620334505865</v>
      </c>
      <c r="J3" s="49">
        <f t="shared" si="0"/>
        <v>2.6332500833746311</v>
      </c>
      <c r="K3" s="49">
        <f t="shared" si="0"/>
        <v>2.9415691058332154</v>
      </c>
      <c r="L3" s="49">
        <f t="shared" si="0"/>
        <v>3.0387043485138183</v>
      </c>
      <c r="M3" s="49">
        <f t="shared" si="0"/>
        <v>3.2532817211878866</v>
      </c>
      <c r="N3" s="49">
        <f t="shared" si="0"/>
        <v>3.5211258467015774</v>
      </c>
      <c r="O3" s="49">
        <f t="shared" si="0"/>
        <v>3.7822060534293702</v>
      </c>
      <c r="P3" s="49">
        <f t="shared" si="0"/>
        <v>4.1342758481542923</v>
      </c>
      <c r="Q3" s="49">
        <f t="shared" si="0"/>
        <v>4.502592556350745</v>
      </c>
      <c r="R3" s="49">
        <f t="shared" si="0"/>
        <v>4.7347768121705176</v>
      </c>
      <c r="S3" s="49">
        <f t="shared" si="0"/>
        <v>5.1336323368796295</v>
      </c>
      <c r="T3" s="49">
        <f t="shared" si="0"/>
        <v>5.5977830298142486</v>
      </c>
      <c r="U3" s="49">
        <f t="shared" si="0"/>
        <v>6.0229186793108207</v>
      </c>
      <c r="V3" s="49">
        <f t="shared" si="0"/>
        <v>6.7407116041848303</v>
      </c>
      <c r="W3" s="49">
        <f t="shared" si="0"/>
        <v>7.353577741013356</v>
      </c>
      <c r="DA3" s="62" t="s">
        <v>972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21.28992842904497</v>
      </c>
      <c r="C5" s="49">
        <f t="shared" ref="C5:W5" si="1">C7*C13/1000000</f>
        <v>22.257072770096084</v>
      </c>
      <c r="D5" s="49">
        <f t="shared" si="1"/>
        <v>23.163493283518992</v>
      </c>
      <c r="E5" s="49">
        <f t="shared" si="1"/>
        <v>24.47364771972801</v>
      </c>
      <c r="F5" s="49">
        <f t="shared" si="1"/>
        <v>27.602581650026302</v>
      </c>
      <c r="G5" s="49">
        <f t="shared" si="1"/>
        <v>30.976385473276061</v>
      </c>
      <c r="H5" s="49">
        <f t="shared" si="1"/>
        <v>34.513295339913817</v>
      </c>
      <c r="I5" s="49">
        <f t="shared" si="1"/>
        <v>36.996288514911306</v>
      </c>
      <c r="J5" s="49">
        <f t="shared" si="1"/>
        <v>39.910368882571028</v>
      </c>
      <c r="K5" s="49">
        <f t="shared" si="1"/>
        <v>44.000809886835945</v>
      </c>
      <c r="L5" s="49">
        <f t="shared" si="1"/>
        <v>46.132923827784921</v>
      </c>
      <c r="M5" s="49">
        <f t="shared" si="1"/>
        <v>49.060694439515132</v>
      </c>
      <c r="N5" s="49">
        <f t="shared" si="1"/>
        <v>52.916442859893216</v>
      </c>
      <c r="O5" s="49">
        <f t="shared" si="1"/>
        <v>56.484534419668613</v>
      </c>
      <c r="P5" s="49">
        <f t="shared" si="1"/>
        <v>61.452098504108633</v>
      </c>
      <c r="Q5" s="49">
        <f t="shared" si="1"/>
        <v>66.452346033899715</v>
      </c>
      <c r="R5" s="49">
        <f t="shared" si="1"/>
        <v>68.572832942268207</v>
      </c>
      <c r="S5" s="49">
        <f t="shared" si="1"/>
        <v>74.329522622527705</v>
      </c>
      <c r="T5" s="49">
        <f t="shared" si="1"/>
        <v>81.344761861173936</v>
      </c>
      <c r="U5" s="49">
        <f t="shared" si="1"/>
        <v>87.754817388535741</v>
      </c>
      <c r="V5" s="49">
        <f t="shared" si="1"/>
        <v>93.760432673270188</v>
      </c>
      <c r="W5" s="49">
        <f t="shared" si="1"/>
        <v>97.748685812898472</v>
      </c>
      <c r="DA5" s="62" t="s">
        <v>981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59089.924979826472</v>
      </c>
      <c r="C7" s="35">
        <v>63012.772725674549</v>
      </c>
      <c r="D7" s="35">
        <v>67453.711624218122</v>
      </c>
      <c r="E7" s="35">
        <v>73879.22817187554</v>
      </c>
      <c r="F7" s="35">
        <v>87220.6094272521</v>
      </c>
      <c r="G7" s="35">
        <v>102683.4287748588</v>
      </c>
      <c r="H7" s="35">
        <v>119276.9414693479</v>
      </c>
      <c r="I7" s="35">
        <v>133112.84262613786</v>
      </c>
      <c r="J7" s="35">
        <v>150551.78960130663</v>
      </c>
      <c r="K7" s="35">
        <v>177881.62938953174</v>
      </c>
      <c r="L7" s="35">
        <v>199629.56316224718</v>
      </c>
      <c r="M7" s="35">
        <v>228998.92817099171</v>
      </c>
      <c r="N7" s="35">
        <v>264223.67844492052</v>
      </c>
      <c r="O7" s="35">
        <v>303843.36040719796</v>
      </c>
      <c r="P7" s="35">
        <v>361488.93411147752</v>
      </c>
      <c r="Q7" s="35">
        <v>418858.49970820395</v>
      </c>
      <c r="R7" s="35">
        <v>454618.75243799604</v>
      </c>
      <c r="S7" s="35">
        <v>513025.09547782643</v>
      </c>
      <c r="T7" s="35">
        <v>578247.88577291358</v>
      </c>
      <c r="U7" s="35">
        <v>643595.45405201288</v>
      </c>
      <c r="V7" s="35">
        <v>703518.54882216512</v>
      </c>
      <c r="W7" s="35">
        <v>745806.21616657416</v>
      </c>
      <c r="DA7" s="59" t="s">
        <v>989</v>
      </c>
    </row>
    <row r="8" spans="1:105" ht="12.95" customHeight="1" x14ac:dyDescent="0.25">
      <c r="A8" s="51" t="s">
        <v>116</v>
      </c>
      <c r="B8" s="52"/>
      <c r="C8" s="52">
        <v>14946.7122810363</v>
      </c>
      <c r="D8" s="52">
        <v>15848.289709904166</v>
      </c>
      <c r="E8" s="52">
        <v>18229.693940991783</v>
      </c>
      <c r="F8" s="52">
        <v>25556.189604615589</v>
      </c>
      <c r="G8" s="52">
        <v>28102.543238310958</v>
      </c>
      <c r="H8" s="52">
        <v>31540.224975525416</v>
      </c>
      <c r="I8" s="52">
        <v>29684.190866694116</v>
      </c>
      <c r="J8" s="52">
        <v>35668.640916160555</v>
      </c>
      <c r="K8" s="52">
        <v>52886.02939284069</v>
      </c>
      <c r="L8" s="52">
        <v>49850.477011026407</v>
      </c>
      <c r="M8" s="52">
        <v>60909.589984269929</v>
      </c>
      <c r="N8" s="52">
        <v>64908.941140622919</v>
      </c>
      <c r="O8" s="52">
        <v>75288.32287843799</v>
      </c>
      <c r="P8" s="52">
        <v>110531.60309712024</v>
      </c>
      <c r="Q8" s="52">
        <v>107220.04260775284</v>
      </c>
      <c r="R8" s="52">
        <v>96669.842714062019</v>
      </c>
      <c r="S8" s="52">
        <v>123315.28418045328</v>
      </c>
      <c r="T8" s="52">
        <v>140511.11317352514</v>
      </c>
      <c r="U8" s="52">
        <v>175879.17137621954</v>
      </c>
      <c r="V8" s="52">
        <v>167143.13737790508</v>
      </c>
      <c r="W8" s="52">
        <v>138957.51005847112</v>
      </c>
      <c r="DA8" s="63" t="s">
        <v>997</v>
      </c>
    </row>
    <row r="9" spans="1:105" ht="12.95" customHeight="1" x14ac:dyDescent="0.25">
      <c r="A9" s="53" t="s">
        <v>115</v>
      </c>
      <c r="B9" s="36"/>
      <c r="C9" s="36">
        <v>11023.864535188222</v>
      </c>
      <c r="D9" s="36">
        <v>11407.350811360593</v>
      </c>
      <c r="E9" s="36">
        <v>11804.177393334365</v>
      </c>
      <c r="F9" s="36">
        <v>12214.808349239029</v>
      </c>
      <c r="G9" s="36">
        <v>12639.723890704263</v>
      </c>
      <c r="H9" s="36">
        <v>14946.712281036322</v>
      </c>
      <c r="I9" s="36">
        <v>15848.289709904144</v>
      </c>
      <c r="J9" s="36">
        <v>18229.693940991798</v>
      </c>
      <c r="K9" s="36">
        <v>25556.189604615589</v>
      </c>
      <c r="L9" s="36">
        <v>28102.543238310958</v>
      </c>
      <c r="M9" s="36">
        <v>31540.224975525402</v>
      </c>
      <c r="N9" s="36">
        <v>29684.190866694145</v>
      </c>
      <c r="O9" s="36">
        <v>35668.640916160541</v>
      </c>
      <c r="P9" s="36">
        <v>52886.02939284069</v>
      </c>
      <c r="Q9" s="36">
        <v>49850.477011026407</v>
      </c>
      <c r="R9" s="36">
        <v>60909.589984269929</v>
      </c>
      <c r="S9" s="36">
        <v>64908.941140622832</v>
      </c>
      <c r="T9" s="36">
        <v>75288.322878437932</v>
      </c>
      <c r="U9" s="36">
        <v>110531.6030971203</v>
      </c>
      <c r="V9" s="36">
        <v>107220.04260775284</v>
      </c>
      <c r="W9" s="36">
        <v>96669.842714062077</v>
      </c>
      <c r="DA9" s="60" t="s">
        <v>1005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664.63595120660887</v>
      </c>
      <c r="C11" s="54">
        <v>678.08097462874377</v>
      </c>
      <c r="D11" s="54">
        <v>690.4276269340603</v>
      </c>
      <c r="E11" s="54">
        <v>702.11423810149972</v>
      </c>
      <c r="F11" s="54">
        <v>713.55199068884201</v>
      </c>
      <c r="G11" s="54">
        <v>724.28867545126047</v>
      </c>
      <c r="H11" s="54">
        <v>741.7135443890794</v>
      </c>
      <c r="I11" s="54">
        <v>755.66811080961065</v>
      </c>
      <c r="J11" s="54">
        <v>767.33689332099493</v>
      </c>
      <c r="K11" s="54">
        <v>777.49588675355938</v>
      </c>
      <c r="L11" s="54">
        <v>766.0501143422232</v>
      </c>
      <c r="M11" s="54">
        <v>771.20119985380813</v>
      </c>
      <c r="N11" s="54">
        <v>773.87464810445465</v>
      </c>
      <c r="O11" s="54">
        <v>778.74513534215725</v>
      </c>
      <c r="P11" s="54">
        <v>782.42451087036056</v>
      </c>
      <c r="Q11" s="54">
        <v>788.01057533237179</v>
      </c>
      <c r="R11" s="54">
        <v>803.02142937426822</v>
      </c>
      <c r="S11" s="54">
        <v>803.23594140526643</v>
      </c>
      <c r="T11" s="54">
        <v>800.32463243110385</v>
      </c>
      <c r="U11" s="54">
        <v>798.2073956151346</v>
      </c>
      <c r="V11" s="54">
        <v>836.1146991487675</v>
      </c>
      <c r="W11" s="54">
        <v>874.91824996689843</v>
      </c>
      <c r="DA11" s="62" t="s">
        <v>1013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360.29709694695725</v>
      </c>
      <c r="C13" s="35">
        <v>353.21525791274121</v>
      </c>
      <c r="D13" s="35">
        <v>343.39835015398216</v>
      </c>
      <c r="E13" s="35">
        <v>331.26561180081029</v>
      </c>
      <c r="F13" s="35">
        <v>316.46857126180396</v>
      </c>
      <c r="G13" s="35">
        <v>301.66878767940381</v>
      </c>
      <c r="H13" s="35">
        <v>289.35429526236749</v>
      </c>
      <c r="I13" s="35">
        <v>277.93177416261386</v>
      </c>
      <c r="J13" s="35">
        <v>265.09395197667345</v>
      </c>
      <c r="K13" s="35">
        <v>247.36005644788284</v>
      </c>
      <c r="L13" s="35">
        <v>231.0926452826568</v>
      </c>
      <c r="M13" s="35">
        <v>214.23984309167548</v>
      </c>
      <c r="N13" s="35">
        <v>200.27138813346005</v>
      </c>
      <c r="O13" s="35">
        <v>185.9001768015284</v>
      </c>
      <c r="P13" s="35">
        <v>169.99717752122882</v>
      </c>
      <c r="Q13" s="35">
        <v>158.65106254306278</v>
      </c>
      <c r="R13" s="35">
        <v>150.83590937358139</v>
      </c>
      <c r="S13" s="35">
        <v>144.88476933725423</v>
      </c>
      <c r="T13" s="35">
        <v>140.67455128252595</v>
      </c>
      <c r="U13" s="35">
        <v>136.35089688101453</v>
      </c>
      <c r="V13" s="35">
        <v>133.27357584280392</v>
      </c>
      <c r="W13" s="35">
        <v>131.06445574471655</v>
      </c>
      <c r="DA13" s="59" t="s">
        <v>1021</v>
      </c>
    </row>
    <row r="14" spans="1:105" ht="12.95" customHeight="1" x14ac:dyDescent="0.25">
      <c r="A14" s="53" t="s">
        <v>112</v>
      </c>
      <c r="B14" s="36"/>
      <c r="C14" s="36">
        <v>330.44127948340429</v>
      </c>
      <c r="D14" s="36">
        <v>316.52979510317044</v>
      </c>
      <c r="E14" s="36">
        <v>305.17052567540952</v>
      </c>
      <c r="F14" s="36">
        <v>294.64071267230798</v>
      </c>
      <c r="G14" s="36">
        <v>282.10470419182218</v>
      </c>
      <c r="H14" s="36">
        <v>268.73367591483094</v>
      </c>
      <c r="I14" s="36">
        <v>252.64118207862566</v>
      </c>
      <c r="J14" s="36">
        <v>237.66662908350909</v>
      </c>
      <c r="K14" s="36">
        <v>219.72409454755851</v>
      </c>
      <c r="L14" s="36">
        <v>201.802955386072</v>
      </c>
      <c r="M14" s="36">
        <v>187.2232469719292</v>
      </c>
      <c r="N14" s="36">
        <v>174.94042100281072</v>
      </c>
      <c r="O14" s="36">
        <v>159.9894478956324</v>
      </c>
      <c r="P14" s="36">
        <v>150.0738118529078</v>
      </c>
      <c r="Q14" s="36">
        <v>140.46087608001625</v>
      </c>
      <c r="R14" s="36">
        <v>139.90069433499903</v>
      </c>
      <c r="S14" s="36">
        <v>138.76533865182583</v>
      </c>
      <c r="T14" s="36">
        <v>135.65173614002086</v>
      </c>
      <c r="U14" s="36">
        <v>130.75996637012145</v>
      </c>
      <c r="V14" s="36">
        <v>126.03470733666391</v>
      </c>
      <c r="W14" s="36">
        <v>126.02723846456202</v>
      </c>
      <c r="DA14" s="60" t="s">
        <v>1029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0.34459388127752683</v>
      </c>
      <c r="C16" s="44">
        <f>C7/RES_summary!C$6</f>
        <v>0.361581297559388</v>
      </c>
      <c r="D16" s="44">
        <f>D7/RES_summary!D$6</f>
        <v>0.38121287193318898</v>
      </c>
      <c r="E16" s="44">
        <f>E7/RES_summary!E$6</f>
        <v>0.41199658806533312</v>
      </c>
      <c r="F16" s="44">
        <f>F7/RES_summary!F$6</f>
        <v>0.47965843095954169</v>
      </c>
      <c r="G16" s="44">
        <f>G7/RES_summary!G$6</f>
        <v>0.55657388274211783</v>
      </c>
      <c r="H16" s="44">
        <f>H7/RES_summary!H$6</f>
        <v>0.62602709006113422</v>
      </c>
      <c r="I16" s="44">
        <f>I7/RES_summary!I$6</f>
        <v>0.68990402721068222</v>
      </c>
      <c r="J16" s="44">
        <f>J7/RES_summary!J$6</f>
        <v>0.76645160594677231</v>
      </c>
      <c r="K16" s="44">
        <f>K7/RES_summary!K$6</f>
        <v>0.88814697823855993</v>
      </c>
      <c r="L16" s="44">
        <f>L7/RES_summary!L$6</f>
        <v>0.99125856875836527</v>
      </c>
      <c r="M16" s="44">
        <f>M7/RES_summary!M$6</f>
        <v>1.115375835542137</v>
      </c>
      <c r="N16" s="44">
        <f>N7/RES_summary!N$6</f>
        <v>1.225334031019786</v>
      </c>
      <c r="O16" s="44">
        <f>O7/RES_summary!O$6</f>
        <v>1.3827529166880466</v>
      </c>
      <c r="P16" s="44">
        <f>P7/RES_summary!P$6</f>
        <v>1.5697731645749216</v>
      </c>
      <c r="Q16" s="44">
        <f>Q7/RES_summary!Q$6</f>
        <v>1.7670744814403103</v>
      </c>
      <c r="R16" s="44">
        <f>R7/RES_summary!R$6</f>
        <v>1.8377493246691139</v>
      </c>
      <c r="S16" s="44">
        <f>S7/RES_summary!S$6</f>
        <v>2.0062691690143422</v>
      </c>
      <c r="T16" s="44">
        <f>T7/RES_summary!T$6</f>
        <v>2.1919436471229372</v>
      </c>
      <c r="U16" s="44">
        <f>U7/RES_summary!U$6</f>
        <v>2.3892618110851722</v>
      </c>
      <c r="V16" s="44">
        <f>V7/RES_summary!V$6</f>
        <v>2.5191971325315747</v>
      </c>
      <c r="W16" s="44">
        <f>W7/RES_summary!W$6</f>
        <v>2.6361121598993851</v>
      </c>
      <c r="DA16" s="59" t="s">
        <v>1037</v>
      </c>
    </row>
    <row r="17" spans="1:105" ht="12.95" customHeight="1" x14ac:dyDescent="0.25">
      <c r="A17" s="51" t="s">
        <v>43</v>
      </c>
      <c r="B17" s="52">
        <f t="shared" ref="B17:Q17" si="2">B13*B16</f>
        <v>124.15617504997736</v>
      </c>
      <c r="C17" s="52">
        <f t="shared" si="2"/>
        <v>127.71603127386285</v>
      </c>
      <c r="D17" s="52">
        <f t="shared" si="2"/>
        <v>130.90787127931839</v>
      </c>
      <c r="E17" s="52">
        <f t="shared" si="2"/>
        <v>136.48030180530898</v>
      </c>
      <c r="F17" s="52">
        <f t="shared" si="2"/>
        <v>151.7968183394448</v>
      </c>
      <c r="G17" s="52">
        <f t="shared" si="2"/>
        <v>167.90096846083333</v>
      </c>
      <c r="H17" s="52">
        <f t="shared" si="2"/>
        <v>181.14362745979014</v>
      </c>
      <c r="I17" s="52">
        <f t="shared" si="2"/>
        <v>191.74625028459715</v>
      </c>
      <c r="J17" s="52">
        <f t="shared" si="2"/>
        <v>203.18168521929789</v>
      </c>
      <c r="K17" s="52">
        <f t="shared" si="2"/>
        <v>219.69208667110675</v>
      </c>
      <c r="L17" s="52">
        <f t="shared" si="2"/>
        <v>229.07256481347096</v>
      </c>
      <c r="M17" s="52">
        <f t="shared" si="2"/>
        <v>238.95794399479388</v>
      </c>
      <c r="N17" s="52">
        <f t="shared" si="2"/>
        <v>245.39934731950075</v>
      </c>
      <c r="O17" s="52">
        <f t="shared" si="2"/>
        <v>257.05401168513691</v>
      </c>
      <c r="P17" s="52">
        <f t="shared" si="2"/>
        <v>266.85700732630409</v>
      </c>
      <c r="Q17" s="52">
        <f t="shared" si="2"/>
        <v>280.34824407323691</v>
      </c>
      <c r="R17" s="52">
        <f t="shared" ref="R17:V17" si="3">R13*R16</f>
        <v>277.19859058715087</v>
      </c>
      <c r="S17" s="52">
        <f t="shared" si="3"/>
        <v>290.67784578108768</v>
      </c>
      <c r="T17" s="52">
        <f t="shared" si="3"/>
        <v>308.35068899560258</v>
      </c>
      <c r="U17" s="52">
        <f t="shared" si="3"/>
        <v>325.77799082502037</v>
      </c>
      <c r="V17" s="52">
        <f t="shared" si="3"/>
        <v>335.74241010542102</v>
      </c>
      <c r="W17" s="52">
        <f t="shared" ref="W17" si="4">W13*W16</f>
        <v>345.50060551924213</v>
      </c>
      <c r="DA17" s="63" t="s">
        <v>1045</v>
      </c>
    </row>
    <row r="18" spans="1:105" ht="12.95" customHeight="1" x14ac:dyDescent="0.25">
      <c r="A18" s="53" t="s">
        <v>42</v>
      </c>
      <c r="B18" s="36">
        <f>B3*11630*1000/RES_summary!B$6</f>
        <v>82.518657502515964</v>
      </c>
      <c r="C18" s="36">
        <f>C3*11630*1000/RES_summary!C$6</f>
        <v>86.601810961896064</v>
      </c>
      <c r="D18" s="36">
        <f>D3*11630*1000/RES_summary!D$6</f>
        <v>90.382410914369231</v>
      </c>
      <c r="E18" s="36">
        <f>E3*11630*1000/RES_summary!E$6</f>
        <v>95.824763117897277</v>
      </c>
      <c r="F18" s="36">
        <f>F3*11630*1000/RES_summary!F$6</f>
        <v>108.31492190634334</v>
      </c>
      <c r="G18" s="36">
        <f>G3*11630*1000/RES_summary!G$6</f>
        <v>121.60877005348082</v>
      </c>
      <c r="H18" s="36">
        <f>H3*11630*1000/RES_summary!H$6</f>
        <v>134.35668196669593</v>
      </c>
      <c r="I18" s="36">
        <f>I3*11630*1000/RES_summary!I$6</f>
        <v>144.89652670738823</v>
      </c>
      <c r="J18" s="36">
        <f>J3*11630*1000/RES_summary!J$6</f>
        <v>155.90880311590035</v>
      </c>
      <c r="K18" s="36">
        <f>K3*11630*1000/RES_summary!K$6</f>
        <v>170.80969373909195</v>
      </c>
      <c r="L18" s="36">
        <f>L3*11630*1000/RES_summary!L$6</f>
        <v>175.48106446802575</v>
      </c>
      <c r="M18" s="36">
        <f>M3*11630*1000/RES_summary!M$6</f>
        <v>184.28465312338415</v>
      </c>
      <c r="N18" s="36">
        <f>N3*11630*1000/RES_summary!N$6</f>
        <v>189.90833355194147</v>
      </c>
      <c r="O18" s="36">
        <f>O3*11630*1000/RES_summary!O$6</f>
        <v>200.17956111998643</v>
      </c>
      <c r="P18" s="36">
        <f>P3*11630*1000/RES_summary!P$6</f>
        <v>208.79546342961174</v>
      </c>
      <c r="Q18" s="36">
        <f>Q3*11630*1000/RES_summary!Q$6</f>
        <v>220.91738110557159</v>
      </c>
      <c r="R18" s="36">
        <f>R3*11630*1000/RES_summary!R$6</f>
        <v>222.59640843382644</v>
      </c>
      <c r="S18" s="36">
        <f>S3*11630*1000/RES_summary!S$6</f>
        <v>233.48289310162679</v>
      </c>
      <c r="T18" s="36">
        <f>T3*11630*1000/RES_summary!T$6</f>
        <v>246.78065183028326</v>
      </c>
      <c r="U18" s="36">
        <f>U3*11630*1000/RES_summary!U$6</f>
        <v>260.03840160517075</v>
      </c>
      <c r="V18" s="36">
        <f>V3*11630*1000/RES_summary!V$6</f>
        <v>280.71916421677616</v>
      </c>
      <c r="W18" s="36">
        <f>W3*11630*1000/RES_summary!W$6</f>
        <v>302.28478514339912</v>
      </c>
      <c r="DA18" s="60" t="s">
        <v>1053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8" tint="0.59999389629810485"/>
    <pageSetUpPr fitToPage="1"/>
  </sheetPr>
  <dimension ref="A1:DA19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11.253886540693143</v>
      </c>
      <c r="C3" s="49">
        <f t="shared" ref="C3:W3" si="0">C5*C11/11630</f>
        <v>11.461736176807161</v>
      </c>
      <c r="D3" s="49">
        <f t="shared" si="0"/>
        <v>11.591325145232673</v>
      </c>
      <c r="E3" s="49">
        <f t="shared" si="0"/>
        <v>11.656718501773163</v>
      </c>
      <c r="F3" s="49">
        <f t="shared" si="0"/>
        <v>11.686894515598778</v>
      </c>
      <c r="G3" s="49">
        <f t="shared" si="0"/>
        <v>11.739256635151799</v>
      </c>
      <c r="H3" s="49">
        <f t="shared" si="0"/>
        <v>11.985098850529676</v>
      </c>
      <c r="I3" s="49">
        <f t="shared" si="0"/>
        <v>12.025810509356775</v>
      </c>
      <c r="J3" s="49">
        <f t="shared" si="0"/>
        <v>12.08135092033878</v>
      </c>
      <c r="K3" s="49">
        <f t="shared" si="0"/>
        <v>12.071624682441943</v>
      </c>
      <c r="L3" s="49">
        <f t="shared" si="0"/>
        <v>11.7760340022308</v>
      </c>
      <c r="M3" s="49">
        <f t="shared" si="0"/>
        <v>11.381861663147989</v>
      </c>
      <c r="N3" s="49">
        <f t="shared" si="0"/>
        <v>11.261922870789396</v>
      </c>
      <c r="O3" s="49">
        <f t="shared" si="0"/>
        <v>10.96746093798339</v>
      </c>
      <c r="P3" s="49">
        <f t="shared" si="0"/>
        <v>10.834189946904599</v>
      </c>
      <c r="Q3" s="49">
        <f t="shared" si="0"/>
        <v>10.4944198887063</v>
      </c>
      <c r="R3" s="49">
        <f t="shared" si="0"/>
        <v>10.307102134270846</v>
      </c>
      <c r="S3" s="49">
        <f t="shared" si="0"/>
        <v>9.9015656843553774</v>
      </c>
      <c r="T3" s="49">
        <f t="shared" si="0"/>
        <v>9.3908514188018302</v>
      </c>
      <c r="U3" s="49">
        <f t="shared" si="0"/>
        <v>8.8325392411994308</v>
      </c>
      <c r="V3" s="49">
        <f t="shared" si="0"/>
        <v>8.858380699387153</v>
      </c>
      <c r="W3" s="49">
        <f t="shared" si="0"/>
        <v>8.9102775495049436</v>
      </c>
      <c r="DA3" s="62" t="s">
        <v>973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241.58231549374509</v>
      </c>
      <c r="C5" s="49">
        <f t="shared" ref="C5:W5" si="1">C7*C13/1000000</f>
        <v>246.47737865719435</v>
      </c>
      <c r="D5" s="49">
        <f t="shared" si="1"/>
        <v>249.80403553410261</v>
      </c>
      <c r="E5" s="49">
        <f t="shared" si="1"/>
        <v>251.74100368442652</v>
      </c>
      <c r="F5" s="49">
        <f t="shared" si="1"/>
        <v>252.64272824631695</v>
      </c>
      <c r="G5" s="49">
        <f t="shared" si="1"/>
        <v>254.03008228997851</v>
      </c>
      <c r="H5" s="49">
        <f t="shared" si="1"/>
        <v>259.91927784955317</v>
      </c>
      <c r="I5" s="49">
        <f t="shared" si="1"/>
        <v>260.91641256891654</v>
      </c>
      <c r="J5" s="49">
        <f t="shared" si="1"/>
        <v>262.89873843143067</v>
      </c>
      <c r="K5" s="49">
        <f t="shared" si="1"/>
        <v>263.84100192172423</v>
      </c>
      <c r="L5" s="49">
        <f t="shared" si="1"/>
        <v>257.59850842947492</v>
      </c>
      <c r="M5" s="49">
        <f t="shared" si="1"/>
        <v>249.13966385176545</v>
      </c>
      <c r="N5" s="49">
        <f t="shared" si="1"/>
        <v>247.50998061456406</v>
      </c>
      <c r="O5" s="49">
        <f t="shared" si="1"/>
        <v>241.15466123214583</v>
      </c>
      <c r="P5" s="49">
        <f t="shared" si="1"/>
        <v>238.75750397222112</v>
      </c>
      <c r="Q5" s="49">
        <f t="shared" si="1"/>
        <v>231.09617007158002</v>
      </c>
      <c r="R5" s="49">
        <f t="shared" si="1"/>
        <v>225.55948589454445</v>
      </c>
      <c r="S5" s="49">
        <f t="shared" si="1"/>
        <v>217.29236171188941</v>
      </c>
      <c r="T5" s="49">
        <f t="shared" si="1"/>
        <v>206.54427561706385</v>
      </c>
      <c r="U5" s="49">
        <f t="shared" si="1"/>
        <v>194.21595508607078</v>
      </c>
      <c r="V5" s="49">
        <f t="shared" si="1"/>
        <v>184.94486468907084</v>
      </c>
      <c r="W5" s="49">
        <f t="shared" si="1"/>
        <v>176.67009422600401</v>
      </c>
      <c r="DA5" s="62" t="s">
        <v>982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3866943.9888913794</v>
      </c>
      <c r="C7" s="35">
        <v>3981391.4249686687</v>
      </c>
      <c r="D7" s="35">
        <v>4098332.3333992166</v>
      </c>
      <c r="E7" s="35">
        <v>4215498.6679521818</v>
      </c>
      <c r="F7" s="35">
        <v>4338111.08169844</v>
      </c>
      <c r="G7" s="35">
        <v>4472097.9379934939</v>
      </c>
      <c r="H7" s="35">
        <v>4696763.8567632176</v>
      </c>
      <c r="I7" s="35">
        <v>4835990.0389551073</v>
      </c>
      <c r="J7" s="35">
        <v>5008592.1175559936</v>
      </c>
      <c r="K7" s="35">
        <v>5204525.3557241792</v>
      </c>
      <c r="L7" s="35">
        <v>5324179.5818458227</v>
      </c>
      <c r="M7" s="35">
        <v>5471578.9142052121</v>
      </c>
      <c r="N7" s="35">
        <v>5819808.9057653053</v>
      </c>
      <c r="O7" s="35">
        <v>5977319.0398810422</v>
      </c>
      <c r="P7" s="35">
        <v>6336832.3390099267</v>
      </c>
      <c r="Q7" s="35">
        <v>6584062.54884292</v>
      </c>
      <c r="R7" s="35">
        <v>6933600.5025697183</v>
      </c>
      <c r="S7" s="35">
        <v>7204118.3367500529</v>
      </c>
      <c r="T7" s="35">
        <v>7497258.5609947527</v>
      </c>
      <c r="U7" s="35">
        <v>7690140.9019582653</v>
      </c>
      <c r="V7" s="35">
        <v>7977308.7733920291</v>
      </c>
      <c r="W7" s="35">
        <v>8135755.7889786502</v>
      </c>
      <c r="DA7" s="59" t="s">
        <v>990</v>
      </c>
    </row>
    <row r="8" spans="1:105" ht="12.95" customHeight="1" x14ac:dyDescent="0.25">
      <c r="A8" s="51" t="s">
        <v>116</v>
      </c>
      <c r="B8" s="52"/>
      <c r="C8" s="52">
        <v>1045273.289562264</v>
      </c>
      <c r="D8" s="52">
        <v>1056645.7932099914</v>
      </c>
      <c r="E8" s="52">
        <v>1077106.7843397921</v>
      </c>
      <c r="F8" s="52">
        <v>1086011.0289281798</v>
      </c>
      <c r="G8" s="52">
        <v>1125214.3520675488</v>
      </c>
      <c r="H8" s="52">
        <v>1232346.5095786909</v>
      </c>
      <c r="I8" s="52">
        <v>1210933.499762794</v>
      </c>
      <c r="J8" s="52">
        <v>1265921.1800576495</v>
      </c>
      <c r="K8" s="52">
        <v>1328320.6664204039</v>
      </c>
      <c r="L8" s="52">
        <v>1307088.8269117069</v>
      </c>
      <c r="M8" s="52">
        <v>1347319.3437853632</v>
      </c>
      <c r="N8" s="52">
        <v>1426371.1644379674</v>
      </c>
      <c r="O8" s="52">
        <v>982309.05154059827</v>
      </c>
      <c r="P8" s="52">
        <v>1193835.9887328595</v>
      </c>
      <c r="Q8" s="52">
        <v>1230312.5189846456</v>
      </c>
      <c r="R8" s="52">
        <v>1173231.0382294161</v>
      </c>
      <c r="S8" s="52">
        <v>957147.55118849874</v>
      </c>
      <c r="T8" s="52">
        <v>966229.86635516211</v>
      </c>
      <c r="U8" s="52">
        <v>790356.40715900529</v>
      </c>
      <c r="V8" s="52">
        <v>791931.1552631082</v>
      </c>
      <c r="W8" s="52">
        <v>575942.01980751939</v>
      </c>
      <c r="DA8" s="63" t="s">
        <v>998</v>
      </c>
    </row>
    <row r="9" spans="1:105" ht="12.95" customHeight="1" x14ac:dyDescent="0.25">
      <c r="A9" s="53" t="s">
        <v>115</v>
      </c>
      <c r="B9" s="36"/>
      <c r="C9" s="36">
        <v>930825.85348497471</v>
      </c>
      <c r="D9" s="36">
        <v>939704.88477944303</v>
      </c>
      <c r="E9" s="36">
        <v>959940.44978682697</v>
      </c>
      <c r="F9" s="36">
        <v>963398.61518192105</v>
      </c>
      <c r="G9" s="36">
        <v>991227.49577249493</v>
      </c>
      <c r="H9" s="36">
        <v>1007680.5908089671</v>
      </c>
      <c r="I9" s="36">
        <v>1071707.3175709043</v>
      </c>
      <c r="J9" s="36">
        <v>1093319.1014567632</v>
      </c>
      <c r="K9" s="36">
        <v>1132387.4282522183</v>
      </c>
      <c r="L9" s="36">
        <v>1187434.6007900639</v>
      </c>
      <c r="M9" s="36">
        <v>1199920.0114259738</v>
      </c>
      <c r="N9" s="36">
        <v>1078141.1728778742</v>
      </c>
      <c r="O9" s="36">
        <v>824798.91742486134</v>
      </c>
      <c r="P9" s="36">
        <v>834322.68960397504</v>
      </c>
      <c r="Q9" s="36">
        <v>983082.30915165227</v>
      </c>
      <c r="R9" s="36">
        <v>823693.08450261783</v>
      </c>
      <c r="S9" s="36">
        <v>686629.71700816415</v>
      </c>
      <c r="T9" s="36">
        <v>673089.6421104623</v>
      </c>
      <c r="U9" s="36">
        <v>597474.06619549263</v>
      </c>
      <c r="V9" s="36">
        <v>504763.28382934444</v>
      </c>
      <c r="W9" s="36">
        <v>417495.00422089826</v>
      </c>
      <c r="DA9" s="60" t="s">
        <v>1006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541.77268812397813</v>
      </c>
      <c r="C11" s="54">
        <v>540.82038872079852</v>
      </c>
      <c r="D11" s="54">
        <v>539.65145579344528</v>
      </c>
      <c r="E11" s="54">
        <v>538.52028152539106</v>
      </c>
      <c r="F11" s="54">
        <v>537.98731576354101</v>
      </c>
      <c r="G11" s="54">
        <v>537.44640570154013</v>
      </c>
      <c r="H11" s="54">
        <v>536.26918628305873</v>
      </c>
      <c r="I11" s="54">
        <v>536.0344136529842</v>
      </c>
      <c r="J11" s="54">
        <v>534.44954525784783</v>
      </c>
      <c r="K11" s="54">
        <v>532.11212068718294</v>
      </c>
      <c r="L11" s="54">
        <v>531.66175643225699</v>
      </c>
      <c r="M11" s="54">
        <v>531.31263443130433</v>
      </c>
      <c r="N11" s="54">
        <v>529.17527875873361</v>
      </c>
      <c r="O11" s="54">
        <v>528.92019609755835</v>
      </c>
      <c r="P11" s="54">
        <v>527.73892751517667</v>
      </c>
      <c r="Q11" s="54">
        <v>528.13555182610912</v>
      </c>
      <c r="R11" s="54">
        <v>531.44117325047171</v>
      </c>
      <c r="S11" s="54">
        <v>529.95516272099212</v>
      </c>
      <c r="T11" s="54">
        <v>528.7757391211976</v>
      </c>
      <c r="U11" s="54">
        <v>528.90830379834574</v>
      </c>
      <c r="V11" s="54">
        <v>557.04692156267606</v>
      </c>
      <c r="W11" s="54">
        <v>586.55387237287016</v>
      </c>
      <c r="DA11" s="62" t="s">
        <v>1014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62.473704348379954</v>
      </c>
      <c r="C13" s="35">
        <v>61.907346540068964</v>
      </c>
      <c r="D13" s="35">
        <v>60.952605892482978</v>
      </c>
      <c r="E13" s="35">
        <v>59.717965420854483</v>
      </c>
      <c r="F13" s="35">
        <v>58.237957370930957</v>
      </c>
      <c r="G13" s="35">
        <v>56.803336110289827</v>
      </c>
      <c r="H13" s="35">
        <v>55.340077929461195</v>
      </c>
      <c r="I13" s="35">
        <v>53.953050040874707</v>
      </c>
      <c r="J13" s="35">
        <v>52.489548412202403</v>
      </c>
      <c r="K13" s="35">
        <v>50.694536751855694</v>
      </c>
      <c r="L13" s="35">
        <v>48.382761037554808</v>
      </c>
      <c r="M13" s="35">
        <v>45.53341325388795</v>
      </c>
      <c r="N13" s="35">
        <v>42.5288844740885</v>
      </c>
      <c r="O13" s="35">
        <v>40.344953920502988</v>
      </c>
      <c r="P13" s="35">
        <v>37.677737266680602</v>
      </c>
      <c r="Q13" s="35">
        <v>35.099327862885012</v>
      </c>
      <c r="R13" s="35">
        <v>32.531364593467423</v>
      </c>
      <c r="S13" s="35">
        <v>30.162242144666813</v>
      </c>
      <c r="T13" s="35">
        <v>27.549306714807912</v>
      </c>
      <c r="U13" s="35">
        <v>25.255188111912801</v>
      </c>
      <c r="V13" s="35">
        <v>23.183866883271023</v>
      </c>
      <c r="W13" s="35">
        <v>21.715265158934042</v>
      </c>
      <c r="DA13" s="59" t="s">
        <v>1022</v>
      </c>
    </row>
    <row r="14" spans="1:105" ht="12.95" customHeight="1" x14ac:dyDescent="0.25">
      <c r="A14" s="53" t="s">
        <v>112</v>
      </c>
      <c r="B14" s="36"/>
      <c r="C14" s="36">
        <v>60.316477005071761</v>
      </c>
      <c r="D14" s="36">
        <v>58.705860993097254</v>
      </c>
      <c r="E14" s="36">
        <v>57.410225305025818</v>
      </c>
      <c r="F14" s="36">
        <v>55.761780202334087</v>
      </c>
      <c r="G14" s="36">
        <v>54.634787831674707</v>
      </c>
      <c r="H14" s="36">
        <v>52.934874941339814</v>
      </c>
      <c r="I14" s="36">
        <v>51.764668543968334</v>
      </c>
      <c r="J14" s="36">
        <v>50.024847421584425</v>
      </c>
      <c r="K14" s="36">
        <v>47.320705563089412</v>
      </c>
      <c r="L14" s="36">
        <v>43.612634434829559</v>
      </c>
      <c r="M14" s="36">
        <v>39.939328236523707</v>
      </c>
      <c r="N14" s="36">
        <v>37.040410259491111</v>
      </c>
      <c r="O14" s="36">
        <v>34.280215826882696</v>
      </c>
      <c r="P14" s="36">
        <v>30.123412856731981</v>
      </c>
      <c r="Q14" s="36">
        <v>29.293756719431666</v>
      </c>
      <c r="R14" s="36">
        <v>24.965666559920759</v>
      </c>
      <c r="S14" s="36">
        <v>19.883667587136149</v>
      </c>
      <c r="T14" s="36">
        <v>15.597974039150211</v>
      </c>
      <c r="U14" s="36">
        <v>12.486871209582885</v>
      </c>
      <c r="V14" s="36">
        <v>11.164946558287692</v>
      </c>
      <c r="W14" s="36">
        <v>10.604623437744305</v>
      </c>
      <c r="DA14" s="60" t="s">
        <v>1030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22.550802666779681</v>
      </c>
      <c r="C16" s="44">
        <f>C7/RES_summary!C$6</f>
        <v>22.846109054735003</v>
      </c>
      <c r="D16" s="44">
        <f>D7/RES_summary!D$6</f>
        <v>23.161617075357974</v>
      </c>
      <c r="E16" s="44">
        <f>E7/RES_summary!E$6</f>
        <v>23.508245973411675</v>
      </c>
      <c r="F16" s="44">
        <f>F7/RES_summary!F$6</f>
        <v>23.856879336657371</v>
      </c>
      <c r="G16" s="44">
        <f>G7/RES_summary!G$6</f>
        <v>24.240064273754385</v>
      </c>
      <c r="H16" s="44">
        <f>H7/RES_summary!H$6</f>
        <v>24.651046327419397</v>
      </c>
      <c r="I16" s="44">
        <f>I7/RES_summary!I$6</f>
        <v>25.064215725573778</v>
      </c>
      <c r="J16" s="44">
        <f>J7/RES_summary!J$6</f>
        <v>25.498491131850479</v>
      </c>
      <c r="K16" s="44">
        <f>K7/RES_summary!K$6</f>
        <v>25.985727046215271</v>
      </c>
      <c r="L16" s="44">
        <f>L7/RES_summary!L$6</f>
        <v>26.43715964966395</v>
      </c>
      <c r="M16" s="44">
        <f>M7/RES_summary!M$6</f>
        <v>26.650198548568817</v>
      </c>
      <c r="N16" s="44">
        <f>N7/RES_summary!N$6</f>
        <v>26.989291604131562</v>
      </c>
      <c r="O16" s="44">
        <f>O7/RES_summary!O$6</f>
        <v>27.202027140872502</v>
      </c>
      <c r="P16" s="44">
        <f>P7/RES_summary!P$6</f>
        <v>27.517825348204699</v>
      </c>
      <c r="Q16" s="44">
        <f>Q7/RES_summary!Q$6</f>
        <v>27.77675258439859</v>
      </c>
      <c r="R16" s="44">
        <f>R7/RES_summary!R$6</f>
        <v>28.028363486525553</v>
      </c>
      <c r="S16" s="44">
        <f>S7/RES_summary!S$6</f>
        <v>28.172891806570906</v>
      </c>
      <c r="T16" s="44">
        <f>T7/RES_summary!T$6</f>
        <v>28.419590763647349</v>
      </c>
      <c r="U16" s="44">
        <f>U7/RES_summary!U$6</f>
        <v>28.548616779738893</v>
      </c>
      <c r="V16" s="44">
        <f>V7/RES_summary!V$6</f>
        <v>28.565577156272148</v>
      </c>
      <c r="W16" s="44">
        <f>W7/RES_summary!W$6</f>
        <v>28.756484325827003</v>
      </c>
      <c r="DA16" s="59" t="s">
        <v>1038</v>
      </c>
    </row>
    <row r="17" spans="1:105" ht="12.95" customHeight="1" x14ac:dyDescent="0.25">
      <c r="A17" s="51" t="s">
        <v>43</v>
      </c>
      <c r="B17" s="52">
        <f t="shared" ref="B17:Q17" si="2">B13*B16</f>
        <v>1408.832178623052</v>
      </c>
      <c r="C17" s="52">
        <f t="shared" si="2"/>
        <v>1414.3419903436873</v>
      </c>
      <c r="D17" s="52">
        <f t="shared" si="2"/>
        <v>1411.7609174268987</v>
      </c>
      <c r="E17" s="52">
        <f t="shared" si="2"/>
        <v>1403.8646201451402</v>
      </c>
      <c r="F17" s="52">
        <f t="shared" si="2"/>
        <v>1389.3759218116957</v>
      </c>
      <c r="G17" s="52">
        <f t="shared" si="2"/>
        <v>1376.9165182770987</v>
      </c>
      <c r="H17" s="52">
        <f t="shared" si="2"/>
        <v>1364.1908248021477</v>
      </c>
      <c r="I17" s="52">
        <f t="shared" si="2"/>
        <v>1352.2908852771609</v>
      </c>
      <c r="J17" s="52">
        <f t="shared" si="2"/>
        <v>1338.4042847033793</v>
      </c>
      <c r="K17" s="52">
        <f t="shared" si="2"/>
        <v>1317.3343947680505</v>
      </c>
      <c r="L17" s="52">
        <f t="shared" si="2"/>
        <v>1279.102777841377</v>
      </c>
      <c r="M17" s="52">
        <f t="shared" si="2"/>
        <v>1213.4745038101487</v>
      </c>
      <c r="N17" s="52">
        <f t="shared" si="2"/>
        <v>1147.824464669598</v>
      </c>
      <c r="O17" s="52">
        <f t="shared" si="2"/>
        <v>1097.4645315427726</v>
      </c>
      <c r="P17" s="52">
        <f t="shared" si="2"/>
        <v>1036.8093936200603</v>
      </c>
      <c r="Q17" s="52">
        <f t="shared" si="2"/>
        <v>974.94534592604475</v>
      </c>
      <c r="R17" s="52">
        <f t="shared" ref="R17:V17" si="3">R13*R16</f>
        <v>911.80091153839248</v>
      </c>
      <c r="S17" s="52">
        <f t="shared" si="3"/>
        <v>849.75758458529128</v>
      </c>
      <c r="T17" s="52">
        <f t="shared" si="3"/>
        <v>782.94002265704285</v>
      </c>
      <c r="U17" s="52">
        <f t="shared" si="3"/>
        <v>721.00068710721598</v>
      </c>
      <c r="V17" s="52">
        <f t="shared" si="3"/>
        <v>662.26053823482107</v>
      </c>
      <c r="W17" s="52">
        <f t="shared" ref="W17" si="4">W13*W16</f>
        <v>624.45468217406403</v>
      </c>
      <c r="DA17" s="63" t="s">
        <v>1046</v>
      </c>
    </row>
    <row r="18" spans="1:105" ht="12.95" customHeight="1" x14ac:dyDescent="0.25">
      <c r="A18" s="51" t="s">
        <v>42</v>
      </c>
      <c r="B18" s="52">
        <f>B3*11630*1000/RES_summary!B$6</f>
        <v>763.26679652817143</v>
      </c>
      <c r="C18" s="52">
        <f>C3*11630*1000/RES_summary!C$6</f>
        <v>764.90498500182059</v>
      </c>
      <c r="D18" s="52">
        <f>D3*11630*1000/RES_summary!D$6</f>
        <v>761.85883432171579</v>
      </c>
      <c r="E18" s="52">
        <f>E3*11630*1000/RES_summary!E$6</f>
        <v>756.00957046409712</v>
      </c>
      <c r="F18" s="52">
        <f>F3*11630*1000/RES_summary!F$6</f>
        <v>747.46662276196969</v>
      </c>
      <c r="G18" s="52">
        <f>G3*11630*1000/RES_summary!G$6</f>
        <v>740.0188336991057</v>
      </c>
      <c r="H18" s="52">
        <f>H3*11630*1000/RES_summary!H$6</f>
        <v>731.57350355146241</v>
      </c>
      <c r="I18" s="52">
        <f>I3*11630*1000/RES_summary!I$6</f>
        <v>724.87445177781785</v>
      </c>
      <c r="J18" s="52">
        <f>J3*11630*1000/RES_summary!J$6</f>
        <v>715.30956133087614</v>
      </c>
      <c r="K18" s="52">
        <f>K3*11630*1000/RES_summary!K$6</f>
        <v>700.96959845419406</v>
      </c>
      <c r="L18" s="52">
        <f>L3*11630*1000/RES_summary!L$6</f>
        <v>680.05002952452548</v>
      </c>
      <c r="M18" s="52">
        <f>M3*11630*1000/RES_summary!M$6</f>
        <v>644.73433543458998</v>
      </c>
      <c r="N18" s="52">
        <f>N3*11630*1000/RES_summary!N$6</f>
        <v>607.40033105762859</v>
      </c>
      <c r="O18" s="52">
        <f>O3*11630*1000/RES_summary!O$6</f>
        <v>580.47115523371838</v>
      </c>
      <c r="P18" s="52">
        <f>P3*11630*1000/RES_summary!P$6</f>
        <v>547.16467742671125</v>
      </c>
      <c r="Q18" s="52">
        <f>Q3*11630*1000/RES_summary!Q$6</f>
        <v>514.90329827094843</v>
      </c>
      <c r="R18" s="52">
        <f>R3*11630*1000/RES_summary!R$6</f>
        <v>484.5685461988129</v>
      </c>
      <c r="S18" s="52">
        <f>S3*11630*1000/RES_summary!S$6</f>
        <v>450.33341901229528</v>
      </c>
      <c r="T18" s="52">
        <f>T3*11630*1000/RES_summary!T$6</f>
        <v>413.99968916804499</v>
      </c>
      <c r="U18" s="52">
        <f>U3*11630*1000/RES_summary!U$6</f>
        <v>381.34325045531932</v>
      </c>
      <c r="V18" s="52">
        <f>V3*11630*1000/RES_summary!V$6</f>
        <v>368.91019409614802</v>
      </c>
      <c r="W18" s="52">
        <f>W3*11630*1000/RES_summary!W$6</f>
        <v>366.27631195056711</v>
      </c>
      <c r="DA18" s="63" t="s">
        <v>1054</v>
      </c>
    </row>
    <row r="19" spans="1:105" ht="12.95" customHeight="1" x14ac:dyDescent="0.25">
      <c r="A19" s="53" t="s">
        <v>119</v>
      </c>
      <c r="B19" s="36"/>
      <c r="C19" s="36">
        <v>175.56438829521704</v>
      </c>
      <c r="D19" s="36">
        <v>178.16317302688103</v>
      </c>
      <c r="E19" s="36">
        <v>180.77970004414831</v>
      </c>
      <c r="F19" s="36">
        <v>183.83615784615668</v>
      </c>
      <c r="G19" s="36">
        <v>187.11888444425776</v>
      </c>
      <c r="H19" s="36">
        <v>193.89837023023435</v>
      </c>
      <c r="I19" s="36">
        <v>193.57401576343315</v>
      </c>
      <c r="J19" s="36">
        <v>198.10277739918237</v>
      </c>
      <c r="K19" s="36">
        <v>202.30621836117717</v>
      </c>
      <c r="L19" s="36">
        <v>203.00809373491481</v>
      </c>
      <c r="M19" s="36">
        <v>207.50096888356614</v>
      </c>
      <c r="N19" s="36">
        <v>216.42655319924572</v>
      </c>
      <c r="O19" s="36">
        <v>211.43968647701058</v>
      </c>
      <c r="P19" s="36">
        <v>219.85114124559419</v>
      </c>
      <c r="Q19" s="36">
        <v>217.70406501808006</v>
      </c>
      <c r="R19" s="36">
        <v>222.51484537126811</v>
      </c>
      <c r="S19" s="36">
        <v>221.21834854199975</v>
      </c>
      <c r="T19" s="36">
        <v>222.43713003635742</v>
      </c>
      <c r="U19" s="36">
        <v>220.87048362682245</v>
      </c>
      <c r="V19" s="36">
        <v>224.13770257845206</v>
      </c>
      <c r="W19" s="36">
        <v>220.13069524145411</v>
      </c>
      <c r="DA19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2.1492422824140793</v>
      </c>
      <c r="C3" s="49">
        <f t="shared" ref="C3:W3" si="0">C5*C11/11630</f>
        <v>2.2840465066333899</v>
      </c>
      <c r="D3" s="49">
        <f t="shared" si="0"/>
        <v>2.3693320884379112</v>
      </c>
      <c r="E3" s="49">
        <f t="shared" si="0"/>
        <v>2.4626304126067611</v>
      </c>
      <c r="F3" s="49">
        <f t="shared" si="0"/>
        <v>2.5540569515717313</v>
      </c>
      <c r="G3" s="49">
        <f t="shared" si="0"/>
        <v>2.6925175929608258</v>
      </c>
      <c r="H3" s="49">
        <f t="shared" si="0"/>
        <v>2.9784282586705926</v>
      </c>
      <c r="I3" s="49">
        <f t="shared" si="0"/>
        <v>3.1081754945164066</v>
      </c>
      <c r="J3" s="49">
        <f t="shared" si="0"/>
        <v>3.3053712381162308</v>
      </c>
      <c r="K3" s="49">
        <f t="shared" si="0"/>
        <v>3.5091752392618458</v>
      </c>
      <c r="L3" s="49">
        <f t="shared" si="0"/>
        <v>3.6172510805846261</v>
      </c>
      <c r="M3" s="49">
        <f t="shared" si="0"/>
        <v>3.7726943362849994</v>
      </c>
      <c r="N3" s="49">
        <f t="shared" si="0"/>
        <v>3.996699068811465</v>
      </c>
      <c r="O3" s="49">
        <f t="shared" si="0"/>
        <v>4.1287600008875769</v>
      </c>
      <c r="P3" s="49">
        <f t="shared" si="0"/>
        <v>4.3487253945010425</v>
      </c>
      <c r="Q3" s="49">
        <f t="shared" si="0"/>
        <v>4.5371627253597708</v>
      </c>
      <c r="R3" s="49">
        <f t="shared" si="0"/>
        <v>4.8790961744119494</v>
      </c>
      <c r="S3" s="49">
        <f t="shared" si="0"/>
        <v>4.9795653051185367</v>
      </c>
      <c r="T3" s="49">
        <f t="shared" si="0"/>
        <v>5.1143501710898551</v>
      </c>
      <c r="U3" s="49">
        <f t="shared" si="0"/>
        <v>5.2544115765413926</v>
      </c>
      <c r="V3" s="49">
        <f t="shared" si="0"/>
        <v>5.6567305934028891</v>
      </c>
      <c r="W3" s="49">
        <f t="shared" si="0"/>
        <v>6.0282580299255777</v>
      </c>
      <c r="DA3" s="62" t="s">
        <v>974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737.40053181493454</v>
      </c>
      <c r="C5" s="49">
        <f t="shared" ref="C5:W5" si="1">C7*C13/1000000</f>
        <v>777.29628755618819</v>
      </c>
      <c r="D5" s="49">
        <f t="shared" si="1"/>
        <v>801.68426082398139</v>
      </c>
      <c r="E5" s="49">
        <f t="shared" si="1"/>
        <v>829.80309665374307</v>
      </c>
      <c r="F5" s="49">
        <f t="shared" si="1"/>
        <v>857.3485405392978</v>
      </c>
      <c r="G5" s="49">
        <f t="shared" si="1"/>
        <v>901.57226196680847</v>
      </c>
      <c r="H5" s="49">
        <f t="shared" si="1"/>
        <v>997.13891640450322</v>
      </c>
      <c r="I5" s="49">
        <f t="shared" si="1"/>
        <v>1039.6438039012592</v>
      </c>
      <c r="J5" s="49">
        <f t="shared" si="1"/>
        <v>1108.4366035639753</v>
      </c>
      <c r="K5" s="49">
        <f t="shared" si="1"/>
        <v>1182.4867480469175</v>
      </c>
      <c r="L5" s="49">
        <f t="shared" si="1"/>
        <v>1221.4560762861206</v>
      </c>
      <c r="M5" s="49">
        <f t="shared" si="1"/>
        <v>1273.6227098296217</v>
      </c>
      <c r="N5" s="49">
        <f t="shared" si="1"/>
        <v>1354.2208480390382</v>
      </c>
      <c r="O5" s="49">
        <f t="shared" si="1"/>
        <v>1399.8812716599884</v>
      </c>
      <c r="P5" s="49">
        <f t="shared" si="1"/>
        <v>1478.7309915832282</v>
      </c>
      <c r="Q5" s="49">
        <f t="shared" si="1"/>
        <v>1543.3591056797345</v>
      </c>
      <c r="R5" s="49">
        <f t="shared" si="1"/>
        <v>1621.9259159170988</v>
      </c>
      <c r="S5" s="49">
        <f t="shared" si="1"/>
        <v>1657.5277256756424</v>
      </c>
      <c r="T5" s="49">
        <f t="shared" si="1"/>
        <v>1700.2999751147634</v>
      </c>
      <c r="U5" s="49">
        <f t="shared" si="1"/>
        <v>1740.0301617589419</v>
      </c>
      <c r="V5" s="49">
        <f t="shared" si="1"/>
        <v>1771.8739335718747</v>
      </c>
      <c r="W5" s="49">
        <f t="shared" si="1"/>
        <v>1778.5236643499304</v>
      </c>
      <c r="DA5" s="62" t="s">
        <v>983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87396.030761734233</v>
      </c>
      <c r="C7" s="35">
        <v>93570.65004510319</v>
      </c>
      <c r="D7" s="35">
        <v>97854.333083742385</v>
      </c>
      <c r="E7" s="35">
        <v>102819.44740500381</v>
      </c>
      <c r="F7" s="35">
        <v>107818.65866523441</v>
      </c>
      <c r="G7" s="35">
        <v>115083.76863416137</v>
      </c>
      <c r="H7" s="35">
        <v>129294.24331992114</v>
      </c>
      <c r="I7" s="35">
        <v>136569.64873760249</v>
      </c>
      <c r="J7" s="35">
        <v>147771.91270471321</v>
      </c>
      <c r="K7" s="35">
        <v>159231.07157594347</v>
      </c>
      <c r="L7" s="35">
        <v>165908.53743581663</v>
      </c>
      <c r="M7" s="35">
        <v>174816.61703687257</v>
      </c>
      <c r="N7" s="35">
        <v>188605.65757100942</v>
      </c>
      <c r="O7" s="35">
        <v>197577.41834584199</v>
      </c>
      <c r="P7" s="35">
        <v>212945.52864440047</v>
      </c>
      <c r="Q7" s="35">
        <v>225196.3491236289</v>
      </c>
      <c r="R7" s="35">
        <v>240302.83319176853</v>
      </c>
      <c r="S7" s="35">
        <v>249677.41631899387</v>
      </c>
      <c r="T7" s="35">
        <v>259834.49246944298</v>
      </c>
      <c r="U7" s="35">
        <v>271076.29737400968</v>
      </c>
      <c r="V7" s="35">
        <v>282420.41267886269</v>
      </c>
      <c r="W7" s="35">
        <v>288729.96631729044</v>
      </c>
      <c r="DA7" s="59" t="s">
        <v>991</v>
      </c>
    </row>
    <row r="8" spans="1:105" ht="12.95" customHeight="1" x14ac:dyDescent="0.25">
      <c r="A8" s="51" t="s">
        <v>116</v>
      </c>
      <c r="B8" s="52"/>
      <c r="C8" s="52">
        <v>16456.661447719263</v>
      </c>
      <c r="D8" s="52">
        <v>14743.036636644843</v>
      </c>
      <c r="E8" s="52">
        <v>15604.837047493435</v>
      </c>
      <c r="F8" s="52">
        <v>15822.413538494075</v>
      </c>
      <c r="G8" s="52">
        <v>18274.955861564478</v>
      </c>
      <c r="H8" s="52">
        <v>25410.182818635571</v>
      </c>
      <c r="I8" s="52">
        <v>18668.249921116585</v>
      </c>
      <c r="J8" s="52">
        <v>22791.575433044956</v>
      </c>
      <c r="K8" s="52">
        <v>27915.820318949525</v>
      </c>
      <c r="L8" s="52">
        <v>21420.502496517991</v>
      </c>
      <c r="M8" s="52">
        <v>24512.916648549377</v>
      </c>
      <c r="N8" s="52">
        <v>29611.454072630906</v>
      </c>
      <c r="O8" s="52">
        <v>27246.716636397061</v>
      </c>
      <c r="P8" s="52">
        <v>40778.293117194058</v>
      </c>
      <c r="Q8" s="52">
        <v>30919.070400344994</v>
      </c>
      <c r="R8" s="52">
        <v>37898.059501184587</v>
      </c>
      <c r="S8" s="52">
        <v>37290.403446174867</v>
      </c>
      <c r="T8" s="52">
        <v>31577.5786469671</v>
      </c>
      <c r="U8" s="52">
        <v>35754.721553116076</v>
      </c>
      <c r="V8" s="52">
        <v>40955.569377483916</v>
      </c>
      <c r="W8" s="52">
        <v>33556.270274824812</v>
      </c>
      <c r="DA8" s="63" t="s">
        <v>999</v>
      </c>
    </row>
    <row r="9" spans="1:105" ht="12.95" customHeight="1" x14ac:dyDescent="0.25">
      <c r="A9" s="53" t="s">
        <v>115</v>
      </c>
      <c r="B9" s="36"/>
      <c r="C9" s="36">
        <v>10282.042164350307</v>
      </c>
      <c r="D9" s="36">
        <v>10459.353598005648</v>
      </c>
      <c r="E9" s="36">
        <v>10639.722726232008</v>
      </c>
      <c r="F9" s="36">
        <v>10823.202278263474</v>
      </c>
      <c r="G9" s="36">
        <v>11009.845892637517</v>
      </c>
      <c r="H9" s="36">
        <v>11199.708132875792</v>
      </c>
      <c r="I9" s="36">
        <v>11392.844503435219</v>
      </c>
      <c r="J9" s="36">
        <v>11589.311465934239</v>
      </c>
      <c r="K9" s="36">
        <v>16456.661447719263</v>
      </c>
      <c r="L9" s="36">
        <v>14743.036636644829</v>
      </c>
      <c r="M9" s="36">
        <v>15604.837047493435</v>
      </c>
      <c r="N9" s="36">
        <v>15822.41353849406</v>
      </c>
      <c r="O9" s="36">
        <v>18274.955861564493</v>
      </c>
      <c r="P9" s="36">
        <v>25410.182818635571</v>
      </c>
      <c r="Q9" s="36">
        <v>18668.24992111657</v>
      </c>
      <c r="R9" s="36">
        <v>22791.575433044956</v>
      </c>
      <c r="S9" s="36">
        <v>27915.820318949554</v>
      </c>
      <c r="T9" s="36">
        <v>21420.502496517991</v>
      </c>
      <c r="U9" s="36">
        <v>24512.916648549377</v>
      </c>
      <c r="V9" s="36">
        <v>29611.454072630906</v>
      </c>
      <c r="W9" s="36">
        <v>27246.716636397061</v>
      </c>
      <c r="DA9" s="60" t="s">
        <v>1007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33.897029722713725</v>
      </c>
      <c r="C11" s="54">
        <v>34.174176948228563</v>
      </c>
      <c r="D11" s="54">
        <v>34.371801387507823</v>
      </c>
      <c r="E11" s="54">
        <v>34.514684042650153</v>
      </c>
      <c r="F11" s="54">
        <v>34.645982284048365</v>
      </c>
      <c r="G11" s="54">
        <v>34.732634229254089</v>
      </c>
      <c r="H11" s="54">
        <v>34.738510430664157</v>
      </c>
      <c r="I11" s="54">
        <v>34.769678678005178</v>
      </c>
      <c r="J11" s="54">
        <v>34.680799403132532</v>
      </c>
      <c r="K11" s="54">
        <v>34.513459114888938</v>
      </c>
      <c r="L11" s="54">
        <v>34.441377699892676</v>
      </c>
      <c r="M11" s="54">
        <v>34.450104251724667</v>
      </c>
      <c r="N11" s="54">
        <v>34.323508043451277</v>
      </c>
      <c r="O11" s="54">
        <v>34.301108088533162</v>
      </c>
      <c r="P11" s="54">
        <v>34.202080450006278</v>
      </c>
      <c r="Q11" s="54">
        <v>34.189841043309308</v>
      </c>
      <c r="R11" s="54">
        <v>34.985499615946274</v>
      </c>
      <c r="S11" s="54">
        <v>34.938989919412855</v>
      </c>
      <c r="T11" s="54">
        <v>34.981999270899458</v>
      </c>
      <c r="U11" s="54">
        <v>35.11939504163734</v>
      </c>
      <c r="V11" s="54">
        <v>37.128926361400737</v>
      </c>
      <c r="W11" s="54">
        <v>39.41957157688983</v>
      </c>
      <c r="DA11" s="62" t="s">
        <v>1015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8437.4602071493664</v>
      </c>
      <c r="C13" s="35">
        <v>8307.0523415356602</v>
      </c>
      <c r="D13" s="35">
        <v>8192.6291412962892</v>
      </c>
      <c r="E13" s="35">
        <v>8070.4878074783337</v>
      </c>
      <c r="F13" s="35">
        <v>7951.7641116392924</v>
      </c>
      <c r="G13" s="35">
        <v>7834.0522965737018</v>
      </c>
      <c r="H13" s="35">
        <v>7712.1679264344175</v>
      </c>
      <c r="I13" s="35">
        <v>7612.553839826991</v>
      </c>
      <c r="J13" s="35">
        <v>7500.9965241427208</v>
      </c>
      <c r="K13" s="35">
        <v>7426.2311767646661</v>
      </c>
      <c r="L13" s="35">
        <v>7362.2255681607285</v>
      </c>
      <c r="M13" s="35">
        <v>7285.4785283997771</v>
      </c>
      <c r="N13" s="35">
        <v>7180.1708680407874</v>
      </c>
      <c r="O13" s="35">
        <v>7085.2290883243486</v>
      </c>
      <c r="P13" s="35">
        <v>6944.1748835805492</v>
      </c>
      <c r="Q13" s="35">
        <v>6853.3931020012096</v>
      </c>
      <c r="R13" s="35">
        <v>6749.5080868345631</v>
      </c>
      <c r="S13" s="35">
        <v>6638.6770181807124</v>
      </c>
      <c r="T13" s="35">
        <v>6543.7808466276729</v>
      </c>
      <c r="U13" s="35">
        <v>6418.9683075026869</v>
      </c>
      <c r="V13" s="35">
        <v>6273.887630022884</v>
      </c>
      <c r="W13" s="35">
        <v>6159.8166862786929</v>
      </c>
      <c r="DA13" s="59" t="s">
        <v>1023</v>
      </c>
    </row>
    <row r="14" spans="1:105" ht="12.95" customHeight="1" x14ac:dyDescent="0.25">
      <c r="A14" s="53" t="s">
        <v>112</v>
      </c>
      <c r="B14" s="36"/>
      <c r="C14" s="36">
        <v>7695.9763530131968</v>
      </c>
      <c r="D14" s="36">
        <v>7640.1053473271531</v>
      </c>
      <c r="E14" s="36">
        <v>7554.7775724055764</v>
      </c>
      <c r="F14" s="36">
        <v>7512.4937250024959</v>
      </c>
      <c r="G14" s="36">
        <v>7503.1020086824001</v>
      </c>
      <c r="H14" s="36">
        <v>7479.8260011388293</v>
      </c>
      <c r="I14" s="36">
        <v>7426.0608373320556</v>
      </c>
      <c r="J14" s="36">
        <v>7308.7160856497831</v>
      </c>
      <c r="K14" s="36">
        <v>7189.479640614265</v>
      </c>
      <c r="L14" s="36">
        <v>7077.6902319316805</v>
      </c>
      <c r="M14" s="36">
        <v>6937.4733708406693</v>
      </c>
      <c r="N14" s="36">
        <v>6736.0393766041734</v>
      </c>
      <c r="O14" s="36">
        <v>6708.3048608607096</v>
      </c>
      <c r="P14" s="36">
        <v>6594.5248196368148</v>
      </c>
      <c r="Q14" s="36">
        <v>6573.9257715513177</v>
      </c>
      <c r="R14" s="36">
        <v>6468.5096664249504</v>
      </c>
      <c r="S14" s="36">
        <v>6336.8054446972337</v>
      </c>
      <c r="T14" s="36">
        <v>6155.631275435484</v>
      </c>
      <c r="U14" s="36">
        <v>5867.4178967796652</v>
      </c>
      <c r="V14" s="36">
        <v>5647.7713766530132</v>
      </c>
      <c r="W14" s="36">
        <v>5645.1152312540971</v>
      </c>
      <c r="DA14" s="60" t="s">
        <v>1031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0.50966619874230501</v>
      </c>
      <c r="C16" s="44">
        <f>C7/RES_summary!C$6</f>
        <v>0.53692919059564581</v>
      </c>
      <c r="D16" s="44">
        <f>D7/RES_summary!D$6</f>
        <v>0.55302118219640217</v>
      </c>
      <c r="E16" s="44">
        <f>E7/RES_summary!E$6</f>
        <v>0.573385274397746</v>
      </c>
      <c r="F16" s="44">
        <f>F7/RES_summary!F$6</f>
        <v>0.59293473163201738</v>
      </c>
      <c r="G16" s="44">
        <f>G7/RES_summary!G$6</f>
        <v>0.62378731128808496</v>
      </c>
      <c r="H16" s="44">
        <f>H7/RES_summary!H$6</f>
        <v>0.67860307206172854</v>
      </c>
      <c r="I16" s="44">
        <f>I7/RES_summary!I$6</f>
        <v>0.70782013816238121</v>
      </c>
      <c r="J16" s="44">
        <f>J7/RES_summary!J$6</f>
        <v>0.75229939216458641</v>
      </c>
      <c r="K16" s="44">
        <f>K7/RES_summary!K$6</f>
        <v>0.79502642036280213</v>
      </c>
      <c r="L16" s="44">
        <f>L7/RES_summary!L$6</f>
        <v>0.82381715793145949</v>
      </c>
      <c r="M16" s="44">
        <f>M7/RES_summary!M$6</f>
        <v>0.85147223985501297</v>
      </c>
      <c r="N16" s="44">
        <f>N7/RES_summary!N$6</f>
        <v>0.87465639727969346</v>
      </c>
      <c r="O16" s="44">
        <f>O7/RES_summary!O$6</f>
        <v>0.89914998018477454</v>
      </c>
      <c r="P16" s="44">
        <f>P7/RES_summary!P$6</f>
        <v>0.92472035749540982</v>
      </c>
      <c r="Q16" s="44">
        <f>Q7/RES_summary!Q$6</f>
        <v>0.95005526240272065</v>
      </c>
      <c r="R16" s="44">
        <f>R7/RES_summary!R$6</f>
        <v>0.97139936935284676</v>
      </c>
      <c r="S16" s="44">
        <f>S7/RES_summary!S$6</f>
        <v>0.9764046768382818</v>
      </c>
      <c r="T16" s="44">
        <f>T7/RES_summary!T$6</f>
        <v>0.98494534798087607</v>
      </c>
      <c r="U16" s="44">
        <f>U7/RES_summary!U$6</f>
        <v>1.0063344001708048</v>
      </c>
      <c r="V16" s="44">
        <f>V7/RES_summary!V$6</f>
        <v>1.0113062334747629</v>
      </c>
      <c r="W16" s="44">
        <f>W7/RES_summary!W$6</f>
        <v>1.0205393286321895</v>
      </c>
      <c r="DA16" s="59" t="s">
        <v>1039</v>
      </c>
    </row>
    <row r="17" spans="1:105" ht="12.95" customHeight="1" x14ac:dyDescent="0.25">
      <c r="A17" s="51" t="s">
        <v>43</v>
      </c>
      <c r="B17" s="52">
        <f t="shared" ref="B17:Q17" si="2">B13*B16</f>
        <v>4300.2882708172792</v>
      </c>
      <c r="C17" s="52">
        <f t="shared" si="2"/>
        <v>4460.2988899764059</v>
      </c>
      <c r="D17" s="52">
        <f t="shared" si="2"/>
        <v>4530.6974530163689</v>
      </c>
      <c r="E17" s="52">
        <f t="shared" si="2"/>
        <v>4627.4988660146282</v>
      </c>
      <c r="F17" s="52">
        <f t="shared" si="2"/>
        <v>4714.8771195359514</v>
      </c>
      <c r="G17" s="52">
        <f t="shared" si="2"/>
        <v>4886.7824185699565</v>
      </c>
      <c r="H17" s="52">
        <f t="shared" si="2"/>
        <v>5233.5008471343262</v>
      </c>
      <c r="I17" s="52">
        <f t="shared" si="2"/>
        <v>5388.318910674906</v>
      </c>
      <c r="J17" s="52">
        <f t="shared" si="2"/>
        <v>5642.995125741244</v>
      </c>
      <c r="K17" s="52">
        <f t="shared" si="2"/>
        <v>5904.0499892498519</v>
      </c>
      <c r="L17" s="52">
        <f t="shared" si="2"/>
        <v>6065.1277436124956</v>
      </c>
      <c r="M17" s="52">
        <f t="shared" si="2"/>
        <v>6203.3827209921619</v>
      </c>
      <c r="N17" s="52">
        <f t="shared" si="2"/>
        <v>6280.1823832931641</v>
      </c>
      <c r="O17" s="52">
        <f t="shared" si="2"/>
        <v>6370.6835943714259</v>
      </c>
      <c r="P17" s="52">
        <f t="shared" si="2"/>
        <v>6421.419880855251</v>
      </c>
      <c r="Q17" s="52">
        <f t="shared" si="2"/>
        <v>6511.102181870755</v>
      </c>
      <c r="R17" s="52">
        <f t="shared" ref="R17:V17" si="3">R13*R16</f>
        <v>6556.4678989930335</v>
      </c>
      <c r="S17" s="52">
        <f t="shared" si="3"/>
        <v>6482.0352885704669</v>
      </c>
      <c r="T17" s="52">
        <f t="shared" si="3"/>
        <v>6445.2665030922853</v>
      </c>
      <c r="U17" s="52">
        <f t="shared" si="3"/>
        <v>6459.6286214461225</v>
      </c>
      <c r="V17" s="52">
        <f t="shared" si="3"/>
        <v>6344.8216683623496</v>
      </c>
      <c r="W17" s="52">
        <f t="shared" ref="W17" si="4">W13*W16</f>
        <v>6286.3351855122155</v>
      </c>
      <c r="DA17" s="63" t="s">
        <v>1047</v>
      </c>
    </row>
    <row r="18" spans="1:105" ht="12.95" customHeight="1" x14ac:dyDescent="0.25">
      <c r="A18" s="53" t="s">
        <v>42</v>
      </c>
      <c r="B18" s="36">
        <f>B3*11630*1000/RES_summary!B$6</f>
        <v>145.7669993321305</v>
      </c>
      <c r="C18" s="36">
        <f>C3*11630*1000/RES_summary!C$6</f>
        <v>152.42704350804112</v>
      </c>
      <c r="D18" s="36">
        <f>D3*11630*1000/RES_summary!D$6</f>
        <v>155.7282330019662</v>
      </c>
      <c r="E18" s="36">
        <f>E3*11630*1000/RES_summary!E$6</f>
        <v>159.71666126821677</v>
      </c>
      <c r="F18" s="36">
        <f>F3*11630*1000/RES_summary!F$6</f>
        <v>163.35154915490756</v>
      </c>
      <c r="G18" s="36">
        <f>G3*11630*1000/RES_summary!G$6</f>
        <v>169.73082630213997</v>
      </c>
      <c r="H18" s="36">
        <f>H3*11630*1000/RES_summary!H$6</f>
        <v>181.8040237670655</v>
      </c>
      <c r="I18" s="36">
        <f>I3*11630*1000/RES_summary!I$6</f>
        <v>187.35011713878538</v>
      </c>
      <c r="J18" s="36">
        <f>J3*11630*1000/RES_summary!J$6</f>
        <v>195.70358198868669</v>
      </c>
      <c r="K18" s="36">
        <f>K3*11630*1000/RES_summary!K$6</f>
        <v>203.76918791623527</v>
      </c>
      <c r="L18" s="36">
        <f>L3*11630*1000/RES_summary!L$6</f>
        <v>208.8913554158558</v>
      </c>
      <c r="M18" s="36">
        <f>M3*11630*1000/RES_summary!M$6</f>
        <v>213.70718145152742</v>
      </c>
      <c r="N18" s="36">
        <f>N3*11630*1000/RES_summary!N$6</f>
        <v>215.55789054730391</v>
      </c>
      <c r="O18" s="36">
        <f>O3*11630*1000/RES_summary!O$6</f>
        <v>218.52150656837927</v>
      </c>
      <c r="P18" s="36">
        <f>P3*11630*1000/RES_summary!P$6</f>
        <v>219.62591936828105</v>
      </c>
      <c r="Q18" s="36">
        <f>Q3*11630*1000/RES_summary!Q$6</f>
        <v>222.61354861490554</v>
      </c>
      <c r="R18" s="36">
        <f>R3*11630*1000/RES_summary!R$6</f>
        <v>229.38130516218487</v>
      </c>
      <c r="S18" s="36">
        <f>S3*11630*1000/RES_summary!S$6</f>
        <v>226.47576560464191</v>
      </c>
      <c r="T18" s="36">
        <f>T3*11630*1000/RES_summary!T$6</f>
        <v>225.468308111927</v>
      </c>
      <c r="U18" s="36">
        <f>U3*11630*1000/RES_summary!U$6</f>
        <v>226.85824937883356</v>
      </c>
      <c r="V18" s="36">
        <f>V3*11630*1000/RES_summary!V$6</f>
        <v>235.57641650084543</v>
      </c>
      <c r="W18" s="36">
        <f>W3*11630*1000/RES_summary!W$6</f>
        <v>247.80463980161977</v>
      </c>
      <c r="DA18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1057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>
        <v>772</v>
      </c>
      <c r="C3" s="120">
        <v>656</v>
      </c>
      <c r="D3" s="120">
        <v>523</v>
      </c>
      <c r="E3" s="120">
        <v>410</v>
      </c>
      <c r="F3" s="120">
        <v>351</v>
      </c>
      <c r="G3" s="120">
        <v>328</v>
      </c>
      <c r="H3" s="120">
        <v>305</v>
      </c>
      <c r="I3" s="120">
        <v>281</v>
      </c>
      <c r="J3" s="120">
        <v>269</v>
      </c>
      <c r="K3" s="120">
        <v>280</v>
      </c>
      <c r="L3" s="120">
        <v>300</v>
      </c>
      <c r="M3" s="120">
        <v>318</v>
      </c>
      <c r="N3" s="120">
        <v>324</v>
      </c>
      <c r="O3" s="120">
        <v>358</v>
      </c>
      <c r="P3" s="120">
        <v>366</v>
      </c>
      <c r="Q3" s="120">
        <v>366</v>
      </c>
      <c r="R3" s="120">
        <v>326</v>
      </c>
      <c r="S3" s="120">
        <v>260</v>
      </c>
      <c r="T3" s="120">
        <v>207</v>
      </c>
      <c r="U3" s="120">
        <v>197</v>
      </c>
      <c r="V3" s="120">
        <v>208</v>
      </c>
      <c r="W3" s="120">
        <v>238</v>
      </c>
      <c r="DA3" s="129" t="s">
        <v>335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772</v>
      </c>
      <c r="C5" s="52">
        <v>656</v>
      </c>
      <c r="D5" s="52">
        <v>523</v>
      </c>
      <c r="E5" s="52">
        <v>410</v>
      </c>
      <c r="F5" s="52">
        <v>351</v>
      </c>
      <c r="G5" s="52">
        <v>328</v>
      </c>
      <c r="H5" s="52">
        <v>305</v>
      </c>
      <c r="I5" s="52">
        <v>281</v>
      </c>
      <c r="J5" s="52">
        <v>269</v>
      </c>
      <c r="K5" s="52">
        <v>280</v>
      </c>
      <c r="L5" s="52">
        <v>300</v>
      </c>
      <c r="M5" s="52">
        <v>318</v>
      </c>
      <c r="N5" s="52">
        <v>324</v>
      </c>
      <c r="O5" s="52">
        <v>358</v>
      </c>
      <c r="P5" s="52">
        <v>366</v>
      </c>
      <c r="Q5" s="52">
        <v>366</v>
      </c>
      <c r="R5" s="52">
        <v>326</v>
      </c>
      <c r="S5" s="52">
        <v>260</v>
      </c>
      <c r="T5" s="52">
        <v>207</v>
      </c>
      <c r="U5" s="52">
        <v>197</v>
      </c>
      <c r="V5" s="52">
        <v>208</v>
      </c>
      <c r="W5" s="52">
        <v>238</v>
      </c>
      <c r="DA5" s="63" t="s">
        <v>1058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75</v>
      </c>
      <c r="C8" s="52">
        <v>74</v>
      </c>
      <c r="D8" s="52">
        <v>71</v>
      </c>
      <c r="E8" s="52">
        <v>59</v>
      </c>
      <c r="F8" s="52">
        <v>46</v>
      </c>
      <c r="G8" s="52">
        <v>34</v>
      </c>
      <c r="H8" s="52">
        <v>20</v>
      </c>
      <c r="I8" s="52">
        <v>12</v>
      </c>
      <c r="J8" s="52">
        <v>9</v>
      </c>
      <c r="K8" s="52">
        <v>6</v>
      </c>
      <c r="L8" s="52">
        <v>26</v>
      </c>
      <c r="M8" s="52">
        <v>66</v>
      </c>
      <c r="N8" s="52">
        <v>87</v>
      </c>
      <c r="O8" s="52">
        <v>104</v>
      </c>
      <c r="P8" s="52">
        <v>126</v>
      </c>
      <c r="Q8" s="52">
        <v>133</v>
      </c>
      <c r="R8" s="52">
        <v>122</v>
      </c>
      <c r="S8" s="52">
        <v>97</v>
      </c>
      <c r="T8" s="52">
        <v>68</v>
      </c>
      <c r="U8" s="52">
        <v>49</v>
      </c>
      <c r="V8" s="52">
        <v>32</v>
      </c>
      <c r="W8" s="52">
        <v>23</v>
      </c>
      <c r="DA8" s="63" t="s">
        <v>1059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1060</v>
      </c>
    </row>
    <row r="11" spans="1:105" ht="12" customHeight="1" x14ac:dyDescent="0.25">
      <c r="A11" s="97" t="s">
        <v>124</v>
      </c>
      <c r="B11" s="52">
        <v>91</v>
      </c>
      <c r="C11" s="52">
        <v>71</v>
      </c>
      <c r="D11" s="52">
        <v>38</v>
      </c>
      <c r="E11" s="52">
        <v>37</v>
      </c>
      <c r="F11" s="52">
        <v>30</v>
      </c>
      <c r="G11" s="52">
        <v>30</v>
      </c>
      <c r="H11" s="52">
        <v>28</v>
      </c>
      <c r="I11" s="52">
        <v>20</v>
      </c>
      <c r="J11" s="52">
        <v>21</v>
      </c>
      <c r="K11" s="52">
        <v>18</v>
      </c>
      <c r="L11" s="52">
        <v>17</v>
      </c>
      <c r="M11" s="52">
        <v>9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1061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1062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681</v>
      </c>
      <c r="C15" s="52">
        <v>584</v>
      </c>
      <c r="D15" s="52">
        <v>483</v>
      </c>
      <c r="E15" s="52">
        <v>371</v>
      </c>
      <c r="F15" s="52">
        <v>313</v>
      </c>
      <c r="G15" s="52">
        <v>277</v>
      </c>
      <c r="H15" s="52">
        <v>244</v>
      </c>
      <c r="I15" s="52">
        <v>198</v>
      </c>
      <c r="J15" s="52">
        <v>181</v>
      </c>
      <c r="K15" s="52">
        <v>153</v>
      </c>
      <c r="L15" s="52">
        <v>158</v>
      </c>
      <c r="M15" s="52">
        <v>161</v>
      </c>
      <c r="N15" s="52">
        <v>152</v>
      </c>
      <c r="O15" s="52">
        <v>170</v>
      </c>
      <c r="P15" s="52">
        <v>188</v>
      </c>
      <c r="Q15" s="52">
        <v>178</v>
      </c>
      <c r="R15" s="52">
        <v>157</v>
      </c>
      <c r="S15" s="52">
        <v>119</v>
      </c>
      <c r="T15" s="52">
        <v>85</v>
      </c>
      <c r="U15" s="52">
        <v>98</v>
      </c>
      <c r="V15" s="52">
        <v>69</v>
      </c>
      <c r="W15" s="52">
        <v>66</v>
      </c>
      <c r="DA15" s="63" t="s">
        <v>1063</v>
      </c>
    </row>
    <row r="16" spans="1:105" ht="12" customHeight="1" x14ac:dyDescent="0.25">
      <c r="A16" s="97" t="s">
        <v>121</v>
      </c>
      <c r="B16" s="52">
        <v>0</v>
      </c>
      <c r="C16" s="52">
        <v>1</v>
      </c>
      <c r="D16" s="52">
        <v>2</v>
      </c>
      <c r="E16" s="52">
        <v>2</v>
      </c>
      <c r="F16" s="52">
        <v>8</v>
      </c>
      <c r="G16" s="52">
        <v>21</v>
      </c>
      <c r="H16" s="52">
        <v>33</v>
      </c>
      <c r="I16" s="52">
        <v>63</v>
      </c>
      <c r="J16" s="52">
        <v>67</v>
      </c>
      <c r="K16" s="52">
        <v>109</v>
      </c>
      <c r="L16" s="52">
        <v>125</v>
      </c>
      <c r="M16" s="52">
        <v>148</v>
      </c>
      <c r="N16" s="52">
        <v>172</v>
      </c>
      <c r="O16" s="52">
        <v>188</v>
      </c>
      <c r="P16" s="52">
        <v>178</v>
      </c>
      <c r="Q16" s="52">
        <v>188</v>
      </c>
      <c r="R16" s="52">
        <v>169</v>
      </c>
      <c r="S16" s="52">
        <v>141</v>
      </c>
      <c r="T16" s="52">
        <v>122</v>
      </c>
      <c r="U16" s="52">
        <v>99</v>
      </c>
      <c r="V16" s="52">
        <v>139</v>
      </c>
      <c r="W16" s="52">
        <v>172</v>
      </c>
      <c r="DA16" s="63" t="s">
        <v>1064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1065</v>
      </c>
    </row>
    <row r="21" spans="1:105" ht="12" customHeight="1" x14ac:dyDescent="0.25">
      <c r="A21" s="97" t="s">
        <v>50</v>
      </c>
      <c r="B21" s="52">
        <v>308</v>
      </c>
      <c r="C21" s="52">
        <v>260</v>
      </c>
      <c r="D21" s="52">
        <v>166</v>
      </c>
      <c r="E21" s="52">
        <v>122</v>
      </c>
      <c r="F21" s="52">
        <v>119</v>
      </c>
      <c r="G21" s="52">
        <v>117</v>
      </c>
      <c r="H21" s="52">
        <v>94</v>
      </c>
      <c r="I21" s="52">
        <v>68</v>
      </c>
      <c r="J21" s="52">
        <v>66</v>
      </c>
      <c r="K21" s="52">
        <v>70</v>
      </c>
      <c r="L21" s="52">
        <v>57</v>
      </c>
      <c r="M21" s="52">
        <v>35</v>
      </c>
      <c r="N21" s="52">
        <v>18</v>
      </c>
      <c r="O21" s="52">
        <v>14</v>
      </c>
      <c r="P21" s="52">
        <v>15</v>
      </c>
      <c r="Q21" s="52">
        <v>14</v>
      </c>
      <c r="R21" s="52">
        <v>12</v>
      </c>
      <c r="S21" s="52">
        <v>8</v>
      </c>
      <c r="T21" s="52">
        <v>8</v>
      </c>
      <c r="U21" s="52">
        <v>7</v>
      </c>
      <c r="V21" s="52">
        <v>10</v>
      </c>
      <c r="W21" s="52">
        <v>7</v>
      </c>
      <c r="DA21" s="63" t="s">
        <v>1066</v>
      </c>
    </row>
    <row r="22" spans="1:105" ht="12" customHeight="1" x14ac:dyDescent="0.25">
      <c r="A22" s="109" t="s">
        <v>120</v>
      </c>
      <c r="B22" s="36">
        <v>464</v>
      </c>
      <c r="C22" s="36">
        <v>396</v>
      </c>
      <c r="D22" s="36">
        <v>357</v>
      </c>
      <c r="E22" s="36">
        <v>288</v>
      </c>
      <c r="F22" s="36">
        <v>232</v>
      </c>
      <c r="G22" s="36">
        <v>211</v>
      </c>
      <c r="H22" s="36">
        <v>211</v>
      </c>
      <c r="I22" s="36">
        <v>213</v>
      </c>
      <c r="J22" s="36">
        <v>203</v>
      </c>
      <c r="K22" s="36">
        <v>210</v>
      </c>
      <c r="L22" s="36">
        <v>243</v>
      </c>
      <c r="M22" s="36">
        <v>283</v>
      </c>
      <c r="N22" s="36">
        <v>306</v>
      </c>
      <c r="O22" s="36">
        <v>344</v>
      </c>
      <c r="P22" s="36">
        <v>351</v>
      </c>
      <c r="Q22" s="36">
        <v>352</v>
      </c>
      <c r="R22" s="36">
        <v>314</v>
      </c>
      <c r="S22" s="36">
        <v>252</v>
      </c>
      <c r="T22" s="36">
        <v>199</v>
      </c>
      <c r="U22" s="36">
        <v>190</v>
      </c>
      <c r="V22" s="36">
        <v>198</v>
      </c>
      <c r="W22" s="36">
        <v>231</v>
      </c>
      <c r="DA22" s="60" t="s">
        <v>1067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>
        <v>788</v>
      </c>
      <c r="C24" s="120">
        <v>625</v>
      </c>
      <c r="D24" s="120">
        <v>461</v>
      </c>
      <c r="E24" s="120">
        <v>359</v>
      </c>
      <c r="F24" s="120">
        <v>337</v>
      </c>
      <c r="G24" s="120">
        <v>333</v>
      </c>
      <c r="H24" s="120">
        <v>313</v>
      </c>
      <c r="I24" s="120">
        <v>246</v>
      </c>
      <c r="J24" s="120">
        <v>187</v>
      </c>
      <c r="K24" s="120">
        <v>151</v>
      </c>
      <c r="L24" s="120">
        <v>132</v>
      </c>
      <c r="M24" s="120">
        <v>99</v>
      </c>
      <c r="N24" s="120">
        <v>88</v>
      </c>
      <c r="O24" s="120">
        <v>66</v>
      </c>
      <c r="P24" s="120">
        <v>55</v>
      </c>
      <c r="Q24" s="120">
        <v>38</v>
      </c>
      <c r="R24" s="120">
        <v>41</v>
      </c>
      <c r="S24" s="120">
        <v>46</v>
      </c>
      <c r="T24" s="120">
        <v>50</v>
      </c>
      <c r="U24" s="120">
        <v>56</v>
      </c>
      <c r="V24" s="120">
        <v>34</v>
      </c>
      <c r="W24" s="120">
        <v>17</v>
      </c>
      <c r="DA24" s="129" t="s">
        <v>336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788</v>
      </c>
      <c r="C26" s="52">
        <v>625</v>
      </c>
      <c r="D26" s="52">
        <v>461</v>
      </c>
      <c r="E26" s="52">
        <v>359</v>
      </c>
      <c r="F26" s="52">
        <v>337</v>
      </c>
      <c r="G26" s="52">
        <v>333</v>
      </c>
      <c r="H26" s="52">
        <v>313</v>
      </c>
      <c r="I26" s="52">
        <v>246</v>
      </c>
      <c r="J26" s="52">
        <v>187</v>
      </c>
      <c r="K26" s="52">
        <v>151</v>
      </c>
      <c r="L26" s="52">
        <v>132</v>
      </c>
      <c r="M26" s="52">
        <v>99</v>
      </c>
      <c r="N26" s="52">
        <v>88</v>
      </c>
      <c r="O26" s="52">
        <v>66</v>
      </c>
      <c r="P26" s="52">
        <v>55</v>
      </c>
      <c r="Q26" s="52">
        <v>38</v>
      </c>
      <c r="R26" s="52">
        <v>41</v>
      </c>
      <c r="S26" s="52">
        <v>46</v>
      </c>
      <c r="T26" s="52">
        <v>50</v>
      </c>
      <c r="U26" s="52">
        <v>56</v>
      </c>
      <c r="V26" s="52">
        <v>34</v>
      </c>
      <c r="W26" s="52">
        <v>17</v>
      </c>
      <c r="DA26" s="63" t="s">
        <v>1068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76</v>
      </c>
      <c r="C29" s="52">
        <v>75</v>
      </c>
      <c r="D29" s="52">
        <v>70</v>
      </c>
      <c r="E29" s="52">
        <v>58</v>
      </c>
      <c r="F29" s="52">
        <v>46</v>
      </c>
      <c r="G29" s="52">
        <v>34</v>
      </c>
      <c r="H29" s="52">
        <v>19</v>
      </c>
      <c r="I29" s="52">
        <v>11</v>
      </c>
      <c r="J29" s="52">
        <v>8</v>
      </c>
      <c r="K29" s="52">
        <v>2</v>
      </c>
      <c r="L29" s="52">
        <v>0</v>
      </c>
      <c r="M29" s="52">
        <v>0</v>
      </c>
      <c r="N29" s="52">
        <v>5</v>
      </c>
      <c r="O29" s="52">
        <v>17</v>
      </c>
      <c r="P29" s="52">
        <v>22</v>
      </c>
      <c r="Q29" s="52">
        <v>17</v>
      </c>
      <c r="R29" s="52">
        <v>17</v>
      </c>
      <c r="S29" s="52">
        <v>18</v>
      </c>
      <c r="T29" s="52">
        <v>18</v>
      </c>
      <c r="U29" s="52">
        <v>17</v>
      </c>
      <c r="V29" s="52">
        <v>12</v>
      </c>
      <c r="W29" s="52">
        <v>5</v>
      </c>
      <c r="DA29" s="63" t="s">
        <v>1069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93</v>
      </c>
      <c r="C31" s="52">
        <v>68</v>
      </c>
      <c r="D31" s="52">
        <v>34</v>
      </c>
      <c r="E31" s="52">
        <v>30</v>
      </c>
      <c r="F31" s="52">
        <v>26</v>
      </c>
      <c r="G31" s="52">
        <v>31</v>
      </c>
      <c r="H31" s="52">
        <v>30</v>
      </c>
      <c r="I31" s="52">
        <v>19</v>
      </c>
      <c r="J31" s="52">
        <v>15</v>
      </c>
      <c r="K31" s="52">
        <v>12</v>
      </c>
      <c r="L31" s="52">
        <v>10</v>
      </c>
      <c r="M31" s="52">
        <v>4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1070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1071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695</v>
      </c>
      <c r="C35" s="52">
        <v>557</v>
      </c>
      <c r="D35" s="52">
        <v>427</v>
      </c>
      <c r="E35" s="52">
        <v>329</v>
      </c>
      <c r="F35" s="52">
        <v>305</v>
      </c>
      <c r="G35" s="52">
        <v>280</v>
      </c>
      <c r="H35" s="52">
        <v>249</v>
      </c>
      <c r="I35" s="52">
        <v>194</v>
      </c>
      <c r="J35" s="52">
        <v>146</v>
      </c>
      <c r="K35" s="52">
        <v>117</v>
      </c>
      <c r="L35" s="52">
        <v>102</v>
      </c>
      <c r="M35" s="52">
        <v>79</v>
      </c>
      <c r="N35" s="52">
        <v>59</v>
      </c>
      <c r="O35" s="52">
        <v>34</v>
      </c>
      <c r="P35" s="52">
        <v>29</v>
      </c>
      <c r="Q35" s="52">
        <v>21</v>
      </c>
      <c r="R35" s="52">
        <v>21</v>
      </c>
      <c r="S35" s="52">
        <v>21</v>
      </c>
      <c r="T35" s="52">
        <v>20</v>
      </c>
      <c r="U35" s="52">
        <v>30</v>
      </c>
      <c r="V35" s="52">
        <v>17</v>
      </c>
      <c r="W35" s="52">
        <v>6</v>
      </c>
      <c r="DA35" s="63" t="s">
        <v>1072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6</v>
      </c>
      <c r="G36" s="52">
        <v>22</v>
      </c>
      <c r="H36" s="52">
        <v>34</v>
      </c>
      <c r="I36" s="52">
        <v>33</v>
      </c>
      <c r="J36" s="52">
        <v>26</v>
      </c>
      <c r="K36" s="52">
        <v>22</v>
      </c>
      <c r="L36" s="52">
        <v>20</v>
      </c>
      <c r="M36" s="52">
        <v>16</v>
      </c>
      <c r="N36" s="52">
        <v>29</v>
      </c>
      <c r="O36" s="52">
        <v>32</v>
      </c>
      <c r="P36" s="52">
        <v>26</v>
      </c>
      <c r="Q36" s="52">
        <v>17</v>
      </c>
      <c r="R36" s="52">
        <v>20</v>
      </c>
      <c r="S36" s="52">
        <v>25</v>
      </c>
      <c r="T36" s="52">
        <v>30</v>
      </c>
      <c r="U36" s="52">
        <v>26</v>
      </c>
      <c r="V36" s="52">
        <v>17</v>
      </c>
      <c r="W36" s="52">
        <v>11</v>
      </c>
      <c r="DA36" s="63" t="s">
        <v>1073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314</v>
      </c>
      <c r="C40" s="52">
        <v>249</v>
      </c>
      <c r="D40" s="52">
        <v>157</v>
      </c>
      <c r="E40" s="52">
        <v>114</v>
      </c>
      <c r="F40" s="52">
        <v>119</v>
      </c>
      <c r="G40" s="52">
        <v>128</v>
      </c>
      <c r="H40" s="52">
        <v>104</v>
      </c>
      <c r="I40" s="52">
        <v>74</v>
      </c>
      <c r="J40" s="52">
        <v>54</v>
      </c>
      <c r="K40" s="52">
        <v>43</v>
      </c>
      <c r="L40" s="52">
        <v>37</v>
      </c>
      <c r="M40" s="52">
        <v>25</v>
      </c>
      <c r="N40" s="52">
        <v>12</v>
      </c>
      <c r="O40" s="52">
        <v>4</v>
      </c>
      <c r="P40" s="52">
        <v>4</v>
      </c>
      <c r="Q40" s="52">
        <v>4</v>
      </c>
      <c r="R40" s="52">
        <v>4</v>
      </c>
      <c r="S40" s="52">
        <v>4</v>
      </c>
      <c r="T40" s="52">
        <v>4</v>
      </c>
      <c r="U40" s="52">
        <v>2</v>
      </c>
      <c r="V40" s="52">
        <v>0</v>
      </c>
      <c r="W40" s="52">
        <v>0</v>
      </c>
      <c r="DA40" s="63" t="s">
        <v>1074</v>
      </c>
    </row>
    <row r="41" spans="1:105" ht="12" customHeight="1" x14ac:dyDescent="0.25">
      <c r="A41" s="109" t="s">
        <v>120</v>
      </c>
      <c r="B41" s="36">
        <v>474</v>
      </c>
      <c r="C41" s="36">
        <v>376</v>
      </c>
      <c r="D41" s="36">
        <v>304</v>
      </c>
      <c r="E41" s="36">
        <v>245</v>
      </c>
      <c r="F41" s="36">
        <v>218</v>
      </c>
      <c r="G41" s="36">
        <v>205</v>
      </c>
      <c r="H41" s="36">
        <v>209</v>
      </c>
      <c r="I41" s="36">
        <v>172</v>
      </c>
      <c r="J41" s="36">
        <v>133</v>
      </c>
      <c r="K41" s="36">
        <v>108</v>
      </c>
      <c r="L41" s="36">
        <v>95</v>
      </c>
      <c r="M41" s="36">
        <v>74</v>
      </c>
      <c r="N41" s="36">
        <v>76</v>
      </c>
      <c r="O41" s="36">
        <v>62</v>
      </c>
      <c r="P41" s="36">
        <v>51</v>
      </c>
      <c r="Q41" s="36">
        <v>34</v>
      </c>
      <c r="R41" s="36">
        <v>37</v>
      </c>
      <c r="S41" s="36">
        <v>42</v>
      </c>
      <c r="T41" s="36">
        <v>46</v>
      </c>
      <c r="U41" s="36">
        <v>54</v>
      </c>
      <c r="V41" s="36">
        <v>34</v>
      </c>
      <c r="W41" s="36">
        <v>17</v>
      </c>
      <c r="DA41" s="60" t="s">
        <v>1075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>
        <v>87604</v>
      </c>
      <c r="C43" s="120">
        <v>88337</v>
      </c>
      <c r="D43" s="120">
        <v>87194</v>
      </c>
      <c r="E43" s="120">
        <v>86126</v>
      </c>
      <c r="F43" s="120">
        <v>85906</v>
      </c>
      <c r="G43" s="120">
        <v>86439</v>
      </c>
      <c r="H43" s="120">
        <v>91553</v>
      </c>
      <c r="I43" s="120">
        <v>91679</v>
      </c>
      <c r="J43" s="120">
        <v>91009</v>
      </c>
      <c r="K43" s="120">
        <v>87699</v>
      </c>
      <c r="L43" s="120">
        <v>83526</v>
      </c>
      <c r="M43" s="120">
        <v>82756</v>
      </c>
      <c r="N43" s="120">
        <v>85122</v>
      </c>
      <c r="O43" s="120">
        <v>85504</v>
      </c>
      <c r="P43" s="120">
        <v>85456</v>
      </c>
      <c r="Q43" s="120">
        <v>85115</v>
      </c>
      <c r="R43" s="120">
        <v>84206</v>
      </c>
      <c r="S43" s="120">
        <v>80764</v>
      </c>
      <c r="T43" s="120">
        <v>79407</v>
      </c>
      <c r="U43" s="120">
        <v>77713</v>
      </c>
      <c r="V43" s="120">
        <v>79878</v>
      </c>
      <c r="W43" s="120">
        <v>83992</v>
      </c>
      <c r="DA43" s="129" t="s">
        <v>337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87604</v>
      </c>
      <c r="C45" s="52">
        <v>88337</v>
      </c>
      <c r="D45" s="52">
        <v>87194</v>
      </c>
      <c r="E45" s="52">
        <v>86126</v>
      </c>
      <c r="F45" s="52">
        <v>85906</v>
      </c>
      <c r="G45" s="52">
        <v>86439</v>
      </c>
      <c r="H45" s="52">
        <v>91553</v>
      </c>
      <c r="I45" s="52">
        <v>91679</v>
      </c>
      <c r="J45" s="52">
        <v>91009</v>
      </c>
      <c r="K45" s="52">
        <v>87699</v>
      </c>
      <c r="L45" s="52">
        <v>83526</v>
      </c>
      <c r="M45" s="52">
        <v>82756</v>
      </c>
      <c r="N45" s="52">
        <v>85122</v>
      </c>
      <c r="O45" s="52">
        <v>85504</v>
      </c>
      <c r="P45" s="52">
        <v>85456</v>
      </c>
      <c r="Q45" s="52">
        <v>85115</v>
      </c>
      <c r="R45" s="52">
        <v>84206</v>
      </c>
      <c r="S45" s="52">
        <v>80764</v>
      </c>
      <c r="T45" s="52">
        <v>79407</v>
      </c>
      <c r="U45" s="52">
        <v>77713</v>
      </c>
      <c r="V45" s="52">
        <v>79878</v>
      </c>
      <c r="W45" s="52">
        <v>83992</v>
      </c>
      <c r="DA45" s="63" t="s">
        <v>1076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8504</v>
      </c>
      <c r="C48" s="52">
        <v>8879</v>
      </c>
      <c r="D48" s="52">
        <v>8957</v>
      </c>
      <c r="E48" s="52">
        <v>9647</v>
      </c>
      <c r="F48" s="52">
        <v>9367</v>
      </c>
      <c r="G48" s="52">
        <v>9357</v>
      </c>
      <c r="H48" s="52">
        <v>11172</v>
      </c>
      <c r="I48" s="52">
        <v>12108</v>
      </c>
      <c r="J48" s="52">
        <v>12796</v>
      </c>
      <c r="K48" s="52">
        <v>13089</v>
      </c>
      <c r="L48" s="52">
        <v>13610</v>
      </c>
      <c r="M48" s="52">
        <v>15042</v>
      </c>
      <c r="N48" s="52">
        <v>16739</v>
      </c>
      <c r="O48" s="52">
        <v>17590</v>
      </c>
      <c r="P48" s="52">
        <v>18152</v>
      </c>
      <c r="Q48" s="52">
        <v>18585</v>
      </c>
      <c r="R48" s="52">
        <v>18618</v>
      </c>
      <c r="S48" s="52">
        <v>18145</v>
      </c>
      <c r="T48" s="52">
        <v>17791</v>
      </c>
      <c r="U48" s="52">
        <v>17073</v>
      </c>
      <c r="V48" s="52">
        <v>19020</v>
      </c>
      <c r="W48" s="52">
        <v>21712</v>
      </c>
      <c r="DA48" s="63" t="s">
        <v>1077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57675</v>
      </c>
      <c r="C50" s="52">
        <v>59012</v>
      </c>
      <c r="D50" s="52">
        <v>60185</v>
      </c>
      <c r="E50" s="52">
        <v>61540</v>
      </c>
      <c r="F50" s="52">
        <v>63367</v>
      </c>
      <c r="G50" s="52">
        <v>66094</v>
      </c>
      <c r="H50" s="52">
        <v>70172</v>
      </c>
      <c r="I50" s="52">
        <v>73151</v>
      </c>
      <c r="J50" s="52">
        <v>74343</v>
      </c>
      <c r="K50" s="52">
        <v>74282</v>
      </c>
      <c r="L50" s="52">
        <v>71889</v>
      </c>
      <c r="M50" s="52">
        <v>70689</v>
      </c>
      <c r="N50" s="52">
        <v>69798</v>
      </c>
      <c r="O50" s="52">
        <v>66425</v>
      </c>
      <c r="P50" s="52">
        <v>64545</v>
      </c>
      <c r="Q50" s="52">
        <v>66788</v>
      </c>
      <c r="R50" s="52">
        <v>67818</v>
      </c>
      <c r="S50" s="52">
        <v>64880</v>
      </c>
      <c r="T50" s="52">
        <v>63631</v>
      </c>
      <c r="U50" s="52">
        <v>62339</v>
      </c>
      <c r="V50" s="52">
        <v>63117</v>
      </c>
      <c r="W50" s="52">
        <v>66934</v>
      </c>
      <c r="DA50" s="63" t="s">
        <v>1078</v>
      </c>
    </row>
    <row r="51" spans="1:105" ht="12" customHeight="1" x14ac:dyDescent="0.25">
      <c r="A51" s="97" t="s">
        <v>137</v>
      </c>
      <c r="B51" s="52">
        <v>0</v>
      </c>
      <c r="C51" s="52">
        <v>4</v>
      </c>
      <c r="D51" s="52">
        <v>16</v>
      </c>
      <c r="E51" s="52">
        <v>28</v>
      </c>
      <c r="F51" s="52">
        <v>41</v>
      </c>
      <c r="G51" s="52">
        <v>60</v>
      </c>
      <c r="H51" s="52">
        <v>98</v>
      </c>
      <c r="I51" s="52">
        <v>146</v>
      </c>
      <c r="J51" s="52">
        <v>204</v>
      </c>
      <c r="K51" s="52">
        <v>347</v>
      </c>
      <c r="L51" s="52">
        <v>372</v>
      </c>
      <c r="M51" s="52">
        <v>394</v>
      </c>
      <c r="N51" s="52">
        <v>603</v>
      </c>
      <c r="O51" s="52">
        <v>583</v>
      </c>
      <c r="P51" s="52">
        <v>554</v>
      </c>
      <c r="Q51" s="52">
        <v>635</v>
      </c>
      <c r="R51" s="52">
        <v>724</v>
      </c>
      <c r="S51" s="52">
        <v>687</v>
      </c>
      <c r="T51" s="52">
        <v>642</v>
      </c>
      <c r="U51" s="52">
        <v>588</v>
      </c>
      <c r="V51" s="52">
        <v>704</v>
      </c>
      <c r="W51" s="52">
        <v>819</v>
      </c>
      <c r="DA51" s="63" t="s">
        <v>1079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29922</v>
      </c>
      <c r="C54" s="52">
        <v>29089</v>
      </c>
      <c r="D54" s="52">
        <v>26325</v>
      </c>
      <c r="E54" s="52">
        <v>23515</v>
      </c>
      <c r="F54" s="52">
        <v>21125</v>
      </c>
      <c r="G54" s="52">
        <v>18496</v>
      </c>
      <c r="H54" s="52">
        <v>18706</v>
      </c>
      <c r="I54" s="52">
        <v>15661</v>
      </c>
      <c r="J54" s="52">
        <v>13312</v>
      </c>
      <c r="K54" s="52">
        <v>10385</v>
      </c>
      <c r="L54" s="52">
        <v>8841</v>
      </c>
      <c r="M54" s="52">
        <v>8199</v>
      </c>
      <c r="N54" s="52">
        <v>8546</v>
      </c>
      <c r="O54" s="52">
        <v>10050</v>
      </c>
      <c r="P54" s="52">
        <v>11141</v>
      </c>
      <c r="Q54" s="52">
        <v>9831</v>
      </c>
      <c r="R54" s="52">
        <v>8753</v>
      </c>
      <c r="S54" s="52">
        <v>8079</v>
      </c>
      <c r="T54" s="52">
        <v>6933</v>
      </c>
      <c r="U54" s="52">
        <v>8087</v>
      </c>
      <c r="V54" s="52">
        <v>5733</v>
      </c>
      <c r="W54" s="52">
        <v>4771</v>
      </c>
      <c r="DA54" s="63" t="s">
        <v>1080</v>
      </c>
    </row>
    <row r="55" spans="1:105" ht="12" customHeight="1" x14ac:dyDescent="0.25">
      <c r="A55" s="97" t="s">
        <v>121</v>
      </c>
      <c r="B55" s="52">
        <v>7</v>
      </c>
      <c r="C55" s="52">
        <v>232</v>
      </c>
      <c r="D55" s="52">
        <v>668</v>
      </c>
      <c r="E55" s="52">
        <v>1043</v>
      </c>
      <c r="F55" s="52">
        <v>1373</v>
      </c>
      <c r="G55" s="52">
        <v>1789</v>
      </c>
      <c r="H55" s="52">
        <v>2577</v>
      </c>
      <c r="I55" s="52">
        <v>2721</v>
      </c>
      <c r="J55" s="52">
        <v>3150</v>
      </c>
      <c r="K55" s="52">
        <v>2685</v>
      </c>
      <c r="L55" s="52">
        <v>2424</v>
      </c>
      <c r="M55" s="52">
        <v>3474</v>
      </c>
      <c r="N55" s="52">
        <v>6175</v>
      </c>
      <c r="O55" s="52">
        <v>8446</v>
      </c>
      <c r="P55" s="52">
        <v>9216</v>
      </c>
      <c r="Q55" s="52">
        <v>7861</v>
      </c>
      <c r="R55" s="52">
        <v>6911</v>
      </c>
      <c r="S55" s="52">
        <v>7118</v>
      </c>
      <c r="T55" s="52">
        <v>8201</v>
      </c>
      <c r="U55" s="52">
        <v>6699</v>
      </c>
      <c r="V55" s="52">
        <v>10324</v>
      </c>
      <c r="W55" s="52">
        <v>11468</v>
      </c>
      <c r="DA55" s="63" t="s">
        <v>1081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34900</v>
      </c>
      <c r="C59" s="52">
        <v>30344</v>
      </c>
      <c r="D59" s="52">
        <v>19440</v>
      </c>
      <c r="E59" s="52">
        <v>14365</v>
      </c>
      <c r="F59" s="52">
        <v>14776</v>
      </c>
      <c r="G59" s="52">
        <v>16915</v>
      </c>
      <c r="H59" s="52">
        <v>16906</v>
      </c>
      <c r="I59" s="52">
        <v>13366</v>
      </c>
      <c r="J59" s="52">
        <v>12787</v>
      </c>
      <c r="K59" s="52">
        <v>14275</v>
      </c>
      <c r="L59" s="52">
        <v>13263</v>
      </c>
      <c r="M59" s="52">
        <v>9071</v>
      </c>
      <c r="N59" s="52">
        <v>5412</v>
      </c>
      <c r="O59" s="52">
        <v>4142</v>
      </c>
      <c r="P59" s="52">
        <v>4030</v>
      </c>
      <c r="Q59" s="52">
        <v>4097</v>
      </c>
      <c r="R59" s="52">
        <v>4201</v>
      </c>
      <c r="S59" s="52">
        <v>4227</v>
      </c>
      <c r="T59" s="52">
        <v>4843</v>
      </c>
      <c r="U59" s="52">
        <v>5528</v>
      </c>
      <c r="V59" s="52">
        <v>6250</v>
      </c>
      <c r="W59" s="52">
        <v>5140</v>
      </c>
      <c r="DA59" s="63" t="s">
        <v>1082</v>
      </c>
    </row>
    <row r="60" spans="1:105" ht="12" customHeight="1" x14ac:dyDescent="0.25">
      <c r="A60" s="109" t="s">
        <v>120</v>
      </c>
      <c r="B60" s="36">
        <v>52704</v>
      </c>
      <c r="C60" s="36">
        <v>57993</v>
      </c>
      <c r="D60" s="36">
        <v>67754</v>
      </c>
      <c r="E60" s="36">
        <v>71761</v>
      </c>
      <c r="F60" s="36">
        <v>71130</v>
      </c>
      <c r="G60" s="36">
        <v>69524</v>
      </c>
      <c r="H60" s="36">
        <v>74647</v>
      </c>
      <c r="I60" s="36">
        <v>78313</v>
      </c>
      <c r="J60" s="36">
        <v>78222</v>
      </c>
      <c r="K60" s="36">
        <v>73424</v>
      </c>
      <c r="L60" s="36">
        <v>70263</v>
      </c>
      <c r="M60" s="36">
        <v>73685</v>
      </c>
      <c r="N60" s="36">
        <v>79710</v>
      </c>
      <c r="O60" s="36">
        <v>81362</v>
      </c>
      <c r="P60" s="36">
        <v>81426</v>
      </c>
      <c r="Q60" s="36">
        <v>81018</v>
      </c>
      <c r="R60" s="36">
        <v>80005</v>
      </c>
      <c r="S60" s="36">
        <v>76537</v>
      </c>
      <c r="T60" s="36">
        <v>74564</v>
      </c>
      <c r="U60" s="36">
        <v>72185</v>
      </c>
      <c r="V60" s="36">
        <v>73628</v>
      </c>
      <c r="W60" s="36">
        <v>78852</v>
      </c>
      <c r="DA60" s="60" t="s">
        <v>1083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>
        <v>68944</v>
      </c>
      <c r="C62" s="120">
        <v>71439</v>
      </c>
      <c r="D62" s="120">
        <v>75805</v>
      </c>
      <c r="E62" s="120">
        <v>79550</v>
      </c>
      <c r="F62" s="120">
        <v>82295</v>
      </c>
      <c r="G62" s="120">
        <v>84301</v>
      </c>
      <c r="H62" s="120">
        <v>85683</v>
      </c>
      <c r="I62" s="120">
        <v>87938</v>
      </c>
      <c r="J62" s="120">
        <v>92350</v>
      </c>
      <c r="K62" s="120">
        <v>97955</v>
      </c>
      <c r="L62" s="120">
        <v>102659</v>
      </c>
      <c r="M62" s="120">
        <v>105455</v>
      </c>
      <c r="N62" s="120">
        <v>110718</v>
      </c>
      <c r="O62" s="120">
        <v>111706</v>
      </c>
      <c r="P62" s="120">
        <v>119560</v>
      </c>
      <c r="Q62" s="120">
        <v>127632</v>
      </c>
      <c r="R62" s="120">
        <v>138558</v>
      </c>
      <c r="S62" s="120">
        <v>150656</v>
      </c>
      <c r="T62" s="120">
        <v>159346</v>
      </c>
      <c r="U62" s="120">
        <v>166792</v>
      </c>
      <c r="V62" s="120">
        <v>174565</v>
      </c>
      <c r="W62" s="120">
        <v>172654</v>
      </c>
      <c r="DA62" s="129" t="s">
        <v>338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68944</v>
      </c>
      <c r="C64" s="52">
        <v>71439</v>
      </c>
      <c r="D64" s="52">
        <v>75805</v>
      </c>
      <c r="E64" s="52">
        <v>79550</v>
      </c>
      <c r="F64" s="52">
        <v>82295</v>
      </c>
      <c r="G64" s="52">
        <v>84301</v>
      </c>
      <c r="H64" s="52">
        <v>85683</v>
      </c>
      <c r="I64" s="52">
        <v>87938</v>
      </c>
      <c r="J64" s="52">
        <v>92350</v>
      </c>
      <c r="K64" s="52">
        <v>97955</v>
      </c>
      <c r="L64" s="52">
        <v>102659</v>
      </c>
      <c r="M64" s="52">
        <v>105455</v>
      </c>
      <c r="N64" s="52">
        <v>110718</v>
      </c>
      <c r="O64" s="52">
        <v>111706</v>
      </c>
      <c r="P64" s="52">
        <v>119560</v>
      </c>
      <c r="Q64" s="52">
        <v>127632</v>
      </c>
      <c r="R64" s="52">
        <v>138558</v>
      </c>
      <c r="S64" s="52">
        <v>150656</v>
      </c>
      <c r="T64" s="52">
        <v>159346</v>
      </c>
      <c r="U64" s="52">
        <v>166792</v>
      </c>
      <c r="V64" s="52">
        <v>174565</v>
      </c>
      <c r="W64" s="52">
        <v>172654</v>
      </c>
      <c r="DA64" s="63" t="s">
        <v>1084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6693</v>
      </c>
      <c r="C67" s="52">
        <v>7064</v>
      </c>
      <c r="D67" s="52">
        <v>7225</v>
      </c>
      <c r="E67" s="52">
        <v>9011</v>
      </c>
      <c r="F67" s="52">
        <v>9753</v>
      </c>
      <c r="G67" s="52">
        <v>10475</v>
      </c>
      <c r="H67" s="52">
        <v>12108</v>
      </c>
      <c r="I67" s="52">
        <v>12628</v>
      </c>
      <c r="J67" s="52">
        <v>13147</v>
      </c>
      <c r="K67" s="52">
        <v>14416</v>
      </c>
      <c r="L67" s="52">
        <v>17853</v>
      </c>
      <c r="M67" s="52">
        <v>22754</v>
      </c>
      <c r="N67" s="52">
        <v>24084</v>
      </c>
      <c r="O67" s="52">
        <v>25245</v>
      </c>
      <c r="P67" s="52">
        <v>26899</v>
      </c>
      <c r="Q67" s="52">
        <v>31367</v>
      </c>
      <c r="R67" s="52">
        <v>35026</v>
      </c>
      <c r="S67" s="52">
        <v>38184</v>
      </c>
      <c r="T67" s="52">
        <v>44678</v>
      </c>
      <c r="U67" s="52">
        <v>48542</v>
      </c>
      <c r="V67" s="52">
        <v>56166</v>
      </c>
      <c r="W67" s="52">
        <v>59164</v>
      </c>
      <c r="DA67" s="63" t="s">
        <v>1085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51999</v>
      </c>
      <c r="C69" s="52">
        <v>55320</v>
      </c>
      <c r="D69" s="52">
        <v>60910</v>
      </c>
      <c r="E69" s="52">
        <v>65786</v>
      </c>
      <c r="F69" s="52">
        <v>69559</v>
      </c>
      <c r="G69" s="52">
        <v>72812</v>
      </c>
      <c r="H69" s="52">
        <v>78234</v>
      </c>
      <c r="I69" s="52">
        <v>80548</v>
      </c>
      <c r="J69" s="52">
        <v>84771</v>
      </c>
      <c r="K69" s="52">
        <v>87907</v>
      </c>
      <c r="L69" s="52">
        <v>89153</v>
      </c>
      <c r="M69" s="52">
        <v>91132</v>
      </c>
      <c r="N69" s="52">
        <v>94096</v>
      </c>
      <c r="O69" s="52">
        <v>95466</v>
      </c>
      <c r="P69" s="52">
        <v>103872</v>
      </c>
      <c r="Q69" s="52">
        <v>103543</v>
      </c>
      <c r="R69" s="52">
        <v>110512</v>
      </c>
      <c r="S69" s="52">
        <v>119933</v>
      </c>
      <c r="T69" s="52">
        <v>128373</v>
      </c>
      <c r="U69" s="52">
        <v>135614</v>
      </c>
      <c r="V69" s="52">
        <v>134996</v>
      </c>
      <c r="W69" s="52">
        <v>132955</v>
      </c>
      <c r="DA69" s="63" t="s">
        <v>1086</v>
      </c>
    </row>
    <row r="70" spans="1:105" ht="12" customHeight="1" x14ac:dyDescent="0.25">
      <c r="A70" s="97" t="s">
        <v>133</v>
      </c>
      <c r="B70" s="52">
        <v>2</v>
      </c>
      <c r="C70" s="52">
        <v>82</v>
      </c>
      <c r="D70" s="52">
        <v>324</v>
      </c>
      <c r="E70" s="52">
        <v>613</v>
      </c>
      <c r="F70" s="52">
        <v>913</v>
      </c>
      <c r="G70" s="52">
        <v>1431</v>
      </c>
      <c r="H70" s="52">
        <v>2102</v>
      </c>
      <c r="I70" s="52">
        <v>3300</v>
      </c>
      <c r="J70" s="52">
        <v>4891</v>
      </c>
      <c r="K70" s="52">
        <v>7575</v>
      </c>
      <c r="L70" s="52">
        <v>11055</v>
      </c>
      <c r="M70" s="52">
        <v>11843</v>
      </c>
      <c r="N70" s="52">
        <v>15163</v>
      </c>
      <c r="O70" s="52">
        <v>14869</v>
      </c>
      <c r="P70" s="52">
        <v>14001</v>
      </c>
      <c r="Q70" s="52">
        <v>20010</v>
      </c>
      <c r="R70" s="52">
        <v>23378</v>
      </c>
      <c r="S70" s="52">
        <v>25964</v>
      </c>
      <c r="T70" s="52">
        <v>26937</v>
      </c>
      <c r="U70" s="52">
        <v>27316</v>
      </c>
      <c r="V70" s="52">
        <v>34852</v>
      </c>
      <c r="W70" s="52">
        <v>34874</v>
      </c>
      <c r="DA70" s="63" t="s">
        <v>1087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16939</v>
      </c>
      <c r="C73" s="52">
        <v>15937</v>
      </c>
      <c r="D73" s="52">
        <v>14252</v>
      </c>
      <c r="E73" s="52">
        <v>12628</v>
      </c>
      <c r="F73" s="52">
        <v>11134</v>
      </c>
      <c r="G73" s="52">
        <v>9219</v>
      </c>
      <c r="H73" s="52">
        <v>4584</v>
      </c>
      <c r="I73" s="52">
        <v>3466</v>
      </c>
      <c r="J73" s="52">
        <v>2295</v>
      </c>
      <c r="K73" s="52">
        <v>2115</v>
      </c>
      <c r="L73" s="52">
        <v>1989</v>
      </c>
      <c r="M73" s="52">
        <v>1701</v>
      </c>
      <c r="N73" s="52">
        <v>827</v>
      </c>
      <c r="O73" s="52">
        <v>759</v>
      </c>
      <c r="P73" s="52">
        <v>982</v>
      </c>
      <c r="Q73" s="52">
        <v>905</v>
      </c>
      <c r="R73" s="52">
        <v>804</v>
      </c>
      <c r="S73" s="52">
        <v>638</v>
      </c>
      <c r="T73" s="52">
        <v>293</v>
      </c>
      <c r="U73" s="52">
        <v>406</v>
      </c>
      <c r="V73" s="52">
        <v>359</v>
      </c>
      <c r="W73" s="52">
        <v>512</v>
      </c>
      <c r="DA73" s="63" t="s">
        <v>1088</v>
      </c>
    </row>
    <row r="74" spans="1:105" ht="12" customHeight="1" x14ac:dyDescent="0.25">
      <c r="A74" s="97" t="s">
        <v>121</v>
      </c>
      <c r="B74" s="52">
        <v>4</v>
      </c>
      <c r="C74" s="52">
        <v>100</v>
      </c>
      <c r="D74" s="52">
        <v>319</v>
      </c>
      <c r="E74" s="52">
        <v>523</v>
      </c>
      <c r="F74" s="52">
        <v>689</v>
      </c>
      <c r="G74" s="52">
        <v>839</v>
      </c>
      <c r="H74" s="52">
        <v>763</v>
      </c>
      <c r="I74" s="52">
        <v>624</v>
      </c>
      <c r="J74" s="52">
        <v>393</v>
      </c>
      <c r="K74" s="52">
        <v>358</v>
      </c>
      <c r="L74" s="52">
        <v>462</v>
      </c>
      <c r="M74" s="52">
        <v>779</v>
      </c>
      <c r="N74" s="52">
        <v>632</v>
      </c>
      <c r="O74" s="52">
        <v>612</v>
      </c>
      <c r="P74" s="52">
        <v>705</v>
      </c>
      <c r="Q74" s="52">
        <v>3174</v>
      </c>
      <c r="R74" s="52">
        <v>3864</v>
      </c>
      <c r="S74" s="52">
        <v>4121</v>
      </c>
      <c r="T74" s="52">
        <v>3743</v>
      </c>
      <c r="U74" s="52">
        <v>3456</v>
      </c>
      <c r="V74" s="52">
        <v>4358</v>
      </c>
      <c r="W74" s="52">
        <v>4313</v>
      </c>
      <c r="DA74" s="63" t="s">
        <v>1089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38442</v>
      </c>
      <c r="C78" s="52">
        <v>42632</v>
      </c>
      <c r="D78" s="52">
        <v>42395</v>
      </c>
      <c r="E78" s="52">
        <v>42476</v>
      </c>
      <c r="F78" s="52">
        <v>41767</v>
      </c>
      <c r="G78" s="52">
        <v>42534</v>
      </c>
      <c r="H78" s="52">
        <v>44802</v>
      </c>
      <c r="I78" s="52">
        <v>48937</v>
      </c>
      <c r="J78" s="52">
        <v>55022</v>
      </c>
      <c r="K78" s="52">
        <v>59912</v>
      </c>
      <c r="L78" s="52">
        <v>65045</v>
      </c>
      <c r="M78" s="52">
        <v>64297</v>
      </c>
      <c r="N78" s="52">
        <v>65003</v>
      </c>
      <c r="O78" s="52">
        <v>64996</v>
      </c>
      <c r="P78" s="52">
        <v>70302</v>
      </c>
      <c r="Q78" s="52">
        <v>86818</v>
      </c>
      <c r="R78" s="52">
        <v>99885</v>
      </c>
      <c r="S78" s="52">
        <v>112568</v>
      </c>
      <c r="T78" s="52">
        <v>117801</v>
      </c>
      <c r="U78" s="52">
        <v>127536</v>
      </c>
      <c r="V78" s="52">
        <v>149903</v>
      </c>
      <c r="W78" s="52">
        <v>164238</v>
      </c>
      <c r="DA78" s="63" t="s">
        <v>1090</v>
      </c>
    </row>
    <row r="79" spans="1:105" ht="12" customHeight="1" x14ac:dyDescent="0.25">
      <c r="A79" s="109" t="s">
        <v>120</v>
      </c>
      <c r="B79" s="36">
        <v>30502</v>
      </c>
      <c r="C79" s="36">
        <v>28807</v>
      </c>
      <c r="D79" s="36">
        <v>33410</v>
      </c>
      <c r="E79" s="36">
        <v>37074</v>
      </c>
      <c r="F79" s="36">
        <v>40528</v>
      </c>
      <c r="G79" s="36">
        <v>41767</v>
      </c>
      <c r="H79" s="36">
        <v>40881</v>
      </c>
      <c r="I79" s="36">
        <v>39001</v>
      </c>
      <c r="J79" s="36">
        <v>37328</v>
      </c>
      <c r="K79" s="36">
        <v>38043</v>
      </c>
      <c r="L79" s="36">
        <v>37614</v>
      </c>
      <c r="M79" s="36">
        <v>41158</v>
      </c>
      <c r="N79" s="36">
        <v>45715</v>
      </c>
      <c r="O79" s="36">
        <v>46710</v>
      </c>
      <c r="P79" s="36">
        <v>49258</v>
      </c>
      <c r="Q79" s="36">
        <v>40814</v>
      </c>
      <c r="R79" s="36">
        <v>38673</v>
      </c>
      <c r="S79" s="36">
        <v>38088</v>
      </c>
      <c r="T79" s="36">
        <v>41545</v>
      </c>
      <c r="U79" s="36">
        <v>39256</v>
      </c>
      <c r="V79" s="36">
        <v>24662</v>
      </c>
      <c r="W79" s="36">
        <v>8416</v>
      </c>
      <c r="DA79" s="60" t="s">
        <v>1091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>
        <v>6122</v>
      </c>
      <c r="C81" s="120">
        <v>6135</v>
      </c>
      <c r="D81" s="120">
        <v>6113</v>
      </c>
      <c r="E81" s="120">
        <v>6115</v>
      </c>
      <c r="F81" s="120">
        <v>6185</v>
      </c>
      <c r="G81" s="120">
        <v>6257</v>
      </c>
      <c r="H81" s="120">
        <v>6466</v>
      </c>
      <c r="I81" s="120">
        <v>6660</v>
      </c>
      <c r="J81" s="120">
        <v>7180</v>
      </c>
      <c r="K81" s="120">
        <v>7659</v>
      </c>
      <c r="L81" s="120">
        <v>8163</v>
      </c>
      <c r="M81" s="120">
        <v>8548</v>
      </c>
      <c r="N81" s="120">
        <v>9881</v>
      </c>
      <c r="O81" s="120">
        <v>11236</v>
      </c>
      <c r="P81" s="120">
        <v>12883</v>
      </c>
      <c r="Q81" s="120">
        <v>13491</v>
      </c>
      <c r="R81" s="120">
        <v>14223</v>
      </c>
      <c r="S81" s="120">
        <v>13797</v>
      </c>
      <c r="T81" s="120">
        <v>13519</v>
      </c>
      <c r="U81" s="120">
        <v>11905</v>
      </c>
      <c r="V81" s="120">
        <v>10462</v>
      </c>
      <c r="W81" s="120">
        <v>10605</v>
      </c>
      <c r="DA81" s="129" t="s">
        <v>339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6122</v>
      </c>
      <c r="C83" s="52">
        <v>6135</v>
      </c>
      <c r="D83" s="52">
        <v>6113</v>
      </c>
      <c r="E83" s="52">
        <v>6115</v>
      </c>
      <c r="F83" s="52">
        <v>6185</v>
      </c>
      <c r="G83" s="52">
        <v>6257</v>
      </c>
      <c r="H83" s="52">
        <v>6466</v>
      </c>
      <c r="I83" s="52">
        <v>6660</v>
      </c>
      <c r="J83" s="52">
        <v>7180</v>
      </c>
      <c r="K83" s="52">
        <v>7659</v>
      </c>
      <c r="L83" s="52">
        <v>8163</v>
      </c>
      <c r="M83" s="52">
        <v>8548</v>
      </c>
      <c r="N83" s="52">
        <v>9881</v>
      </c>
      <c r="O83" s="52">
        <v>11236</v>
      </c>
      <c r="P83" s="52">
        <v>12883</v>
      </c>
      <c r="Q83" s="52">
        <v>13491</v>
      </c>
      <c r="R83" s="52">
        <v>14223</v>
      </c>
      <c r="S83" s="52">
        <v>13797</v>
      </c>
      <c r="T83" s="52">
        <v>13519</v>
      </c>
      <c r="U83" s="52">
        <v>11905</v>
      </c>
      <c r="V83" s="52">
        <v>10462</v>
      </c>
      <c r="W83" s="52">
        <v>10605</v>
      </c>
      <c r="DA83" s="63" t="s">
        <v>1092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594</v>
      </c>
      <c r="C86" s="52">
        <v>618</v>
      </c>
      <c r="D86" s="52">
        <v>623</v>
      </c>
      <c r="E86" s="52">
        <v>679</v>
      </c>
      <c r="F86" s="52">
        <v>674</v>
      </c>
      <c r="G86" s="52">
        <v>689</v>
      </c>
      <c r="H86" s="52">
        <v>810</v>
      </c>
      <c r="I86" s="52">
        <v>872</v>
      </c>
      <c r="J86" s="52">
        <v>950</v>
      </c>
      <c r="K86" s="52">
        <v>1106</v>
      </c>
      <c r="L86" s="52">
        <v>1468</v>
      </c>
      <c r="M86" s="52">
        <v>1976</v>
      </c>
      <c r="N86" s="52">
        <v>2225</v>
      </c>
      <c r="O86" s="52">
        <v>2653</v>
      </c>
      <c r="P86" s="52">
        <v>3171</v>
      </c>
      <c r="Q86" s="52">
        <v>3810</v>
      </c>
      <c r="R86" s="52">
        <v>4181</v>
      </c>
      <c r="S86" s="52">
        <v>4187</v>
      </c>
      <c r="T86" s="52">
        <v>3929</v>
      </c>
      <c r="U86" s="52">
        <v>3433</v>
      </c>
      <c r="V86" s="52">
        <v>2895</v>
      </c>
      <c r="W86" s="52">
        <v>2291</v>
      </c>
      <c r="DA86" s="63" t="s">
        <v>1093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1832</v>
      </c>
      <c r="C88" s="52">
        <v>1901</v>
      </c>
      <c r="D88" s="52">
        <v>1988</v>
      </c>
      <c r="E88" s="52">
        <v>2082</v>
      </c>
      <c r="F88" s="52">
        <v>2198</v>
      </c>
      <c r="G88" s="52">
        <v>2320</v>
      </c>
      <c r="H88" s="52">
        <v>2495</v>
      </c>
      <c r="I88" s="52">
        <v>2686</v>
      </c>
      <c r="J88" s="52">
        <v>3018</v>
      </c>
      <c r="K88" s="52">
        <v>3420</v>
      </c>
      <c r="L88" s="52">
        <v>3628</v>
      </c>
      <c r="M88" s="52">
        <v>3523</v>
      </c>
      <c r="N88" s="52">
        <v>3383</v>
      </c>
      <c r="O88" s="52">
        <v>3438</v>
      </c>
      <c r="P88" s="52">
        <v>4925</v>
      </c>
      <c r="Q88" s="52">
        <v>6066</v>
      </c>
      <c r="R88" s="52">
        <v>6777</v>
      </c>
      <c r="S88" s="52">
        <v>7496</v>
      </c>
      <c r="T88" s="52">
        <v>8307</v>
      </c>
      <c r="U88" s="52">
        <v>8344</v>
      </c>
      <c r="V88" s="52">
        <v>9009</v>
      </c>
      <c r="W88" s="52">
        <v>9762</v>
      </c>
      <c r="DA88" s="63" t="s">
        <v>1094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1</v>
      </c>
      <c r="E89" s="52">
        <v>1</v>
      </c>
      <c r="F89" s="52">
        <v>1</v>
      </c>
      <c r="G89" s="52">
        <v>2</v>
      </c>
      <c r="H89" s="52">
        <v>3</v>
      </c>
      <c r="I89" s="52">
        <v>4</v>
      </c>
      <c r="J89" s="52">
        <v>6</v>
      </c>
      <c r="K89" s="52">
        <v>15</v>
      </c>
      <c r="L89" s="52">
        <v>18</v>
      </c>
      <c r="M89" s="52">
        <v>20</v>
      </c>
      <c r="N89" s="52">
        <v>22</v>
      </c>
      <c r="O89" s="52">
        <v>19</v>
      </c>
      <c r="P89" s="52">
        <v>23</v>
      </c>
      <c r="Q89" s="52">
        <v>61</v>
      </c>
      <c r="R89" s="52">
        <v>61</v>
      </c>
      <c r="S89" s="52">
        <v>72</v>
      </c>
      <c r="T89" s="52">
        <v>91</v>
      </c>
      <c r="U89" s="52">
        <v>90</v>
      </c>
      <c r="V89" s="52">
        <v>108</v>
      </c>
      <c r="W89" s="52">
        <v>111</v>
      </c>
      <c r="DA89" s="63" t="s">
        <v>1095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506</v>
      </c>
      <c r="C92" s="52">
        <v>416</v>
      </c>
      <c r="D92" s="52">
        <v>292</v>
      </c>
      <c r="E92" s="52">
        <v>367</v>
      </c>
      <c r="F92" s="52">
        <v>309</v>
      </c>
      <c r="G92" s="52">
        <v>319</v>
      </c>
      <c r="H92" s="52">
        <v>344</v>
      </c>
      <c r="I92" s="52">
        <v>278</v>
      </c>
      <c r="J92" s="52">
        <v>327</v>
      </c>
      <c r="K92" s="52">
        <v>284</v>
      </c>
      <c r="L92" s="52">
        <v>257</v>
      </c>
      <c r="M92" s="52">
        <v>113</v>
      </c>
      <c r="N92" s="52">
        <v>0</v>
      </c>
      <c r="O92" s="52">
        <v>0</v>
      </c>
      <c r="P92" s="52">
        <v>0</v>
      </c>
      <c r="Q92" s="52">
        <v>0</v>
      </c>
      <c r="R92" s="52">
        <v>0</v>
      </c>
      <c r="S92" s="52">
        <v>0</v>
      </c>
      <c r="T92" s="52">
        <v>0</v>
      </c>
      <c r="U92" s="52">
        <v>0</v>
      </c>
      <c r="V92" s="52">
        <v>0</v>
      </c>
      <c r="W92" s="52">
        <v>0</v>
      </c>
      <c r="DA92" s="63" t="s">
        <v>1096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1097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3783</v>
      </c>
      <c r="C96" s="52">
        <v>3782</v>
      </c>
      <c r="D96" s="52">
        <v>3683</v>
      </c>
      <c r="E96" s="52">
        <v>3445</v>
      </c>
      <c r="F96" s="52">
        <v>3383</v>
      </c>
      <c r="G96" s="52">
        <v>3233</v>
      </c>
      <c r="H96" s="52">
        <v>3159</v>
      </c>
      <c r="I96" s="52">
        <v>2724</v>
      </c>
      <c r="J96" s="52">
        <v>2251</v>
      </c>
      <c r="K96" s="52">
        <v>1799</v>
      </c>
      <c r="L96" s="52">
        <v>1879</v>
      </c>
      <c r="M96" s="52">
        <v>2091</v>
      </c>
      <c r="N96" s="52">
        <v>2696</v>
      </c>
      <c r="O96" s="52">
        <v>3472</v>
      </c>
      <c r="P96" s="52">
        <v>3856</v>
      </c>
      <c r="Q96" s="52">
        <v>3621</v>
      </c>
      <c r="R96" s="52">
        <v>3352</v>
      </c>
      <c r="S96" s="52">
        <v>2828</v>
      </c>
      <c r="T96" s="52">
        <v>2188</v>
      </c>
      <c r="U96" s="52">
        <v>1384</v>
      </c>
      <c r="V96" s="52">
        <v>270</v>
      </c>
      <c r="W96" s="52">
        <v>1</v>
      </c>
      <c r="DA96" s="63" t="s">
        <v>1098</v>
      </c>
    </row>
    <row r="97" spans="1:105" ht="12" customHeight="1" x14ac:dyDescent="0.25">
      <c r="A97" s="97" t="s">
        <v>121</v>
      </c>
      <c r="B97" s="52">
        <v>1</v>
      </c>
      <c r="C97" s="52">
        <v>36</v>
      </c>
      <c r="D97" s="52">
        <v>149</v>
      </c>
      <c r="E97" s="52">
        <v>220</v>
      </c>
      <c r="F97" s="52">
        <v>294</v>
      </c>
      <c r="G97" s="52">
        <v>383</v>
      </c>
      <c r="H97" s="52">
        <v>465</v>
      </c>
      <c r="I97" s="52">
        <v>968</v>
      </c>
      <c r="J97" s="52">
        <v>1578</v>
      </c>
      <c r="K97" s="52">
        <v>2141</v>
      </c>
      <c r="L97" s="52">
        <v>2381</v>
      </c>
      <c r="M97" s="52">
        <v>2801</v>
      </c>
      <c r="N97" s="52">
        <v>3780</v>
      </c>
      <c r="O97" s="52">
        <v>4307</v>
      </c>
      <c r="P97" s="52">
        <v>4079</v>
      </c>
      <c r="Q97" s="52">
        <v>3743</v>
      </c>
      <c r="R97" s="52">
        <v>4033</v>
      </c>
      <c r="S97" s="52">
        <v>3401</v>
      </c>
      <c r="T97" s="52">
        <v>2933</v>
      </c>
      <c r="U97" s="52">
        <v>2087</v>
      </c>
      <c r="V97" s="52">
        <v>1075</v>
      </c>
      <c r="W97" s="52">
        <v>731</v>
      </c>
      <c r="DA97" s="63" t="s">
        <v>1099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1100</v>
      </c>
    </row>
    <row r="102" spans="1:105" ht="12" customHeight="1" x14ac:dyDescent="0.25">
      <c r="A102" s="97" t="s">
        <v>50</v>
      </c>
      <c r="B102" s="52">
        <v>2439</v>
      </c>
      <c r="C102" s="52">
        <v>2118</v>
      </c>
      <c r="D102" s="52">
        <v>1356</v>
      </c>
      <c r="E102" s="52">
        <v>1002</v>
      </c>
      <c r="F102" s="52">
        <v>1041</v>
      </c>
      <c r="G102" s="52">
        <v>1205</v>
      </c>
      <c r="H102" s="52">
        <v>1167</v>
      </c>
      <c r="I102" s="52">
        <v>924</v>
      </c>
      <c r="J102" s="52">
        <v>900</v>
      </c>
      <c r="K102" s="52">
        <v>1145</v>
      </c>
      <c r="L102" s="52">
        <v>1076</v>
      </c>
      <c r="M102" s="52">
        <v>760</v>
      </c>
      <c r="N102" s="52">
        <v>504</v>
      </c>
      <c r="O102" s="52">
        <v>508</v>
      </c>
      <c r="P102" s="52">
        <v>679</v>
      </c>
      <c r="Q102" s="52">
        <v>693</v>
      </c>
      <c r="R102" s="52">
        <v>762</v>
      </c>
      <c r="S102" s="52">
        <v>768</v>
      </c>
      <c r="T102" s="52">
        <v>837</v>
      </c>
      <c r="U102" s="52">
        <v>796</v>
      </c>
      <c r="V102" s="52">
        <v>749</v>
      </c>
      <c r="W102" s="52">
        <v>588</v>
      </c>
      <c r="DA102" s="63" t="s">
        <v>1101</v>
      </c>
    </row>
    <row r="103" spans="1:105" ht="12" customHeight="1" x14ac:dyDescent="0.25">
      <c r="A103" s="109" t="s">
        <v>120</v>
      </c>
      <c r="B103" s="36">
        <v>3683</v>
      </c>
      <c r="C103" s="36">
        <v>4017</v>
      </c>
      <c r="D103" s="36">
        <v>4757</v>
      </c>
      <c r="E103" s="36">
        <v>5113</v>
      </c>
      <c r="F103" s="36">
        <v>5144</v>
      </c>
      <c r="G103" s="36">
        <v>5052</v>
      </c>
      <c r="H103" s="36">
        <v>5299</v>
      </c>
      <c r="I103" s="36">
        <v>5736</v>
      </c>
      <c r="J103" s="36">
        <v>6280</v>
      </c>
      <c r="K103" s="36">
        <v>6514</v>
      </c>
      <c r="L103" s="36">
        <v>7087</v>
      </c>
      <c r="M103" s="36">
        <v>7788</v>
      </c>
      <c r="N103" s="36">
        <v>9377</v>
      </c>
      <c r="O103" s="36">
        <v>10728</v>
      </c>
      <c r="P103" s="36">
        <v>12204</v>
      </c>
      <c r="Q103" s="36">
        <v>12798</v>
      </c>
      <c r="R103" s="36">
        <v>13461</v>
      </c>
      <c r="S103" s="36">
        <v>13029</v>
      </c>
      <c r="T103" s="36">
        <v>12682</v>
      </c>
      <c r="U103" s="36">
        <v>11109</v>
      </c>
      <c r="V103" s="36">
        <v>9713</v>
      </c>
      <c r="W103" s="36">
        <v>10017</v>
      </c>
      <c r="DA103" s="60" t="s">
        <v>1102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>
        <v>0</v>
      </c>
      <c r="C105" s="120">
        <v>0</v>
      </c>
      <c r="D105" s="120">
        <v>0</v>
      </c>
      <c r="E105" s="120">
        <v>0</v>
      </c>
      <c r="F105" s="120">
        <v>0</v>
      </c>
      <c r="G105" s="120">
        <v>0</v>
      </c>
      <c r="H105" s="120">
        <v>0</v>
      </c>
      <c r="I105" s="120">
        <v>0</v>
      </c>
      <c r="J105" s="120">
        <v>0</v>
      </c>
      <c r="K105" s="120">
        <v>0</v>
      </c>
      <c r="L105" s="120">
        <v>0</v>
      </c>
      <c r="M105" s="120">
        <v>0</v>
      </c>
      <c r="N105" s="120">
        <v>0</v>
      </c>
      <c r="O105" s="120">
        <v>0</v>
      </c>
      <c r="P105" s="120">
        <v>0</v>
      </c>
      <c r="Q105" s="120">
        <v>0</v>
      </c>
      <c r="R105" s="120">
        <v>0</v>
      </c>
      <c r="S105" s="120">
        <v>0</v>
      </c>
      <c r="T105" s="120">
        <v>0</v>
      </c>
      <c r="U105" s="120">
        <v>0</v>
      </c>
      <c r="V105" s="120">
        <v>0</v>
      </c>
      <c r="W105" s="120">
        <v>0</v>
      </c>
      <c r="DA105" s="129" t="s">
        <v>340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1103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1104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1105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1106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1107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1108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1109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1110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>
        <v>0</v>
      </c>
      <c r="C124" s="120">
        <v>0</v>
      </c>
      <c r="D124" s="120">
        <v>0</v>
      </c>
      <c r="E124" s="120">
        <v>0</v>
      </c>
      <c r="F124" s="120">
        <v>0</v>
      </c>
      <c r="G124" s="120">
        <v>0</v>
      </c>
      <c r="H124" s="120">
        <v>0</v>
      </c>
      <c r="I124" s="120">
        <v>0</v>
      </c>
      <c r="J124" s="120">
        <v>0</v>
      </c>
      <c r="K124" s="120">
        <v>0</v>
      </c>
      <c r="L124" s="120">
        <v>0</v>
      </c>
      <c r="M124" s="120">
        <v>0</v>
      </c>
      <c r="N124" s="120">
        <v>0</v>
      </c>
      <c r="O124" s="120">
        <v>0</v>
      </c>
      <c r="P124" s="120">
        <v>0</v>
      </c>
      <c r="Q124" s="120">
        <v>0</v>
      </c>
      <c r="R124" s="120">
        <v>0</v>
      </c>
      <c r="S124" s="120">
        <v>0</v>
      </c>
      <c r="T124" s="120">
        <v>0</v>
      </c>
      <c r="U124" s="120">
        <v>0</v>
      </c>
      <c r="V124" s="120">
        <v>0</v>
      </c>
      <c r="W124" s="120">
        <v>0</v>
      </c>
      <c r="DA124" s="129" t="s">
        <v>341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  <c r="Q126" s="52">
        <v>0</v>
      </c>
      <c r="R126" s="52">
        <v>0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DA126" s="63" t="s">
        <v>1111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0</v>
      </c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0</v>
      </c>
      <c r="S129" s="52">
        <v>0</v>
      </c>
      <c r="T129" s="52">
        <v>0</v>
      </c>
      <c r="U129" s="52">
        <v>0</v>
      </c>
      <c r="V129" s="52">
        <v>0</v>
      </c>
      <c r="W129" s="52">
        <v>0</v>
      </c>
      <c r="DA129" s="63" t="s">
        <v>1112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DA131" s="63" t="s">
        <v>1113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1114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0</v>
      </c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0</v>
      </c>
      <c r="T135" s="52">
        <v>0</v>
      </c>
      <c r="U135" s="52">
        <v>0</v>
      </c>
      <c r="V135" s="52">
        <v>0</v>
      </c>
      <c r="W135" s="52">
        <v>0</v>
      </c>
      <c r="DA135" s="63" t="s">
        <v>1115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DA136" s="63" t="s">
        <v>1116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1117</v>
      </c>
    </row>
    <row r="141" spans="1:105" ht="12" customHeight="1" x14ac:dyDescent="0.25">
      <c r="A141" s="109" t="s">
        <v>120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0</v>
      </c>
      <c r="S141" s="36">
        <v>0</v>
      </c>
      <c r="T141" s="36">
        <v>0</v>
      </c>
      <c r="U141" s="36">
        <v>0</v>
      </c>
      <c r="V141" s="36">
        <v>0</v>
      </c>
      <c r="W141" s="36">
        <v>0</v>
      </c>
      <c r="DA141" s="60" t="s">
        <v>1118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>
        <v>34</v>
      </c>
      <c r="C143" s="120">
        <v>39</v>
      </c>
      <c r="D143" s="120">
        <v>52</v>
      </c>
      <c r="E143" s="120">
        <v>66</v>
      </c>
      <c r="F143" s="120">
        <v>78</v>
      </c>
      <c r="G143" s="120">
        <v>94</v>
      </c>
      <c r="H143" s="120">
        <v>120</v>
      </c>
      <c r="I143" s="120">
        <v>165</v>
      </c>
      <c r="J143" s="120">
        <v>237</v>
      </c>
      <c r="K143" s="120">
        <v>330</v>
      </c>
      <c r="L143" s="120">
        <v>450</v>
      </c>
      <c r="M143" s="120">
        <v>605</v>
      </c>
      <c r="N143" s="120">
        <v>823</v>
      </c>
      <c r="O143" s="120">
        <v>1099</v>
      </c>
      <c r="P143" s="120">
        <v>1500</v>
      </c>
      <c r="Q143" s="120">
        <v>1949</v>
      </c>
      <c r="R143" s="120">
        <v>2545</v>
      </c>
      <c r="S143" s="120">
        <v>3335</v>
      </c>
      <c r="T143" s="120">
        <v>4341</v>
      </c>
      <c r="U143" s="120">
        <v>5460</v>
      </c>
      <c r="V143" s="120">
        <v>6478</v>
      </c>
      <c r="W143" s="120">
        <v>7253</v>
      </c>
      <c r="DA143" s="129" t="s">
        <v>342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34</v>
      </c>
      <c r="C145" s="52">
        <v>39</v>
      </c>
      <c r="D145" s="52">
        <v>52</v>
      </c>
      <c r="E145" s="52">
        <v>66</v>
      </c>
      <c r="F145" s="52">
        <v>78</v>
      </c>
      <c r="G145" s="52">
        <v>94</v>
      </c>
      <c r="H145" s="52">
        <v>120</v>
      </c>
      <c r="I145" s="52">
        <v>165</v>
      </c>
      <c r="J145" s="52">
        <v>237</v>
      </c>
      <c r="K145" s="52">
        <v>330</v>
      </c>
      <c r="L145" s="52">
        <v>450</v>
      </c>
      <c r="M145" s="52">
        <v>605</v>
      </c>
      <c r="N145" s="52">
        <v>823</v>
      </c>
      <c r="O145" s="52">
        <v>1099</v>
      </c>
      <c r="P145" s="52">
        <v>1500</v>
      </c>
      <c r="Q145" s="52">
        <v>1949</v>
      </c>
      <c r="R145" s="52">
        <v>2545</v>
      </c>
      <c r="S145" s="52">
        <v>3335</v>
      </c>
      <c r="T145" s="52">
        <v>4341</v>
      </c>
      <c r="U145" s="52">
        <v>5460</v>
      </c>
      <c r="V145" s="52">
        <v>6478</v>
      </c>
      <c r="W145" s="52">
        <v>7253</v>
      </c>
      <c r="DA145" s="63" t="s">
        <v>1119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33</v>
      </c>
      <c r="C147" s="52">
        <v>32</v>
      </c>
      <c r="D147" s="52">
        <v>31</v>
      </c>
      <c r="E147" s="52">
        <v>35</v>
      </c>
      <c r="F147" s="52">
        <v>35</v>
      </c>
      <c r="G147" s="52">
        <v>31</v>
      </c>
      <c r="H147" s="52">
        <v>44</v>
      </c>
      <c r="I147" s="52">
        <v>66</v>
      </c>
      <c r="J147" s="52">
        <v>88</v>
      </c>
      <c r="K147" s="52">
        <v>129</v>
      </c>
      <c r="L147" s="52">
        <v>169</v>
      </c>
      <c r="M147" s="52">
        <v>220</v>
      </c>
      <c r="N147" s="52">
        <v>389</v>
      </c>
      <c r="O147" s="52">
        <v>523</v>
      </c>
      <c r="P147" s="52">
        <v>776</v>
      </c>
      <c r="Q147" s="52">
        <v>1162</v>
      </c>
      <c r="R147" s="52">
        <v>1457</v>
      </c>
      <c r="S147" s="52">
        <v>1896</v>
      </c>
      <c r="T147" s="52">
        <v>2405</v>
      </c>
      <c r="U147" s="52">
        <v>2967</v>
      </c>
      <c r="V147" s="52">
        <v>3981</v>
      </c>
      <c r="W147" s="52">
        <v>4329</v>
      </c>
      <c r="DA147" s="63" t="s">
        <v>1120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4</v>
      </c>
      <c r="C149" s="52">
        <v>3</v>
      </c>
      <c r="D149" s="52">
        <v>4</v>
      </c>
      <c r="E149" s="52">
        <v>7</v>
      </c>
      <c r="F149" s="52">
        <v>8</v>
      </c>
      <c r="G149" s="52">
        <v>8</v>
      </c>
      <c r="H149" s="52">
        <v>11</v>
      </c>
      <c r="I149" s="52">
        <v>13</v>
      </c>
      <c r="J149" s="52">
        <v>19</v>
      </c>
      <c r="K149" s="52">
        <v>17</v>
      </c>
      <c r="L149" s="52">
        <v>19</v>
      </c>
      <c r="M149" s="52">
        <v>13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DA149" s="63" t="s">
        <v>1121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1122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30</v>
      </c>
      <c r="C153" s="52">
        <v>36</v>
      </c>
      <c r="D153" s="52">
        <v>44</v>
      </c>
      <c r="E153" s="52">
        <v>53</v>
      </c>
      <c r="F153" s="52">
        <v>62</v>
      </c>
      <c r="G153" s="52">
        <v>75</v>
      </c>
      <c r="H153" s="52">
        <v>93</v>
      </c>
      <c r="I153" s="52">
        <v>88</v>
      </c>
      <c r="J153" s="52">
        <v>80</v>
      </c>
      <c r="K153" s="52">
        <v>64</v>
      </c>
      <c r="L153" s="52">
        <v>136</v>
      </c>
      <c r="M153" s="52">
        <v>225</v>
      </c>
      <c r="N153" s="52">
        <v>325</v>
      </c>
      <c r="O153" s="52">
        <v>494</v>
      </c>
      <c r="P153" s="52">
        <v>793</v>
      </c>
      <c r="Q153" s="52">
        <v>769</v>
      </c>
      <c r="R153" s="52">
        <v>734</v>
      </c>
      <c r="S153" s="52">
        <v>654</v>
      </c>
      <c r="T153" s="52">
        <v>551</v>
      </c>
      <c r="U153" s="52">
        <v>1858</v>
      </c>
      <c r="V153" s="52">
        <v>1715</v>
      </c>
      <c r="W153" s="52">
        <v>1927</v>
      </c>
      <c r="DA153" s="63" t="s">
        <v>1123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4</v>
      </c>
      <c r="E154" s="52">
        <v>6</v>
      </c>
      <c r="F154" s="52">
        <v>8</v>
      </c>
      <c r="G154" s="52">
        <v>11</v>
      </c>
      <c r="H154" s="52">
        <v>16</v>
      </c>
      <c r="I154" s="52">
        <v>64</v>
      </c>
      <c r="J154" s="52">
        <v>138</v>
      </c>
      <c r="K154" s="52">
        <v>249</v>
      </c>
      <c r="L154" s="52">
        <v>295</v>
      </c>
      <c r="M154" s="52">
        <v>367</v>
      </c>
      <c r="N154" s="52">
        <v>498</v>
      </c>
      <c r="O154" s="52">
        <v>605</v>
      </c>
      <c r="P154" s="52">
        <v>707</v>
      </c>
      <c r="Q154" s="52">
        <v>1180</v>
      </c>
      <c r="R154" s="52">
        <v>1811</v>
      </c>
      <c r="S154" s="52">
        <v>2681</v>
      </c>
      <c r="T154" s="52">
        <v>3790</v>
      </c>
      <c r="U154" s="52">
        <v>3602</v>
      </c>
      <c r="V154" s="52">
        <v>4763</v>
      </c>
      <c r="W154" s="52">
        <v>5326</v>
      </c>
      <c r="DA154" s="63" t="s">
        <v>1124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14</v>
      </c>
      <c r="C158" s="52">
        <v>12</v>
      </c>
      <c r="D158" s="52">
        <v>8</v>
      </c>
      <c r="E158" s="52">
        <v>5</v>
      </c>
      <c r="F158" s="52">
        <v>7</v>
      </c>
      <c r="G158" s="52">
        <v>16</v>
      </c>
      <c r="H158" s="52">
        <v>22</v>
      </c>
      <c r="I158" s="52">
        <v>21</v>
      </c>
      <c r="J158" s="52">
        <v>23</v>
      </c>
      <c r="K158" s="52">
        <v>41</v>
      </c>
      <c r="L158" s="52">
        <v>41</v>
      </c>
      <c r="M158" s="52">
        <v>31</v>
      </c>
      <c r="N158" s="52">
        <v>27</v>
      </c>
      <c r="O158" s="52">
        <v>42</v>
      </c>
      <c r="P158" s="52">
        <v>79</v>
      </c>
      <c r="Q158" s="52">
        <v>82</v>
      </c>
      <c r="R158" s="52">
        <v>125</v>
      </c>
      <c r="S158" s="52">
        <v>206</v>
      </c>
      <c r="T158" s="52">
        <v>297</v>
      </c>
      <c r="U158" s="52">
        <v>414</v>
      </c>
      <c r="V158" s="52">
        <v>517</v>
      </c>
      <c r="W158" s="52">
        <v>470</v>
      </c>
      <c r="DA158" s="63" t="s">
        <v>1125</v>
      </c>
    </row>
    <row r="159" spans="1:105" ht="12" customHeight="1" x14ac:dyDescent="0.25">
      <c r="A159" s="109" t="s">
        <v>120</v>
      </c>
      <c r="B159" s="36">
        <v>20</v>
      </c>
      <c r="C159" s="36">
        <v>27</v>
      </c>
      <c r="D159" s="36">
        <v>44</v>
      </c>
      <c r="E159" s="36">
        <v>61</v>
      </c>
      <c r="F159" s="36">
        <v>71</v>
      </c>
      <c r="G159" s="36">
        <v>78</v>
      </c>
      <c r="H159" s="36">
        <v>98</v>
      </c>
      <c r="I159" s="36">
        <v>144</v>
      </c>
      <c r="J159" s="36">
        <v>214</v>
      </c>
      <c r="K159" s="36">
        <v>289</v>
      </c>
      <c r="L159" s="36">
        <v>409</v>
      </c>
      <c r="M159" s="36">
        <v>574</v>
      </c>
      <c r="N159" s="36">
        <v>796</v>
      </c>
      <c r="O159" s="36">
        <v>1057</v>
      </c>
      <c r="P159" s="36">
        <v>1421</v>
      </c>
      <c r="Q159" s="36">
        <v>1867</v>
      </c>
      <c r="R159" s="36">
        <v>2420</v>
      </c>
      <c r="S159" s="36">
        <v>3129</v>
      </c>
      <c r="T159" s="36">
        <v>4044</v>
      </c>
      <c r="U159" s="36">
        <v>5046</v>
      </c>
      <c r="V159" s="36">
        <v>5961</v>
      </c>
      <c r="W159" s="36">
        <v>6783</v>
      </c>
      <c r="DA159" s="60" t="s">
        <v>1126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>
        <v>7213</v>
      </c>
      <c r="C161" s="120">
        <v>7039</v>
      </c>
      <c r="D161" s="120">
        <v>6797</v>
      </c>
      <c r="E161" s="120">
        <v>6694</v>
      </c>
      <c r="F161" s="120">
        <v>6687</v>
      </c>
      <c r="G161" s="120">
        <v>6740</v>
      </c>
      <c r="H161" s="120">
        <v>6090</v>
      </c>
      <c r="I161" s="120">
        <v>5975</v>
      </c>
      <c r="J161" s="120">
        <v>5195</v>
      </c>
      <c r="K161" s="120">
        <v>6210</v>
      </c>
      <c r="L161" s="120">
        <v>6160</v>
      </c>
      <c r="M161" s="120">
        <v>7530</v>
      </c>
      <c r="N161" s="120">
        <v>8678</v>
      </c>
      <c r="O161" s="120">
        <v>9769</v>
      </c>
      <c r="P161" s="120">
        <v>10461</v>
      </c>
      <c r="Q161" s="120">
        <v>8444</v>
      </c>
      <c r="R161" s="120">
        <v>7479</v>
      </c>
      <c r="S161" s="120">
        <v>6853</v>
      </c>
      <c r="T161" s="120">
        <v>6936</v>
      </c>
      <c r="U161" s="120">
        <v>7247</v>
      </c>
      <c r="V161" s="120">
        <v>7638</v>
      </c>
      <c r="W161" s="120">
        <v>8160</v>
      </c>
      <c r="DA161" s="129" t="s">
        <v>343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7213</v>
      </c>
      <c r="C163" s="52">
        <v>7039</v>
      </c>
      <c r="D163" s="52">
        <v>6797</v>
      </c>
      <c r="E163" s="52">
        <v>6694</v>
      </c>
      <c r="F163" s="52">
        <v>6687</v>
      </c>
      <c r="G163" s="52">
        <v>6740</v>
      </c>
      <c r="H163" s="52">
        <v>6090</v>
      </c>
      <c r="I163" s="52">
        <v>5975</v>
      </c>
      <c r="J163" s="52">
        <v>5195</v>
      </c>
      <c r="K163" s="52">
        <v>6210</v>
      </c>
      <c r="L163" s="52">
        <v>6160</v>
      </c>
      <c r="M163" s="52">
        <v>7530</v>
      </c>
      <c r="N163" s="52">
        <v>8678</v>
      </c>
      <c r="O163" s="52">
        <v>9769</v>
      </c>
      <c r="P163" s="52">
        <v>10461</v>
      </c>
      <c r="Q163" s="52">
        <v>8444</v>
      </c>
      <c r="R163" s="52">
        <v>7479</v>
      </c>
      <c r="S163" s="52">
        <v>6853</v>
      </c>
      <c r="T163" s="52">
        <v>6936</v>
      </c>
      <c r="U163" s="52">
        <v>7247</v>
      </c>
      <c r="V163" s="52">
        <v>7638</v>
      </c>
      <c r="W163" s="52">
        <v>8160</v>
      </c>
      <c r="DA163" s="63" t="s">
        <v>1127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3501</v>
      </c>
      <c r="C165" s="52">
        <v>3384</v>
      </c>
      <c r="D165" s="52">
        <v>3184</v>
      </c>
      <c r="E165" s="52">
        <v>2931</v>
      </c>
      <c r="F165" s="52">
        <v>2538</v>
      </c>
      <c r="G165" s="52">
        <v>2069</v>
      </c>
      <c r="H165" s="52">
        <v>1794</v>
      </c>
      <c r="I165" s="52">
        <v>1523</v>
      </c>
      <c r="J165" s="52">
        <v>1353</v>
      </c>
      <c r="K165" s="52">
        <v>1462</v>
      </c>
      <c r="L165" s="52">
        <v>1834</v>
      </c>
      <c r="M165" s="52">
        <v>2117</v>
      </c>
      <c r="N165" s="52">
        <v>3526</v>
      </c>
      <c r="O165" s="52">
        <v>3967</v>
      </c>
      <c r="P165" s="52">
        <v>4179</v>
      </c>
      <c r="Q165" s="52">
        <v>3642</v>
      </c>
      <c r="R165" s="52">
        <v>3063</v>
      </c>
      <c r="S165" s="52">
        <v>2601</v>
      </c>
      <c r="T165" s="52">
        <v>2404</v>
      </c>
      <c r="U165" s="52">
        <v>2249</v>
      </c>
      <c r="V165" s="52">
        <v>2407</v>
      </c>
      <c r="W165" s="52">
        <v>2310</v>
      </c>
      <c r="DA165" s="63" t="s">
        <v>1128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851</v>
      </c>
      <c r="C167" s="52">
        <v>696</v>
      </c>
      <c r="D167" s="52">
        <v>486</v>
      </c>
      <c r="E167" s="52">
        <v>619</v>
      </c>
      <c r="F167" s="52">
        <v>520</v>
      </c>
      <c r="G167" s="52">
        <v>545</v>
      </c>
      <c r="H167" s="52">
        <v>500</v>
      </c>
      <c r="I167" s="52">
        <v>395</v>
      </c>
      <c r="J167" s="52">
        <v>389</v>
      </c>
      <c r="K167" s="52">
        <v>341</v>
      </c>
      <c r="L167" s="52">
        <v>285</v>
      </c>
      <c r="M167" s="52">
        <v>151</v>
      </c>
      <c r="N167" s="52">
        <v>0</v>
      </c>
      <c r="O167" s="52">
        <v>0</v>
      </c>
      <c r="P167" s="52">
        <v>0</v>
      </c>
      <c r="Q167" s="52">
        <v>0</v>
      </c>
      <c r="R167" s="52">
        <v>0</v>
      </c>
      <c r="S167" s="52">
        <v>0</v>
      </c>
      <c r="T167" s="52">
        <v>0</v>
      </c>
      <c r="U167" s="52">
        <v>0</v>
      </c>
      <c r="V167" s="52">
        <v>0</v>
      </c>
      <c r="W167" s="52">
        <v>0</v>
      </c>
      <c r="DA167" s="63" t="s">
        <v>1129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1</v>
      </c>
      <c r="I168" s="52">
        <v>1</v>
      </c>
      <c r="J168" s="52">
        <v>1</v>
      </c>
      <c r="K168" s="52">
        <v>3</v>
      </c>
      <c r="L168" s="52">
        <v>3</v>
      </c>
      <c r="M168" s="52">
        <v>3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1130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6360</v>
      </c>
      <c r="C171" s="52">
        <v>6287</v>
      </c>
      <c r="D171" s="52">
        <v>6077</v>
      </c>
      <c r="E171" s="52">
        <v>5715</v>
      </c>
      <c r="F171" s="52">
        <v>5672</v>
      </c>
      <c r="G171" s="52">
        <v>5535</v>
      </c>
      <c r="H171" s="52">
        <v>4870</v>
      </c>
      <c r="I171" s="52">
        <v>4156</v>
      </c>
      <c r="J171" s="52">
        <v>3328</v>
      </c>
      <c r="K171" s="52">
        <v>2681</v>
      </c>
      <c r="L171" s="52">
        <v>2497</v>
      </c>
      <c r="M171" s="52">
        <v>3078</v>
      </c>
      <c r="N171" s="52">
        <v>3435</v>
      </c>
      <c r="O171" s="52">
        <v>4107</v>
      </c>
      <c r="P171" s="52">
        <v>4946</v>
      </c>
      <c r="Q171" s="52">
        <v>4051</v>
      </c>
      <c r="R171" s="52">
        <v>3637</v>
      </c>
      <c r="S171" s="52">
        <v>3231</v>
      </c>
      <c r="T171" s="52">
        <v>2606</v>
      </c>
      <c r="U171" s="52">
        <v>3769</v>
      </c>
      <c r="V171" s="52">
        <v>2981</v>
      </c>
      <c r="W171" s="52">
        <v>2816</v>
      </c>
      <c r="DA171" s="63" t="s">
        <v>1131</v>
      </c>
    </row>
    <row r="172" spans="1:105" ht="12" customHeight="1" x14ac:dyDescent="0.25">
      <c r="A172" s="97" t="s">
        <v>121</v>
      </c>
      <c r="B172" s="52">
        <v>2</v>
      </c>
      <c r="C172" s="52">
        <v>56</v>
      </c>
      <c r="D172" s="52">
        <v>234</v>
      </c>
      <c r="E172" s="52">
        <v>360</v>
      </c>
      <c r="F172" s="52">
        <v>495</v>
      </c>
      <c r="G172" s="52">
        <v>660</v>
      </c>
      <c r="H172" s="52">
        <v>719</v>
      </c>
      <c r="I172" s="52">
        <v>1423</v>
      </c>
      <c r="J172" s="52">
        <v>1477</v>
      </c>
      <c r="K172" s="52">
        <v>3185</v>
      </c>
      <c r="L172" s="52">
        <v>3375</v>
      </c>
      <c r="M172" s="52">
        <v>4298</v>
      </c>
      <c r="N172" s="52">
        <v>5243</v>
      </c>
      <c r="O172" s="52">
        <v>5662</v>
      </c>
      <c r="P172" s="52">
        <v>5515</v>
      </c>
      <c r="Q172" s="52">
        <v>4393</v>
      </c>
      <c r="R172" s="52">
        <v>3842</v>
      </c>
      <c r="S172" s="52">
        <v>3622</v>
      </c>
      <c r="T172" s="52">
        <v>4330</v>
      </c>
      <c r="U172" s="52">
        <v>3478</v>
      </c>
      <c r="V172" s="52">
        <v>4657</v>
      </c>
      <c r="W172" s="52">
        <v>5344</v>
      </c>
      <c r="DA172" s="63" t="s">
        <v>1132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2874</v>
      </c>
      <c r="C176" s="52">
        <v>2484</v>
      </c>
      <c r="D176" s="52">
        <v>1590</v>
      </c>
      <c r="E176" s="52">
        <v>1174</v>
      </c>
      <c r="F176" s="52">
        <v>1208</v>
      </c>
      <c r="G176" s="52">
        <v>1375</v>
      </c>
      <c r="H176" s="52">
        <v>1101</v>
      </c>
      <c r="I176" s="52">
        <v>838</v>
      </c>
      <c r="J176" s="52">
        <v>769</v>
      </c>
      <c r="K176" s="52">
        <v>1111</v>
      </c>
      <c r="L176" s="52">
        <v>1036</v>
      </c>
      <c r="M176" s="52">
        <v>746</v>
      </c>
      <c r="N176" s="52">
        <v>478</v>
      </c>
      <c r="O176" s="52">
        <v>454</v>
      </c>
      <c r="P176" s="52">
        <v>559</v>
      </c>
      <c r="Q176" s="52">
        <v>498</v>
      </c>
      <c r="R176" s="52">
        <v>419</v>
      </c>
      <c r="S176" s="52">
        <v>354</v>
      </c>
      <c r="T176" s="52">
        <v>424</v>
      </c>
      <c r="U176" s="52">
        <v>555</v>
      </c>
      <c r="V176" s="52">
        <v>639</v>
      </c>
      <c r="W176" s="52">
        <v>532</v>
      </c>
      <c r="DA176" s="63" t="s">
        <v>1133</v>
      </c>
    </row>
    <row r="177" spans="1:105" ht="12" customHeight="1" x14ac:dyDescent="0.25">
      <c r="A177" s="109" t="s">
        <v>120</v>
      </c>
      <c r="B177" s="36">
        <v>4339</v>
      </c>
      <c r="C177" s="36">
        <v>4555</v>
      </c>
      <c r="D177" s="36">
        <v>5207</v>
      </c>
      <c r="E177" s="36">
        <v>5520</v>
      </c>
      <c r="F177" s="36">
        <v>5479</v>
      </c>
      <c r="G177" s="36">
        <v>5365</v>
      </c>
      <c r="H177" s="36">
        <v>4989</v>
      </c>
      <c r="I177" s="36">
        <v>5137</v>
      </c>
      <c r="J177" s="36">
        <v>4426</v>
      </c>
      <c r="K177" s="36">
        <v>5099</v>
      </c>
      <c r="L177" s="36">
        <v>5124</v>
      </c>
      <c r="M177" s="36">
        <v>6784</v>
      </c>
      <c r="N177" s="36">
        <v>8200</v>
      </c>
      <c r="O177" s="36">
        <v>9315</v>
      </c>
      <c r="P177" s="36">
        <v>9902</v>
      </c>
      <c r="Q177" s="36">
        <v>7946</v>
      </c>
      <c r="R177" s="36">
        <v>7060</v>
      </c>
      <c r="S177" s="36">
        <v>6499</v>
      </c>
      <c r="T177" s="36">
        <v>6512</v>
      </c>
      <c r="U177" s="36">
        <v>6692</v>
      </c>
      <c r="V177" s="36">
        <v>6999</v>
      </c>
      <c r="W177" s="36">
        <v>7628</v>
      </c>
      <c r="DA177" s="60" t="s">
        <v>1134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1135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1136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116</v>
      </c>
      <c r="D5" s="52">
        <v>133</v>
      </c>
      <c r="E5" s="52">
        <v>113</v>
      </c>
      <c r="F5" s="52">
        <v>59</v>
      </c>
      <c r="G5" s="52">
        <v>23</v>
      </c>
      <c r="H5" s="52">
        <v>23</v>
      </c>
      <c r="I5" s="52">
        <v>24</v>
      </c>
      <c r="J5" s="52">
        <v>12</v>
      </c>
      <c r="K5" s="52">
        <v>40</v>
      </c>
      <c r="L5" s="52">
        <v>60</v>
      </c>
      <c r="M5" s="52">
        <v>60</v>
      </c>
      <c r="N5" s="52">
        <v>61</v>
      </c>
      <c r="O5" s="52">
        <v>48</v>
      </c>
      <c r="P5" s="52">
        <v>3</v>
      </c>
      <c r="Q5" s="52">
        <v>4</v>
      </c>
      <c r="R5" s="52">
        <v>40</v>
      </c>
      <c r="S5" s="52">
        <v>66</v>
      </c>
      <c r="T5" s="52">
        <v>53</v>
      </c>
      <c r="U5" s="52">
        <v>10</v>
      </c>
      <c r="V5" s="52">
        <v>0</v>
      </c>
      <c r="W5" s="52">
        <v>0</v>
      </c>
      <c r="DA5" s="63" t="s">
        <v>1137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12</v>
      </c>
      <c r="D8" s="52">
        <v>11</v>
      </c>
      <c r="E8" s="52">
        <v>12</v>
      </c>
      <c r="F8" s="52">
        <v>13</v>
      </c>
      <c r="G8" s="52">
        <v>12</v>
      </c>
      <c r="H8" s="52">
        <v>14</v>
      </c>
      <c r="I8" s="52">
        <v>8</v>
      </c>
      <c r="J8" s="52">
        <v>3</v>
      </c>
      <c r="K8" s="52">
        <v>6</v>
      </c>
      <c r="L8" s="52">
        <v>3</v>
      </c>
      <c r="M8" s="52">
        <v>0</v>
      </c>
      <c r="N8" s="52">
        <v>11</v>
      </c>
      <c r="O8" s="52">
        <v>9</v>
      </c>
      <c r="P8" s="52">
        <v>0</v>
      </c>
      <c r="Q8" s="52">
        <v>1</v>
      </c>
      <c r="R8" s="52">
        <v>12</v>
      </c>
      <c r="S8" s="52">
        <v>26</v>
      </c>
      <c r="T8" s="52">
        <v>29</v>
      </c>
      <c r="U8" s="52">
        <v>19</v>
      </c>
      <c r="V8" s="52">
        <v>19</v>
      </c>
      <c r="W8" s="52">
        <v>16</v>
      </c>
      <c r="DA8" s="63" t="s">
        <v>1138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1139</v>
      </c>
    </row>
    <row r="11" spans="1:105" ht="12" customHeight="1" x14ac:dyDescent="0.25">
      <c r="A11" s="97" t="s">
        <v>124</v>
      </c>
      <c r="B11" s="52"/>
      <c r="C11" s="52">
        <v>20</v>
      </c>
      <c r="D11" s="52">
        <v>34</v>
      </c>
      <c r="E11" s="52">
        <v>1</v>
      </c>
      <c r="F11" s="52">
        <v>10</v>
      </c>
      <c r="G11" s="52">
        <v>6</v>
      </c>
      <c r="H11" s="52">
        <v>14</v>
      </c>
      <c r="I11" s="52">
        <v>9</v>
      </c>
      <c r="J11" s="52">
        <v>0</v>
      </c>
      <c r="K11" s="52">
        <v>3</v>
      </c>
      <c r="L11" s="52">
        <v>3</v>
      </c>
      <c r="M11" s="52">
        <v>10</v>
      </c>
      <c r="N11" s="52">
        <v>9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1140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1141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106</v>
      </c>
      <c r="D15" s="52">
        <v>107</v>
      </c>
      <c r="E15" s="52">
        <v>112</v>
      </c>
      <c r="F15" s="52">
        <v>101</v>
      </c>
      <c r="G15" s="52">
        <v>107</v>
      </c>
      <c r="H15" s="52">
        <v>109</v>
      </c>
      <c r="I15" s="52">
        <v>47</v>
      </c>
      <c r="J15" s="52">
        <v>17</v>
      </c>
      <c r="K15" s="52">
        <v>28</v>
      </c>
      <c r="L15" s="52">
        <v>42</v>
      </c>
      <c r="M15" s="52">
        <v>38</v>
      </c>
      <c r="N15" s="52">
        <v>40</v>
      </c>
      <c r="O15" s="52">
        <v>36</v>
      </c>
      <c r="P15" s="52">
        <v>5</v>
      </c>
      <c r="Q15" s="52">
        <v>10</v>
      </c>
      <c r="R15" s="52">
        <v>21</v>
      </c>
      <c r="S15" s="52">
        <v>38</v>
      </c>
      <c r="T15" s="52">
        <v>34</v>
      </c>
      <c r="U15" s="52">
        <v>24</v>
      </c>
      <c r="V15" s="52">
        <v>29</v>
      </c>
      <c r="W15" s="52">
        <v>26</v>
      </c>
      <c r="DA15" s="63" t="s">
        <v>1142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4</v>
      </c>
      <c r="K16" s="52">
        <v>9</v>
      </c>
      <c r="L16" s="52">
        <v>15</v>
      </c>
      <c r="M16" s="52">
        <v>12</v>
      </c>
      <c r="N16" s="52">
        <v>19</v>
      </c>
      <c r="O16" s="52">
        <v>19</v>
      </c>
      <c r="P16" s="52">
        <v>20</v>
      </c>
      <c r="Q16" s="52">
        <v>10</v>
      </c>
      <c r="R16" s="52">
        <v>29</v>
      </c>
      <c r="S16" s="52">
        <v>42</v>
      </c>
      <c r="T16" s="52">
        <v>38</v>
      </c>
      <c r="U16" s="52">
        <v>23</v>
      </c>
      <c r="V16" s="52">
        <v>24</v>
      </c>
      <c r="W16" s="52">
        <v>24</v>
      </c>
      <c r="DA16" s="63" t="s">
        <v>1143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1144</v>
      </c>
    </row>
    <row r="21" spans="1:105" ht="12" customHeight="1" x14ac:dyDescent="0.25">
      <c r="A21" s="97" t="s">
        <v>50</v>
      </c>
      <c r="B21" s="52"/>
      <c r="C21" s="52">
        <v>48</v>
      </c>
      <c r="D21" s="52">
        <v>94</v>
      </c>
      <c r="E21" s="52">
        <v>44</v>
      </c>
      <c r="F21" s="52">
        <v>6</v>
      </c>
      <c r="G21" s="52">
        <v>49</v>
      </c>
      <c r="H21" s="52">
        <v>48</v>
      </c>
      <c r="I21" s="52">
        <v>26</v>
      </c>
      <c r="J21" s="52">
        <v>2</v>
      </c>
      <c r="K21" s="52">
        <v>6</v>
      </c>
      <c r="L21" s="52">
        <v>13</v>
      </c>
      <c r="M21" s="52">
        <v>23</v>
      </c>
      <c r="N21" s="52">
        <v>19</v>
      </c>
      <c r="O21" s="52">
        <v>9</v>
      </c>
      <c r="P21" s="52">
        <v>0</v>
      </c>
      <c r="Q21" s="52">
        <v>1</v>
      </c>
      <c r="R21" s="52">
        <v>2</v>
      </c>
      <c r="S21" s="52">
        <v>4</v>
      </c>
      <c r="T21" s="52">
        <v>1</v>
      </c>
      <c r="U21" s="52">
        <v>3</v>
      </c>
      <c r="V21" s="52">
        <v>1</v>
      </c>
      <c r="W21" s="52">
        <v>3</v>
      </c>
      <c r="DA21" s="63" t="s">
        <v>1145</v>
      </c>
    </row>
    <row r="22" spans="1:105" ht="12" customHeight="1" x14ac:dyDescent="0.25">
      <c r="A22" s="109" t="s">
        <v>120</v>
      </c>
      <c r="B22" s="36"/>
      <c r="C22" s="36">
        <v>72</v>
      </c>
      <c r="D22" s="36">
        <v>73</v>
      </c>
      <c r="E22" s="36">
        <v>72</v>
      </c>
      <c r="F22" s="36">
        <v>74</v>
      </c>
      <c r="G22" s="36">
        <v>73</v>
      </c>
      <c r="H22" s="36">
        <v>76</v>
      </c>
      <c r="I22" s="36">
        <v>36</v>
      </c>
      <c r="J22" s="36">
        <v>12</v>
      </c>
      <c r="K22" s="36">
        <v>34</v>
      </c>
      <c r="L22" s="36">
        <v>47</v>
      </c>
      <c r="M22" s="36">
        <v>39</v>
      </c>
      <c r="N22" s="36">
        <v>47</v>
      </c>
      <c r="O22" s="36">
        <v>46</v>
      </c>
      <c r="P22" s="36">
        <v>13</v>
      </c>
      <c r="Q22" s="36">
        <v>28</v>
      </c>
      <c r="R22" s="36">
        <v>48</v>
      </c>
      <c r="S22" s="36">
        <v>74</v>
      </c>
      <c r="T22" s="36">
        <v>74</v>
      </c>
      <c r="U22" s="36">
        <v>45</v>
      </c>
      <c r="V22" s="36">
        <v>48</v>
      </c>
      <c r="W22" s="36">
        <v>44</v>
      </c>
      <c r="DA22" s="60" t="s">
        <v>1146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1147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163</v>
      </c>
      <c r="D26" s="52">
        <v>164</v>
      </c>
      <c r="E26" s="52">
        <v>102</v>
      </c>
      <c r="F26" s="52">
        <v>22</v>
      </c>
      <c r="G26" s="52">
        <v>4</v>
      </c>
      <c r="H26" s="52">
        <v>20</v>
      </c>
      <c r="I26" s="52">
        <v>67</v>
      </c>
      <c r="J26" s="52">
        <v>59</v>
      </c>
      <c r="K26" s="52">
        <v>36</v>
      </c>
      <c r="L26" s="52">
        <v>19</v>
      </c>
      <c r="M26" s="52">
        <v>33</v>
      </c>
      <c r="N26" s="52">
        <v>50</v>
      </c>
      <c r="O26" s="52">
        <v>49</v>
      </c>
      <c r="P26" s="52">
        <v>11</v>
      </c>
      <c r="Q26" s="52">
        <v>17</v>
      </c>
      <c r="R26" s="52">
        <v>0</v>
      </c>
      <c r="S26" s="52">
        <v>0</v>
      </c>
      <c r="T26" s="52">
        <v>0</v>
      </c>
      <c r="U26" s="52">
        <v>0</v>
      </c>
      <c r="V26" s="52">
        <v>22</v>
      </c>
      <c r="W26" s="52">
        <v>17</v>
      </c>
      <c r="DA26" s="63" t="s">
        <v>1148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12</v>
      </c>
      <c r="D29" s="52">
        <v>12</v>
      </c>
      <c r="E29" s="52">
        <v>12</v>
      </c>
      <c r="F29" s="52">
        <v>12</v>
      </c>
      <c r="G29" s="52">
        <v>12</v>
      </c>
      <c r="H29" s="52">
        <v>15</v>
      </c>
      <c r="I29" s="52">
        <v>8</v>
      </c>
      <c r="J29" s="52">
        <v>3</v>
      </c>
      <c r="K29" s="52">
        <v>6</v>
      </c>
      <c r="L29" s="52">
        <v>2</v>
      </c>
      <c r="M29" s="52">
        <v>0</v>
      </c>
      <c r="N29" s="52">
        <v>0</v>
      </c>
      <c r="O29" s="52">
        <v>1</v>
      </c>
      <c r="P29" s="52">
        <v>0</v>
      </c>
      <c r="Q29" s="52">
        <v>5</v>
      </c>
      <c r="R29" s="52">
        <v>0</v>
      </c>
      <c r="S29" s="52">
        <v>0</v>
      </c>
      <c r="T29" s="52">
        <v>1</v>
      </c>
      <c r="U29" s="52">
        <v>4</v>
      </c>
      <c r="V29" s="52">
        <v>6</v>
      </c>
      <c r="W29" s="52">
        <v>7</v>
      </c>
      <c r="DA29" s="63" t="s">
        <v>1149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25</v>
      </c>
      <c r="D31" s="52">
        <v>34</v>
      </c>
      <c r="E31" s="52">
        <v>4</v>
      </c>
      <c r="F31" s="52">
        <v>7</v>
      </c>
      <c r="G31" s="52">
        <v>3</v>
      </c>
      <c r="H31" s="52">
        <v>14</v>
      </c>
      <c r="I31" s="52">
        <v>11</v>
      </c>
      <c r="J31" s="52">
        <v>4</v>
      </c>
      <c r="K31" s="52">
        <v>3</v>
      </c>
      <c r="L31" s="52">
        <v>2</v>
      </c>
      <c r="M31" s="52">
        <v>6</v>
      </c>
      <c r="N31" s="52">
        <v>4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1150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1151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138</v>
      </c>
      <c r="D35" s="52">
        <v>130</v>
      </c>
      <c r="E35" s="52">
        <v>98</v>
      </c>
      <c r="F35" s="52">
        <v>68</v>
      </c>
      <c r="G35" s="52">
        <v>109</v>
      </c>
      <c r="H35" s="52">
        <v>110</v>
      </c>
      <c r="I35" s="52">
        <v>55</v>
      </c>
      <c r="J35" s="52">
        <v>48</v>
      </c>
      <c r="K35" s="52">
        <v>29</v>
      </c>
      <c r="L35" s="52">
        <v>15</v>
      </c>
      <c r="M35" s="52">
        <v>23</v>
      </c>
      <c r="N35" s="52">
        <v>38</v>
      </c>
      <c r="O35" s="52">
        <v>41</v>
      </c>
      <c r="P35" s="52">
        <v>5</v>
      </c>
      <c r="Q35" s="52">
        <v>8</v>
      </c>
      <c r="R35" s="52">
        <v>0</v>
      </c>
      <c r="S35" s="52">
        <v>0</v>
      </c>
      <c r="T35" s="52">
        <v>1</v>
      </c>
      <c r="U35" s="52">
        <v>5</v>
      </c>
      <c r="V35" s="52">
        <v>13</v>
      </c>
      <c r="W35" s="52">
        <v>12</v>
      </c>
      <c r="DA35" s="63" t="s">
        <v>1152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2</v>
      </c>
      <c r="J36" s="52">
        <v>7</v>
      </c>
      <c r="K36" s="52">
        <v>5</v>
      </c>
      <c r="L36" s="52">
        <v>2</v>
      </c>
      <c r="M36" s="52">
        <v>4</v>
      </c>
      <c r="N36" s="52">
        <v>8</v>
      </c>
      <c r="O36" s="52">
        <v>8</v>
      </c>
      <c r="P36" s="52">
        <v>6</v>
      </c>
      <c r="Q36" s="52">
        <v>9</v>
      </c>
      <c r="R36" s="52">
        <v>0</v>
      </c>
      <c r="S36" s="52">
        <v>0</v>
      </c>
      <c r="T36" s="52">
        <v>0</v>
      </c>
      <c r="U36" s="52">
        <v>4</v>
      </c>
      <c r="V36" s="52">
        <v>15</v>
      </c>
      <c r="W36" s="52">
        <v>8</v>
      </c>
      <c r="DA36" s="63" t="s">
        <v>1153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65</v>
      </c>
      <c r="D40" s="52">
        <v>92</v>
      </c>
      <c r="E40" s="52">
        <v>43</v>
      </c>
      <c r="F40" s="52">
        <v>0</v>
      </c>
      <c r="G40" s="52">
        <v>45</v>
      </c>
      <c r="H40" s="52">
        <v>49</v>
      </c>
      <c r="I40" s="52">
        <v>30</v>
      </c>
      <c r="J40" s="52">
        <v>20</v>
      </c>
      <c r="K40" s="52">
        <v>11</v>
      </c>
      <c r="L40" s="52">
        <v>6</v>
      </c>
      <c r="M40" s="52">
        <v>12</v>
      </c>
      <c r="N40" s="52">
        <v>15</v>
      </c>
      <c r="O40" s="52">
        <v>10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2</v>
      </c>
      <c r="V40" s="52">
        <v>2</v>
      </c>
      <c r="W40" s="52">
        <v>0</v>
      </c>
      <c r="DA40" s="63" t="s">
        <v>1154</v>
      </c>
    </row>
    <row r="41" spans="1:105" ht="12" customHeight="1" x14ac:dyDescent="0.25">
      <c r="A41" s="109" t="s">
        <v>120</v>
      </c>
      <c r="B41" s="36"/>
      <c r="C41" s="36">
        <v>98</v>
      </c>
      <c r="D41" s="36">
        <v>72</v>
      </c>
      <c r="E41" s="36">
        <v>59</v>
      </c>
      <c r="F41" s="36">
        <v>67</v>
      </c>
      <c r="G41" s="36">
        <v>74</v>
      </c>
      <c r="H41" s="36">
        <v>75</v>
      </c>
      <c r="I41" s="36">
        <v>37</v>
      </c>
      <c r="J41" s="36">
        <v>40</v>
      </c>
      <c r="K41" s="36">
        <v>26</v>
      </c>
      <c r="L41" s="36">
        <v>14</v>
      </c>
      <c r="M41" s="36">
        <v>21</v>
      </c>
      <c r="N41" s="36">
        <v>35</v>
      </c>
      <c r="O41" s="36">
        <v>39</v>
      </c>
      <c r="P41" s="36">
        <v>11</v>
      </c>
      <c r="Q41" s="36">
        <v>17</v>
      </c>
      <c r="R41" s="36">
        <v>0</v>
      </c>
      <c r="S41" s="36">
        <v>0</v>
      </c>
      <c r="T41" s="36">
        <v>0</v>
      </c>
      <c r="U41" s="36">
        <v>8</v>
      </c>
      <c r="V41" s="36">
        <v>26</v>
      </c>
      <c r="W41" s="36">
        <v>20</v>
      </c>
      <c r="DA41" s="60" t="s">
        <v>1155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1156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6844</v>
      </c>
      <c r="D45" s="52">
        <v>6846</v>
      </c>
      <c r="E45" s="52">
        <v>6859</v>
      </c>
      <c r="F45" s="52">
        <v>6890</v>
      </c>
      <c r="G45" s="52">
        <v>6950</v>
      </c>
      <c r="H45" s="52">
        <v>7048</v>
      </c>
      <c r="I45" s="52">
        <v>7195</v>
      </c>
      <c r="J45" s="52">
        <v>7412</v>
      </c>
      <c r="K45" s="52">
        <v>7697</v>
      </c>
      <c r="L45" s="52">
        <v>8077</v>
      </c>
      <c r="M45" s="52">
        <v>8545</v>
      </c>
      <c r="N45" s="52">
        <v>9117</v>
      </c>
      <c r="O45" s="52">
        <v>8427</v>
      </c>
      <c r="P45" s="52">
        <v>3766</v>
      </c>
      <c r="Q45" s="52">
        <v>4708</v>
      </c>
      <c r="R45" s="52">
        <v>5808</v>
      </c>
      <c r="S45" s="52">
        <v>7050</v>
      </c>
      <c r="T45" s="52">
        <v>6936</v>
      </c>
      <c r="U45" s="52">
        <v>7187</v>
      </c>
      <c r="V45" s="52">
        <v>7443</v>
      </c>
      <c r="W45" s="52">
        <v>7520</v>
      </c>
      <c r="DA45" s="63" t="s">
        <v>1157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1329</v>
      </c>
      <c r="D48" s="52">
        <v>1331</v>
      </c>
      <c r="E48" s="52">
        <v>1354</v>
      </c>
      <c r="F48" s="52">
        <v>1417</v>
      </c>
      <c r="G48" s="52">
        <v>1533</v>
      </c>
      <c r="H48" s="52">
        <v>1727</v>
      </c>
      <c r="I48" s="52">
        <v>1220</v>
      </c>
      <c r="J48" s="52">
        <v>1106</v>
      </c>
      <c r="K48" s="52">
        <v>1688</v>
      </c>
      <c r="L48" s="52">
        <v>1720</v>
      </c>
      <c r="M48" s="52">
        <v>1902</v>
      </c>
      <c r="N48" s="52">
        <v>2566</v>
      </c>
      <c r="O48" s="52">
        <v>3092</v>
      </c>
      <c r="P48" s="52">
        <v>2345</v>
      </c>
      <c r="Q48" s="52">
        <v>1791</v>
      </c>
      <c r="R48" s="52">
        <v>1916</v>
      </c>
      <c r="S48" s="52">
        <v>2491</v>
      </c>
      <c r="T48" s="52">
        <v>3118</v>
      </c>
      <c r="U48" s="52">
        <v>3443</v>
      </c>
      <c r="V48" s="52">
        <v>3359</v>
      </c>
      <c r="W48" s="52">
        <v>3040</v>
      </c>
      <c r="DA48" s="63" t="s">
        <v>1158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4506</v>
      </c>
      <c r="D50" s="52">
        <v>4508</v>
      </c>
      <c r="E50" s="52">
        <v>4518</v>
      </c>
      <c r="F50" s="52">
        <v>4542</v>
      </c>
      <c r="G50" s="52">
        <v>4596</v>
      </c>
      <c r="H50" s="52">
        <v>4685</v>
      </c>
      <c r="I50" s="52">
        <v>5160</v>
      </c>
      <c r="J50" s="52">
        <v>7151</v>
      </c>
      <c r="K50" s="52">
        <v>7317</v>
      </c>
      <c r="L50" s="52">
        <v>7831</v>
      </c>
      <c r="M50" s="52">
        <v>8199</v>
      </c>
      <c r="N50" s="52">
        <v>8748</v>
      </c>
      <c r="O50" s="52">
        <v>8183</v>
      </c>
      <c r="P50" s="52">
        <v>3806</v>
      </c>
      <c r="Q50" s="52">
        <v>4225</v>
      </c>
      <c r="R50" s="52">
        <v>5471</v>
      </c>
      <c r="S50" s="52">
        <v>6901</v>
      </c>
      <c r="T50" s="52">
        <v>6268</v>
      </c>
      <c r="U50" s="52">
        <v>6413</v>
      </c>
      <c r="V50" s="52">
        <v>6425</v>
      </c>
      <c r="W50" s="52">
        <v>6514</v>
      </c>
      <c r="DA50" s="63" t="s">
        <v>1159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1</v>
      </c>
      <c r="K51" s="52">
        <v>5</v>
      </c>
      <c r="L51" s="52">
        <v>6</v>
      </c>
      <c r="M51" s="52">
        <v>12</v>
      </c>
      <c r="N51" s="52">
        <v>17</v>
      </c>
      <c r="O51" s="52">
        <v>20</v>
      </c>
      <c r="P51" s="52">
        <v>29</v>
      </c>
      <c r="Q51" s="52">
        <v>16</v>
      </c>
      <c r="R51" s="52">
        <v>32</v>
      </c>
      <c r="S51" s="52">
        <v>37</v>
      </c>
      <c r="T51" s="52">
        <v>45</v>
      </c>
      <c r="U51" s="52">
        <v>54</v>
      </c>
      <c r="V51" s="52">
        <v>56</v>
      </c>
      <c r="W51" s="52">
        <v>71</v>
      </c>
      <c r="DA51" s="63" t="s">
        <v>1160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4675</v>
      </c>
      <c r="D54" s="52">
        <v>4684</v>
      </c>
      <c r="E54" s="52">
        <v>4730</v>
      </c>
      <c r="F54" s="52">
        <v>4847</v>
      </c>
      <c r="G54" s="52">
        <v>5057</v>
      </c>
      <c r="H54" s="52">
        <v>5381</v>
      </c>
      <c r="I54" s="52">
        <v>3056</v>
      </c>
      <c r="J54" s="52">
        <v>2349</v>
      </c>
      <c r="K54" s="52">
        <v>2927</v>
      </c>
      <c r="L54" s="52">
        <v>1591</v>
      </c>
      <c r="M54" s="52">
        <v>2346</v>
      </c>
      <c r="N54" s="52">
        <v>2409</v>
      </c>
      <c r="O54" s="52">
        <v>2222</v>
      </c>
      <c r="P54" s="52">
        <v>1966</v>
      </c>
      <c r="Q54" s="52">
        <v>1310</v>
      </c>
      <c r="R54" s="52">
        <v>1078</v>
      </c>
      <c r="S54" s="52">
        <v>674</v>
      </c>
      <c r="T54" s="52">
        <v>1187</v>
      </c>
      <c r="U54" s="52">
        <v>1713</v>
      </c>
      <c r="V54" s="52">
        <v>2354</v>
      </c>
      <c r="W54" s="52">
        <v>1977</v>
      </c>
      <c r="DA54" s="63" t="s">
        <v>1161</v>
      </c>
    </row>
    <row r="55" spans="1:105" ht="12" customHeight="1" x14ac:dyDescent="0.25">
      <c r="A55" s="97" t="s">
        <v>121</v>
      </c>
      <c r="B55" s="52"/>
      <c r="C55" s="52">
        <v>1</v>
      </c>
      <c r="D55" s="52">
        <v>1</v>
      </c>
      <c r="E55" s="52">
        <v>5</v>
      </c>
      <c r="F55" s="52">
        <v>15</v>
      </c>
      <c r="G55" s="52">
        <v>41</v>
      </c>
      <c r="H55" s="52">
        <v>79</v>
      </c>
      <c r="I55" s="52">
        <v>141</v>
      </c>
      <c r="J55" s="52">
        <v>278</v>
      </c>
      <c r="K55" s="52">
        <v>465</v>
      </c>
      <c r="L55" s="52">
        <v>288</v>
      </c>
      <c r="M55" s="52">
        <v>446</v>
      </c>
      <c r="N55" s="52">
        <v>469</v>
      </c>
      <c r="O55" s="52">
        <v>531</v>
      </c>
      <c r="P55" s="52">
        <v>902</v>
      </c>
      <c r="Q55" s="52">
        <v>1356</v>
      </c>
      <c r="R55" s="52">
        <v>951</v>
      </c>
      <c r="S55" s="52">
        <v>584</v>
      </c>
      <c r="T55" s="52">
        <v>1031</v>
      </c>
      <c r="U55" s="52">
        <v>1502</v>
      </c>
      <c r="V55" s="52">
        <v>2076</v>
      </c>
      <c r="W55" s="52">
        <v>1451</v>
      </c>
      <c r="DA55" s="63" t="s">
        <v>1162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5453</v>
      </c>
      <c r="D59" s="52">
        <v>10913</v>
      </c>
      <c r="E59" s="52">
        <v>5079</v>
      </c>
      <c r="F59" s="52">
        <v>745</v>
      </c>
      <c r="G59" s="52">
        <v>5457</v>
      </c>
      <c r="H59" s="52">
        <v>5482</v>
      </c>
      <c r="I59" s="52">
        <v>3540</v>
      </c>
      <c r="J59" s="52">
        <v>861</v>
      </c>
      <c r="K59" s="52">
        <v>525</v>
      </c>
      <c r="L59" s="52">
        <v>1069</v>
      </c>
      <c r="M59" s="52">
        <v>4428</v>
      </c>
      <c r="N59" s="52">
        <v>4248</v>
      </c>
      <c r="O59" s="52">
        <v>2250</v>
      </c>
      <c r="P59" s="52">
        <v>1115</v>
      </c>
      <c r="Q59" s="52">
        <v>101</v>
      </c>
      <c r="R59" s="52">
        <v>651</v>
      </c>
      <c r="S59" s="52">
        <v>910</v>
      </c>
      <c r="T59" s="52">
        <v>399</v>
      </c>
      <c r="U59" s="52">
        <v>587</v>
      </c>
      <c r="V59" s="52">
        <v>790</v>
      </c>
      <c r="W59" s="52">
        <v>1138</v>
      </c>
      <c r="DA59" s="63" t="s">
        <v>1163</v>
      </c>
    </row>
    <row r="60" spans="1:105" ht="12" customHeight="1" x14ac:dyDescent="0.25">
      <c r="A60" s="109" t="s">
        <v>120</v>
      </c>
      <c r="B60" s="36"/>
      <c r="C60" s="36">
        <v>8235</v>
      </c>
      <c r="D60" s="36">
        <v>8262</v>
      </c>
      <c r="E60" s="36">
        <v>8454</v>
      </c>
      <c r="F60" s="36">
        <v>9008</v>
      </c>
      <c r="G60" s="36">
        <v>10066</v>
      </c>
      <c r="H60" s="36">
        <v>11743</v>
      </c>
      <c r="I60" s="36">
        <v>9205</v>
      </c>
      <c r="J60" s="36">
        <v>10583</v>
      </c>
      <c r="K60" s="36">
        <v>12987</v>
      </c>
      <c r="L60" s="36">
        <v>12899</v>
      </c>
      <c r="M60" s="36">
        <v>11758</v>
      </c>
      <c r="N60" s="36">
        <v>12448</v>
      </c>
      <c r="O60" s="36">
        <v>12841</v>
      </c>
      <c r="P60" s="36">
        <v>10449</v>
      </c>
      <c r="Q60" s="36">
        <v>10653</v>
      </c>
      <c r="R60" s="36">
        <v>11125</v>
      </c>
      <c r="S60" s="36">
        <v>12145</v>
      </c>
      <c r="T60" s="36">
        <v>13484</v>
      </c>
      <c r="U60" s="36">
        <v>14804</v>
      </c>
      <c r="V60" s="36">
        <v>14421</v>
      </c>
      <c r="W60" s="36">
        <v>12298</v>
      </c>
      <c r="DA60" s="60" t="s">
        <v>1164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1165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5386</v>
      </c>
      <c r="D64" s="52">
        <v>5388</v>
      </c>
      <c r="E64" s="52">
        <v>5403</v>
      </c>
      <c r="F64" s="52">
        <v>5441</v>
      </c>
      <c r="G64" s="52">
        <v>5520</v>
      </c>
      <c r="H64" s="52">
        <v>5650</v>
      </c>
      <c r="I64" s="52">
        <v>5843</v>
      </c>
      <c r="J64" s="52">
        <v>6104</v>
      </c>
      <c r="K64" s="52">
        <v>6452</v>
      </c>
      <c r="L64" s="52">
        <v>6909</v>
      </c>
      <c r="M64" s="52">
        <v>7475</v>
      </c>
      <c r="N64" s="52">
        <v>8172</v>
      </c>
      <c r="O64" s="52">
        <v>7947</v>
      </c>
      <c r="P64" s="52">
        <v>4661</v>
      </c>
      <c r="Q64" s="52">
        <v>5862</v>
      </c>
      <c r="R64" s="52">
        <v>7273</v>
      </c>
      <c r="S64" s="52">
        <v>8883</v>
      </c>
      <c r="T64" s="52">
        <v>9192</v>
      </c>
      <c r="U64" s="52">
        <v>9215</v>
      </c>
      <c r="V64" s="52">
        <v>9383</v>
      </c>
      <c r="W64" s="52">
        <v>9829</v>
      </c>
      <c r="DA64" s="63" t="s">
        <v>1166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1046</v>
      </c>
      <c r="D67" s="52">
        <v>1048</v>
      </c>
      <c r="E67" s="52">
        <v>1066</v>
      </c>
      <c r="F67" s="52">
        <v>1122</v>
      </c>
      <c r="G67" s="52">
        <v>1239</v>
      </c>
      <c r="H67" s="52">
        <v>1432</v>
      </c>
      <c r="I67" s="52">
        <v>1122</v>
      </c>
      <c r="J67" s="52">
        <v>1155</v>
      </c>
      <c r="K67" s="52">
        <v>1776</v>
      </c>
      <c r="L67" s="52">
        <v>1987</v>
      </c>
      <c r="M67" s="52">
        <v>2352</v>
      </c>
      <c r="N67" s="52">
        <v>4104</v>
      </c>
      <c r="O67" s="52">
        <v>3355</v>
      </c>
      <c r="P67" s="52">
        <v>2227</v>
      </c>
      <c r="Q67" s="52">
        <v>1935</v>
      </c>
      <c r="R67" s="52">
        <v>2926</v>
      </c>
      <c r="S67" s="52">
        <v>4523</v>
      </c>
      <c r="T67" s="52">
        <v>5739</v>
      </c>
      <c r="U67" s="52">
        <v>5831</v>
      </c>
      <c r="V67" s="52">
        <v>5221</v>
      </c>
      <c r="W67" s="52">
        <v>5784</v>
      </c>
      <c r="DA67" s="63" t="s">
        <v>1167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4062</v>
      </c>
      <c r="D69" s="52">
        <v>4065</v>
      </c>
      <c r="E69" s="52">
        <v>4076</v>
      </c>
      <c r="F69" s="52">
        <v>4117</v>
      </c>
      <c r="G69" s="52">
        <v>4190</v>
      </c>
      <c r="H69" s="52">
        <v>4319</v>
      </c>
      <c r="I69" s="52">
        <v>5774</v>
      </c>
      <c r="J69" s="52">
        <v>6005</v>
      </c>
      <c r="K69" s="52">
        <v>6348</v>
      </c>
      <c r="L69" s="52">
        <v>6699</v>
      </c>
      <c r="M69" s="52">
        <v>7214</v>
      </c>
      <c r="N69" s="52">
        <v>7878</v>
      </c>
      <c r="O69" s="52">
        <v>7611</v>
      </c>
      <c r="P69" s="52">
        <v>4289</v>
      </c>
      <c r="Q69" s="52">
        <v>5632</v>
      </c>
      <c r="R69" s="52">
        <v>6764</v>
      </c>
      <c r="S69" s="52">
        <v>8106</v>
      </c>
      <c r="T69" s="52">
        <v>8229</v>
      </c>
      <c r="U69" s="52">
        <v>8028</v>
      </c>
      <c r="V69" s="52">
        <v>7977</v>
      </c>
      <c r="W69" s="52">
        <v>8201</v>
      </c>
      <c r="DA69" s="63" t="s">
        <v>1168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0</v>
      </c>
      <c r="F70" s="52">
        <v>1</v>
      </c>
      <c r="G70" s="52">
        <v>3</v>
      </c>
      <c r="H70" s="52">
        <v>4</v>
      </c>
      <c r="I70" s="52">
        <v>26</v>
      </c>
      <c r="J70" s="52">
        <v>45</v>
      </c>
      <c r="K70" s="52">
        <v>74</v>
      </c>
      <c r="L70" s="52">
        <v>103</v>
      </c>
      <c r="M70" s="52">
        <v>143</v>
      </c>
      <c r="N70" s="52">
        <v>208</v>
      </c>
      <c r="O70" s="52">
        <v>294</v>
      </c>
      <c r="P70" s="52">
        <v>868</v>
      </c>
      <c r="Q70" s="52">
        <v>170</v>
      </c>
      <c r="R70" s="52">
        <v>412</v>
      </c>
      <c r="S70" s="52">
        <v>692</v>
      </c>
      <c r="T70" s="52">
        <v>903</v>
      </c>
      <c r="U70" s="52">
        <v>1129</v>
      </c>
      <c r="V70" s="52">
        <v>1358</v>
      </c>
      <c r="W70" s="52">
        <v>1548</v>
      </c>
      <c r="DA70" s="63" t="s">
        <v>1169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2647</v>
      </c>
      <c r="D73" s="52">
        <v>2649</v>
      </c>
      <c r="E73" s="52">
        <v>2672</v>
      </c>
      <c r="F73" s="52">
        <v>2723</v>
      </c>
      <c r="G73" s="52">
        <v>2817</v>
      </c>
      <c r="H73" s="52">
        <v>4635</v>
      </c>
      <c r="I73" s="52">
        <v>1118</v>
      </c>
      <c r="J73" s="52">
        <v>1171</v>
      </c>
      <c r="K73" s="52">
        <v>180</v>
      </c>
      <c r="L73" s="52">
        <v>376</v>
      </c>
      <c r="M73" s="52">
        <v>812</v>
      </c>
      <c r="N73" s="52">
        <v>874</v>
      </c>
      <c r="O73" s="52">
        <v>73</v>
      </c>
      <c r="P73" s="52">
        <v>36</v>
      </c>
      <c r="Q73" s="52">
        <v>77</v>
      </c>
      <c r="R73" s="52">
        <v>101</v>
      </c>
      <c r="S73" s="52">
        <v>166</v>
      </c>
      <c r="T73" s="52">
        <v>345</v>
      </c>
      <c r="U73" s="52">
        <v>92</v>
      </c>
      <c r="V73" s="52">
        <v>47</v>
      </c>
      <c r="W73" s="52">
        <v>70</v>
      </c>
      <c r="DA73" s="63" t="s">
        <v>1170</v>
      </c>
    </row>
    <row r="74" spans="1:105" ht="12" customHeight="1" x14ac:dyDescent="0.25">
      <c r="A74" s="97" t="s">
        <v>121</v>
      </c>
      <c r="B74" s="52"/>
      <c r="C74" s="52">
        <v>1</v>
      </c>
      <c r="D74" s="52">
        <v>0</v>
      </c>
      <c r="E74" s="52">
        <v>3</v>
      </c>
      <c r="F74" s="52">
        <v>6</v>
      </c>
      <c r="G74" s="52">
        <v>19</v>
      </c>
      <c r="H74" s="52">
        <v>76</v>
      </c>
      <c r="I74" s="52">
        <v>139</v>
      </c>
      <c r="J74" s="52">
        <v>231</v>
      </c>
      <c r="K74" s="52">
        <v>36</v>
      </c>
      <c r="L74" s="52">
        <v>61</v>
      </c>
      <c r="M74" s="52">
        <v>141</v>
      </c>
      <c r="N74" s="52">
        <v>147</v>
      </c>
      <c r="O74" s="52">
        <v>24</v>
      </c>
      <c r="P74" s="52">
        <v>47</v>
      </c>
      <c r="Q74" s="52">
        <v>37</v>
      </c>
      <c r="R74" s="52">
        <v>87</v>
      </c>
      <c r="S74" s="52">
        <v>162</v>
      </c>
      <c r="T74" s="52">
        <v>379</v>
      </c>
      <c r="U74" s="52">
        <v>287</v>
      </c>
      <c r="V74" s="52">
        <v>396</v>
      </c>
      <c r="W74" s="52">
        <v>609</v>
      </c>
      <c r="DA74" s="63" t="s">
        <v>1171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6007</v>
      </c>
      <c r="D78" s="52">
        <v>6027</v>
      </c>
      <c r="E78" s="52">
        <v>6157</v>
      </c>
      <c r="F78" s="52">
        <v>6473</v>
      </c>
      <c r="G78" s="52">
        <v>7055</v>
      </c>
      <c r="H78" s="52">
        <v>7967</v>
      </c>
      <c r="I78" s="52">
        <v>5695</v>
      </c>
      <c r="J78" s="52">
        <v>6498</v>
      </c>
      <c r="K78" s="52">
        <v>7627</v>
      </c>
      <c r="L78" s="52">
        <v>6825</v>
      </c>
      <c r="M78" s="52">
        <v>7822</v>
      </c>
      <c r="N78" s="52">
        <v>9056</v>
      </c>
      <c r="O78" s="52">
        <v>10223</v>
      </c>
      <c r="P78" s="52">
        <v>8733</v>
      </c>
      <c r="Q78" s="52">
        <v>10639</v>
      </c>
      <c r="R78" s="52">
        <v>11896</v>
      </c>
      <c r="S78" s="52">
        <v>12277</v>
      </c>
      <c r="T78" s="52">
        <v>11785</v>
      </c>
      <c r="U78" s="52">
        <v>11864</v>
      </c>
      <c r="V78" s="52">
        <v>14843</v>
      </c>
      <c r="W78" s="52">
        <v>18335</v>
      </c>
      <c r="DA78" s="63" t="s">
        <v>1172</v>
      </c>
    </row>
    <row r="79" spans="1:105" ht="12" customHeight="1" x14ac:dyDescent="0.25">
      <c r="A79" s="109" t="s">
        <v>120</v>
      </c>
      <c r="B79" s="36"/>
      <c r="C79" s="36">
        <v>4766</v>
      </c>
      <c r="D79" s="36">
        <v>4772</v>
      </c>
      <c r="E79" s="36">
        <v>4826</v>
      </c>
      <c r="F79" s="36">
        <v>5025</v>
      </c>
      <c r="G79" s="36">
        <v>5468</v>
      </c>
      <c r="H79" s="36">
        <v>6251</v>
      </c>
      <c r="I79" s="36">
        <v>4601</v>
      </c>
      <c r="J79" s="36">
        <v>4759</v>
      </c>
      <c r="K79" s="36">
        <v>6576</v>
      </c>
      <c r="L79" s="36">
        <v>8072</v>
      </c>
      <c r="M79" s="36">
        <v>7255</v>
      </c>
      <c r="N79" s="36">
        <v>6509</v>
      </c>
      <c r="O79" s="36">
        <v>5402</v>
      </c>
      <c r="P79" s="36">
        <v>4499</v>
      </c>
      <c r="Q79" s="36">
        <v>10369</v>
      </c>
      <c r="R79" s="36">
        <v>3745</v>
      </c>
      <c r="S79" s="36">
        <v>5900</v>
      </c>
      <c r="T79" s="36">
        <v>8467</v>
      </c>
      <c r="U79" s="36">
        <v>8591</v>
      </c>
      <c r="V79" s="36">
        <v>14870</v>
      </c>
      <c r="W79" s="36">
        <v>18216</v>
      </c>
      <c r="DA79" s="60" t="s">
        <v>1173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1174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478</v>
      </c>
      <c r="D83" s="52">
        <v>479</v>
      </c>
      <c r="E83" s="52">
        <v>479</v>
      </c>
      <c r="F83" s="52">
        <v>481</v>
      </c>
      <c r="G83" s="52">
        <v>486</v>
      </c>
      <c r="H83" s="52">
        <v>493</v>
      </c>
      <c r="I83" s="52">
        <v>504</v>
      </c>
      <c r="J83" s="52">
        <v>518</v>
      </c>
      <c r="K83" s="52">
        <v>541</v>
      </c>
      <c r="L83" s="52">
        <v>574</v>
      </c>
      <c r="M83" s="52">
        <v>605</v>
      </c>
      <c r="N83" s="52">
        <v>656</v>
      </c>
      <c r="O83" s="52">
        <v>620</v>
      </c>
      <c r="P83" s="52">
        <v>310</v>
      </c>
      <c r="Q83" s="52">
        <v>403</v>
      </c>
      <c r="R83" s="52">
        <v>516</v>
      </c>
      <c r="S83" s="52">
        <v>652</v>
      </c>
      <c r="T83" s="52">
        <v>718</v>
      </c>
      <c r="U83" s="52">
        <v>1614</v>
      </c>
      <c r="V83" s="52">
        <v>1443</v>
      </c>
      <c r="W83" s="52">
        <v>362</v>
      </c>
      <c r="DA83" s="63" t="s">
        <v>1175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93</v>
      </c>
      <c r="D86" s="52">
        <v>93</v>
      </c>
      <c r="E86" s="52">
        <v>94</v>
      </c>
      <c r="F86" s="52">
        <v>98</v>
      </c>
      <c r="G86" s="52">
        <v>108</v>
      </c>
      <c r="H86" s="52">
        <v>121</v>
      </c>
      <c r="I86" s="52">
        <v>84</v>
      </c>
      <c r="J86" s="52">
        <v>78</v>
      </c>
      <c r="K86" s="52">
        <v>125</v>
      </c>
      <c r="L86" s="52">
        <v>124</v>
      </c>
      <c r="M86" s="52">
        <v>140</v>
      </c>
      <c r="N86" s="52">
        <v>327</v>
      </c>
      <c r="O86" s="52">
        <v>284</v>
      </c>
      <c r="P86" s="52">
        <v>191</v>
      </c>
      <c r="Q86" s="52">
        <v>185</v>
      </c>
      <c r="R86" s="52">
        <v>286</v>
      </c>
      <c r="S86" s="52">
        <v>452</v>
      </c>
      <c r="T86" s="52">
        <v>605</v>
      </c>
      <c r="U86" s="52">
        <v>657</v>
      </c>
      <c r="V86" s="52">
        <v>659</v>
      </c>
      <c r="W86" s="52">
        <v>680</v>
      </c>
      <c r="DA86" s="63" t="s">
        <v>1176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143</v>
      </c>
      <c r="D88" s="52">
        <v>143</v>
      </c>
      <c r="E88" s="52">
        <v>143</v>
      </c>
      <c r="F88" s="52">
        <v>144</v>
      </c>
      <c r="G88" s="52">
        <v>147</v>
      </c>
      <c r="H88" s="52">
        <v>149</v>
      </c>
      <c r="I88" s="52">
        <v>154</v>
      </c>
      <c r="J88" s="52">
        <v>301</v>
      </c>
      <c r="K88" s="52">
        <v>302</v>
      </c>
      <c r="L88" s="52">
        <v>336</v>
      </c>
      <c r="M88" s="52">
        <v>414</v>
      </c>
      <c r="N88" s="52">
        <v>470</v>
      </c>
      <c r="O88" s="52">
        <v>400</v>
      </c>
      <c r="P88" s="52">
        <v>108</v>
      </c>
      <c r="Q88" s="52">
        <v>180</v>
      </c>
      <c r="R88" s="52">
        <v>263</v>
      </c>
      <c r="S88" s="52">
        <v>348</v>
      </c>
      <c r="T88" s="52">
        <v>379</v>
      </c>
      <c r="U88" s="52">
        <v>737</v>
      </c>
      <c r="V88" s="52">
        <v>735</v>
      </c>
      <c r="W88" s="52">
        <v>392</v>
      </c>
      <c r="DA88" s="63" t="s">
        <v>1177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3</v>
      </c>
      <c r="P89" s="52">
        <v>0</v>
      </c>
      <c r="Q89" s="52">
        <v>0</v>
      </c>
      <c r="R89" s="52">
        <v>0</v>
      </c>
      <c r="S89" s="52">
        <v>1</v>
      </c>
      <c r="T89" s="52">
        <v>3</v>
      </c>
      <c r="U89" s="52">
        <v>1</v>
      </c>
      <c r="V89" s="52">
        <v>2</v>
      </c>
      <c r="W89" s="52">
        <v>4</v>
      </c>
      <c r="DA89" s="63" t="s">
        <v>1178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109</v>
      </c>
      <c r="D92" s="52">
        <v>200</v>
      </c>
      <c r="E92" s="52">
        <v>0</v>
      </c>
      <c r="F92" s="52">
        <v>92</v>
      </c>
      <c r="G92" s="52">
        <v>36</v>
      </c>
      <c r="H92" s="52">
        <v>79</v>
      </c>
      <c r="I92" s="52">
        <v>89</v>
      </c>
      <c r="J92" s="52">
        <v>13</v>
      </c>
      <c r="K92" s="52">
        <v>48</v>
      </c>
      <c r="L92" s="52">
        <v>50</v>
      </c>
      <c r="M92" s="52">
        <v>172</v>
      </c>
      <c r="N92" s="52">
        <v>113</v>
      </c>
      <c r="O92" s="52">
        <v>0</v>
      </c>
      <c r="P92" s="52">
        <v>0</v>
      </c>
      <c r="Q92" s="52">
        <v>0</v>
      </c>
      <c r="R92" s="52">
        <v>0</v>
      </c>
      <c r="S92" s="52">
        <v>0</v>
      </c>
      <c r="T92" s="52">
        <v>0</v>
      </c>
      <c r="U92" s="52">
        <v>0</v>
      </c>
      <c r="V92" s="52">
        <v>0</v>
      </c>
      <c r="W92" s="52">
        <v>0</v>
      </c>
      <c r="DA92" s="63" t="s">
        <v>1179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1180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591</v>
      </c>
      <c r="D96" s="52">
        <v>592</v>
      </c>
      <c r="E96" s="52">
        <v>599</v>
      </c>
      <c r="F96" s="52">
        <v>621</v>
      </c>
      <c r="G96" s="52">
        <v>658</v>
      </c>
      <c r="H96" s="52">
        <v>720</v>
      </c>
      <c r="I96" s="52">
        <v>454</v>
      </c>
      <c r="J96" s="52">
        <v>473</v>
      </c>
      <c r="K96" s="52">
        <v>452</v>
      </c>
      <c r="L96" s="52">
        <v>461</v>
      </c>
      <c r="M96" s="52">
        <v>436</v>
      </c>
      <c r="N96" s="52">
        <v>433</v>
      </c>
      <c r="O96" s="52">
        <v>351</v>
      </c>
      <c r="P96" s="52">
        <v>259</v>
      </c>
      <c r="Q96" s="52">
        <v>235</v>
      </c>
      <c r="R96" s="52">
        <v>269</v>
      </c>
      <c r="S96" s="52">
        <v>524</v>
      </c>
      <c r="T96" s="52">
        <v>641</v>
      </c>
      <c r="U96" s="52">
        <v>804</v>
      </c>
      <c r="V96" s="52">
        <v>1114</v>
      </c>
      <c r="W96" s="52">
        <v>269</v>
      </c>
      <c r="DA96" s="63" t="s">
        <v>1181</v>
      </c>
    </row>
    <row r="97" spans="1:105" ht="12" customHeight="1" x14ac:dyDescent="0.25">
      <c r="A97" s="97" t="s">
        <v>121</v>
      </c>
      <c r="B97" s="52"/>
      <c r="C97" s="52">
        <v>0</v>
      </c>
      <c r="D97" s="52">
        <v>0</v>
      </c>
      <c r="E97" s="52">
        <v>0</v>
      </c>
      <c r="F97" s="52">
        <v>5</v>
      </c>
      <c r="G97" s="52">
        <v>6</v>
      </c>
      <c r="H97" s="52">
        <v>17</v>
      </c>
      <c r="I97" s="52">
        <v>30</v>
      </c>
      <c r="J97" s="52">
        <v>69</v>
      </c>
      <c r="K97" s="52">
        <v>72</v>
      </c>
      <c r="L97" s="52">
        <v>123</v>
      </c>
      <c r="M97" s="52">
        <v>148</v>
      </c>
      <c r="N97" s="52">
        <v>213</v>
      </c>
      <c r="O97" s="52">
        <v>312</v>
      </c>
      <c r="P97" s="52">
        <v>577</v>
      </c>
      <c r="Q97" s="52">
        <v>513</v>
      </c>
      <c r="R97" s="52">
        <v>598</v>
      </c>
      <c r="S97" s="52">
        <v>632</v>
      </c>
      <c r="T97" s="52">
        <v>572</v>
      </c>
      <c r="U97" s="52">
        <v>846</v>
      </c>
      <c r="V97" s="52">
        <v>1014</v>
      </c>
      <c r="W97" s="52">
        <v>344</v>
      </c>
      <c r="DA97" s="63" t="s">
        <v>1182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1183</v>
      </c>
    </row>
    <row r="102" spans="1:105" ht="12" customHeight="1" x14ac:dyDescent="0.25">
      <c r="A102" s="97" t="s">
        <v>50</v>
      </c>
      <c r="B102" s="52"/>
      <c r="C102" s="52">
        <v>381</v>
      </c>
      <c r="D102" s="52">
        <v>762</v>
      </c>
      <c r="E102" s="52">
        <v>354</v>
      </c>
      <c r="F102" s="52">
        <v>52</v>
      </c>
      <c r="G102" s="52">
        <v>381</v>
      </c>
      <c r="H102" s="52">
        <v>384</v>
      </c>
      <c r="I102" s="52">
        <v>243</v>
      </c>
      <c r="J102" s="52">
        <v>57</v>
      </c>
      <c r="K102" s="52">
        <v>40</v>
      </c>
      <c r="L102" s="52">
        <v>76</v>
      </c>
      <c r="M102" s="52">
        <v>340</v>
      </c>
      <c r="N102" s="52">
        <v>335</v>
      </c>
      <c r="O102" s="52">
        <v>158</v>
      </c>
      <c r="P102" s="52">
        <v>64</v>
      </c>
      <c r="Q102" s="52">
        <v>14</v>
      </c>
      <c r="R102" s="52">
        <v>88</v>
      </c>
      <c r="S102" s="52">
        <v>123</v>
      </c>
      <c r="T102" s="52">
        <v>66</v>
      </c>
      <c r="U102" s="52">
        <v>113</v>
      </c>
      <c r="V102" s="52">
        <v>140</v>
      </c>
      <c r="W102" s="52">
        <v>164</v>
      </c>
      <c r="DA102" s="63" t="s">
        <v>1184</v>
      </c>
    </row>
    <row r="103" spans="1:105" ht="12" customHeight="1" x14ac:dyDescent="0.25">
      <c r="A103" s="109" t="s">
        <v>120</v>
      </c>
      <c r="B103" s="36"/>
      <c r="C103" s="36">
        <v>575</v>
      </c>
      <c r="D103" s="36">
        <v>578</v>
      </c>
      <c r="E103" s="36">
        <v>590</v>
      </c>
      <c r="F103" s="36">
        <v>629</v>
      </c>
      <c r="G103" s="36">
        <v>704</v>
      </c>
      <c r="H103" s="36">
        <v>823</v>
      </c>
      <c r="I103" s="36">
        <v>654</v>
      </c>
      <c r="J103" s="36">
        <v>751</v>
      </c>
      <c r="K103" s="36">
        <v>935</v>
      </c>
      <c r="L103" s="36">
        <v>966</v>
      </c>
      <c r="M103" s="36">
        <v>899</v>
      </c>
      <c r="N103" s="36">
        <v>972</v>
      </c>
      <c r="O103" s="36">
        <v>1067</v>
      </c>
      <c r="P103" s="36">
        <v>1011</v>
      </c>
      <c r="Q103" s="36">
        <v>1263</v>
      </c>
      <c r="R103" s="36">
        <v>1498</v>
      </c>
      <c r="S103" s="36">
        <v>1702</v>
      </c>
      <c r="T103" s="36">
        <v>1959</v>
      </c>
      <c r="U103" s="36">
        <v>2374</v>
      </c>
      <c r="V103" s="36">
        <v>2424</v>
      </c>
      <c r="W103" s="36">
        <v>1948</v>
      </c>
      <c r="DA103" s="60" t="s">
        <v>1185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1186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1187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1188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1189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1190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1191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1192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1193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1194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1195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  <c r="Q126" s="52">
        <v>0</v>
      </c>
      <c r="R126" s="52">
        <v>0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DA126" s="63" t="s">
        <v>1196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0</v>
      </c>
      <c r="S129" s="52">
        <v>0</v>
      </c>
      <c r="T129" s="52">
        <v>0</v>
      </c>
      <c r="U129" s="52">
        <v>0</v>
      </c>
      <c r="V129" s="52">
        <v>0</v>
      </c>
      <c r="W129" s="52">
        <v>0</v>
      </c>
      <c r="DA129" s="63" t="s">
        <v>1197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DA131" s="63" t="s">
        <v>1198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1199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0</v>
      </c>
      <c r="T135" s="52">
        <v>0</v>
      </c>
      <c r="U135" s="52">
        <v>0</v>
      </c>
      <c r="V135" s="52">
        <v>0</v>
      </c>
      <c r="W135" s="52">
        <v>0</v>
      </c>
      <c r="DA135" s="63" t="s">
        <v>1200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DA136" s="63" t="s">
        <v>1201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1202</v>
      </c>
    </row>
    <row r="141" spans="1:105" ht="12" customHeight="1" x14ac:dyDescent="0.25">
      <c r="A141" s="109" t="s">
        <v>120</v>
      </c>
      <c r="B141" s="36"/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0</v>
      </c>
      <c r="S141" s="36">
        <v>0</v>
      </c>
      <c r="T141" s="36">
        <v>0</v>
      </c>
      <c r="U141" s="36">
        <v>0</v>
      </c>
      <c r="V141" s="36">
        <v>0</v>
      </c>
      <c r="W141" s="36">
        <v>0</v>
      </c>
      <c r="DA141" s="60" t="s">
        <v>1203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1204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3</v>
      </c>
      <c r="D145" s="52">
        <v>2</v>
      </c>
      <c r="E145" s="52">
        <v>3</v>
      </c>
      <c r="F145" s="52">
        <v>3</v>
      </c>
      <c r="G145" s="52">
        <v>2</v>
      </c>
      <c r="H145" s="52">
        <v>3</v>
      </c>
      <c r="I145" s="52">
        <v>3</v>
      </c>
      <c r="J145" s="52">
        <v>3</v>
      </c>
      <c r="K145" s="52">
        <v>5</v>
      </c>
      <c r="L145" s="52">
        <v>7</v>
      </c>
      <c r="M145" s="52">
        <v>4</v>
      </c>
      <c r="N145" s="52">
        <v>12</v>
      </c>
      <c r="O145" s="52">
        <v>11</v>
      </c>
      <c r="P145" s="52">
        <v>14</v>
      </c>
      <c r="Q145" s="52">
        <v>19</v>
      </c>
      <c r="R145" s="52">
        <v>30</v>
      </c>
      <c r="S145" s="52">
        <v>35</v>
      </c>
      <c r="T145" s="52">
        <v>49</v>
      </c>
      <c r="U145" s="52">
        <v>66</v>
      </c>
      <c r="V145" s="52">
        <v>91</v>
      </c>
      <c r="W145" s="52">
        <v>125</v>
      </c>
      <c r="DA145" s="63" t="s">
        <v>1205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5</v>
      </c>
      <c r="D147" s="52">
        <v>5</v>
      </c>
      <c r="E147" s="52">
        <v>5</v>
      </c>
      <c r="F147" s="52">
        <v>7</v>
      </c>
      <c r="G147" s="52">
        <v>8</v>
      </c>
      <c r="H147" s="52">
        <v>5</v>
      </c>
      <c r="I147" s="52">
        <v>4</v>
      </c>
      <c r="J147" s="52">
        <v>11</v>
      </c>
      <c r="K147" s="52">
        <v>13</v>
      </c>
      <c r="L147" s="52">
        <v>20</v>
      </c>
      <c r="M147" s="52">
        <v>28</v>
      </c>
      <c r="N147" s="52">
        <v>30</v>
      </c>
      <c r="O147" s="52">
        <v>45</v>
      </c>
      <c r="P147" s="52">
        <v>89</v>
      </c>
      <c r="Q147" s="52">
        <v>90</v>
      </c>
      <c r="R147" s="52">
        <v>228</v>
      </c>
      <c r="S147" s="52">
        <v>211</v>
      </c>
      <c r="T147" s="52">
        <v>298</v>
      </c>
      <c r="U147" s="52">
        <v>358</v>
      </c>
      <c r="V147" s="52">
        <v>479</v>
      </c>
      <c r="W147" s="52">
        <v>528</v>
      </c>
      <c r="DA147" s="63" t="s">
        <v>1206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1</v>
      </c>
      <c r="D149" s="52">
        <v>1</v>
      </c>
      <c r="E149" s="52">
        <v>0</v>
      </c>
      <c r="F149" s="52">
        <v>0</v>
      </c>
      <c r="G149" s="52">
        <v>1</v>
      </c>
      <c r="H149" s="52">
        <v>1</v>
      </c>
      <c r="I149" s="52">
        <v>0</v>
      </c>
      <c r="J149" s="52">
        <v>0</v>
      </c>
      <c r="K149" s="52">
        <v>3</v>
      </c>
      <c r="L149" s="52">
        <v>1</v>
      </c>
      <c r="M149" s="52">
        <v>9</v>
      </c>
      <c r="N149" s="52">
        <v>13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DA149" s="63" t="s">
        <v>1207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1208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5</v>
      </c>
      <c r="D153" s="52">
        <v>4</v>
      </c>
      <c r="E153" s="52">
        <v>5</v>
      </c>
      <c r="F153" s="52">
        <v>5</v>
      </c>
      <c r="G153" s="52">
        <v>5</v>
      </c>
      <c r="H153" s="52">
        <v>8</v>
      </c>
      <c r="I153" s="52">
        <v>7</v>
      </c>
      <c r="J153" s="52">
        <v>8</v>
      </c>
      <c r="K153" s="52">
        <v>16</v>
      </c>
      <c r="L153" s="52">
        <v>13</v>
      </c>
      <c r="M153" s="52">
        <v>15</v>
      </c>
      <c r="N153" s="52">
        <v>17</v>
      </c>
      <c r="O153" s="52">
        <v>16</v>
      </c>
      <c r="P153" s="52">
        <v>20</v>
      </c>
      <c r="Q153" s="52">
        <v>24</v>
      </c>
      <c r="R153" s="52">
        <v>35</v>
      </c>
      <c r="S153" s="52">
        <v>80</v>
      </c>
      <c r="T153" s="52">
        <v>124</v>
      </c>
      <c r="U153" s="52">
        <v>143</v>
      </c>
      <c r="V153" s="52">
        <v>143</v>
      </c>
      <c r="W153" s="52">
        <v>160</v>
      </c>
      <c r="DA153" s="63" t="s">
        <v>1209</v>
      </c>
    </row>
    <row r="154" spans="1:105" ht="12" customHeight="1" x14ac:dyDescent="0.25">
      <c r="A154" s="97" t="s">
        <v>121</v>
      </c>
      <c r="B154" s="52"/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2</v>
      </c>
      <c r="K154" s="52">
        <v>2</v>
      </c>
      <c r="L154" s="52">
        <v>6</v>
      </c>
      <c r="M154" s="52">
        <v>11</v>
      </c>
      <c r="N154" s="52">
        <v>17</v>
      </c>
      <c r="O154" s="52">
        <v>31</v>
      </c>
      <c r="P154" s="52">
        <v>69</v>
      </c>
      <c r="Q154" s="52">
        <v>59</v>
      </c>
      <c r="R154" s="52">
        <v>88</v>
      </c>
      <c r="S154" s="52">
        <v>103</v>
      </c>
      <c r="T154" s="52">
        <v>125</v>
      </c>
      <c r="U154" s="52">
        <v>188</v>
      </c>
      <c r="V154" s="52">
        <v>291</v>
      </c>
      <c r="W154" s="52">
        <v>396</v>
      </c>
      <c r="DA154" s="63" t="s">
        <v>1210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2</v>
      </c>
      <c r="D158" s="52">
        <v>4</v>
      </c>
      <c r="E158" s="52">
        <v>3</v>
      </c>
      <c r="F158" s="52">
        <v>0</v>
      </c>
      <c r="G158" s="52">
        <v>2</v>
      </c>
      <c r="H158" s="52">
        <v>2</v>
      </c>
      <c r="I158" s="52">
        <v>1</v>
      </c>
      <c r="J158" s="52">
        <v>0</v>
      </c>
      <c r="K158" s="52">
        <v>2</v>
      </c>
      <c r="L158" s="52">
        <v>1</v>
      </c>
      <c r="M158" s="52">
        <v>12</v>
      </c>
      <c r="N158" s="52">
        <v>11</v>
      </c>
      <c r="O158" s="52">
        <v>2</v>
      </c>
      <c r="P158" s="52">
        <v>2</v>
      </c>
      <c r="Q158" s="52">
        <v>2</v>
      </c>
      <c r="R158" s="52">
        <v>4</v>
      </c>
      <c r="S158" s="52">
        <v>13</v>
      </c>
      <c r="T158" s="52">
        <v>7</v>
      </c>
      <c r="U158" s="52">
        <v>11</v>
      </c>
      <c r="V158" s="52">
        <v>20</v>
      </c>
      <c r="W158" s="52">
        <v>48</v>
      </c>
      <c r="DA158" s="63" t="s">
        <v>1211</v>
      </c>
    </row>
    <row r="159" spans="1:105" ht="12" customHeight="1" x14ac:dyDescent="0.25">
      <c r="A159" s="109" t="s">
        <v>120</v>
      </c>
      <c r="B159" s="36"/>
      <c r="C159" s="36">
        <v>3</v>
      </c>
      <c r="D159" s="36">
        <v>3</v>
      </c>
      <c r="E159" s="36">
        <v>3</v>
      </c>
      <c r="F159" s="36">
        <v>3</v>
      </c>
      <c r="G159" s="36">
        <v>6</v>
      </c>
      <c r="H159" s="36">
        <v>7</v>
      </c>
      <c r="I159" s="36">
        <v>5</v>
      </c>
      <c r="J159" s="36">
        <v>10</v>
      </c>
      <c r="K159" s="36">
        <v>18</v>
      </c>
      <c r="L159" s="36">
        <v>20</v>
      </c>
      <c r="M159" s="36">
        <v>24</v>
      </c>
      <c r="N159" s="36">
        <v>31</v>
      </c>
      <c r="O159" s="36">
        <v>43</v>
      </c>
      <c r="P159" s="36">
        <v>66</v>
      </c>
      <c r="Q159" s="36">
        <v>94</v>
      </c>
      <c r="R159" s="36">
        <v>131</v>
      </c>
      <c r="S159" s="36">
        <v>178</v>
      </c>
      <c r="T159" s="36">
        <v>244</v>
      </c>
      <c r="U159" s="36">
        <v>306</v>
      </c>
      <c r="V159" s="36">
        <v>410</v>
      </c>
      <c r="W159" s="36">
        <v>520</v>
      </c>
      <c r="DA159" s="60" t="s">
        <v>1212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1213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564</v>
      </c>
      <c r="D163" s="52">
        <v>563</v>
      </c>
      <c r="E163" s="52">
        <v>564</v>
      </c>
      <c r="F163" s="52">
        <v>566</v>
      </c>
      <c r="G163" s="52">
        <v>570</v>
      </c>
      <c r="H163" s="52">
        <v>650</v>
      </c>
      <c r="I163" s="52">
        <v>524</v>
      </c>
      <c r="J163" s="52">
        <v>780</v>
      </c>
      <c r="K163" s="52">
        <v>468</v>
      </c>
      <c r="L163" s="52">
        <v>606</v>
      </c>
      <c r="M163" s="52">
        <v>651</v>
      </c>
      <c r="N163" s="52">
        <v>687</v>
      </c>
      <c r="O163" s="52">
        <v>628</v>
      </c>
      <c r="P163" s="52">
        <v>238</v>
      </c>
      <c r="Q163" s="52">
        <v>2019</v>
      </c>
      <c r="R163" s="52">
        <v>965</v>
      </c>
      <c r="S163" s="52">
        <v>626</v>
      </c>
      <c r="T163" s="52">
        <v>210</v>
      </c>
      <c r="U163" s="52">
        <v>264</v>
      </c>
      <c r="V163" s="52">
        <v>243</v>
      </c>
      <c r="W163" s="52">
        <v>287</v>
      </c>
      <c r="DA163" s="63" t="s">
        <v>1214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547</v>
      </c>
      <c r="D165" s="52">
        <v>548</v>
      </c>
      <c r="E165" s="52">
        <v>554</v>
      </c>
      <c r="F165" s="52">
        <v>576</v>
      </c>
      <c r="G165" s="52">
        <v>670</v>
      </c>
      <c r="H165" s="52">
        <v>628</v>
      </c>
      <c r="I165" s="52">
        <v>425</v>
      </c>
      <c r="J165" s="52">
        <v>229</v>
      </c>
      <c r="K165" s="52">
        <v>291</v>
      </c>
      <c r="L165" s="52">
        <v>237</v>
      </c>
      <c r="M165" s="52">
        <v>477</v>
      </c>
      <c r="N165" s="52">
        <v>285</v>
      </c>
      <c r="O165" s="52">
        <v>700</v>
      </c>
      <c r="P165" s="52">
        <v>619</v>
      </c>
      <c r="Q165" s="52">
        <v>900</v>
      </c>
      <c r="R165" s="52">
        <v>579</v>
      </c>
      <c r="S165" s="52">
        <v>466</v>
      </c>
      <c r="T165" s="52">
        <v>336</v>
      </c>
      <c r="U165" s="52">
        <v>490</v>
      </c>
      <c r="V165" s="52">
        <v>811</v>
      </c>
      <c r="W165" s="52">
        <v>724</v>
      </c>
      <c r="DA165" s="63" t="s">
        <v>1215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184</v>
      </c>
      <c r="D167" s="52">
        <v>333</v>
      </c>
      <c r="E167" s="52">
        <v>0</v>
      </c>
      <c r="F167" s="52">
        <v>160</v>
      </c>
      <c r="G167" s="52">
        <v>61</v>
      </c>
      <c r="H167" s="52">
        <v>133</v>
      </c>
      <c r="I167" s="52">
        <v>139</v>
      </c>
      <c r="J167" s="52">
        <v>25</v>
      </c>
      <c r="K167" s="52">
        <v>61</v>
      </c>
      <c r="L167" s="52">
        <v>81</v>
      </c>
      <c r="M167" s="52">
        <v>190</v>
      </c>
      <c r="N167" s="52">
        <v>151</v>
      </c>
      <c r="O167" s="52">
        <v>0</v>
      </c>
      <c r="P167" s="52">
        <v>0</v>
      </c>
      <c r="Q167" s="52">
        <v>0</v>
      </c>
      <c r="R167" s="52">
        <v>0</v>
      </c>
      <c r="S167" s="52">
        <v>0</v>
      </c>
      <c r="T167" s="52">
        <v>0</v>
      </c>
      <c r="U167" s="52">
        <v>0</v>
      </c>
      <c r="V167" s="52">
        <v>0</v>
      </c>
      <c r="W167" s="52">
        <v>0</v>
      </c>
      <c r="DA167" s="63" t="s">
        <v>1216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3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1217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994</v>
      </c>
      <c r="D171" s="52">
        <v>994</v>
      </c>
      <c r="E171" s="52">
        <v>1008</v>
      </c>
      <c r="F171" s="52">
        <v>1041</v>
      </c>
      <c r="G171" s="52">
        <v>1101</v>
      </c>
      <c r="H171" s="52">
        <v>1205</v>
      </c>
      <c r="I171" s="52">
        <v>742</v>
      </c>
      <c r="J171" s="52">
        <v>828</v>
      </c>
      <c r="K171" s="52">
        <v>647</v>
      </c>
      <c r="L171" s="52">
        <v>736</v>
      </c>
      <c r="M171" s="52">
        <v>721</v>
      </c>
      <c r="N171" s="52">
        <v>725</v>
      </c>
      <c r="O171" s="52">
        <v>529</v>
      </c>
      <c r="P171" s="52">
        <v>125</v>
      </c>
      <c r="Q171" s="52">
        <v>895</v>
      </c>
      <c r="R171" s="52">
        <v>414</v>
      </c>
      <c r="S171" s="52">
        <v>406</v>
      </c>
      <c r="T171" s="52">
        <v>644</v>
      </c>
      <c r="U171" s="52">
        <v>858</v>
      </c>
      <c r="V171" s="52">
        <v>788</v>
      </c>
      <c r="W171" s="52">
        <v>669</v>
      </c>
      <c r="DA171" s="63" t="s">
        <v>1218</v>
      </c>
    </row>
    <row r="172" spans="1:105" ht="12" customHeight="1" x14ac:dyDescent="0.25">
      <c r="A172" s="97" t="s">
        <v>121</v>
      </c>
      <c r="B172" s="52"/>
      <c r="C172" s="52">
        <v>0</v>
      </c>
      <c r="D172" s="52">
        <v>1</v>
      </c>
      <c r="E172" s="52">
        <v>1</v>
      </c>
      <c r="F172" s="52">
        <v>5</v>
      </c>
      <c r="G172" s="52">
        <v>14</v>
      </c>
      <c r="H172" s="52">
        <v>25</v>
      </c>
      <c r="I172" s="52">
        <v>48</v>
      </c>
      <c r="J172" s="52">
        <v>143</v>
      </c>
      <c r="K172" s="52">
        <v>101</v>
      </c>
      <c r="L172" s="52">
        <v>179</v>
      </c>
      <c r="M172" s="52">
        <v>218</v>
      </c>
      <c r="N172" s="52">
        <v>308</v>
      </c>
      <c r="O172" s="52">
        <v>481</v>
      </c>
      <c r="P172" s="52">
        <v>670</v>
      </c>
      <c r="Q172" s="52">
        <v>1184</v>
      </c>
      <c r="R172" s="52">
        <v>774</v>
      </c>
      <c r="S172" s="52">
        <v>917</v>
      </c>
      <c r="T172" s="52">
        <v>551</v>
      </c>
      <c r="U172" s="52">
        <v>852</v>
      </c>
      <c r="V172" s="52">
        <v>806</v>
      </c>
      <c r="W172" s="52">
        <v>598</v>
      </c>
      <c r="DA172" s="63" t="s">
        <v>1219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449</v>
      </c>
      <c r="D176" s="52">
        <v>895</v>
      </c>
      <c r="E176" s="52">
        <v>416</v>
      </c>
      <c r="F176" s="52">
        <v>61</v>
      </c>
      <c r="G176" s="52">
        <v>449</v>
      </c>
      <c r="H176" s="52">
        <v>454</v>
      </c>
      <c r="I176" s="52">
        <v>263</v>
      </c>
      <c r="J176" s="52">
        <v>73</v>
      </c>
      <c r="K176" s="52">
        <v>29</v>
      </c>
      <c r="L176" s="52">
        <v>78</v>
      </c>
      <c r="M176" s="52">
        <v>328</v>
      </c>
      <c r="N176" s="52">
        <v>339</v>
      </c>
      <c r="O176" s="52">
        <v>157</v>
      </c>
      <c r="P176" s="52">
        <v>5</v>
      </c>
      <c r="Q176" s="52">
        <v>62</v>
      </c>
      <c r="R176" s="52">
        <v>94</v>
      </c>
      <c r="S176" s="52">
        <v>134</v>
      </c>
      <c r="T176" s="52">
        <v>33</v>
      </c>
      <c r="U176" s="52">
        <v>56</v>
      </c>
      <c r="V176" s="52">
        <v>83</v>
      </c>
      <c r="W176" s="52">
        <v>109</v>
      </c>
      <c r="DA176" s="63" t="s">
        <v>1220</v>
      </c>
    </row>
    <row r="177" spans="1:105" ht="12" customHeight="1" x14ac:dyDescent="0.25">
      <c r="A177" s="109" t="s">
        <v>120</v>
      </c>
      <c r="B177" s="36"/>
      <c r="C177" s="36">
        <v>678</v>
      </c>
      <c r="D177" s="36">
        <v>679</v>
      </c>
      <c r="E177" s="36">
        <v>693</v>
      </c>
      <c r="F177" s="36">
        <v>732</v>
      </c>
      <c r="G177" s="36">
        <v>807</v>
      </c>
      <c r="H177" s="36">
        <v>932</v>
      </c>
      <c r="I177" s="36">
        <v>692</v>
      </c>
      <c r="J177" s="36">
        <v>874</v>
      </c>
      <c r="K177" s="36">
        <v>821</v>
      </c>
      <c r="L177" s="36">
        <v>929</v>
      </c>
      <c r="M177" s="36">
        <v>838</v>
      </c>
      <c r="N177" s="36">
        <v>844</v>
      </c>
      <c r="O177" s="36">
        <v>818</v>
      </c>
      <c r="P177" s="36">
        <v>585</v>
      </c>
      <c r="Q177" s="36">
        <v>2025</v>
      </c>
      <c r="R177" s="36">
        <v>1112</v>
      </c>
      <c r="S177" s="36">
        <v>1232</v>
      </c>
      <c r="T177" s="36">
        <v>1228</v>
      </c>
      <c r="U177" s="36">
        <v>1693</v>
      </c>
      <c r="V177" s="36">
        <v>1488</v>
      </c>
      <c r="W177" s="36">
        <v>1129</v>
      </c>
      <c r="DA177" s="60" t="s">
        <v>1221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1222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1223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51</v>
      </c>
      <c r="L5" s="52">
        <v>80</v>
      </c>
      <c r="M5" s="52">
        <v>78</v>
      </c>
      <c r="N5" s="52">
        <v>67</v>
      </c>
      <c r="O5" s="52">
        <v>82</v>
      </c>
      <c r="P5" s="52">
        <v>11</v>
      </c>
      <c r="Q5" s="52">
        <v>4</v>
      </c>
      <c r="R5" s="52">
        <v>0</v>
      </c>
      <c r="S5" s="52">
        <v>0</v>
      </c>
      <c r="T5" s="52">
        <v>0</v>
      </c>
      <c r="U5" s="52">
        <v>0</v>
      </c>
      <c r="V5" s="52">
        <v>11</v>
      </c>
      <c r="W5" s="52">
        <v>30</v>
      </c>
      <c r="DA5" s="63" t="s">
        <v>1224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11</v>
      </c>
      <c r="D8" s="52">
        <v>8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3</v>
      </c>
      <c r="L8" s="52">
        <v>23</v>
      </c>
      <c r="M8" s="52">
        <v>40</v>
      </c>
      <c r="N8" s="52">
        <v>32</v>
      </c>
      <c r="O8" s="52">
        <v>26</v>
      </c>
      <c r="P8" s="52">
        <v>22</v>
      </c>
      <c r="Q8" s="52">
        <v>8</v>
      </c>
      <c r="R8" s="52">
        <v>1</v>
      </c>
      <c r="S8" s="52">
        <v>1</v>
      </c>
      <c r="T8" s="52">
        <v>0</v>
      </c>
      <c r="U8" s="52">
        <v>0</v>
      </c>
      <c r="V8" s="52">
        <v>2</v>
      </c>
      <c r="W8" s="52">
        <v>7</v>
      </c>
      <c r="DA8" s="63" t="s">
        <v>1225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1226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1</v>
      </c>
      <c r="E11" s="52">
        <v>0</v>
      </c>
      <c r="F11" s="52">
        <v>3</v>
      </c>
      <c r="G11" s="52">
        <v>6</v>
      </c>
      <c r="H11" s="52">
        <v>12</v>
      </c>
      <c r="I11" s="52">
        <v>1</v>
      </c>
      <c r="J11" s="52">
        <v>1</v>
      </c>
      <c r="K11" s="52">
        <v>0</v>
      </c>
      <c r="L11" s="52">
        <v>2</v>
      </c>
      <c r="M11" s="52">
        <v>2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1227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1228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9</v>
      </c>
      <c r="D15" s="52">
        <v>6</v>
      </c>
      <c r="E15" s="52">
        <v>0</v>
      </c>
      <c r="F15" s="52">
        <v>43</v>
      </c>
      <c r="G15" s="52">
        <v>71</v>
      </c>
      <c r="H15" s="52">
        <v>76</v>
      </c>
      <c r="I15" s="52">
        <v>1</v>
      </c>
      <c r="J15" s="52">
        <v>0</v>
      </c>
      <c r="K15" s="52">
        <v>0</v>
      </c>
      <c r="L15" s="52">
        <v>47</v>
      </c>
      <c r="M15" s="52">
        <v>41</v>
      </c>
      <c r="N15" s="52">
        <v>31</v>
      </c>
      <c r="O15" s="52">
        <v>54</v>
      </c>
      <c r="P15" s="52">
        <v>23</v>
      </c>
      <c r="Q15" s="52">
        <v>0</v>
      </c>
      <c r="R15" s="52">
        <v>0</v>
      </c>
      <c r="S15" s="52">
        <v>0</v>
      </c>
      <c r="T15" s="52">
        <v>0</v>
      </c>
      <c r="U15" s="52">
        <v>37</v>
      </c>
      <c r="V15" s="52">
        <v>0</v>
      </c>
      <c r="W15" s="52">
        <v>23</v>
      </c>
      <c r="DA15" s="63" t="s">
        <v>1229</v>
      </c>
    </row>
    <row r="16" spans="1:105" ht="12" customHeight="1" x14ac:dyDescent="0.25">
      <c r="A16" s="97" t="s">
        <v>121</v>
      </c>
      <c r="B16" s="52"/>
      <c r="C16" s="52">
        <v>1</v>
      </c>
      <c r="D16" s="52">
        <v>1</v>
      </c>
      <c r="E16" s="52">
        <v>0</v>
      </c>
      <c r="F16" s="52">
        <v>6</v>
      </c>
      <c r="G16" s="52">
        <v>13</v>
      </c>
      <c r="H16" s="52">
        <v>12</v>
      </c>
      <c r="I16" s="52">
        <v>30</v>
      </c>
      <c r="J16" s="52">
        <v>8</v>
      </c>
      <c r="K16" s="52">
        <v>51</v>
      </c>
      <c r="L16" s="52">
        <v>31</v>
      </c>
      <c r="M16" s="52">
        <v>35</v>
      </c>
      <c r="N16" s="52">
        <v>43</v>
      </c>
      <c r="O16" s="52">
        <v>35</v>
      </c>
      <c r="P16" s="52">
        <v>10</v>
      </c>
      <c r="Q16" s="52">
        <v>20</v>
      </c>
      <c r="R16" s="52">
        <v>10</v>
      </c>
      <c r="S16" s="52">
        <v>14</v>
      </c>
      <c r="T16" s="52">
        <v>19</v>
      </c>
      <c r="U16" s="52">
        <v>0</v>
      </c>
      <c r="V16" s="52">
        <v>64</v>
      </c>
      <c r="W16" s="52">
        <v>57</v>
      </c>
      <c r="DA16" s="63" t="s">
        <v>1230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1231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3</v>
      </c>
      <c r="G21" s="52">
        <v>47</v>
      </c>
      <c r="H21" s="52">
        <v>25</v>
      </c>
      <c r="I21" s="52">
        <v>0</v>
      </c>
      <c r="J21" s="52">
        <v>0</v>
      </c>
      <c r="K21" s="52">
        <v>10</v>
      </c>
      <c r="L21" s="52">
        <v>0</v>
      </c>
      <c r="M21" s="52">
        <v>1</v>
      </c>
      <c r="N21" s="52">
        <v>2</v>
      </c>
      <c r="O21" s="52">
        <v>5</v>
      </c>
      <c r="P21" s="52">
        <v>1</v>
      </c>
      <c r="Q21" s="52">
        <v>0</v>
      </c>
      <c r="R21" s="52">
        <v>0</v>
      </c>
      <c r="S21" s="52">
        <v>0</v>
      </c>
      <c r="T21" s="52">
        <v>1</v>
      </c>
      <c r="U21" s="52">
        <v>2</v>
      </c>
      <c r="V21" s="52">
        <v>4</v>
      </c>
      <c r="W21" s="52">
        <v>0</v>
      </c>
      <c r="DA21" s="63" t="s">
        <v>1232</v>
      </c>
    </row>
    <row r="22" spans="1:105" ht="12" customHeight="1" x14ac:dyDescent="0.25">
      <c r="A22" s="109" t="s">
        <v>120</v>
      </c>
      <c r="B22" s="36"/>
      <c r="C22" s="36">
        <v>4</v>
      </c>
      <c r="D22" s="36">
        <v>34</v>
      </c>
      <c r="E22" s="36">
        <v>3</v>
      </c>
      <c r="F22" s="36">
        <v>18</v>
      </c>
      <c r="G22" s="36">
        <v>52</v>
      </c>
      <c r="H22" s="36">
        <v>76</v>
      </c>
      <c r="I22" s="36">
        <v>38</v>
      </c>
      <c r="J22" s="36">
        <v>2</v>
      </c>
      <c r="K22" s="36">
        <v>41</v>
      </c>
      <c r="L22" s="36">
        <v>80</v>
      </c>
      <c r="M22" s="36">
        <v>79</v>
      </c>
      <c r="N22" s="36">
        <v>70</v>
      </c>
      <c r="O22" s="36">
        <v>84</v>
      </c>
      <c r="P22" s="36">
        <v>20</v>
      </c>
      <c r="Q22" s="36">
        <v>29</v>
      </c>
      <c r="R22" s="36">
        <v>10</v>
      </c>
      <c r="S22" s="36">
        <v>12</v>
      </c>
      <c r="T22" s="36">
        <v>21</v>
      </c>
      <c r="U22" s="36">
        <v>36</v>
      </c>
      <c r="V22" s="36">
        <v>56</v>
      </c>
      <c r="W22" s="36">
        <v>77</v>
      </c>
      <c r="DA22" s="60" t="s">
        <v>1233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1234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39</v>
      </c>
      <c r="O26" s="52">
        <v>27</v>
      </c>
      <c r="P26" s="52">
        <v>0</v>
      </c>
      <c r="Q26" s="52">
        <v>0</v>
      </c>
      <c r="R26" s="52">
        <v>3</v>
      </c>
      <c r="S26" s="52">
        <v>5</v>
      </c>
      <c r="T26" s="52">
        <v>4</v>
      </c>
      <c r="U26" s="52">
        <v>6</v>
      </c>
      <c r="V26" s="52">
        <v>0</v>
      </c>
      <c r="W26" s="52">
        <v>0</v>
      </c>
      <c r="DA26" s="63" t="s">
        <v>1235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11</v>
      </c>
      <c r="D29" s="52">
        <v>7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5</v>
      </c>
      <c r="O29" s="52">
        <v>13</v>
      </c>
      <c r="P29" s="52">
        <v>5</v>
      </c>
      <c r="Q29" s="52">
        <v>0</v>
      </c>
      <c r="R29" s="52">
        <v>0</v>
      </c>
      <c r="S29" s="52">
        <v>1</v>
      </c>
      <c r="T29" s="52">
        <v>1</v>
      </c>
      <c r="U29" s="52">
        <v>3</v>
      </c>
      <c r="V29" s="52">
        <v>1</v>
      </c>
      <c r="W29" s="52">
        <v>0</v>
      </c>
      <c r="DA29" s="63" t="s">
        <v>1236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0</v>
      </c>
      <c r="D31" s="52">
        <v>0</v>
      </c>
      <c r="E31" s="52">
        <v>0</v>
      </c>
      <c r="F31" s="52">
        <v>3</v>
      </c>
      <c r="G31" s="52">
        <v>8</v>
      </c>
      <c r="H31" s="52">
        <v>13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1237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1238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0</v>
      </c>
      <c r="D35" s="52">
        <v>0</v>
      </c>
      <c r="E35" s="52">
        <v>0</v>
      </c>
      <c r="F35" s="52">
        <v>44</v>
      </c>
      <c r="G35" s="52">
        <v>84</v>
      </c>
      <c r="H35" s="52">
        <v>79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18</v>
      </c>
      <c r="O35" s="52">
        <v>16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15</v>
      </c>
      <c r="V35" s="52">
        <v>0</v>
      </c>
      <c r="W35" s="52">
        <v>1</v>
      </c>
      <c r="DA35" s="63" t="s">
        <v>1239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6</v>
      </c>
      <c r="G36" s="52">
        <v>16</v>
      </c>
      <c r="H36" s="52">
        <v>12</v>
      </c>
      <c r="I36" s="52">
        <v>1</v>
      </c>
      <c r="J36" s="52">
        <v>0</v>
      </c>
      <c r="K36" s="52">
        <v>1</v>
      </c>
      <c r="L36" s="52">
        <v>0</v>
      </c>
      <c r="M36" s="52">
        <v>0</v>
      </c>
      <c r="N36" s="52">
        <v>21</v>
      </c>
      <c r="O36" s="52">
        <v>11</v>
      </c>
      <c r="P36" s="52">
        <v>0</v>
      </c>
      <c r="Q36" s="52">
        <v>0</v>
      </c>
      <c r="R36" s="52">
        <v>3</v>
      </c>
      <c r="S36" s="52">
        <v>5</v>
      </c>
      <c r="T36" s="52">
        <v>5</v>
      </c>
      <c r="U36" s="52">
        <v>0</v>
      </c>
      <c r="V36" s="52">
        <v>6</v>
      </c>
      <c r="W36" s="52">
        <v>2</v>
      </c>
      <c r="DA36" s="63" t="s">
        <v>1240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0</v>
      </c>
      <c r="E40" s="52">
        <v>0</v>
      </c>
      <c r="F40" s="52">
        <v>5</v>
      </c>
      <c r="G40" s="52">
        <v>54</v>
      </c>
      <c r="H40" s="52">
        <v>25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2</v>
      </c>
      <c r="O40" s="52">
        <v>2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1241</v>
      </c>
    </row>
    <row r="41" spans="1:105" ht="12" customHeight="1" x14ac:dyDescent="0.25">
      <c r="A41" s="109" t="s">
        <v>120</v>
      </c>
      <c r="B41" s="36"/>
      <c r="C41" s="36">
        <v>0</v>
      </c>
      <c r="D41" s="36">
        <v>0</v>
      </c>
      <c r="E41" s="36">
        <v>0</v>
      </c>
      <c r="F41" s="36">
        <v>40</v>
      </c>
      <c r="G41" s="36">
        <v>61</v>
      </c>
      <c r="H41" s="36">
        <v>79</v>
      </c>
      <c r="I41" s="36">
        <v>0</v>
      </c>
      <c r="J41" s="36">
        <v>1</v>
      </c>
      <c r="K41" s="36">
        <v>1</v>
      </c>
      <c r="L41" s="36">
        <v>1</v>
      </c>
      <c r="M41" s="36">
        <v>0</v>
      </c>
      <c r="N41" s="36">
        <v>37</v>
      </c>
      <c r="O41" s="36">
        <v>25</v>
      </c>
      <c r="P41" s="36">
        <v>0</v>
      </c>
      <c r="Q41" s="36">
        <v>0</v>
      </c>
      <c r="R41" s="36">
        <v>3</v>
      </c>
      <c r="S41" s="36">
        <v>5</v>
      </c>
      <c r="T41" s="36">
        <v>4</v>
      </c>
      <c r="U41" s="36">
        <v>16</v>
      </c>
      <c r="V41" s="36">
        <v>6</v>
      </c>
      <c r="W41" s="36">
        <v>3</v>
      </c>
      <c r="DA41" s="60" t="s">
        <v>1242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1243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7577</v>
      </c>
      <c r="D45" s="52">
        <v>5703</v>
      </c>
      <c r="E45" s="52">
        <v>5791</v>
      </c>
      <c r="F45" s="52">
        <v>6670</v>
      </c>
      <c r="G45" s="52">
        <v>7483</v>
      </c>
      <c r="H45" s="52">
        <v>12162</v>
      </c>
      <c r="I45" s="52">
        <v>7321</v>
      </c>
      <c r="J45" s="52">
        <v>6742</v>
      </c>
      <c r="K45" s="52">
        <v>4387</v>
      </c>
      <c r="L45" s="52">
        <v>3904</v>
      </c>
      <c r="M45" s="52">
        <v>7775</v>
      </c>
      <c r="N45" s="52">
        <v>11483</v>
      </c>
      <c r="O45" s="52">
        <v>8809</v>
      </c>
      <c r="P45" s="52">
        <v>3718</v>
      </c>
      <c r="Q45" s="52">
        <v>4367</v>
      </c>
      <c r="R45" s="52">
        <v>4899</v>
      </c>
      <c r="S45" s="52">
        <v>3608</v>
      </c>
      <c r="T45" s="52">
        <v>5579</v>
      </c>
      <c r="U45" s="52">
        <v>5493</v>
      </c>
      <c r="V45" s="52">
        <v>9608</v>
      </c>
      <c r="W45" s="52">
        <v>11634</v>
      </c>
      <c r="DA45" s="63" t="s">
        <v>1244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1704</v>
      </c>
      <c r="D48" s="52">
        <v>1409</v>
      </c>
      <c r="E48" s="52">
        <v>2044</v>
      </c>
      <c r="F48" s="52">
        <v>1137</v>
      </c>
      <c r="G48" s="52">
        <v>1523</v>
      </c>
      <c r="H48" s="52">
        <v>3542</v>
      </c>
      <c r="I48" s="52">
        <v>2156</v>
      </c>
      <c r="J48" s="52">
        <v>1794</v>
      </c>
      <c r="K48" s="52">
        <v>1981</v>
      </c>
      <c r="L48" s="52">
        <v>2241</v>
      </c>
      <c r="M48" s="52">
        <v>3334</v>
      </c>
      <c r="N48" s="52">
        <v>4263</v>
      </c>
      <c r="O48" s="52">
        <v>3943</v>
      </c>
      <c r="P48" s="52">
        <v>2907</v>
      </c>
      <c r="Q48" s="52">
        <v>2224</v>
      </c>
      <c r="R48" s="52">
        <v>1949</v>
      </c>
      <c r="S48" s="52">
        <v>2018</v>
      </c>
      <c r="T48" s="52">
        <v>2764</v>
      </c>
      <c r="U48" s="52">
        <v>2725</v>
      </c>
      <c r="V48" s="52">
        <v>5306</v>
      </c>
      <c r="W48" s="52">
        <v>5732</v>
      </c>
      <c r="DA48" s="63" t="s">
        <v>1245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5843</v>
      </c>
      <c r="D50" s="52">
        <v>5681</v>
      </c>
      <c r="E50" s="52">
        <v>5873</v>
      </c>
      <c r="F50" s="52">
        <v>6369</v>
      </c>
      <c r="G50" s="52">
        <v>7323</v>
      </c>
      <c r="H50" s="52">
        <v>8763</v>
      </c>
      <c r="I50" s="52">
        <v>8139</v>
      </c>
      <c r="J50" s="52">
        <v>8343</v>
      </c>
      <c r="K50" s="52">
        <v>7256</v>
      </c>
      <c r="L50" s="52">
        <v>5438</v>
      </c>
      <c r="M50" s="52">
        <v>6999</v>
      </c>
      <c r="N50" s="52">
        <v>7857</v>
      </c>
      <c r="O50" s="52">
        <v>4810</v>
      </c>
      <c r="P50" s="52">
        <v>1926</v>
      </c>
      <c r="Q50" s="52">
        <v>6468</v>
      </c>
      <c r="R50" s="52">
        <v>6501</v>
      </c>
      <c r="S50" s="52">
        <v>3963</v>
      </c>
      <c r="T50" s="52">
        <v>5019</v>
      </c>
      <c r="U50" s="52">
        <v>5121</v>
      </c>
      <c r="V50" s="52">
        <v>7203</v>
      </c>
      <c r="W50" s="52">
        <v>10331</v>
      </c>
      <c r="DA50" s="63" t="s">
        <v>1246</v>
      </c>
    </row>
    <row r="51" spans="1:105" ht="12" customHeight="1" x14ac:dyDescent="0.25">
      <c r="A51" s="97" t="s">
        <v>137</v>
      </c>
      <c r="B51" s="52"/>
      <c r="C51" s="52">
        <v>4</v>
      </c>
      <c r="D51" s="52">
        <v>12</v>
      </c>
      <c r="E51" s="52">
        <v>12</v>
      </c>
      <c r="F51" s="52">
        <v>13</v>
      </c>
      <c r="G51" s="52">
        <v>19</v>
      </c>
      <c r="H51" s="52">
        <v>38</v>
      </c>
      <c r="I51" s="52">
        <v>48</v>
      </c>
      <c r="J51" s="52">
        <v>59</v>
      </c>
      <c r="K51" s="52">
        <v>148</v>
      </c>
      <c r="L51" s="52">
        <v>31</v>
      </c>
      <c r="M51" s="52">
        <v>34</v>
      </c>
      <c r="N51" s="52">
        <v>226</v>
      </c>
      <c r="O51" s="52">
        <v>0</v>
      </c>
      <c r="P51" s="52">
        <v>0</v>
      </c>
      <c r="Q51" s="52">
        <v>97</v>
      </c>
      <c r="R51" s="52">
        <v>121</v>
      </c>
      <c r="S51" s="52">
        <v>0</v>
      </c>
      <c r="T51" s="52">
        <v>0</v>
      </c>
      <c r="U51" s="52">
        <v>0</v>
      </c>
      <c r="V51" s="52">
        <v>172</v>
      </c>
      <c r="W51" s="52">
        <v>186</v>
      </c>
      <c r="DA51" s="63" t="s">
        <v>1247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3842</v>
      </c>
      <c r="D54" s="52">
        <v>1920</v>
      </c>
      <c r="E54" s="52">
        <v>1920</v>
      </c>
      <c r="F54" s="52">
        <v>2457</v>
      </c>
      <c r="G54" s="52">
        <v>2428</v>
      </c>
      <c r="H54" s="52">
        <v>5591</v>
      </c>
      <c r="I54" s="52">
        <v>11</v>
      </c>
      <c r="J54" s="52">
        <v>0</v>
      </c>
      <c r="K54" s="52">
        <v>0</v>
      </c>
      <c r="L54" s="52">
        <v>47</v>
      </c>
      <c r="M54" s="52">
        <v>1704</v>
      </c>
      <c r="N54" s="52">
        <v>2756</v>
      </c>
      <c r="O54" s="52">
        <v>3726</v>
      </c>
      <c r="P54" s="52">
        <v>3057</v>
      </c>
      <c r="Q54" s="52">
        <v>0</v>
      </c>
      <c r="R54" s="52">
        <v>0</v>
      </c>
      <c r="S54" s="52">
        <v>0</v>
      </c>
      <c r="T54" s="52">
        <v>41</v>
      </c>
      <c r="U54" s="52">
        <v>2867</v>
      </c>
      <c r="V54" s="52">
        <v>0</v>
      </c>
      <c r="W54" s="52">
        <v>1015</v>
      </c>
      <c r="DA54" s="63" t="s">
        <v>1248</v>
      </c>
    </row>
    <row r="55" spans="1:105" ht="12" customHeight="1" x14ac:dyDescent="0.25">
      <c r="A55" s="97" t="s">
        <v>121</v>
      </c>
      <c r="B55" s="52"/>
      <c r="C55" s="52">
        <v>226</v>
      </c>
      <c r="D55" s="52">
        <v>437</v>
      </c>
      <c r="E55" s="52">
        <v>380</v>
      </c>
      <c r="F55" s="52">
        <v>345</v>
      </c>
      <c r="G55" s="52">
        <v>457</v>
      </c>
      <c r="H55" s="52">
        <v>867</v>
      </c>
      <c r="I55" s="52">
        <v>285</v>
      </c>
      <c r="J55" s="52">
        <v>707</v>
      </c>
      <c r="K55" s="52">
        <v>0</v>
      </c>
      <c r="L55" s="52">
        <v>27</v>
      </c>
      <c r="M55" s="52">
        <v>1496</v>
      </c>
      <c r="N55" s="52">
        <v>3170</v>
      </c>
      <c r="O55" s="52">
        <v>2802</v>
      </c>
      <c r="P55" s="52">
        <v>1672</v>
      </c>
      <c r="Q55" s="52">
        <v>1</v>
      </c>
      <c r="R55" s="52">
        <v>1</v>
      </c>
      <c r="S55" s="52">
        <v>791</v>
      </c>
      <c r="T55" s="52">
        <v>2114</v>
      </c>
      <c r="U55" s="52">
        <v>0</v>
      </c>
      <c r="V55" s="52">
        <v>5701</v>
      </c>
      <c r="W55" s="52">
        <v>2595</v>
      </c>
      <c r="DA55" s="63" t="s">
        <v>1249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897</v>
      </c>
      <c r="D59" s="52">
        <v>9</v>
      </c>
      <c r="E59" s="52">
        <v>4</v>
      </c>
      <c r="F59" s="52">
        <v>1156</v>
      </c>
      <c r="G59" s="52">
        <v>7596</v>
      </c>
      <c r="H59" s="52">
        <v>5473</v>
      </c>
      <c r="I59" s="52">
        <v>0</v>
      </c>
      <c r="J59" s="52">
        <v>282</v>
      </c>
      <c r="K59" s="52">
        <v>2013</v>
      </c>
      <c r="L59" s="52">
        <v>57</v>
      </c>
      <c r="M59" s="52">
        <v>236</v>
      </c>
      <c r="N59" s="52">
        <v>589</v>
      </c>
      <c r="O59" s="52">
        <v>980</v>
      </c>
      <c r="P59" s="52">
        <v>1003</v>
      </c>
      <c r="Q59" s="52">
        <v>168</v>
      </c>
      <c r="R59" s="52">
        <v>755</v>
      </c>
      <c r="S59" s="52">
        <v>936</v>
      </c>
      <c r="T59" s="52">
        <v>1015</v>
      </c>
      <c r="U59" s="52">
        <v>1272</v>
      </c>
      <c r="V59" s="52">
        <v>1512</v>
      </c>
      <c r="W59" s="52">
        <v>28</v>
      </c>
      <c r="DA59" s="63" t="s">
        <v>1250</v>
      </c>
    </row>
    <row r="60" spans="1:105" ht="12" customHeight="1" x14ac:dyDescent="0.25">
      <c r="A60" s="109" t="s">
        <v>120</v>
      </c>
      <c r="B60" s="36"/>
      <c r="C60" s="36">
        <v>13524</v>
      </c>
      <c r="D60" s="36">
        <v>18023</v>
      </c>
      <c r="E60" s="36">
        <v>12461</v>
      </c>
      <c r="F60" s="36">
        <v>8377</v>
      </c>
      <c r="G60" s="36">
        <v>8460</v>
      </c>
      <c r="H60" s="36">
        <v>16866</v>
      </c>
      <c r="I60" s="36">
        <v>12871</v>
      </c>
      <c r="J60" s="36">
        <v>10492</v>
      </c>
      <c r="K60" s="36">
        <v>8189</v>
      </c>
      <c r="L60" s="36">
        <v>9738</v>
      </c>
      <c r="M60" s="36">
        <v>15180</v>
      </c>
      <c r="N60" s="36">
        <v>18473</v>
      </c>
      <c r="O60" s="36">
        <v>14493</v>
      </c>
      <c r="P60" s="36">
        <v>10513</v>
      </c>
      <c r="Q60" s="36">
        <v>10245</v>
      </c>
      <c r="R60" s="36">
        <v>10112</v>
      </c>
      <c r="S60" s="36">
        <v>8677</v>
      </c>
      <c r="T60" s="36">
        <v>11511</v>
      </c>
      <c r="U60" s="36">
        <v>12425</v>
      </c>
      <c r="V60" s="36">
        <v>15864</v>
      </c>
      <c r="W60" s="36">
        <v>17522</v>
      </c>
      <c r="DA60" s="60" t="s">
        <v>1251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1252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7881</v>
      </c>
      <c r="D64" s="52">
        <v>9754</v>
      </c>
      <c r="E64" s="52">
        <v>9148</v>
      </c>
      <c r="F64" s="52">
        <v>8186</v>
      </c>
      <c r="G64" s="52">
        <v>7526</v>
      </c>
      <c r="H64" s="52">
        <v>7032</v>
      </c>
      <c r="I64" s="52">
        <v>8098</v>
      </c>
      <c r="J64" s="52">
        <v>10516</v>
      </c>
      <c r="K64" s="52">
        <v>12057</v>
      </c>
      <c r="L64" s="52">
        <v>11613</v>
      </c>
      <c r="M64" s="52">
        <v>10271</v>
      </c>
      <c r="N64" s="52">
        <v>13435</v>
      </c>
      <c r="O64" s="52">
        <v>8935</v>
      </c>
      <c r="P64" s="52">
        <v>12515</v>
      </c>
      <c r="Q64" s="52">
        <v>13934</v>
      </c>
      <c r="R64" s="52">
        <v>18199</v>
      </c>
      <c r="S64" s="52">
        <v>20981</v>
      </c>
      <c r="T64" s="52">
        <v>17882</v>
      </c>
      <c r="U64" s="52">
        <v>16661</v>
      </c>
      <c r="V64" s="52">
        <v>17156</v>
      </c>
      <c r="W64" s="52">
        <v>7918</v>
      </c>
      <c r="DA64" s="63" t="s">
        <v>1253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1417</v>
      </c>
      <c r="D67" s="52">
        <v>1209</v>
      </c>
      <c r="E67" s="52">
        <v>2852</v>
      </c>
      <c r="F67" s="52">
        <v>1864</v>
      </c>
      <c r="G67" s="52">
        <v>1961</v>
      </c>
      <c r="H67" s="52">
        <v>3065</v>
      </c>
      <c r="I67" s="52">
        <v>1642</v>
      </c>
      <c r="J67" s="52">
        <v>1674</v>
      </c>
      <c r="K67" s="52">
        <v>3045</v>
      </c>
      <c r="L67" s="52">
        <v>5424</v>
      </c>
      <c r="M67" s="52">
        <v>7253</v>
      </c>
      <c r="N67" s="52">
        <v>5434</v>
      </c>
      <c r="O67" s="52">
        <v>4516</v>
      </c>
      <c r="P67" s="52">
        <v>3881</v>
      </c>
      <c r="Q67" s="52">
        <v>6403</v>
      </c>
      <c r="R67" s="52">
        <v>6585</v>
      </c>
      <c r="S67" s="52">
        <v>7681</v>
      </c>
      <c r="T67" s="52">
        <v>12233</v>
      </c>
      <c r="U67" s="52">
        <v>9695</v>
      </c>
      <c r="V67" s="52">
        <v>12845</v>
      </c>
      <c r="W67" s="52">
        <v>8782</v>
      </c>
      <c r="DA67" s="63" t="s">
        <v>1254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7383</v>
      </c>
      <c r="D69" s="52">
        <v>9655</v>
      </c>
      <c r="E69" s="52">
        <v>8952</v>
      </c>
      <c r="F69" s="52">
        <v>7890</v>
      </c>
      <c r="G69" s="52">
        <v>7443</v>
      </c>
      <c r="H69" s="52">
        <v>9741</v>
      </c>
      <c r="I69" s="52">
        <v>8088</v>
      </c>
      <c r="J69" s="52">
        <v>10228</v>
      </c>
      <c r="K69" s="52">
        <v>9484</v>
      </c>
      <c r="L69" s="52">
        <v>7945</v>
      </c>
      <c r="M69" s="52">
        <v>9193</v>
      </c>
      <c r="N69" s="52">
        <v>10842</v>
      </c>
      <c r="O69" s="52">
        <v>8981</v>
      </c>
      <c r="P69" s="52">
        <v>12695</v>
      </c>
      <c r="Q69" s="52">
        <v>5303</v>
      </c>
      <c r="R69" s="52">
        <v>13733</v>
      </c>
      <c r="S69" s="52">
        <v>17527</v>
      </c>
      <c r="T69" s="52">
        <v>16669</v>
      </c>
      <c r="U69" s="52">
        <v>15269</v>
      </c>
      <c r="V69" s="52">
        <v>7359</v>
      </c>
      <c r="W69" s="52">
        <v>6160</v>
      </c>
      <c r="DA69" s="63" t="s">
        <v>1255</v>
      </c>
    </row>
    <row r="70" spans="1:105" ht="12" customHeight="1" x14ac:dyDescent="0.25">
      <c r="A70" s="97" t="s">
        <v>133</v>
      </c>
      <c r="B70" s="52"/>
      <c r="C70" s="52">
        <v>80</v>
      </c>
      <c r="D70" s="52">
        <v>242</v>
      </c>
      <c r="E70" s="52">
        <v>289</v>
      </c>
      <c r="F70" s="52">
        <v>301</v>
      </c>
      <c r="G70" s="52">
        <v>521</v>
      </c>
      <c r="H70" s="52">
        <v>675</v>
      </c>
      <c r="I70" s="52">
        <v>1224</v>
      </c>
      <c r="J70" s="52">
        <v>1636</v>
      </c>
      <c r="K70" s="52">
        <v>2758</v>
      </c>
      <c r="L70" s="52">
        <v>3583</v>
      </c>
      <c r="M70" s="52">
        <v>931</v>
      </c>
      <c r="N70" s="52">
        <v>3528</v>
      </c>
      <c r="O70" s="52">
        <v>0</v>
      </c>
      <c r="P70" s="52">
        <v>0</v>
      </c>
      <c r="Q70" s="52">
        <v>6179</v>
      </c>
      <c r="R70" s="52">
        <v>3780</v>
      </c>
      <c r="S70" s="52">
        <v>3278</v>
      </c>
      <c r="T70" s="52">
        <v>1876</v>
      </c>
      <c r="U70" s="52">
        <v>1508</v>
      </c>
      <c r="V70" s="52">
        <v>8894</v>
      </c>
      <c r="W70" s="52">
        <v>1570</v>
      </c>
      <c r="DA70" s="63" t="s">
        <v>1256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1645</v>
      </c>
      <c r="D73" s="52">
        <v>964</v>
      </c>
      <c r="E73" s="52">
        <v>1048</v>
      </c>
      <c r="F73" s="52">
        <v>1229</v>
      </c>
      <c r="G73" s="52">
        <v>902</v>
      </c>
      <c r="H73" s="52">
        <v>0</v>
      </c>
      <c r="I73" s="52">
        <v>0</v>
      </c>
      <c r="J73" s="52">
        <v>0</v>
      </c>
      <c r="K73" s="52">
        <v>0</v>
      </c>
      <c r="L73" s="52">
        <v>250</v>
      </c>
      <c r="M73" s="52">
        <v>524</v>
      </c>
      <c r="N73" s="52">
        <v>0</v>
      </c>
      <c r="O73" s="52">
        <v>5</v>
      </c>
      <c r="P73" s="52">
        <v>259</v>
      </c>
      <c r="Q73" s="52">
        <v>0</v>
      </c>
      <c r="R73" s="52">
        <v>0</v>
      </c>
      <c r="S73" s="52">
        <v>0</v>
      </c>
      <c r="T73" s="52">
        <v>0</v>
      </c>
      <c r="U73" s="52">
        <v>205</v>
      </c>
      <c r="V73" s="52">
        <v>0</v>
      </c>
      <c r="W73" s="52">
        <v>223</v>
      </c>
      <c r="DA73" s="63" t="s">
        <v>1257</v>
      </c>
    </row>
    <row r="74" spans="1:105" ht="12" customHeight="1" x14ac:dyDescent="0.25">
      <c r="A74" s="97" t="s">
        <v>121</v>
      </c>
      <c r="B74" s="52"/>
      <c r="C74" s="52">
        <v>97</v>
      </c>
      <c r="D74" s="52">
        <v>219</v>
      </c>
      <c r="E74" s="52">
        <v>207</v>
      </c>
      <c r="F74" s="52">
        <v>172</v>
      </c>
      <c r="G74" s="52">
        <v>169</v>
      </c>
      <c r="H74" s="52">
        <v>0</v>
      </c>
      <c r="I74" s="52">
        <v>0</v>
      </c>
      <c r="J74" s="52">
        <v>0</v>
      </c>
      <c r="K74" s="52">
        <v>1</v>
      </c>
      <c r="L74" s="52">
        <v>165</v>
      </c>
      <c r="M74" s="52">
        <v>458</v>
      </c>
      <c r="N74" s="52">
        <v>0</v>
      </c>
      <c r="O74" s="52">
        <v>4</v>
      </c>
      <c r="P74" s="52">
        <v>140</v>
      </c>
      <c r="Q74" s="52">
        <v>2506</v>
      </c>
      <c r="R74" s="52">
        <v>777</v>
      </c>
      <c r="S74" s="52">
        <v>419</v>
      </c>
      <c r="T74" s="52">
        <v>1</v>
      </c>
      <c r="U74" s="52">
        <v>0</v>
      </c>
      <c r="V74" s="52">
        <v>1298</v>
      </c>
      <c r="W74" s="52">
        <v>564</v>
      </c>
      <c r="DA74" s="63" t="s">
        <v>1258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10197</v>
      </c>
      <c r="D78" s="52">
        <v>5790</v>
      </c>
      <c r="E78" s="52">
        <v>6238</v>
      </c>
      <c r="F78" s="52">
        <v>5764</v>
      </c>
      <c r="G78" s="52">
        <v>7822</v>
      </c>
      <c r="H78" s="52">
        <v>10235</v>
      </c>
      <c r="I78" s="52">
        <v>9830</v>
      </c>
      <c r="J78" s="52">
        <v>12583</v>
      </c>
      <c r="K78" s="52">
        <v>12517</v>
      </c>
      <c r="L78" s="52">
        <v>11958</v>
      </c>
      <c r="M78" s="52">
        <v>7074</v>
      </c>
      <c r="N78" s="52">
        <v>9762</v>
      </c>
      <c r="O78" s="52">
        <v>10216</v>
      </c>
      <c r="P78" s="52">
        <v>14039</v>
      </c>
      <c r="Q78" s="52">
        <v>27155</v>
      </c>
      <c r="R78" s="52">
        <v>24963</v>
      </c>
      <c r="S78" s="52">
        <v>24960</v>
      </c>
      <c r="T78" s="52">
        <v>17018</v>
      </c>
      <c r="U78" s="52">
        <v>21599</v>
      </c>
      <c r="V78" s="52">
        <v>37210</v>
      </c>
      <c r="W78" s="52">
        <v>32670</v>
      </c>
      <c r="DA78" s="63" t="s">
        <v>1259</v>
      </c>
    </row>
    <row r="79" spans="1:105" ht="12" customHeight="1" x14ac:dyDescent="0.25">
      <c r="A79" s="109" t="s">
        <v>120</v>
      </c>
      <c r="B79" s="36"/>
      <c r="C79" s="36">
        <v>3071</v>
      </c>
      <c r="D79" s="36">
        <v>9375</v>
      </c>
      <c r="E79" s="36">
        <v>8490</v>
      </c>
      <c r="F79" s="36">
        <v>8479</v>
      </c>
      <c r="G79" s="36">
        <v>6707</v>
      </c>
      <c r="H79" s="36">
        <v>5365</v>
      </c>
      <c r="I79" s="36">
        <v>2721</v>
      </c>
      <c r="J79" s="36">
        <v>3086</v>
      </c>
      <c r="K79" s="36">
        <v>7291</v>
      </c>
      <c r="L79" s="36">
        <v>7643</v>
      </c>
      <c r="M79" s="36">
        <v>10799</v>
      </c>
      <c r="N79" s="36">
        <v>11066</v>
      </c>
      <c r="O79" s="36">
        <v>6397</v>
      </c>
      <c r="P79" s="36">
        <v>7047</v>
      </c>
      <c r="Q79" s="36">
        <v>1925</v>
      </c>
      <c r="R79" s="36">
        <v>1604</v>
      </c>
      <c r="S79" s="36">
        <v>5315</v>
      </c>
      <c r="T79" s="36">
        <v>11924</v>
      </c>
      <c r="U79" s="36">
        <v>6302</v>
      </c>
      <c r="V79" s="36">
        <v>276</v>
      </c>
      <c r="W79" s="36">
        <v>1970</v>
      </c>
      <c r="DA79" s="60" t="s">
        <v>1260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1261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491</v>
      </c>
      <c r="D83" s="52">
        <v>457</v>
      </c>
      <c r="E83" s="52">
        <v>481</v>
      </c>
      <c r="F83" s="52">
        <v>551</v>
      </c>
      <c r="G83" s="52">
        <v>558</v>
      </c>
      <c r="H83" s="52">
        <v>702</v>
      </c>
      <c r="I83" s="52">
        <v>698</v>
      </c>
      <c r="J83" s="52">
        <v>1038</v>
      </c>
      <c r="K83" s="52">
        <v>1020</v>
      </c>
      <c r="L83" s="52">
        <v>1078</v>
      </c>
      <c r="M83" s="52">
        <v>990</v>
      </c>
      <c r="N83" s="52">
        <v>1989</v>
      </c>
      <c r="O83" s="52">
        <v>1975</v>
      </c>
      <c r="P83" s="52">
        <v>1957</v>
      </c>
      <c r="Q83" s="52">
        <v>1011</v>
      </c>
      <c r="R83" s="52">
        <v>1248</v>
      </c>
      <c r="S83" s="52">
        <v>226</v>
      </c>
      <c r="T83" s="52">
        <v>440</v>
      </c>
      <c r="U83" s="52">
        <v>0</v>
      </c>
      <c r="V83" s="52">
        <v>0</v>
      </c>
      <c r="W83" s="52">
        <v>505</v>
      </c>
      <c r="DA83" s="63" t="s">
        <v>1262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117</v>
      </c>
      <c r="D86" s="52">
        <v>98</v>
      </c>
      <c r="E86" s="52">
        <v>150</v>
      </c>
      <c r="F86" s="52">
        <v>93</v>
      </c>
      <c r="G86" s="52">
        <v>123</v>
      </c>
      <c r="H86" s="52">
        <v>242</v>
      </c>
      <c r="I86" s="52">
        <v>146</v>
      </c>
      <c r="J86" s="52">
        <v>156</v>
      </c>
      <c r="K86" s="52">
        <v>281</v>
      </c>
      <c r="L86" s="52">
        <v>486</v>
      </c>
      <c r="M86" s="52">
        <v>648</v>
      </c>
      <c r="N86" s="52">
        <v>576</v>
      </c>
      <c r="O86" s="52">
        <v>712</v>
      </c>
      <c r="P86" s="52">
        <v>709</v>
      </c>
      <c r="Q86" s="52">
        <v>824</v>
      </c>
      <c r="R86" s="52">
        <v>657</v>
      </c>
      <c r="S86" s="52">
        <v>458</v>
      </c>
      <c r="T86" s="52">
        <v>347</v>
      </c>
      <c r="U86" s="52">
        <v>161</v>
      </c>
      <c r="V86" s="52">
        <v>121</v>
      </c>
      <c r="W86" s="52">
        <v>76</v>
      </c>
      <c r="DA86" s="63" t="s">
        <v>1263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212</v>
      </c>
      <c r="D88" s="52">
        <v>230</v>
      </c>
      <c r="E88" s="52">
        <v>237</v>
      </c>
      <c r="F88" s="52">
        <v>260</v>
      </c>
      <c r="G88" s="52">
        <v>269</v>
      </c>
      <c r="H88" s="52">
        <v>324</v>
      </c>
      <c r="I88" s="52">
        <v>345</v>
      </c>
      <c r="J88" s="52">
        <v>633</v>
      </c>
      <c r="K88" s="52">
        <v>704</v>
      </c>
      <c r="L88" s="52">
        <v>544</v>
      </c>
      <c r="M88" s="52">
        <v>309</v>
      </c>
      <c r="N88" s="52">
        <v>330</v>
      </c>
      <c r="O88" s="52">
        <v>455</v>
      </c>
      <c r="P88" s="52">
        <v>1595</v>
      </c>
      <c r="Q88" s="52">
        <v>1321</v>
      </c>
      <c r="R88" s="52">
        <v>974</v>
      </c>
      <c r="S88" s="52">
        <v>1067</v>
      </c>
      <c r="T88" s="52">
        <v>1190</v>
      </c>
      <c r="U88" s="52">
        <v>774</v>
      </c>
      <c r="V88" s="52">
        <v>1400</v>
      </c>
      <c r="W88" s="52">
        <v>1145</v>
      </c>
      <c r="DA88" s="63" t="s">
        <v>1264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1</v>
      </c>
      <c r="E89" s="52">
        <v>0</v>
      </c>
      <c r="F89" s="52">
        <v>0</v>
      </c>
      <c r="G89" s="52">
        <v>1</v>
      </c>
      <c r="H89" s="52">
        <v>1</v>
      </c>
      <c r="I89" s="52">
        <v>1</v>
      </c>
      <c r="J89" s="52">
        <v>2</v>
      </c>
      <c r="K89" s="52">
        <v>9</v>
      </c>
      <c r="L89" s="52">
        <v>3</v>
      </c>
      <c r="M89" s="52">
        <v>2</v>
      </c>
      <c r="N89" s="52">
        <v>2</v>
      </c>
      <c r="O89" s="52">
        <v>0</v>
      </c>
      <c r="P89" s="52">
        <v>4</v>
      </c>
      <c r="Q89" s="52">
        <v>38</v>
      </c>
      <c r="R89" s="52">
        <v>0</v>
      </c>
      <c r="S89" s="52">
        <v>12</v>
      </c>
      <c r="T89" s="52">
        <v>22</v>
      </c>
      <c r="U89" s="52">
        <v>0</v>
      </c>
      <c r="V89" s="52">
        <v>20</v>
      </c>
      <c r="W89" s="52">
        <v>7</v>
      </c>
      <c r="DA89" s="63" t="s">
        <v>1265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19</v>
      </c>
      <c r="D92" s="52">
        <v>76</v>
      </c>
      <c r="E92" s="52">
        <v>75</v>
      </c>
      <c r="F92" s="52">
        <v>34</v>
      </c>
      <c r="G92" s="52">
        <v>46</v>
      </c>
      <c r="H92" s="52">
        <v>104</v>
      </c>
      <c r="I92" s="52">
        <v>23</v>
      </c>
      <c r="J92" s="52">
        <v>62</v>
      </c>
      <c r="K92" s="52">
        <v>5</v>
      </c>
      <c r="L92" s="52">
        <v>23</v>
      </c>
      <c r="M92" s="52">
        <v>28</v>
      </c>
      <c r="N92" s="52">
        <v>0</v>
      </c>
      <c r="O92" s="52">
        <v>0</v>
      </c>
      <c r="P92" s="52">
        <v>0</v>
      </c>
      <c r="Q92" s="52">
        <v>0</v>
      </c>
      <c r="R92" s="52">
        <v>0</v>
      </c>
      <c r="S92" s="52">
        <v>0</v>
      </c>
      <c r="T92" s="52">
        <v>0</v>
      </c>
      <c r="U92" s="52">
        <v>0</v>
      </c>
      <c r="V92" s="52">
        <v>0</v>
      </c>
      <c r="W92" s="52">
        <v>0</v>
      </c>
      <c r="DA92" s="63" t="s">
        <v>1266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1267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590</v>
      </c>
      <c r="D96" s="52">
        <v>493</v>
      </c>
      <c r="E96" s="52">
        <v>361</v>
      </c>
      <c r="F96" s="52">
        <v>559</v>
      </c>
      <c r="G96" s="52">
        <v>508</v>
      </c>
      <c r="H96" s="52">
        <v>646</v>
      </c>
      <c r="I96" s="52">
        <v>19</v>
      </c>
      <c r="J96" s="52">
        <v>0</v>
      </c>
      <c r="K96" s="52">
        <v>0</v>
      </c>
      <c r="L96" s="52">
        <v>541</v>
      </c>
      <c r="M96" s="52">
        <v>648</v>
      </c>
      <c r="N96" s="52">
        <v>1038</v>
      </c>
      <c r="O96" s="52">
        <v>1127</v>
      </c>
      <c r="P96" s="52">
        <v>643</v>
      </c>
      <c r="Q96" s="52">
        <v>0</v>
      </c>
      <c r="R96" s="52">
        <v>0</v>
      </c>
      <c r="S96" s="52">
        <v>0</v>
      </c>
      <c r="T96" s="52">
        <v>1</v>
      </c>
      <c r="U96" s="52">
        <v>0</v>
      </c>
      <c r="V96" s="52">
        <v>0</v>
      </c>
      <c r="W96" s="52">
        <v>0</v>
      </c>
      <c r="DA96" s="63" t="s">
        <v>1268</v>
      </c>
    </row>
    <row r="97" spans="1:105" ht="12" customHeight="1" x14ac:dyDescent="0.25">
      <c r="A97" s="97" t="s">
        <v>121</v>
      </c>
      <c r="B97" s="52"/>
      <c r="C97" s="52">
        <v>35</v>
      </c>
      <c r="D97" s="52">
        <v>113</v>
      </c>
      <c r="E97" s="52">
        <v>71</v>
      </c>
      <c r="F97" s="52">
        <v>79</v>
      </c>
      <c r="G97" s="52">
        <v>95</v>
      </c>
      <c r="H97" s="52">
        <v>99</v>
      </c>
      <c r="I97" s="52">
        <v>533</v>
      </c>
      <c r="J97" s="52">
        <v>679</v>
      </c>
      <c r="K97" s="52">
        <v>635</v>
      </c>
      <c r="L97" s="52">
        <v>363</v>
      </c>
      <c r="M97" s="52">
        <v>568</v>
      </c>
      <c r="N97" s="52">
        <v>1192</v>
      </c>
      <c r="O97" s="52">
        <v>839</v>
      </c>
      <c r="P97" s="52">
        <v>349</v>
      </c>
      <c r="Q97" s="52">
        <v>177</v>
      </c>
      <c r="R97" s="52">
        <v>888</v>
      </c>
      <c r="S97" s="52">
        <v>0</v>
      </c>
      <c r="T97" s="52">
        <v>104</v>
      </c>
      <c r="U97" s="52">
        <v>0</v>
      </c>
      <c r="V97" s="52">
        <v>2</v>
      </c>
      <c r="W97" s="52">
        <v>0</v>
      </c>
      <c r="DA97" s="63" t="s">
        <v>1269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1270</v>
      </c>
    </row>
    <row r="102" spans="1:105" ht="12" customHeight="1" x14ac:dyDescent="0.25">
      <c r="A102" s="97" t="s">
        <v>50</v>
      </c>
      <c r="B102" s="52"/>
      <c r="C102" s="52">
        <v>60</v>
      </c>
      <c r="D102" s="52">
        <v>0</v>
      </c>
      <c r="E102" s="52">
        <v>0</v>
      </c>
      <c r="F102" s="52">
        <v>91</v>
      </c>
      <c r="G102" s="52">
        <v>545</v>
      </c>
      <c r="H102" s="52">
        <v>346</v>
      </c>
      <c r="I102" s="52">
        <v>0</v>
      </c>
      <c r="J102" s="52">
        <v>33</v>
      </c>
      <c r="K102" s="52">
        <v>285</v>
      </c>
      <c r="L102" s="52">
        <v>7</v>
      </c>
      <c r="M102" s="52">
        <v>24</v>
      </c>
      <c r="N102" s="52">
        <v>79</v>
      </c>
      <c r="O102" s="52">
        <v>162</v>
      </c>
      <c r="P102" s="52">
        <v>235</v>
      </c>
      <c r="Q102" s="52">
        <v>28</v>
      </c>
      <c r="R102" s="52">
        <v>157</v>
      </c>
      <c r="S102" s="52">
        <v>129</v>
      </c>
      <c r="T102" s="52">
        <v>135</v>
      </c>
      <c r="U102" s="52">
        <v>72</v>
      </c>
      <c r="V102" s="52">
        <v>93</v>
      </c>
      <c r="W102" s="52">
        <v>3</v>
      </c>
      <c r="DA102" s="63" t="s">
        <v>1271</v>
      </c>
    </row>
    <row r="103" spans="1:105" ht="12" customHeight="1" x14ac:dyDescent="0.25">
      <c r="A103" s="109" t="s">
        <v>120</v>
      </c>
      <c r="B103" s="36"/>
      <c r="C103" s="36">
        <v>909</v>
      </c>
      <c r="D103" s="36">
        <v>1318</v>
      </c>
      <c r="E103" s="36">
        <v>946</v>
      </c>
      <c r="F103" s="36">
        <v>660</v>
      </c>
      <c r="G103" s="36">
        <v>612</v>
      </c>
      <c r="H103" s="36">
        <v>1070</v>
      </c>
      <c r="I103" s="36">
        <v>1091</v>
      </c>
      <c r="J103" s="36">
        <v>1295</v>
      </c>
      <c r="K103" s="36">
        <v>1169</v>
      </c>
      <c r="L103" s="36">
        <v>1539</v>
      </c>
      <c r="M103" s="36">
        <v>1600</v>
      </c>
      <c r="N103" s="36">
        <v>2561</v>
      </c>
      <c r="O103" s="36">
        <v>2418</v>
      </c>
      <c r="P103" s="36">
        <v>2487</v>
      </c>
      <c r="Q103" s="36">
        <v>1857</v>
      </c>
      <c r="R103" s="36">
        <v>2161</v>
      </c>
      <c r="S103" s="36">
        <v>1270</v>
      </c>
      <c r="T103" s="36">
        <v>1612</v>
      </c>
      <c r="U103" s="36">
        <v>801</v>
      </c>
      <c r="V103" s="36">
        <v>1028</v>
      </c>
      <c r="W103" s="36">
        <v>2252</v>
      </c>
      <c r="DA103" s="60" t="s">
        <v>1272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1273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1274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1275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1276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1277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1278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1279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1280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1281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1282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  <c r="Q126" s="52">
        <v>0</v>
      </c>
      <c r="R126" s="52">
        <v>0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DA126" s="63" t="s">
        <v>1283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0</v>
      </c>
      <c r="S129" s="52">
        <v>0</v>
      </c>
      <c r="T129" s="52">
        <v>0</v>
      </c>
      <c r="U129" s="52">
        <v>0</v>
      </c>
      <c r="V129" s="52">
        <v>0</v>
      </c>
      <c r="W129" s="52">
        <v>0</v>
      </c>
      <c r="DA129" s="63" t="s">
        <v>1284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DA131" s="63" t="s">
        <v>1285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1286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0</v>
      </c>
      <c r="T135" s="52">
        <v>0</v>
      </c>
      <c r="U135" s="52">
        <v>0</v>
      </c>
      <c r="V135" s="52">
        <v>0</v>
      </c>
      <c r="W135" s="52">
        <v>0</v>
      </c>
      <c r="DA135" s="63" t="s">
        <v>1287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DA136" s="63" t="s">
        <v>1288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1289</v>
      </c>
    </row>
    <row r="141" spans="1:105" ht="12" customHeight="1" x14ac:dyDescent="0.25">
      <c r="A141" s="109" t="s">
        <v>120</v>
      </c>
      <c r="B141" s="36"/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0</v>
      </c>
      <c r="S141" s="36">
        <v>0</v>
      </c>
      <c r="T141" s="36">
        <v>0</v>
      </c>
      <c r="U141" s="36">
        <v>0</v>
      </c>
      <c r="V141" s="36">
        <v>0</v>
      </c>
      <c r="W141" s="36">
        <v>0</v>
      </c>
      <c r="DA141" s="60" t="s">
        <v>1290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1291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8</v>
      </c>
      <c r="D145" s="52">
        <v>15</v>
      </c>
      <c r="E145" s="52">
        <v>17</v>
      </c>
      <c r="F145" s="52">
        <v>15</v>
      </c>
      <c r="G145" s="52">
        <v>18</v>
      </c>
      <c r="H145" s="52">
        <v>29</v>
      </c>
      <c r="I145" s="52">
        <v>48</v>
      </c>
      <c r="J145" s="52">
        <v>75</v>
      </c>
      <c r="K145" s="52">
        <v>98</v>
      </c>
      <c r="L145" s="52">
        <v>127</v>
      </c>
      <c r="M145" s="52">
        <v>159</v>
      </c>
      <c r="N145" s="52">
        <v>230</v>
      </c>
      <c r="O145" s="52">
        <v>287</v>
      </c>
      <c r="P145" s="52">
        <v>415</v>
      </c>
      <c r="Q145" s="52">
        <v>468</v>
      </c>
      <c r="R145" s="52">
        <v>626</v>
      </c>
      <c r="S145" s="52">
        <v>825</v>
      </c>
      <c r="T145" s="52">
        <v>1055</v>
      </c>
      <c r="U145" s="52">
        <v>1185</v>
      </c>
      <c r="V145" s="52">
        <v>1109</v>
      </c>
      <c r="W145" s="52">
        <v>900</v>
      </c>
      <c r="DA145" s="63" t="s">
        <v>1292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4</v>
      </c>
      <c r="D147" s="52">
        <v>4</v>
      </c>
      <c r="E147" s="52">
        <v>9</v>
      </c>
      <c r="F147" s="52">
        <v>7</v>
      </c>
      <c r="G147" s="52">
        <v>4</v>
      </c>
      <c r="H147" s="52">
        <v>18</v>
      </c>
      <c r="I147" s="52">
        <v>26</v>
      </c>
      <c r="J147" s="52">
        <v>33</v>
      </c>
      <c r="K147" s="52">
        <v>54</v>
      </c>
      <c r="L147" s="52">
        <v>60</v>
      </c>
      <c r="M147" s="52">
        <v>79</v>
      </c>
      <c r="N147" s="52">
        <v>199</v>
      </c>
      <c r="O147" s="52">
        <v>179</v>
      </c>
      <c r="P147" s="52">
        <v>342</v>
      </c>
      <c r="Q147" s="52">
        <v>476</v>
      </c>
      <c r="R147" s="52">
        <v>523</v>
      </c>
      <c r="S147" s="52">
        <v>650</v>
      </c>
      <c r="T147" s="52">
        <v>807</v>
      </c>
      <c r="U147" s="52">
        <v>920</v>
      </c>
      <c r="V147" s="52">
        <v>1493</v>
      </c>
      <c r="W147" s="52">
        <v>876</v>
      </c>
      <c r="DA147" s="63" t="s">
        <v>1293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0</v>
      </c>
      <c r="D149" s="52">
        <v>2</v>
      </c>
      <c r="E149" s="52">
        <v>3</v>
      </c>
      <c r="F149" s="52">
        <v>1</v>
      </c>
      <c r="G149" s="52">
        <v>1</v>
      </c>
      <c r="H149" s="52">
        <v>4</v>
      </c>
      <c r="I149" s="52">
        <v>2</v>
      </c>
      <c r="J149" s="52">
        <v>6</v>
      </c>
      <c r="K149" s="52">
        <v>1</v>
      </c>
      <c r="L149" s="52">
        <v>3</v>
      </c>
      <c r="M149" s="52">
        <v>3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DA149" s="63" t="s">
        <v>1294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1295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11</v>
      </c>
      <c r="D153" s="52">
        <v>12</v>
      </c>
      <c r="E153" s="52">
        <v>14</v>
      </c>
      <c r="F153" s="52">
        <v>14</v>
      </c>
      <c r="G153" s="52">
        <v>18</v>
      </c>
      <c r="H153" s="52">
        <v>26</v>
      </c>
      <c r="I153" s="52">
        <v>2</v>
      </c>
      <c r="J153" s="52">
        <v>0</v>
      </c>
      <c r="K153" s="52">
        <v>0</v>
      </c>
      <c r="L153" s="52">
        <v>85</v>
      </c>
      <c r="M153" s="52">
        <v>104</v>
      </c>
      <c r="N153" s="52">
        <v>117</v>
      </c>
      <c r="O153" s="52">
        <v>185</v>
      </c>
      <c r="P153" s="52">
        <v>319</v>
      </c>
      <c r="Q153" s="52">
        <v>0</v>
      </c>
      <c r="R153" s="52">
        <v>0</v>
      </c>
      <c r="S153" s="52">
        <v>0</v>
      </c>
      <c r="T153" s="52">
        <v>21</v>
      </c>
      <c r="U153" s="52">
        <v>1450</v>
      </c>
      <c r="V153" s="52">
        <v>0</v>
      </c>
      <c r="W153" s="52">
        <v>372</v>
      </c>
      <c r="DA153" s="63" t="s">
        <v>1296</v>
      </c>
    </row>
    <row r="154" spans="1:105" ht="12" customHeight="1" x14ac:dyDescent="0.25">
      <c r="A154" s="97" t="s">
        <v>121</v>
      </c>
      <c r="B154" s="52"/>
      <c r="C154" s="52">
        <v>0</v>
      </c>
      <c r="D154" s="52">
        <v>4</v>
      </c>
      <c r="E154" s="52">
        <v>2</v>
      </c>
      <c r="F154" s="52">
        <v>2</v>
      </c>
      <c r="G154" s="52">
        <v>3</v>
      </c>
      <c r="H154" s="52">
        <v>5</v>
      </c>
      <c r="I154" s="52">
        <v>48</v>
      </c>
      <c r="J154" s="52">
        <v>76</v>
      </c>
      <c r="K154" s="52">
        <v>113</v>
      </c>
      <c r="L154" s="52">
        <v>52</v>
      </c>
      <c r="M154" s="52">
        <v>83</v>
      </c>
      <c r="N154" s="52">
        <v>148</v>
      </c>
      <c r="O154" s="52">
        <v>138</v>
      </c>
      <c r="P154" s="52">
        <v>171</v>
      </c>
      <c r="Q154" s="52">
        <v>532</v>
      </c>
      <c r="R154" s="52">
        <v>719</v>
      </c>
      <c r="S154" s="52">
        <v>973</v>
      </c>
      <c r="T154" s="52">
        <v>1234</v>
      </c>
      <c r="U154" s="52">
        <v>0</v>
      </c>
      <c r="V154" s="52">
        <v>1452</v>
      </c>
      <c r="W154" s="52">
        <v>959</v>
      </c>
      <c r="DA154" s="63" t="s">
        <v>1297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2</v>
      </c>
      <c r="G158" s="52">
        <v>11</v>
      </c>
      <c r="H158" s="52">
        <v>8</v>
      </c>
      <c r="I158" s="52">
        <v>0</v>
      </c>
      <c r="J158" s="52">
        <v>2</v>
      </c>
      <c r="K158" s="52">
        <v>20</v>
      </c>
      <c r="L158" s="52">
        <v>1</v>
      </c>
      <c r="M158" s="52">
        <v>2</v>
      </c>
      <c r="N158" s="52">
        <v>7</v>
      </c>
      <c r="O158" s="52">
        <v>17</v>
      </c>
      <c r="P158" s="52">
        <v>39</v>
      </c>
      <c r="Q158" s="52">
        <v>5</v>
      </c>
      <c r="R158" s="52">
        <v>47</v>
      </c>
      <c r="S158" s="52">
        <v>94</v>
      </c>
      <c r="T158" s="52">
        <v>98</v>
      </c>
      <c r="U158" s="52">
        <v>128</v>
      </c>
      <c r="V158" s="52">
        <v>123</v>
      </c>
      <c r="W158" s="52">
        <v>1</v>
      </c>
      <c r="DA158" s="63" t="s">
        <v>1298</v>
      </c>
    </row>
    <row r="159" spans="1:105" ht="12" customHeight="1" x14ac:dyDescent="0.25">
      <c r="A159" s="109" t="s">
        <v>120</v>
      </c>
      <c r="B159" s="36"/>
      <c r="C159" s="36">
        <v>10</v>
      </c>
      <c r="D159" s="36">
        <v>20</v>
      </c>
      <c r="E159" s="36">
        <v>20</v>
      </c>
      <c r="F159" s="36">
        <v>13</v>
      </c>
      <c r="G159" s="36">
        <v>13</v>
      </c>
      <c r="H159" s="36">
        <v>27</v>
      </c>
      <c r="I159" s="36">
        <v>51</v>
      </c>
      <c r="J159" s="36">
        <v>80</v>
      </c>
      <c r="K159" s="36">
        <v>93</v>
      </c>
      <c r="L159" s="36">
        <v>140</v>
      </c>
      <c r="M159" s="36">
        <v>189</v>
      </c>
      <c r="N159" s="36">
        <v>253</v>
      </c>
      <c r="O159" s="36">
        <v>304</v>
      </c>
      <c r="P159" s="36">
        <v>430</v>
      </c>
      <c r="Q159" s="36">
        <v>540</v>
      </c>
      <c r="R159" s="36">
        <v>684</v>
      </c>
      <c r="S159" s="36">
        <v>887</v>
      </c>
      <c r="T159" s="36">
        <v>1159</v>
      </c>
      <c r="U159" s="36">
        <v>1308</v>
      </c>
      <c r="V159" s="36">
        <v>1325</v>
      </c>
      <c r="W159" s="36">
        <v>1342</v>
      </c>
      <c r="DA159" s="60" t="s">
        <v>1299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1300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390</v>
      </c>
      <c r="D163" s="52">
        <v>321</v>
      </c>
      <c r="E163" s="52">
        <v>461</v>
      </c>
      <c r="F163" s="52">
        <v>559</v>
      </c>
      <c r="G163" s="52">
        <v>623</v>
      </c>
      <c r="H163" s="52">
        <v>0</v>
      </c>
      <c r="I163" s="52">
        <v>409</v>
      </c>
      <c r="J163" s="52">
        <v>0</v>
      </c>
      <c r="K163" s="52">
        <v>1483</v>
      </c>
      <c r="L163" s="52">
        <v>556</v>
      </c>
      <c r="M163" s="52">
        <v>2021</v>
      </c>
      <c r="N163" s="52">
        <v>1835</v>
      </c>
      <c r="O163" s="52">
        <v>1719</v>
      </c>
      <c r="P163" s="52">
        <v>930</v>
      </c>
      <c r="Q163" s="52">
        <v>2</v>
      </c>
      <c r="R163" s="52">
        <v>0</v>
      </c>
      <c r="S163" s="52">
        <v>0</v>
      </c>
      <c r="T163" s="52">
        <v>293</v>
      </c>
      <c r="U163" s="52">
        <v>575</v>
      </c>
      <c r="V163" s="52">
        <v>634</v>
      </c>
      <c r="W163" s="52">
        <v>809</v>
      </c>
      <c r="DA163" s="63" t="s">
        <v>1301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430</v>
      </c>
      <c r="D165" s="52">
        <v>348</v>
      </c>
      <c r="E165" s="52">
        <v>301</v>
      </c>
      <c r="F165" s="52">
        <v>183</v>
      </c>
      <c r="G165" s="52">
        <v>201</v>
      </c>
      <c r="H165" s="52">
        <v>353</v>
      </c>
      <c r="I165" s="52">
        <v>154</v>
      </c>
      <c r="J165" s="52">
        <v>59</v>
      </c>
      <c r="K165" s="52">
        <v>400</v>
      </c>
      <c r="L165" s="52">
        <v>609</v>
      </c>
      <c r="M165" s="52">
        <v>760</v>
      </c>
      <c r="N165" s="52">
        <v>1694</v>
      </c>
      <c r="O165" s="52">
        <v>1141</v>
      </c>
      <c r="P165" s="52">
        <v>831</v>
      </c>
      <c r="Q165" s="52">
        <v>363</v>
      </c>
      <c r="R165" s="52">
        <v>0</v>
      </c>
      <c r="S165" s="52">
        <v>4</v>
      </c>
      <c r="T165" s="52">
        <v>139</v>
      </c>
      <c r="U165" s="52">
        <v>335</v>
      </c>
      <c r="V165" s="52">
        <v>969</v>
      </c>
      <c r="W165" s="52">
        <v>627</v>
      </c>
      <c r="DA165" s="63" t="s">
        <v>1302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29</v>
      </c>
      <c r="D167" s="52">
        <v>123</v>
      </c>
      <c r="E167" s="52">
        <v>133</v>
      </c>
      <c r="F167" s="52">
        <v>61</v>
      </c>
      <c r="G167" s="52">
        <v>86</v>
      </c>
      <c r="H167" s="52">
        <v>88</v>
      </c>
      <c r="I167" s="52">
        <v>34</v>
      </c>
      <c r="J167" s="52">
        <v>19</v>
      </c>
      <c r="K167" s="52">
        <v>13</v>
      </c>
      <c r="L167" s="52">
        <v>25</v>
      </c>
      <c r="M167" s="52">
        <v>56</v>
      </c>
      <c r="N167" s="52">
        <v>0</v>
      </c>
      <c r="O167" s="52">
        <v>0</v>
      </c>
      <c r="P167" s="52">
        <v>0</v>
      </c>
      <c r="Q167" s="52">
        <v>0</v>
      </c>
      <c r="R167" s="52">
        <v>0</v>
      </c>
      <c r="S167" s="52">
        <v>0</v>
      </c>
      <c r="T167" s="52">
        <v>0</v>
      </c>
      <c r="U167" s="52">
        <v>0</v>
      </c>
      <c r="V167" s="52">
        <v>0</v>
      </c>
      <c r="W167" s="52">
        <v>0</v>
      </c>
      <c r="DA167" s="63" t="s">
        <v>1303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1</v>
      </c>
      <c r="I168" s="52">
        <v>0</v>
      </c>
      <c r="J168" s="52">
        <v>0</v>
      </c>
      <c r="K168" s="52">
        <v>2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1304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921</v>
      </c>
      <c r="D171" s="52">
        <v>784</v>
      </c>
      <c r="E171" s="52">
        <v>646</v>
      </c>
      <c r="F171" s="52">
        <v>998</v>
      </c>
      <c r="G171" s="52">
        <v>964</v>
      </c>
      <c r="H171" s="52">
        <v>540</v>
      </c>
      <c r="I171" s="52">
        <v>28</v>
      </c>
      <c r="J171" s="52">
        <v>0</v>
      </c>
      <c r="K171" s="52">
        <v>0</v>
      </c>
      <c r="L171" s="52">
        <v>552</v>
      </c>
      <c r="M171" s="52">
        <v>1302</v>
      </c>
      <c r="N171" s="52">
        <v>1082</v>
      </c>
      <c r="O171" s="52">
        <v>1201</v>
      </c>
      <c r="P171" s="52">
        <v>964</v>
      </c>
      <c r="Q171" s="52">
        <v>0</v>
      </c>
      <c r="R171" s="52">
        <v>0</v>
      </c>
      <c r="S171" s="52">
        <v>0</v>
      </c>
      <c r="T171" s="52">
        <v>19</v>
      </c>
      <c r="U171" s="52">
        <v>2021</v>
      </c>
      <c r="V171" s="52">
        <v>0</v>
      </c>
      <c r="W171" s="52">
        <v>504</v>
      </c>
      <c r="DA171" s="63" t="s">
        <v>1305</v>
      </c>
    </row>
    <row r="172" spans="1:105" ht="12" customHeight="1" x14ac:dyDescent="0.25">
      <c r="A172" s="97" t="s">
        <v>121</v>
      </c>
      <c r="B172" s="52"/>
      <c r="C172" s="52">
        <v>54</v>
      </c>
      <c r="D172" s="52">
        <v>179</v>
      </c>
      <c r="E172" s="52">
        <v>127</v>
      </c>
      <c r="F172" s="52">
        <v>140</v>
      </c>
      <c r="G172" s="52">
        <v>179</v>
      </c>
      <c r="H172" s="52">
        <v>84</v>
      </c>
      <c r="I172" s="52">
        <v>752</v>
      </c>
      <c r="J172" s="52">
        <v>197</v>
      </c>
      <c r="K172" s="52">
        <v>1809</v>
      </c>
      <c r="L172" s="52">
        <v>369</v>
      </c>
      <c r="M172" s="52">
        <v>1141</v>
      </c>
      <c r="N172" s="52">
        <v>1253</v>
      </c>
      <c r="O172" s="52">
        <v>900</v>
      </c>
      <c r="P172" s="52">
        <v>523</v>
      </c>
      <c r="Q172" s="52">
        <v>62</v>
      </c>
      <c r="R172" s="52">
        <v>223</v>
      </c>
      <c r="S172" s="52">
        <v>697</v>
      </c>
      <c r="T172" s="52">
        <v>1259</v>
      </c>
      <c r="U172" s="52">
        <v>0</v>
      </c>
      <c r="V172" s="52">
        <v>1985</v>
      </c>
      <c r="W172" s="52">
        <v>1285</v>
      </c>
      <c r="DA172" s="63" t="s">
        <v>1306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59</v>
      </c>
      <c r="D176" s="52">
        <v>1</v>
      </c>
      <c r="E176" s="52">
        <v>0</v>
      </c>
      <c r="F176" s="52">
        <v>95</v>
      </c>
      <c r="G176" s="52">
        <v>616</v>
      </c>
      <c r="H176" s="52">
        <v>180</v>
      </c>
      <c r="I176" s="52">
        <v>0</v>
      </c>
      <c r="J176" s="52">
        <v>4</v>
      </c>
      <c r="K176" s="52">
        <v>371</v>
      </c>
      <c r="L176" s="52">
        <v>3</v>
      </c>
      <c r="M176" s="52">
        <v>38</v>
      </c>
      <c r="N176" s="52">
        <v>71</v>
      </c>
      <c r="O176" s="52">
        <v>133</v>
      </c>
      <c r="P176" s="52">
        <v>110</v>
      </c>
      <c r="Q176" s="52">
        <v>1</v>
      </c>
      <c r="R176" s="52">
        <v>15</v>
      </c>
      <c r="S176" s="52">
        <v>69</v>
      </c>
      <c r="T176" s="52">
        <v>103</v>
      </c>
      <c r="U176" s="52">
        <v>187</v>
      </c>
      <c r="V176" s="52">
        <v>167</v>
      </c>
      <c r="W176" s="52">
        <v>2</v>
      </c>
      <c r="DA176" s="63" t="s">
        <v>1307</v>
      </c>
    </row>
    <row r="177" spans="1:105" ht="12" customHeight="1" x14ac:dyDescent="0.25">
      <c r="A177" s="109" t="s">
        <v>120</v>
      </c>
      <c r="B177" s="36"/>
      <c r="C177" s="36">
        <v>894</v>
      </c>
      <c r="D177" s="36">
        <v>1331</v>
      </c>
      <c r="E177" s="36">
        <v>1006</v>
      </c>
      <c r="F177" s="36">
        <v>691</v>
      </c>
      <c r="G177" s="36">
        <v>693</v>
      </c>
      <c r="H177" s="36">
        <v>556</v>
      </c>
      <c r="I177" s="36">
        <v>840</v>
      </c>
      <c r="J177" s="36">
        <v>163</v>
      </c>
      <c r="K177" s="36">
        <v>1494</v>
      </c>
      <c r="L177" s="36">
        <v>954</v>
      </c>
      <c r="M177" s="36">
        <v>2498</v>
      </c>
      <c r="N177" s="36">
        <v>2260</v>
      </c>
      <c r="O177" s="36">
        <v>1933</v>
      </c>
      <c r="P177" s="36">
        <v>1172</v>
      </c>
      <c r="Q177" s="36">
        <v>69</v>
      </c>
      <c r="R177" s="36">
        <v>226</v>
      </c>
      <c r="S177" s="36">
        <v>671</v>
      </c>
      <c r="T177" s="36">
        <v>1241</v>
      </c>
      <c r="U177" s="36">
        <v>1873</v>
      </c>
      <c r="V177" s="36">
        <v>1795</v>
      </c>
      <c r="W177" s="36">
        <v>1758</v>
      </c>
      <c r="DA177" s="60" t="s">
        <v>1308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1309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1310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20</v>
      </c>
      <c r="L5" s="52">
        <v>23</v>
      </c>
      <c r="M5" s="52">
        <v>28</v>
      </c>
      <c r="N5" s="52">
        <v>33</v>
      </c>
      <c r="O5" s="52">
        <v>31</v>
      </c>
      <c r="P5" s="52">
        <v>8</v>
      </c>
      <c r="Q5" s="52">
        <v>2</v>
      </c>
      <c r="R5" s="52">
        <v>0</v>
      </c>
      <c r="S5" s="52">
        <v>0</v>
      </c>
      <c r="T5" s="52">
        <v>0</v>
      </c>
      <c r="U5" s="52">
        <v>0</v>
      </c>
      <c r="V5" s="52">
        <v>5</v>
      </c>
      <c r="W5" s="52">
        <v>12</v>
      </c>
      <c r="DA5" s="63" t="s">
        <v>1311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3</v>
      </c>
      <c r="L8" s="52">
        <v>14</v>
      </c>
      <c r="M8" s="52">
        <v>13</v>
      </c>
      <c r="N8" s="52">
        <v>6</v>
      </c>
      <c r="O8" s="52">
        <v>6</v>
      </c>
      <c r="P8" s="52">
        <v>1</v>
      </c>
      <c r="Q8" s="52">
        <v>1</v>
      </c>
      <c r="R8" s="52">
        <v>0</v>
      </c>
      <c r="S8" s="52">
        <v>0</v>
      </c>
      <c r="T8" s="52">
        <v>0</v>
      </c>
      <c r="U8" s="52">
        <v>0</v>
      </c>
      <c r="V8" s="52">
        <v>2</v>
      </c>
      <c r="W8" s="52">
        <v>3</v>
      </c>
      <c r="DA8" s="63" t="s">
        <v>1312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1313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1</v>
      </c>
      <c r="M11" s="52">
        <v>1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1314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1315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13</v>
      </c>
      <c r="M15" s="52">
        <v>14</v>
      </c>
      <c r="N15" s="52">
        <v>15</v>
      </c>
      <c r="O15" s="52">
        <v>18</v>
      </c>
      <c r="P15" s="52">
        <v>5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3</v>
      </c>
      <c r="DA15" s="63" t="s">
        <v>1316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20</v>
      </c>
      <c r="L16" s="52">
        <v>9</v>
      </c>
      <c r="M16" s="52">
        <v>13</v>
      </c>
      <c r="N16" s="52">
        <v>18</v>
      </c>
      <c r="O16" s="52">
        <v>13</v>
      </c>
      <c r="P16" s="52">
        <v>3</v>
      </c>
      <c r="Q16" s="52">
        <v>2</v>
      </c>
      <c r="R16" s="52">
        <v>0</v>
      </c>
      <c r="S16" s="52">
        <v>0</v>
      </c>
      <c r="T16" s="52">
        <v>0</v>
      </c>
      <c r="U16" s="52">
        <v>0</v>
      </c>
      <c r="V16" s="52">
        <v>5</v>
      </c>
      <c r="W16" s="52">
        <v>9</v>
      </c>
      <c r="DA16" s="63" t="s">
        <v>1317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1318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4</v>
      </c>
      <c r="L21" s="52">
        <v>0</v>
      </c>
      <c r="M21" s="52">
        <v>0</v>
      </c>
      <c r="N21" s="52">
        <v>1</v>
      </c>
      <c r="O21" s="52">
        <v>2</v>
      </c>
      <c r="P21" s="52">
        <v>1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1319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16</v>
      </c>
      <c r="L22" s="36">
        <v>23</v>
      </c>
      <c r="M22" s="36">
        <v>28</v>
      </c>
      <c r="N22" s="36">
        <v>32</v>
      </c>
      <c r="O22" s="36">
        <v>29</v>
      </c>
      <c r="P22" s="36">
        <v>7</v>
      </c>
      <c r="Q22" s="36">
        <v>2</v>
      </c>
      <c r="R22" s="36">
        <v>0</v>
      </c>
      <c r="S22" s="36">
        <v>0</v>
      </c>
      <c r="T22" s="36">
        <v>0</v>
      </c>
      <c r="U22" s="36">
        <v>0</v>
      </c>
      <c r="V22" s="36">
        <v>5</v>
      </c>
      <c r="W22" s="36">
        <v>12</v>
      </c>
      <c r="DA22" s="60" t="s">
        <v>1320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1321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19</v>
      </c>
      <c r="O26" s="52">
        <v>10</v>
      </c>
      <c r="P26" s="52">
        <v>0</v>
      </c>
      <c r="Q26" s="52">
        <v>0</v>
      </c>
      <c r="R26" s="52">
        <v>1</v>
      </c>
      <c r="S26" s="52">
        <v>2</v>
      </c>
      <c r="T26" s="52">
        <v>2</v>
      </c>
      <c r="U26" s="52">
        <v>2</v>
      </c>
      <c r="V26" s="52">
        <v>0</v>
      </c>
      <c r="W26" s="52">
        <v>0</v>
      </c>
      <c r="DA26" s="63" t="s">
        <v>1322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4</v>
      </c>
      <c r="O29" s="52">
        <v>2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DA29" s="63" t="s">
        <v>1323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1324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1325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9</v>
      </c>
      <c r="O35" s="52">
        <v>6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2</v>
      </c>
      <c r="V35" s="52">
        <v>0</v>
      </c>
      <c r="W35" s="52">
        <v>0</v>
      </c>
      <c r="DA35" s="63" t="s">
        <v>1326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10</v>
      </c>
      <c r="O36" s="52">
        <v>4</v>
      </c>
      <c r="P36" s="52">
        <v>0</v>
      </c>
      <c r="Q36" s="52">
        <v>0</v>
      </c>
      <c r="R36" s="52">
        <v>1</v>
      </c>
      <c r="S36" s="52">
        <v>2</v>
      </c>
      <c r="T36" s="52">
        <v>2</v>
      </c>
      <c r="U36" s="52">
        <v>0</v>
      </c>
      <c r="V36" s="52">
        <v>0</v>
      </c>
      <c r="W36" s="52">
        <v>0</v>
      </c>
      <c r="DA36" s="63" t="s">
        <v>1327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1</v>
      </c>
      <c r="O40" s="52">
        <v>1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1328</v>
      </c>
    </row>
    <row r="41" spans="1:105" ht="12" customHeight="1" x14ac:dyDescent="0.25">
      <c r="A41" s="109" t="s">
        <v>120</v>
      </c>
      <c r="B41" s="36"/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18</v>
      </c>
      <c r="O41" s="36">
        <v>9</v>
      </c>
      <c r="P41" s="36">
        <v>0</v>
      </c>
      <c r="Q41" s="36">
        <v>0</v>
      </c>
      <c r="R41" s="36">
        <v>1</v>
      </c>
      <c r="S41" s="36">
        <v>2</v>
      </c>
      <c r="T41" s="36">
        <v>2</v>
      </c>
      <c r="U41" s="36">
        <v>2</v>
      </c>
      <c r="V41" s="36">
        <v>0</v>
      </c>
      <c r="W41" s="36">
        <v>0</v>
      </c>
      <c r="DA41" s="60" t="s">
        <v>1329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1330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2852</v>
      </c>
      <c r="D45" s="52">
        <v>2138</v>
      </c>
      <c r="E45" s="52">
        <v>2129</v>
      </c>
      <c r="F45" s="52">
        <v>2518</v>
      </c>
      <c r="G45" s="52">
        <v>2870</v>
      </c>
      <c r="H45" s="52">
        <v>5894</v>
      </c>
      <c r="I45" s="52">
        <v>2716</v>
      </c>
      <c r="J45" s="52">
        <v>2666</v>
      </c>
      <c r="K45" s="52">
        <v>1771</v>
      </c>
      <c r="L45" s="52">
        <v>1131</v>
      </c>
      <c r="M45" s="52">
        <v>2873</v>
      </c>
      <c r="N45" s="52">
        <v>5666</v>
      </c>
      <c r="O45" s="52">
        <v>3361</v>
      </c>
      <c r="P45" s="52">
        <v>2825</v>
      </c>
      <c r="Q45" s="52">
        <v>2487</v>
      </c>
      <c r="R45" s="52">
        <v>2940</v>
      </c>
      <c r="S45" s="52">
        <v>1854</v>
      </c>
      <c r="T45" s="52">
        <v>2896</v>
      </c>
      <c r="U45" s="52">
        <v>2465</v>
      </c>
      <c r="V45" s="52">
        <v>5112</v>
      </c>
      <c r="W45" s="52">
        <v>4877</v>
      </c>
      <c r="DA45" s="63" t="s">
        <v>1331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205</v>
      </c>
      <c r="D48" s="52">
        <v>9</v>
      </c>
      <c r="E48" s="52">
        <v>550</v>
      </c>
      <c r="F48" s="52">
        <v>11</v>
      </c>
      <c r="G48" s="52">
        <v>73</v>
      </c>
      <c r="H48" s="52">
        <v>1488</v>
      </c>
      <c r="I48" s="52">
        <v>369</v>
      </c>
      <c r="J48" s="52">
        <v>300</v>
      </c>
      <c r="K48" s="52">
        <v>237</v>
      </c>
      <c r="L48" s="52">
        <v>672</v>
      </c>
      <c r="M48" s="52">
        <v>1368</v>
      </c>
      <c r="N48" s="52">
        <v>1151</v>
      </c>
      <c r="O48" s="52">
        <v>641</v>
      </c>
      <c r="P48" s="52">
        <v>334</v>
      </c>
      <c r="Q48" s="52">
        <v>736</v>
      </c>
      <c r="R48" s="52">
        <v>453</v>
      </c>
      <c r="S48" s="52">
        <v>217</v>
      </c>
      <c r="T48" s="52">
        <v>722</v>
      </c>
      <c r="U48" s="52">
        <v>345</v>
      </c>
      <c r="V48" s="52">
        <v>1845</v>
      </c>
      <c r="W48" s="52">
        <v>1413</v>
      </c>
      <c r="DA48" s="63" t="s">
        <v>1332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1320</v>
      </c>
      <c r="D50" s="52">
        <v>1251</v>
      </c>
      <c r="E50" s="52">
        <v>1280</v>
      </c>
      <c r="F50" s="52">
        <v>1457</v>
      </c>
      <c r="G50" s="52">
        <v>1759</v>
      </c>
      <c r="H50" s="52">
        <v>2752</v>
      </c>
      <c r="I50" s="52">
        <v>2590</v>
      </c>
      <c r="J50" s="52">
        <v>2382</v>
      </c>
      <c r="K50" s="52">
        <v>1736</v>
      </c>
      <c r="L50" s="52">
        <v>1104</v>
      </c>
      <c r="M50" s="52">
        <v>1735</v>
      </c>
      <c r="N50" s="52">
        <v>2737</v>
      </c>
      <c r="O50" s="52">
        <v>1204</v>
      </c>
      <c r="P50" s="52">
        <v>419</v>
      </c>
      <c r="Q50" s="52">
        <v>2449</v>
      </c>
      <c r="R50" s="52">
        <v>2883</v>
      </c>
      <c r="S50" s="52">
        <v>1447</v>
      </c>
      <c r="T50" s="52">
        <v>1812</v>
      </c>
      <c r="U50" s="52">
        <v>1388</v>
      </c>
      <c r="V50" s="52">
        <v>2443</v>
      </c>
      <c r="W50" s="52">
        <v>3430</v>
      </c>
      <c r="DA50" s="63" t="s">
        <v>1333</v>
      </c>
    </row>
    <row r="51" spans="1:105" ht="12" customHeight="1" x14ac:dyDescent="0.25">
      <c r="A51" s="97" t="s">
        <v>137</v>
      </c>
      <c r="B51" s="52"/>
      <c r="C51" s="52">
        <v>1</v>
      </c>
      <c r="D51" s="52">
        <v>3</v>
      </c>
      <c r="E51" s="52">
        <v>3</v>
      </c>
      <c r="F51" s="52">
        <v>3</v>
      </c>
      <c r="G51" s="52">
        <v>5</v>
      </c>
      <c r="H51" s="52">
        <v>12</v>
      </c>
      <c r="I51" s="52">
        <v>16</v>
      </c>
      <c r="J51" s="52">
        <v>17</v>
      </c>
      <c r="K51" s="52">
        <v>35</v>
      </c>
      <c r="L51" s="52">
        <v>6</v>
      </c>
      <c r="M51" s="52">
        <v>9</v>
      </c>
      <c r="N51" s="52">
        <v>79</v>
      </c>
      <c r="O51" s="52">
        <v>0</v>
      </c>
      <c r="P51" s="52">
        <v>0</v>
      </c>
      <c r="Q51" s="52">
        <v>37</v>
      </c>
      <c r="R51" s="52">
        <v>56</v>
      </c>
      <c r="S51" s="52">
        <v>0</v>
      </c>
      <c r="T51" s="52">
        <v>0</v>
      </c>
      <c r="U51" s="52">
        <v>0</v>
      </c>
      <c r="V51" s="52">
        <v>60</v>
      </c>
      <c r="W51" s="52">
        <v>63</v>
      </c>
      <c r="DA51" s="63" t="s">
        <v>1334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1446</v>
      </c>
      <c r="D54" s="52">
        <v>720</v>
      </c>
      <c r="E54" s="52">
        <v>706</v>
      </c>
      <c r="F54" s="52">
        <v>928</v>
      </c>
      <c r="G54" s="52">
        <v>931</v>
      </c>
      <c r="H54" s="52">
        <v>2710</v>
      </c>
      <c r="I54" s="52">
        <v>4</v>
      </c>
      <c r="J54" s="52">
        <v>0</v>
      </c>
      <c r="K54" s="52">
        <v>0</v>
      </c>
      <c r="L54" s="52">
        <v>13</v>
      </c>
      <c r="M54" s="52">
        <v>601</v>
      </c>
      <c r="N54" s="52">
        <v>1326</v>
      </c>
      <c r="O54" s="52">
        <v>1230</v>
      </c>
      <c r="P54" s="52">
        <v>1555</v>
      </c>
      <c r="Q54" s="52">
        <v>0</v>
      </c>
      <c r="R54" s="52">
        <v>0</v>
      </c>
      <c r="S54" s="52">
        <v>0</v>
      </c>
      <c r="T54" s="52">
        <v>21</v>
      </c>
      <c r="U54" s="52">
        <v>1077</v>
      </c>
      <c r="V54" s="52">
        <v>0</v>
      </c>
      <c r="W54" s="52">
        <v>390</v>
      </c>
      <c r="DA54" s="63" t="s">
        <v>1335</v>
      </c>
    </row>
    <row r="55" spans="1:105" ht="12" customHeight="1" x14ac:dyDescent="0.25">
      <c r="A55" s="97" t="s">
        <v>121</v>
      </c>
      <c r="B55" s="52"/>
      <c r="C55" s="52">
        <v>85</v>
      </c>
      <c r="D55" s="52">
        <v>164</v>
      </c>
      <c r="E55" s="52">
        <v>140</v>
      </c>
      <c r="F55" s="52">
        <v>130</v>
      </c>
      <c r="G55" s="52">
        <v>175</v>
      </c>
      <c r="H55" s="52">
        <v>420</v>
      </c>
      <c r="I55" s="52">
        <v>106</v>
      </c>
      <c r="J55" s="52">
        <v>267</v>
      </c>
      <c r="K55" s="52">
        <v>0</v>
      </c>
      <c r="L55" s="52">
        <v>8</v>
      </c>
      <c r="M55" s="52">
        <v>528</v>
      </c>
      <c r="N55" s="52">
        <v>1524</v>
      </c>
      <c r="O55" s="52">
        <v>927</v>
      </c>
      <c r="P55" s="52">
        <v>851</v>
      </c>
      <c r="Q55" s="52">
        <v>1</v>
      </c>
      <c r="R55" s="52">
        <v>1</v>
      </c>
      <c r="S55" s="52">
        <v>407</v>
      </c>
      <c r="T55" s="52">
        <v>1063</v>
      </c>
      <c r="U55" s="52">
        <v>0</v>
      </c>
      <c r="V55" s="52">
        <v>2609</v>
      </c>
      <c r="W55" s="52">
        <v>994</v>
      </c>
      <c r="DA55" s="63" t="s">
        <v>1336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177</v>
      </c>
      <c r="D59" s="52">
        <v>1</v>
      </c>
      <c r="E59" s="52">
        <v>1</v>
      </c>
      <c r="F59" s="52">
        <v>306</v>
      </c>
      <c r="G59" s="52">
        <v>1358</v>
      </c>
      <c r="H59" s="52">
        <v>1444</v>
      </c>
      <c r="I59" s="52">
        <v>0</v>
      </c>
      <c r="J59" s="52">
        <v>70</v>
      </c>
      <c r="K59" s="52">
        <v>350</v>
      </c>
      <c r="L59" s="52">
        <v>7</v>
      </c>
      <c r="M59" s="52">
        <v>45</v>
      </c>
      <c r="N59" s="52">
        <v>176</v>
      </c>
      <c r="O59" s="52">
        <v>214</v>
      </c>
      <c r="P59" s="52">
        <v>248</v>
      </c>
      <c r="Q59" s="52">
        <v>41</v>
      </c>
      <c r="R59" s="52">
        <v>206</v>
      </c>
      <c r="S59" s="52">
        <v>182</v>
      </c>
      <c r="T59" s="52">
        <v>237</v>
      </c>
      <c r="U59" s="52">
        <v>230</v>
      </c>
      <c r="V59" s="52">
        <v>447</v>
      </c>
      <c r="W59" s="52">
        <v>9</v>
      </c>
      <c r="DA59" s="63" t="s">
        <v>1337</v>
      </c>
    </row>
    <row r="60" spans="1:105" ht="12" customHeight="1" x14ac:dyDescent="0.25">
      <c r="A60" s="109" t="s">
        <v>120</v>
      </c>
      <c r="B60" s="36"/>
      <c r="C60" s="36">
        <v>2675</v>
      </c>
      <c r="D60" s="36">
        <v>2137</v>
      </c>
      <c r="E60" s="36">
        <v>2128</v>
      </c>
      <c r="F60" s="36">
        <v>2212</v>
      </c>
      <c r="G60" s="36">
        <v>1512</v>
      </c>
      <c r="H60" s="36">
        <v>4450</v>
      </c>
      <c r="I60" s="36">
        <v>2716</v>
      </c>
      <c r="J60" s="36">
        <v>2596</v>
      </c>
      <c r="K60" s="36">
        <v>1421</v>
      </c>
      <c r="L60" s="36">
        <v>1124</v>
      </c>
      <c r="M60" s="36">
        <v>2828</v>
      </c>
      <c r="N60" s="36">
        <v>5490</v>
      </c>
      <c r="O60" s="36">
        <v>3147</v>
      </c>
      <c r="P60" s="36">
        <v>2577</v>
      </c>
      <c r="Q60" s="36">
        <v>2446</v>
      </c>
      <c r="R60" s="36">
        <v>2734</v>
      </c>
      <c r="S60" s="36">
        <v>1672</v>
      </c>
      <c r="T60" s="36">
        <v>2659</v>
      </c>
      <c r="U60" s="36">
        <v>2235</v>
      </c>
      <c r="V60" s="36">
        <v>4665</v>
      </c>
      <c r="W60" s="36">
        <v>4868</v>
      </c>
      <c r="DA60" s="60" t="s">
        <v>1338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1339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2970</v>
      </c>
      <c r="D64" s="52">
        <v>3658</v>
      </c>
      <c r="E64" s="52">
        <v>3365</v>
      </c>
      <c r="F64" s="52">
        <v>3093</v>
      </c>
      <c r="G64" s="52">
        <v>2889</v>
      </c>
      <c r="H64" s="52">
        <v>3407</v>
      </c>
      <c r="I64" s="52">
        <v>3007</v>
      </c>
      <c r="J64" s="52">
        <v>4161</v>
      </c>
      <c r="K64" s="52">
        <v>4870</v>
      </c>
      <c r="L64" s="52">
        <v>3370</v>
      </c>
      <c r="M64" s="52">
        <v>3800</v>
      </c>
      <c r="N64" s="52">
        <v>6632</v>
      </c>
      <c r="O64" s="52">
        <v>3413</v>
      </c>
      <c r="P64" s="52">
        <v>9511</v>
      </c>
      <c r="Q64" s="52">
        <v>7938</v>
      </c>
      <c r="R64" s="52">
        <v>10926</v>
      </c>
      <c r="S64" s="52">
        <v>10788</v>
      </c>
      <c r="T64" s="52">
        <v>9284</v>
      </c>
      <c r="U64" s="52">
        <v>7481</v>
      </c>
      <c r="V64" s="52">
        <v>9131</v>
      </c>
      <c r="W64" s="52">
        <v>3317</v>
      </c>
      <c r="DA64" s="63" t="s">
        <v>1340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214</v>
      </c>
      <c r="D67" s="52">
        <v>15</v>
      </c>
      <c r="E67" s="52">
        <v>870</v>
      </c>
      <c r="F67" s="52">
        <v>13</v>
      </c>
      <c r="G67" s="52">
        <v>73</v>
      </c>
      <c r="H67" s="52">
        <v>860</v>
      </c>
      <c r="I67" s="52">
        <v>408</v>
      </c>
      <c r="J67" s="52">
        <v>469</v>
      </c>
      <c r="K67" s="52">
        <v>651</v>
      </c>
      <c r="L67" s="52">
        <v>2003</v>
      </c>
      <c r="M67" s="52">
        <v>1809</v>
      </c>
      <c r="N67" s="52">
        <v>1347</v>
      </c>
      <c r="O67" s="52">
        <v>651</v>
      </c>
      <c r="P67" s="52">
        <v>1125</v>
      </c>
      <c r="Q67" s="52">
        <v>2351</v>
      </c>
      <c r="R67" s="52">
        <v>1683</v>
      </c>
      <c r="S67" s="52">
        <v>1263</v>
      </c>
      <c r="T67" s="52">
        <v>2315</v>
      </c>
      <c r="U67" s="52">
        <v>1047</v>
      </c>
      <c r="V67" s="52">
        <v>3295</v>
      </c>
      <c r="W67" s="52">
        <v>961</v>
      </c>
      <c r="DA67" s="63" t="s">
        <v>1341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2288</v>
      </c>
      <c r="D69" s="52">
        <v>3135</v>
      </c>
      <c r="E69" s="52">
        <v>2812</v>
      </c>
      <c r="F69" s="52">
        <v>2469</v>
      </c>
      <c r="G69" s="52">
        <v>2316</v>
      </c>
      <c r="H69" s="52">
        <v>3186</v>
      </c>
      <c r="I69" s="52">
        <v>2612</v>
      </c>
      <c r="J69" s="52">
        <v>3588</v>
      </c>
      <c r="K69" s="52">
        <v>3773</v>
      </c>
      <c r="L69" s="52">
        <v>2239</v>
      </c>
      <c r="M69" s="52">
        <v>3121</v>
      </c>
      <c r="N69" s="52">
        <v>5003</v>
      </c>
      <c r="O69" s="52">
        <v>3409</v>
      </c>
      <c r="P69" s="52">
        <v>9207</v>
      </c>
      <c r="Q69" s="52">
        <v>3009</v>
      </c>
      <c r="R69" s="52">
        <v>8202</v>
      </c>
      <c r="S69" s="52">
        <v>8906</v>
      </c>
      <c r="T69" s="52">
        <v>8342</v>
      </c>
      <c r="U69" s="52">
        <v>6723</v>
      </c>
      <c r="V69" s="52">
        <v>3827</v>
      </c>
      <c r="W69" s="52">
        <v>2378</v>
      </c>
      <c r="DA69" s="63" t="s">
        <v>1342</v>
      </c>
    </row>
    <row r="70" spans="1:105" ht="12" customHeight="1" x14ac:dyDescent="0.25">
      <c r="A70" s="97" t="s">
        <v>133</v>
      </c>
      <c r="B70" s="52"/>
      <c r="C70" s="52">
        <v>25</v>
      </c>
      <c r="D70" s="52">
        <v>79</v>
      </c>
      <c r="E70" s="52">
        <v>91</v>
      </c>
      <c r="F70" s="52">
        <v>95</v>
      </c>
      <c r="G70" s="52">
        <v>162</v>
      </c>
      <c r="H70" s="52">
        <v>221</v>
      </c>
      <c r="I70" s="52">
        <v>395</v>
      </c>
      <c r="J70" s="52">
        <v>573</v>
      </c>
      <c r="K70" s="52">
        <v>1097</v>
      </c>
      <c r="L70" s="52">
        <v>1010</v>
      </c>
      <c r="M70" s="52">
        <v>316</v>
      </c>
      <c r="N70" s="52">
        <v>1629</v>
      </c>
      <c r="O70" s="52">
        <v>0</v>
      </c>
      <c r="P70" s="52">
        <v>0</v>
      </c>
      <c r="Q70" s="52">
        <v>3501</v>
      </c>
      <c r="R70" s="52">
        <v>2259</v>
      </c>
      <c r="S70" s="52">
        <v>1666</v>
      </c>
      <c r="T70" s="52">
        <v>941</v>
      </c>
      <c r="U70" s="52">
        <v>666</v>
      </c>
      <c r="V70" s="52">
        <v>4613</v>
      </c>
      <c r="W70" s="52">
        <v>610</v>
      </c>
      <c r="DA70" s="63" t="s">
        <v>1343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620</v>
      </c>
      <c r="D73" s="52">
        <v>362</v>
      </c>
      <c r="E73" s="52">
        <v>386</v>
      </c>
      <c r="F73" s="52">
        <v>464</v>
      </c>
      <c r="G73" s="52">
        <v>346</v>
      </c>
      <c r="H73" s="52">
        <v>0</v>
      </c>
      <c r="I73" s="52">
        <v>0</v>
      </c>
      <c r="J73" s="52">
        <v>0</v>
      </c>
      <c r="K73" s="52">
        <v>0</v>
      </c>
      <c r="L73" s="52">
        <v>73</v>
      </c>
      <c r="M73" s="52">
        <v>193</v>
      </c>
      <c r="N73" s="52">
        <v>0</v>
      </c>
      <c r="O73" s="52">
        <v>2</v>
      </c>
      <c r="P73" s="52">
        <v>196</v>
      </c>
      <c r="Q73" s="52">
        <v>0</v>
      </c>
      <c r="R73" s="52">
        <v>0</v>
      </c>
      <c r="S73" s="52">
        <v>0</v>
      </c>
      <c r="T73" s="52">
        <v>0</v>
      </c>
      <c r="U73" s="52">
        <v>92</v>
      </c>
      <c r="V73" s="52">
        <v>0</v>
      </c>
      <c r="W73" s="52">
        <v>93</v>
      </c>
      <c r="DA73" s="63" t="s">
        <v>1344</v>
      </c>
    </row>
    <row r="74" spans="1:105" ht="12" customHeight="1" x14ac:dyDescent="0.25">
      <c r="A74" s="97" t="s">
        <v>121</v>
      </c>
      <c r="B74" s="52"/>
      <c r="C74" s="52">
        <v>37</v>
      </c>
      <c r="D74" s="52">
        <v>82</v>
      </c>
      <c r="E74" s="52">
        <v>76</v>
      </c>
      <c r="F74" s="52">
        <v>65</v>
      </c>
      <c r="G74" s="52">
        <v>65</v>
      </c>
      <c r="H74" s="52">
        <v>0</v>
      </c>
      <c r="I74" s="52">
        <v>0</v>
      </c>
      <c r="J74" s="52">
        <v>0</v>
      </c>
      <c r="K74" s="52">
        <v>0</v>
      </c>
      <c r="L74" s="52">
        <v>48</v>
      </c>
      <c r="M74" s="52">
        <v>170</v>
      </c>
      <c r="N74" s="52">
        <v>0</v>
      </c>
      <c r="O74" s="52">
        <v>2</v>
      </c>
      <c r="P74" s="52">
        <v>108</v>
      </c>
      <c r="Q74" s="52">
        <v>1428</v>
      </c>
      <c r="R74" s="52">
        <v>465</v>
      </c>
      <c r="S74" s="52">
        <v>216</v>
      </c>
      <c r="T74" s="52">
        <v>1</v>
      </c>
      <c r="U74" s="52">
        <v>0</v>
      </c>
      <c r="V74" s="52">
        <v>691</v>
      </c>
      <c r="W74" s="52">
        <v>236</v>
      </c>
      <c r="DA74" s="63" t="s">
        <v>1345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1813</v>
      </c>
      <c r="D78" s="52">
        <v>478</v>
      </c>
      <c r="E78" s="52">
        <v>668</v>
      </c>
      <c r="F78" s="52">
        <v>645</v>
      </c>
      <c r="G78" s="52">
        <v>934</v>
      </c>
      <c r="H78" s="52">
        <v>1520</v>
      </c>
      <c r="I78" s="52">
        <v>2052</v>
      </c>
      <c r="J78" s="52">
        <v>3070</v>
      </c>
      <c r="K78" s="52">
        <v>2569</v>
      </c>
      <c r="L78" s="52">
        <v>1714</v>
      </c>
      <c r="M78" s="52">
        <v>1103</v>
      </c>
      <c r="N78" s="52">
        <v>2424</v>
      </c>
      <c r="O78" s="52">
        <v>1700</v>
      </c>
      <c r="P78" s="52">
        <v>5270</v>
      </c>
      <c r="Q78" s="52">
        <v>7195</v>
      </c>
      <c r="R78" s="52">
        <v>10005</v>
      </c>
      <c r="S78" s="52">
        <v>8200</v>
      </c>
      <c r="T78" s="52">
        <v>4473</v>
      </c>
      <c r="U78" s="52">
        <v>5231</v>
      </c>
      <c r="V78" s="52">
        <v>9029</v>
      </c>
      <c r="W78" s="52">
        <v>2947</v>
      </c>
      <c r="DA78" s="63" t="s">
        <v>1346</v>
      </c>
    </row>
    <row r="79" spans="1:105" ht="12" customHeight="1" x14ac:dyDescent="0.25">
      <c r="A79" s="109" t="s">
        <v>120</v>
      </c>
      <c r="B79" s="36"/>
      <c r="C79" s="36">
        <v>1157</v>
      </c>
      <c r="D79" s="36">
        <v>3180</v>
      </c>
      <c r="E79" s="36">
        <v>2697</v>
      </c>
      <c r="F79" s="36">
        <v>2448</v>
      </c>
      <c r="G79" s="36">
        <v>1955</v>
      </c>
      <c r="H79" s="36">
        <v>1887</v>
      </c>
      <c r="I79" s="36">
        <v>955</v>
      </c>
      <c r="J79" s="36">
        <v>1091</v>
      </c>
      <c r="K79" s="36">
        <v>2301</v>
      </c>
      <c r="L79" s="36">
        <v>1656</v>
      </c>
      <c r="M79" s="36">
        <v>2697</v>
      </c>
      <c r="N79" s="36">
        <v>4208</v>
      </c>
      <c r="O79" s="36">
        <v>1713</v>
      </c>
      <c r="P79" s="36">
        <v>4241</v>
      </c>
      <c r="Q79" s="36">
        <v>743</v>
      </c>
      <c r="R79" s="36">
        <v>921</v>
      </c>
      <c r="S79" s="36">
        <v>2588</v>
      </c>
      <c r="T79" s="36">
        <v>4811</v>
      </c>
      <c r="U79" s="36">
        <v>2250</v>
      </c>
      <c r="V79" s="36">
        <v>102</v>
      </c>
      <c r="W79" s="36">
        <v>370</v>
      </c>
      <c r="DA79" s="60" t="s">
        <v>1347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1348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184</v>
      </c>
      <c r="D83" s="52">
        <v>171</v>
      </c>
      <c r="E83" s="52">
        <v>176</v>
      </c>
      <c r="F83" s="52">
        <v>208</v>
      </c>
      <c r="G83" s="52">
        <v>214</v>
      </c>
      <c r="H83" s="52">
        <v>340</v>
      </c>
      <c r="I83" s="52">
        <v>259</v>
      </c>
      <c r="J83" s="52">
        <v>410</v>
      </c>
      <c r="K83" s="52">
        <v>411</v>
      </c>
      <c r="L83" s="52">
        <v>312</v>
      </c>
      <c r="M83" s="52">
        <v>365</v>
      </c>
      <c r="N83" s="52">
        <v>981</v>
      </c>
      <c r="O83" s="52">
        <v>753</v>
      </c>
      <c r="P83" s="52">
        <v>1487</v>
      </c>
      <c r="Q83" s="52">
        <v>575</v>
      </c>
      <c r="R83" s="52">
        <v>749</v>
      </c>
      <c r="S83" s="52">
        <v>116</v>
      </c>
      <c r="T83" s="52">
        <v>228</v>
      </c>
      <c r="U83" s="52">
        <v>0</v>
      </c>
      <c r="V83" s="52">
        <v>0</v>
      </c>
      <c r="W83" s="52">
        <v>211</v>
      </c>
      <c r="DA83" s="63" t="s">
        <v>1349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13</v>
      </c>
      <c r="D86" s="52">
        <v>1</v>
      </c>
      <c r="E86" s="52">
        <v>45</v>
      </c>
      <c r="F86" s="52">
        <v>1</v>
      </c>
      <c r="G86" s="52">
        <v>5</v>
      </c>
      <c r="H86" s="52">
        <v>85</v>
      </c>
      <c r="I86" s="52">
        <v>35</v>
      </c>
      <c r="J86" s="52">
        <v>46</v>
      </c>
      <c r="K86" s="52">
        <v>55</v>
      </c>
      <c r="L86" s="52">
        <v>185</v>
      </c>
      <c r="M86" s="52">
        <v>174</v>
      </c>
      <c r="N86" s="52">
        <v>200</v>
      </c>
      <c r="O86" s="52">
        <v>143</v>
      </c>
      <c r="P86" s="52">
        <v>176</v>
      </c>
      <c r="Q86" s="52">
        <v>170</v>
      </c>
      <c r="R86" s="52">
        <v>115</v>
      </c>
      <c r="S86" s="52">
        <v>14</v>
      </c>
      <c r="T86" s="52">
        <v>57</v>
      </c>
      <c r="U86" s="52">
        <v>0</v>
      </c>
      <c r="V86" s="52">
        <v>0</v>
      </c>
      <c r="W86" s="52">
        <v>61</v>
      </c>
      <c r="DA86" s="63" t="s">
        <v>1350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6</v>
      </c>
      <c r="D88" s="52">
        <v>9</v>
      </c>
      <c r="E88" s="52">
        <v>17</v>
      </c>
      <c r="F88" s="52">
        <v>13</v>
      </c>
      <c r="G88" s="52">
        <v>23</v>
      </c>
      <c r="H88" s="52">
        <v>40</v>
      </c>
      <c r="I88" s="52">
        <v>68</v>
      </c>
      <c r="J88" s="52">
        <v>147</v>
      </c>
      <c r="K88" s="52">
        <v>185</v>
      </c>
      <c r="L88" s="52">
        <v>90</v>
      </c>
      <c r="M88" s="52">
        <v>40</v>
      </c>
      <c r="N88" s="52">
        <v>63</v>
      </c>
      <c r="O88" s="52">
        <v>95</v>
      </c>
      <c r="P88" s="52">
        <v>782</v>
      </c>
      <c r="Q88" s="52">
        <v>471</v>
      </c>
      <c r="R88" s="52">
        <v>306</v>
      </c>
      <c r="S88" s="52">
        <v>115</v>
      </c>
      <c r="T88" s="52">
        <v>191</v>
      </c>
      <c r="U88" s="52">
        <v>0</v>
      </c>
      <c r="V88" s="52">
        <v>0</v>
      </c>
      <c r="W88" s="52">
        <v>209</v>
      </c>
      <c r="DA88" s="63" t="s">
        <v>1351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1</v>
      </c>
      <c r="K89" s="52">
        <v>3</v>
      </c>
      <c r="L89" s="52">
        <v>1</v>
      </c>
      <c r="M89" s="52">
        <v>1</v>
      </c>
      <c r="N89" s="52">
        <v>1</v>
      </c>
      <c r="O89" s="52">
        <v>0</v>
      </c>
      <c r="P89" s="52">
        <v>4</v>
      </c>
      <c r="Q89" s="52">
        <v>15</v>
      </c>
      <c r="R89" s="52">
        <v>0</v>
      </c>
      <c r="S89" s="52">
        <v>1</v>
      </c>
      <c r="T89" s="52">
        <v>4</v>
      </c>
      <c r="U89" s="52">
        <v>0</v>
      </c>
      <c r="V89" s="52">
        <v>0</v>
      </c>
      <c r="W89" s="52">
        <v>2</v>
      </c>
      <c r="DA89" s="63" t="s">
        <v>1352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5</v>
      </c>
      <c r="D92" s="52">
        <v>18</v>
      </c>
      <c r="E92" s="52">
        <v>23</v>
      </c>
      <c r="F92" s="52">
        <v>10</v>
      </c>
      <c r="G92" s="52">
        <v>14</v>
      </c>
      <c r="H92" s="52">
        <v>37</v>
      </c>
      <c r="I92" s="52">
        <v>8</v>
      </c>
      <c r="J92" s="52">
        <v>22</v>
      </c>
      <c r="K92" s="52">
        <v>2</v>
      </c>
      <c r="L92" s="52">
        <v>6</v>
      </c>
      <c r="M92" s="52">
        <v>8</v>
      </c>
      <c r="N92" s="52">
        <v>0</v>
      </c>
      <c r="O92" s="52">
        <v>0</v>
      </c>
      <c r="P92" s="52">
        <v>0</v>
      </c>
      <c r="Q92" s="52">
        <v>0</v>
      </c>
      <c r="R92" s="52">
        <v>0</v>
      </c>
      <c r="S92" s="52">
        <v>0</v>
      </c>
      <c r="T92" s="52">
        <v>0</v>
      </c>
      <c r="U92" s="52">
        <v>0</v>
      </c>
      <c r="V92" s="52">
        <v>0</v>
      </c>
      <c r="W92" s="52">
        <v>0</v>
      </c>
      <c r="DA92" s="63" t="s">
        <v>1353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1354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163</v>
      </c>
      <c r="D96" s="52">
        <v>117</v>
      </c>
      <c r="E96" s="52">
        <v>114</v>
      </c>
      <c r="F96" s="52">
        <v>162</v>
      </c>
      <c r="G96" s="52">
        <v>149</v>
      </c>
      <c r="H96" s="52">
        <v>228</v>
      </c>
      <c r="I96" s="52">
        <v>7</v>
      </c>
      <c r="J96" s="52">
        <v>0</v>
      </c>
      <c r="K96" s="52">
        <v>0</v>
      </c>
      <c r="L96" s="52">
        <v>129</v>
      </c>
      <c r="M96" s="52">
        <v>168</v>
      </c>
      <c r="N96" s="52">
        <v>427</v>
      </c>
      <c r="O96" s="52">
        <v>375</v>
      </c>
      <c r="P96" s="52">
        <v>453</v>
      </c>
      <c r="Q96" s="52">
        <v>0</v>
      </c>
      <c r="R96" s="52">
        <v>0</v>
      </c>
      <c r="S96" s="52">
        <v>0</v>
      </c>
      <c r="T96" s="52">
        <v>1</v>
      </c>
      <c r="U96" s="52">
        <v>0</v>
      </c>
      <c r="V96" s="52">
        <v>0</v>
      </c>
      <c r="W96" s="52">
        <v>0</v>
      </c>
      <c r="DA96" s="63" t="s">
        <v>1355</v>
      </c>
    </row>
    <row r="97" spans="1:105" ht="12" customHeight="1" x14ac:dyDescent="0.25">
      <c r="A97" s="97" t="s">
        <v>121</v>
      </c>
      <c r="B97" s="52"/>
      <c r="C97" s="52">
        <v>10</v>
      </c>
      <c r="D97" s="52">
        <v>27</v>
      </c>
      <c r="E97" s="52">
        <v>22</v>
      </c>
      <c r="F97" s="52">
        <v>23</v>
      </c>
      <c r="G97" s="52">
        <v>28</v>
      </c>
      <c r="H97" s="52">
        <v>35</v>
      </c>
      <c r="I97" s="52">
        <v>176</v>
      </c>
      <c r="J97" s="52">
        <v>240</v>
      </c>
      <c r="K97" s="52">
        <v>221</v>
      </c>
      <c r="L97" s="52">
        <v>86</v>
      </c>
      <c r="M97" s="52">
        <v>148</v>
      </c>
      <c r="N97" s="52">
        <v>490</v>
      </c>
      <c r="O97" s="52">
        <v>283</v>
      </c>
      <c r="P97" s="52">
        <v>248</v>
      </c>
      <c r="Q97" s="52">
        <v>89</v>
      </c>
      <c r="R97" s="52">
        <v>443</v>
      </c>
      <c r="S97" s="52">
        <v>0</v>
      </c>
      <c r="T97" s="52">
        <v>32</v>
      </c>
      <c r="U97" s="52">
        <v>0</v>
      </c>
      <c r="V97" s="52">
        <v>0</v>
      </c>
      <c r="W97" s="52">
        <v>0</v>
      </c>
      <c r="DA97" s="63" t="s">
        <v>1356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1357</v>
      </c>
    </row>
    <row r="102" spans="1:105" ht="12" customHeight="1" x14ac:dyDescent="0.25">
      <c r="A102" s="97" t="s">
        <v>50</v>
      </c>
      <c r="B102" s="52"/>
      <c r="C102" s="52">
        <v>11</v>
      </c>
      <c r="D102" s="52">
        <v>0</v>
      </c>
      <c r="E102" s="52">
        <v>0</v>
      </c>
      <c r="F102" s="52">
        <v>25</v>
      </c>
      <c r="G102" s="52">
        <v>101</v>
      </c>
      <c r="H102" s="52">
        <v>83</v>
      </c>
      <c r="I102" s="52">
        <v>0</v>
      </c>
      <c r="J102" s="52">
        <v>11</v>
      </c>
      <c r="K102" s="52">
        <v>81</v>
      </c>
      <c r="L102" s="52">
        <v>2</v>
      </c>
      <c r="M102" s="52">
        <v>6</v>
      </c>
      <c r="N102" s="52">
        <v>30</v>
      </c>
      <c r="O102" s="52">
        <v>48</v>
      </c>
      <c r="P102" s="52">
        <v>130</v>
      </c>
      <c r="Q102" s="52">
        <v>9</v>
      </c>
      <c r="R102" s="52">
        <v>52</v>
      </c>
      <c r="S102" s="52">
        <v>11</v>
      </c>
      <c r="T102" s="52">
        <v>19</v>
      </c>
      <c r="U102" s="52">
        <v>0</v>
      </c>
      <c r="V102" s="52">
        <v>0</v>
      </c>
      <c r="W102" s="52">
        <v>0</v>
      </c>
      <c r="DA102" s="63" t="s">
        <v>1358</v>
      </c>
    </row>
    <row r="103" spans="1:105" ht="12" customHeight="1" x14ac:dyDescent="0.25">
      <c r="A103" s="109" t="s">
        <v>120</v>
      </c>
      <c r="B103" s="36"/>
      <c r="C103" s="36">
        <v>173</v>
      </c>
      <c r="D103" s="36">
        <v>171</v>
      </c>
      <c r="E103" s="36">
        <v>176</v>
      </c>
      <c r="F103" s="36">
        <v>183</v>
      </c>
      <c r="G103" s="36">
        <v>113</v>
      </c>
      <c r="H103" s="36">
        <v>257</v>
      </c>
      <c r="I103" s="36">
        <v>259</v>
      </c>
      <c r="J103" s="36">
        <v>399</v>
      </c>
      <c r="K103" s="36">
        <v>330</v>
      </c>
      <c r="L103" s="36">
        <v>310</v>
      </c>
      <c r="M103" s="36">
        <v>359</v>
      </c>
      <c r="N103" s="36">
        <v>951</v>
      </c>
      <c r="O103" s="36">
        <v>705</v>
      </c>
      <c r="P103" s="36">
        <v>1357</v>
      </c>
      <c r="Q103" s="36">
        <v>566</v>
      </c>
      <c r="R103" s="36">
        <v>697</v>
      </c>
      <c r="S103" s="36">
        <v>105</v>
      </c>
      <c r="T103" s="36">
        <v>209</v>
      </c>
      <c r="U103" s="36">
        <v>0</v>
      </c>
      <c r="V103" s="36">
        <v>0</v>
      </c>
      <c r="W103" s="36">
        <v>211</v>
      </c>
      <c r="DA103" s="60" t="s">
        <v>1359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1360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1361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1362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1363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1364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1365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1366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1367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1368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1369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  <c r="Q126" s="52">
        <v>0</v>
      </c>
      <c r="R126" s="52">
        <v>0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DA126" s="63" t="s">
        <v>1370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0</v>
      </c>
      <c r="S129" s="52">
        <v>0</v>
      </c>
      <c r="T129" s="52">
        <v>0</v>
      </c>
      <c r="U129" s="52">
        <v>0</v>
      </c>
      <c r="V129" s="52">
        <v>0</v>
      </c>
      <c r="W129" s="52">
        <v>0</v>
      </c>
      <c r="DA129" s="63" t="s">
        <v>1371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DA131" s="63" t="s">
        <v>1372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1373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0</v>
      </c>
      <c r="T135" s="52">
        <v>0</v>
      </c>
      <c r="U135" s="52">
        <v>0</v>
      </c>
      <c r="V135" s="52">
        <v>0</v>
      </c>
      <c r="W135" s="52">
        <v>0</v>
      </c>
      <c r="DA135" s="63" t="s">
        <v>1374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DA136" s="63" t="s">
        <v>1375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1376</v>
      </c>
    </row>
    <row r="141" spans="1:105" ht="12" customHeight="1" x14ac:dyDescent="0.25">
      <c r="A141" s="109" t="s">
        <v>120</v>
      </c>
      <c r="B141" s="36"/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0</v>
      </c>
      <c r="S141" s="36">
        <v>0</v>
      </c>
      <c r="T141" s="36">
        <v>0</v>
      </c>
      <c r="U141" s="36">
        <v>0</v>
      </c>
      <c r="V141" s="36">
        <v>0</v>
      </c>
      <c r="W141" s="36">
        <v>0</v>
      </c>
      <c r="DA141" s="60" t="s">
        <v>1377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1378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3</v>
      </c>
      <c r="D145" s="52">
        <v>5</v>
      </c>
      <c r="E145" s="52">
        <v>6</v>
      </c>
      <c r="F145" s="52">
        <v>5</v>
      </c>
      <c r="G145" s="52">
        <v>6</v>
      </c>
      <c r="H145" s="52">
        <v>14</v>
      </c>
      <c r="I145" s="52">
        <v>17</v>
      </c>
      <c r="J145" s="52">
        <v>29</v>
      </c>
      <c r="K145" s="52">
        <v>39</v>
      </c>
      <c r="L145" s="52">
        <v>36</v>
      </c>
      <c r="M145" s="52">
        <v>58</v>
      </c>
      <c r="N145" s="52">
        <v>113</v>
      </c>
      <c r="O145" s="52">
        <v>109</v>
      </c>
      <c r="P145" s="52">
        <v>315</v>
      </c>
      <c r="Q145" s="52">
        <v>266</v>
      </c>
      <c r="R145" s="52">
        <v>375</v>
      </c>
      <c r="S145" s="52">
        <v>424</v>
      </c>
      <c r="T145" s="52">
        <v>547</v>
      </c>
      <c r="U145" s="52">
        <v>531</v>
      </c>
      <c r="V145" s="52">
        <v>590</v>
      </c>
      <c r="W145" s="52">
        <v>377</v>
      </c>
      <c r="DA145" s="63" t="s">
        <v>1379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2</v>
      </c>
      <c r="D147" s="52">
        <v>0</v>
      </c>
      <c r="E147" s="52">
        <v>4</v>
      </c>
      <c r="F147" s="52">
        <v>0</v>
      </c>
      <c r="G147" s="52">
        <v>1</v>
      </c>
      <c r="H147" s="52">
        <v>10</v>
      </c>
      <c r="I147" s="52">
        <v>13</v>
      </c>
      <c r="J147" s="52">
        <v>22</v>
      </c>
      <c r="K147" s="52">
        <v>31</v>
      </c>
      <c r="L147" s="52">
        <v>29</v>
      </c>
      <c r="M147" s="52">
        <v>46</v>
      </c>
      <c r="N147" s="52">
        <v>94</v>
      </c>
      <c r="O147" s="52">
        <v>88</v>
      </c>
      <c r="P147" s="52">
        <v>254</v>
      </c>
      <c r="Q147" s="52">
        <v>216</v>
      </c>
      <c r="R147" s="52">
        <v>305</v>
      </c>
      <c r="S147" s="52">
        <v>345</v>
      </c>
      <c r="T147" s="52">
        <v>448</v>
      </c>
      <c r="U147" s="52">
        <v>437</v>
      </c>
      <c r="V147" s="52">
        <v>504</v>
      </c>
      <c r="W147" s="52">
        <v>315</v>
      </c>
      <c r="DA147" s="63" t="s">
        <v>1380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0</v>
      </c>
      <c r="D149" s="52">
        <v>1</v>
      </c>
      <c r="E149" s="52">
        <v>1</v>
      </c>
      <c r="F149" s="52">
        <v>0</v>
      </c>
      <c r="G149" s="52">
        <v>0</v>
      </c>
      <c r="H149" s="52">
        <v>2</v>
      </c>
      <c r="I149" s="52">
        <v>1</v>
      </c>
      <c r="J149" s="52">
        <v>2</v>
      </c>
      <c r="K149" s="52">
        <v>0</v>
      </c>
      <c r="L149" s="52">
        <v>1</v>
      </c>
      <c r="M149" s="52">
        <v>1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DA149" s="63" t="s">
        <v>1381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1382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3</v>
      </c>
      <c r="D153" s="52">
        <v>3</v>
      </c>
      <c r="E153" s="52">
        <v>4</v>
      </c>
      <c r="F153" s="52">
        <v>4</v>
      </c>
      <c r="G153" s="52">
        <v>5</v>
      </c>
      <c r="H153" s="52">
        <v>10</v>
      </c>
      <c r="I153" s="52">
        <v>1</v>
      </c>
      <c r="J153" s="52">
        <v>0</v>
      </c>
      <c r="K153" s="52">
        <v>0</v>
      </c>
      <c r="L153" s="52">
        <v>21</v>
      </c>
      <c r="M153" s="52">
        <v>30</v>
      </c>
      <c r="N153" s="52">
        <v>53</v>
      </c>
      <c r="O153" s="52">
        <v>62</v>
      </c>
      <c r="P153" s="52">
        <v>204</v>
      </c>
      <c r="Q153" s="52">
        <v>0</v>
      </c>
      <c r="R153" s="52">
        <v>0</v>
      </c>
      <c r="S153" s="52">
        <v>0</v>
      </c>
      <c r="T153" s="52">
        <v>11</v>
      </c>
      <c r="U153" s="52">
        <v>531</v>
      </c>
      <c r="V153" s="52">
        <v>0</v>
      </c>
      <c r="W153" s="52">
        <v>106</v>
      </c>
      <c r="DA153" s="63" t="s">
        <v>1383</v>
      </c>
    </row>
    <row r="154" spans="1:105" ht="12" customHeight="1" x14ac:dyDescent="0.25">
      <c r="A154" s="97" t="s">
        <v>121</v>
      </c>
      <c r="B154" s="52"/>
      <c r="C154" s="52">
        <v>0</v>
      </c>
      <c r="D154" s="52">
        <v>1</v>
      </c>
      <c r="E154" s="52">
        <v>1</v>
      </c>
      <c r="F154" s="52">
        <v>1</v>
      </c>
      <c r="G154" s="52">
        <v>1</v>
      </c>
      <c r="H154" s="52">
        <v>2</v>
      </c>
      <c r="I154" s="52">
        <v>15</v>
      </c>
      <c r="J154" s="52">
        <v>27</v>
      </c>
      <c r="K154" s="52">
        <v>39</v>
      </c>
      <c r="L154" s="52">
        <v>14</v>
      </c>
      <c r="M154" s="52">
        <v>27</v>
      </c>
      <c r="N154" s="52">
        <v>60</v>
      </c>
      <c r="O154" s="52">
        <v>47</v>
      </c>
      <c r="P154" s="52">
        <v>111</v>
      </c>
      <c r="Q154" s="52">
        <v>266</v>
      </c>
      <c r="R154" s="52">
        <v>375</v>
      </c>
      <c r="S154" s="52">
        <v>424</v>
      </c>
      <c r="T154" s="52">
        <v>536</v>
      </c>
      <c r="U154" s="52">
        <v>0</v>
      </c>
      <c r="V154" s="52">
        <v>590</v>
      </c>
      <c r="W154" s="52">
        <v>271</v>
      </c>
      <c r="DA154" s="63" t="s">
        <v>1384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1</v>
      </c>
      <c r="G158" s="52">
        <v>3</v>
      </c>
      <c r="H158" s="52">
        <v>3</v>
      </c>
      <c r="I158" s="52">
        <v>0</v>
      </c>
      <c r="J158" s="52">
        <v>1</v>
      </c>
      <c r="K158" s="52">
        <v>8</v>
      </c>
      <c r="L158" s="52">
        <v>0</v>
      </c>
      <c r="M158" s="52">
        <v>1</v>
      </c>
      <c r="N158" s="52">
        <v>4</v>
      </c>
      <c r="O158" s="52">
        <v>7</v>
      </c>
      <c r="P158" s="52">
        <v>28</v>
      </c>
      <c r="Q158" s="52">
        <v>4</v>
      </c>
      <c r="R158" s="52">
        <v>26</v>
      </c>
      <c r="S158" s="52">
        <v>42</v>
      </c>
      <c r="T158" s="52">
        <v>45</v>
      </c>
      <c r="U158" s="52">
        <v>49</v>
      </c>
      <c r="V158" s="52">
        <v>52</v>
      </c>
      <c r="W158" s="52">
        <v>1</v>
      </c>
      <c r="DA158" s="63" t="s">
        <v>1385</v>
      </c>
    </row>
    <row r="159" spans="1:105" ht="12" customHeight="1" x14ac:dyDescent="0.25">
      <c r="A159" s="109" t="s">
        <v>120</v>
      </c>
      <c r="B159" s="36"/>
      <c r="C159" s="36">
        <v>3</v>
      </c>
      <c r="D159" s="36">
        <v>5</v>
      </c>
      <c r="E159" s="36">
        <v>6</v>
      </c>
      <c r="F159" s="36">
        <v>4</v>
      </c>
      <c r="G159" s="36">
        <v>3</v>
      </c>
      <c r="H159" s="36">
        <v>11</v>
      </c>
      <c r="I159" s="36">
        <v>17</v>
      </c>
      <c r="J159" s="36">
        <v>28</v>
      </c>
      <c r="K159" s="36">
        <v>31</v>
      </c>
      <c r="L159" s="36">
        <v>36</v>
      </c>
      <c r="M159" s="36">
        <v>57</v>
      </c>
      <c r="N159" s="36">
        <v>109</v>
      </c>
      <c r="O159" s="36">
        <v>102</v>
      </c>
      <c r="P159" s="36">
        <v>287</v>
      </c>
      <c r="Q159" s="36">
        <v>262</v>
      </c>
      <c r="R159" s="36">
        <v>349</v>
      </c>
      <c r="S159" s="36">
        <v>382</v>
      </c>
      <c r="T159" s="36">
        <v>502</v>
      </c>
      <c r="U159" s="36">
        <v>482</v>
      </c>
      <c r="V159" s="36">
        <v>538</v>
      </c>
      <c r="W159" s="36">
        <v>376</v>
      </c>
      <c r="DA159" s="60" t="s">
        <v>1386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1387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146</v>
      </c>
      <c r="D163" s="52">
        <v>120</v>
      </c>
      <c r="E163" s="52">
        <v>169</v>
      </c>
      <c r="F163" s="52">
        <v>211</v>
      </c>
      <c r="G163" s="52">
        <v>239</v>
      </c>
      <c r="H163" s="52">
        <v>0</v>
      </c>
      <c r="I163" s="52">
        <v>151</v>
      </c>
      <c r="J163" s="52">
        <v>0</v>
      </c>
      <c r="K163" s="52">
        <v>598</v>
      </c>
      <c r="L163" s="52">
        <v>161</v>
      </c>
      <c r="M163" s="52">
        <v>746</v>
      </c>
      <c r="N163" s="52">
        <v>905</v>
      </c>
      <c r="O163" s="52">
        <v>655</v>
      </c>
      <c r="P163" s="52">
        <v>706</v>
      </c>
      <c r="Q163" s="52">
        <v>1</v>
      </c>
      <c r="R163" s="52">
        <v>0</v>
      </c>
      <c r="S163" s="52">
        <v>0</v>
      </c>
      <c r="T163" s="52">
        <v>152</v>
      </c>
      <c r="U163" s="52">
        <v>258</v>
      </c>
      <c r="V163" s="52">
        <v>337</v>
      </c>
      <c r="W163" s="52">
        <v>338</v>
      </c>
      <c r="DA163" s="63" t="s">
        <v>1388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53</v>
      </c>
      <c r="D165" s="52">
        <v>2</v>
      </c>
      <c r="E165" s="52">
        <v>111</v>
      </c>
      <c r="F165" s="52">
        <v>4</v>
      </c>
      <c r="G165" s="52">
        <v>31</v>
      </c>
      <c r="H165" s="52">
        <v>0</v>
      </c>
      <c r="I165" s="52">
        <v>103</v>
      </c>
      <c r="J165" s="52">
        <v>0</v>
      </c>
      <c r="K165" s="52">
        <v>400</v>
      </c>
      <c r="L165" s="52">
        <v>128</v>
      </c>
      <c r="M165" s="52">
        <v>599</v>
      </c>
      <c r="N165" s="52">
        <v>739</v>
      </c>
      <c r="O165" s="52">
        <v>529</v>
      </c>
      <c r="P165" s="52">
        <v>417</v>
      </c>
      <c r="Q165" s="52">
        <v>1</v>
      </c>
      <c r="R165" s="52">
        <v>0</v>
      </c>
      <c r="S165" s="52">
        <v>0</v>
      </c>
      <c r="T165" s="52">
        <v>124</v>
      </c>
      <c r="U165" s="52">
        <v>180</v>
      </c>
      <c r="V165" s="52">
        <v>283</v>
      </c>
      <c r="W165" s="52">
        <v>281</v>
      </c>
      <c r="DA165" s="63" t="s">
        <v>1389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4</v>
      </c>
      <c r="D167" s="52">
        <v>14</v>
      </c>
      <c r="E167" s="52">
        <v>25</v>
      </c>
      <c r="F167" s="52">
        <v>11</v>
      </c>
      <c r="G167" s="52">
        <v>17</v>
      </c>
      <c r="H167" s="52">
        <v>0</v>
      </c>
      <c r="I167" s="52">
        <v>6</v>
      </c>
      <c r="J167" s="52">
        <v>0</v>
      </c>
      <c r="K167" s="52">
        <v>5</v>
      </c>
      <c r="L167" s="52">
        <v>4</v>
      </c>
      <c r="M167" s="52">
        <v>17</v>
      </c>
      <c r="N167" s="52">
        <v>0</v>
      </c>
      <c r="O167" s="52">
        <v>0</v>
      </c>
      <c r="P167" s="52">
        <v>0</v>
      </c>
      <c r="Q167" s="52">
        <v>0</v>
      </c>
      <c r="R167" s="52">
        <v>0</v>
      </c>
      <c r="S167" s="52">
        <v>0</v>
      </c>
      <c r="T167" s="52">
        <v>0</v>
      </c>
      <c r="U167" s="52">
        <v>0</v>
      </c>
      <c r="V167" s="52">
        <v>0</v>
      </c>
      <c r="W167" s="52">
        <v>0</v>
      </c>
      <c r="DA167" s="63" t="s">
        <v>1390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1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1391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134</v>
      </c>
      <c r="D171" s="52">
        <v>86</v>
      </c>
      <c r="E171" s="52">
        <v>120</v>
      </c>
      <c r="F171" s="52">
        <v>175</v>
      </c>
      <c r="G171" s="52">
        <v>187</v>
      </c>
      <c r="H171" s="52">
        <v>0</v>
      </c>
      <c r="I171" s="52">
        <v>5</v>
      </c>
      <c r="J171" s="52">
        <v>0</v>
      </c>
      <c r="K171" s="52">
        <v>0</v>
      </c>
      <c r="L171" s="52">
        <v>94</v>
      </c>
      <c r="M171" s="52">
        <v>388</v>
      </c>
      <c r="N171" s="52">
        <v>421</v>
      </c>
      <c r="O171" s="52">
        <v>373</v>
      </c>
      <c r="P171" s="52">
        <v>456</v>
      </c>
      <c r="Q171" s="52">
        <v>0</v>
      </c>
      <c r="R171" s="52">
        <v>0</v>
      </c>
      <c r="S171" s="52">
        <v>0</v>
      </c>
      <c r="T171" s="52">
        <v>3</v>
      </c>
      <c r="U171" s="52">
        <v>258</v>
      </c>
      <c r="V171" s="52">
        <v>0</v>
      </c>
      <c r="W171" s="52">
        <v>95</v>
      </c>
      <c r="DA171" s="63" t="s">
        <v>1392</v>
      </c>
    </row>
    <row r="172" spans="1:105" ht="12" customHeight="1" x14ac:dyDescent="0.25">
      <c r="A172" s="97" t="s">
        <v>121</v>
      </c>
      <c r="B172" s="52"/>
      <c r="C172" s="52">
        <v>8</v>
      </c>
      <c r="D172" s="52">
        <v>20</v>
      </c>
      <c r="E172" s="52">
        <v>24</v>
      </c>
      <c r="F172" s="52">
        <v>25</v>
      </c>
      <c r="G172" s="52">
        <v>35</v>
      </c>
      <c r="H172" s="52">
        <v>0</v>
      </c>
      <c r="I172" s="52">
        <v>140</v>
      </c>
      <c r="J172" s="52">
        <v>0</v>
      </c>
      <c r="K172" s="52">
        <v>592</v>
      </c>
      <c r="L172" s="52">
        <v>63</v>
      </c>
      <c r="M172" s="52">
        <v>341</v>
      </c>
      <c r="N172" s="52">
        <v>484</v>
      </c>
      <c r="O172" s="52">
        <v>282</v>
      </c>
      <c r="P172" s="52">
        <v>250</v>
      </c>
      <c r="Q172" s="52">
        <v>1</v>
      </c>
      <c r="R172" s="52">
        <v>0</v>
      </c>
      <c r="S172" s="52">
        <v>0</v>
      </c>
      <c r="T172" s="52">
        <v>149</v>
      </c>
      <c r="U172" s="52">
        <v>0</v>
      </c>
      <c r="V172" s="52">
        <v>337</v>
      </c>
      <c r="W172" s="52">
        <v>243</v>
      </c>
      <c r="DA172" s="63" t="s">
        <v>1393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9</v>
      </c>
      <c r="D176" s="52">
        <v>0</v>
      </c>
      <c r="E176" s="52">
        <v>0</v>
      </c>
      <c r="F176" s="52">
        <v>26</v>
      </c>
      <c r="G176" s="52">
        <v>113</v>
      </c>
      <c r="H176" s="52">
        <v>0</v>
      </c>
      <c r="I176" s="52">
        <v>0</v>
      </c>
      <c r="J176" s="52">
        <v>0</v>
      </c>
      <c r="K176" s="52">
        <v>118</v>
      </c>
      <c r="L176" s="52">
        <v>1</v>
      </c>
      <c r="M176" s="52">
        <v>12</v>
      </c>
      <c r="N176" s="52">
        <v>28</v>
      </c>
      <c r="O176" s="52">
        <v>42</v>
      </c>
      <c r="P176" s="52">
        <v>62</v>
      </c>
      <c r="Q176" s="52">
        <v>0</v>
      </c>
      <c r="R176" s="52">
        <v>0</v>
      </c>
      <c r="S176" s="52">
        <v>0</v>
      </c>
      <c r="T176" s="52">
        <v>12</v>
      </c>
      <c r="U176" s="52">
        <v>24</v>
      </c>
      <c r="V176" s="52">
        <v>29</v>
      </c>
      <c r="W176" s="52">
        <v>1</v>
      </c>
      <c r="DA176" s="63" t="s">
        <v>1394</v>
      </c>
    </row>
    <row r="177" spans="1:105" ht="12" customHeight="1" x14ac:dyDescent="0.25">
      <c r="A177" s="109" t="s">
        <v>120</v>
      </c>
      <c r="B177" s="36"/>
      <c r="C177" s="36">
        <v>137</v>
      </c>
      <c r="D177" s="36">
        <v>120</v>
      </c>
      <c r="E177" s="36">
        <v>169</v>
      </c>
      <c r="F177" s="36">
        <v>185</v>
      </c>
      <c r="G177" s="36">
        <v>126</v>
      </c>
      <c r="H177" s="36">
        <v>0</v>
      </c>
      <c r="I177" s="36">
        <v>151</v>
      </c>
      <c r="J177" s="36">
        <v>0</v>
      </c>
      <c r="K177" s="36">
        <v>480</v>
      </c>
      <c r="L177" s="36">
        <v>160</v>
      </c>
      <c r="M177" s="36">
        <v>734</v>
      </c>
      <c r="N177" s="36">
        <v>877</v>
      </c>
      <c r="O177" s="36">
        <v>613</v>
      </c>
      <c r="P177" s="36">
        <v>644</v>
      </c>
      <c r="Q177" s="36">
        <v>1</v>
      </c>
      <c r="R177" s="36">
        <v>0</v>
      </c>
      <c r="S177" s="36">
        <v>0</v>
      </c>
      <c r="T177" s="36">
        <v>140</v>
      </c>
      <c r="U177" s="36">
        <v>234</v>
      </c>
      <c r="V177" s="36">
        <v>308</v>
      </c>
      <c r="W177" s="36">
        <v>337</v>
      </c>
      <c r="DA177" s="60" t="s">
        <v>1395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1396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1397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31</v>
      </c>
      <c r="L5" s="52">
        <v>57</v>
      </c>
      <c r="M5" s="52">
        <v>50</v>
      </c>
      <c r="N5" s="52">
        <v>34</v>
      </c>
      <c r="O5" s="52">
        <v>51</v>
      </c>
      <c r="P5" s="52">
        <v>3</v>
      </c>
      <c r="Q5" s="52">
        <v>2</v>
      </c>
      <c r="R5" s="52">
        <v>0</v>
      </c>
      <c r="S5" s="52">
        <v>0</v>
      </c>
      <c r="T5" s="52">
        <v>0</v>
      </c>
      <c r="U5" s="52">
        <v>0</v>
      </c>
      <c r="V5" s="52">
        <v>6</v>
      </c>
      <c r="W5" s="52">
        <v>18</v>
      </c>
      <c r="DA5" s="63" t="s">
        <v>1398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11</v>
      </c>
      <c r="D8" s="52">
        <v>8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9</v>
      </c>
      <c r="M8" s="52">
        <v>27</v>
      </c>
      <c r="N8" s="52">
        <v>26</v>
      </c>
      <c r="O8" s="52">
        <v>20</v>
      </c>
      <c r="P8" s="52">
        <v>21</v>
      </c>
      <c r="Q8" s="52">
        <v>7</v>
      </c>
      <c r="R8" s="52">
        <v>1</v>
      </c>
      <c r="S8" s="52">
        <v>1</v>
      </c>
      <c r="T8" s="52">
        <v>0</v>
      </c>
      <c r="U8" s="52">
        <v>0</v>
      </c>
      <c r="V8" s="52">
        <v>0</v>
      </c>
      <c r="W8" s="52">
        <v>4</v>
      </c>
      <c r="DA8" s="63" t="s">
        <v>1399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f>RES_hhdet_in!C10-RES_hhdet_in_new!C10</f>
        <v>0</v>
      </c>
      <c r="D10" s="52">
        <f>RES_hhdet_in!D10-RES_hhdet_in_new!D10</f>
        <v>0</v>
      </c>
      <c r="E10" s="52">
        <f>RES_hhdet_in!E10-RES_hhdet_in_new!E10</f>
        <v>0</v>
      </c>
      <c r="F10" s="52">
        <f>RES_hhdet_in!F10-RES_hhdet_in_new!F10</f>
        <v>0</v>
      </c>
      <c r="G10" s="52">
        <f>RES_hhdet_in!G10-RES_hhdet_in_new!G10</f>
        <v>0</v>
      </c>
      <c r="H10" s="52">
        <f>RES_hhdet_in!H10-RES_hhdet_in_new!H10</f>
        <v>0</v>
      </c>
      <c r="I10" s="52">
        <f>RES_hhdet_in!I10-RES_hhdet_in_new!I10</f>
        <v>0</v>
      </c>
      <c r="J10" s="52">
        <f>RES_hhdet_in!J10-RES_hhdet_in_new!J10</f>
        <v>0</v>
      </c>
      <c r="K10" s="52">
        <f>RES_hhdet_in!K10-RES_hhdet_in_new!K10</f>
        <v>0</v>
      </c>
      <c r="L10" s="52">
        <f>RES_hhdet_in!L10-RES_hhdet_in_new!L10</f>
        <v>0</v>
      </c>
      <c r="M10" s="52">
        <f>RES_hhdet_in!M10-RES_hhdet_in_new!M10</f>
        <v>0</v>
      </c>
      <c r="N10" s="52">
        <f>RES_hhdet_in!N10-RES_hhdet_in_new!N10</f>
        <v>0</v>
      </c>
      <c r="O10" s="52">
        <f>RES_hhdet_in!O10-RES_hhdet_in_new!O10</f>
        <v>0</v>
      </c>
      <c r="P10" s="52">
        <f>RES_hhdet_in!P10-RES_hhdet_in_new!P10</f>
        <v>0</v>
      </c>
      <c r="Q10" s="52">
        <f>RES_hhdet_in!Q10-RES_hhdet_in_new!Q10</f>
        <v>0</v>
      </c>
      <c r="R10" s="52">
        <f>RES_hhdet_in!R10-RES_hhdet_in_new!R10</f>
        <v>0</v>
      </c>
      <c r="S10" s="52">
        <f>RES_hhdet_in!S10-RES_hhdet_in_new!S10</f>
        <v>0</v>
      </c>
      <c r="T10" s="52">
        <f>RES_hhdet_in!T10-RES_hhdet_in_new!T10</f>
        <v>0</v>
      </c>
      <c r="U10" s="52">
        <f>RES_hhdet_in!U10-RES_hhdet_in_new!U10</f>
        <v>0</v>
      </c>
      <c r="V10" s="52">
        <f>RES_hhdet_in!V10-RES_hhdet_in_new!V10</f>
        <v>0</v>
      </c>
      <c r="W10" s="52">
        <f>RES_hhdet_in!W10-RES_hhdet_in_new!W10</f>
        <v>0</v>
      </c>
      <c r="DA10" s="63" t="s">
        <v>1400</v>
      </c>
    </row>
    <row r="11" spans="1:105" ht="12" customHeight="1" x14ac:dyDescent="0.25">
      <c r="A11" s="97" t="s">
        <v>124</v>
      </c>
      <c r="B11" s="52"/>
      <c r="C11" s="52">
        <f>RES_hhdet_in!C11-RES_hhdet_in_new!C11</f>
        <v>0</v>
      </c>
      <c r="D11" s="52">
        <f>RES_hhdet_in!D11-RES_hhdet_in_new!D11</f>
        <v>1</v>
      </c>
      <c r="E11" s="52">
        <f>RES_hhdet_in!E11-RES_hhdet_in_new!E11</f>
        <v>0</v>
      </c>
      <c r="F11" s="52">
        <f>RES_hhdet_in!F11-RES_hhdet_in_new!F11</f>
        <v>3</v>
      </c>
      <c r="G11" s="52">
        <f>RES_hhdet_in!G11-RES_hhdet_in_new!G11</f>
        <v>6</v>
      </c>
      <c r="H11" s="52">
        <f>RES_hhdet_in!H11-RES_hhdet_in_new!H11</f>
        <v>12</v>
      </c>
      <c r="I11" s="52">
        <f>RES_hhdet_in!I11-RES_hhdet_in_new!I11</f>
        <v>1</v>
      </c>
      <c r="J11" s="52">
        <f>RES_hhdet_in!J11-RES_hhdet_in_new!J11</f>
        <v>1</v>
      </c>
      <c r="K11" s="52">
        <f>RES_hhdet_in!K11-RES_hhdet_in_new!K11</f>
        <v>0</v>
      </c>
      <c r="L11" s="52">
        <f>RES_hhdet_in!L11-RES_hhdet_in_new!L11</f>
        <v>1</v>
      </c>
      <c r="M11" s="52">
        <f>RES_hhdet_in!M11-RES_hhdet_in_new!M11</f>
        <v>1</v>
      </c>
      <c r="N11" s="52">
        <f>RES_hhdet_in!N11-RES_hhdet_in_new!N11</f>
        <v>0</v>
      </c>
      <c r="O11" s="52">
        <f>RES_hhdet_in!O11-RES_hhdet_in_new!O11</f>
        <v>0</v>
      </c>
      <c r="P11" s="52">
        <f>RES_hhdet_in!P11-RES_hhdet_in_new!P11</f>
        <v>0</v>
      </c>
      <c r="Q11" s="52">
        <f>RES_hhdet_in!Q11-RES_hhdet_in_new!Q11</f>
        <v>0</v>
      </c>
      <c r="R11" s="52">
        <f>RES_hhdet_in!R11-RES_hhdet_in_new!R11</f>
        <v>0</v>
      </c>
      <c r="S11" s="52">
        <f>RES_hhdet_in!S11-RES_hhdet_in_new!S11</f>
        <v>0</v>
      </c>
      <c r="T11" s="52">
        <f>RES_hhdet_in!T11-RES_hhdet_in_new!T11</f>
        <v>0</v>
      </c>
      <c r="U11" s="52">
        <f>RES_hhdet_in!U11-RES_hhdet_in_new!U11</f>
        <v>0</v>
      </c>
      <c r="V11" s="52">
        <f>RES_hhdet_in!V11-RES_hhdet_in_new!V11</f>
        <v>0</v>
      </c>
      <c r="W11" s="52">
        <f>RES_hhdet_in!W11-RES_hhdet_in_new!W11</f>
        <v>0</v>
      </c>
      <c r="DA11" s="63" t="s">
        <v>1401</v>
      </c>
    </row>
    <row r="12" spans="1:105" ht="12" customHeight="1" x14ac:dyDescent="0.25">
      <c r="A12" s="97" t="s">
        <v>123</v>
      </c>
      <c r="B12" s="52"/>
      <c r="C12" s="52">
        <f>RES_hhdet_in!C12-RES_hhdet_in_new!C12</f>
        <v>0</v>
      </c>
      <c r="D12" s="52">
        <f>RES_hhdet_in!D12-RES_hhdet_in_new!D12</f>
        <v>0</v>
      </c>
      <c r="E12" s="52">
        <f>RES_hhdet_in!E12-RES_hhdet_in_new!E12</f>
        <v>0</v>
      </c>
      <c r="F12" s="52">
        <f>RES_hhdet_in!F12-RES_hhdet_in_new!F12</f>
        <v>0</v>
      </c>
      <c r="G12" s="52">
        <f>RES_hhdet_in!G12-RES_hhdet_in_new!G12</f>
        <v>0</v>
      </c>
      <c r="H12" s="52">
        <f>RES_hhdet_in!H12-RES_hhdet_in_new!H12</f>
        <v>0</v>
      </c>
      <c r="I12" s="52">
        <f>RES_hhdet_in!I12-RES_hhdet_in_new!I12</f>
        <v>0</v>
      </c>
      <c r="J12" s="52">
        <f>RES_hhdet_in!J12-RES_hhdet_in_new!J12</f>
        <v>0</v>
      </c>
      <c r="K12" s="52">
        <f>RES_hhdet_in!K12-RES_hhdet_in_new!K12</f>
        <v>0</v>
      </c>
      <c r="L12" s="52">
        <f>RES_hhdet_in!L12-RES_hhdet_in_new!L12</f>
        <v>0</v>
      </c>
      <c r="M12" s="52">
        <f>RES_hhdet_in!M12-RES_hhdet_in_new!M12</f>
        <v>0</v>
      </c>
      <c r="N12" s="52">
        <f>RES_hhdet_in!N12-RES_hhdet_in_new!N12</f>
        <v>0</v>
      </c>
      <c r="O12" s="52">
        <f>RES_hhdet_in!O12-RES_hhdet_in_new!O12</f>
        <v>0</v>
      </c>
      <c r="P12" s="52">
        <f>RES_hhdet_in!P12-RES_hhdet_in_new!P12</f>
        <v>0</v>
      </c>
      <c r="Q12" s="52">
        <f>RES_hhdet_in!Q12-RES_hhdet_in_new!Q12</f>
        <v>0</v>
      </c>
      <c r="R12" s="52">
        <f>RES_hhdet_in!R12-RES_hhdet_in_new!R12</f>
        <v>0</v>
      </c>
      <c r="S12" s="52">
        <f>RES_hhdet_in!S12-RES_hhdet_in_new!S12</f>
        <v>0</v>
      </c>
      <c r="T12" s="52">
        <f>RES_hhdet_in!T12-RES_hhdet_in_new!T12</f>
        <v>0</v>
      </c>
      <c r="U12" s="52">
        <f>RES_hhdet_in!U12-RES_hhdet_in_new!U12</f>
        <v>0</v>
      </c>
      <c r="V12" s="52">
        <f>RES_hhdet_in!V12-RES_hhdet_in_new!V12</f>
        <v>0</v>
      </c>
      <c r="W12" s="52">
        <f>RES_hhdet_in!W12-RES_hhdet_in_new!W12</f>
        <v>0</v>
      </c>
      <c r="DA12" s="63" t="s">
        <v>1402</v>
      </c>
    </row>
    <row r="13" spans="1:105" ht="12" hidden="1" customHeight="1" x14ac:dyDescent="0.25">
      <c r="A13" s="108" t="s">
        <v>50</v>
      </c>
      <c r="B13" s="52"/>
      <c r="C13" s="52">
        <f>RES_hhdet_in!C13-RES_hhdet_in_new!C13</f>
        <v>0</v>
      </c>
      <c r="D13" s="52">
        <f>RES_hhdet_in!D13-RES_hhdet_in_new!D13</f>
        <v>0</v>
      </c>
      <c r="E13" s="52">
        <f>RES_hhdet_in!E13-RES_hhdet_in_new!E13</f>
        <v>0</v>
      </c>
      <c r="F13" s="52">
        <f>RES_hhdet_in!F13-RES_hhdet_in_new!F13</f>
        <v>0</v>
      </c>
      <c r="G13" s="52">
        <f>RES_hhdet_in!G13-RES_hhdet_in_new!G13</f>
        <v>0</v>
      </c>
      <c r="H13" s="52">
        <f>RES_hhdet_in!H13-RES_hhdet_in_new!H13</f>
        <v>0</v>
      </c>
      <c r="I13" s="52">
        <f>RES_hhdet_in!I13-RES_hhdet_in_new!I13</f>
        <v>0</v>
      </c>
      <c r="J13" s="52">
        <f>RES_hhdet_in!J13-RES_hhdet_in_new!J13</f>
        <v>0</v>
      </c>
      <c r="K13" s="52">
        <f>RES_hhdet_in!K13-RES_hhdet_in_new!K13</f>
        <v>0</v>
      </c>
      <c r="L13" s="52">
        <f>RES_hhdet_in!L13-RES_hhdet_in_new!L13</f>
        <v>0</v>
      </c>
      <c r="M13" s="52">
        <f>RES_hhdet_in!M13-RES_hhdet_in_new!M13</f>
        <v>0</v>
      </c>
      <c r="N13" s="52">
        <f>RES_hhdet_in!N13-RES_hhdet_in_new!N13</f>
        <v>0</v>
      </c>
      <c r="O13" s="52">
        <f>RES_hhdet_in!O13-RES_hhdet_in_new!O13</f>
        <v>0</v>
      </c>
      <c r="P13" s="52">
        <f>RES_hhdet_in!P13-RES_hhdet_in_new!P13</f>
        <v>0</v>
      </c>
      <c r="Q13" s="52">
        <f>RES_hhdet_in!Q13-RES_hhdet_in_new!Q13</f>
        <v>0</v>
      </c>
      <c r="R13" s="52">
        <f>RES_hhdet_in!R13-RES_hhdet_in_new!R13</f>
        <v>0</v>
      </c>
      <c r="S13" s="52">
        <f>RES_hhdet_in!S13-RES_hhdet_in_new!S13</f>
        <v>0</v>
      </c>
      <c r="T13" s="52">
        <f>RES_hhdet_in!T13-RES_hhdet_in_new!T13</f>
        <v>0</v>
      </c>
      <c r="U13" s="52">
        <f>RES_hhdet_in!U13-RES_hhdet_in_new!U13</f>
        <v>0</v>
      </c>
      <c r="V13" s="52">
        <f>RES_hhdet_in!V13-RES_hhdet_in_new!V13</f>
        <v>0</v>
      </c>
      <c r="W13" s="52">
        <f>RES_hhdet_in!W13-RES_hhdet_in_new!W13</f>
        <v>0</v>
      </c>
      <c r="DA13" s="63"/>
    </row>
    <row r="14" spans="1:105" ht="12" hidden="1" customHeight="1" x14ac:dyDescent="0.25">
      <c r="A14" s="108" t="s">
        <v>52</v>
      </c>
      <c r="B14" s="52"/>
      <c r="C14" s="52">
        <f>RES_hhdet_in!C14-RES_hhdet_in_new!C14</f>
        <v>0</v>
      </c>
      <c r="D14" s="52">
        <f>RES_hhdet_in!D14-RES_hhdet_in_new!D14</f>
        <v>0</v>
      </c>
      <c r="E14" s="52">
        <f>RES_hhdet_in!E14-RES_hhdet_in_new!E14</f>
        <v>0</v>
      </c>
      <c r="F14" s="52">
        <f>RES_hhdet_in!F14-RES_hhdet_in_new!F14</f>
        <v>0</v>
      </c>
      <c r="G14" s="52">
        <f>RES_hhdet_in!G14-RES_hhdet_in_new!G14</f>
        <v>0</v>
      </c>
      <c r="H14" s="52">
        <f>RES_hhdet_in!H14-RES_hhdet_in_new!H14</f>
        <v>0</v>
      </c>
      <c r="I14" s="52">
        <f>RES_hhdet_in!I14-RES_hhdet_in_new!I14</f>
        <v>0</v>
      </c>
      <c r="J14" s="52">
        <f>RES_hhdet_in!J14-RES_hhdet_in_new!J14</f>
        <v>0</v>
      </c>
      <c r="K14" s="52">
        <f>RES_hhdet_in!K14-RES_hhdet_in_new!K14</f>
        <v>0</v>
      </c>
      <c r="L14" s="52">
        <f>RES_hhdet_in!L14-RES_hhdet_in_new!L14</f>
        <v>0</v>
      </c>
      <c r="M14" s="52">
        <f>RES_hhdet_in!M14-RES_hhdet_in_new!M14</f>
        <v>0</v>
      </c>
      <c r="N14" s="52">
        <f>RES_hhdet_in!N14-RES_hhdet_in_new!N14</f>
        <v>0</v>
      </c>
      <c r="O14" s="52">
        <f>RES_hhdet_in!O14-RES_hhdet_in_new!O14</f>
        <v>0</v>
      </c>
      <c r="P14" s="52">
        <f>RES_hhdet_in!P14-RES_hhdet_in_new!P14</f>
        <v>0</v>
      </c>
      <c r="Q14" s="52">
        <f>RES_hhdet_in!Q14-RES_hhdet_in_new!Q14</f>
        <v>0</v>
      </c>
      <c r="R14" s="52">
        <f>RES_hhdet_in!R14-RES_hhdet_in_new!R14</f>
        <v>0</v>
      </c>
      <c r="S14" s="52">
        <f>RES_hhdet_in!S14-RES_hhdet_in_new!S14</f>
        <v>0</v>
      </c>
      <c r="T14" s="52">
        <f>RES_hhdet_in!T14-RES_hhdet_in_new!T14</f>
        <v>0</v>
      </c>
      <c r="U14" s="52">
        <f>RES_hhdet_in!U14-RES_hhdet_in_new!U14</f>
        <v>0</v>
      </c>
      <c r="V14" s="52">
        <f>RES_hhdet_in!V14-RES_hhdet_in_new!V14</f>
        <v>0</v>
      </c>
      <c r="W14" s="52">
        <f>RES_hhdet_in!W14-RES_hhdet_in_new!W14</f>
        <v>0</v>
      </c>
      <c r="DA14" s="63"/>
    </row>
    <row r="15" spans="1:105" ht="12" customHeight="1" x14ac:dyDescent="0.25">
      <c r="A15" s="97" t="s">
        <v>122</v>
      </c>
      <c r="B15" s="52"/>
      <c r="C15" s="52">
        <f>RES_hhdet_in!C15-RES_hhdet_in_new!C15</f>
        <v>9</v>
      </c>
      <c r="D15" s="52">
        <f>RES_hhdet_in!D15-RES_hhdet_in_new!D15</f>
        <v>6</v>
      </c>
      <c r="E15" s="52">
        <f>RES_hhdet_in!E15-RES_hhdet_in_new!E15</f>
        <v>0</v>
      </c>
      <c r="F15" s="52">
        <f>RES_hhdet_in!F15-RES_hhdet_in_new!F15</f>
        <v>43</v>
      </c>
      <c r="G15" s="52">
        <f>RES_hhdet_in!G15-RES_hhdet_in_new!G15</f>
        <v>71</v>
      </c>
      <c r="H15" s="52">
        <f>RES_hhdet_in!H15-RES_hhdet_in_new!H15</f>
        <v>76</v>
      </c>
      <c r="I15" s="52">
        <f>RES_hhdet_in!I15-RES_hhdet_in_new!I15</f>
        <v>1</v>
      </c>
      <c r="J15" s="52">
        <f>RES_hhdet_in!J15-RES_hhdet_in_new!J15</f>
        <v>0</v>
      </c>
      <c r="K15" s="52">
        <f>RES_hhdet_in!K15-RES_hhdet_in_new!K15</f>
        <v>0</v>
      </c>
      <c r="L15" s="52">
        <f>RES_hhdet_in!L15-RES_hhdet_in_new!L15</f>
        <v>34</v>
      </c>
      <c r="M15" s="52">
        <f>RES_hhdet_in!M15-RES_hhdet_in_new!M15</f>
        <v>27</v>
      </c>
      <c r="N15" s="52">
        <f>RES_hhdet_in!N15-RES_hhdet_in_new!N15</f>
        <v>16</v>
      </c>
      <c r="O15" s="52">
        <f>RES_hhdet_in!O15-RES_hhdet_in_new!O15</f>
        <v>36</v>
      </c>
      <c r="P15" s="52">
        <f>RES_hhdet_in!P15-RES_hhdet_in_new!P15</f>
        <v>18</v>
      </c>
      <c r="Q15" s="52">
        <f>RES_hhdet_in!Q15-RES_hhdet_in_new!Q15</f>
        <v>0</v>
      </c>
      <c r="R15" s="52">
        <f>RES_hhdet_in!R15-RES_hhdet_in_new!R15</f>
        <v>0</v>
      </c>
      <c r="S15" s="52">
        <f>RES_hhdet_in!S15-RES_hhdet_in_new!S15</f>
        <v>0</v>
      </c>
      <c r="T15" s="52">
        <f>RES_hhdet_in!T15-RES_hhdet_in_new!T15</f>
        <v>0</v>
      </c>
      <c r="U15" s="52">
        <f>RES_hhdet_in!U15-RES_hhdet_in_new!U15</f>
        <v>37</v>
      </c>
      <c r="V15" s="52">
        <f>RES_hhdet_in!V15-RES_hhdet_in_new!V15</f>
        <v>0</v>
      </c>
      <c r="W15" s="52">
        <f>RES_hhdet_in!W15-RES_hhdet_in_new!W15</f>
        <v>20</v>
      </c>
      <c r="DA15" s="63" t="s">
        <v>1403</v>
      </c>
    </row>
    <row r="16" spans="1:105" ht="12" customHeight="1" x14ac:dyDescent="0.25">
      <c r="A16" s="97" t="s">
        <v>121</v>
      </c>
      <c r="B16" s="52"/>
      <c r="C16" s="52">
        <f>RES_hhdet_in!C16-RES_hhdet_in_new!C16</f>
        <v>1</v>
      </c>
      <c r="D16" s="52">
        <f>RES_hhdet_in!D16-RES_hhdet_in_new!D16</f>
        <v>1</v>
      </c>
      <c r="E16" s="52">
        <f>RES_hhdet_in!E16-RES_hhdet_in_new!E16</f>
        <v>0</v>
      </c>
      <c r="F16" s="52">
        <f>RES_hhdet_in!F16-RES_hhdet_in_new!F16</f>
        <v>6</v>
      </c>
      <c r="G16" s="52">
        <f>RES_hhdet_in!G16-RES_hhdet_in_new!G16</f>
        <v>13</v>
      </c>
      <c r="H16" s="52">
        <f>RES_hhdet_in!H16-RES_hhdet_in_new!H16</f>
        <v>12</v>
      </c>
      <c r="I16" s="52">
        <f>RES_hhdet_in!I16-RES_hhdet_in_new!I16</f>
        <v>30</v>
      </c>
      <c r="J16" s="52">
        <f>RES_hhdet_in!J16-RES_hhdet_in_new!J16</f>
        <v>8</v>
      </c>
      <c r="K16" s="52">
        <f>RES_hhdet_in!K16-RES_hhdet_in_new!K16</f>
        <v>31</v>
      </c>
      <c r="L16" s="52">
        <f>RES_hhdet_in!L16-RES_hhdet_in_new!L16</f>
        <v>22</v>
      </c>
      <c r="M16" s="52">
        <f>RES_hhdet_in!M16-RES_hhdet_in_new!M16</f>
        <v>22</v>
      </c>
      <c r="N16" s="52">
        <f>RES_hhdet_in!N16-RES_hhdet_in_new!N16</f>
        <v>25</v>
      </c>
      <c r="O16" s="52">
        <f>RES_hhdet_in!O16-RES_hhdet_in_new!O16</f>
        <v>22</v>
      </c>
      <c r="P16" s="52">
        <f>RES_hhdet_in!P16-RES_hhdet_in_new!P16</f>
        <v>7</v>
      </c>
      <c r="Q16" s="52">
        <f>RES_hhdet_in!Q16-RES_hhdet_in_new!Q16</f>
        <v>18</v>
      </c>
      <c r="R16" s="52">
        <f>RES_hhdet_in!R16-RES_hhdet_in_new!R16</f>
        <v>10</v>
      </c>
      <c r="S16" s="52">
        <f>RES_hhdet_in!S16-RES_hhdet_in_new!S16</f>
        <v>14</v>
      </c>
      <c r="T16" s="52">
        <f>RES_hhdet_in!T16-RES_hhdet_in_new!T16</f>
        <v>19</v>
      </c>
      <c r="U16" s="52">
        <f>RES_hhdet_in!U16-RES_hhdet_in_new!U16</f>
        <v>0</v>
      </c>
      <c r="V16" s="52">
        <f>RES_hhdet_in!V16-RES_hhdet_in_new!V16</f>
        <v>59</v>
      </c>
      <c r="W16" s="52">
        <f>RES_hhdet_in!W16-RES_hhdet_in_new!W16</f>
        <v>48</v>
      </c>
      <c r="DA16" s="63" t="s">
        <v>1404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1405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3</v>
      </c>
      <c r="G21" s="52">
        <v>47</v>
      </c>
      <c r="H21" s="52">
        <v>25</v>
      </c>
      <c r="I21" s="52">
        <v>0</v>
      </c>
      <c r="J21" s="52">
        <v>0</v>
      </c>
      <c r="K21" s="52">
        <v>6</v>
      </c>
      <c r="L21" s="52">
        <v>0</v>
      </c>
      <c r="M21" s="52">
        <v>1</v>
      </c>
      <c r="N21" s="52">
        <v>1</v>
      </c>
      <c r="O21" s="52">
        <v>3</v>
      </c>
      <c r="P21" s="52">
        <v>0</v>
      </c>
      <c r="Q21" s="52">
        <v>0</v>
      </c>
      <c r="R21" s="52">
        <v>0</v>
      </c>
      <c r="S21" s="52">
        <v>0</v>
      </c>
      <c r="T21" s="52">
        <v>1</v>
      </c>
      <c r="U21" s="52">
        <v>2</v>
      </c>
      <c r="V21" s="52">
        <v>4</v>
      </c>
      <c r="W21" s="52">
        <v>0</v>
      </c>
      <c r="DA21" s="63" t="s">
        <v>1406</v>
      </c>
    </row>
    <row r="22" spans="1:105" ht="12" customHeight="1" x14ac:dyDescent="0.25">
      <c r="A22" s="109" t="s">
        <v>120</v>
      </c>
      <c r="B22" s="36"/>
      <c r="C22" s="36">
        <v>4</v>
      </c>
      <c r="D22" s="36">
        <v>34</v>
      </c>
      <c r="E22" s="36">
        <v>3</v>
      </c>
      <c r="F22" s="36">
        <v>18</v>
      </c>
      <c r="G22" s="36">
        <v>52</v>
      </c>
      <c r="H22" s="36">
        <v>76</v>
      </c>
      <c r="I22" s="36">
        <v>38</v>
      </c>
      <c r="J22" s="36">
        <v>2</v>
      </c>
      <c r="K22" s="36">
        <v>25</v>
      </c>
      <c r="L22" s="36">
        <v>57</v>
      </c>
      <c r="M22" s="36">
        <v>51</v>
      </c>
      <c r="N22" s="36">
        <v>38</v>
      </c>
      <c r="O22" s="36">
        <v>55</v>
      </c>
      <c r="P22" s="36">
        <v>13</v>
      </c>
      <c r="Q22" s="36">
        <v>27</v>
      </c>
      <c r="R22" s="36">
        <v>10</v>
      </c>
      <c r="S22" s="36">
        <v>12</v>
      </c>
      <c r="T22" s="36">
        <v>21</v>
      </c>
      <c r="U22" s="36">
        <v>36</v>
      </c>
      <c r="V22" s="36">
        <v>51</v>
      </c>
      <c r="W22" s="36">
        <v>65</v>
      </c>
      <c r="DA22" s="60" t="s">
        <v>1407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1408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20</v>
      </c>
      <c r="O26" s="52">
        <v>17</v>
      </c>
      <c r="P26" s="52">
        <v>0</v>
      </c>
      <c r="Q26" s="52">
        <v>0</v>
      </c>
      <c r="R26" s="52">
        <v>2</v>
      </c>
      <c r="S26" s="52">
        <v>3</v>
      </c>
      <c r="T26" s="52">
        <v>2</v>
      </c>
      <c r="U26" s="52">
        <v>4</v>
      </c>
      <c r="V26" s="52">
        <v>0</v>
      </c>
      <c r="W26" s="52">
        <v>0</v>
      </c>
      <c r="DA26" s="63" t="s">
        <v>1409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11</v>
      </c>
      <c r="D29" s="52">
        <v>7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1</v>
      </c>
      <c r="O29" s="52">
        <v>11</v>
      </c>
      <c r="P29" s="52">
        <v>5</v>
      </c>
      <c r="Q29" s="52">
        <v>0</v>
      </c>
      <c r="R29" s="52">
        <v>0</v>
      </c>
      <c r="S29" s="52">
        <v>1</v>
      </c>
      <c r="T29" s="52">
        <v>1</v>
      </c>
      <c r="U29" s="52">
        <v>3</v>
      </c>
      <c r="V29" s="52">
        <v>1</v>
      </c>
      <c r="W29" s="52">
        <v>0</v>
      </c>
      <c r="DA29" s="63" t="s">
        <v>1410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f>RES_hhdet_in!C31-RES_hhdet_in_new!C31</f>
        <v>0</v>
      </c>
      <c r="D31" s="52">
        <f>RES_hhdet_in!D31-RES_hhdet_in_new!D31</f>
        <v>0</v>
      </c>
      <c r="E31" s="52">
        <f>RES_hhdet_in!E31-RES_hhdet_in_new!E31</f>
        <v>0</v>
      </c>
      <c r="F31" s="52">
        <f>RES_hhdet_in!F31-RES_hhdet_in_new!F31</f>
        <v>3</v>
      </c>
      <c r="G31" s="52">
        <f>RES_hhdet_in!G31-RES_hhdet_in_new!G31</f>
        <v>8</v>
      </c>
      <c r="H31" s="52">
        <f>RES_hhdet_in!H31-RES_hhdet_in_new!H31</f>
        <v>13</v>
      </c>
      <c r="I31" s="52">
        <f>RES_hhdet_in!I31-RES_hhdet_in_new!I31</f>
        <v>0</v>
      </c>
      <c r="J31" s="52">
        <f>RES_hhdet_in!J31-RES_hhdet_in_new!J31</f>
        <v>0</v>
      </c>
      <c r="K31" s="52">
        <f>RES_hhdet_in!K31-RES_hhdet_in_new!K31</f>
        <v>0</v>
      </c>
      <c r="L31" s="52">
        <f>RES_hhdet_in!L31-RES_hhdet_in_new!L31</f>
        <v>0</v>
      </c>
      <c r="M31" s="52">
        <f>RES_hhdet_in!M31-RES_hhdet_in_new!M31</f>
        <v>0</v>
      </c>
      <c r="N31" s="52">
        <f>RES_hhdet_in!N31-RES_hhdet_in_new!N31</f>
        <v>0</v>
      </c>
      <c r="O31" s="52">
        <f>RES_hhdet_in!O31-RES_hhdet_in_new!O31</f>
        <v>0</v>
      </c>
      <c r="P31" s="52">
        <f>RES_hhdet_in!P31-RES_hhdet_in_new!P31</f>
        <v>0</v>
      </c>
      <c r="Q31" s="52">
        <f>RES_hhdet_in!Q31-RES_hhdet_in_new!Q31</f>
        <v>0</v>
      </c>
      <c r="R31" s="52">
        <f>RES_hhdet_in!R31-RES_hhdet_in_new!R31</f>
        <v>0</v>
      </c>
      <c r="S31" s="52">
        <f>RES_hhdet_in!S31-RES_hhdet_in_new!S31</f>
        <v>0</v>
      </c>
      <c r="T31" s="52">
        <f>RES_hhdet_in!T31-RES_hhdet_in_new!T31</f>
        <v>0</v>
      </c>
      <c r="U31" s="52">
        <f>RES_hhdet_in!U31-RES_hhdet_in_new!U31</f>
        <v>0</v>
      </c>
      <c r="V31" s="52">
        <f>RES_hhdet_in!V31-RES_hhdet_in_new!V31</f>
        <v>0</v>
      </c>
      <c r="W31" s="52">
        <f>RES_hhdet_in!W31-RES_hhdet_in_new!W31</f>
        <v>0</v>
      </c>
      <c r="DA31" s="63" t="s">
        <v>1411</v>
      </c>
    </row>
    <row r="32" spans="1:105" ht="12" customHeight="1" x14ac:dyDescent="0.25">
      <c r="A32" s="97" t="s">
        <v>140</v>
      </c>
      <c r="B32" s="52"/>
      <c r="C32" s="52">
        <f>RES_hhdet_in!C32-RES_hhdet_in_new!C32</f>
        <v>0</v>
      </c>
      <c r="D32" s="52">
        <f>RES_hhdet_in!D32-RES_hhdet_in_new!D32</f>
        <v>0</v>
      </c>
      <c r="E32" s="52">
        <f>RES_hhdet_in!E32-RES_hhdet_in_new!E32</f>
        <v>0</v>
      </c>
      <c r="F32" s="52">
        <f>RES_hhdet_in!F32-RES_hhdet_in_new!F32</f>
        <v>0</v>
      </c>
      <c r="G32" s="52">
        <f>RES_hhdet_in!G32-RES_hhdet_in_new!G32</f>
        <v>0</v>
      </c>
      <c r="H32" s="52">
        <f>RES_hhdet_in!H32-RES_hhdet_in_new!H32</f>
        <v>0</v>
      </c>
      <c r="I32" s="52">
        <f>RES_hhdet_in!I32-RES_hhdet_in_new!I32</f>
        <v>0</v>
      </c>
      <c r="J32" s="52">
        <f>RES_hhdet_in!J32-RES_hhdet_in_new!J32</f>
        <v>0</v>
      </c>
      <c r="K32" s="52">
        <f>RES_hhdet_in!K32-RES_hhdet_in_new!K32</f>
        <v>0</v>
      </c>
      <c r="L32" s="52">
        <f>RES_hhdet_in!L32-RES_hhdet_in_new!L32</f>
        <v>0</v>
      </c>
      <c r="M32" s="52">
        <f>RES_hhdet_in!M32-RES_hhdet_in_new!M32</f>
        <v>0</v>
      </c>
      <c r="N32" s="52">
        <f>RES_hhdet_in!N32-RES_hhdet_in_new!N32</f>
        <v>0</v>
      </c>
      <c r="O32" s="52">
        <f>RES_hhdet_in!O32-RES_hhdet_in_new!O32</f>
        <v>0</v>
      </c>
      <c r="P32" s="52">
        <f>RES_hhdet_in!P32-RES_hhdet_in_new!P32</f>
        <v>0</v>
      </c>
      <c r="Q32" s="52">
        <f>RES_hhdet_in!Q32-RES_hhdet_in_new!Q32</f>
        <v>0</v>
      </c>
      <c r="R32" s="52">
        <f>RES_hhdet_in!R32-RES_hhdet_in_new!R32</f>
        <v>0</v>
      </c>
      <c r="S32" s="52">
        <f>RES_hhdet_in!S32-RES_hhdet_in_new!S32</f>
        <v>0</v>
      </c>
      <c r="T32" s="52">
        <f>RES_hhdet_in!T32-RES_hhdet_in_new!T32</f>
        <v>0</v>
      </c>
      <c r="U32" s="52">
        <f>RES_hhdet_in!U32-RES_hhdet_in_new!U32</f>
        <v>0</v>
      </c>
      <c r="V32" s="52">
        <f>RES_hhdet_in!V32-RES_hhdet_in_new!V32</f>
        <v>0</v>
      </c>
      <c r="W32" s="52">
        <f>RES_hhdet_in!W32-RES_hhdet_in_new!W32</f>
        <v>0</v>
      </c>
      <c r="DA32" s="63" t="s">
        <v>1412</v>
      </c>
    </row>
    <row r="33" spans="1:105" ht="12" hidden="1" customHeight="1" x14ac:dyDescent="0.25">
      <c r="A33" s="108" t="s">
        <v>50</v>
      </c>
      <c r="B33" s="52"/>
      <c r="C33" s="52">
        <f>RES_hhdet_in!C33-RES_hhdet_in_new!C33</f>
        <v>0</v>
      </c>
      <c r="D33" s="52">
        <f>RES_hhdet_in!D33-RES_hhdet_in_new!D33</f>
        <v>0</v>
      </c>
      <c r="E33" s="52">
        <f>RES_hhdet_in!E33-RES_hhdet_in_new!E33</f>
        <v>0</v>
      </c>
      <c r="F33" s="52">
        <f>RES_hhdet_in!F33-RES_hhdet_in_new!F33</f>
        <v>0</v>
      </c>
      <c r="G33" s="52">
        <f>RES_hhdet_in!G33-RES_hhdet_in_new!G33</f>
        <v>0</v>
      </c>
      <c r="H33" s="52">
        <f>RES_hhdet_in!H33-RES_hhdet_in_new!H33</f>
        <v>0</v>
      </c>
      <c r="I33" s="52">
        <f>RES_hhdet_in!I33-RES_hhdet_in_new!I33</f>
        <v>0</v>
      </c>
      <c r="J33" s="52">
        <f>RES_hhdet_in!J33-RES_hhdet_in_new!J33</f>
        <v>0</v>
      </c>
      <c r="K33" s="52">
        <f>RES_hhdet_in!K33-RES_hhdet_in_new!K33</f>
        <v>0</v>
      </c>
      <c r="L33" s="52">
        <f>RES_hhdet_in!L33-RES_hhdet_in_new!L33</f>
        <v>0</v>
      </c>
      <c r="M33" s="52">
        <f>RES_hhdet_in!M33-RES_hhdet_in_new!M33</f>
        <v>0</v>
      </c>
      <c r="N33" s="52">
        <f>RES_hhdet_in!N33-RES_hhdet_in_new!N33</f>
        <v>0</v>
      </c>
      <c r="O33" s="52">
        <f>RES_hhdet_in!O33-RES_hhdet_in_new!O33</f>
        <v>0</v>
      </c>
      <c r="P33" s="52">
        <f>RES_hhdet_in!P33-RES_hhdet_in_new!P33</f>
        <v>0</v>
      </c>
      <c r="Q33" s="52">
        <f>RES_hhdet_in!Q33-RES_hhdet_in_new!Q33</f>
        <v>0</v>
      </c>
      <c r="R33" s="52">
        <f>RES_hhdet_in!R33-RES_hhdet_in_new!R33</f>
        <v>0</v>
      </c>
      <c r="S33" s="52">
        <f>RES_hhdet_in!S33-RES_hhdet_in_new!S33</f>
        <v>0</v>
      </c>
      <c r="T33" s="52">
        <f>RES_hhdet_in!T33-RES_hhdet_in_new!T33</f>
        <v>0</v>
      </c>
      <c r="U33" s="52">
        <f>RES_hhdet_in!U33-RES_hhdet_in_new!U33</f>
        <v>0</v>
      </c>
      <c r="V33" s="52">
        <f>RES_hhdet_in!V33-RES_hhdet_in_new!V33</f>
        <v>0</v>
      </c>
      <c r="W33" s="52">
        <f>RES_hhdet_in!W33-RES_hhdet_in_new!W33</f>
        <v>0</v>
      </c>
      <c r="DA33" s="63"/>
    </row>
    <row r="34" spans="1:105" ht="12" hidden="1" customHeight="1" x14ac:dyDescent="0.25">
      <c r="A34" s="108" t="s">
        <v>52</v>
      </c>
      <c r="B34" s="52"/>
      <c r="C34" s="52">
        <f>RES_hhdet_in!C34-RES_hhdet_in_new!C34</f>
        <v>0</v>
      </c>
      <c r="D34" s="52">
        <f>RES_hhdet_in!D34-RES_hhdet_in_new!D34</f>
        <v>0</v>
      </c>
      <c r="E34" s="52">
        <f>RES_hhdet_in!E34-RES_hhdet_in_new!E34</f>
        <v>0</v>
      </c>
      <c r="F34" s="52">
        <f>RES_hhdet_in!F34-RES_hhdet_in_new!F34</f>
        <v>0</v>
      </c>
      <c r="G34" s="52">
        <f>RES_hhdet_in!G34-RES_hhdet_in_new!G34</f>
        <v>0</v>
      </c>
      <c r="H34" s="52">
        <f>RES_hhdet_in!H34-RES_hhdet_in_new!H34</f>
        <v>0</v>
      </c>
      <c r="I34" s="52">
        <f>RES_hhdet_in!I34-RES_hhdet_in_new!I34</f>
        <v>0</v>
      </c>
      <c r="J34" s="52">
        <f>RES_hhdet_in!J34-RES_hhdet_in_new!J34</f>
        <v>0</v>
      </c>
      <c r="K34" s="52">
        <f>RES_hhdet_in!K34-RES_hhdet_in_new!K34</f>
        <v>0</v>
      </c>
      <c r="L34" s="52">
        <f>RES_hhdet_in!L34-RES_hhdet_in_new!L34</f>
        <v>0</v>
      </c>
      <c r="M34" s="52">
        <f>RES_hhdet_in!M34-RES_hhdet_in_new!M34</f>
        <v>0</v>
      </c>
      <c r="N34" s="52">
        <f>RES_hhdet_in!N34-RES_hhdet_in_new!N34</f>
        <v>0</v>
      </c>
      <c r="O34" s="52">
        <f>RES_hhdet_in!O34-RES_hhdet_in_new!O34</f>
        <v>0</v>
      </c>
      <c r="P34" s="52">
        <f>RES_hhdet_in!P34-RES_hhdet_in_new!P34</f>
        <v>0</v>
      </c>
      <c r="Q34" s="52">
        <f>RES_hhdet_in!Q34-RES_hhdet_in_new!Q34</f>
        <v>0</v>
      </c>
      <c r="R34" s="52">
        <f>RES_hhdet_in!R34-RES_hhdet_in_new!R34</f>
        <v>0</v>
      </c>
      <c r="S34" s="52">
        <f>RES_hhdet_in!S34-RES_hhdet_in_new!S34</f>
        <v>0</v>
      </c>
      <c r="T34" s="52">
        <f>RES_hhdet_in!T34-RES_hhdet_in_new!T34</f>
        <v>0</v>
      </c>
      <c r="U34" s="52">
        <f>RES_hhdet_in!U34-RES_hhdet_in_new!U34</f>
        <v>0</v>
      </c>
      <c r="V34" s="52">
        <f>RES_hhdet_in!V34-RES_hhdet_in_new!V34</f>
        <v>0</v>
      </c>
      <c r="W34" s="52">
        <f>RES_hhdet_in!W34-RES_hhdet_in_new!W34</f>
        <v>0</v>
      </c>
      <c r="DA34" s="63"/>
    </row>
    <row r="35" spans="1:105" ht="12" customHeight="1" x14ac:dyDescent="0.25">
      <c r="A35" s="97" t="s">
        <v>122</v>
      </c>
      <c r="B35" s="52"/>
      <c r="C35" s="52">
        <f>RES_hhdet_in!C35-RES_hhdet_in_new!C35</f>
        <v>0</v>
      </c>
      <c r="D35" s="52">
        <f>RES_hhdet_in!D35-RES_hhdet_in_new!D35</f>
        <v>0</v>
      </c>
      <c r="E35" s="52">
        <f>RES_hhdet_in!E35-RES_hhdet_in_new!E35</f>
        <v>0</v>
      </c>
      <c r="F35" s="52">
        <f>RES_hhdet_in!F35-RES_hhdet_in_new!F35</f>
        <v>44</v>
      </c>
      <c r="G35" s="52">
        <f>RES_hhdet_in!G35-RES_hhdet_in_new!G35</f>
        <v>84</v>
      </c>
      <c r="H35" s="52">
        <f>RES_hhdet_in!H35-RES_hhdet_in_new!H35</f>
        <v>79</v>
      </c>
      <c r="I35" s="52">
        <f>RES_hhdet_in!I35-RES_hhdet_in_new!I35</f>
        <v>0</v>
      </c>
      <c r="J35" s="52">
        <f>RES_hhdet_in!J35-RES_hhdet_in_new!J35</f>
        <v>0</v>
      </c>
      <c r="K35" s="52">
        <f>RES_hhdet_in!K35-RES_hhdet_in_new!K35</f>
        <v>0</v>
      </c>
      <c r="L35" s="52">
        <f>RES_hhdet_in!L35-RES_hhdet_in_new!L35</f>
        <v>0</v>
      </c>
      <c r="M35" s="52">
        <f>RES_hhdet_in!M35-RES_hhdet_in_new!M35</f>
        <v>0</v>
      </c>
      <c r="N35" s="52">
        <f>RES_hhdet_in!N35-RES_hhdet_in_new!N35</f>
        <v>9</v>
      </c>
      <c r="O35" s="52">
        <f>RES_hhdet_in!O35-RES_hhdet_in_new!O35</f>
        <v>10</v>
      </c>
      <c r="P35" s="52">
        <f>RES_hhdet_in!P35-RES_hhdet_in_new!P35</f>
        <v>0</v>
      </c>
      <c r="Q35" s="52">
        <f>RES_hhdet_in!Q35-RES_hhdet_in_new!Q35</f>
        <v>0</v>
      </c>
      <c r="R35" s="52">
        <f>RES_hhdet_in!R35-RES_hhdet_in_new!R35</f>
        <v>0</v>
      </c>
      <c r="S35" s="52">
        <f>RES_hhdet_in!S35-RES_hhdet_in_new!S35</f>
        <v>0</v>
      </c>
      <c r="T35" s="52">
        <f>RES_hhdet_in!T35-RES_hhdet_in_new!T35</f>
        <v>0</v>
      </c>
      <c r="U35" s="52">
        <f>RES_hhdet_in!U35-RES_hhdet_in_new!U35</f>
        <v>13</v>
      </c>
      <c r="V35" s="52">
        <f>RES_hhdet_in!V35-RES_hhdet_in_new!V35</f>
        <v>0</v>
      </c>
      <c r="W35" s="52">
        <f>RES_hhdet_in!W35-RES_hhdet_in_new!W35</f>
        <v>1</v>
      </c>
      <c r="DA35" s="63" t="s">
        <v>1413</v>
      </c>
    </row>
    <row r="36" spans="1:105" ht="12" customHeight="1" x14ac:dyDescent="0.25">
      <c r="A36" s="97" t="s">
        <v>121</v>
      </c>
      <c r="B36" s="52"/>
      <c r="C36" s="52">
        <f>RES_hhdet_in!C36-RES_hhdet_in_new!C36</f>
        <v>0</v>
      </c>
      <c r="D36" s="52">
        <f>RES_hhdet_in!D36-RES_hhdet_in_new!D36</f>
        <v>0</v>
      </c>
      <c r="E36" s="52">
        <f>RES_hhdet_in!E36-RES_hhdet_in_new!E36</f>
        <v>0</v>
      </c>
      <c r="F36" s="52">
        <f>RES_hhdet_in!F36-RES_hhdet_in_new!F36</f>
        <v>6</v>
      </c>
      <c r="G36" s="52">
        <f>RES_hhdet_in!G36-RES_hhdet_in_new!G36</f>
        <v>16</v>
      </c>
      <c r="H36" s="52">
        <f>RES_hhdet_in!H36-RES_hhdet_in_new!H36</f>
        <v>12</v>
      </c>
      <c r="I36" s="52">
        <f>RES_hhdet_in!I36-RES_hhdet_in_new!I36</f>
        <v>1</v>
      </c>
      <c r="J36" s="52">
        <f>RES_hhdet_in!J36-RES_hhdet_in_new!J36</f>
        <v>0</v>
      </c>
      <c r="K36" s="52">
        <f>RES_hhdet_in!K36-RES_hhdet_in_new!K36</f>
        <v>1</v>
      </c>
      <c r="L36" s="52">
        <f>RES_hhdet_in!L36-RES_hhdet_in_new!L36</f>
        <v>0</v>
      </c>
      <c r="M36" s="52">
        <f>RES_hhdet_in!M36-RES_hhdet_in_new!M36</f>
        <v>0</v>
      </c>
      <c r="N36" s="52">
        <f>RES_hhdet_in!N36-RES_hhdet_in_new!N36</f>
        <v>11</v>
      </c>
      <c r="O36" s="52">
        <f>RES_hhdet_in!O36-RES_hhdet_in_new!O36</f>
        <v>7</v>
      </c>
      <c r="P36" s="52">
        <f>RES_hhdet_in!P36-RES_hhdet_in_new!P36</f>
        <v>0</v>
      </c>
      <c r="Q36" s="52">
        <f>RES_hhdet_in!Q36-RES_hhdet_in_new!Q36</f>
        <v>0</v>
      </c>
      <c r="R36" s="52">
        <f>RES_hhdet_in!R36-RES_hhdet_in_new!R36</f>
        <v>2</v>
      </c>
      <c r="S36" s="52">
        <f>RES_hhdet_in!S36-RES_hhdet_in_new!S36</f>
        <v>3</v>
      </c>
      <c r="T36" s="52">
        <f>RES_hhdet_in!T36-RES_hhdet_in_new!T36</f>
        <v>3</v>
      </c>
      <c r="U36" s="52">
        <f>RES_hhdet_in!U36-RES_hhdet_in_new!U36</f>
        <v>0</v>
      </c>
      <c r="V36" s="52">
        <f>RES_hhdet_in!V36-RES_hhdet_in_new!V36</f>
        <v>6</v>
      </c>
      <c r="W36" s="52">
        <f>RES_hhdet_in!W36-RES_hhdet_in_new!W36</f>
        <v>2</v>
      </c>
      <c r="DA36" s="63" t="s">
        <v>1414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0</v>
      </c>
      <c r="E40" s="52">
        <v>0</v>
      </c>
      <c r="F40" s="52">
        <v>5</v>
      </c>
      <c r="G40" s="52">
        <v>54</v>
      </c>
      <c r="H40" s="52">
        <v>25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1</v>
      </c>
      <c r="O40" s="52">
        <v>1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1415</v>
      </c>
    </row>
    <row r="41" spans="1:105" ht="12" customHeight="1" x14ac:dyDescent="0.25">
      <c r="A41" s="109" t="s">
        <v>120</v>
      </c>
      <c r="B41" s="36"/>
      <c r="C41" s="36">
        <v>0</v>
      </c>
      <c r="D41" s="36">
        <v>0</v>
      </c>
      <c r="E41" s="36">
        <v>0</v>
      </c>
      <c r="F41" s="36">
        <v>40</v>
      </c>
      <c r="G41" s="36">
        <v>61</v>
      </c>
      <c r="H41" s="36">
        <v>79</v>
      </c>
      <c r="I41" s="36">
        <v>0</v>
      </c>
      <c r="J41" s="36">
        <v>1</v>
      </c>
      <c r="K41" s="36">
        <v>1</v>
      </c>
      <c r="L41" s="36">
        <v>1</v>
      </c>
      <c r="M41" s="36">
        <v>0</v>
      </c>
      <c r="N41" s="36">
        <v>19</v>
      </c>
      <c r="O41" s="36">
        <v>16</v>
      </c>
      <c r="P41" s="36">
        <v>0</v>
      </c>
      <c r="Q41" s="36">
        <v>0</v>
      </c>
      <c r="R41" s="36">
        <v>2</v>
      </c>
      <c r="S41" s="36">
        <v>3</v>
      </c>
      <c r="T41" s="36">
        <v>2</v>
      </c>
      <c r="U41" s="36">
        <v>14</v>
      </c>
      <c r="V41" s="36">
        <v>6</v>
      </c>
      <c r="W41" s="36">
        <v>3</v>
      </c>
      <c r="DA41" s="60" t="s">
        <v>1416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1417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4725</v>
      </c>
      <c r="D45" s="52">
        <v>3565</v>
      </c>
      <c r="E45" s="52">
        <v>3662</v>
      </c>
      <c r="F45" s="52">
        <v>4152</v>
      </c>
      <c r="G45" s="52">
        <v>4613</v>
      </c>
      <c r="H45" s="52">
        <v>6268</v>
      </c>
      <c r="I45" s="52">
        <v>4605</v>
      </c>
      <c r="J45" s="52">
        <v>4076</v>
      </c>
      <c r="K45" s="52">
        <v>2616</v>
      </c>
      <c r="L45" s="52">
        <v>2773</v>
      </c>
      <c r="M45" s="52">
        <v>4902</v>
      </c>
      <c r="N45" s="52">
        <v>5817</v>
      </c>
      <c r="O45" s="52">
        <v>5448</v>
      </c>
      <c r="P45" s="52">
        <v>893</v>
      </c>
      <c r="Q45" s="52">
        <v>1880</v>
      </c>
      <c r="R45" s="52">
        <v>1959</v>
      </c>
      <c r="S45" s="52">
        <v>1754</v>
      </c>
      <c r="T45" s="52">
        <v>2683</v>
      </c>
      <c r="U45" s="52">
        <v>3028</v>
      </c>
      <c r="V45" s="52">
        <v>4496</v>
      </c>
      <c r="W45" s="52">
        <v>6757</v>
      </c>
      <c r="DA45" s="63" t="s">
        <v>1418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1499</v>
      </c>
      <c r="D48" s="52">
        <v>1400</v>
      </c>
      <c r="E48" s="52">
        <v>1494</v>
      </c>
      <c r="F48" s="52">
        <v>1126</v>
      </c>
      <c r="G48" s="52">
        <v>1450</v>
      </c>
      <c r="H48" s="52">
        <v>2054</v>
      </c>
      <c r="I48" s="52">
        <v>1787</v>
      </c>
      <c r="J48" s="52">
        <v>1494</v>
      </c>
      <c r="K48" s="52">
        <v>1744</v>
      </c>
      <c r="L48" s="52">
        <v>1569</v>
      </c>
      <c r="M48" s="52">
        <v>1966</v>
      </c>
      <c r="N48" s="52">
        <v>3112</v>
      </c>
      <c r="O48" s="52">
        <v>3302</v>
      </c>
      <c r="P48" s="52">
        <v>2573</v>
      </c>
      <c r="Q48" s="52">
        <v>1488</v>
      </c>
      <c r="R48" s="52">
        <v>1496</v>
      </c>
      <c r="S48" s="52">
        <v>1801</v>
      </c>
      <c r="T48" s="52">
        <v>2042</v>
      </c>
      <c r="U48" s="52">
        <v>2380</v>
      </c>
      <c r="V48" s="52">
        <v>3461</v>
      </c>
      <c r="W48" s="52">
        <v>4319</v>
      </c>
      <c r="DA48" s="63" t="s">
        <v>1419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f>RES_hhdet_in!C50-RES_hhdet_in_new!C50</f>
        <v>4523</v>
      </c>
      <c r="D50" s="52">
        <f>RES_hhdet_in!D50-RES_hhdet_in_new!D50</f>
        <v>4430</v>
      </c>
      <c r="E50" s="52">
        <f>RES_hhdet_in!E50-RES_hhdet_in_new!E50</f>
        <v>4593</v>
      </c>
      <c r="F50" s="52">
        <f>RES_hhdet_in!F50-RES_hhdet_in_new!F50</f>
        <v>4912</v>
      </c>
      <c r="G50" s="52">
        <f>RES_hhdet_in!G50-RES_hhdet_in_new!G50</f>
        <v>5564</v>
      </c>
      <c r="H50" s="52">
        <f>RES_hhdet_in!H50-RES_hhdet_in_new!H50</f>
        <v>6011</v>
      </c>
      <c r="I50" s="52">
        <f>RES_hhdet_in!I50-RES_hhdet_in_new!I50</f>
        <v>5549</v>
      </c>
      <c r="J50" s="52">
        <f>RES_hhdet_in!J50-RES_hhdet_in_new!J50</f>
        <v>5961</v>
      </c>
      <c r="K50" s="52">
        <f>RES_hhdet_in!K50-RES_hhdet_in_new!K50</f>
        <v>5520</v>
      </c>
      <c r="L50" s="52">
        <f>RES_hhdet_in!L50-RES_hhdet_in_new!L50</f>
        <v>4334</v>
      </c>
      <c r="M50" s="52">
        <f>RES_hhdet_in!M50-RES_hhdet_in_new!M50</f>
        <v>5264</v>
      </c>
      <c r="N50" s="52">
        <f>RES_hhdet_in!N50-RES_hhdet_in_new!N50</f>
        <v>5120</v>
      </c>
      <c r="O50" s="52">
        <f>RES_hhdet_in!O50-RES_hhdet_in_new!O50</f>
        <v>3606</v>
      </c>
      <c r="P50" s="52">
        <f>RES_hhdet_in!P50-RES_hhdet_in_new!P50</f>
        <v>1507</v>
      </c>
      <c r="Q50" s="52">
        <f>RES_hhdet_in!Q50-RES_hhdet_in_new!Q50</f>
        <v>4019</v>
      </c>
      <c r="R50" s="52">
        <f>RES_hhdet_in!R50-RES_hhdet_in_new!R50</f>
        <v>3618</v>
      </c>
      <c r="S50" s="52">
        <f>RES_hhdet_in!S50-RES_hhdet_in_new!S50</f>
        <v>2516</v>
      </c>
      <c r="T50" s="52">
        <f>RES_hhdet_in!T50-RES_hhdet_in_new!T50</f>
        <v>3207</v>
      </c>
      <c r="U50" s="52">
        <f>RES_hhdet_in!U50-RES_hhdet_in_new!U50</f>
        <v>3733</v>
      </c>
      <c r="V50" s="52">
        <f>RES_hhdet_in!V50-RES_hhdet_in_new!V50</f>
        <v>4760</v>
      </c>
      <c r="W50" s="52">
        <f>RES_hhdet_in!W50-RES_hhdet_in_new!W50</f>
        <v>6901</v>
      </c>
      <c r="DA50" s="63" t="s">
        <v>1420</v>
      </c>
    </row>
    <row r="51" spans="1:105" ht="12" customHeight="1" x14ac:dyDescent="0.25">
      <c r="A51" s="97" t="s">
        <v>137</v>
      </c>
      <c r="B51" s="52"/>
      <c r="C51" s="52">
        <f>RES_hhdet_in!C51-RES_hhdet_in_new!C51</f>
        <v>3</v>
      </c>
      <c r="D51" s="52">
        <f>RES_hhdet_in!D51-RES_hhdet_in_new!D51</f>
        <v>9</v>
      </c>
      <c r="E51" s="52">
        <f>RES_hhdet_in!E51-RES_hhdet_in_new!E51</f>
        <v>9</v>
      </c>
      <c r="F51" s="52">
        <f>RES_hhdet_in!F51-RES_hhdet_in_new!F51</f>
        <v>10</v>
      </c>
      <c r="G51" s="52">
        <f>RES_hhdet_in!G51-RES_hhdet_in_new!G51</f>
        <v>14</v>
      </c>
      <c r="H51" s="52">
        <f>RES_hhdet_in!H51-RES_hhdet_in_new!H51</f>
        <v>26</v>
      </c>
      <c r="I51" s="52">
        <f>RES_hhdet_in!I51-RES_hhdet_in_new!I51</f>
        <v>32</v>
      </c>
      <c r="J51" s="52">
        <f>RES_hhdet_in!J51-RES_hhdet_in_new!J51</f>
        <v>42</v>
      </c>
      <c r="K51" s="52">
        <f>RES_hhdet_in!K51-RES_hhdet_in_new!K51</f>
        <v>113</v>
      </c>
      <c r="L51" s="52">
        <f>RES_hhdet_in!L51-RES_hhdet_in_new!L51</f>
        <v>25</v>
      </c>
      <c r="M51" s="52">
        <f>RES_hhdet_in!M51-RES_hhdet_in_new!M51</f>
        <v>25</v>
      </c>
      <c r="N51" s="52">
        <f>RES_hhdet_in!N51-RES_hhdet_in_new!N51</f>
        <v>147</v>
      </c>
      <c r="O51" s="52">
        <f>RES_hhdet_in!O51-RES_hhdet_in_new!O51</f>
        <v>0</v>
      </c>
      <c r="P51" s="52">
        <f>RES_hhdet_in!P51-RES_hhdet_in_new!P51</f>
        <v>0</v>
      </c>
      <c r="Q51" s="52">
        <f>RES_hhdet_in!Q51-RES_hhdet_in_new!Q51</f>
        <v>60</v>
      </c>
      <c r="R51" s="52">
        <f>RES_hhdet_in!R51-RES_hhdet_in_new!R51</f>
        <v>65</v>
      </c>
      <c r="S51" s="52">
        <f>RES_hhdet_in!S51-RES_hhdet_in_new!S51</f>
        <v>0</v>
      </c>
      <c r="T51" s="52">
        <f>RES_hhdet_in!T51-RES_hhdet_in_new!T51</f>
        <v>0</v>
      </c>
      <c r="U51" s="52">
        <f>RES_hhdet_in!U51-RES_hhdet_in_new!U51</f>
        <v>0</v>
      </c>
      <c r="V51" s="52">
        <f>RES_hhdet_in!V51-RES_hhdet_in_new!V51</f>
        <v>112</v>
      </c>
      <c r="W51" s="52">
        <f>RES_hhdet_in!W51-RES_hhdet_in_new!W51</f>
        <v>123</v>
      </c>
      <c r="DA51" s="63" t="s">
        <v>1421</v>
      </c>
    </row>
    <row r="52" spans="1:105" ht="12" hidden="1" customHeight="1" x14ac:dyDescent="0.25">
      <c r="A52" s="108" t="s">
        <v>136</v>
      </c>
      <c r="B52" s="52"/>
      <c r="C52" s="52">
        <f>RES_hhdet_in!C52-RES_hhdet_in_new!C52</f>
        <v>0</v>
      </c>
      <c r="D52" s="52">
        <f>RES_hhdet_in!D52-RES_hhdet_in_new!D52</f>
        <v>0</v>
      </c>
      <c r="E52" s="52">
        <f>RES_hhdet_in!E52-RES_hhdet_in_new!E52</f>
        <v>0</v>
      </c>
      <c r="F52" s="52">
        <f>RES_hhdet_in!F52-RES_hhdet_in_new!F52</f>
        <v>0</v>
      </c>
      <c r="G52" s="52">
        <f>RES_hhdet_in!G52-RES_hhdet_in_new!G52</f>
        <v>0</v>
      </c>
      <c r="H52" s="52">
        <f>RES_hhdet_in!H52-RES_hhdet_in_new!H52</f>
        <v>0</v>
      </c>
      <c r="I52" s="52">
        <f>RES_hhdet_in!I52-RES_hhdet_in_new!I52</f>
        <v>0</v>
      </c>
      <c r="J52" s="52">
        <f>RES_hhdet_in!J52-RES_hhdet_in_new!J52</f>
        <v>0</v>
      </c>
      <c r="K52" s="52">
        <f>RES_hhdet_in!K52-RES_hhdet_in_new!K52</f>
        <v>0</v>
      </c>
      <c r="L52" s="52">
        <f>RES_hhdet_in!L52-RES_hhdet_in_new!L52</f>
        <v>0</v>
      </c>
      <c r="M52" s="52">
        <f>RES_hhdet_in!M52-RES_hhdet_in_new!M52</f>
        <v>0</v>
      </c>
      <c r="N52" s="52">
        <f>RES_hhdet_in!N52-RES_hhdet_in_new!N52</f>
        <v>0</v>
      </c>
      <c r="O52" s="52">
        <f>RES_hhdet_in!O52-RES_hhdet_in_new!O52</f>
        <v>0</v>
      </c>
      <c r="P52" s="52">
        <f>RES_hhdet_in!P52-RES_hhdet_in_new!P52</f>
        <v>0</v>
      </c>
      <c r="Q52" s="52">
        <f>RES_hhdet_in!Q52-RES_hhdet_in_new!Q52</f>
        <v>0</v>
      </c>
      <c r="R52" s="52">
        <f>RES_hhdet_in!R52-RES_hhdet_in_new!R52</f>
        <v>0</v>
      </c>
      <c r="S52" s="52">
        <f>RES_hhdet_in!S52-RES_hhdet_in_new!S52</f>
        <v>0</v>
      </c>
      <c r="T52" s="52">
        <f>RES_hhdet_in!T52-RES_hhdet_in_new!T52</f>
        <v>0</v>
      </c>
      <c r="U52" s="52">
        <f>RES_hhdet_in!U52-RES_hhdet_in_new!U52</f>
        <v>0</v>
      </c>
      <c r="V52" s="52">
        <f>RES_hhdet_in!V52-RES_hhdet_in_new!V52</f>
        <v>0</v>
      </c>
      <c r="W52" s="52">
        <f>RES_hhdet_in!W52-RES_hhdet_in_new!W52</f>
        <v>0</v>
      </c>
      <c r="DA52" s="63"/>
    </row>
    <row r="53" spans="1:105" ht="12" hidden="1" customHeight="1" x14ac:dyDescent="0.25">
      <c r="A53" s="108" t="s">
        <v>52</v>
      </c>
      <c r="B53" s="52"/>
      <c r="C53" s="52">
        <f>RES_hhdet_in!C53-RES_hhdet_in_new!C53</f>
        <v>0</v>
      </c>
      <c r="D53" s="52">
        <f>RES_hhdet_in!D53-RES_hhdet_in_new!D53</f>
        <v>0</v>
      </c>
      <c r="E53" s="52">
        <f>RES_hhdet_in!E53-RES_hhdet_in_new!E53</f>
        <v>0</v>
      </c>
      <c r="F53" s="52">
        <f>RES_hhdet_in!F53-RES_hhdet_in_new!F53</f>
        <v>0</v>
      </c>
      <c r="G53" s="52">
        <f>RES_hhdet_in!G53-RES_hhdet_in_new!G53</f>
        <v>0</v>
      </c>
      <c r="H53" s="52">
        <f>RES_hhdet_in!H53-RES_hhdet_in_new!H53</f>
        <v>0</v>
      </c>
      <c r="I53" s="52">
        <f>RES_hhdet_in!I53-RES_hhdet_in_new!I53</f>
        <v>0</v>
      </c>
      <c r="J53" s="52">
        <f>RES_hhdet_in!J53-RES_hhdet_in_new!J53</f>
        <v>0</v>
      </c>
      <c r="K53" s="52">
        <f>RES_hhdet_in!K53-RES_hhdet_in_new!K53</f>
        <v>0</v>
      </c>
      <c r="L53" s="52">
        <f>RES_hhdet_in!L53-RES_hhdet_in_new!L53</f>
        <v>0</v>
      </c>
      <c r="M53" s="52">
        <f>RES_hhdet_in!M53-RES_hhdet_in_new!M53</f>
        <v>0</v>
      </c>
      <c r="N53" s="52">
        <f>RES_hhdet_in!N53-RES_hhdet_in_new!N53</f>
        <v>0</v>
      </c>
      <c r="O53" s="52">
        <f>RES_hhdet_in!O53-RES_hhdet_in_new!O53</f>
        <v>0</v>
      </c>
      <c r="P53" s="52">
        <f>RES_hhdet_in!P53-RES_hhdet_in_new!P53</f>
        <v>0</v>
      </c>
      <c r="Q53" s="52">
        <f>RES_hhdet_in!Q53-RES_hhdet_in_new!Q53</f>
        <v>0</v>
      </c>
      <c r="R53" s="52">
        <f>RES_hhdet_in!R53-RES_hhdet_in_new!R53</f>
        <v>0</v>
      </c>
      <c r="S53" s="52">
        <f>RES_hhdet_in!S53-RES_hhdet_in_new!S53</f>
        <v>0</v>
      </c>
      <c r="T53" s="52">
        <f>RES_hhdet_in!T53-RES_hhdet_in_new!T53</f>
        <v>0</v>
      </c>
      <c r="U53" s="52">
        <f>RES_hhdet_in!U53-RES_hhdet_in_new!U53</f>
        <v>0</v>
      </c>
      <c r="V53" s="52">
        <f>RES_hhdet_in!V53-RES_hhdet_in_new!V53</f>
        <v>0</v>
      </c>
      <c r="W53" s="52">
        <f>RES_hhdet_in!W53-RES_hhdet_in_new!W53</f>
        <v>0</v>
      </c>
      <c r="DA53" s="63"/>
    </row>
    <row r="54" spans="1:105" ht="12" customHeight="1" x14ac:dyDescent="0.25">
      <c r="A54" s="97" t="s">
        <v>122</v>
      </c>
      <c r="B54" s="52"/>
      <c r="C54" s="52">
        <f>RES_hhdet_in!C54-RES_hhdet_in_new!C54</f>
        <v>2396</v>
      </c>
      <c r="D54" s="52">
        <f>RES_hhdet_in!D54-RES_hhdet_in_new!D54</f>
        <v>1200</v>
      </c>
      <c r="E54" s="52">
        <f>RES_hhdet_in!E54-RES_hhdet_in_new!E54</f>
        <v>1214</v>
      </c>
      <c r="F54" s="52">
        <f>RES_hhdet_in!F54-RES_hhdet_in_new!F54</f>
        <v>1529</v>
      </c>
      <c r="G54" s="52">
        <f>RES_hhdet_in!G54-RES_hhdet_in_new!G54</f>
        <v>1497</v>
      </c>
      <c r="H54" s="52">
        <f>RES_hhdet_in!H54-RES_hhdet_in_new!H54</f>
        <v>2881</v>
      </c>
      <c r="I54" s="52">
        <f>RES_hhdet_in!I54-RES_hhdet_in_new!I54</f>
        <v>7</v>
      </c>
      <c r="J54" s="52">
        <f>RES_hhdet_in!J54-RES_hhdet_in_new!J54</f>
        <v>0</v>
      </c>
      <c r="K54" s="52">
        <f>RES_hhdet_in!K54-RES_hhdet_in_new!K54</f>
        <v>0</v>
      </c>
      <c r="L54" s="52">
        <f>RES_hhdet_in!L54-RES_hhdet_in_new!L54</f>
        <v>34</v>
      </c>
      <c r="M54" s="52">
        <f>RES_hhdet_in!M54-RES_hhdet_in_new!M54</f>
        <v>1103</v>
      </c>
      <c r="N54" s="52">
        <f>RES_hhdet_in!N54-RES_hhdet_in_new!N54</f>
        <v>1430</v>
      </c>
      <c r="O54" s="52">
        <f>RES_hhdet_in!O54-RES_hhdet_in_new!O54</f>
        <v>2496</v>
      </c>
      <c r="P54" s="52">
        <f>RES_hhdet_in!P54-RES_hhdet_in_new!P54</f>
        <v>1502</v>
      </c>
      <c r="Q54" s="52">
        <f>RES_hhdet_in!Q54-RES_hhdet_in_new!Q54</f>
        <v>0</v>
      </c>
      <c r="R54" s="52">
        <f>RES_hhdet_in!R54-RES_hhdet_in_new!R54</f>
        <v>0</v>
      </c>
      <c r="S54" s="52">
        <f>RES_hhdet_in!S54-RES_hhdet_in_new!S54</f>
        <v>0</v>
      </c>
      <c r="T54" s="52">
        <f>RES_hhdet_in!T54-RES_hhdet_in_new!T54</f>
        <v>20</v>
      </c>
      <c r="U54" s="52">
        <f>RES_hhdet_in!U54-RES_hhdet_in_new!U54</f>
        <v>1790</v>
      </c>
      <c r="V54" s="52">
        <f>RES_hhdet_in!V54-RES_hhdet_in_new!V54</f>
        <v>0</v>
      </c>
      <c r="W54" s="52">
        <f>RES_hhdet_in!W54-RES_hhdet_in_new!W54</f>
        <v>625</v>
      </c>
      <c r="DA54" s="63" t="s">
        <v>1422</v>
      </c>
    </row>
    <row r="55" spans="1:105" ht="12" customHeight="1" x14ac:dyDescent="0.25">
      <c r="A55" s="97" t="s">
        <v>121</v>
      </c>
      <c r="B55" s="52"/>
      <c r="C55" s="52">
        <f>RES_hhdet_in!C55-RES_hhdet_in_new!C55</f>
        <v>141</v>
      </c>
      <c r="D55" s="52">
        <f>RES_hhdet_in!D55-RES_hhdet_in_new!D55</f>
        <v>273</v>
      </c>
      <c r="E55" s="52">
        <f>RES_hhdet_in!E55-RES_hhdet_in_new!E55</f>
        <v>240</v>
      </c>
      <c r="F55" s="52">
        <f>RES_hhdet_in!F55-RES_hhdet_in_new!F55</f>
        <v>215</v>
      </c>
      <c r="G55" s="52">
        <f>RES_hhdet_in!G55-RES_hhdet_in_new!G55</f>
        <v>282</v>
      </c>
      <c r="H55" s="52">
        <f>RES_hhdet_in!H55-RES_hhdet_in_new!H55</f>
        <v>447</v>
      </c>
      <c r="I55" s="52">
        <f>RES_hhdet_in!I55-RES_hhdet_in_new!I55</f>
        <v>179</v>
      </c>
      <c r="J55" s="52">
        <f>RES_hhdet_in!J55-RES_hhdet_in_new!J55</f>
        <v>440</v>
      </c>
      <c r="K55" s="52">
        <f>RES_hhdet_in!K55-RES_hhdet_in_new!K55</f>
        <v>0</v>
      </c>
      <c r="L55" s="52">
        <f>RES_hhdet_in!L55-RES_hhdet_in_new!L55</f>
        <v>19</v>
      </c>
      <c r="M55" s="52">
        <f>RES_hhdet_in!M55-RES_hhdet_in_new!M55</f>
        <v>968</v>
      </c>
      <c r="N55" s="52">
        <f>RES_hhdet_in!N55-RES_hhdet_in_new!N55</f>
        <v>1646</v>
      </c>
      <c r="O55" s="52">
        <f>RES_hhdet_in!O55-RES_hhdet_in_new!O55</f>
        <v>1875</v>
      </c>
      <c r="P55" s="52">
        <f>RES_hhdet_in!P55-RES_hhdet_in_new!P55</f>
        <v>821</v>
      </c>
      <c r="Q55" s="52">
        <f>RES_hhdet_in!Q55-RES_hhdet_in_new!Q55</f>
        <v>0</v>
      </c>
      <c r="R55" s="52">
        <f>RES_hhdet_in!R55-RES_hhdet_in_new!R55</f>
        <v>0</v>
      </c>
      <c r="S55" s="52">
        <f>RES_hhdet_in!S55-RES_hhdet_in_new!S55</f>
        <v>384</v>
      </c>
      <c r="T55" s="52">
        <f>RES_hhdet_in!T55-RES_hhdet_in_new!T55</f>
        <v>1051</v>
      </c>
      <c r="U55" s="52">
        <f>RES_hhdet_in!U55-RES_hhdet_in_new!U55</f>
        <v>0</v>
      </c>
      <c r="V55" s="52">
        <f>RES_hhdet_in!V55-RES_hhdet_in_new!V55</f>
        <v>3092</v>
      </c>
      <c r="W55" s="52">
        <f>RES_hhdet_in!W55-RES_hhdet_in_new!W55</f>
        <v>1601</v>
      </c>
      <c r="DA55" s="63" t="s">
        <v>1423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720</v>
      </c>
      <c r="D59" s="52">
        <v>8</v>
      </c>
      <c r="E59" s="52">
        <v>3</v>
      </c>
      <c r="F59" s="52">
        <v>850</v>
      </c>
      <c r="G59" s="52">
        <v>6238</v>
      </c>
      <c r="H59" s="52">
        <v>4029</v>
      </c>
      <c r="I59" s="52">
        <v>0</v>
      </c>
      <c r="J59" s="52">
        <v>212</v>
      </c>
      <c r="K59" s="52">
        <v>1663</v>
      </c>
      <c r="L59" s="52">
        <v>50</v>
      </c>
      <c r="M59" s="52">
        <v>191</v>
      </c>
      <c r="N59" s="52">
        <v>413</v>
      </c>
      <c r="O59" s="52">
        <v>766</v>
      </c>
      <c r="P59" s="52">
        <v>755</v>
      </c>
      <c r="Q59" s="52">
        <v>127</v>
      </c>
      <c r="R59" s="52">
        <v>549</v>
      </c>
      <c r="S59" s="52">
        <v>754</v>
      </c>
      <c r="T59" s="52">
        <v>778</v>
      </c>
      <c r="U59" s="52">
        <v>1042</v>
      </c>
      <c r="V59" s="52">
        <v>1065</v>
      </c>
      <c r="W59" s="52">
        <v>19</v>
      </c>
      <c r="DA59" s="63" t="s">
        <v>1424</v>
      </c>
    </row>
    <row r="60" spans="1:105" ht="12" customHeight="1" x14ac:dyDescent="0.25">
      <c r="A60" s="109" t="s">
        <v>120</v>
      </c>
      <c r="B60" s="36"/>
      <c r="C60" s="36">
        <v>10849</v>
      </c>
      <c r="D60" s="36">
        <v>15886</v>
      </c>
      <c r="E60" s="36">
        <v>10333</v>
      </c>
      <c r="F60" s="36">
        <v>6165</v>
      </c>
      <c r="G60" s="36">
        <v>6948</v>
      </c>
      <c r="H60" s="36">
        <v>12416</v>
      </c>
      <c r="I60" s="36">
        <v>10155</v>
      </c>
      <c r="J60" s="36">
        <v>7896</v>
      </c>
      <c r="K60" s="36">
        <v>6768</v>
      </c>
      <c r="L60" s="36">
        <v>8614</v>
      </c>
      <c r="M60" s="36">
        <v>12352</v>
      </c>
      <c r="N60" s="36">
        <v>12983</v>
      </c>
      <c r="O60" s="36">
        <v>11346</v>
      </c>
      <c r="P60" s="36">
        <v>7936</v>
      </c>
      <c r="Q60" s="36">
        <v>7799</v>
      </c>
      <c r="R60" s="36">
        <v>7378</v>
      </c>
      <c r="S60" s="36">
        <v>7005</v>
      </c>
      <c r="T60" s="36">
        <v>8852</v>
      </c>
      <c r="U60" s="36">
        <v>10190</v>
      </c>
      <c r="V60" s="36">
        <v>11199</v>
      </c>
      <c r="W60" s="36">
        <v>12654</v>
      </c>
      <c r="DA60" s="60" t="s">
        <v>1425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1426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4911</v>
      </c>
      <c r="D64" s="52">
        <v>6096</v>
      </c>
      <c r="E64" s="52">
        <v>5783</v>
      </c>
      <c r="F64" s="52">
        <v>5093</v>
      </c>
      <c r="G64" s="52">
        <v>4637</v>
      </c>
      <c r="H64" s="52">
        <v>3625</v>
      </c>
      <c r="I64" s="52">
        <v>5091</v>
      </c>
      <c r="J64" s="52">
        <v>6355</v>
      </c>
      <c r="K64" s="52">
        <v>7187</v>
      </c>
      <c r="L64" s="52">
        <v>8243</v>
      </c>
      <c r="M64" s="52">
        <v>6471</v>
      </c>
      <c r="N64" s="52">
        <v>6803</v>
      </c>
      <c r="O64" s="52">
        <v>5522</v>
      </c>
      <c r="P64" s="52">
        <v>3004</v>
      </c>
      <c r="Q64" s="52">
        <v>5996</v>
      </c>
      <c r="R64" s="52">
        <v>7273</v>
      </c>
      <c r="S64" s="52">
        <v>10193</v>
      </c>
      <c r="T64" s="52">
        <v>8598</v>
      </c>
      <c r="U64" s="52">
        <v>9180</v>
      </c>
      <c r="V64" s="52">
        <v>8025</v>
      </c>
      <c r="W64" s="52">
        <v>4601</v>
      </c>
      <c r="DA64" s="63" t="s">
        <v>1427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1203</v>
      </c>
      <c r="D67" s="52">
        <v>1194</v>
      </c>
      <c r="E67" s="52">
        <v>1982</v>
      </c>
      <c r="F67" s="52">
        <v>1851</v>
      </c>
      <c r="G67" s="52">
        <v>1888</v>
      </c>
      <c r="H67" s="52">
        <v>2205</v>
      </c>
      <c r="I67" s="52">
        <v>1234</v>
      </c>
      <c r="J67" s="52">
        <v>1205</v>
      </c>
      <c r="K67" s="52">
        <v>2394</v>
      </c>
      <c r="L67" s="52">
        <v>3421</v>
      </c>
      <c r="M67" s="52">
        <v>5444</v>
      </c>
      <c r="N67" s="52">
        <v>4087</v>
      </c>
      <c r="O67" s="52">
        <v>3865</v>
      </c>
      <c r="P67" s="52">
        <v>2756</v>
      </c>
      <c r="Q67" s="52">
        <v>4052</v>
      </c>
      <c r="R67" s="52">
        <v>4902</v>
      </c>
      <c r="S67" s="52">
        <v>6418</v>
      </c>
      <c r="T67" s="52">
        <v>9918</v>
      </c>
      <c r="U67" s="52">
        <v>8648</v>
      </c>
      <c r="V67" s="52">
        <v>9550</v>
      </c>
      <c r="W67" s="52">
        <v>7821</v>
      </c>
      <c r="DA67" s="63" t="s">
        <v>1428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f>RES_hhdet_in!C69-RES_hhdet_in_new!C69</f>
        <v>5095</v>
      </c>
      <c r="D69" s="52">
        <f>RES_hhdet_in!D69-RES_hhdet_in_new!D69</f>
        <v>6520</v>
      </c>
      <c r="E69" s="52">
        <f>RES_hhdet_in!E69-RES_hhdet_in_new!E69</f>
        <v>6140</v>
      </c>
      <c r="F69" s="52">
        <f>RES_hhdet_in!F69-RES_hhdet_in_new!F69</f>
        <v>5421</v>
      </c>
      <c r="G69" s="52">
        <f>RES_hhdet_in!G69-RES_hhdet_in_new!G69</f>
        <v>5127</v>
      </c>
      <c r="H69" s="52">
        <f>RES_hhdet_in!H69-RES_hhdet_in_new!H69</f>
        <v>6555</v>
      </c>
      <c r="I69" s="52">
        <f>RES_hhdet_in!I69-RES_hhdet_in_new!I69</f>
        <v>5476</v>
      </c>
      <c r="J69" s="52">
        <f>RES_hhdet_in!J69-RES_hhdet_in_new!J69</f>
        <v>6640</v>
      </c>
      <c r="K69" s="52">
        <f>RES_hhdet_in!K69-RES_hhdet_in_new!K69</f>
        <v>5711</v>
      </c>
      <c r="L69" s="52">
        <f>RES_hhdet_in!L69-RES_hhdet_in_new!L69</f>
        <v>5706</v>
      </c>
      <c r="M69" s="52">
        <f>RES_hhdet_in!M69-RES_hhdet_in_new!M69</f>
        <v>6072</v>
      </c>
      <c r="N69" s="52">
        <f>RES_hhdet_in!N69-RES_hhdet_in_new!N69</f>
        <v>5839</v>
      </c>
      <c r="O69" s="52">
        <f>RES_hhdet_in!O69-RES_hhdet_in_new!O69</f>
        <v>5572</v>
      </c>
      <c r="P69" s="52">
        <f>RES_hhdet_in!P69-RES_hhdet_in_new!P69</f>
        <v>3488</v>
      </c>
      <c r="Q69" s="52">
        <f>RES_hhdet_in!Q69-RES_hhdet_in_new!Q69</f>
        <v>2294</v>
      </c>
      <c r="R69" s="52">
        <f>RES_hhdet_in!R69-RES_hhdet_in_new!R69</f>
        <v>5531</v>
      </c>
      <c r="S69" s="52">
        <f>RES_hhdet_in!S69-RES_hhdet_in_new!S69</f>
        <v>8621</v>
      </c>
      <c r="T69" s="52">
        <f>RES_hhdet_in!T69-RES_hhdet_in_new!T69</f>
        <v>8327</v>
      </c>
      <c r="U69" s="52">
        <f>RES_hhdet_in!U69-RES_hhdet_in_new!U69</f>
        <v>8546</v>
      </c>
      <c r="V69" s="52">
        <f>RES_hhdet_in!V69-RES_hhdet_in_new!V69</f>
        <v>3532</v>
      </c>
      <c r="W69" s="52">
        <f>RES_hhdet_in!W69-RES_hhdet_in_new!W69</f>
        <v>3782</v>
      </c>
      <c r="DA69" s="63" t="s">
        <v>1429</v>
      </c>
    </row>
    <row r="70" spans="1:105" ht="12" customHeight="1" x14ac:dyDescent="0.25">
      <c r="A70" s="97" t="s">
        <v>133</v>
      </c>
      <c r="B70" s="52"/>
      <c r="C70" s="52">
        <f>RES_hhdet_in!C70-RES_hhdet_in_new!C70</f>
        <v>55</v>
      </c>
      <c r="D70" s="52">
        <f>RES_hhdet_in!D70-RES_hhdet_in_new!D70</f>
        <v>163</v>
      </c>
      <c r="E70" s="52">
        <f>RES_hhdet_in!E70-RES_hhdet_in_new!E70</f>
        <v>198</v>
      </c>
      <c r="F70" s="52">
        <f>RES_hhdet_in!F70-RES_hhdet_in_new!F70</f>
        <v>206</v>
      </c>
      <c r="G70" s="52">
        <f>RES_hhdet_in!G70-RES_hhdet_in_new!G70</f>
        <v>359</v>
      </c>
      <c r="H70" s="52">
        <f>RES_hhdet_in!H70-RES_hhdet_in_new!H70</f>
        <v>454</v>
      </c>
      <c r="I70" s="52">
        <f>RES_hhdet_in!I70-RES_hhdet_in_new!I70</f>
        <v>829</v>
      </c>
      <c r="J70" s="52">
        <f>RES_hhdet_in!J70-RES_hhdet_in_new!J70</f>
        <v>1063</v>
      </c>
      <c r="K70" s="52">
        <f>RES_hhdet_in!K70-RES_hhdet_in_new!K70</f>
        <v>1661</v>
      </c>
      <c r="L70" s="52">
        <f>RES_hhdet_in!L70-RES_hhdet_in_new!L70</f>
        <v>2573</v>
      </c>
      <c r="M70" s="52">
        <f>RES_hhdet_in!M70-RES_hhdet_in_new!M70</f>
        <v>615</v>
      </c>
      <c r="N70" s="52">
        <f>RES_hhdet_in!N70-RES_hhdet_in_new!N70</f>
        <v>1899</v>
      </c>
      <c r="O70" s="52">
        <f>RES_hhdet_in!O70-RES_hhdet_in_new!O70</f>
        <v>0</v>
      </c>
      <c r="P70" s="52">
        <f>RES_hhdet_in!P70-RES_hhdet_in_new!P70</f>
        <v>0</v>
      </c>
      <c r="Q70" s="52">
        <f>RES_hhdet_in!Q70-RES_hhdet_in_new!Q70</f>
        <v>2678</v>
      </c>
      <c r="R70" s="52">
        <f>RES_hhdet_in!R70-RES_hhdet_in_new!R70</f>
        <v>1521</v>
      </c>
      <c r="S70" s="52">
        <f>RES_hhdet_in!S70-RES_hhdet_in_new!S70</f>
        <v>1612</v>
      </c>
      <c r="T70" s="52">
        <f>RES_hhdet_in!T70-RES_hhdet_in_new!T70</f>
        <v>935</v>
      </c>
      <c r="U70" s="52">
        <f>RES_hhdet_in!U70-RES_hhdet_in_new!U70</f>
        <v>842</v>
      </c>
      <c r="V70" s="52">
        <f>RES_hhdet_in!V70-RES_hhdet_in_new!V70</f>
        <v>4281</v>
      </c>
      <c r="W70" s="52">
        <f>RES_hhdet_in!W70-RES_hhdet_in_new!W70</f>
        <v>960</v>
      </c>
      <c r="DA70" s="63" t="s">
        <v>1430</v>
      </c>
    </row>
    <row r="71" spans="1:105" ht="12" hidden="1" customHeight="1" x14ac:dyDescent="0.25">
      <c r="A71" s="108" t="s">
        <v>192</v>
      </c>
      <c r="B71" s="52"/>
      <c r="C71" s="52">
        <f>RES_hhdet_in!C71-RES_hhdet_in_new!C71</f>
        <v>0</v>
      </c>
      <c r="D71" s="52">
        <f>RES_hhdet_in!D71-RES_hhdet_in_new!D71</f>
        <v>0</v>
      </c>
      <c r="E71" s="52">
        <f>RES_hhdet_in!E71-RES_hhdet_in_new!E71</f>
        <v>0</v>
      </c>
      <c r="F71" s="52">
        <f>RES_hhdet_in!F71-RES_hhdet_in_new!F71</f>
        <v>0</v>
      </c>
      <c r="G71" s="52">
        <f>RES_hhdet_in!G71-RES_hhdet_in_new!G71</f>
        <v>0</v>
      </c>
      <c r="H71" s="52">
        <f>RES_hhdet_in!H71-RES_hhdet_in_new!H71</f>
        <v>0</v>
      </c>
      <c r="I71" s="52">
        <f>RES_hhdet_in!I71-RES_hhdet_in_new!I71</f>
        <v>0</v>
      </c>
      <c r="J71" s="52">
        <f>RES_hhdet_in!J71-RES_hhdet_in_new!J71</f>
        <v>0</v>
      </c>
      <c r="K71" s="52">
        <f>RES_hhdet_in!K71-RES_hhdet_in_new!K71</f>
        <v>0</v>
      </c>
      <c r="L71" s="52">
        <f>RES_hhdet_in!L71-RES_hhdet_in_new!L71</f>
        <v>0</v>
      </c>
      <c r="M71" s="52">
        <f>RES_hhdet_in!M71-RES_hhdet_in_new!M71</f>
        <v>0</v>
      </c>
      <c r="N71" s="52">
        <f>RES_hhdet_in!N71-RES_hhdet_in_new!N71</f>
        <v>0</v>
      </c>
      <c r="O71" s="52">
        <f>RES_hhdet_in!O71-RES_hhdet_in_new!O71</f>
        <v>0</v>
      </c>
      <c r="P71" s="52">
        <f>RES_hhdet_in!P71-RES_hhdet_in_new!P71</f>
        <v>0</v>
      </c>
      <c r="Q71" s="52">
        <f>RES_hhdet_in!Q71-RES_hhdet_in_new!Q71</f>
        <v>0</v>
      </c>
      <c r="R71" s="52">
        <f>RES_hhdet_in!R71-RES_hhdet_in_new!R71</f>
        <v>0</v>
      </c>
      <c r="S71" s="52">
        <f>RES_hhdet_in!S71-RES_hhdet_in_new!S71</f>
        <v>0</v>
      </c>
      <c r="T71" s="52">
        <f>RES_hhdet_in!T71-RES_hhdet_in_new!T71</f>
        <v>0</v>
      </c>
      <c r="U71" s="52">
        <f>RES_hhdet_in!U71-RES_hhdet_in_new!U71</f>
        <v>0</v>
      </c>
      <c r="V71" s="52">
        <f>RES_hhdet_in!V71-RES_hhdet_in_new!V71</f>
        <v>0</v>
      </c>
      <c r="W71" s="52">
        <f>RES_hhdet_in!W71-RES_hhdet_in_new!W71</f>
        <v>0</v>
      </c>
      <c r="DA71" s="63"/>
    </row>
    <row r="72" spans="1:105" ht="12" hidden="1" customHeight="1" x14ac:dyDescent="0.25">
      <c r="A72" s="108" t="s">
        <v>52</v>
      </c>
      <c r="B72" s="52"/>
      <c r="C72" s="52">
        <f>RES_hhdet_in!C72-RES_hhdet_in_new!C72</f>
        <v>0</v>
      </c>
      <c r="D72" s="52">
        <f>RES_hhdet_in!D72-RES_hhdet_in_new!D72</f>
        <v>0</v>
      </c>
      <c r="E72" s="52">
        <f>RES_hhdet_in!E72-RES_hhdet_in_new!E72</f>
        <v>0</v>
      </c>
      <c r="F72" s="52">
        <f>RES_hhdet_in!F72-RES_hhdet_in_new!F72</f>
        <v>0</v>
      </c>
      <c r="G72" s="52">
        <f>RES_hhdet_in!G72-RES_hhdet_in_new!G72</f>
        <v>0</v>
      </c>
      <c r="H72" s="52">
        <f>RES_hhdet_in!H72-RES_hhdet_in_new!H72</f>
        <v>0</v>
      </c>
      <c r="I72" s="52">
        <f>RES_hhdet_in!I72-RES_hhdet_in_new!I72</f>
        <v>0</v>
      </c>
      <c r="J72" s="52">
        <f>RES_hhdet_in!J72-RES_hhdet_in_new!J72</f>
        <v>0</v>
      </c>
      <c r="K72" s="52">
        <f>RES_hhdet_in!K72-RES_hhdet_in_new!K72</f>
        <v>0</v>
      </c>
      <c r="L72" s="52">
        <f>RES_hhdet_in!L72-RES_hhdet_in_new!L72</f>
        <v>0</v>
      </c>
      <c r="M72" s="52">
        <f>RES_hhdet_in!M72-RES_hhdet_in_new!M72</f>
        <v>0</v>
      </c>
      <c r="N72" s="52">
        <f>RES_hhdet_in!N72-RES_hhdet_in_new!N72</f>
        <v>0</v>
      </c>
      <c r="O72" s="52">
        <f>RES_hhdet_in!O72-RES_hhdet_in_new!O72</f>
        <v>0</v>
      </c>
      <c r="P72" s="52">
        <f>RES_hhdet_in!P72-RES_hhdet_in_new!P72</f>
        <v>0</v>
      </c>
      <c r="Q72" s="52">
        <f>RES_hhdet_in!Q72-RES_hhdet_in_new!Q72</f>
        <v>0</v>
      </c>
      <c r="R72" s="52">
        <f>RES_hhdet_in!R72-RES_hhdet_in_new!R72</f>
        <v>0</v>
      </c>
      <c r="S72" s="52">
        <f>RES_hhdet_in!S72-RES_hhdet_in_new!S72</f>
        <v>0</v>
      </c>
      <c r="T72" s="52">
        <f>RES_hhdet_in!T72-RES_hhdet_in_new!T72</f>
        <v>0</v>
      </c>
      <c r="U72" s="52">
        <f>RES_hhdet_in!U72-RES_hhdet_in_new!U72</f>
        <v>0</v>
      </c>
      <c r="V72" s="52">
        <f>RES_hhdet_in!V72-RES_hhdet_in_new!V72</f>
        <v>0</v>
      </c>
      <c r="W72" s="52">
        <f>RES_hhdet_in!W72-RES_hhdet_in_new!W72</f>
        <v>0</v>
      </c>
      <c r="DA72" s="63"/>
    </row>
    <row r="73" spans="1:105" ht="12" customHeight="1" x14ac:dyDescent="0.25">
      <c r="A73" s="97" t="s">
        <v>122</v>
      </c>
      <c r="B73" s="52"/>
      <c r="C73" s="52">
        <f>RES_hhdet_in!C73-RES_hhdet_in_new!C73</f>
        <v>1025</v>
      </c>
      <c r="D73" s="52">
        <f>RES_hhdet_in!D73-RES_hhdet_in_new!D73</f>
        <v>602</v>
      </c>
      <c r="E73" s="52">
        <f>RES_hhdet_in!E73-RES_hhdet_in_new!E73</f>
        <v>662</v>
      </c>
      <c r="F73" s="52">
        <f>RES_hhdet_in!F73-RES_hhdet_in_new!F73</f>
        <v>765</v>
      </c>
      <c r="G73" s="52">
        <f>RES_hhdet_in!G73-RES_hhdet_in_new!G73</f>
        <v>556</v>
      </c>
      <c r="H73" s="52">
        <f>RES_hhdet_in!H73-RES_hhdet_in_new!H73</f>
        <v>0</v>
      </c>
      <c r="I73" s="52">
        <f>RES_hhdet_in!I73-RES_hhdet_in_new!I73</f>
        <v>0</v>
      </c>
      <c r="J73" s="52">
        <f>RES_hhdet_in!J73-RES_hhdet_in_new!J73</f>
        <v>0</v>
      </c>
      <c r="K73" s="52">
        <f>RES_hhdet_in!K73-RES_hhdet_in_new!K73</f>
        <v>0</v>
      </c>
      <c r="L73" s="52">
        <f>RES_hhdet_in!L73-RES_hhdet_in_new!L73</f>
        <v>177</v>
      </c>
      <c r="M73" s="52">
        <f>RES_hhdet_in!M73-RES_hhdet_in_new!M73</f>
        <v>331</v>
      </c>
      <c r="N73" s="52">
        <f>RES_hhdet_in!N73-RES_hhdet_in_new!N73</f>
        <v>0</v>
      </c>
      <c r="O73" s="52">
        <f>RES_hhdet_in!O73-RES_hhdet_in_new!O73</f>
        <v>3</v>
      </c>
      <c r="P73" s="52">
        <f>RES_hhdet_in!P73-RES_hhdet_in_new!P73</f>
        <v>63</v>
      </c>
      <c r="Q73" s="52">
        <f>RES_hhdet_in!Q73-RES_hhdet_in_new!Q73</f>
        <v>0</v>
      </c>
      <c r="R73" s="52">
        <f>RES_hhdet_in!R73-RES_hhdet_in_new!R73</f>
        <v>0</v>
      </c>
      <c r="S73" s="52">
        <f>RES_hhdet_in!S73-RES_hhdet_in_new!S73</f>
        <v>0</v>
      </c>
      <c r="T73" s="52">
        <f>RES_hhdet_in!T73-RES_hhdet_in_new!T73</f>
        <v>0</v>
      </c>
      <c r="U73" s="52">
        <f>RES_hhdet_in!U73-RES_hhdet_in_new!U73</f>
        <v>113</v>
      </c>
      <c r="V73" s="52">
        <f>RES_hhdet_in!V73-RES_hhdet_in_new!V73</f>
        <v>0</v>
      </c>
      <c r="W73" s="52">
        <f>RES_hhdet_in!W73-RES_hhdet_in_new!W73</f>
        <v>130</v>
      </c>
      <c r="DA73" s="63" t="s">
        <v>1431</v>
      </c>
    </row>
    <row r="74" spans="1:105" ht="12" customHeight="1" x14ac:dyDescent="0.25">
      <c r="A74" s="97" t="s">
        <v>121</v>
      </c>
      <c r="B74" s="52"/>
      <c r="C74" s="52">
        <f>RES_hhdet_in!C74-RES_hhdet_in_new!C74</f>
        <v>60</v>
      </c>
      <c r="D74" s="52">
        <f>RES_hhdet_in!D74-RES_hhdet_in_new!D74</f>
        <v>137</v>
      </c>
      <c r="E74" s="52">
        <f>RES_hhdet_in!E74-RES_hhdet_in_new!E74</f>
        <v>131</v>
      </c>
      <c r="F74" s="52">
        <f>RES_hhdet_in!F74-RES_hhdet_in_new!F74</f>
        <v>107</v>
      </c>
      <c r="G74" s="52">
        <f>RES_hhdet_in!G74-RES_hhdet_in_new!G74</f>
        <v>104</v>
      </c>
      <c r="H74" s="52">
        <f>RES_hhdet_in!H74-RES_hhdet_in_new!H74</f>
        <v>0</v>
      </c>
      <c r="I74" s="52">
        <f>RES_hhdet_in!I74-RES_hhdet_in_new!I74</f>
        <v>0</v>
      </c>
      <c r="J74" s="52">
        <f>RES_hhdet_in!J74-RES_hhdet_in_new!J74</f>
        <v>0</v>
      </c>
      <c r="K74" s="52">
        <f>RES_hhdet_in!K74-RES_hhdet_in_new!K74</f>
        <v>1</v>
      </c>
      <c r="L74" s="52">
        <f>RES_hhdet_in!L74-RES_hhdet_in_new!L74</f>
        <v>117</v>
      </c>
      <c r="M74" s="52">
        <f>RES_hhdet_in!M74-RES_hhdet_in_new!M74</f>
        <v>288</v>
      </c>
      <c r="N74" s="52">
        <f>RES_hhdet_in!N74-RES_hhdet_in_new!N74</f>
        <v>0</v>
      </c>
      <c r="O74" s="52">
        <f>RES_hhdet_in!O74-RES_hhdet_in_new!O74</f>
        <v>2</v>
      </c>
      <c r="P74" s="52">
        <f>RES_hhdet_in!P74-RES_hhdet_in_new!P74</f>
        <v>32</v>
      </c>
      <c r="Q74" s="52">
        <f>RES_hhdet_in!Q74-RES_hhdet_in_new!Q74</f>
        <v>1078</v>
      </c>
      <c r="R74" s="52">
        <f>RES_hhdet_in!R74-RES_hhdet_in_new!R74</f>
        <v>312</v>
      </c>
      <c r="S74" s="52">
        <f>RES_hhdet_in!S74-RES_hhdet_in_new!S74</f>
        <v>203</v>
      </c>
      <c r="T74" s="52">
        <f>RES_hhdet_in!T74-RES_hhdet_in_new!T74</f>
        <v>0</v>
      </c>
      <c r="U74" s="52">
        <f>RES_hhdet_in!U74-RES_hhdet_in_new!U74</f>
        <v>0</v>
      </c>
      <c r="V74" s="52">
        <f>RES_hhdet_in!V74-RES_hhdet_in_new!V74</f>
        <v>607</v>
      </c>
      <c r="W74" s="52">
        <f>RES_hhdet_in!W74-RES_hhdet_in_new!W74</f>
        <v>328</v>
      </c>
      <c r="DA74" s="63" t="s">
        <v>1432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8384</v>
      </c>
      <c r="D78" s="52">
        <v>5312</v>
      </c>
      <c r="E78" s="52">
        <v>5570</v>
      </c>
      <c r="F78" s="52">
        <v>5119</v>
      </c>
      <c r="G78" s="52">
        <v>6888</v>
      </c>
      <c r="H78" s="52">
        <v>8715</v>
      </c>
      <c r="I78" s="52">
        <v>7778</v>
      </c>
      <c r="J78" s="52">
        <v>9513</v>
      </c>
      <c r="K78" s="52">
        <v>9948</v>
      </c>
      <c r="L78" s="52">
        <v>10244</v>
      </c>
      <c r="M78" s="52">
        <v>5971</v>
      </c>
      <c r="N78" s="52">
        <v>7338</v>
      </c>
      <c r="O78" s="52">
        <v>8516</v>
      </c>
      <c r="P78" s="52">
        <v>8769</v>
      </c>
      <c r="Q78" s="52">
        <v>19960</v>
      </c>
      <c r="R78" s="52">
        <v>14958</v>
      </c>
      <c r="S78" s="52">
        <v>16760</v>
      </c>
      <c r="T78" s="52">
        <v>12545</v>
      </c>
      <c r="U78" s="52">
        <v>16368</v>
      </c>
      <c r="V78" s="52">
        <v>28181</v>
      </c>
      <c r="W78" s="52">
        <v>29723</v>
      </c>
      <c r="DA78" s="63" t="s">
        <v>1433</v>
      </c>
    </row>
    <row r="79" spans="1:105" ht="12" customHeight="1" x14ac:dyDescent="0.25">
      <c r="A79" s="109" t="s">
        <v>120</v>
      </c>
      <c r="B79" s="36"/>
      <c r="C79" s="36">
        <v>1914</v>
      </c>
      <c r="D79" s="36">
        <v>6195</v>
      </c>
      <c r="E79" s="36">
        <v>5793</v>
      </c>
      <c r="F79" s="36">
        <v>6031</v>
      </c>
      <c r="G79" s="36">
        <v>4752</v>
      </c>
      <c r="H79" s="36">
        <v>3478</v>
      </c>
      <c r="I79" s="36">
        <v>1766</v>
      </c>
      <c r="J79" s="36">
        <v>1995</v>
      </c>
      <c r="K79" s="36">
        <v>4990</v>
      </c>
      <c r="L79" s="36">
        <v>5987</v>
      </c>
      <c r="M79" s="36">
        <v>8102</v>
      </c>
      <c r="N79" s="36">
        <v>6858</v>
      </c>
      <c r="O79" s="36">
        <v>4684</v>
      </c>
      <c r="P79" s="36">
        <v>2806</v>
      </c>
      <c r="Q79" s="36">
        <v>1182</v>
      </c>
      <c r="R79" s="36">
        <v>683</v>
      </c>
      <c r="S79" s="36">
        <v>2727</v>
      </c>
      <c r="T79" s="36">
        <v>7113</v>
      </c>
      <c r="U79" s="36">
        <v>4052</v>
      </c>
      <c r="V79" s="36">
        <v>174</v>
      </c>
      <c r="W79" s="36">
        <v>1600</v>
      </c>
      <c r="DA79" s="60" t="s">
        <v>1434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1435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307</v>
      </c>
      <c r="D83" s="52">
        <v>286</v>
      </c>
      <c r="E83" s="52">
        <v>305</v>
      </c>
      <c r="F83" s="52">
        <v>343</v>
      </c>
      <c r="G83" s="52">
        <v>344</v>
      </c>
      <c r="H83" s="52">
        <v>362</v>
      </c>
      <c r="I83" s="52">
        <v>439</v>
      </c>
      <c r="J83" s="52">
        <v>628</v>
      </c>
      <c r="K83" s="52">
        <v>609</v>
      </c>
      <c r="L83" s="52">
        <v>766</v>
      </c>
      <c r="M83" s="52">
        <v>625</v>
      </c>
      <c r="N83" s="52">
        <v>1008</v>
      </c>
      <c r="O83" s="52">
        <v>1222</v>
      </c>
      <c r="P83" s="52">
        <v>470</v>
      </c>
      <c r="Q83" s="52">
        <v>436</v>
      </c>
      <c r="R83" s="52">
        <v>499</v>
      </c>
      <c r="S83" s="52">
        <v>110</v>
      </c>
      <c r="T83" s="52">
        <v>212</v>
      </c>
      <c r="U83" s="52">
        <v>0</v>
      </c>
      <c r="V83" s="52">
        <v>0</v>
      </c>
      <c r="W83" s="52">
        <v>294</v>
      </c>
      <c r="DA83" s="63" t="s">
        <v>1436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104</v>
      </c>
      <c r="D86" s="52">
        <v>97</v>
      </c>
      <c r="E86" s="52">
        <v>105</v>
      </c>
      <c r="F86" s="52">
        <v>92</v>
      </c>
      <c r="G86" s="52">
        <v>118</v>
      </c>
      <c r="H86" s="52">
        <v>157</v>
      </c>
      <c r="I86" s="52">
        <v>111</v>
      </c>
      <c r="J86" s="52">
        <v>110</v>
      </c>
      <c r="K86" s="52">
        <v>226</v>
      </c>
      <c r="L86" s="52">
        <v>301</v>
      </c>
      <c r="M86" s="52">
        <v>474</v>
      </c>
      <c r="N86" s="52">
        <v>376</v>
      </c>
      <c r="O86" s="52">
        <v>569</v>
      </c>
      <c r="P86" s="52">
        <v>533</v>
      </c>
      <c r="Q86" s="52">
        <v>654</v>
      </c>
      <c r="R86" s="52">
        <v>542</v>
      </c>
      <c r="S86" s="52">
        <v>444</v>
      </c>
      <c r="T86" s="52">
        <v>290</v>
      </c>
      <c r="U86" s="52">
        <v>161</v>
      </c>
      <c r="V86" s="52">
        <v>121</v>
      </c>
      <c r="W86" s="52">
        <v>15</v>
      </c>
      <c r="DA86" s="63" t="s">
        <v>1437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f>RES_hhdet_in!C88-RES_hhdet_in_new!C88</f>
        <v>206</v>
      </c>
      <c r="D88" s="52">
        <f>RES_hhdet_in!D88-RES_hhdet_in_new!D88</f>
        <v>221</v>
      </c>
      <c r="E88" s="52">
        <f>RES_hhdet_in!E88-RES_hhdet_in_new!E88</f>
        <v>220</v>
      </c>
      <c r="F88" s="52">
        <f>RES_hhdet_in!F88-RES_hhdet_in_new!F88</f>
        <v>247</v>
      </c>
      <c r="G88" s="52">
        <f>RES_hhdet_in!G88-RES_hhdet_in_new!G88</f>
        <v>246</v>
      </c>
      <c r="H88" s="52">
        <f>RES_hhdet_in!H88-RES_hhdet_in_new!H88</f>
        <v>284</v>
      </c>
      <c r="I88" s="52">
        <f>RES_hhdet_in!I88-RES_hhdet_in_new!I88</f>
        <v>277</v>
      </c>
      <c r="J88" s="52">
        <f>RES_hhdet_in!J88-RES_hhdet_in_new!J88</f>
        <v>486</v>
      </c>
      <c r="K88" s="52">
        <f>RES_hhdet_in!K88-RES_hhdet_in_new!K88</f>
        <v>519</v>
      </c>
      <c r="L88" s="52">
        <f>RES_hhdet_in!L88-RES_hhdet_in_new!L88</f>
        <v>454</v>
      </c>
      <c r="M88" s="52">
        <f>RES_hhdet_in!M88-RES_hhdet_in_new!M88</f>
        <v>269</v>
      </c>
      <c r="N88" s="52">
        <f>RES_hhdet_in!N88-RES_hhdet_in_new!N88</f>
        <v>267</v>
      </c>
      <c r="O88" s="52">
        <f>RES_hhdet_in!O88-RES_hhdet_in_new!O88</f>
        <v>360</v>
      </c>
      <c r="P88" s="52">
        <f>RES_hhdet_in!P88-RES_hhdet_in_new!P88</f>
        <v>813</v>
      </c>
      <c r="Q88" s="52">
        <f>RES_hhdet_in!Q88-RES_hhdet_in_new!Q88</f>
        <v>850</v>
      </c>
      <c r="R88" s="52">
        <f>RES_hhdet_in!R88-RES_hhdet_in_new!R88</f>
        <v>668</v>
      </c>
      <c r="S88" s="52">
        <f>RES_hhdet_in!S88-RES_hhdet_in_new!S88</f>
        <v>952</v>
      </c>
      <c r="T88" s="52">
        <f>RES_hhdet_in!T88-RES_hhdet_in_new!T88</f>
        <v>999</v>
      </c>
      <c r="U88" s="52">
        <f>RES_hhdet_in!U88-RES_hhdet_in_new!U88</f>
        <v>774</v>
      </c>
      <c r="V88" s="52">
        <f>RES_hhdet_in!V88-RES_hhdet_in_new!V88</f>
        <v>1400</v>
      </c>
      <c r="W88" s="52">
        <f>RES_hhdet_in!W88-RES_hhdet_in_new!W88</f>
        <v>936</v>
      </c>
      <c r="DA88" s="63" t="s">
        <v>1438</v>
      </c>
    </row>
    <row r="89" spans="1:105" ht="12" customHeight="1" x14ac:dyDescent="0.25">
      <c r="A89" s="97" t="s">
        <v>131</v>
      </c>
      <c r="B89" s="52"/>
      <c r="C89" s="52">
        <f>RES_hhdet_in!C89-RES_hhdet_in_new!C89</f>
        <v>0</v>
      </c>
      <c r="D89" s="52">
        <f>RES_hhdet_in!D89-RES_hhdet_in_new!D89</f>
        <v>1</v>
      </c>
      <c r="E89" s="52">
        <f>RES_hhdet_in!E89-RES_hhdet_in_new!E89</f>
        <v>0</v>
      </c>
      <c r="F89" s="52">
        <f>RES_hhdet_in!F89-RES_hhdet_in_new!F89</f>
        <v>0</v>
      </c>
      <c r="G89" s="52">
        <f>RES_hhdet_in!G89-RES_hhdet_in_new!G89</f>
        <v>1</v>
      </c>
      <c r="H89" s="52">
        <f>RES_hhdet_in!H89-RES_hhdet_in_new!H89</f>
        <v>1</v>
      </c>
      <c r="I89" s="52">
        <f>RES_hhdet_in!I89-RES_hhdet_in_new!I89</f>
        <v>1</v>
      </c>
      <c r="J89" s="52">
        <f>RES_hhdet_in!J89-RES_hhdet_in_new!J89</f>
        <v>1</v>
      </c>
      <c r="K89" s="52">
        <f>RES_hhdet_in!K89-RES_hhdet_in_new!K89</f>
        <v>6</v>
      </c>
      <c r="L89" s="52">
        <f>RES_hhdet_in!L89-RES_hhdet_in_new!L89</f>
        <v>2</v>
      </c>
      <c r="M89" s="52">
        <f>RES_hhdet_in!M89-RES_hhdet_in_new!M89</f>
        <v>1</v>
      </c>
      <c r="N89" s="52">
        <f>RES_hhdet_in!N89-RES_hhdet_in_new!N89</f>
        <v>1</v>
      </c>
      <c r="O89" s="52">
        <f>RES_hhdet_in!O89-RES_hhdet_in_new!O89</f>
        <v>0</v>
      </c>
      <c r="P89" s="52">
        <f>RES_hhdet_in!P89-RES_hhdet_in_new!P89</f>
        <v>0</v>
      </c>
      <c r="Q89" s="52">
        <f>RES_hhdet_in!Q89-RES_hhdet_in_new!Q89</f>
        <v>23</v>
      </c>
      <c r="R89" s="52">
        <f>RES_hhdet_in!R89-RES_hhdet_in_new!R89</f>
        <v>0</v>
      </c>
      <c r="S89" s="52">
        <f>RES_hhdet_in!S89-RES_hhdet_in_new!S89</f>
        <v>11</v>
      </c>
      <c r="T89" s="52">
        <f>RES_hhdet_in!T89-RES_hhdet_in_new!T89</f>
        <v>18</v>
      </c>
      <c r="U89" s="52">
        <f>RES_hhdet_in!U89-RES_hhdet_in_new!U89</f>
        <v>0</v>
      </c>
      <c r="V89" s="52">
        <f>RES_hhdet_in!V89-RES_hhdet_in_new!V89</f>
        <v>20</v>
      </c>
      <c r="W89" s="52">
        <f>RES_hhdet_in!W89-RES_hhdet_in_new!W89</f>
        <v>5</v>
      </c>
      <c r="DA89" s="63" t="s">
        <v>1439</v>
      </c>
    </row>
    <row r="90" spans="1:105" ht="12" hidden="1" customHeight="1" x14ac:dyDescent="0.25">
      <c r="A90" s="108" t="s">
        <v>207</v>
      </c>
      <c r="B90" s="52"/>
      <c r="C90" s="52">
        <f>RES_hhdet_in!C90-RES_hhdet_in_new!C90</f>
        <v>0</v>
      </c>
      <c r="D90" s="52">
        <f>RES_hhdet_in!D90-RES_hhdet_in_new!D90</f>
        <v>0</v>
      </c>
      <c r="E90" s="52">
        <f>RES_hhdet_in!E90-RES_hhdet_in_new!E90</f>
        <v>0</v>
      </c>
      <c r="F90" s="52">
        <f>RES_hhdet_in!F90-RES_hhdet_in_new!F90</f>
        <v>0</v>
      </c>
      <c r="G90" s="52">
        <f>RES_hhdet_in!G90-RES_hhdet_in_new!G90</f>
        <v>0</v>
      </c>
      <c r="H90" s="52">
        <f>RES_hhdet_in!H90-RES_hhdet_in_new!H90</f>
        <v>0</v>
      </c>
      <c r="I90" s="52">
        <f>RES_hhdet_in!I90-RES_hhdet_in_new!I90</f>
        <v>0</v>
      </c>
      <c r="J90" s="52">
        <f>RES_hhdet_in!J90-RES_hhdet_in_new!J90</f>
        <v>0</v>
      </c>
      <c r="K90" s="52">
        <f>RES_hhdet_in!K90-RES_hhdet_in_new!K90</f>
        <v>0</v>
      </c>
      <c r="L90" s="52">
        <f>RES_hhdet_in!L90-RES_hhdet_in_new!L90</f>
        <v>0</v>
      </c>
      <c r="M90" s="52">
        <f>RES_hhdet_in!M90-RES_hhdet_in_new!M90</f>
        <v>0</v>
      </c>
      <c r="N90" s="52">
        <f>RES_hhdet_in!N90-RES_hhdet_in_new!N90</f>
        <v>0</v>
      </c>
      <c r="O90" s="52">
        <f>RES_hhdet_in!O90-RES_hhdet_in_new!O90</f>
        <v>0</v>
      </c>
      <c r="P90" s="52">
        <f>RES_hhdet_in!P90-RES_hhdet_in_new!P90</f>
        <v>0</v>
      </c>
      <c r="Q90" s="52">
        <f>RES_hhdet_in!Q90-RES_hhdet_in_new!Q90</f>
        <v>0</v>
      </c>
      <c r="R90" s="52">
        <f>RES_hhdet_in!R90-RES_hhdet_in_new!R90</f>
        <v>0</v>
      </c>
      <c r="S90" s="52">
        <f>RES_hhdet_in!S90-RES_hhdet_in_new!S90</f>
        <v>0</v>
      </c>
      <c r="T90" s="52">
        <f>RES_hhdet_in!T90-RES_hhdet_in_new!T90</f>
        <v>0</v>
      </c>
      <c r="U90" s="52">
        <f>RES_hhdet_in!U90-RES_hhdet_in_new!U90</f>
        <v>0</v>
      </c>
      <c r="V90" s="52">
        <f>RES_hhdet_in!V90-RES_hhdet_in_new!V90</f>
        <v>0</v>
      </c>
      <c r="W90" s="52">
        <f>RES_hhdet_in!W90-RES_hhdet_in_new!W90</f>
        <v>0</v>
      </c>
      <c r="DA90" s="63"/>
    </row>
    <row r="91" spans="1:105" ht="12" hidden="1" customHeight="1" x14ac:dyDescent="0.25">
      <c r="A91" s="108" t="s">
        <v>52</v>
      </c>
      <c r="B91" s="52"/>
      <c r="C91" s="52">
        <f>RES_hhdet_in!C91-RES_hhdet_in_new!C91</f>
        <v>0</v>
      </c>
      <c r="D91" s="52">
        <f>RES_hhdet_in!D91-RES_hhdet_in_new!D91</f>
        <v>0</v>
      </c>
      <c r="E91" s="52">
        <f>RES_hhdet_in!E91-RES_hhdet_in_new!E91</f>
        <v>0</v>
      </c>
      <c r="F91" s="52">
        <f>RES_hhdet_in!F91-RES_hhdet_in_new!F91</f>
        <v>0</v>
      </c>
      <c r="G91" s="52">
        <f>RES_hhdet_in!G91-RES_hhdet_in_new!G91</f>
        <v>0</v>
      </c>
      <c r="H91" s="52">
        <f>RES_hhdet_in!H91-RES_hhdet_in_new!H91</f>
        <v>0</v>
      </c>
      <c r="I91" s="52">
        <f>RES_hhdet_in!I91-RES_hhdet_in_new!I91</f>
        <v>0</v>
      </c>
      <c r="J91" s="52">
        <f>RES_hhdet_in!J91-RES_hhdet_in_new!J91</f>
        <v>0</v>
      </c>
      <c r="K91" s="52">
        <f>RES_hhdet_in!K91-RES_hhdet_in_new!K91</f>
        <v>0</v>
      </c>
      <c r="L91" s="52">
        <f>RES_hhdet_in!L91-RES_hhdet_in_new!L91</f>
        <v>0</v>
      </c>
      <c r="M91" s="52">
        <f>RES_hhdet_in!M91-RES_hhdet_in_new!M91</f>
        <v>0</v>
      </c>
      <c r="N91" s="52">
        <f>RES_hhdet_in!N91-RES_hhdet_in_new!N91</f>
        <v>0</v>
      </c>
      <c r="O91" s="52">
        <f>RES_hhdet_in!O91-RES_hhdet_in_new!O91</f>
        <v>0</v>
      </c>
      <c r="P91" s="52">
        <f>RES_hhdet_in!P91-RES_hhdet_in_new!P91</f>
        <v>0</v>
      </c>
      <c r="Q91" s="52">
        <f>RES_hhdet_in!Q91-RES_hhdet_in_new!Q91</f>
        <v>0</v>
      </c>
      <c r="R91" s="52">
        <f>RES_hhdet_in!R91-RES_hhdet_in_new!R91</f>
        <v>0</v>
      </c>
      <c r="S91" s="52">
        <f>RES_hhdet_in!S91-RES_hhdet_in_new!S91</f>
        <v>0</v>
      </c>
      <c r="T91" s="52">
        <f>RES_hhdet_in!T91-RES_hhdet_in_new!T91</f>
        <v>0</v>
      </c>
      <c r="U91" s="52">
        <f>RES_hhdet_in!U91-RES_hhdet_in_new!U91</f>
        <v>0</v>
      </c>
      <c r="V91" s="52">
        <f>RES_hhdet_in!V91-RES_hhdet_in_new!V91</f>
        <v>0</v>
      </c>
      <c r="W91" s="52">
        <f>RES_hhdet_in!W91-RES_hhdet_in_new!W91</f>
        <v>0</v>
      </c>
      <c r="DA91" s="63"/>
    </row>
    <row r="92" spans="1:105" ht="12" customHeight="1" x14ac:dyDescent="0.25">
      <c r="A92" s="97" t="s">
        <v>124</v>
      </c>
      <c r="B92" s="52"/>
      <c r="C92" s="52">
        <f>RES_hhdet_in!C92-RES_hhdet_in_new!C92</f>
        <v>14</v>
      </c>
      <c r="D92" s="52">
        <f>RES_hhdet_in!D92-RES_hhdet_in_new!D92</f>
        <v>58</v>
      </c>
      <c r="E92" s="52">
        <f>RES_hhdet_in!E92-RES_hhdet_in_new!E92</f>
        <v>52</v>
      </c>
      <c r="F92" s="52">
        <f>RES_hhdet_in!F92-RES_hhdet_in_new!F92</f>
        <v>24</v>
      </c>
      <c r="G92" s="52">
        <f>RES_hhdet_in!G92-RES_hhdet_in_new!G92</f>
        <v>32</v>
      </c>
      <c r="H92" s="52">
        <f>RES_hhdet_in!H92-RES_hhdet_in_new!H92</f>
        <v>67</v>
      </c>
      <c r="I92" s="52">
        <f>RES_hhdet_in!I92-RES_hhdet_in_new!I92</f>
        <v>15</v>
      </c>
      <c r="J92" s="52">
        <f>RES_hhdet_in!J92-RES_hhdet_in_new!J92</f>
        <v>40</v>
      </c>
      <c r="K92" s="52">
        <f>RES_hhdet_in!K92-RES_hhdet_in_new!K92</f>
        <v>3</v>
      </c>
      <c r="L92" s="52">
        <f>RES_hhdet_in!L92-RES_hhdet_in_new!L92</f>
        <v>17</v>
      </c>
      <c r="M92" s="52">
        <f>RES_hhdet_in!M92-RES_hhdet_in_new!M92</f>
        <v>20</v>
      </c>
      <c r="N92" s="52">
        <f>RES_hhdet_in!N92-RES_hhdet_in_new!N92</f>
        <v>0</v>
      </c>
      <c r="O92" s="52">
        <f>RES_hhdet_in!O92-RES_hhdet_in_new!O92</f>
        <v>0</v>
      </c>
      <c r="P92" s="52">
        <f>RES_hhdet_in!P92-RES_hhdet_in_new!P92</f>
        <v>0</v>
      </c>
      <c r="Q92" s="52">
        <f>RES_hhdet_in!Q92-RES_hhdet_in_new!Q92</f>
        <v>0</v>
      </c>
      <c r="R92" s="52">
        <f>RES_hhdet_in!R92-RES_hhdet_in_new!R92</f>
        <v>0</v>
      </c>
      <c r="S92" s="52">
        <f>RES_hhdet_in!S92-RES_hhdet_in_new!S92</f>
        <v>0</v>
      </c>
      <c r="T92" s="52">
        <f>RES_hhdet_in!T92-RES_hhdet_in_new!T92</f>
        <v>0</v>
      </c>
      <c r="U92" s="52">
        <f>RES_hhdet_in!U92-RES_hhdet_in_new!U92</f>
        <v>0</v>
      </c>
      <c r="V92" s="52">
        <f>RES_hhdet_in!V92-RES_hhdet_in_new!V92</f>
        <v>0</v>
      </c>
      <c r="W92" s="52">
        <f>RES_hhdet_in!W92-RES_hhdet_in_new!W92</f>
        <v>0</v>
      </c>
      <c r="DA92" s="63" t="s">
        <v>1440</v>
      </c>
    </row>
    <row r="93" spans="1:105" ht="12" customHeight="1" x14ac:dyDescent="0.25">
      <c r="A93" s="97" t="s">
        <v>123</v>
      </c>
      <c r="B93" s="52"/>
      <c r="C93" s="52">
        <f>RES_hhdet_in!C93-RES_hhdet_in_new!C93</f>
        <v>0</v>
      </c>
      <c r="D93" s="52">
        <f>RES_hhdet_in!D93-RES_hhdet_in_new!D93</f>
        <v>0</v>
      </c>
      <c r="E93" s="52">
        <f>RES_hhdet_in!E93-RES_hhdet_in_new!E93</f>
        <v>0</v>
      </c>
      <c r="F93" s="52">
        <f>RES_hhdet_in!F93-RES_hhdet_in_new!F93</f>
        <v>0</v>
      </c>
      <c r="G93" s="52">
        <f>RES_hhdet_in!G93-RES_hhdet_in_new!G93</f>
        <v>0</v>
      </c>
      <c r="H93" s="52">
        <f>RES_hhdet_in!H93-RES_hhdet_in_new!H93</f>
        <v>0</v>
      </c>
      <c r="I93" s="52">
        <f>RES_hhdet_in!I93-RES_hhdet_in_new!I93</f>
        <v>0</v>
      </c>
      <c r="J93" s="52">
        <f>RES_hhdet_in!J93-RES_hhdet_in_new!J93</f>
        <v>0</v>
      </c>
      <c r="K93" s="52">
        <f>RES_hhdet_in!K93-RES_hhdet_in_new!K93</f>
        <v>0</v>
      </c>
      <c r="L93" s="52">
        <f>RES_hhdet_in!L93-RES_hhdet_in_new!L93</f>
        <v>0</v>
      </c>
      <c r="M93" s="52">
        <f>RES_hhdet_in!M93-RES_hhdet_in_new!M93</f>
        <v>0</v>
      </c>
      <c r="N93" s="52">
        <f>RES_hhdet_in!N93-RES_hhdet_in_new!N93</f>
        <v>0</v>
      </c>
      <c r="O93" s="52">
        <f>RES_hhdet_in!O93-RES_hhdet_in_new!O93</f>
        <v>0</v>
      </c>
      <c r="P93" s="52">
        <f>RES_hhdet_in!P93-RES_hhdet_in_new!P93</f>
        <v>0</v>
      </c>
      <c r="Q93" s="52">
        <f>RES_hhdet_in!Q93-RES_hhdet_in_new!Q93</f>
        <v>0</v>
      </c>
      <c r="R93" s="52">
        <f>RES_hhdet_in!R93-RES_hhdet_in_new!R93</f>
        <v>0</v>
      </c>
      <c r="S93" s="52">
        <f>RES_hhdet_in!S93-RES_hhdet_in_new!S93</f>
        <v>0</v>
      </c>
      <c r="T93" s="52">
        <f>RES_hhdet_in!T93-RES_hhdet_in_new!T93</f>
        <v>0</v>
      </c>
      <c r="U93" s="52">
        <f>RES_hhdet_in!U93-RES_hhdet_in_new!U93</f>
        <v>0</v>
      </c>
      <c r="V93" s="52">
        <f>RES_hhdet_in!V93-RES_hhdet_in_new!V93</f>
        <v>0</v>
      </c>
      <c r="W93" s="52">
        <f>RES_hhdet_in!W93-RES_hhdet_in_new!W93</f>
        <v>0</v>
      </c>
      <c r="DA93" s="63" t="s">
        <v>1441</v>
      </c>
    </row>
    <row r="94" spans="1:105" ht="12" hidden="1" customHeight="1" x14ac:dyDescent="0.25">
      <c r="A94" s="108" t="s">
        <v>50</v>
      </c>
      <c r="B94" s="52"/>
      <c r="C94" s="52">
        <f>RES_hhdet_in!C94-RES_hhdet_in_new!C94</f>
        <v>0</v>
      </c>
      <c r="D94" s="52">
        <f>RES_hhdet_in!D94-RES_hhdet_in_new!D94</f>
        <v>0</v>
      </c>
      <c r="E94" s="52">
        <f>RES_hhdet_in!E94-RES_hhdet_in_new!E94</f>
        <v>0</v>
      </c>
      <c r="F94" s="52">
        <f>RES_hhdet_in!F94-RES_hhdet_in_new!F94</f>
        <v>0</v>
      </c>
      <c r="G94" s="52">
        <f>RES_hhdet_in!G94-RES_hhdet_in_new!G94</f>
        <v>0</v>
      </c>
      <c r="H94" s="52">
        <f>RES_hhdet_in!H94-RES_hhdet_in_new!H94</f>
        <v>0</v>
      </c>
      <c r="I94" s="52">
        <f>RES_hhdet_in!I94-RES_hhdet_in_new!I94</f>
        <v>0</v>
      </c>
      <c r="J94" s="52">
        <f>RES_hhdet_in!J94-RES_hhdet_in_new!J94</f>
        <v>0</v>
      </c>
      <c r="K94" s="52">
        <f>RES_hhdet_in!K94-RES_hhdet_in_new!K94</f>
        <v>0</v>
      </c>
      <c r="L94" s="52">
        <f>RES_hhdet_in!L94-RES_hhdet_in_new!L94</f>
        <v>0</v>
      </c>
      <c r="M94" s="52">
        <f>RES_hhdet_in!M94-RES_hhdet_in_new!M94</f>
        <v>0</v>
      </c>
      <c r="N94" s="52">
        <f>RES_hhdet_in!N94-RES_hhdet_in_new!N94</f>
        <v>0</v>
      </c>
      <c r="O94" s="52">
        <f>RES_hhdet_in!O94-RES_hhdet_in_new!O94</f>
        <v>0</v>
      </c>
      <c r="P94" s="52">
        <f>RES_hhdet_in!P94-RES_hhdet_in_new!P94</f>
        <v>0</v>
      </c>
      <c r="Q94" s="52">
        <f>RES_hhdet_in!Q94-RES_hhdet_in_new!Q94</f>
        <v>0</v>
      </c>
      <c r="R94" s="52">
        <f>RES_hhdet_in!R94-RES_hhdet_in_new!R94</f>
        <v>0</v>
      </c>
      <c r="S94" s="52">
        <f>RES_hhdet_in!S94-RES_hhdet_in_new!S94</f>
        <v>0</v>
      </c>
      <c r="T94" s="52">
        <f>RES_hhdet_in!T94-RES_hhdet_in_new!T94</f>
        <v>0</v>
      </c>
      <c r="U94" s="52">
        <f>RES_hhdet_in!U94-RES_hhdet_in_new!U94</f>
        <v>0</v>
      </c>
      <c r="V94" s="52">
        <f>RES_hhdet_in!V94-RES_hhdet_in_new!V94</f>
        <v>0</v>
      </c>
      <c r="W94" s="52">
        <f>RES_hhdet_in!W94-RES_hhdet_in_new!W94</f>
        <v>0</v>
      </c>
      <c r="DA94" s="63"/>
    </row>
    <row r="95" spans="1:105" ht="12" hidden="1" customHeight="1" x14ac:dyDescent="0.25">
      <c r="A95" s="108" t="s">
        <v>52</v>
      </c>
      <c r="B95" s="52"/>
      <c r="C95" s="52">
        <f>RES_hhdet_in!C95-RES_hhdet_in_new!C95</f>
        <v>0</v>
      </c>
      <c r="D95" s="52">
        <f>RES_hhdet_in!D95-RES_hhdet_in_new!D95</f>
        <v>0</v>
      </c>
      <c r="E95" s="52">
        <f>RES_hhdet_in!E95-RES_hhdet_in_new!E95</f>
        <v>0</v>
      </c>
      <c r="F95" s="52">
        <f>RES_hhdet_in!F95-RES_hhdet_in_new!F95</f>
        <v>0</v>
      </c>
      <c r="G95" s="52">
        <f>RES_hhdet_in!G95-RES_hhdet_in_new!G95</f>
        <v>0</v>
      </c>
      <c r="H95" s="52">
        <f>RES_hhdet_in!H95-RES_hhdet_in_new!H95</f>
        <v>0</v>
      </c>
      <c r="I95" s="52">
        <f>RES_hhdet_in!I95-RES_hhdet_in_new!I95</f>
        <v>0</v>
      </c>
      <c r="J95" s="52">
        <f>RES_hhdet_in!J95-RES_hhdet_in_new!J95</f>
        <v>0</v>
      </c>
      <c r="K95" s="52">
        <f>RES_hhdet_in!K95-RES_hhdet_in_new!K95</f>
        <v>0</v>
      </c>
      <c r="L95" s="52">
        <f>RES_hhdet_in!L95-RES_hhdet_in_new!L95</f>
        <v>0</v>
      </c>
      <c r="M95" s="52">
        <f>RES_hhdet_in!M95-RES_hhdet_in_new!M95</f>
        <v>0</v>
      </c>
      <c r="N95" s="52">
        <f>RES_hhdet_in!N95-RES_hhdet_in_new!N95</f>
        <v>0</v>
      </c>
      <c r="O95" s="52">
        <f>RES_hhdet_in!O95-RES_hhdet_in_new!O95</f>
        <v>0</v>
      </c>
      <c r="P95" s="52">
        <f>RES_hhdet_in!P95-RES_hhdet_in_new!P95</f>
        <v>0</v>
      </c>
      <c r="Q95" s="52">
        <f>RES_hhdet_in!Q95-RES_hhdet_in_new!Q95</f>
        <v>0</v>
      </c>
      <c r="R95" s="52">
        <f>RES_hhdet_in!R95-RES_hhdet_in_new!R95</f>
        <v>0</v>
      </c>
      <c r="S95" s="52">
        <f>RES_hhdet_in!S95-RES_hhdet_in_new!S95</f>
        <v>0</v>
      </c>
      <c r="T95" s="52">
        <f>RES_hhdet_in!T95-RES_hhdet_in_new!T95</f>
        <v>0</v>
      </c>
      <c r="U95" s="52">
        <f>RES_hhdet_in!U95-RES_hhdet_in_new!U95</f>
        <v>0</v>
      </c>
      <c r="V95" s="52">
        <f>RES_hhdet_in!V95-RES_hhdet_in_new!V95</f>
        <v>0</v>
      </c>
      <c r="W95" s="52">
        <f>RES_hhdet_in!W95-RES_hhdet_in_new!W95</f>
        <v>0</v>
      </c>
      <c r="DA95" s="63"/>
    </row>
    <row r="96" spans="1:105" ht="12" customHeight="1" x14ac:dyDescent="0.25">
      <c r="A96" s="97" t="s">
        <v>122</v>
      </c>
      <c r="B96" s="52"/>
      <c r="C96" s="52">
        <f>RES_hhdet_in!C96-RES_hhdet_in_new!C96</f>
        <v>427</v>
      </c>
      <c r="D96" s="52">
        <f>RES_hhdet_in!D96-RES_hhdet_in_new!D96</f>
        <v>376</v>
      </c>
      <c r="E96" s="52">
        <f>RES_hhdet_in!E96-RES_hhdet_in_new!E96</f>
        <v>247</v>
      </c>
      <c r="F96" s="52">
        <f>RES_hhdet_in!F96-RES_hhdet_in_new!F96</f>
        <v>397</v>
      </c>
      <c r="G96" s="52">
        <f>RES_hhdet_in!G96-RES_hhdet_in_new!G96</f>
        <v>359</v>
      </c>
      <c r="H96" s="52">
        <f>RES_hhdet_in!H96-RES_hhdet_in_new!H96</f>
        <v>418</v>
      </c>
      <c r="I96" s="52">
        <f>RES_hhdet_in!I96-RES_hhdet_in_new!I96</f>
        <v>12</v>
      </c>
      <c r="J96" s="52">
        <f>RES_hhdet_in!J96-RES_hhdet_in_new!J96</f>
        <v>0</v>
      </c>
      <c r="K96" s="52">
        <f>RES_hhdet_in!K96-RES_hhdet_in_new!K96</f>
        <v>0</v>
      </c>
      <c r="L96" s="52">
        <f>RES_hhdet_in!L96-RES_hhdet_in_new!L96</f>
        <v>412</v>
      </c>
      <c r="M96" s="52">
        <f>RES_hhdet_in!M96-RES_hhdet_in_new!M96</f>
        <v>480</v>
      </c>
      <c r="N96" s="52">
        <f>RES_hhdet_in!N96-RES_hhdet_in_new!N96</f>
        <v>611</v>
      </c>
      <c r="O96" s="52">
        <f>RES_hhdet_in!O96-RES_hhdet_in_new!O96</f>
        <v>752</v>
      </c>
      <c r="P96" s="52">
        <f>RES_hhdet_in!P96-RES_hhdet_in_new!P96</f>
        <v>190</v>
      </c>
      <c r="Q96" s="52">
        <f>RES_hhdet_in!Q96-RES_hhdet_in_new!Q96</f>
        <v>0</v>
      </c>
      <c r="R96" s="52">
        <f>RES_hhdet_in!R96-RES_hhdet_in_new!R96</f>
        <v>0</v>
      </c>
      <c r="S96" s="52">
        <f>RES_hhdet_in!S96-RES_hhdet_in_new!S96</f>
        <v>0</v>
      </c>
      <c r="T96" s="52">
        <f>RES_hhdet_in!T96-RES_hhdet_in_new!T96</f>
        <v>0</v>
      </c>
      <c r="U96" s="52">
        <f>RES_hhdet_in!U96-RES_hhdet_in_new!U96</f>
        <v>0</v>
      </c>
      <c r="V96" s="52">
        <f>RES_hhdet_in!V96-RES_hhdet_in_new!V96</f>
        <v>0</v>
      </c>
      <c r="W96" s="52">
        <f>RES_hhdet_in!W96-RES_hhdet_in_new!W96</f>
        <v>0</v>
      </c>
      <c r="DA96" s="63" t="s">
        <v>1442</v>
      </c>
    </row>
    <row r="97" spans="1:105" ht="12" customHeight="1" x14ac:dyDescent="0.25">
      <c r="A97" s="97" t="s">
        <v>121</v>
      </c>
      <c r="B97" s="52"/>
      <c r="C97" s="52">
        <f>RES_hhdet_in!C97-RES_hhdet_in_new!C97</f>
        <v>25</v>
      </c>
      <c r="D97" s="52">
        <f>RES_hhdet_in!D97-RES_hhdet_in_new!D97</f>
        <v>86</v>
      </c>
      <c r="E97" s="52">
        <f>RES_hhdet_in!E97-RES_hhdet_in_new!E97</f>
        <v>49</v>
      </c>
      <c r="F97" s="52">
        <f>RES_hhdet_in!F97-RES_hhdet_in_new!F97</f>
        <v>56</v>
      </c>
      <c r="G97" s="52">
        <f>RES_hhdet_in!G97-RES_hhdet_in_new!G97</f>
        <v>67</v>
      </c>
      <c r="H97" s="52">
        <f>RES_hhdet_in!H97-RES_hhdet_in_new!H97</f>
        <v>64</v>
      </c>
      <c r="I97" s="52">
        <f>RES_hhdet_in!I97-RES_hhdet_in_new!I97</f>
        <v>357</v>
      </c>
      <c r="J97" s="52">
        <f>RES_hhdet_in!J97-RES_hhdet_in_new!J97</f>
        <v>439</v>
      </c>
      <c r="K97" s="52">
        <f>RES_hhdet_in!K97-RES_hhdet_in_new!K97</f>
        <v>414</v>
      </c>
      <c r="L97" s="52">
        <f>RES_hhdet_in!L97-RES_hhdet_in_new!L97</f>
        <v>277</v>
      </c>
      <c r="M97" s="52">
        <f>RES_hhdet_in!M97-RES_hhdet_in_new!M97</f>
        <v>420</v>
      </c>
      <c r="N97" s="52">
        <f>RES_hhdet_in!N97-RES_hhdet_in_new!N97</f>
        <v>702</v>
      </c>
      <c r="O97" s="52">
        <f>RES_hhdet_in!O97-RES_hhdet_in_new!O97</f>
        <v>556</v>
      </c>
      <c r="P97" s="52">
        <f>RES_hhdet_in!P97-RES_hhdet_in_new!P97</f>
        <v>101</v>
      </c>
      <c r="Q97" s="52">
        <f>RES_hhdet_in!Q97-RES_hhdet_in_new!Q97</f>
        <v>88</v>
      </c>
      <c r="R97" s="52">
        <f>RES_hhdet_in!R97-RES_hhdet_in_new!R97</f>
        <v>445</v>
      </c>
      <c r="S97" s="52">
        <f>RES_hhdet_in!S97-RES_hhdet_in_new!S97</f>
        <v>0</v>
      </c>
      <c r="T97" s="52">
        <f>RES_hhdet_in!T97-RES_hhdet_in_new!T97</f>
        <v>72</v>
      </c>
      <c r="U97" s="52">
        <f>RES_hhdet_in!U97-RES_hhdet_in_new!U97</f>
        <v>0</v>
      </c>
      <c r="V97" s="52">
        <f>RES_hhdet_in!V97-RES_hhdet_in_new!V97</f>
        <v>2</v>
      </c>
      <c r="W97" s="52">
        <f>RES_hhdet_in!W97-RES_hhdet_in_new!W97</f>
        <v>0</v>
      </c>
      <c r="DA97" s="63" t="s">
        <v>1443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1444</v>
      </c>
    </row>
    <row r="102" spans="1:105" ht="12" customHeight="1" x14ac:dyDescent="0.25">
      <c r="A102" s="97" t="s">
        <v>50</v>
      </c>
      <c r="B102" s="52"/>
      <c r="C102" s="52">
        <v>49</v>
      </c>
      <c r="D102" s="52">
        <v>0</v>
      </c>
      <c r="E102" s="52">
        <v>0</v>
      </c>
      <c r="F102" s="52">
        <v>66</v>
      </c>
      <c r="G102" s="52">
        <v>444</v>
      </c>
      <c r="H102" s="52">
        <v>263</v>
      </c>
      <c r="I102" s="52">
        <v>0</v>
      </c>
      <c r="J102" s="52">
        <v>22</v>
      </c>
      <c r="K102" s="52">
        <v>204</v>
      </c>
      <c r="L102" s="52">
        <v>5</v>
      </c>
      <c r="M102" s="52">
        <v>18</v>
      </c>
      <c r="N102" s="52">
        <v>49</v>
      </c>
      <c r="O102" s="52">
        <v>114</v>
      </c>
      <c r="P102" s="52">
        <v>105</v>
      </c>
      <c r="Q102" s="52">
        <v>19</v>
      </c>
      <c r="R102" s="52">
        <v>105</v>
      </c>
      <c r="S102" s="52">
        <v>118</v>
      </c>
      <c r="T102" s="52">
        <v>116</v>
      </c>
      <c r="U102" s="52">
        <v>72</v>
      </c>
      <c r="V102" s="52">
        <v>93</v>
      </c>
      <c r="W102" s="52">
        <v>3</v>
      </c>
      <c r="DA102" s="63" t="s">
        <v>1445</v>
      </c>
    </row>
    <row r="103" spans="1:105" ht="12" customHeight="1" x14ac:dyDescent="0.25">
      <c r="A103" s="109" t="s">
        <v>120</v>
      </c>
      <c r="B103" s="36"/>
      <c r="C103" s="36">
        <v>736</v>
      </c>
      <c r="D103" s="36">
        <v>1147</v>
      </c>
      <c r="E103" s="36">
        <v>770</v>
      </c>
      <c r="F103" s="36">
        <v>477</v>
      </c>
      <c r="G103" s="36">
        <v>499</v>
      </c>
      <c r="H103" s="36">
        <v>813</v>
      </c>
      <c r="I103" s="36">
        <v>832</v>
      </c>
      <c r="J103" s="36">
        <v>896</v>
      </c>
      <c r="K103" s="36">
        <v>839</v>
      </c>
      <c r="L103" s="36">
        <v>1229</v>
      </c>
      <c r="M103" s="36">
        <v>1241</v>
      </c>
      <c r="N103" s="36">
        <v>1610</v>
      </c>
      <c r="O103" s="36">
        <v>1713</v>
      </c>
      <c r="P103" s="36">
        <v>1130</v>
      </c>
      <c r="Q103" s="36">
        <v>1291</v>
      </c>
      <c r="R103" s="36">
        <v>1464</v>
      </c>
      <c r="S103" s="36">
        <v>1165</v>
      </c>
      <c r="T103" s="36">
        <v>1403</v>
      </c>
      <c r="U103" s="36">
        <v>801</v>
      </c>
      <c r="V103" s="36">
        <v>1028</v>
      </c>
      <c r="W103" s="36">
        <v>2041</v>
      </c>
      <c r="DA103" s="60" t="s">
        <v>1446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1447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1448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1449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f>RES_hhdet_in!C112-RES_hhdet_in_new!C112</f>
        <v>0</v>
      </c>
      <c r="D112" s="52">
        <f>RES_hhdet_in!D112-RES_hhdet_in_new!D112</f>
        <v>0</v>
      </c>
      <c r="E112" s="52">
        <f>RES_hhdet_in!E112-RES_hhdet_in_new!E112</f>
        <v>0</v>
      </c>
      <c r="F112" s="52">
        <f>RES_hhdet_in!F112-RES_hhdet_in_new!F112</f>
        <v>0</v>
      </c>
      <c r="G112" s="52">
        <f>RES_hhdet_in!G112-RES_hhdet_in_new!G112</f>
        <v>0</v>
      </c>
      <c r="H112" s="52">
        <f>RES_hhdet_in!H112-RES_hhdet_in_new!H112</f>
        <v>0</v>
      </c>
      <c r="I112" s="52">
        <f>RES_hhdet_in!I112-RES_hhdet_in_new!I112</f>
        <v>0</v>
      </c>
      <c r="J112" s="52">
        <f>RES_hhdet_in!J112-RES_hhdet_in_new!J112</f>
        <v>0</v>
      </c>
      <c r="K112" s="52">
        <f>RES_hhdet_in!K112-RES_hhdet_in_new!K112</f>
        <v>0</v>
      </c>
      <c r="L112" s="52">
        <f>RES_hhdet_in!L112-RES_hhdet_in_new!L112</f>
        <v>0</v>
      </c>
      <c r="M112" s="52">
        <f>RES_hhdet_in!M112-RES_hhdet_in_new!M112</f>
        <v>0</v>
      </c>
      <c r="N112" s="52">
        <f>RES_hhdet_in!N112-RES_hhdet_in_new!N112</f>
        <v>0</v>
      </c>
      <c r="O112" s="52">
        <f>RES_hhdet_in!O112-RES_hhdet_in_new!O112</f>
        <v>0</v>
      </c>
      <c r="P112" s="52">
        <f>RES_hhdet_in!P112-RES_hhdet_in_new!P112</f>
        <v>0</v>
      </c>
      <c r="Q112" s="52">
        <f>RES_hhdet_in!Q112-RES_hhdet_in_new!Q112</f>
        <v>0</v>
      </c>
      <c r="R112" s="52">
        <f>RES_hhdet_in!R112-RES_hhdet_in_new!R112</f>
        <v>0</v>
      </c>
      <c r="S112" s="52">
        <f>RES_hhdet_in!S112-RES_hhdet_in_new!S112</f>
        <v>0</v>
      </c>
      <c r="T112" s="52">
        <f>RES_hhdet_in!T112-RES_hhdet_in_new!T112</f>
        <v>0</v>
      </c>
      <c r="U112" s="52">
        <f>RES_hhdet_in!U112-RES_hhdet_in_new!U112</f>
        <v>0</v>
      </c>
      <c r="V112" s="52">
        <f>RES_hhdet_in!V112-RES_hhdet_in_new!V112</f>
        <v>0</v>
      </c>
      <c r="W112" s="52">
        <f>RES_hhdet_in!W112-RES_hhdet_in_new!W112</f>
        <v>0</v>
      </c>
      <c r="DA112" s="63" t="s">
        <v>1450</v>
      </c>
    </row>
    <row r="113" spans="1:105" ht="12" customHeight="1" x14ac:dyDescent="0.25">
      <c r="A113" s="97" t="s">
        <v>129</v>
      </c>
      <c r="B113" s="52"/>
      <c r="C113" s="52">
        <f>RES_hhdet_in!C113-RES_hhdet_in_new!C113</f>
        <v>0</v>
      </c>
      <c r="D113" s="52">
        <f>RES_hhdet_in!D113-RES_hhdet_in_new!D113</f>
        <v>0</v>
      </c>
      <c r="E113" s="52">
        <f>RES_hhdet_in!E113-RES_hhdet_in_new!E113</f>
        <v>0</v>
      </c>
      <c r="F113" s="52">
        <f>RES_hhdet_in!F113-RES_hhdet_in_new!F113</f>
        <v>0</v>
      </c>
      <c r="G113" s="52">
        <f>RES_hhdet_in!G113-RES_hhdet_in_new!G113</f>
        <v>0</v>
      </c>
      <c r="H113" s="52">
        <f>RES_hhdet_in!H113-RES_hhdet_in_new!H113</f>
        <v>0</v>
      </c>
      <c r="I113" s="52">
        <f>RES_hhdet_in!I113-RES_hhdet_in_new!I113</f>
        <v>0</v>
      </c>
      <c r="J113" s="52">
        <f>RES_hhdet_in!J113-RES_hhdet_in_new!J113</f>
        <v>0</v>
      </c>
      <c r="K113" s="52">
        <f>RES_hhdet_in!K113-RES_hhdet_in_new!K113</f>
        <v>0</v>
      </c>
      <c r="L113" s="52">
        <f>RES_hhdet_in!L113-RES_hhdet_in_new!L113</f>
        <v>0</v>
      </c>
      <c r="M113" s="52">
        <f>RES_hhdet_in!M113-RES_hhdet_in_new!M113</f>
        <v>0</v>
      </c>
      <c r="N113" s="52">
        <f>RES_hhdet_in!N113-RES_hhdet_in_new!N113</f>
        <v>0</v>
      </c>
      <c r="O113" s="52">
        <f>RES_hhdet_in!O113-RES_hhdet_in_new!O113</f>
        <v>0</v>
      </c>
      <c r="P113" s="52">
        <f>RES_hhdet_in!P113-RES_hhdet_in_new!P113</f>
        <v>0</v>
      </c>
      <c r="Q113" s="52">
        <f>RES_hhdet_in!Q113-RES_hhdet_in_new!Q113</f>
        <v>0</v>
      </c>
      <c r="R113" s="52">
        <f>RES_hhdet_in!R113-RES_hhdet_in_new!R113</f>
        <v>0</v>
      </c>
      <c r="S113" s="52">
        <f>RES_hhdet_in!S113-RES_hhdet_in_new!S113</f>
        <v>0</v>
      </c>
      <c r="T113" s="52">
        <f>RES_hhdet_in!T113-RES_hhdet_in_new!T113</f>
        <v>0</v>
      </c>
      <c r="U113" s="52">
        <f>RES_hhdet_in!U113-RES_hhdet_in_new!U113</f>
        <v>0</v>
      </c>
      <c r="V113" s="52">
        <f>RES_hhdet_in!V113-RES_hhdet_in_new!V113</f>
        <v>0</v>
      </c>
      <c r="W113" s="52">
        <f>RES_hhdet_in!W113-RES_hhdet_in_new!W113</f>
        <v>0</v>
      </c>
      <c r="DA113" s="63" t="s">
        <v>1451</v>
      </c>
    </row>
    <row r="114" spans="1:105" ht="12" hidden="1" customHeight="1" x14ac:dyDescent="0.25">
      <c r="A114" s="108" t="s">
        <v>202</v>
      </c>
      <c r="B114" s="52"/>
      <c r="C114" s="52">
        <f>RES_hhdet_in!C114-RES_hhdet_in_new!C114</f>
        <v>0</v>
      </c>
      <c r="D114" s="52">
        <f>RES_hhdet_in!D114-RES_hhdet_in_new!D114</f>
        <v>0</v>
      </c>
      <c r="E114" s="52">
        <f>RES_hhdet_in!E114-RES_hhdet_in_new!E114</f>
        <v>0</v>
      </c>
      <c r="F114" s="52">
        <f>RES_hhdet_in!F114-RES_hhdet_in_new!F114</f>
        <v>0</v>
      </c>
      <c r="G114" s="52">
        <f>RES_hhdet_in!G114-RES_hhdet_in_new!G114</f>
        <v>0</v>
      </c>
      <c r="H114" s="52">
        <f>RES_hhdet_in!H114-RES_hhdet_in_new!H114</f>
        <v>0</v>
      </c>
      <c r="I114" s="52">
        <f>RES_hhdet_in!I114-RES_hhdet_in_new!I114</f>
        <v>0</v>
      </c>
      <c r="J114" s="52">
        <f>RES_hhdet_in!J114-RES_hhdet_in_new!J114</f>
        <v>0</v>
      </c>
      <c r="K114" s="52">
        <f>RES_hhdet_in!K114-RES_hhdet_in_new!K114</f>
        <v>0</v>
      </c>
      <c r="L114" s="52">
        <f>RES_hhdet_in!L114-RES_hhdet_in_new!L114</f>
        <v>0</v>
      </c>
      <c r="M114" s="52">
        <f>RES_hhdet_in!M114-RES_hhdet_in_new!M114</f>
        <v>0</v>
      </c>
      <c r="N114" s="52">
        <f>RES_hhdet_in!N114-RES_hhdet_in_new!N114</f>
        <v>0</v>
      </c>
      <c r="O114" s="52">
        <f>RES_hhdet_in!O114-RES_hhdet_in_new!O114</f>
        <v>0</v>
      </c>
      <c r="P114" s="52">
        <f>RES_hhdet_in!P114-RES_hhdet_in_new!P114</f>
        <v>0</v>
      </c>
      <c r="Q114" s="52">
        <f>RES_hhdet_in!Q114-RES_hhdet_in_new!Q114</f>
        <v>0</v>
      </c>
      <c r="R114" s="52">
        <f>RES_hhdet_in!R114-RES_hhdet_in_new!R114</f>
        <v>0</v>
      </c>
      <c r="S114" s="52">
        <f>RES_hhdet_in!S114-RES_hhdet_in_new!S114</f>
        <v>0</v>
      </c>
      <c r="T114" s="52">
        <f>RES_hhdet_in!T114-RES_hhdet_in_new!T114</f>
        <v>0</v>
      </c>
      <c r="U114" s="52">
        <f>RES_hhdet_in!U114-RES_hhdet_in_new!U114</f>
        <v>0</v>
      </c>
      <c r="V114" s="52">
        <f>RES_hhdet_in!V114-RES_hhdet_in_new!V114</f>
        <v>0</v>
      </c>
      <c r="W114" s="52">
        <f>RES_hhdet_in!W114-RES_hhdet_in_new!W114</f>
        <v>0</v>
      </c>
      <c r="DA114" s="63"/>
    </row>
    <row r="115" spans="1:105" ht="12" hidden="1" customHeight="1" x14ac:dyDescent="0.25">
      <c r="A115" s="108" t="s">
        <v>52</v>
      </c>
      <c r="B115" s="52"/>
      <c r="C115" s="52">
        <f>RES_hhdet_in!C115-RES_hhdet_in_new!C115</f>
        <v>0</v>
      </c>
      <c r="D115" s="52">
        <f>RES_hhdet_in!D115-RES_hhdet_in_new!D115</f>
        <v>0</v>
      </c>
      <c r="E115" s="52">
        <f>RES_hhdet_in!E115-RES_hhdet_in_new!E115</f>
        <v>0</v>
      </c>
      <c r="F115" s="52">
        <f>RES_hhdet_in!F115-RES_hhdet_in_new!F115</f>
        <v>0</v>
      </c>
      <c r="G115" s="52">
        <f>RES_hhdet_in!G115-RES_hhdet_in_new!G115</f>
        <v>0</v>
      </c>
      <c r="H115" s="52">
        <f>RES_hhdet_in!H115-RES_hhdet_in_new!H115</f>
        <v>0</v>
      </c>
      <c r="I115" s="52">
        <f>RES_hhdet_in!I115-RES_hhdet_in_new!I115</f>
        <v>0</v>
      </c>
      <c r="J115" s="52">
        <f>RES_hhdet_in!J115-RES_hhdet_in_new!J115</f>
        <v>0</v>
      </c>
      <c r="K115" s="52">
        <f>RES_hhdet_in!K115-RES_hhdet_in_new!K115</f>
        <v>0</v>
      </c>
      <c r="L115" s="52">
        <f>RES_hhdet_in!L115-RES_hhdet_in_new!L115</f>
        <v>0</v>
      </c>
      <c r="M115" s="52">
        <f>RES_hhdet_in!M115-RES_hhdet_in_new!M115</f>
        <v>0</v>
      </c>
      <c r="N115" s="52">
        <f>RES_hhdet_in!N115-RES_hhdet_in_new!N115</f>
        <v>0</v>
      </c>
      <c r="O115" s="52">
        <f>RES_hhdet_in!O115-RES_hhdet_in_new!O115</f>
        <v>0</v>
      </c>
      <c r="P115" s="52">
        <f>RES_hhdet_in!P115-RES_hhdet_in_new!P115</f>
        <v>0</v>
      </c>
      <c r="Q115" s="52">
        <f>RES_hhdet_in!Q115-RES_hhdet_in_new!Q115</f>
        <v>0</v>
      </c>
      <c r="R115" s="52">
        <f>RES_hhdet_in!R115-RES_hhdet_in_new!R115</f>
        <v>0</v>
      </c>
      <c r="S115" s="52">
        <f>RES_hhdet_in!S115-RES_hhdet_in_new!S115</f>
        <v>0</v>
      </c>
      <c r="T115" s="52">
        <f>RES_hhdet_in!T115-RES_hhdet_in_new!T115</f>
        <v>0</v>
      </c>
      <c r="U115" s="52">
        <f>RES_hhdet_in!U115-RES_hhdet_in_new!U115</f>
        <v>0</v>
      </c>
      <c r="V115" s="52">
        <f>RES_hhdet_in!V115-RES_hhdet_in_new!V115</f>
        <v>0</v>
      </c>
      <c r="W115" s="52">
        <f>RES_hhdet_in!W115-RES_hhdet_in_new!W115</f>
        <v>0</v>
      </c>
      <c r="DA115" s="63"/>
    </row>
    <row r="116" spans="1:105" ht="12" customHeight="1" x14ac:dyDescent="0.25">
      <c r="A116" s="97" t="s">
        <v>122</v>
      </c>
      <c r="B116" s="52"/>
      <c r="C116" s="52">
        <f>RES_hhdet_in!C116-RES_hhdet_in_new!C116</f>
        <v>0</v>
      </c>
      <c r="D116" s="52">
        <f>RES_hhdet_in!D116-RES_hhdet_in_new!D116</f>
        <v>0</v>
      </c>
      <c r="E116" s="52">
        <f>RES_hhdet_in!E116-RES_hhdet_in_new!E116</f>
        <v>0</v>
      </c>
      <c r="F116" s="52">
        <f>RES_hhdet_in!F116-RES_hhdet_in_new!F116</f>
        <v>0</v>
      </c>
      <c r="G116" s="52">
        <f>RES_hhdet_in!G116-RES_hhdet_in_new!G116</f>
        <v>0</v>
      </c>
      <c r="H116" s="52">
        <f>RES_hhdet_in!H116-RES_hhdet_in_new!H116</f>
        <v>0</v>
      </c>
      <c r="I116" s="52">
        <f>RES_hhdet_in!I116-RES_hhdet_in_new!I116</f>
        <v>0</v>
      </c>
      <c r="J116" s="52">
        <f>RES_hhdet_in!J116-RES_hhdet_in_new!J116</f>
        <v>0</v>
      </c>
      <c r="K116" s="52">
        <f>RES_hhdet_in!K116-RES_hhdet_in_new!K116</f>
        <v>0</v>
      </c>
      <c r="L116" s="52">
        <f>RES_hhdet_in!L116-RES_hhdet_in_new!L116</f>
        <v>0</v>
      </c>
      <c r="M116" s="52">
        <f>RES_hhdet_in!M116-RES_hhdet_in_new!M116</f>
        <v>0</v>
      </c>
      <c r="N116" s="52">
        <f>RES_hhdet_in!N116-RES_hhdet_in_new!N116</f>
        <v>0</v>
      </c>
      <c r="O116" s="52">
        <f>RES_hhdet_in!O116-RES_hhdet_in_new!O116</f>
        <v>0</v>
      </c>
      <c r="P116" s="52">
        <f>RES_hhdet_in!P116-RES_hhdet_in_new!P116</f>
        <v>0</v>
      </c>
      <c r="Q116" s="52">
        <f>RES_hhdet_in!Q116-RES_hhdet_in_new!Q116</f>
        <v>0</v>
      </c>
      <c r="R116" s="52">
        <f>RES_hhdet_in!R116-RES_hhdet_in_new!R116</f>
        <v>0</v>
      </c>
      <c r="S116" s="52">
        <f>RES_hhdet_in!S116-RES_hhdet_in_new!S116</f>
        <v>0</v>
      </c>
      <c r="T116" s="52">
        <f>RES_hhdet_in!T116-RES_hhdet_in_new!T116</f>
        <v>0</v>
      </c>
      <c r="U116" s="52">
        <f>RES_hhdet_in!U116-RES_hhdet_in_new!U116</f>
        <v>0</v>
      </c>
      <c r="V116" s="52">
        <f>RES_hhdet_in!V116-RES_hhdet_in_new!V116</f>
        <v>0</v>
      </c>
      <c r="W116" s="52">
        <f>RES_hhdet_in!W116-RES_hhdet_in_new!W116</f>
        <v>0</v>
      </c>
      <c r="DA116" s="63" t="s">
        <v>1452</v>
      </c>
    </row>
    <row r="117" spans="1:105" ht="12" customHeight="1" x14ac:dyDescent="0.25">
      <c r="A117" s="97" t="s">
        <v>121</v>
      </c>
      <c r="B117" s="52"/>
      <c r="C117" s="52">
        <f>RES_hhdet_in!C117-RES_hhdet_in_new!C117</f>
        <v>0</v>
      </c>
      <c r="D117" s="52">
        <f>RES_hhdet_in!D117-RES_hhdet_in_new!D117</f>
        <v>0</v>
      </c>
      <c r="E117" s="52">
        <f>RES_hhdet_in!E117-RES_hhdet_in_new!E117</f>
        <v>0</v>
      </c>
      <c r="F117" s="52">
        <f>RES_hhdet_in!F117-RES_hhdet_in_new!F117</f>
        <v>0</v>
      </c>
      <c r="G117" s="52">
        <f>RES_hhdet_in!G117-RES_hhdet_in_new!G117</f>
        <v>0</v>
      </c>
      <c r="H117" s="52">
        <f>RES_hhdet_in!H117-RES_hhdet_in_new!H117</f>
        <v>0</v>
      </c>
      <c r="I117" s="52">
        <f>RES_hhdet_in!I117-RES_hhdet_in_new!I117</f>
        <v>0</v>
      </c>
      <c r="J117" s="52">
        <f>RES_hhdet_in!J117-RES_hhdet_in_new!J117</f>
        <v>0</v>
      </c>
      <c r="K117" s="52">
        <f>RES_hhdet_in!K117-RES_hhdet_in_new!K117</f>
        <v>0</v>
      </c>
      <c r="L117" s="52">
        <f>RES_hhdet_in!L117-RES_hhdet_in_new!L117</f>
        <v>0</v>
      </c>
      <c r="M117" s="52">
        <f>RES_hhdet_in!M117-RES_hhdet_in_new!M117</f>
        <v>0</v>
      </c>
      <c r="N117" s="52">
        <f>RES_hhdet_in!N117-RES_hhdet_in_new!N117</f>
        <v>0</v>
      </c>
      <c r="O117" s="52">
        <f>RES_hhdet_in!O117-RES_hhdet_in_new!O117</f>
        <v>0</v>
      </c>
      <c r="P117" s="52">
        <f>RES_hhdet_in!P117-RES_hhdet_in_new!P117</f>
        <v>0</v>
      </c>
      <c r="Q117" s="52">
        <f>RES_hhdet_in!Q117-RES_hhdet_in_new!Q117</f>
        <v>0</v>
      </c>
      <c r="R117" s="52">
        <f>RES_hhdet_in!R117-RES_hhdet_in_new!R117</f>
        <v>0</v>
      </c>
      <c r="S117" s="52">
        <f>RES_hhdet_in!S117-RES_hhdet_in_new!S117</f>
        <v>0</v>
      </c>
      <c r="T117" s="52">
        <f>RES_hhdet_in!T117-RES_hhdet_in_new!T117</f>
        <v>0</v>
      </c>
      <c r="U117" s="52">
        <f>RES_hhdet_in!U117-RES_hhdet_in_new!U117</f>
        <v>0</v>
      </c>
      <c r="V117" s="52">
        <f>RES_hhdet_in!V117-RES_hhdet_in_new!V117</f>
        <v>0</v>
      </c>
      <c r="W117" s="52">
        <f>RES_hhdet_in!W117-RES_hhdet_in_new!W117</f>
        <v>0</v>
      </c>
      <c r="DA117" s="63" t="s">
        <v>1453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1454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1455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1456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  <c r="Q126" s="52">
        <v>0</v>
      </c>
      <c r="R126" s="52">
        <v>0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DA126" s="63" t="s">
        <v>1457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0</v>
      </c>
      <c r="S129" s="52">
        <v>0</v>
      </c>
      <c r="T129" s="52">
        <v>0</v>
      </c>
      <c r="U129" s="52">
        <v>0</v>
      </c>
      <c r="V129" s="52">
        <v>0</v>
      </c>
      <c r="W129" s="52">
        <v>0</v>
      </c>
      <c r="DA129" s="63" t="s">
        <v>1458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f>RES_hhdet_in!C131-RES_hhdet_in_new!C131</f>
        <v>0</v>
      </c>
      <c r="D131" s="52">
        <f>RES_hhdet_in!D131-RES_hhdet_in_new!D131</f>
        <v>0</v>
      </c>
      <c r="E131" s="52">
        <f>RES_hhdet_in!E131-RES_hhdet_in_new!E131</f>
        <v>0</v>
      </c>
      <c r="F131" s="52">
        <f>RES_hhdet_in!F131-RES_hhdet_in_new!F131</f>
        <v>0</v>
      </c>
      <c r="G131" s="52">
        <f>RES_hhdet_in!G131-RES_hhdet_in_new!G131</f>
        <v>0</v>
      </c>
      <c r="H131" s="52">
        <f>RES_hhdet_in!H131-RES_hhdet_in_new!H131</f>
        <v>0</v>
      </c>
      <c r="I131" s="52">
        <f>RES_hhdet_in!I131-RES_hhdet_in_new!I131</f>
        <v>0</v>
      </c>
      <c r="J131" s="52">
        <f>RES_hhdet_in!J131-RES_hhdet_in_new!J131</f>
        <v>0</v>
      </c>
      <c r="K131" s="52">
        <f>RES_hhdet_in!K131-RES_hhdet_in_new!K131</f>
        <v>0</v>
      </c>
      <c r="L131" s="52">
        <f>RES_hhdet_in!L131-RES_hhdet_in_new!L131</f>
        <v>0</v>
      </c>
      <c r="M131" s="52">
        <f>RES_hhdet_in!M131-RES_hhdet_in_new!M131</f>
        <v>0</v>
      </c>
      <c r="N131" s="52">
        <f>RES_hhdet_in!N131-RES_hhdet_in_new!N131</f>
        <v>0</v>
      </c>
      <c r="O131" s="52">
        <f>RES_hhdet_in!O131-RES_hhdet_in_new!O131</f>
        <v>0</v>
      </c>
      <c r="P131" s="52">
        <f>RES_hhdet_in!P131-RES_hhdet_in_new!P131</f>
        <v>0</v>
      </c>
      <c r="Q131" s="52">
        <f>RES_hhdet_in!Q131-RES_hhdet_in_new!Q131</f>
        <v>0</v>
      </c>
      <c r="R131" s="52">
        <f>RES_hhdet_in!R131-RES_hhdet_in_new!R131</f>
        <v>0</v>
      </c>
      <c r="S131" s="52">
        <f>RES_hhdet_in!S131-RES_hhdet_in_new!S131</f>
        <v>0</v>
      </c>
      <c r="T131" s="52">
        <f>RES_hhdet_in!T131-RES_hhdet_in_new!T131</f>
        <v>0</v>
      </c>
      <c r="U131" s="52">
        <f>RES_hhdet_in!U131-RES_hhdet_in_new!U131</f>
        <v>0</v>
      </c>
      <c r="V131" s="52">
        <f>RES_hhdet_in!V131-RES_hhdet_in_new!V131</f>
        <v>0</v>
      </c>
      <c r="W131" s="52">
        <f>RES_hhdet_in!W131-RES_hhdet_in_new!W131</f>
        <v>0</v>
      </c>
      <c r="DA131" s="63" t="s">
        <v>1459</v>
      </c>
    </row>
    <row r="132" spans="1:105" ht="12" customHeight="1" x14ac:dyDescent="0.25">
      <c r="A132" s="97" t="s">
        <v>127</v>
      </c>
      <c r="B132" s="52"/>
      <c r="C132" s="52">
        <f>RES_hhdet_in!C132-RES_hhdet_in_new!C132</f>
        <v>0</v>
      </c>
      <c r="D132" s="52">
        <f>RES_hhdet_in!D132-RES_hhdet_in_new!D132</f>
        <v>0</v>
      </c>
      <c r="E132" s="52">
        <f>RES_hhdet_in!E132-RES_hhdet_in_new!E132</f>
        <v>0</v>
      </c>
      <c r="F132" s="52">
        <f>RES_hhdet_in!F132-RES_hhdet_in_new!F132</f>
        <v>0</v>
      </c>
      <c r="G132" s="52">
        <f>RES_hhdet_in!G132-RES_hhdet_in_new!G132</f>
        <v>0</v>
      </c>
      <c r="H132" s="52">
        <f>RES_hhdet_in!H132-RES_hhdet_in_new!H132</f>
        <v>0</v>
      </c>
      <c r="I132" s="52">
        <f>RES_hhdet_in!I132-RES_hhdet_in_new!I132</f>
        <v>0</v>
      </c>
      <c r="J132" s="52">
        <f>RES_hhdet_in!J132-RES_hhdet_in_new!J132</f>
        <v>0</v>
      </c>
      <c r="K132" s="52">
        <f>RES_hhdet_in!K132-RES_hhdet_in_new!K132</f>
        <v>0</v>
      </c>
      <c r="L132" s="52">
        <f>RES_hhdet_in!L132-RES_hhdet_in_new!L132</f>
        <v>0</v>
      </c>
      <c r="M132" s="52">
        <f>RES_hhdet_in!M132-RES_hhdet_in_new!M132</f>
        <v>0</v>
      </c>
      <c r="N132" s="52">
        <f>RES_hhdet_in!N132-RES_hhdet_in_new!N132</f>
        <v>0</v>
      </c>
      <c r="O132" s="52">
        <f>RES_hhdet_in!O132-RES_hhdet_in_new!O132</f>
        <v>0</v>
      </c>
      <c r="P132" s="52">
        <f>RES_hhdet_in!P132-RES_hhdet_in_new!P132</f>
        <v>0</v>
      </c>
      <c r="Q132" s="52">
        <f>RES_hhdet_in!Q132-RES_hhdet_in_new!Q132</f>
        <v>0</v>
      </c>
      <c r="R132" s="52">
        <f>RES_hhdet_in!R132-RES_hhdet_in_new!R132</f>
        <v>0</v>
      </c>
      <c r="S132" s="52">
        <f>RES_hhdet_in!S132-RES_hhdet_in_new!S132</f>
        <v>0</v>
      </c>
      <c r="T132" s="52">
        <f>RES_hhdet_in!T132-RES_hhdet_in_new!T132</f>
        <v>0</v>
      </c>
      <c r="U132" s="52">
        <f>RES_hhdet_in!U132-RES_hhdet_in_new!U132</f>
        <v>0</v>
      </c>
      <c r="V132" s="52">
        <f>RES_hhdet_in!V132-RES_hhdet_in_new!V132</f>
        <v>0</v>
      </c>
      <c r="W132" s="52">
        <f>RES_hhdet_in!W132-RES_hhdet_in_new!W132</f>
        <v>0</v>
      </c>
      <c r="DA132" s="63" t="s">
        <v>1460</v>
      </c>
    </row>
    <row r="133" spans="1:105" ht="12" hidden="1" customHeight="1" x14ac:dyDescent="0.25">
      <c r="A133" s="108" t="s">
        <v>203</v>
      </c>
      <c r="B133" s="52"/>
      <c r="C133" s="52">
        <f>RES_hhdet_in!C133-RES_hhdet_in_new!C133</f>
        <v>0</v>
      </c>
      <c r="D133" s="52">
        <f>RES_hhdet_in!D133-RES_hhdet_in_new!D133</f>
        <v>0</v>
      </c>
      <c r="E133" s="52">
        <f>RES_hhdet_in!E133-RES_hhdet_in_new!E133</f>
        <v>0</v>
      </c>
      <c r="F133" s="52">
        <f>RES_hhdet_in!F133-RES_hhdet_in_new!F133</f>
        <v>0</v>
      </c>
      <c r="G133" s="52">
        <f>RES_hhdet_in!G133-RES_hhdet_in_new!G133</f>
        <v>0</v>
      </c>
      <c r="H133" s="52">
        <f>RES_hhdet_in!H133-RES_hhdet_in_new!H133</f>
        <v>0</v>
      </c>
      <c r="I133" s="52">
        <f>RES_hhdet_in!I133-RES_hhdet_in_new!I133</f>
        <v>0</v>
      </c>
      <c r="J133" s="52">
        <f>RES_hhdet_in!J133-RES_hhdet_in_new!J133</f>
        <v>0</v>
      </c>
      <c r="K133" s="52">
        <f>RES_hhdet_in!K133-RES_hhdet_in_new!K133</f>
        <v>0</v>
      </c>
      <c r="L133" s="52">
        <f>RES_hhdet_in!L133-RES_hhdet_in_new!L133</f>
        <v>0</v>
      </c>
      <c r="M133" s="52">
        <f>RES_hhdet_in!M133-RES_hhdet_in_new!M133</f>
        <v>0</v>
      </c>
      <c r="N133" s="52">
        <f>RES_hhdet_in!N133-RES_hhdet_in_new!N133</f>
        <v>0</v>
      </c>
      <c r="O133" s="52">
        <f>RES_hhdet_in!O133-RES_hhdet_in_new!O133</f>
        <v>0</v>
      </c>
      <c r="P133" s="52">
        <f>RES_hhdet_in!P133-RES_hhdet_in_new!P133</f>
        <v>0</v>
      </c>
      <c r="Q133" s="52">
        <f>RES_hhdet_in!Q133-RES_hhdet_in_new!Q133</f>
        <v>0</v>
      </c>
      <c r="R133" s="52">
        <f>RES_hhdet_in!R133-RES_hhdet_in_new!R133</f>
        <v>0</v>
      </c>
      <c r="S133" s="52">
        <f>RES_hhdet_in!S133-RES_hhdet_in_new!S133</f>
        <v>0</v>
      </c>
      <c r="T133" s="52">
        <f>RES_hhdet_in!T133-RES_hhdet_in_new!T133</f>
        <v>0</v>
      </c>
      <c r="U133" s="52">
        <f>RES_hhdet_in!U133-RES_hhdet_in_new!U133</f>
        <v>0</v>
      </c>
      <c r="V133" s="52">
        <f>RES_hhdet_in!V133-RES_hhdet_in_new!V133</f>
        <v>0</v>
      </c>
      <c r="W133" s="52">
        <f>RES_hhdet_in!W133-RES_hhdet_in_new!W133</f>
        <v>0</v>
      </c>
      <c r="DA133" s="63"/>
    </row>
    <row r="134" spans="1:105" ht="12" hidden="1" customHeight="1" x14ac:dyDescent="0.25">
      <c r="A134" s="108" t="s">
        <v>52</v>
      </c>
      <c r="B134" s="52"/>
      <c r="C134" s="52">
        <f>RES_hhdet_in!C134-RES_hhdet_in_new!C134</f>
        <v>0</v>
      </c>
      <c r="D134" s="52">
        <f>RES_hhdet_in!D134-RES_hhdet_in_new!D134</f>
        <v>0</v>
      </c>
      <c r="E134" s="52">
        <f>RES_hhdet_in!E134-RES_hhdet_in_new!E134</f>
        <v>0</v>
      </c>
      <c r="F134" s="52">
        <f>RES_hhdet_in!F134-RES_hhdet_in_new!F134</f>
        <v>0</v>
      </c>
      <c r="G134" s="52">
        <f>RES_hhdet_in!G134-RES_hhdet_in_new!G134</f>
        <v>0</v>
      </c>
      <c r="H134" s="52">
        <f>RES_hhdet_in!H134-RES_hhdet_in_new!H134</f>
        <v>0</v>
      </c>
      <c r="I134" s="52">
        <f>RES_hhdet_in!I134-RES_hhdet_in_new!I134</f>
        <v>0</v>
      </c>
      <c r="J134" s="52">
        <f>RES_hhdet_in!J134-RES_hhdet_in_new!J134</f>
        <v>0</v>
      </c>
      <c r="K134" s="52">
        <f>RES_hhdet_in!K134-RES_hhdet_in_new!K134</f>
        <v>0</v>
      </c>
      <c r="L134" s="52">
        <f>RES_hhdet_in!L134-RES_hhdet_in_new!L134</f>
        <v>0</v>
      </c>
      <c r="M134" s="52">
        <f>RES_hhdet_in!M134-RES_hhdet_in_new!M134</f>
        <v>0</v>
      </c>
      <c r="N134" s="52">
        <f>RES_hhdet_in!N134-RES_hhdet_in_new!N134</f>
        <v>0</v>
      </c>
      <c r="O134" s="52">
        <f>RES_hhdet_in!O134-RES_hhdet_in_new!O134</f>
        <v>0</v>
      </c>
      <c r="P134" s="52">
        <f>RES_hhdet_in!P134-RES_hhdet_in_new!P134</f>
        <v>0</v>
      </c>
      <c r="Q134" s="52">
        <f>RES_hhdet_in!Q134-RES_hhdet_in_new!Q134</f>
        <v>0</v>
      </c>
      <c r="R134" s="52">
        <f>RES_hhdet_in!R134-RES_hhdet_in_new!R134</f>
        <v>0</v>
      </c>
      <c r="S134" s="52">
        <f>RES_hhdet_in!S134-RES_hhdet_in_new!S134</f>
        <v>0</v>
      </c>
      <c r="T134" s="52">
        <f>RES_hhdet_in!T134-RES_hhdet_in_new!T134</f>
        <v>0</v>
      </c>
      <c r="U134" s="52">
        <f>RES_hhdet_in!U134-RES_hhdet_in_new!U134</f>
        <v>0</v>
      </c>
      <c r="V134" s="52">
        <f>RES_hhdet_in!V134-RES_hhdet_in_new!V134</f>
        <v>0</v>
      </c>
      <c r="W134" s="52">
        <f>RES_hhdet_in!W134-RES_hhdet_in_new!W134</f>
        <v>0</v>
      </c>
      <c r="DA134" s="63"/>
    </row>
    <row r="135" spans="1:105" ht="12" customHeight="1" x14ac:dyDescent="0.25">
      <c r="A135" s="97" t="s">
        <v>122</v>
      </c>
      <c r="B135" s="52"/>
      <c r="C135" s="52">
        <f>RES_hhdet_in!C135-RES_hhdet_in_new!C135</f>
        <v>0</v>
      </c>
      <c r="D135" s="52">
        <f>RES_hhdet_in!D135-RES_hhdet_in_new!D135</f>
        <v>0</v>
      </c>
      <c r="E135" s="52">
        <f>RES_hhdet_in!E135-RES_hhdet_in_new!E135</f>
        <v>0</v>
      </c>
      <c r="F135" s="52">
        <f>RES_hhdet_in!F135-RES_hhdet_in_new!F135</f>
        <v>0</v>
      </c>
      <c r="G135" s="52">
        <f>RES_hhdet_in!G135-RES_hhdet_in_new!G135</f>
        <v>0</v>
      </c>
      <c r="H135" s="52">
        <f>RES_hhdet_in!H135-RES_hhdet_in_new!H135</f>
        <v>0</v>
      </c>
      <c r="I135" s="52">
        <f>RES_hhdet_in!I135-RES_hhdet_in_new!I135</f>
        <v>0</v>
      </c>
      <c r="J135" s="52">
        <f>RES_hhdet_in!J135-RES_hhdet_in_new!J135</f>
        <v>0</v>
      </c>
      <c r="K135" s="52">
        <f>RES_hhdet_in!K135-RES_hhdet_in_new!K135</f>
        <v>0</v>
      </c>
      <c r="L135" s="52">
        <f>RES_hhdet_in!L135-RES_hhdet_in_new!L135</f>
        <v>0</v>
      </c>
      <c r="M135" s="52">
        <f>RES_hhdet_in!M135-RES_hhdet_in_new!M135</f>
        <v>0</v>
      </c>
      <c r="N135" s="52">
        <f>RES_hhdet_in!N135-RES_hhdet_in_new!N135</f>
        <v>0</v>
      </c>
      <c r="O135" s="52">
        <f>RES_hhdet_in!O135-RES_hhdet_in_new!O135</f>
        <v>0</v>
      </c>
      <c r="P135" s="52">
        <f>RES_hhdet_in!P135-RES_hhdet_in_new!P135</f>
        <v>0</v>
      </c>
      <c r="Q135" s="52">
        <f>RES_hhdet_in!Q135-RES_hhdet_in_new!Q135</f>
        <v>0</v>
      </c>
      <c r="R135" s="52">
        <f>RES_hhdet_in!R135-RES_hhdet_in_new!R135</f>
        <v>0</v>
      </c>
      <c r="S135" s="52">
        <f>RES_hhdet_in!S135-RES_hhdet_in_new!S135</f>
        <v>0</v>
      </c>
      <c r="T135" s="52">
        <f>RES_hhdet_in!T135-RES_hhdet_in_new!T135</f>
        <v>0</v>
      </c>
      <c r="U135" s="52">
        <f>RES_hhdet_in!U135-RES_hhdet_in_new!U135</f>
        <v>0</v>
      </c>
      <c r="V135" s="52">
        <f>RES_hhdet_in!V135-RES_hhdet_in_new!V135</f>
        <v>0</v>
      </c>
      <c r="W135" s="52">
        <f>RES_hhdet_in!W135-RES_hhdet_in_new!W135</f>
        <v>0</v>
      </c>
      <c r="DA135" s="63" t="s">
        <v>1461</v>
      </c>
    </row>
    <row r="136" spans="1:105" ht="12" customHeight="1" x14ac:dyDescent="0.25">
      <c r="A136" s="97" t="s">
        <v>121</v>
      </c>
      <c r="B136" s="52"/>
      <c r="C136" s="52">
        <f>RES_hhdet_in!C136-RES_hhdet_in_new!C136</f>
        <v>0</v>
      </c>
      <c r="D136" s="52">
        <f>RES_hhdet_in!D136-RES_hhdet_in_new!D136</f>
        <v>0</v>
      </c>
      <c r="E136" s="52">
        <f>RES_hhdet_in!E136-RES_hhdet_in_new!E136</f>
        <v>0</v>
      </c>
      <c r="F136" s="52">
        <f>RES_hhdet_in!F136-RES_hhdet_in_new!F136</f>
        <v>0</v>
      </c>
      <c r="G136" s="52">
        <f>RES_hhdet_in!G136-RES_hhdet_in_new!G136</f>
        <v>0</v>
      </c>
      <c r="H136" s="52">
        <f>RES_hhdet_in!H136-RES_hhdet_in_new!H136</f>
        <v>0</v>
      </c>
      <c r="I136" s="52">
        <f>RES_hhdet_in!I136-RES_hhdet_in_new!I136</f>
        <v>0</v>
      </c>
      <c r="J136" s="52">
        <f>RES_hhdet_in!J136-RES_hhdet_in_new!J136</f>
        <v>0</v>
      </c>
      <c r="K136" s="52">
        <f>RES_hhdet_in!K136-RES_hhdet_in_new!K136</f>
        <v>0</v>
      </c>
      <c r="L136" s="52">
        <f>RES_hhdet_in!L136-RES_hhdet_in_new!L136</f>
        <v>0</v>
      </c>
      <c r="M136" s="52">
        <f>RES_hhdet_in!M136-RES_hhdet_in_new!M136</f>
        <v>0</v>
      </c>
      <c r="N136" s="52">
        <f>RES_hhdet_in!N136-RES_hhdet_in_new!N136</f>
        <v>0</v>
      </c>
      <c r="O136" s="52">
        <f>RES_hhdet_in!O136-RES_hhdet_in_new!O136</f>
        <v>0</v>
      </c>
      <c r="P136" s="52">
        <f>RES_hhdet_in!P136-RES_hhdet_in_new!P136</f>
        <v>0</v>
      </c>
      <c r="Q136" s="52">
        <f>RES_hhdet_in!Q136-RES_hhdet_in_new!Q136</f>
        <v>0</v>
      </c>
      <c r="R136" s="52">
        <f>RES_hhdet_in!R136-RES_hhdet_in_new!R136</f>
        <v>0</v>
      </c>
      <c r="S136" s="52">
        <f>RES_hhdet_in!S136-RES_hhdet_in_new!S136</f>
        <v>0</v>
      </c>
      <c r="T136" s="52">
        <f>RES_hhdet_in!T136-RES_hhdet_in_new!T136</f>
        <v>0</v>
      </c>
      <c r="U136" s="52">
        <f>RES_hhdet_in!U136-RES_hhdet_in_new!U136</f>
        <v>0</v>
      </c>
      <c r="V136" s="52">
        <f>RES_hhdet_in!V136-RES_hhdet_in_new!V136</f>
        <v>0</v>
      </c>
      <c r="W136" s="52">
        <f>RES_hhdet_in!W136-RES_hhdet_in_new!W136</f>
        <v>0</v>
      </c>
      <c r="DA136" s="63" t="s">
        <v>1462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1463</v>
      </c>
    </row>
    <row r="141" spans="1:105" ht="12" customHeight="1" x14ac:dyDescent="0.25">
      <c r="A141" s="109" t="s">
        <v>120</v>
      </c>
      <c r="B141" s="36"/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0</v>
      </c>
      <c r="S141" s="36">
        <v>0</v>
      </c>
      <c r="T141" s="36">
        <v>0</v>
      </c>
      <c r="U141" s="36">
        <v>0</v>
      </c>
      <c r="V141" s="36">
        <v>0</v>
      </c>
      <c r="W141" s="36">
        <v>0</v>
      </c>
      <c r="DA141" s="60" t="s">
        <v>1464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1465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5</v>
      </c>
      <c r="D145" s="52">
        <v>10</v>
      </c>
      <c r="E145" s="52">
        <v>11</v>
      </c>
      <c r="F145" s="52">
        <v>10</v>
      </c>
      <c r="G145" s="52">
        <v>12</v>
      </c>
      <c r="H145" s="52">
        <v>15</v>
      </c>
      <c r="I145" s="52">
        <v>31</v>
      </c>
      <c r="J145" s="52">
        <v>46</v>
      </c>
      <c r="K145" s="52">
        <v>59</v>
      </c>
      <c r="L145" s="52">
        <v>91</v>
      </c>
      <c r="M145" s="52">
        <v>101</v>
      </c>
      <c r="N145" s="52">
        <v>117</v>
      </c>
      <c r="O145" s="52">
        <v>178</v>
      </c>
      <c r="P145" s="52">
        <v>100</v>
      </c>
      <c r="Q145" s="52">
        <v>202</v>
      </c>
      <c r="R145" s="52">
        <v>251</v>
      </c>
      <c r="S145" s="52">
        <v>401</v>
      </c>
      <c r="T145" s="52">
        <v>508</v>
      </c>
      <c r="U145" s="52">
        <v>654</v>
      </c>
      <c r="V145" s="52">
        <v>519</v>
      </c>
      <c r="W145" s="52">
        <v>523</v>
      </c>
      <c r="DA145" s="63" t="s">
        <v>1466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2</v>
      </c>
      <c r="D147" s="52">
        <v>4</v>
      </c>
      <c r="E147" s="52">
        <v>5</v>
      </c>
      <c r="F147" s="52">
        <v>7</v>
      </c>
      <c r="G147" s="52">
        <v>3</v>
      </c>
      <c r="H147" s="52">
        <v>8</v>
      </c>
      <c r="I147" s="52">
        <v>13</v>
      </c>
      <c r="J147" s="52">
        <v>11</v>
      </c>
      <c r="K147" s="52">
        <v>23</v>
      </c>
      <c r="L147" s="52">
        <v>31</v>
      </c>
      <c r="M147" s="52">
        <v>33</v>
      </c>
      <c r="N147" s="52">
        <v>105</v>
      </c>
      <c r="O147" s="52">
        <v>91</v>
      </c>
      <c r="P147" s="52">
        <v>88</v>
      </c>
      <c r="Q147" s="52">
        <v>260</v>
      </c>
      <c r="R147" s="52">
        <v>218</v>
      </c>
      <c r="S147" s="52">
        <v>305</v>
      </c>
      <c r="T147" s="52">
        <v>359</v>
      </c>
      <c r="U147" s="52">
        <v>483</v>
      </c>
      <c r="V147" s="52">
        <v>989</v>
      </c>
      <c r="W147" s="52">
        <v>561</v>
      </c>
      <c r="DA147" s="63" t="s">
        <v>1467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f>RES_hhdet_in!C149-RES_hhdet_in_new!C149</f>
        <v>0</v>
      </c>
      <c r="D149" s="52">
        <f>RES_hhdet_in!D149-RES_hhdet_in_new!D149</f>
        <v>1</v>
      </c>
      <c r="E149" s="52">
        <f>RES_hhdet_in!E149-RES_hhdet_in_new!E149</f>
        <v>2</v>
      </c>
      <c r="F149" s="52">
        <f>RES_hhdet_in!F149-RES_hhdet_in_new!F149</f>
        <v>1</v>
      </c>
      <c r="G149" s="52">
        <f>RES_hhdet_in!G149-RES_hhdet_in_new!G149</f>
        <v>1</v>
      </c>
      <c r="H149" s="52">
        <f>RES_hhdet_in!H149-RES_hhdet_in_new!H149</f>
        <v>2</v>
      </c>
      <c r="I149" s="52">
        <f>RES_hhdet_in!I149-RES_hhdet_in_new!I149</f>
        <v>1</v>
      </c>
      <c r="J149" s="52">
        <f>RES_hhdet_in!J149-RES_hhdet_in_new!J149</f>
        <v>4</v>
      </c>
      <c r="K149" s="52">
        <f>RES_hhdet_in!K149-RES_hhdet_in_new!K149</f>
        <v>1</v>
      </c>
      <c r="L149" s="52">
        <f>RES_hhdet_in!L149-RES_hhdet_in_new!L149</f>
        <v>2</v>
      </c>
      <c r="M149" s="52">
        <f>RES_hhdet_in!M149-RES_hhdet_in_new!M149</f>
        <v>2</v>
      </c>
      <c r="N149" s="52">
        <f>RES_hhdet_in!N149-RES_hhdet_in_new!N149</f>
        <v>0</v>
      </c>
      <c r="O149" s="52">
        <f>RES_hhdet_in!O149-RES_hhdet_in_new!O149</f>
        <v>0</v>
      </c>
      <c r="P149" s="52">
        <f>RES_hhdet_in!P149-RES_hhdet_in_new!P149</f>
        <v>0</v>
      </c>
      <c r="Q149" s="52">
        <f>RES_hhdet_in!Q149-RES_hhdet_in_new!Q149</f>
        <v>0</v>
      </c>
      <c r="R149" s="52">
        <f>RES_hhdet_in!R149-RES_hhdet_in_new!R149</f>
        <v>0</v>
      </c>
      <c r="S149" s="52">
        <f>RES_hhdet_in!S149-RES_hhdet_in_new!S149</f>
        <v>0</v>
      </c>
      <c r="T149" s="52">
        <f>RES_hhdet_in!T149-RES_hhdet_in_new!T149</f>
        <v>0</v>
      </c>
      <c r="U149" s="52">
        <f>RES_hhdet_in!U149-RES_hhdet_in_new!U149</f>
        <v>0</v>
      </c>
      <c r="V149" s="52">
        <f>RES_hhdet_in!V149-RES_hhdet_in_new!V149</f>
        <v>0</v>
      </c>
      <c r="W149" s="52">
        <f>RES_hhdet_in!W149-RES_hhdet_in_new!W149</f>
        <v>0</v>
      </c>
      <c r="DA149" s="63" t="s">
        <v>1468</v>
      </c>
    </row>
    <row r="150" spans="1:105" ht="12" customHeight="1" x14ac:dyDescent="0.25">
      <c r="A150" s="97" t="s">
        <v>123</v>
      </c>
      <c r="B150" s="52"/>
      <c r="C150" s="52">
        <f>RES_hhdet_in!C150-RES_hhdet_in_new!C150</f>
        <v>0</v>
      </c>
      <c r="D150" s="52">
        <f>RES_hhdet_in!D150-RES_hhdet_in_new!D150</f>
        <v>0</v>
      </c>
      <c r="E150" s="52">
        <f>RES_hhdet_in!E150-RES_hhdet_in_new!E150</f>
        <v>0</v>
      </c>
      <c r="F150" s="52">
        <f>RES_hhdet_in!F150-RES_hhdet_in_new!F150</f>
        <v>0</v>
      </c>
      <c r="G150" s="52">
        <f>RES_hhdet_in!G150-RES_hhdet_in_new!G150</f>
        <v>0</v>
      </c>
      <c r="H150" s="52">
        <f>RES_hhdet_in!H150-RES_hhdet_in_new!H150</f>
        <v>0</v>
      </c>
      <c r="I150" s="52">
        <f>RES_hhdet_in!I150-RES_hhdet_in_new!I150</f>
        <v>0</v>
      </c>
      <c r="J150" s="52">
        <f>RES_hhdet_in!J150-RES_hhdet_in_new!J150</f>
        <v>0</v>
      </c>
      <c r="K150" s="52">
        <f>RES_hhdet_in!K150-RES_hhdet_in_new!K150</f>
        <v>0</v>
      </c>
      <c r="L150" s="52">
        <f>RES_hhdet_in!L150-RES_hhdet_in_new!L150</f>
        <v>0</v>
      </c>
      <c r="M150" s="52">
        <f>RES_hhdet_in!M150-RES_hhdet_in_new!M150</f>
        <v>0</v>
      </c>
      <c r="N150" s="52">
        <f>RES_hhdet_in!N150-RES_hhdet_in_new!N150</f>
        <v>0</v>
      </c>
      <c r="O150" s="52">
        <f>RES_hhdet_in!O150-RES_hhdet_in_new!O150</f>
        <v>0</v>
      </c>
      <c r="P150" s="52">
        <f>RES_hhdet_in!P150-RES_hhdet_in_new!P150</f>
        <v>0</v>
      </c>
      <c r="Q150" s="52">
        <f>RES_hhdet_in!Q150-RES_hhdet_in_new!Q150</f>
        <v>0</v>
      </c>
      <c r="R150" s="52">
        <f>RES_hhdet_in!R150-RES_hhdet_in_new!R150</f>
        <v>0</v>
      </c>
      <c r="S150" s="52">
        <f>RES_hhdet_in!S150-RES_hhdet_in_new!S150</f>
        <v>0</v>
      </c>
      <c r="T150" s="52">
        <f>RES_hhdet_in!T150-RES_hhdet_in_new!T150</f>
        <v>0</v>
      </c>
      <c r="U150" s="52">
        <f>RES_hhdet_in!U150-RES_hhdet_in_new!U150</f>
        <v>0</v>
      </c>
      <c r="V150" s="52">
        <f>RES_hhdet_in!V150-RES_hhdet_in_new!V150</f>
        <v>0</v>
      </c>
      <c r="W150" s="52">
        <f>RES_hhdet_in!W150-RES_hhdet_in_new!W150</f>
        <v>0</v>
      </c>
      <c r="DA150" s="63" t="s">
        <v>1469</v>
      </c>
    </row>
    <row r="151" spans="1:105" ht="12" hidden="1" customHeight="1" x14ac:dyDescent="0.25">
      <c r="A151" s="108" t="s">
        <v>50</v>
      </c>
      <c r="B151" s="52"/>
      <c r="C151" s="52">
        <f>RES_hhdet_in!C151-RES_hhdet_in_new!C151</f>
        <v>0</v>
      </c>
      <c r="D151" s="52">
        <f>RES_hhdet_in!D151-RES_hhdet_in_new!D151</f>
        <v>0</v>
      </c>
      <c r="E151" s="52">
        <f>RES_hhdet_in!E151-RES_hhdet_in_new!E151</f>
        <v>0</v>
      </c>
      <c r="F151" s="52">
        <f>RES_hhdet_in!F151-RES_hhdet_in_new!F151</f>
        <v>0</v>
      </c>
      <c r="G151" s="52">
        <f>RES_hhdet_in!G151-RES_hhdet_in_new!G151</f>
        <v>0</v>
      </c>
      <c r="H151" s="52">
        <f>RES_hhdet_in!H151-RES_hhdet_in_new!H151</f>
        <v>0</v>
      </c>
      <c r="I151" s="52">
        <f>RES_hhdet_in!I151-RES_hhdet_in_new!I151</f>
        <v>0</v>
      </c>
      <c r="J151" s="52">
        <f>RES_hhdet_in!J151-RES_hhdet_in_new!J151</f>
        <v>0</v>
      </c>
      <c r="K151" s="52">
        <f>RES_hhdet_in!K151-RES_hhdet_in_new!K151</f>
        <v>0</v>
      </c>
      <c r="L151" s="52">
        <f>RES_hhdet_in!L151-RES_hhdet_in_new!L151</f>
        <v>0</v>
      </c>
      <c r="M151" s="52">
        <f>RES_hhdet_in!M151-RES_hhdet_in_new!M151</f>
        <v>0</v>
      </c>
      <c r="N151" s="52">
        <f>RES_hhdet_in!N151-RES_hhdet_in_new!N151</f>
        <v>0</v>
      </c>
      <c r="O151" s="52">
        <f>RES_hhdet_in!O151-RES_hhdet_in_new!O151</f>
        <v>0</v>
      </c>
      <c r="P151" s="52">
        <f>RES_hhdet_in!P151-RES_hhdet_in_new!P151</f>
        <v>0</v>
      </c>
      <c r="Q151" s="52">
        <f>RES_hhdet_in!Q151-RES_hhdet_in_new!Q151</f>
        <v>0</v>
      </c>
      <c r="R151" s="52">
        <f>RES_hhdet_in!R151-RES_hhdet_in_new!R151</f>
        <v>0</v>
      </c>
      <c r="S151" s="52">
        <f>RES_hhdet_in!S151-RES_hhdet_in_new!S151</f>
        <v>0</v>
      </c>
      <c r="T151" s="52">
        <f>RES_hhdet_in!T151-RES_hhdet_in_new!T151</f>
        <v>0</v>
      </c>
      <c r="U151" s="52">
        <f>RES_hhdet_in!U151-RES_hhdet_in_new!U151</f>
        <v>0</v>
      </c>
      <c r="V151" s="52">
        <f>RES_hhdet_in!V151-RES_hhdet_in_new!V151</f>
        <v>0</v>
      </c>
      <c r="W151" s="52">
        <f>RES_hhdet_in!W151-RES_hhdet_in_new!W151</f>
        <v>0</v>
      </c>
      <c r="DA151" s="63"/>
    </row>
    <row r="152" spans="1:105" ht="12" hidden="1" customHeight="1" x14ac:dyDescent="0.25">
      <c r="A152" s="108" t="s">
        <v>52</v>
      </c>
      <c r="B152" s="52"/>
      <c r="C152" s="52">
        <f>RES_hhdet_in!C152-RES_hhdet_in_new!C152</f>
        <v>0</v>
      </c>
      <c r="D152" s="52">
        <f>RES_hhdet_in!D152-RES_hhdet_in_new!D152</f>
        <v>0</v>
      </c>
      <c r="E152" s="52">
        <f>RES_hhdet_in!E152-RES_hhdet_in_new!E152</f>
        <v>0</v>
      </c>
      <c r="F152" s="52">
        <f>RES_hhdet_in!F152-RES_hhdet_in_new!F152</f>
        <v>0</v>
      </c>
      <c r="G152" s="52">
        <f>RES_hhdet_in!G152-RES_hhdet_in_new!G152</f>
        <v>0</v>
      </c>
      <c r="H152" s="52">
        <f>RES_hhdet_in!H152-RES_hhdet_in_new!H152</f>
        <v>0</v>
      </c>
      <c r="I152" s="52">
        <f>RES_hhdet_in!I152-RES_hhdet_in_new!I152</f>
        <v>0</v>
      </c>
      <c r="J152" s="52">
        <f>RES_hhdet_in!J152-RES_hhdet_in_new!J152</f>
        <v>0</v>
      </c>
      <c r="K152" s="52">
        <f>RES_hhdet_in!K152-RES_hhdet_in_new!K152</f>
        <v>0</v>
      </c>
      <c r="L152" s="52">
        <f>RES_hhdet_in!L152-RES_hhdet_in_new!L152</f>
        <v>0</v>
      </c>
      <c r="M152" s="52">
        <f>RES_hhdet_in!M152-RES_hhdet_in_new!M152</f>
        <v>0</v>
      </c>
      <c r="N152" s="52">
        <f>RES_hhdet_in!N152-RES_hhdet_in_new!N152</f>
        <v>0</v>
      </c>
      <c r="O152" s="52">
        <f>RES_hhdet_in!O152-RES_hhdet_in_new!O152</f>
        <v>0</v>
      </c>
      <c r="P152" s="52">
        <f>RES_hhdet_in!P152-RES_hhdet_in_new!P152</f>
        <v>0</v>
      </c>
      <c r="Q152" s="52">
        <f>RES_hhdet_in!Q152-RES_hhdet_in_new!Q152</f>
        <v>0</v>
      </c>
      <c r="R152" s="52">
        <f>RES_hhdet_in!R152-RES_hhdet_in_new!R152</f>
        <v>0</v>
      </c>
      <c r="S152" s="52">
        <f>RES_hhdet_in!S152-RES_hhdet_in_new!S152</f>
        <v>0</v>
      </c>
      <c r="T152" s="52">
        <f>RES_hhdet_in!T152-RES_hhdet_in_new!T152</f>
        <v>0</v>
      </c>
      <c r="U152" s="52">
        <f>RES_hhdet_in!U152-RES_hhdet_in_new!U152</f>
        <v>0</v>
      </c>
      <c r="V152" s="52">
        <f>RES_hhdet_in!V152-RES_hhdet_in_new!V152</f>
        <v>0</v>
      </c>
      <c r="W152" s="52">
        <f>RES_hhdet_in!W152-RES_hhdet_in_new!W152</f>
        <v>0</v>
      </c>
      <c r="DA152" s="63"/>
    </row>
    <row r="153" spans="1:105" ht="12" customHeight="1" x14ac:dyDescent="0.25">
      <c r="A153" s="97" t="s">
        <v>122</v>
      </c>
      <c r="B153" s="52"/>
      <c r="C153" s="52">
        <f>RES_hhdet_in!C153-RES_hhdet_in_new!C153</f>
        <v>8</v>
      </c>
      <c r="D153" s="52">
        <f>RES_hhdet_in!D153-RES_hhdet_in_new!D153</f>
        <v>9</v>
      </c>
      <c r="E153" s="52">
        <f>RES_hhdet_in!E153-RES_hhdet_in_new!E153</f>
        <v>10</v>
      </c>
      <c r="F153" s="52">
        <f>RES_hhdet_in!F153-RES_hhdet_in_new!F153</f>
        <v>10</v>
      </c>
      <c r="G153" s="52">
        <f>RES_hhdet_in!G153-RES_hhdet_in_new!G153</f>
        <v>13</v>
      </c>
      <c r="H153" s="52">
        <f>RES_hhdet_in!H153-RES_hhdet_in_new!H153</f>
        <v>16</v>
      </c>
      <c r="I153" s="52">
        <f>RES_hhdet_in!I153-RES_hhdet_in_new!I153</f>
        <v>1</v>
      </c>
      <c r="J153" s="52">
        <f>RES_hhdet_in!J153-RES_hhdet_in_new!J153</f>
        <v>0</v>
      </c>
      <c r="K153" s="52">
        <f>RES_hhdet_in!K153-RES_hhdet_in_new!K153</f>
        <v>0</v>
      </c>
      <c r="L153" s="52">
        <f>RES_hhdet_in!L153-RES_hhdet_in_new!L153</f>
        <v>64</v>
      </c>
      <c r="M153" s="52">
        <f>RES_hhdet_in!M153-RES_hhdet_in_new!M153</f>
        <v>74</v>
      </c>
      <c r="N153" s="52">
        <f>RES_hhdet_in!N153-RES_hhdet_in_new!N153</f>
        <v>64</v>
      </c>
      <c r="O153" s="52">
        <f>RES_hhdet_in!O153-RES_hhdet_in_new!O153</f>
        <v>123</v>
      </c>
      <c r="P153" s="52">
        <f>RES_hhdet_in!P153-RES_hhdet_in_new!P153</f>
        <v>115</v>
      </c>
      <c r="Q153" s="52">
        <f>RES_hhdet_in!Q153-RES_hhdet_in_new!Q153</f>
        <v>0</v>
      </c>
      <c r="R153" s="52">
        <f>RES_hhdet_in!R153-RES_hhdet_in_new!R153</f>
        <v>0</v>
      </c>
      <c r="S153" s="52">
        <f>RES_hhdet_in!S153-RES_hhdet_in_new!S153</f>
        <v>0</v>
      </c>
      <c r="T153" s="52">
        <f>RES_hhdet_in!T153-RES_hhdet_in_new!T153</f>
        <v>10</v>
      </c>
      <c r="U153" s="52">
        <f>RES_hhdet_in!U153-RES_hhdet_in_new!U153</f>
        <v>919</v>
      </c>
      <c r="V153" s="52">
        <f>RES_hhdet_in!V153-RES_hhdet_in_new!V153</f>
        <v>0</v>
      </c>
      <c r="W153" s="52">
        <f>RES_hhdet_in!W153-RES_hhdet_in_new!W153</f>
        <v>266</v>
      </c>
      <c r="DA153" s="63" t="s">
        <v>1470</v>
      </c>
    </row>
    <row r="154" spans="1:105" ht="12" customHeight="1" x14ac:dyDescent="0.25">
      <c r="A154" s="97" t="s">
        <v>121</v>
      </c>
      <c r="B154" s="52"/>
      <c r="C154" s="52">
        <f>RES_hhdet_in!C154-RES_hhdet_in_new!C154</f>
        <v>0</v>
      </c>
      <c r="D154" s="52">
        <f>RES_hhdet_in!D154-RES_hhdet_in_new!D154</f>
        <v>3</v>
      </c>
      <c r="E154" s="52">
        <f>RES_hhdet_in!E154-RES_hhdet_in_new!E154</f>
        <v>1</v>
      </c>
      <c r="F154" s="52">
        <f>RES_hhdet_in!F154-RES_hhdet_in_new!F154</f>
        <v>1</v>
      </c>
      <c r="G154" s="52">
        <f>RES_hhdet_in!G154-RES_hhdet_in_new!G154</f>
        <v>2</v>
      </c>
      <c r="H154" s="52">
        <f>RES_hhdet_in!H154-RES_hhdet_in_new!H154</f>
        <v>3</v>
      </c>
      <c r="I154" s="52">
        <f>RES_hhdet_in!I154-RES_hhdet_in_new!I154</f>
        <v>33</v>
      </c>
      <c r="J154" s="52">
        <f>RES_hhdet_in!J154-RES_hhdet_in_new!J154</f>
        <v>49</v>
      </c>
      <c r="K154" s="52">
        <f>RES_hhdet_in!K154-RES_hhdet_in_new!K154</f>
        <v>74</v>
      </c>
      <c r="L154" s="52">
        <f>RES_hhdet_in!L154-RES_hhdet_in_new!L154</f>
        <v>38</v>
      </c>
      <c r="M154" s="52">
        <f>RES_hhdet_in!M154-RES_hhdet_in_new!M154</f>
        <v>56</v>
      </c>
      <c r="N154" s="52">
        <f>RES_hhdet_in!N154-RES_hhdet_in_new!N154</f>
        <v>88</v>
      </c>
      <c r="O154" s="52">
        <f>RES_hhdet_in!O154-RES_hhdet_in_new!O154</f>
        <v>91</v>
      </c>
      <c r="P154" s="52">
        <f>RES_hhdet_in!P154-RES_hhdet_in_new!P154</f>
        <v>60</v>
      </c>
      <c r="Q154" s="52">
        <f>RES_hhdet_in!Q154-RES_hhdet_in_new!Q154</f>
        <v>266</v>
      </c>
      <c r="R154" s="52">
        <f>RES_hhdet_in!R154-RES_hhdet_in_new!R154</f>
        <v>344</v>
      </c>
      <c r="S154" s="52">
        <f>RES_hhdet_in!S154-RES_hhdet_in_new!S154</f>
        <v>549</v>
      </c>
      <c r="T154" s="52">
        <f>RES_hhdet_in!T154-RES_hhdet_in_new!T154</f>
        <v>698</v>
      </c>
      <c r="U154" s="52">
        <f>RES_hhdet_in!U154-RES_hhdet_in_new!U154</f>
        <v>0</v>
      </c>
      <c r="V154" s="52">
        <f>RES_hhdet_in!V154-RES_hhdet_in_new!V154</f>
        <v>862</v>
      </c>
      <c r="W154" s="52">
        <f>RES_hhdet_in!W154-RES_hhdet_in_new!W154</f>
        <v>688</v>
      </c>
      <c r="DA154" s="63" t="s">
        <v>1471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1</v>
      </c>
      <c r="G158" s="52">
        <v>8</v>
      </c>
      <c r="H158" s="52">
        <v>5</v>
      </c>
      <c r="I158" s="52">
        <v>0</v>
      </c>
      <c r="J158" s="52">
        <v>1</v>
      </c>
      <c r="K158" s="52">
        <v>12</v>
      </c>
      <c r="L158" s="52">
        <v>1</v>
      </c>
      <c r="M158" s="52">
        <v>1</v>
      </c>
      <c r="N158" s="52">
        <v>3</v>
      </c>
      <c r="O158" s="52">
        <v>10</v>
      </c>
      <c r="P158" s="52">
        <v>11</v>
      </c>
      <c r="Q158" s="52">
        <v>1</v>
      </c>
      <c r="R158" s="52">
        <v>21</v>
      </c>
      <c r="S158" s="52">
        <v>52</v>
      </c>
      <c r="T158" s="52">
        <v>53</v>
      </c>
      <c r="U158" s="52">
        <v>79</v>
      </c>
      <c r="V158" s="52">
        <v>71</v>
      </c>
      <c r="W158" s="52">
        <v>0</v>
      </c>
      <c r="DA158" s="63" t="s">
        <v>1472</v>
      </c>
    </row>
    <row r="159" spans="1:105" ht="12" customHeight="1" x14ac:dyDescent="0.25">
      <c r="A159" s="109" t="s">
        <v>120</v>
      </c>
      <c r="B159" s="36"/>
      <c r="C159" s="36">
        <v>7</v>
      </c>
      <c r="D159" s="36">
        <v>15</v>
      </c>
      <c r="E159" s="36">
        <v>14</v>
      </c>
      <c r="F159" s="36">
        <v>9</v>
      </c>
      <c r="G159" s="36">
        <v>10</v>
      </c>
      <c r="H159" s="36">
        <v>16</v>
      </c>
      <c r="I159" s="36">
        <v>34</v>
      </c>
      <c r="J159" s="36">
        <v>52</v>
      </c>
      <c r="K159" s="36">
        <v>62</v>
      </c>
      <c r="L159" s="36">
        <v>104</v>
      </c>
      <c r="M159" s="36">
        <v>132</v>
      </c>
      <c r="N159" s="36">
        <v>144</v>
      </c>
      <c r="O159" s="36">
        <v>202</v>
      </c>
      <c r="P159" s="36">
        <v>143</v>
      </c>
      <c r="Q159" s="36">
        <v>278</v>
      </c>
      <c r="R159" s="36">
        <v>335</v>
      </c>
      <c r="S159" s="36">
        <v>505</v>
      </c>
      <c r="T159" s="36">
        <v>657</v>
      </c>
      <c r="U159" s="36">
        <v>826</v>
      </c>
      <c r="V159" s="36">
        <v>787</v>
      </c>
      <c r="W159" s="36">
        <v>966</v>
      </c>
      <c r="DA159" s="60" t="s">
        <v>1473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1474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244</v>
      </c>
      <c r="D163" s="52">
        <v>201</v>
      </c>
      <c r="E163" s="52">
        <v>292</v>
      </c>
      <c r="F163" s="52">
        <v>348</v>
      </c>
      <c r="G163" s="52">
        <v>384</v>
      </c>
      <c r="H163" s="52">
        <v>0</v>
      </c>
      <c r="I163" s="52">
        <v>258</v>
      </c>
      <c r="J163" s="52">
        <v>0</v>
      </c>
      <c r="K163" s="52">
        <v>885</v>
      </c>
      <c r="L163" s="52">
        <v>395</v>
      </c>
      <c r="M163" s="52">
        <v>1275</v>
      </c>
      <c r="N163" s="52">
        <v>930</v>
      </c>
      <c r="O163" s="52">
        <v>1064</v>
      </c>
      <c r="P163" s="52">
        <v>224</v>
      </c>
      <c r="Q163" s="52">
        <v>1</v>
      </c>
      <c r="R163" s="52">
        <v>0</v>
      </c>
      <c r="S163" s="52">
        <v>0</v>
      </c>
      <c r="T163" s="52">
        <v>141</v>
      </c>
      <c r="U163" s="52">
        <v>317</v>
      </c>
      <c r="V163" s="52">
        <v>297</v>
      </c>
      <c r="W163" s="52">
        <v>471</v>
      </c>
      <c r="DA163" s="63" t="s">
        <v>1475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377</v>
      </c>
      <c r="D165" s="52">
        <v>346</v>
      </c>
      <c r="E165" s="52">
        <v>190</v>
      </c>
      <c r="F165" s="52">
        <v>179</v>
      </c>
      <c r="G165" s="52">
        <v>170</v>
      </c>
      <c r="H165" s="52">
        <v>353</v>
      </c>
      <c r="I165" s="52">
        <v>51</v>
      </c>
      <c r="J165" s="52">
        <v>59</v>
      </c>
      <c r="K165" s="52">
        <v>0</v>
      </c>
      <c r="L165" s="52">
        <v>481</v>
      </c>
      <c r="M165" s="52">
        <v>161</v>
      </c>
      <c r="N165" s="52">
        <v>955</v>
      </c>
      <c r="O165" s="52">
        <v>612</v>
      </c>
      <c r="P165" s="52">
        <v>414</v>
      </c>
      <c r="Q165" s="52">
        <v>362</v>
      </c>
      <c r="R165" s="52">
        <v>0</v>
      </c>
      <c r="S165" s="52">
        <v>4</v>
      </c>
      <c r="T165" s="52">
        <v>15</v>
      </c>
      <c r="U165" s="52">
        <v>155</v>
      </c>
      <c r="V165" s="52">
        <v>686</v>
      </c>
      <c r="W165" s="52">
        <v>346</v>
      </c>
      <c r="DA165" s="63" t="s">
        <v>1476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f>RES_hhdet_in!C167-RES_hhdet_in_new!C167</f>
        <v>25</v>
      </c>
      <c r="D167" s="52">
        <f>RES_hhdet_in!D167-RES_hhdet_in_new!D167</f>
        <v>109</v>
      </c>
      <c r="E167" s="52">
        <f>RES_hhdet_in!E167-RES_hhdet_in_new!E167</f>
        <v>108</v>
      </c>
      <c r="F167" s="52">
        <f>RES_hhdet_in!F167-RES_hhdet_in_new!F167</f>
        <v>50</v>
      </c>
      <c r="G167" s="52">
        <f>RES_hhdet_in!G167-RES_hhdet_in_new!G167</f>
        <v>69</v>
      </c>
      <c r="H167" s="52">
        <f>RES_hhdet_in!H167-RES_hhdet_in_new!H167</f>
        <v>88</v>
      </c>
      <c r="I167" s="52">
        <f>RES_hhdet_in!I167-RES_hhdet_in_new!I167</f>
        <v>28</v>
      </c>
      <c r="J167" s="52">
        <f>RES_hhdet_in!J167-RES_hhdet_in_new!J167</f>
        <v>19</v>
      </c>
      <c r="K167" s="52">
        <f>RES_hhdet_in!K167-RES_hhdet_in_new!K167</f>
        <v>8</v>
      </c>
      <c r="L167" s="52">
        <f>RES_hhdet_in!L167-RES_hhdet_in_new!L167</f>
        <v>21</v>
      </c>
      <c r="M167" s="52">
        <f>RES_hhdet_in!M167-RES_hhdet_in_new!M167</f>
        <v>39</v>
      </c>
      <c r="N167" s="52">
        <f>RES_hhdet_in!N167-RES_hhdet_in_new!N167</f>
        <v>0</v>
      </c>
      <c r="O167" s="52">
        <f>RES_hhdet_in!O167-RES_hhdet_in_new!O167</f>
        <v>0</v>
      </c>
      <c r="P167" s="52">
        <f>RES_hhdet_in!P167-RES_hhdet_in_new!P167</f>
        <v>0</v>
      </c>
      <c r="Q167" s="52">
        <f>RES_hhdet_in!Q167-RES_hhdet_in_new!Q167</f>
        <v>0</v>
      </c>
      <c r="R167" s="52">
        <f>RES_hhdet_in!R167-RES_hhdet_in_new!R167</f>
        <v>0</v>
      </c>
      <c r="S167" s="52">
        <f>RES_hhdet_in!S167-RES_hhdet_in_new!S167</f>
        <v>0</v>
      </c>
      <c r="T167" s="52">
        <f>RES_hhdet_in!T167-RES_hhdet_in_new!T167</f>
        <v>0</v>
      </c>
      <c r="U167" s="52">
        <f>RES_hhdet_in!U167-RES_hhdet_in_new!U167</f>
        <v>0</v>
      </c>
      <c r="V167" s="52">
        <f>RES_hhdet_in!V167-RES_hhdet_in_new!V167</f>
        <v>0</v>
      </c>
      <c r="W167" s="52">
        <f>RES_hhdet_in!W167-RES_hhdet_in_new!W167</f>
        <v>0</v>
      </c>
      <c r="DA167" s="63" t="s">
        <v>1477</v>
      </c>
    </row>
    <row r="168" spans="1:105" ht="12" customHeight="1" x14ac:dyDescent="0.25">
      <c r="A168" s="97" t="s">
        <v>123</v>
      </c>
      <c r="B168" s="52"/>
      <c r="C168" s="52">
        <f>RES_hhdet_in!C168-RES_hhdet_in_new!C168</f>
        <v>0</v>
      </c>
      <c r="D168" s="52">
        <f>RES_hhdet_in!D168-RES_hhdet_in_new!D168</f>
        <v>0</v>
      </c>
      <c r="E168" s="52">
        <f>RES_hhdet_in!E168-RES_hhdet_in_new!E168</f>
        <v>0</v>
      </c>
      <c r="F168" s="52">
        <f>RES_hhdet_in!F168-RES_hhdet_in_new!F168</f>
        <v>0</v>
      </c>
      <c r="G168" s="52">
        <f>RES_hhdet_in!G168-RES_hhdet_in_new!G168</f>
        <v>0</v>
      </c>
      <c r="H168" s="52">
        <f>RES_hhdet_in!H168-RES_hhdet_in_new!H168</f>
        <v>1</v>
      </c>
      <c r="I168" s="52">
        <f>RES_hhdet_in!I168-RES_hhdet_in_new!I168</f>
        <v>0</v>
      </c>
      <c r="J168" s="52">
        <f>RES_hhdet_in!J168-RES_hhdet_in_new!J168</f>
        <v>0</v>
      </c>
      <c r="K168" s="52">
        <f>RES_hhdet_in!K168-RES_hhdet_in_new!K168</f>
        <v>1</v>
      </c>
      <c r="L168" s="52">
        <f>RES_hhdet_in!L168-RES_hhdet_in_new!L168</f>
        <v>0</v>
      </c>
      <c r="M168" s="52">
        <f>RES_hhdet_in!M168-RES_hhdet_in_new!M168</f>
        <v>0</v>
      </c>
      <c r="N168" s="52">
        <f>RES_hhdet_in!N168-RES_hhdet_in_new!N168</f>
        <v>0</v>
      </c>
      <c r="O168" s="52">
        <f>RES_hhdet_in!O168-RES_hhdet_in_new!O168</f>
        <v>0</v>
      </c>
      <c r="P168" s="52">
        <f>RES_hhdet_in!P168-RES_hhdet_in_new!P168</f>
        <v>0</v>
      </c>
      <c r="Q168" s="52">
        <f>RES_hhdet_in!Q168-RES_hhdet_in_new!Q168</f>
        <v>0</v>
      </c>
      <c r="R168" s="52">
        <f>RES_hhdet_in!R168-RES_hhdet_in_new!R168</f>
        <v>0</v>
      </c>
      <c r="S168" s="52">
        <f>RES_hhdet_in!S168-RES_hhdet_in_new!S168</f>
        <v>0</v>
      </c>
      <c r="T168" s="52">
        <f>RES_hhdet_in!T168-RES_hhdet_in_new!T168</f>
        <v>0</v>
      </c>
      <c r="U168" s="52">
        <f>RES_hhdet_in!U168-RES_hhdet_in_new!U168</f>
        <v>0</v>
      </c>
      <c r="V168" s="52">
        <f>RES_hhdet_in!V168-RES_hhdet_in_new!V168</f>
        <v>0</v>
      </c>
      <c r="W168" s="52">
        <f>RES_hhdet_in!W168-RES_hhdet_in_new!W168</f>
        <v>0</v>
      </c>
      <c r="DA168" s="63" t="s">
        <v>1478</v>
      </c>
    </row>
    <row r="169" spans="1:105" ht="12" hidden="1" customHeight="1" x14ac:dyDescent="0.25">
      <c r="A169" s="108" t="s">
        <v>50</v>
      </c>
      <c r="B169" s="52"/>
      <c r="C169" s="52">
        <f>RES_hhdet_in!C169-RES_hhdet_in_new!C169</f>
        <v>0</v>
      </c>
      <c r="D169" s="52">
        <f>RES_hhdet_in!D169-RES_hhdet_in_new!D169</f>
        <v>0</v>
      </c>
      <c r="E169" s="52">
        <f>RES_hhdet_in!E169-RES_hhdet_in_new!E169</f>
        <v>0</v>
      </c>
      <c r="F169" s="52">
        <f>RES_hhdet_in!F169-RES_hhdet_in_new!F169</f>
        <v>0</v>
      </c>
      <c r="G169" s="52">
        <f>RES_hhdet_in!G169-RES_hhdet_in_new!G169</f>
        <v>0</v>
      </c>
      <c r="H169" s="52">
        <f>RES_hhdet_in!H169-RES_hhdet_in_new!H169</f>
        <v>0</v>
      </c>
      <c r="I169" s="52">
        <f>RES_hhdet_in!I169-RES_hhdet_in_new!I169</f>
        <v>0</v>
      </c>
      <c r="J169" s="52">
        <f>RES_hhdet_in!J169-RES_hhdet_in_new!J169</f>
        <v>0</v>
      </c>
      <c r="K169" s="52">
        <f>RES_hhdet_in!K169-RES_hhdet_in_new!K169</f>
        <v>0</v>
      </c>
      <c r="L169" s="52">
        <f>RES_hhdet_in!L169-RES_hhdet_in_new!L169</f>
        <v>0</v>
      </c>
      <c r="M169" s="52">
        <f>RES_hhdet_in!M169-RES_hhdet_in_new!M169</f>
        <v>0</v>
      </c>
      <c r="N169" s="52">
        <f>RES_hhdet_in!N169-RES_hhdet_in_new!N169</f>
        <v>0</v>
      </c>
      <c r="O169" s="52">
        <f>RES_hhdet_in!O169-RES_hhdet_in_new!O169</f>
        <v>0</v>
      </c>
      <c r="P169" s="52">
        <f>RES_hhdet_in!P169-RES_hhdet_in_new!P169</f>
        <v>0</v>
      </c>
      <c r="Q169" s="52">
        <f>RES_hhdet_in!Q169-RES_hhdet_in_new!Q169</f>
        <v>0</v>
      </c>
      <c r="R169" s="52">
        <f>RES_hhdet_in!R169-RES_hhdet_in_new!R169</f>
        <v>0</v>
      </c>
      <c r="S169" s="52">
        <f>RES_hhdet_in!S169-RES_hhdet_in_new!S169</f>
        <v>0</v>
      </c>
      <c r="T169" s="52">
        <f>RES_hhdet_in!T169-RES_hhdet_in_new!T169</f>
        <v>0</v>
      </c>
      <c r="U169" s="52">
        <f>RES_hhdet_in!U169-RES_hhdet_in_new!U169</f>
        <v>0</v>
      </c>
      <c r="V169" s="52">
        <f>RES_hhdet_in!V169-RES_hhdet_in_new!V169</f>
        <v>0</v>
      </c>
      <c r="W169" s="52">
        <f>RES_hhdet_in!W169-RES_hhdet_in_new!W169</f>
        <v>0</v>
      </c>
      <c r="DA169" s="63"/>
    </row>
    <row r="170" spans="1:105" ht="12" hidden="1" customHeight="1" x14ac:dyDescent="0.25">
      <c r="A170" s="108" t="s">
        <v>52</v>
      </c>
      <c r="B170" s="52"/>
      <c r="C170" s="52">
        <f>RES_hhdet_in!C170-RES_hhdet_in_new!C170</f>
        <v>0</v>
      </c>
      <c r="D170" s="52">
        <f>RES_hhdet_in!D170-RES_hhdet_in_new!D170</f>
        <v>0</v>
      </c>
      <c r="E170" s="52">
        <f>RES_hhdet_in!E170-RES_hhdet_in_new!E170</f>
        <v>0</v>
      </c>
      <c r="F170" s="52">
        <f>RES_hhdet_in!F170-RES_hhdet_in_new!F170</f>
        <v>0</v>
      </c>
      <c r="G170" s="52">
        <f>RES_hhdet_in!G170-RES_hhdet_in_new!G170</f>
        <v>0</v>
      </c>
      <c r="H170" s="52">
        <f>RES_hhdet_in!H170-RES_hhdet_in_new!H170</f>
        <v>0</v>
      </c>
      <c r="I170" s="52">
        <f>RES_hhdet_in!I170-RES_hhdet_in_new!I170</f>
        <v>0</v>
      </c>
      <c r="J170" s="52">
        <f>RES_hhdet_in!J170-RES_hhdet_in_new!J170</f>
        <v>0</v>
      </c>
      <c r="K170" s="52">
        <f>RES_hhdet_in!K170-RES_hhdet_in_new!K170</f>
        <v>0</v>
      </c>
      <c r="L170" s="52">
        <f>RES_hhdet_in!L170-RES_hhdet_in_new!L170</f>
        <v>0</v>
      </c>
      <c r="M170" s="52">
        <f>RES_hhdet_in!M170-RES_hhdet_in_new!M170</f>
        <v>0</v>
      </c>
      <c r="N170" s="52">
        <f>RES_hhdet_in!N170-RES_hhdet_in_new!N170</f>
        <v>0</v>
      </c>
      <c r="O170" s="52">
        <f>RES_hhdet_in!O170-RES_hhdet_in_new!O170</f>
        <v>0</v>
      </c>
      <c r="P170" s="52">
        <f>RES_hhdet_in!P170-RES_hhdet_in_new!P170</f>
        <v>0</v>
      </c>
      <c r="Q170" s="52">
        <f>RES_hhdet_in!Q170-RES_hhdet_in_new!Q170</f>
        <v>0</v>
      </c>
      <c r="R170" s="52">
        <f>RES_hhdet_in!R170-RES_hhdet_in_new!R170</f>
        <v>0</v>
      </c>
      <c r="S170" s="52">
        <f>RES_hhdet_in!S170-RES_hhdet_in_new!S170</f>
        <v>0</v>
      </c>
      <c r="T170" s="52">
        <f>RES_hhdet_in!T170-RES_hhdet_in_new!T170</f>
        <v>0</v>
      </c>
      <c r="U170" s="52">
        <f>RES_hhdet_in!U170-RES_hhdet_in_new!U170</f>
        <v>0</v>
      </c>
      <c r="V170" s="52">
        <f>RES_hhdet_in!V170-RES_hhdet_in_new!V170</f>
        <v>0</v>
      </c>
      <c r="W170" s="52">
        <f>RES_hhdet_in!W170-RES_hhdet_in_new!W170</f>
        <v>0</v>
      </c>
      <c r="DA170" s="63"/>
    </row>
    <row r="171" spans="1:105" ht="12" customHeight="1" x14ac:dyDescent="0.25">
      <c r="A171" s="97" t="s">
        <v>122</v>
      </c>
      <c r="B171" s="52"/>
      <c r="C171" s="52">
        <f>RES_hhdet_in!C171-RES_hhdet_in_new!C171</f>
        <v>787</v>
      </c>
      <c r="D171" s="52">
        <f>RES_hhdet_in!D171-RES_hhdet_in_new!D171</f>
        <v>698</v>
      </c>
      <c r="E171" s="52">
        <f>RES_hhdet_in!E171-RES_hhdet_in_new!E171</f>
        <v>526</v>
      </c>
      <c r="F171" s="52">
        <f>RES_hhdet_in!F171-RES_hhdet_in_new!F171</f>
        <v>823</v>
      </c>
      <c r="G171" s="52">
        <f>RES_hhdet_in!G171-RES_hhdet_in_new!G171</f>
        <v>777</v>
      </c>
      <c r="H171" s="52">
        <f>RES_hhdet_in!H171-RES_hhdet_in_new!H171</f>
        <v>540</v>
      </c>
      <c r="I171" s="52">
        <f>RES_hhdet_in!I171-RES_hhdet_in_new!I171</f>
        <v>23</v>
      </c>
      <c r="J171" s="52">
        <f>RES_hhdet_in!J171-RES_hhdet_in_new!J171</f>
        <v>0</v>
      </c>
      <c r="K171" s="52">
        <f>RES_hhdet_in!K171-RES_hhdet_in_new!K171</f>
        <v>0</v>
      </c>
      <c r="L171" s="52">
        <f>RES_hhdet_in!L171-RES_hhdet_in_new!L171</f>
        <v>458</v>
      </c>
      <c r="M171" s="52">
        <f>RES_hhdet_in!M171-RES_hhdet_in_new!M171</f>
        <v>914</v>
      </c>
      <c r="N171" s="52">
        <f>RES_hhdet_in!N171-RES_hhdet_in_new!N171</f>
        <v>661</v>
      </c>
      <c r="O171" s="52">
        <f>RES_hhdet_in!O171-RES_hhdet_in_new!O171</f>
        <v>828</v>
      </c>
      <c r="P171" s="52">
        <f>RES_hhdet_in!P171-RES_hhdet_in_new!P171</f>
        <v>508</v>
      </c>
      <c r="Q171" s="52">
        <f>RES_hhdet_in!Q171-RES_hhdet_in_new!Q171</f>
        <v>0</v>
      </c>
      <c r="R171" s="52">
        <f>RES_hhdet_in!R171-RES_hhdet_in_new!R171</f>
        <v>0</v>
      </c>
      <c r="S171" s="52">
        <f>RES_hhdet_in!S171-RES_hhdet_in_new!S171</f>
        <v>0</v>
      </c>
      <c r="T171" s="52">
        <f>RES_hhdet_in!T171-RES_hhdet_in_new!T171</f>
        <v>16</v>
      </c>
      <c r="U171" s="52">
        <f>RES_hhdet_in!U171-RES_hhdet_in_new!U171</f>
        <v>1763</v>
      </c>
      <c r="V171" s="52">
        <f>RES_hhdet_in!V171-RES_hhdet_in_new!V171</f>
        <v>0</v>
      </c>
      <c r="W171" s="52">
        <f>RES_hhdet_in!W171-RES_hhdet_in_new!W171</f>
        <v>409</v>
      </c>
      <c r="DA171" s="63" t="s">
        <v>1479</v>
      </c>
    </row>
    <row r="172" spans="1:105" ht="12" customHeight="1" x14ac:dyDescent="0.25">
      <c r="A172" s="97" t="s">
        <v>121</v>
      </c>
      <c r="B172" s="52"/>
      <c r="C172" s="52">
        <f>RES_hhdet_in!C172-RES_hhdet_in_new!C172</f>
        <v>46</v>
      </c>
      <c r="D172" s="52">
        <f>RES_hhdet_in!D172-RES_hhdet_in_new!D172</f>
        <v>159</v>
      </c>
      <c r="E172" s="52">
        <f>RES_hhdet_in!E172-RES_hhdet_in_new!E172</f>
        <v>103</v>
      </c>
      <c r="F172" s="52">
        <f>RES_hhdet_in!F172-RES_hhdet_in_new!F172</f>
        <v>115</v>
      </c>
      <c r="G172" s="52">
        <f>RES_hhdet_in!G172-RES_hhdet_in_new!G172</f>
        <v>144</v>
      </c>
      <c r="H172" s="52">
        <f>RES_hhdet_in!H172-RES_hhdet_in_new!H172</f>
        <v>84</v>
      </c>
      <c r="I172" s="52">
        <f>RES_hhdet_in!I172-RES_hhdet_in_new!I172</f>
        <v>612</v>
      </c>
      <c r="J172" s="52">
        <f>RES_hhdet_in!J172-RES_hhdet_in_new!J172</f>
        <v>197</v>
      </c>
      <c r="K172" s="52">
        <f>RES_hhdet_in!K172-RES_hhdet_in_new!K172</f>
        <v>1217</v>
      </c>
      <c r="L172" s="52">
        <f>RES_hhdet_in!L172-RES_hhdet_in_new!L172</f>
        <v>306</v>
      </c>
      <c r="M172" s="52">
        <f>RES_hhdet_in!M172-RES_hhdet_in_new!M172</f>
        <v>800</v>
      </c>
      <c r="N172" s="52">
        <f>RES_hhdet_in!N172-RES_hhdet_in_new!N172</f>
        <v>769</v>
      </c>
      <c r="O172" s="52">
        <f>RES_hhdet_in!O172-RES_hhdet_in_new!O172</f>
        <v>618</v>
      </c>
      <c r="P172" s="52">
        <f>RES_hhdet_in!P172-RES_hhdet_in_new!P172</f>
        <v>273</v>
      </c>
      <c r="Q172" s="52">
        <f>RES_hhdet_in!Q172-RES_hhdet_in_new!Q172</f>
        <v>61</v>
      </c>
      <c r="R172" s="52">
        <f>RES_hhdet_in!R172-RES_hhdet_in_new!R172</f>
        <v>223</v>
      </c>
      <c r="S172" s="52">
        <f>RES_hhdet_in!S172-RES_hhdet_in_new!S172</f>
        <v>697</v>
      </c>
      <c r="T172" s="52">
        <f>RES_hhdet_in!T172-RES_hhdet_in_new!T172</f>
        <v>1110</v>
      </c>
      <c r="U172" s="52">
        <f>RES_hhdet_in!U172-RES_hhdet_in_new!U172</f>
        <v>0</v>
      </c>
      <c r="V172" s="52">
        <f>RES_hhdet_in!V172-RES_hhdet_in_new!V172</f>
        <v>1648</v>
      </c>
      <c r="W172" s="52">
        <f>RES_hhdet_in!W172-RES_hhdet_in_new!W172</f>
        <v>1042</v>
      </c>
      <c r="DA172" s="63" t="s">
        <v>1480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50</v>
      </c>
      <c r="D176" s="52">
        <v>1</v>
      </c>
      <c r="E176" s="52">
        <v>0</v>
      </c>
      <c r="F176" s="52">
        <v>69</v>
      </c>
      <c r="G176" s="52">
        <v>503</v>
      </c>
      <c r="H176" s="52">
        <v>180</v>
      </c>
      <c r="I176" s="52">
        <v>0</v>
      </c>
      <c r="J176" s="52">
        <v>4</v>
      </c>
      <c r="K176" s="52">
        <v>253</v>
      </c>
      <c r="L176" s="52">
        <v>2</v>
      </c>
      <c r="M176" s="52">
        <v>26</v>
      </c>
      <c r="N176" s="52">
        <v>43</v>
      </c>
      <c r="O176" s="52">
        <v>91</v>
      </c>
      <c r="P176" s="52">
        <v>48</v>
      </c>
      <c r="Q176" s="52">
        <v>1</v>
      </c>
      <c r="R176" s="52">
        <v>15</v>
      </c>
      <c r="S176" s="52">
        <v>69</v>
      </c>
      <c r="T176" s="52">
        <v>91</v>
      </c>
      <c r="U176" s="52">
        <v>163</v>
      </c>
      <c r="V176" s="52">
        <v>138</v>
      </c>
      <c r="W176" s="52">
        <v>1</v>
      </c>
      <c r="DA176" s="63" t="s">
        <v>1481</v>
      </c>
    </row>
    <row r="177" spans="1:105" ht="12" customHeight="1" x14ac:dyDescent="0.25">
      <c r="A177" s="109" t="s">
        <v>120</v>
      </c>
      <c r="B177" s="36"/>
      <c r="C177" s="36">
        <v>757</v>
      </c>
      <c r="D177" s="36">
        <v>1211</v>
      </c>
      <c r="E177" s="36">
        <v>837</v>
      </c>
      <c r="F177" s="36">
        <v>506</v>
      </c>
      <c r="G177" s="36">
        <v>567</v>
      </c>
      <c r="H177" s="36">
        <v>556</v>
      </c>
      <c r="I177" s="36">
        <v>689</v>
      </c>
      <c r="J177" s="36">
        <v>163</v>
      </c>
      <c r="K177" s="36">
        <v>1014</v>
      </c>
      <c r="L177" s="36">
        <v>794</v>
      </c>
      <c r="M177" s="36">
        <v>1764</v>
      </c>
      <c r="N177" s="36">
        <v>1383</v>
      </c>
      <c r="O177" s="36">
        <v>1320</v>
      </c>
      <c r="P177" s="36">
        <v>528</v>
      </c>
      <c r="Q177" s="36">
        <v>68</v>
      </c>
      <c r="R177" s="36">
        <v>226</v>
      </c>
      <c r="S177" s="36">
        <v>671</v>
      </c>
      <c r="T177" s="36">
        <v>1101</v>
      </c>
      <c r="U177" s="36">
        <v>1639</v>
      </c>
      <c r="V177" s="36">
        <v>1487</v>
      </c>
      <c r="W177" s="36">
        <v>1421</v>
      </c>
      <c r="DA177" s="60" t="s">
        <v>1482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theme="6" tint="-0.249977111117893"/>
    <pageSetUpPr fitToPage="1"/>
  </sheetPr>
  <dimension ref="A1:DA177"/>
  <sheetViews>
    <sheetView showGridLines="0" zoomScaleNormal="100" workbookViewId="0">
      <pane xSplit="1" ySplit="2" topLeftCell="B3" activePane="bottomRight" state="frozen"/>
      <selection activeCell="B2" sqref="B2"/>
      <selection pane="topRight" activeCell="B2" sqref="B2"/>
      <selection pane="bottomLeft" activeCell="B2" sqref="B2"/>
      <selection pane="bottomRight" activeCell="B3" sqref="B3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1483</v>
      </c>
      <c r="B1" s="17">
        <v>2021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DA1" s="55" t="s">
        <v>193</v>
      </c>
    </row>
    <row r="2" spans="1:105" s="2" customFormat="1" ht="12" customHeight="1" x14ac:dyDescent="0.25">
      <c r="A2" s="139" t="s">
        <v>146</v>
      </c>
      <c r="B2" s="140" t="s">
        <v>145</v>
      </c>
      <c r="C2" s="140">
        <v>2001</v>
      </c>
      <c r="D2" s="140">
        <v>2002</v>
      </c>
      <c r="E2" s="140">
        <v>2003</v>
      </c>
      <c r="F2" s="140">
        <v>2004</v>
      </c>
      <c r="G2" s="140">
        <v>2005</v>
      </c>
      <c r="H2" s="140">
        <v>2006</v>
      </c>
      <c r="I2" s="140">
        <v>2007</v>
      </c>
      <c r="J2" s="140">
        <v>2008</v>
      </c>
      <c r="K2" s="140">
        <v>2009</v>
      </c>
      <c r="L2" s="140">
        <v>2010</v>
      </c>
      <c r="M2" s="140">
        <v>2011</v>
      </c>
      <c r="N2" s="140">
        <v>2012</v>
      </c>
      <c r="O2" s="140">
        <v>2013</v>
      </c>
      <c r="P2" s="140">
        <v>2014</v>
      </c>
      <c r="Q2" s="140">
        <v>2015</v>
      </c>
      <c r="R2" s="140">
        <v>2016</v>
      </c>
      <c r="S2" s="140">
        <v>2017</v>
      </c>
      <c r="T2" s="140">
        <v>2018</v>
      </c>
      <c r="U2" s="140">
        <v>2019</v>
      </c>
      <c r="V2" s="140">
        <v>2020</v>
      </c>
      <c r="W2" s="140">
        <v>2021</v>
      </c>
      <c r="DA2" s="143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1484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25</v>
      </c>
      <c r="L5" s="52">
        <v>35</v>
      </c>
      <c r="M5" s="52">
        <v>40</v>
      </c>
      <c r="N5" s="52">
        <v>36</v>
      </c>
      <c r="O5" s="52">
        <v>49</v>
      </c>
      <c r="P5" s="52">
        <v>8</v>
      </c>
      <c r="Q5" s="52">
        <v>4</v>
      </c>
      <c r="R5" s="52">
        <v>0</v>
      </c>
      <c r="S5" s="52">
        <v>0</v>
      </c>
      <c r="T5" s="52">
        <v>0</v>
      </c>
      <c r="U5" s="52">
        <v>0</v>
      </c>
      <c r="V5" s="52">
        <v>11</v>
      </c>
      <c r="W5" s="52">
        <v>30</v>
      </c>
      <c r="DA5" s="63" t="s">
        <v>1485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7</v>
      </c>
      <c r="Q8" s="52">
        <v>5</v>
      </c>
      <c r="R8" s="52">
        <v>1</v>
      </c>
      <c r="S8" s="52">
        <v>1</v>
      </c>
      <c r="T8" s="52">
        <v>0</v>
      </c>
      <c r="U8" s="52">
        <v>0</v>
      </c>
      <c r="V8" s="52">
        <v>2</v>
      </c>
      <c r="W8" s="52">
        <v>7</v>
      </c>
      <c r="DA8" s="63" t="s">
        <v>1486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1487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1488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1489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6</v>
      </c>
      <c r="Q15" s="52">
        <v>0</v>
      </c>
      <c r="R15" s="52">
        <v>0</v>
      </c>
      <c r="S15" s="52">
        <v>0</v>
      </c>
      <c r="T15" s="52">
        <v>0</v>
      </c>
      <c r="U15" s="52">
        <v>37</v>
      </c>
      <c r="V15" s="52">
        <v>0</v>
      </c>
      <c r="W15" s="52">
        <v>23</v>
      </c>
      <c r="DA15" s="63" t="s">
        <v>1490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1</v>
      </c>
      <c r="Q16" s="52">
        <v>12</v>
      </c>
      <c r="R16" s="52">
        <v>9</v>
      </c>
      <c r="S16" s="52">
        <v>10</v>
      </c>
      <c r="T16" s="52">
        <v>19</v>
      </c>
      <c r="U16" s="52">
        <v>0</v>
      </c>
      <c r="V16" s="52">
        <v>64</v>
      </c>
      <c r="W16" s="52">
        <v>57</v>
      </c>
      <c r="DA16" s="63" t="s">
        <v>1491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1492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1</v>
      </c>
      <c r="U21" s="52">
        <v>2</v>
      </c>
      <c r="V21" s="52">
        <v>4</v>
      </c>
      <c r="W21" s="52">
        <v>0</v>
      </c>
      <c r="DA21" s="63" t="s">
        <v>1493</v>
      </c>
    </row>
    <row r="22" spans="1:105" ht="12" customHeight="1" x14ac:dyDescent="0.25">
      <c r="A22" s="109" t="s">
        <v>120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6</v>
      </c>
      <c r="Q22" s="36">
        <v>17</v>
      </c>
      <c r="R22" s="36">
        <v>8</v>
      </c>
      <c r="S22" s="36">
        <v>11</v>
      </c>
      <c r="T22" s="36">
        <v>20</v>
      </c>
      <c r="U22" s="36">
        <v>36</v>
      </c>
      <c r="V22" s="36">
        <v>56</v>
      </c>
      <c r="W22" s="36">
        <v>77</v>
      </c>
      <c r="DA22" s="60" t="s">
        <v>1494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1495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0</v>
      </c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4</v>
      </c>
      <c r="O26" s="52">
        <v>5</v>
      </c>
      <c r="P26" s="52">
        <v>0</v>
      </c>
      <c r="Q26" s="52">
        <v>0</v>
      </c>
      <c r="R26" s="52">
        <v>2</v>
      </c>
      <c r="S26" s="52">
        <v>2</v>
      </c>
      <c r="T26" s="52">
        <v>2</v>
      </c>
      <c r="U26" s="52">
        <v>2</v>
      </c>
      <c r="V26" s="52">
        <v>0</v>
      </c>
      <c r="W26" s="52">
        <v>0</v>
      </c>
      <c r="DA26" s="63" t="s">
        <v>1496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1</v>
      </c>
      <c r="Q29" s="52">
        <v>0</v>
      </c>
      <c r="R29" s="52">
        <v>0</v>
      </c>
      <c r="S29" s="52">
        <v>1</v>
      </c>
      <c r="T29" s="52">
        <v>0</v>
      </c>
      <c r="U29" s="52">
        <v>2</v>
      </c>
      <c r="V29" s="52">
        <v>1</v>
      </c>
      <c r="W29" s="52">
        <v>0</v>
      </c>
      <c r="DA29" s="63" t="s">
        <v>1497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1498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1499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0</v>
      </c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5</v>
      </c>
      <c r="V35" s="52">
        <v>0</v>
      </c>
      <c r="W35" s="52">
        <v>1</v>
      </c>
      <c r="DA35" s="63" t="s">
        <v>1500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2</v>
      </c>
      <c r="S36" s="52">
        <v>2</v>
      </c>
      <c r="T36" s="52">
        <v>3</v>
      </c>
      <c r="U36" s="52">
        <v>0</v>
      </c>
      <c r="V36" s="52">
        <v>2</v>
      </c>
      <c r="W36" s="52">
        <v>2</v>
      </c>
      <c r="DA36" s="63" t="s">
        <v>1501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1502</v>
      </c>
    </row>
    <row r="41" spans="1:105" ht="12" customHeight="1" x14ac:dyDescent="0.25">
      <c r="A41" s="109" t="s">
        <v>120</v>
      </c>
      <c r="B41" s="36">
        <v>0</v>
      </c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0</v>
      </c>
      <c r="Q41" s="36">
        <v>0</v>
      </c>
      <c r="R41" s="36">
        <v>2</v>
      </c>
      <c r="S41" s="36">
        <v>2</v>
      </c>
      <c r="T41" s="36">
        <v>2</v>
      </c>
      <c r="U41" s="36">
        <v>5</v>
      </c>
      <c r="V41" s="36">
        <v>3</v>
      </c>
      <c r="W41" s="36">
        <v>3</v>
      </c>
      <c r="DA41" s="60" t="s">
        <v>1503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1504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2140</v>
      </c>
      <c r="I45" s="52">
        <v>2415</v>
      </c>
      <c r="J45" s="52">
        <v>3127</v>
      </c>
      <c r="K45" s="52">
        <v>2536</v>
      </c>
      <c r="L45" s="52">
        <v>2636</v>
      </c>
      <c r="M45" s="52">
        <v>5877</v>
      </c>
      <c r="N45" s="52">
        <v>9440</v>
      </c>
      <c r="O45" s="52">
        <v>7709</v>
      </c>
      <c r="P45" s="52">
        <v>3405</v>
      </c>
      <c r="Q45" s="52">
        <v>4139</v>
      </c>
      <c r="R45" s="52">
        <v>4748</v>
      </c>
      <c r="S45" s="52">
        <v>3551</v>
      </c>
      <c r="T45" s="52">
        <v>5544</v>
      </c>
      <c r="U45" s="52">
        <v>5484</v>
      </c>
      <c r="V45" s="52">
        <v>9607</v>
      </c>
      <c r="W45" s="52">
        <v>11634</v>
      </c>
      <c r="DA45" s="63" t="s">
        <v>1505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0</v>
      </c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955</v>
      </c>
      <c r="Q48" s="52">
        <v>1286</v>
      </c>
      <c r="R48" s="52">
        <v>1473</v>
      </c>
      <c r="S48" s="52">
        <v>1766</v>
      </c>
      <c r="T48" s="52">
        <v>2599</v>
      </c>
      <c r="U48" s="52">
        <v>2635</v>
      </c>
      <c r="V48" s="52">
        <v>5266</v>
      </c>
      <c r="W48" s="52">
        <v>5732</v>
      </c>
      <c r="DA48" s="63" t="s">
        <v>1506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655</v>
      </c>
      <c r="I50" s="52">
        <v>2165</v>
      </c>
      <c r="J50" s="52">
        <v>2683</v>
      </c>
      <c r="K50" s="52">
        <v>2444</v>
      </c>
      <c r="L50" s="52">
        <v>2659</v>
      </c>
      <c r="M50" s="52">
        <v>3572</v>
      </c>
      <c r="N50" s="52">
        <v>4777</v>
      </c>
      <c r="O50" s="52">
        <v>3242</v>
      </c>
      <c r="P50" s="52">
        <v>1450</v>
      </c>
      <c r="Q50" s="52">
        <v>5812</v>
      </c>
      <c r="R50" s="52">
        <v>6035</v>
      </c>
      <c r="S50" s="52">
        <v>3888</v>
      </c>
      <c r="T50" s="52">
        <v>4966</v>
      </c>
      <c r="U50" s="52">
        <v>5086</v>
      </c>
      <c r="V50" s="52">
        <v>7169</v>
      </c>
      <c r="W50" s="52">
        <v>10331</v>
      </c>
      <c r="DA50" s="63" t="s">
        <v>1507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2</v>
      </c>
      <c r="I51" s="52">
        <v>13</v>
      </c>
      <c r="J51" s="52">
        <v>18</v>
      </c>
      <c r="K51" s="52">
        <v>50</v>
      </c>
      <c r="L51" s="52">
        <v>16</v>
      </c>
      <c r="M51" s="52">
        <v>18</v>
      </c>
      <c r="N51" s="52">
        <v>138</v>
      </c>
      <c r="O51" s="52">
        <v>0</v>
      </c>
      <c r="P51" s="52">
        <v>0</v>
      </c>
      <c r="Q51" s="52">
        <v>91</v>
      </c>
      <c r="R51" s="52">
        <v>115</v>
      </c>
      <c r="S51" s="52">
        <v>0</v>
      </c>
      <c r="T51" s="52">
        <v>0</v>
      </c>
      <c r="U51" s="52">
        <v>0</v>
      </c>
      <c r="V51" s="52">
        <v>172</v>
      </c>
      <c r="W51" s="52">
        <v>186</v>
      </c>
      <c r="DA51" s="63" t="s">
        <v>1508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899</v>
      </c>
      <c r="Q54" s="52">
        <v>0</v>
      </c>
      <c r="R54" s="52">
        <v>0</v>
      </c>
      <c r="S54" s="52">
        <v>0</v>
      </c>
      <c r="T54" s="52">
        <v>40</v>
      </c>
      <c r="U54" s="52">
        <v>2817</v>
      </c>
      <c r="V54" s="52">
        <v>0</v>
      </c>
      <c r="W54" s="52">
        <v>1015</v>
      </c>
      <c r="DA54" s="63" t="s">
        <v>1509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493</v>
      </c>
      <c r="Q55" s="52">
        <v>1</v>
      </c>
      <c r="R55" s="52">
        <v>1</v>
      </c>
      <c r="S55" s="52">
        <v>694</v>
      </c>
      <c r="T55" s="52">
        <v>2002</v>
      </c>
      <c r="U55" s="52">
        <v>0</v>
      </c>
      <c r="V55" s="52">
        <v>5682</v>
      </c>
      <c r="W55" s="52">
        <v>2595</v>
      </c>
      <c r="DA55" s="63" t="s">
        <v>1510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297</v>
      </c>
      <c r="Q59" s="52">
        <v>94</v>
      </c>
      <c r="R59" s="52">
        <v>529</v>
      </c>
      <c r="S59" s="52">
        <v>736</v>
      </c>
      <c r="T59" s="52">
        <v>869</v>
      </c>
      <c r="U59" s="52">
        <v>1158</v>
      </c>
      <c r="V59" s="52">
        <v>1429</v>
      </c>
      <c r="W59" s="52">
        <v>28</v>
      </c>
      <c r="DA59" s="63" t="s">
        <v>1511</v>
      </c>
    </row>
    <row r="60" spans="1:105" ht="12" customHeight="1" x14ac:dyDescent="0.25">
      <c r="A60" s="109" t="s">
        <v>120</v>
      </c>
      <c r="B60" s="36">
        <v>0</v>
      </c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3288</v>
      </c>
      <c r="Q60" s="36">
        <v>5706</v>
      </c>
      <c r="R60" s="36">
        <v>7335</v>
      </c>
      <c r="S60" s="36">
        <v>7108</v>
      </c>
      <c r="T60" s="36">
        <v>10323</v>
      </c>
      <c r="U60" s="36">
        <v>11819</v>
      </c>
      <c r="V60" s="36">
        <v>15751</v>
      </c>
      <c r="W60" s="36">
        <v>17522</v>
      </c>
      <c r="DA60" s="60" t="s">
        <v>1512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1513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0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1238</v>
      </c>
      <c r="I64" s="52">
        <v>2673</v>
      </c>
      <c r="J64" s="52">
        <v>4875</v>
      </c>
      <c r="K64" s="52">
        <v>6970</v>
      </c>
      <c r="L64" s="52">
        <v>7841</v>
      </c>
      <c r="M64" s="52">
        <v>7763</v>
      </c>
      <c r="N64" s="52">
        <v>11045</v>
      </c>
      <c r="O64" s="52">
        <v>7820</v>
      </c>
      <c r="P64" s="52">
        <v>11467</v>
      </c>
      <c r="Q64" s="52">
        <v>13199</v>
      </c>
      <c r="R64" s="52">
        <v>17643</v>
      </c>
      <c r="S64" s="52">
        <v>20654</v>
      </c>
      <c r="T64" s="52">
        <v>17766</v>
      </c>
      <c r="U64" s="52">
        <v>16629</v>
      </c>
      <c r="V64" s="52">
        <v>17153</v>
      </c>
      <c r="W64" s="52">
        <v>7918</v>
      </c>
      <c r="DA64" s="63" t="s">
        <v>1514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0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1275</v>
      </c>
      <c r="Q67" s="52">
        <v>3704</v>
      </c>
      <c r="R67" s="52">
        <v>4978</v>
      </c>
      <c r="S67" s="52">
        <v>6721</v>
      </c>
      <c r="T67" s="52">
        <v>11533</v>
      </c>
      <c r="U67" s="52">
        <v>9400</v>
      </c>
      <c r="V67" s="52">
        <v>12771</v>
      </c>
      <c r="W67" s="52">
        <v>8782</v>
      </c>
      <c r="DA67" s="63" t="s">
        <v>1515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0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1142</v>
      </c>
      <c r="I69" s="52">
        <v>2289</v>
      </c>
      <c r="J69" s="52">
        <v>4160</v>
      </c>
      <c r="K69" s="52">
        <v>5323</v>
      </c>
      <c r="L69" s="52">
        <v>5160</v>
      </c>
      <c r="M69" s="52">
        <v>6285</v>
      </c>
      <c r="N69" s="52">
        <v>8241</v>
      </c>
      <c r="O69" s="52">
        <v>7838</v>
      </c>
      <c r="P69" s="52">
        <v>11626</v>
      </c>
      <c r="Q69" s="52">
        <v>5023</v>
      </c>
      <c r="R69" s="52">
        <v>13310</v>
      </c>
      <c r="S69" s="52">
        <v>17250</v>
      </c>
      <c r="T69" s="52">
        <v>16553</v>
      </c>
      <c r="U69" s="52">
        <v>15237</v>
      </c>
      <c r="V69" s="52">
        <v>7358</v>
      </c>
      <c r="W69" s="52">
        <v>6160</v>
      </c>
      <c r="DA69" s="63" t="s">
        <v>1516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79</v>
      </c>
      <c r="I70" s="52">
        <v>346</v>
      </c>
      <c r="J70" s="52">
        <v>663</v>
      </c>
      <c r="K70" s="52">
        <v>1551</v>
      </c>
      <c r="L70" s="52">
        <v>2330</v>
      </c>
      <c r="M70" s="52">
        <v>641</v>
      </c>
      <c r="N70" s="52">
        <v>2685</v>
      </c>
      <c r="O70" s="52">
        <v>0</v>
      </c>
      <c r="P70" s="52">
        <v>0</v>
      </c>
      <c r="Q70" s="52">
        <v>5851</v>
      </c>
      <c r="R70" s="52">
        <v>3666</v>
      </c>
      <c r="S70" s="52">
        <v>3228</v>
      </c>
      <c r="T70" s="52">
        <v>1867</v>
      </c>
      <c r="U70" s="52">
        <v>1506</v>
      </c>
      <c r="V70" s="52">
        <v>8891</v>
      </c>
      <c r="W70" s="52">
        <v>1570</v>
      </c>
      <c r="DA70" s="63" t="s">
        <v>1517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0</v>
      </c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86</v>
      </c>
      <c r="Q73" s="52">
        <v>0</v>
      </c>
      <c r="R73" s="52">
        <v>0</v>
      </c>
      <c r="S73" s="52">
        <v>0</v>
      </c>
      <c r="T73" s="52">
        <v>0</v>
      </c>
      <c r="U73" s="52">
        <v>203</v>
      </c>
      <c r="V73" s="52">
        <v>0</v>
      </c>
      <c r="W73" s="52">
        <v>223</v>
      </c>
      <c r="DA73" s="63" t="s">
        <v>1518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46</v>
      </c>
      <c r="Q74" s="52">
        <v>1450</v>
      </c>
      <c r="R74" s="52">
        <v>587</v>
      </c>
      <c r="S74" s="52">
        <v>368</v>
      </c>
      <c r="T74" s="52">
        <v>1</v>
      </c>
      <c r="U74" s="52">
        <v>0</v>
      </c>
      <c r="V74" s="52">
        <v>1297</v>
      </c>
      <c r="W74" s="52">
        <v>564</v>
      </c>
      <c r="DA74" s="63" t="s">
        <v>1519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0</v>
      </c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4376</v>
      </c>
      <c r="Q78" s="52">
        <v>14677</v>
      </c>
      <c r="R78" s="52">
        <v>18422</v>
      </c>
      <c r="S78" s="52">
        <v>21213</v>
      </c>
      <c r="T78" s="52">
        <v>15497</v>
      </c>
      <c r="U78" s="52">
        <v>20833</v>
      </c>
      <c r="V78" s="52">
        <v>36550</v>
      </c>
      <c r="W78" s="52">
        <v>32670</v>
      </c>
      <c r="DA78" s="63" t="s">
        <v>1520</v>
      </c>
    </row>
    <row r="79" spans="1:105" ht="12" customHeight="1" x14ac:dyDescent="0.25">
      <c r="A79" s="109" t="s">
        <v>120</v>
      </c>
      <c r="B79" s="36">
        <v>0</v>
      </c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0</v>
      </c>
      <c r="Q79" s="36">
        <v>0</v>
      </c>
      <c r="R79" s="36">
        <v>0</v>
      </c>
      <c r="S79" s="36">
        <v>0</v>
      </c>
      <c r="T79" s="36">
        <v>0</v>
      </c>
      <c r="U79" s="36">
        <v>6170</v>
      </c>
      <c r="V79" s="36">
        <v>276</v>
      </c>
      <c r="W79" s="36">
        <v>1970</v>
      </c>
      <c r="DA79" s="60" t="s">
        <v>1521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1522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0</v>
      </c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124</v>
      </c>
      <c r="I83" s="52">
        <v>230</v>
      </c>
      <c r="J83" s="52">
        <v>479</v>
      </c>
      <c r="K83" s="52">
        <v>589</v>
      </c>
      <c r="L83" s="52">
        <v>727</v>
      </c>
      <c r="M83" s="52">
        <v>737</v>
      </c>
      <c r="N83" s="52">
        <v>1550</v>
      </c>
      <c r="O83" s="52">
        <v>1591</v>
      </c>
      <c r="P83" s="52">
        <v>1600</v>
      </c>
      <c r="Q83" s="52">
        <v>847</v>
      </c>
      <c r="R83" s="52">
        <v>1057</v>
      </c>
      <c r="S83" s="52">
        <v>193</v>
      </c>
      <c r="T83" s="52">
        <v>376</v>
      </c>
      <c r="U83" s="52">
        <v>0</v>
      </c>
      <c r="V83" s="52">
        <v>0</v>
      </c>
      <c r="W83" s="52">
        <v>505</v>
      </c>
      <c r="DA83" s="63" t="s">
        <v>1523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0</v>
      </c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234</v>
      </c>
      <c r="Q86" s="52">
        <v>477</v>
      </c>
      <c r="R86" s="52">
        <v>497</v>
      </c>
      <c r="S86" s="52">
        <v>401</v>
      </c>
      <c r="T86" s="52">
        <v>329</v>
      </c>
      <c r="U86" s="52">
        <v>158</v>
      </c>
      <c r="V86" s="52">
        <v>119</v>
      </c>
      <c r="W86" s="52">
        <v>76</v>
      </c>
      <c r="DA86" s="63" t="s">
        <v>1524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0</v>
      </c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8</v>
      </c>
      <c r="I88" s="52">
        <v>50</v>
      </c>
      <c r="J88" s="52">
        <v>161</v>
      </c>
      <c r="K88" s="52">
        <v>248</v>
      </c>
      <c r="L88" s="52">
        <v>214</v>
      </c>
      <c r="M88" s="52">
        <v>145</v>
      </c>
      <c r="N88" s="52">
        <v>201</v>
      </c>
      <c r="O88" s="52">
        <v>322</v>
      </c>
      <c r="P88" s="52">
        <v>1293</v>
      </c>
      <c r="Q88" s="52">
        <v>1037</v>
      </c>
      <c r="R88" s="52">
        <v>829</v>
      </c>
      <c r="S88" s="52">
        <v>923</v>
      </c>
      <c r="T88" s="52">
        <v>1079</v>
      </c>
      <c r="U88" s="52">
        <v>742</v>
      </c>
      <c r="V88" s="52">
        <v>1365</v>
      </c>
      <c r="W88" s="52">
        <v>1145</v>
      </c>
      <c r="DA88" s="63" t="s">
        <v>1525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4</v>
      </c>
      <c r="L89" s="52">
        <v>2</v>
      </c>
      <c r="M89" s="52">
        <v>2</v>
      </c>
      <c r="N89" s="52">
        <v>2</v>
      </c>
      <c r="O89" s="52">
        <v>0</v>
      </c>
      <c r="P89" s="52">
        <v>4</v>
      </c>
      <c r="Q89" s="52">
        <v>36</v>
      </c>
      <c r="R89" s="52">
        <v>0</v>
      </c>
      <c r="S89" s="52">
        <v>12</v>
      </c>
      <c r="T89" s="52">
        <v>22</v>
      </c>
      <c r="U89" s="52">
        <v>0</v>
      </c>
      <c r="V89" s="52">
        <v>20</v>
      </c>
      <c r="W89" s="52">
        <v>7</v>
      </c>
      <c r="DA89" s="63" t="s">
        <v>1526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0</v>
      </c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0</v>
      </c>
      <c r="S92" s="52">
        <v>0</v>
      </c>
      <c r="T92" s="52">
        <v>0</v>
      </c>
      <c r="U92" s="52">
        <v>0</v>
      </c>
      <c r="V92" s="52">
        <v>0</v>
      </c>
      <c r="W92" s="52">
        <v>0</v>
      </c>
      <c r="DA92" s="63" t="s">
        <v>1527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1528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0</v>
      </c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0</v>
      </c>
      <c r="I96" s="52">
        <v>0</v>
      </c>
      <c r="J96" s="52">
        <v>0</v>
      </c>
      <c r="K96" s="52">
        <v>0</v>
      </c>
      <c r="L96" s="52">
        <v>0</v>
      </c>
      <c r="M96" s="52">
        <v>0</v>
      </c>
      <c r="N96" s="52">
        <v>0</v>
      </c>
      <c r="O96" s="52">
        <v>0</v>
      </c>
      <c r="P96" s="52">
        <v>0</v>
      </c>
      <c r="Q96" s="52">
        <v>0</v>
      </c>
      <c r="R96" s="52">
        <v>0</v>
      </c>
      <c r="S96" s="52">
        <v>0</v>
      </c>
      <c r="T96" s="52">
        <v>1</v>
      </c>
      <c r="U96" s="52">
        <v>0</v>
      </c>
      <c r="V96" s="52">
        <v>0</v>
      </c>
      <c r="W96" s="52">
        <v>0</v>
      </c>
      <c r="DA96" s="63" t="s">
        <v>1529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52">
        <v>0</v>
      </c>
      <c r="R97" s="52">
        <v>637</v>
      </c>
      <c r="S97" s="52">
        <v>0</v>
      </c>
      <c r="T97" s="52">
        <v>92</v>
      </c>
      <c r="U97" s="52">
        <v>0</v>
      </c>
      <c r="V97" s="52">
        <v>2</v>
      </c>
      <c r="W97" s="52">
        <v>0</v>
      </c>
      <c r="DA97" s="63" t="s">
        <v>1530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1531</v>
      </c>
    </row>
    <row r="102" spans="1:105" ht="12" customHeight="1" x14ac:dyDescent="0.25">
      <c r="A102" s="97" t="s">
        <v>50</v>
      </c>
      <c r="B102" s="52">
        <v>0</v>
      </c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73</v>
      </c>
      <c r="Q102" s="52">
        <v>20</v>
      </c>
      <c r="R102" s="52">
        <v>117</v>
      </c>
      <c r="S102" s="52">
        <v>105</v>
      </c>
      <c r="T102" s="52">
        <v>115</v>
      </c>
      <c r="U102" s="52">
        <v>67</v>
      </c>
      <c r="V102" s="52">
        <v>88</v>
      </c>
      <c r="W102" s="52">
        <v>3</v>
      </c>
      <c r="DA102" s="63" t="s">
        <v>1532</v>
      </c>
    </row>
    <row r="103" spans="1:105" ht="12" customHeight="1" x14ac:dyDescent="0.25">
      <c r="A103" s="109" t="s">
        <v>120</v>
      </c>
      <c r="B103" s="36">
        <v>0</v>
      </c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6">
        <v>0</v>
      </c>
      <c r="K103" s="36">
        <v>0</v>
      </c>
      <c r="L103" s="36">
        <v>0</v>
      </c>
      <c r="M103" s="36">
        <v>0</v>
      </c>
      <c r="N103" s="36">
        <v>0</v>
      </c>
      <c r="O103" s="36">
        <v>0</v>
      </c>
      <c r="P103" s="36">
        <v>809</v>
      </c>
      <c r="Q103" s="36">
        <v>1064</v>
      </c>
      <c r="R103" s="36">
        <v>1620</v>
      </c>
      <c r="S103" s="36">
        <v>1061</v>
      </c>
      <c r="T103" s="36">
        <v>1412</v>
      </c>
      <c r="U103" s="36">
        <v>771</v>
      </c>
      <c r="V103" s="36">
        <v>1028</v>
      </c>
      <c r="W103" s="36">
        <v>2252</v>
      </c>
      <c r="DA103" s="60" t="s">
        <v>1533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1534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1535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1536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1537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1538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1539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1540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1541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1542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1543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  <c r="Q126" s="52">
        <v>0</v>
      </c>
      <c r="R126" s="52">
        <v>0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DA126" s="63" t="s">
        <v>1544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0</v>
      </c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0</v>
      </c>
      <c r="S129" s="52">
        <v>0</v>
      </c>
      <c r="T129" s="52">
        <v>0</v>
      </c>
      <c r="U129" s="52">
        <v>0</v>
      </c>
      <c r="V129" s="52">
        <v>0</v>
      </c>
      <c r="W129" s="52">
        <v>0</v>
      </c>
      <c r="DA129" s="63" t="s">
        <v>1545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DA131" s="63" t="s">
        <v>1546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1547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0</v>
      </c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0</v>
      </c>
      <c r="T135" s="52">
        <v>0</v>
      </c>
      <c r="U135" s="52">
        <v>0</v>
      </c>
      <c r="V135" s="52">
        <v>0</v>
      </c>
      <c r="W135" s="52">
        <v>0</v>
      </c>
      <c r="DA135" s="63" t="s">
        <v>1548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DA136" s="63" t="s">
        <v>1549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1550</v>
      </c>
    </row>
    <row r="141" spans="1:105" ht="12" customHeight="1" x14ac:dyDescent="0.25">
      <c r="A141" s="109" t="s">
        <v>120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0</v>
      </c>
      <c r="S141" s="36">
        <v>0</v>
      </c>
      <c r="T141" s="36">
        <v>0</v>
      </c>
      <c r="U141" s="36">
        <v>0</v>
      </c>
      <c r="V141" s="36">
        <v>0</v>
      </c>
      <c r="W141" s="36">
        <v>0</v>
      </c>
      <c r="DA141" s="60" t="s">
        <v>1551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1552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5</v>
      </c>
      <c r="I145" s="52">
        <v>16</v>
      </c>
      <c r="J145" s="52">
        <v>34</v>
      </c>
      <c r="K145" s="52">
        <v>58</v>
      </c>
      <c r="L145" s="52">
        <v>86</v>
      </c>
      <c r="M145" s="52">
        <v>122</v>
      </c>
      <c r="N145" s="52">
        <v>189</v>
      </c>
      <c r="O145" s="52">
        <v>252</v>
      </c>
      <c r="P145" s="52">
        <v>381</v>
      </c>
      <c r="Q145" s="52">
        <v>444</v>
      </c>
      <c r="R145" s="52">
        <v>609</v>
      </c>
      <c r="S145" s="52">
        <v>814</v>
      </c>
      <c r="T145" s="52">
        <v>1050</v>
      </c>
      <c r="U145" s="52">
        <v>1184</v>
      </c>
      <c r="V145" s="52">
        <v>1109</v>
      </c>
      <c r="W145" s="52">
        <v>900</v>
      </c>
      <c r="DA145" s="63" t="s">
        <v>1553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0</v>
      </c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113</v>
      </c>
      <c r="Q147" s="52">
        <v>274</v>
      </c>
      <c r="R147" s="52">
        <v>312</v>
      </c>
      <c r="S147" s="52">
        <v>388</v>
      </c>
      <c r="T147" s="52">
        <v>492</v>
      </c>
      <c r="U147" s="52">
        <v>564</v>
      </c>
      <c r="V147" s="52">
        <v>1310</v>
      </c>
      <c r="W147" s="52">
        <v>876</v>
      </c>
      <c r="DA147" s="63" t="s">
        <v>1554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DA149" s="63" t="s">
        <v>1555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1556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106</v>
      </c>
      <c r="Q153" s="52">
        <v>0</v>
      </c>
      <c r="R153" s="52">
        <v>0</v>
      </c>
      <c r="S153" s="52">
        <v>0</v>
      </c>
      <c r="T153" s="52">
        <v>20</v>
      </c>
      <c r="U153" s="52">
        <v>1429</v>
      </c>
      <c r="V153" s="52">
        <v>0</v>
      </c>
      <c r="W153" s="52">
        <v>372</v>
      </c>
      <c r="DA153" s="63" t="s">
        <v>1557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54</v>
      </c>
      <c r="Q154" s="52">
        <v>306</v>
      </c>
      <c r="R154" s="52">
        <v>546</v>
      </c>
      <c r="S154" s="52">
        <v>849</v>
      </c>
      <c r="T154" s="52">
        <v>1164</v>
      </c>
      <c r="U154" s="52">
        <v>0</v>
      </c>
      <c r="V154" s="52">
        <v>1448</v>
      </c>
      <c r="W154" s="52">
        <v>959</v>
      </c>
      <c r="DA154" s="63" t="s">
        <v>1558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10</v>
      </c>
      <c r="Q158" s="52">
        <v>3</v>
      </c>
      <c r="R158" s="52">
        <v>38</v>
      </c>
      <c r="S158" s="52">
        <v>84</v>
      </c>
      <c r="T158" s="52">
        <v>92</v>
      </c>
      <c r="U158" s="52">
        <v>123</v>
      </c>
      <c r="V158" s="52">
        <v>119</v>
      </c>
      <c r="W158" s="52">
        <v>1</v>
      </c>
      <c r="DA158" s="63" t="s">
        <v>1559</v>
      </c>
    </row>
    <row r="159" spans="1:105" ht="12" customHeight="1" x14ac:dyDescent="0.25">
      <c r="A159" s="109" t="s">
        <v>120</v>
      </c>
      <c r="B159" s="36">
        <v>0</v>
      </c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139</v>
      </c>
      <c r="Q159" s="36">
        <v>312</v>
      </c>
      <c r="R159" s="36">
        <v>513</v>
      </c>
      <c r="S159" s="36">
        <v>776</v>
      </c>
      <c r="T159" s="36">
        <v>1095</v>
      </c>
      <c r="U159" s="36">
        <v>1286</v>
      </c>
      <c r="V159" s="36">
        <v>1320</v>
      </c>
      <c r="W159" s="36">
        <v>1342</v>
      </c>
      <c r="DA159" s="60" t="s">
        <v>1560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1561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0</v>
      </c>
      <c r="C163" s="52">
        <v>0</v>
      </c>
      <c r="D163" s="52">
        <v>0</v>
      </c>
      <c r="E163" s="52">
        <v>0</v>
      </c>
      <c r="F163" s="52">
        <v>0</v>
      </c>
      <c r="G163" s="52">
        <v>0</v>
      </c>
      <c r="H163" s="52">
        <v>0</v>
      </c>
      <c r="I163" s="52">
        <v>135</v>
      </c>
      <c r="J163" s="52">
        <v>0</v>
      </c>
      <c r="K163" s="52">
        <v>857</v>
      </c>
      <c r="L163" s="52">
        <v>374</v>
      </c>
      <c r="M163" s="52">
        <v>1374</v>
      </c>
      <c r="N163" s="52">
        <v>1267</v>
      </c>
      <c r="O163" s="52">
        <v>1195</v>
      </c>
      <c r="P163" s="52">
        <v>647</v>
      </c>
      <c r="Q163" s="52">
        <v>2</v>
      </c>
      <c r="R163" s="52">
        <v>0</v>
      </c>
      <c r="S163" s="52">
        <v>0</v>
      </c>
      <c r="T163" s="52">
        <v>292</v>
      </c>
      <c r="U163" s="52">
        <v>574</v>
      </c>
      <c r="V163" s="52">
        <v>634</v>
      </c>
      <c r="W163" s="52">
        <v>809</v>
      </c>
      <c r="DA163" s="63" t="s">
        <v>1562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0</v>
      </c>
      <c r="C165" s="52">
        <v>0</v>
      </c>
      <c r="D165" s="52">
        <v>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0</v>
      </c>
      <c r="K165" s="52">
        <v>0</v>
      </c>
      <c r="L165" s="52">
        <v>0</v>
      </c>
      <c r="M165" s="52">
        <v>0</v>
      </c>
      <c r="N165" s="52">
        <v>0</v>
      </c>
      <c r="O165" s="52">
        <v>0</v>
      </c>
      <c r="P165" s="52">
        <v>273</v>
      </c>
      <c r="Q165" s="52">
        <v>210</v>
      </c>
      <c r="R165" s="52">
        <v>0</v>
      </c>
      <c r="S165" s="52">
        <v>4</v>
      </c>
      <c r="T165" s="52">
        <v>90</v>
      </c>
      <c r="U165" s="52">
        <v>223</v>
      </c>
      <c r="V165" s="52">
        <v>883</v>
      </c>
      <c r="W165" s="52">
        <v>627</v>
      </c>
      <c r="DA165" s="63" t="s">
        <v>1563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0</v>
      </c>
      <c r="S167" s="52">
        <v>0</v>
      </c>
      <c r="T167" s="52">
        <v>0</v>
      </c>
      <c r="U167" s="52">
        <v>0</v>
      </c>
      <c r="V167" s="52">
        <v>0</v>
      </c>
      <c r="W167" s="52">
        <v>0</v>
      </c>
      <c r="DA167" s="63" t="s">
        <v>1564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1565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0</v>
      </c>
      <c r="C171" s="52">
        <v>0</v>
      </c>
      <c r="D171" s="52">
        <v>0</v>
      </c>
      <c r="E171" s="52">
        <v>0</v>
      </c>
      <c r="F171" s="52">
        <v>0</v>
      </c>
      <c r="G171" s="52">
        <v>0</v>
      </c>
      <c r="H171" s="52">
        <v>0</v>
      </c>
      <c r="I171" s="52">
        <v>0</v>
      </c>
      <c r="J171" s="52">
        <v>0</v>
      </c>
      <c r="K171" s="52">
        <v>0</v>
      </c>
      <c r="L171" s="52">
        <v>0</v>
      </c>
      <c r="M171" s="52">
        <v>0</v>
      </c>
      <c r="N171" s="52">
        <v>0</v>
      </c>
      <c r="O171" s="52">
        <v>0</v>
      </c>
      <c r="P171" s="52">
        <v>310</v>
      </c>
      <c r="Q171" s="52">
        <v>0</v>
      </c>
      <c r="R171" s="52">
        <v>0</v>
      </c>
      <c r="S171" s="52">
        <v>0</v>
      </c>
      <c r="T171" s="52">
        <v>19</v>
      </c>
      <c r="U171" s="52">
        <v>1983</v>
      </c>
      <c r="V171" s="52">
        <v>0</v>
      </c>
      <c r="W171" s="52">
        <v>504</v>
      </c>
      <c r="DA171" s="63" t="s">
        <v>1566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169</v>
      </c>
      <c r="Q172" s="52">
        <v>36</v>
      </c>
      <c r="R172" s="52">
        <v>171</v>
      </c>
      <c r="S172" s="52">
        <v>571</v>
      </c>
      <c r="T172" s="52">
        <v>1130</v>
      </c>
      <c r="U172" s="52">
        <v>0</v>
      </c>
      <c r="V172" s="52">
        <v>1982</v>
      </c>
      <c r="W172" s="52">
        <v>1285</v>
      </c>
      <c r="DA172" s="63" t="s">
        <v>1567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0</v>
      </c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35</v>
      </c>
      <c r="Q176" s="52">
        <v>1</v>
      </c>
      <c r="R176" s="52">
        <v>12</v>
      </c>
      <c r="S176" s="52">
        <v>54</v>
      </c>
      <c r="T176" s="52">
        <v>90</v>
      </c>
      <c r="U176" s="52">
        <v>178</v>
      </c>
      <c r="V176" s="52">
        <v>160</v>
      </c>
      <c r="W176" s="52">
        <v>2</v>
      </c>
      <c r="DA176" s="63" t="s">
        <v>1568</v>
      </c>
    </row>
    <row r="177" spans="1:105" ht="12" customHeight="1" x14ac:dyDescent="0.25">
      <c r="A177" s="109" t="s">
        <v>120</v>
      </c>
      <c r="B177" s="36">
        <v>0</v>
      </c>
      <c r="C177" s="36">
        <v>0</v>
      </c>
      <c r="D177" s="36">
        <v>0</v>
      </c>
      <c r="E177" s="36">
        <v>0</v>
      </c>
      <c r="F177" s="36">
        <v>0</v>
      </c>
      <c r="G177" s="36">
        <v>0</v>
      </c>
      <c r="H177" s="36">
        <v>0</v>
      </c>
      <c r="I177" s="36">
        <v>0</v>
      </c>
      <c r="J177" s="36">
        <v>0</v>
      </c>
      <c r="K177" s="36">
        <v>0</v>
      </c>
      <c r="L177" s="36">
        <v>0</v>
      </c>
      <c r="M177" s="36">
        <v>0</v>
      </c>
      <c r="N177" s="36">
        <v>0</v>
      </c>
      <c r="O177" s="36">
        <v>0</v>
      </c>
      <c r="P177" s="36">
        <v>381</v>
      </c>
      <c r="Q177" s="36">
        <v>40</v>
      </c>
      <c r="R177" s="36">
        <v>167</v>
      </c>
      <c r="S177" s="36">
        <v>547</v>
      </c>
      <c r="T177" s="36">
        <v>1110</v>
      </c>
      <c r="U177" s="36">
        <v>1832</v>
      </c>
      <c r="V177" s="36">
        <v>1793</v>
      </c>
      <c r="W177" s="36">
        <v>1758</v>
      </c>
      <c r="DA177" s="60" t="s">
        <v>1569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1570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1.7064568698991947</v>
      </c>
      <c r="C3" s="117">
        <f t="shared" si="0"/>
        <v>1.3799052790683284</v>
      </c>
      <c r="D3" s="117">
        <f t="shared" si="0"/>
        <v>1.0848313528873574</v>
      </c>
      <c r="E3" s="117">
        <f t="shared" si="0"/>
        <v>0.78933728901126687</v>
      </c>
      <c r="F3" s="117">
        <f t="shared" si="0"/>
        <v>0.7305191215957817</v>
      </c>
      <c r="G3" s="117">
        <f t="shared" si="0"/>
        <v>0.79152493025363901</v>
      </c>
      <c r="H3" s="117">
        <f t="shared" si="0"/>
        <v>0.68110533540657181</v>
      </c>
      <c r="I3" s="117">
        <f t="shared" si="0"/>
        <v>0.56585382243842541</v>
      </c>
      <c r="J3" s="117">
        <f t="shared" si="0"/>
        <v>0.52397498459652636</v>
      </c>
      <c r="K3" s="117">
        <f t="shared" si="0"/>
        <v>0.57275537283017519</v>
      </c>
      <c r="L3" s="117">
        <f t="shared" si="0"/>
        <v>0.65880597190129309</v>
      </c>
      <c r="M3" s="117">
        <f t="shared" si="0"/>
        <v>0.608412137532512</v>
      </c>
      <c r="N3" s="117">
        <f t="shared" si="0"/>
        <v>0.50677192315852837</v>
      </c>
      <c r="O3" s="117">
        <f t="shared" si="0"/>
        <v>0.71543190843956572</v>
      </c>
      <c r="P3" s="117">
        <f t="shared" si="0"/>
        <v>0.59427147930029911</v>
      </c>
      <c r="Q3" s="117">
        <f t="shared" si="0"/>
        <v>0.67993537611353538</v>
      </c>
      <c r="R3" s="117">
        <f t="shared" ref="R3:V3" si="1">R4+R7+R9+R19</f>
        <v>0.64404829966852317</v>
      </c>
      <c r="S3" s="117">
        <f t="shared" si="1"/>
        <v>0.42431445597428441</v>
      </c>
      <c r="T3" s="117">
        <f t="shared" si="1"/>
        <v>0.27481045188611936</v>
      </c>
      <c r="U3" s="117">
        <f t="shared" si="1"/>
        <v>0.28555471824796685</v>
      </c>
      <c r="V3" s="117">
        <f t="shared" si="1"/>
        <v>0.2972491885020242</v>
      </c>
      <c r="W3" s="117">
        <f t="shared" ref="W3" si="2">W4+W7+W9+W19</f>
        <v>0.38187687127824038</v>
      </c>
      <c r="DA3" s="129" t="s">
        <v>1571</v>
      </c>
    </row>
    <row r="4" spans="1:105" ht="12.95" customHeight="1" x14ac:dyDescent="0.25">
      <c r="A4" s="121" t="s">
        <v>57</v>
      </c>
      <c r="B4" s="122">
        <f t="shared" ref="B4:Q4" si="3">SUM(B5:B6)</f>
        <v>1.5297918588014081</v>
      </c>
      <c r="C4" s="122">
        <f t="shared" si="3"/>
        <v>1.2341447543458921</v>
      </c>
      <c r="D4" s="122">
        <f t="shared" si="3"/>
        <v>0.97655735391630749</v>
      </c>
      <c r="E4" s="122">
        <f t="shared" si="3"/>
        <v>0.70889717640467964</v>
      </c>
      <c r="F4" s="122">
        <f t="shared" si="3"/>
        <v>0.65774850096203319</v>
      </c>
      <c r="G4" s="122">
        <f t="shared" si="3"/>
        <v>0.72209709140331058</v>
      </c>
      <c r="H4" s="122">
        <f t="shared" si="3"/>
        <v>0.61923788003255353</v>
      </c>
      <c r="I4" s="122">
        <f t="shared" si="3"/>
        <v>0.51697707631857825</v>
      </c>
      <c r="J4" s="122">
        <f t="shared" si="3"/>
        <v>0.47657290597975299</v>
      </c>
      <c r="K4" s="122">
        <f t="shared" si="3"/>
        <v>0.52136698240224766</v>
      </c>
      <c r="L4" s="122">
        <f t="shared" si="3"/>
        <v>0.6086531867103272</v>
      </c>
      <c r="M4" s="122">
        <f t="shared" si="3"/>
        <v>0.54751291893574039</v>
      </c>
      <c r="N4" s="122">
        <f t="shared" si="3"/>
        <v>0.45031895481009548</v>
      </c>
      <c r="O4" s="122">
        <f t="shared" si="3"/>
        <v>0.63878277914961801</v>
      </c>
      <c r="P4" s="122">
        <f t="shared" si="3"/>
        <v>0.50082727800014659</v>
      </c>
      <c r="Q4" s="122">
        <f t="shared" si="3"/>
        <v>0.61985734810717463</v>
      </c>
      <c r="R4" s="122">
        <f t="shared" ref="R4:V4" si="4">SUM(R5:R6)</f>
        <v>0.58999967754534244</v>
      </c>
      <c r="S4" s="122">
        <f t="shared" si="4"/>
        <v>0.38292042466016801</v>
      </c>
      <c r="T4" s="122">
        <f t="shared" si="4"/>
        <v>0.23885975197203083</v>
      </c>
      <c r="U4" s="122">
        <f t="shared" si="4"/>
        <v>0.25011797347754561</v>
      </c>
      <c r="V4" s="122">
        <f t="shared" si="4"/>
        <v>0.26765366730045831</v>
      </c>
      <c r="W4" s="122">
        <f t="shared" ref="W4" si="5">SUM(W5:W6)</f>
        <v>0.35026584731568455</v>
      </c>
      <c r="DA4" s="130" t="s">
        <v>1572</v>
      </c>
    </row>
    <row r="5" spans="1:105" ht="12" customHeight="1" x14ac:dyDescent="0.25">
      <c r="A5" s="97" t="s">
        <v>51</v>
      </c>
      <c r="B5" s="98">
        <v>1.5202063628546862</v>
      </c>
      <c r="C5" s="98">
        <v>1.2265692175408422</v>
      </c>
      <c r="D5" s="98">
        <v>0.97067927773000862</v>
      </c>
      <c r="E5" s="98">
        <v>0.70481513327601031</v>
      </c>
      <c r="F5" s="98">
        <v>0.65391229578675836</v>
      </c>
      <c r="G5" s="98">
        <v>0.71797076526225279</v>
      </c>
      <c r="H5" s="98">
        <v>0.61582115219260525</v>
      </c>
      <c r="I5" s="98">
        <v>0.51410146173688742</v>
      </c>
      <c r="J5" s="98">
        <v>0.47394668959587277</v>
      </c>
      <c r="K5" s="98">
        <v>0.51848667239896806</v>
      </c>
      <c r="L5" s="98">
        <v>0.60524505588993982</v>
      </c>
      <c r="M5" s="98">
        <v>0.54436801375752364</v>
      </c>
      <c r="N5" s="98">
        <v>0.44772141014617367</v>
      </c>
      <c r="O5" s="98">
        <v>0.63499570077386069</v>
      </c>
      <c r="P5" s="98">
        <v>0.49785038693035238</v>
      </c>
      <c r="Q5" s="98">
        <v>0.61625107480653507</v>
      </c>
      <c r="R5" s="98">
        <v>0.58658641444539983</v>
      </c>
      <c r="S5" s="98">
        <v>0.38073946689595867</v>
      </c>
      <c r="T5" s="98">
        <v>0.23748925193465192</v>
      </c>
      <c r="U5" s="98">
        <v>0.24866723989681869</v>
      </c>
      <c r="V5" s="98">
        <v>0.26612209802235609</v>
      </c>
      <c r="W5" s="98">
        <v>0.34823731728288915</v>
      </c>
      <c r="DA5" s="63" t="s">
        <v>1573</v>
      </c>
    </row>
    <row r="6" spans="1:105" ht="12" customHeight="1" x14ac:dyDescent="0.25">
      <c r="A6" s="97" t="s">
        <v>53</v>
      </c>
      <c r="B6" s="98">
        <v>9.5854959467219208E-3</v>
      </c>
      <c r="C6" s="98">
        <v>7.5755368050499294E-3</v>
      </c>
      <c r="D6" s="98">
        <v>5.8780761862989176E-3</v>
      </c>
      <c r="E6" s="98">
        <v>4.0820431286693231E-3</v>
      </c>
      <c r="F6" s="98">
        <v>3.836205175274829E-3</v>
      </c>
      <c r="G6" s="98">
        <v>4.1263261410577666E-3</v>
      </c>
      <c r="H6" s="98">
        <v>3.4167278399482568E-3</v>
      </c>
      <c r="I6" s="98">
        <v>2.8756145816908763E-3</v>
      </c>
      <c r="J6" s="98">
        <v>2.6262163838802074E-3</v>
      </c>
      <c r="K6" s="98">
        <v>2.880310003279631E-3</v>
      </c>
      <c r="L6" s="98">
        <v>3.4081308203874157E-3</v>
      </c>
      <c r="M6" s="98">
        <v>3.1449051782167351E-3</v>
      </c>
      <c r="N6" s="98">
        <v>2.5975446639218262E-3</v>
      </c>
      <c r="O6" s="98">
        <v>3.7870783757573655E-3</v>
      </c>
      <c r="P6" s="98">
        <v>2.976891069794204E-3</v>
      </c>
      <c r="Q6" s="98">
        <v>3.6062733006395615E-3</v>
      </c>
      <c r="R6" s="98">
        <v>3.4132630999425704E-3</v>
      </c>
      <c r="S6" s="98">
        <v>2.1809577642093346E-3</v>
      </c>
      <c r="T6" s="98">
        <v>1.3705000373789022E-3</v>
      </c>
      <c r="U6" s="98">
        <v>1.4507335807269429E-3</v>
      </c>
      <c r="V6" s="98">
        <v>1.5315692781022242E-3</v>
      </c>
      <c r="W6" s="98">
        <v>2.0285300327954102E-3</v>
      </c>
      <c r="DA6" s="63" t="s">
        <v>1574</v>
      </c>
    </row>
    <row r="7" spans="1:105" ht="12.95" customHeight="1" x14ac:dyDescent="0.25">
      <c r="A7" s="121" t="s">
        <v>92</v>
      </c>
      <c r="B7" s="122">
        <f t="shared" ref="B7:W7" si="6">B8</f>
        <v>2.3782451286679836E-3</v>
      </c>
      <c r="C7" s="122">
        <f t="shared" si="6"/>
        <v>2.3762668568174296E-3</v>
      </c>
      <c r="D7" s="122">
        <f t="shared" si="6"/>
        <v>2.5289889066663724E-3</v>
      </c>
      <c r="E7" s="122">
        <f t="shared" si="6"/>
        <v>4.4154889832358334E-3</v>
      </c>
      <c r="F7" s="122">
        <f t="shared" si="6"/>
        <v>1.4310323091641136E-3</v>
      </c>
      <c r="G7" s="122">
        <f t="shared" si="6"/>
        <v>1.2894828154250795E-3</v>
      </c>
      <c r="H7" s="122">
        <f t="shared" si="6"/>
        <v>1.2164712858617082E-3</v>
      </c>
      <c r="I7" s="122">
        <f t="shared" si="6"/>
        <v>3.8375551347722358E-4</v>
      </c>
      <c r="J7" s="122">
        <f t="shared" si="6"/>
        <v>2.8928669965697985E-4</v>
      </c>
      <c r="K7" s="122">
        <f t="shared" si="6"/>
        <v>1.7141613664629725E-4</v>
      </c>
      <c r="L7" s="122">
        <f t="shared" si="6"/>
        <v>7.1604965225474085E-4</v>
      </c>
      <c r="M7" s="122">
        <f t="shared" si="6"/>
        <v>1.6900234966557993E-3</v>
      </c>
      <c r="N7" s="122">
        <f t="shared" si="6"/>
        <v>2.2928277282918603E-3</v>
      </c>
      <c r="O7" s="122">
        <f t="shared" si="6"/>
        <v>2.893809204313251E-3</v>
      </c>
      <c r="P7" s="122">
        <f t="shared" si="6"/>
        <v>3.5874409686864777E-3</v>
      </c>
      <c r="Q7" s="122">
        <f t="shared" si="6"/>
        <v>3.9762132133048956E-3</v>
      </c>
      <c r="R7" s="122">
        <f t="shared" si="6"/>
        <v>3.6240964140930717E-3</v>
      </c>
      <c r="S7" s="122">
        <f t="shared" si="6"/>
        <v>2.5935073618974908E-3</v>
      </c>
      <c r="T7" s="122">
        <f t="shared" si="6"/>
        <v>2.0935350753340594E-3</v>
      </c>
      <c r="U7" s="122">
        <f t="shared" si="6"/>
        <v>1.6231614252060797E-3</v>
      </c>
      <c r="V7" s="122">
        <f t="shared" si="6"/>
        <v>1.0228355378438716E-3</v>
      </c>
      <c r="W7" s="122">
        <f t="shared" si="6"/>
        <v>6.4272557267553646E-4</v>
      </c>
      <c r="DA7" s="130" t="s">
        <v>1575</v>
      </c>
    </row>
    <row r="8" spans="1:105" ht="12" customHeight="1" x14ac:dyDescent="0.25">
      <c r="A8" s="97" t="s">
        <v>53</v>
      </c>
      <c r="B8" s="98">
        <v>2.3782451286679836E-3</v>
      </c>
      <c r="C8" s="98">
        <v>2.3762668568174296E-3</v>
      </c>
      <c r="D8" s="98">
        <v>2.5289889066663724E-3</v>
      </c>
      <c r="E8" s="98">
        <v>4.4154889832358334E-3</v>
      </c>
      <c r="F8" s="98">
        <v>1.4310323091641136E-3</v>
      </c>
      <c r="G8" s="98">
        <v>1.2894828154250795E-3</v>
      </c>
      <c r="H8" s="98">
        <v>1.2164712858617082E-3</v>
      </c>
      <c r="I8" s="98">
        <v>3.8375551347722358E-4</v>
      </c>
      <c r="J8" s="98">
        <v>2.8928669965697985E-4</v>
      </c>
      <c r="K8" s="98">
        <v>1.7141613664629725E-4</v>
      </c>
      <c r="L8" s="98">
        <v>7.1604965225474085E-4</v>
      </c>
      <c r="M8" s="98">
        <v>1.6900234966557993E-3</v>
      </c>
      <c r="N8" s="98">
        <v>2.2928277282918603E-3</v>
      </c>
      <c r="O8" s="98">
        <v>2.893809204313251E-3</v>
      </c>
      <c r="P8" s="98">
        <v>3.5874409686864777E-3</v>
      </c>
      <c r="Q8" s="98">
        <v>3.9762132133048956E-3</v>
      </c>
      <c r="R8" s="98">
        <v>3.6240964140930717E-3</v>
      </c>
      <c r="S8" s="98">
        <v>2.5935073618974908E-3</v>
      </c>
      <c r="T8" s="98">
        <v>2.0935350753340594E-3</v>
      </c>
      <c r="U8" s="98">
        <v>1.6231614252060797E-3</v>
      </c>
      <c r="V8" s="98">
        <v>1.0228355378438716E-3</v>
      </c>
      <c r="W8" s="98">
        <v>6.4272557267553646E-4</v>
      </c>
      <c r="DA8" s="63" t="s">
        <v>1576</v>
      </c>
    </row>
    <row r="9" spans="1:105" ht="12" customHeight="1" x14ac:dyDescent="0.25">
      <c r="A9" s="121" t="s">
        <v>55</v>
      </c>
      <c r="B9" s="122">
        <v>0.11747276511610755</v>
      </c>
      <c r="C9" s="122">
        <v>9.2548957988513258E-2</v>
      </c>
      <c r="D9" s="122">
        <v>7.2706800333100258E-2</v>
      </c>
      <c r="E9" s="122">
        <v>5.3576996083298564E-2</v>
      </c>
      <c r="F9" s="122">
        <v>4.8402005884605075E-2</v>
      </c>
      <c r="G9" s="122">
        <v>4.4407878166866498E-2</v>
      </c>
      <c r="H9" s="122">
        <v>3.8926786835870114E-2</v>
      </c>
      <c r="I9" s="122">
        <v>3.2696253960929525E-2</v>
      </c>
      <c r="J9" s="122">
        <v>3.1067005462786502E-2</v>
      </c>
      <c r="K9" s="122">
        <v>3.0823603411240234E-2</v>
      </c>
      <c r="L9" s="122">
        <v>3.1295865066826453E-2</v>
      </c>
      <c r="M9" s="122">
        <v>3.7133855333634461E-2</v>
      </c>
      <c r="N9" s="122">
        <v>3.1820580474298046E-2</v>
      </c>
      <c r="O9" s="122">
        <v>4.842240140408173E-2</v>
      </c>
      <c r="P9" s="122">
        <v>6.2497588289704253E-2</v>
      </c>
      <c r="Q9" s="122">
        <v>3.7131396358780253E-2</v>
      </c>
      <c r="R9" s="122">
        <v>3.3242540236467735E-2</v>
      </c>
      <c r="S9" s="122">
        <v>2.6865603950217497E-2</v>
      </c>
      <c r="T9" s="122">
        <v>2.2823084823883361E-2</v>
      </c>
      <c r="U9" s="122">
        <v>2.247758993037148E-2</v>
      </c>
      <c r="V9" s="122">
        <v>2.1435600324593618E-2</v>
      </c>
      <c r="W9" s="122">
        <v>2.4316169524162195E-2</v>
      </c>
      <c r="DA9" s="130" t="s">
        <v>1577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1578</v>
      </c>
    </row>
    <row r="11" spans="1:105" ht="12" customHeight="1" x14ac:dyDescent="0.25">
      <c r="A11" s="97" t="s">
        <v>124</v>
      </c>
      <c r="B11" s="98">
        <v>1.5605371339243869E-2</v>
      </c>
      <c r="C11" s="98">
        <v>1.1843506421769024E-2</v>
      </c>
      <c r="D11" s="98">
        <v>4.7349256915069117E-3</v>
      </c>
      <c r="E11" s="98">
        <v>2.0257364212350666E-3</v>
      </c>
      <c r="F11" s="98">
        <v>3.8302094266038453E-3</v>
      </c>
      <c r="G11" s="98">
        <v>5.5070441634014547E-3</v>
      </c>
      <c r="H11" s="98">
        <v>5.1958822246589821E-3</v>
      </c>
      <c r="I11" s="98">
        <v>1.5767184784728752E-3</v>
      </c>
      <c r="J11" s="98">
        <v>1.4437542165049813E-3</v>
      </c>
      <c r="K11" s="98">
        <v>3.1899632724452596E-3</v>
      </c>
      <c r="L11" s="98">
        <v>3.2713444724229591E-3</v>
      </c>
      <c r="M11" s="98">
        <v>8.8301756397835007E-4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1579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1580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1581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1582</v>
      </c>
    </row>
    <row r="15" spans="1:105" ht="12" customHeight="1" x14ac:dyDescent="0.25">
      <c r="A15" s="106" t="s">
        <v>122</v>
      </c>
      <c r="B15" s="101">
        <v>0.10186739377686367</v>
      </c>
      <c r="C15" s="101">
        <v>8.0592503600861967E-2</v>
      </c>
      <c r="D15" s="101">
        <v>6.7742023824459666E-2</v>
      </c>
      <c r="E15" s="101">
        <v>5.1324523543511781E-2</v>
      </c>
      <c r="F15" s="101">
        <v>4.3651881378925596E-2</v>
      </c>
      <c r="G15" s="101">
        <v>3.6590762454808773E-2</v>
      </c>
      <c r="H15" s="101">
        <v>3.0284567759744245E-2</v>
      </c>
      <c r="I15" s="101">
        <v>2.4500752439087291E-2</v>
      </c>
      <c r="J15" s="101">
        <v>2.2540866015172384E-2</v>
      </c>
      <c r="K15" s="101">
        <v>1.7326523583399801E-2</v>
      </c>
      <c r="L15" s="101">
        <v>1.6885508041247905E-2</v>
      </c>
      <c r="M15" s="101">
        <v>2.0384639021695027E-2</v>
      </c>
      <c r="N15" s="101">
        <v>1.630988772621559E-2</v>
      </c>
      <c r="O15" s="101">
        <v>2.4654823879331485E-2</v>
      </c>
      <c r="P15" s="101">
        <v>3.3984677896000084E-2</v>
      </c>
      <c r="Q15" s="101">
        <v>1.9679860172824963E-2</v>
      </c>
      <c r="R15" s="101">
        <v>1.7485081608914339E-2</v>
      </c>
      <c r="S15" s="101">
        <v>1.3500633475155734E-2</v>
      </c>
      <c r="T15" s="101">
        <v>1.0265076959644109E-2</v>
      </c>
      <c r="U15" s="101">
        <v>1.195916778072551E-2</v>
      </c>
      <c r="V15" s="101">
        <v>7.7889204124646531E-3</v>
      </c>
      <c r="W15" s="101">
        <v>7.3165437918162532E-3</v>
      </c>
      <c r="DA15" s="131" t="s">
        <v>1583</v>
      </c>
    </row>
    <row r="16" spans="1:105" ht="12" customHeight="1" x14ac:dyDescent="0.25">
      <c r="A16" s="107" t="s">
        <v>121</v>
      </c>
      <c r="B16" s="104">
        <v>0</v>
      </c>
      <c r="C16" s="104">
        <v>1.1294796588226625E-4</v>
      </c>
      <c r="D16" s="104">
        <v>2.2985081713368721E-4</v>
      </c>
      <c r="E16" s="104">
        <v>2.2673611855171375E-4</v>
      </c>
      <c r="F16" s="104">
        <v>9.1991507907563568E-4</v>
      </c>
      <c r="G16" s="104">
        <v>2.3100715486562696E-3</v>
      </c>
      <c r="H16" s="104">
        <v>3.4463368514668878E-3</v>
      </c>
      <c r="I16" s="104">
        <v>6.6187830433693572E-3</v>
      </c>
      <c r="J16" s="104">
        <v>7.0823852311091354E-3</v>
      </c>
      <c r="K16" s="104">
        <v>1.0307116555395174E-2</v>
      </c>
      <c r="L16" s="104">
        <v>1.1139012553155589E-2</v>
      </c>
      <c r="M16" s="104">
        <v>1.5866198747961083E-2</v>
      </c>
      <c r="N16" s="104">
        <v>1.5510692748082453E-2</v>
      </c>
      <c r="O16" s="104">
        <v>2.3767577524750248E-2</v>
      </c>
      <c r="P16" s="104">
        <v>2.8512910393704169E-2</v>
      </c>
      <c r="Q16" s="104">
        <v>1.7451536185955293E-2</v>
      </c>
      <c r="R16" s="104">
        <v>1.5757458627553393E-2</v>
      </c>
      <c r="S16" s="104">
        <v>1.3364970475061765E-2</v>
      </c>
      <c r="T16" s="104">
        <v>1.2558007864239253E-2</v>
      </c>
      <c r="U16" s="104">
        <v>1.051842214964597E-2</v>
      </c>
      <c r="V16" s="104">
        <v>1.3646679912128964E-2</v>
      </c>
      <c r="W16" s="104">
        <v>1.6999625732345942E-2</v>
      </c>
      <c r="DA16" s="132" t="s">
        <v>1584</v>
      </c>
    </row>
    <row r="17" spans="1:105" ht="12" customHeight="1" x14ac:dyDescent="0.25">
      <c r="A17" s="108" t="s">
        <v>53</v>
      </c>
      <c r="B17" s="98">
        <v>0</v>
      </c>
      <c r="C17" s="98">
        <v>6.6391883666451842E-5</v>
      </c>
      <c r="D17" s="98">
        <v>1.3556712544109096E-4</v>
      </c>
      <c r="E17" s="98">
        <v>1.3346274480792217E-4</v>
      </c>
      <c r="F17" s="98">
        <v>5.4663552108841673E-4</v>
      </c>
      <c r="G17" s="98">
        <v>1.3689527844897237E-3</v>
      </c>
      <c r="H17" s="98">
        <v>1.9994657228387218E-3</v>
      </c>
      <c r="I17" s="98">
        <v>3.8823736885983304E-3</v>
      </c>
      <c r="J17" s="98">
        <v>4.1452323092777662E-3</v>
      </c>
      <c r="K17" s="98">
        <v>5.7239279962774106E-3</v>
      </c>
      <c r="L17" s="98">
        <v>6.0269456551045979E-3</v>
      </c>
      <c r="M17" s="98">
        <v>9.1147188904587544E-3</v>
      </c>
      <c r="N17" s="98">
        <v>8.3944032618459442E-3</v>
      </c>
      <c r="O17" s="98">
        <v>1.4738477718927289E-2</v>
      </c>
      <c r="P17" s="98">
        <v>1.8861439578565752E-2</v>
      </c>
      <c r="Q17" s="98">
        <v>8.7827925980494131E-3</v>
      </c>
      <c r="R17" s="98">
        <v>7.7949466806737809E-3</v>
      </c>
      <c r="S17" s="98">
        <v>6.5855517020244605E-3</v>
      </c>
      <c r="T17" s="98">
        <v>6.9029845452080159E-3</v>
      </c>
      <c r="U17" s="98">
        <v>5.6895931479945139E-3</v>
      </c>
      <c r="V17" s="98">
        <v>7.3738838683384692E-3</v>
      </c>
      <c r="W17" s="98">
        <v>9.4938707842785221E-3</v>
      </c>
      <c r="DA17" s="63" t="s">
        <v>1585</v>
      </c>
    </row>
    <row r="18" spans="1:105" ht="12" customHeight="1" x14ac:dyDescent="0.25">
      <c r="A18" s="108" t="s">
        <v>52</v>
      </c>
      <c r="B18" s="98">
        <v>0</v>
      </c>
      <c r="C18" s="98">
        <v>4.655608221581441E-5</v>
      </c>
      <c r="D18" s="98">
        <v>9.4283691692596258E-5</v>
      </c>
      <c r="E18" s="98">
        <v>9.3273373743791584E-5</v>
      </c>
      <c r="F18" s="98">
        <v>3.7327955798721895E-4</v>
      </c>
      <c r="G18" s="98">
        <v>9.4111876416654602E-4</v>
      </c>
      <c r="H18" s="98">
        <v>1.446871128628166E-3</v>
      </c>
      <c r="I18" s="98">
        <v>2.7364093547710268E-3</v>
      </c>
      <c r="J18" s="98">
        <v>2.9371529218313688E-3</v>
      </c>
      <c r="K18" s="98">
        <v>4.5831885591177636E-3</v>
      </c>
      <c r="L18" s="98">
        <v>5.1120668980509914E-3</v>
      </c>
      <c r="M18" s="98">
        <v>6.751479857502329E-3</v>
      </c>
      <c r="N18" s="98">
        <v>7.1162894862365099E-3</v>
      </c>
      <c r="O18" s="98">
        <v>9.0290998058229609E-3</v>
      </c>
      <c r="P18" s="98">
        <v>9.6514708151384174E-3</v>
      </c>
      <c r="Q18" s="98">
        <v>8.6687435879058798E-3</v>
      </c>
      <c r="R18" s="98">
        <v>7.9625119468796114E-3</v>
      </c>
      <c r="S18" s="98">
        <v>6.7794187730373049E-3</v>
      </c>
      <c r="T18" s="98">
        <v>5.6550233190312367E-3</v>
      </c>
      <c r="U18" s="98">
        <v>4.8288290016514565E-3</v>
      </c>
      <c r="V18" s="98">
        <v>6.2727960437904953E-3</v>
      </c>
      <c r="W18" s="98">
        <v>7.5057549480674205E-3</v>
      </c>
      <c r="DA18" s="63" t="s">
        <v>1586</v>
      </c>
    </row>
    <row r="19" spans="1:105" ht="12" customHeight="1" x14ac:dyDescent="0.25">
      <c r="A19" s="121" t="s">
        <v>54</v>
      </c>
      <c r="B19" s="122">
        <v>5.6814000853010908E-2</v>
      </c>
      <c r="C19" s="122">
        <v>5.0835299877105486E-2</v>
      </c>
      <c r="D19" s="122">
        <v>3.3038209731283366E-2</v>
      </c>
      <c r="E19" s="122">
        <v>2.2447627540052847E-2</v>
      </c>
      <c r="F19" s="122">
        <v>2.2937582439979329E-2</v>
      </c>
      <c r="G19" s="122">
        <v>2.3730477868036868E-2</v>
      </c>
      <c r="H19" s="122">
        <v>2.1724197252286474E-2</v>
      </c>
      <c r="I19" s="122">
        <v>1.5796736645440377E-2</v>
      </c>
      <c r="J19" s="122">
        <v>1.6045786454329906E-2</v>
      </c>
      <c r="K19" s="122">
        <v>2.0393370880041051E-2</v>
      </c>
      <c r="L19" s="122">
        <v>1.8140870471884691E-2</v>
      </c>
      <c r="M19" s="122">
        <v>2.2075339766481336E-2</v>
      </c>
      <c r="N19" s="122">
        <v>2.2339560145843016E-2</v>
      </c>
      <c r="O19" s="122">
        <v>2.5332918681552713E-2</v>
      </c>
      <c r="P19" s="122">
        <v>2.7359172041761737E-2</v>
      </c>
      <c r="Q19" s="122">
        <v>1.8970418434275618E-2</v>
      </c>
      <c r="R19" s="122">
        <v>1.718198547261986E-2</v>
      </c>
      <c r="S19" s="122">
        <v>1.1934920002001441E-2</v>
      </c>
      <c r="T19" s="122">
        <v>1.103408001487109E-2</v>
      </c>
      <c r="U19" s="122">
        <v>1.1335993414843691E-2</v>
      </c>
      <c r="V19" s="122">
        <v>7.137085339128363E-3</v>
      </c>
      <c r="W19" s="122">
        <v>6.6521288657181059E-3</v>
      </c>
      <c r="DA19" s="130" t="s">
        <v>1587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1588</v>
      </c>
    </row>
    <row r="21" spans="1:105" ht="12" customHeight="1" x14ac:dyDescent="0.25">
      <c r="A21" s="97" t="s">
        <v>50</v>
      </c>
      <c r="B21" s="98">
        <v>2.4624192087967463E-2</v>
      </c>
      <c r="C21" s="98">
        <v>2.6485120499241475E-2</v>
      </c>
      <c r="D21" s="98">
        <v>9.7425834036344652E-3</v>
      </c>
      <c r="E21" s="98">
        <v>4.547647094220778E-3</v>
      </c>
      <c r="F21" s="98">
        <v>8.4376168640134912E-3</v>
      </c>
      <c r="G21" s="98">
        <v>1.102462483918871E-2</v>
      </c>
      <c r="H21" s="98">
        <v>9.3848386985730808E-3</v>
      </c>
      <c r="I21" s="98">
        <v>2.9293643809603534E-3</v>
      </c>
      <c r="J21" s="98">
        <v>3.1425945600411336E-3</v>
      </c>
      <c r="K21" s="98">
        <v>7.6298168389258717E-3</v>
      </c>
      <c r="L21" s="98">
        <v>5.4147477476265997E-3</v>
      </c>
      <c r="M21" s="98">
        <v>2.2096726820494228E-3</v>
      </c>
      <c r="N21" s="98">
        <v>9.043181196552707E-4</v>
      </c>
      <c r="O21" s="98">
        <v>1.0095430081011048E-3</v>
      </c>
      <c r="P21" s="98">
        <v>1.3083823391323499E-3</v>
      </c>
      <c r="Q21" s="98">
        <v>9.9348656084162924E-4</v>
      </c>
      <c r="R21" s="98">
        <v>8.451909114811332E-4</v>
      </c>
      <c r="S21" s="98">
        <v>4.3285157625137192E-4</v>
      </c>
      <c r="T21" s="98">
        <v>4.7870331644323178E-4</v>
      </c>
      <c r="U21" s="98">
        <v>5.1728497829399639E-4</v>
      </c>
      <c r="V21" s="98">
        <v>5.8102205258912679E-4</v>
      </c>
      <c r="W21" s="98">
        <v>2.0969970990865068E-4</v>
      </c>
      <c r="DA21" s="63" t="s">
        <v>1589</v>
      </c>
    </row>
    <row r="22" spans="1:105" ht="12" customHeight="1" x14ac:dyDescent="0.25">
      <c r="A22" s="109" t="s">
        <v>120</v>
      </c>
      <c r="B22" s="33">
        <v>3.2189808765043446E-2</v>
      </c>
      <c r="C22" s="33">
        <v>2.4350179377864007E-2</v>
      </c>
      <c r="D22" s="33">
        <v>2.3295626327648904E-2</v>
      </c>
      <c r="E22" s="33">
        <v>1.7899980445832069E-2</v>
      </c>
      <c r="F22" s="33">
        <v>1.4499965575965839E-2</v>
      </c>
      <c r="G22" s="33">
        <v>1.2705853028848158E-2</v>
      </c>
      <c r="H22" s="33">
        <v>1.2339358553713393E-2</v>
      </c>
      <c r="I22" s="33">
        <v>1.2867372264480023E-2</v>
      </c>
      <c r="J22" s="33">
        <v>1.2903191894288773E-2</v>
      </c>
      <c r="K22" s="33">
        <v>1.2763554041115179E-2</v>
      </c>
      <c r="L22" s="33">
        <v>1.2726122724258092E-2</v>
      </c>
      <c r="M22" s="33">
        <v>1.9865667084431913E-2</v>
      </c>
      <c r="N22" s="33">
        <v>2.1435242026187747E-2</v>
      </c>
      <c r="O22" s="33">
        <v>2.4323375673451608E-2</v>
      </c>
      <c r="P22" s="33">
        <v>2.6050789702629387E-2</v>
      </c>
      <c r="Q22" s="33">
        <v>1.797693187343399E-2</v>
      </c>
      <c r="R22" s="33">
        <v>1.6336794561138727E-2</v>
      </c>
      <c r="S22" s="33">
        <v>1.1502068425750068E-2</v>
      </c>
      <c r="T22" s="33">
        <v>1.0555376698427859E-2</v>
      </c>
      <c r="U22" s="33">
        <v>1.0818708436549695E-2</v>
      </c>
      <c r="V22" s="33">
        <v>6.5560632865392359E-3</v>
      </c>
      <c r="W22" s="33">
        <v>6.4424291558094551E-3</v>
      </c>
      <c r="DA22" s="60" t="s">
        <v>1590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2.1667493030338236</v>
      </c>
      <c r="C24" s="117">
        <f t="shared" si="7"/>
        <v>1.8317207885862257</v>
      </c>
      <c r="D24" s="117">
        <f t="shared" si="7"/>
        <v>0.86381633325567098</v>
      </c>
      <c r="E24" s="117">
        <f t="shared" si="7"/>
        <v>0.49198818392623073</v>
      </c>
      <c r="F24" s="117">
        <f t="shared" si="7"/>
        <v>0.94161824509330727</v>
      </c>
      <c r="G24" s="117">
        <f t="shared" si="7"/>
        <v>1.3526333206787251</v>
      </c>
      <c r="H24" s="117">
        <f t="shared" si="7"/>
        <v>1.2686089636907742</v>
      </c>
      <c r="I24" s="117">
        <f t="shared" si="7"/>
        <v>0.42962355341664316</v>
      </c>
      <c r="J24" s="117">
        <f t="shared" si="7"/>
        <v>0.38750252236332416</v>
      </c>
      <c r="K24" s="117">
        <f t="shared" si="7"/>
        <v>0.36114112497870859</v>
      </c>
      <c r="L24" s="117">
        <f t="shared" si="7"/>
        <v>0.71031008175946708</v>
      </c>
      <c r="M24" s="117">
        <f t="shared" si="7"/>
        <v>8.1287772223909441E-2</v>
      </c>
      <c r="N24" s="117">
        <f t="shared" si="7"/>
        <v>2.7279146481792048E-2</v>
      </c>
      <c r="O24" s="117">
        <f t="shared" si="7"/>
        <v>2.7319936368581099E-2</v>
      </c>
      <c r="P24" s="117">
        <f t="shared" si="7"/>
        <v>4.5202853787867821E-2</v>
      </c>
      <c r="Q24" s="117">
        <f t="shared" si="7"/>
        <v>9.873812407331066E-2</v>
      </c>
      <c r="R24" s="117">
        <f t="shared" ref="R24:V24" si="8">R25+R28+R30+R39</f>
        <v>8.1397182675549323E-2</v>
      </c>
      <c r="S24" s="117">
        <f t="shared" si="8"/>
        <v>6.5222777125328493E-2</v>
      </c>
      <c r="T24" s="117">
        <f t="shared" si="8"/>
        <v>8.2186608632472319E-2</v>
      </c>
      <c r="U24" s="117">
        <f t="shared" si="8"/>
        <v>0.14712172622823042</v>
      </c>
      <c r="V24" s="117">
        <f t="shared" si="8"/>
        <v>1.5068605456354252E-2</v>
      </c>
      <c r="W24" s="117">
        <f t="shared" ref="W24" si="9">W25+W28+W30+W39</f>
        <v>3.3536520478750678E-2</v>
      </c>
      <c r="DA24" s="129" t="s">
        <v>1591</v>
      </c>
    </row>
    <row r="25" spans="1:105" ht="12.95" customHeight="1" x14ac:dyDescent="0.25">
      <c r="A25" s="121" t="s">
        <v>57</v>
      </c>
      <c r="B25" s="122">
        <f t="shared" ref="B25:Q25" si="10">SUM(B26:B27)</f>
        <v>1.9864419786940655</v>
      </c>
      <c r="C25" s="122">
        <f t="shared" si="10"/>
        <v>1.6925715329803939</v>
      </c>
      <c r="D25" s="122">
        <f t="shared" si="10"/>
        <v>0.76802691428099268</v>
      </c>
      <c r="E25" s="122">
        <f t="shared" si="10"/>
        <v>0.42088808887824636</v>
      </c>
      <c r="F25" s="122">
        <f t="shared" si="10"/>
        <v>0.8714963280466077</v>
      </c>
      <c r="G25" s="122">
        <f t="shared" si="10"/>
        <v>1.2818495658263147</v>
      </c>
      <c r="H25" s="122">
        <f t="shared" si="10"/>
        <v>1.2048506456258521</v>
      </c>
      <c r="I25" s="122">
        <f t="shared" si="10"/>
        <v>0.38672693449601919</v>
      </c>
      <c r="J25" s="122">
        <f t="shared" si="10"/>
        <v>0.35425536249397171</v>
      </c>
      <c r="K25" s="122">
        <f t="shared" si="10"/>
        <v>0.33233323938117804</v>
      </c>
      <c r="L25" s="122">
        <f t="shared" si="10"/>
        <v>0.68708475258185742</v>
      </c>
      <c r="M25" s="122">
        <f t="shared" si="10"/>
        <v>6.2190129954699032E-2</v>
      </c>
      <c r="N25" s="122">
        <f t="shared" si="10"/>
        <v>1.2218965043254568E-2</v>
      </c>
      <c r="O25" s="122">
        <f t="shared" si="10"/>
        <v>1.3360822424877801E-2</v>
      </c>
      <c r="P25" s="122">
        <f t="shared" si="10"/>
        <v>3.1166148510232101E-2</v>
      </c>
      <c r="Q25" s="122">
        <f t="shared" si="10"/>
        <v>9.2369019449789355E-2</v>
      </c>
      <c r="R25" s="122">
        <f t="shared" ref="R25:V25" si="11">SUM(R26:R27)</f>
        <v>7.4541935811203816E-2</v>
      </c>
      <c r="S25" s="122">
        <f t="shared" si="11"/>
        <v>5.7919145024874621E-2</v>
      </c>
      <c r="T25" s="122">
        <f t="shared" si="11"/>
        <v>7.3497202832742553E-2</v>
      </c>
      <c r="U25" s="122">
        <f t="shared" si="11"/>
        <v>0.13701523663661042</v>
      </c>
      <c r="V25" s="122">
        <f t="shared" si="11"/>
        <v>1.0019443029233804E-2</v>
      </c>
      <c r="W25" s="122">
        <f t="shared" ref="W25" si="12">SUM(W26:W27)</f>
        <v>3.1190307615451721E-2</v>
      </c>
      <c r="DA25" s="130" t="s">
        <v>1592</v>
      </c>
    </row>
    <row r="26" spans="1:105" ht="12" customHeight="1" x14ac:dyDescent="0.25">
      <c r="A26" s="97" t="s">
        <v>74</v>
      </c>
      <c r="B26" s="98">
        <v>1.9626933886909055</v>
      </c>
      <c r="C26" s="98">
        <v>1.6727460086553174</v>
      </c>
      <c r="D26" s="98">
        <v>0.7592044175278847</v>
      </c>
      <c r="E26" s="98">
        <v>0.41626169983955463</v>
      </c>
      <c r="F26" s="98">
        <v>0.86179437194687791</v>
      </c>
      <c r="G26" s="98">
        <v>1.2678664603947629</v>
      </c>
      <c r="H26" s="98">
        <v>1.1921576883929106</v>
      </c>
      <c r="I26" s="98">
        <v>0.38261995267499183</v>
      </c>
      <c r="J26" s="98">
        <v>0.35052803885498207</v>
      </c>
      <c r="K26" s="98">
        <v>0.32890063291633531</v>
      </c>
      <c r="L26" s="98">
        <v>0.68012802140059181</v>
      </c>
      <c r="M26" s="98">
        <v>6.1564918314703232E-2</v>
      </c>
      <c r="N26" s="98">
        <v>1.2085602369351356E-2</v>
      </c>
      <c r="O26" s="98">
        <v>1.3184293493837653E-2</v>
      </c>
      <c r="P26" s="98">
        <v>3.0753797649756331E-2</v>
      </c>
      <c r="Q26" s="98">
        <v>9.1172255660647808E-2</v>
      </c>
      <c r="R26" s="98">
        <v>7.3574089997133704E-2</v>
      </c>
      <c r="S26" s="98">
        <v>5.7170153816757371E-2</v>
      </c>
      <c r="T26" s="98">
        <v>7.253272188783795E-2</v>
      </c>
      <c r="U26" s="98">
        <v>0.13517722365529763</v>
      </c>
      <c r="V26" s="98">
        <v>9.888220120378266E-3</v>
      </c>
      <c r="W26" s="98">
        <v>3.0772905321486542E-2</v>
      </c>
      <c r="DA26" s="63" t="s">
        <v>1593</v>
      </c>
    </row>
    <row r="27" spans="1:105" ht="12" customHeight="1" x14ac:dyDescent="0.25">
      <c r="A27" s="97" t="s">
        <v>53</v>
      </c>
      <c r="B27" s="98">
        <v>2.3748590003159958E-2</v>
      </c>
      <c r="C27" s="98">
        <v>1.9825524325076491E-2</v>
      </c>
      <c r="D27" s="98">
        <v>8.8224967531079779E-3</v>
      </c>
      <c r="E27" s="98">
        <v>4.6263890386917007E-3</v>
      </c>
      <c r="F27" s="98">
        <v>9.7019560997297898E-3</v>
      </c>
      <c r="G27" s="98">
        <v>1.3983105431551872E-2</v>
      </c>
      <c r="H27" s="98">
        <v>1.2692957232941582E-2</v>
      </c>
      <c r="I27" s="98">
        <v>4.1069818210273659E-3</v>
      </c>
      <c r="J27" s="98">
        <v>3.7273236389896518E-3</v>
      </c>
      <c r="K27" s="98">
        <v>3.4326064648427315E-3</v>
      </c>
      <c r="L27" s="98">
        <v>6.9567311812655571E-3</v>
      </c>
      <c r="M27" s="98">
        <v>6.2521163999579668E-4</v>
      </c>
      <c r="N27" s="98">
        <v>1.3336267390321314E-4</v>
      </c>
      <c r="O27" s="98">
        <v>1.7652893104014888E-4</v>
      </c>
      <c r="P27" s="98">
        <v>4.1235086047577046E-4</v>
      </c>
      <c r="Q27" s="98">
        <v>1.1967637891415425E-3</v>
      </c>
      <c r="R27" s="98">
        <v>9.6784581407010543E-4</v>
      </c>
      <c r="S27" s="98">
        <v>7.4899120811724659E-4</v>
      </c>
      <c r="T27" s="98">
        <v>9.6448094490460224E-4</v>
      </c>
      <c r="U27" s="98">
        <v>1.8380129813127843E-3</v>
      </c>
      <c r="V27" s="98">
        <v>1.3122290885553831E-4</v>
      </c>
      <c r="W27" s="98">
        <v>4.1740229396517917E-4</v>
      </c>
      <c r="DA27" s="63" t="s">
        <v>1594</v>
      </c>
    </row>
    <row r="28" spans="1:105" ht="12.95" customHeight="1" x14ac:dyDescent="0.25">
      <c r="A28" s="121" t="s">
        <v>92</v>
      </c>
      <c r="B28" s="122">
        <f t="shared" ref="B28:W28" si="13">B29</f>
        <v>2.4099550637168895E-3</v>
      </c>
      <c r="C28" s="122">
        <f t="shared" si="13"/>
        <v>2.4095699044651515E-3</v>
      </c>
      <c r="D28" s="122">
        <f t="shared" si="13"/>
        <v>2.5009583881137843E-3</v>
      </c>
      <c r="E28" s="122">
        <f t="shared" si="13"/>
        <v>4.3557186792139964E-3</v>
      </c>
      <c r="F28" s="122">
        <f t="shared" si="13"/>
        <v>1.4402117359758912E-3</v>
      </c>
      <c r="G28" s="122">
        <f t="shared" si="13"/>
        <v>1.3011228497802711E-3</v>
      </c>
      <c r="H28" s="122">
        <f t="shared" si="13"/>
        <v>1.1613972424596073E-3</v>
      </c>
      <c r="I28" s="122">
        <f t="shared" si="13"/>
        <v>3.5231835585325665E-4</v>
      </c>
      <c r="J28" s="122">
        <f t="shared" si="13"/>
        <v>2.5762930531835637E-4</v>
      </c>
      <c r="K28" s="122">
        <f t="shared" si="13"/>
        <v>6.6744511903915371E-5</v>
      </c>
      <c r="L28" s="122">
        <f t="shared" si="13"/>
        <v>0</v>
      </c>
      <c r="M28" s="122">
        <f t="shared" si="13"/>
        <v>0</v>
      </c>
      <c r="N28" s="122">
        <f t="shared" si="13"/>
        <v>1.2759371374288878E-4</v>
      </c>
      <c r="O28" s="122">
        <f t="shared" si="13"/>
        <v>4.3677400685869381E-4</v>
      </c>
      <c r="P28" s="122">
        <f t="shared" si="13"/>
        <v>5.8354161506248762E-4</v>
      </c>
      <c r="Q28" s="122">
        <f t="shared" si="13"/>
        <v>4.7615606593873482E-4</v>
      </c>
      <c r="R28" s="122">
        <f t="shared" si="13"/>
        <v>4.7691766954145314E-4</v>
      </c>
      <c r="S28" s="122">
        <f t="shared" si="13"/>
        <v>4.5404165763211524E-4</v>
      </c>
      <c r="T28" s="122">
        <f t="shared" si="13"/>
        <v>5.2556564887674322E-4</v>
      </c>
      <c r="U28" s="122">
        <f t="shared" si="13"/>
        <v>5.2910760791927201E-4</v>
      </c>
      <c r="V28" s="122">
        <f t="shared" si="13"/>
        <v>3.7290049558068029E-4</v>
      </c>
      <c r="W28" s="122">
        <f t="shared" si="13"/>
        <v>1.3590269669899927E-4</v>
      </c>
      <c r="DA28" s="130" t="s">
        <v>1595</v>
      </c>
    </row>
    <row r="29" spans="1:105" ht="12" customHeight="1" x14ac:dyDescent="0.25">
      <c r="A29" s="97" t="s">
        <v>53</v>
      </c>
      <c r="B29" s="98">
        <v>2.4099550637168895E-3</v>
      </c>
      <c r="C29" s="98">
        <v>2.4095699044651515E-3</v>
      </c>
      <c r="D29" s="98">
        <v>2.5009583881137843E-3</v>
      </c>
      <c r="E29" s="98">
        <v>4.3557186792139964E-3</v>
      </c>
      <c r="F29" s="98">
        <v>1.4402117359758912E-3</v>
      </c>
      <c r="G29" s="98">
        <v>1.3011228497802711E-3</v>
      </c>
      <c r="H29" s="98">
        <v>1.1613972424596073E-3</v>
      </c>
      <c r="I29" s="98">
        <v>3.5231835585325665E-4</v>
      </c>
      <c r="J29" s="98">
        <v>2.5762930531835637E-4</v>
      </c>
      <c r="K29" s="98">
        <v>6.6744511903915371E-5</v>
      </c>
      <c r="L29" s="98">
        <v>0</v>
      </c>
      <c r="M29" s="98">
        <v>0</v>
      </c>
      <c r="N29" s="98">
        <v>1.2759371374288878E-4</v>
      </c>
      <c r="O29" s="98">
        <v>4.3677400685869381E-4</v>
      </c>
      <c r="P29" s="98">
        <v>5.8354161506248762E-4</v>
      </c>
      <c r="Q29" s="98">
        <v>4.7615606593873482E-4</v>
      </c>
      <c r="R29" s="98">
        <v>4.7691766954145314E-4</v>
      </c>
      <c r="S29" s="98">
        <v>4.5404165763211524E-4</v>
      </c>
      <c r="T29" s="98">
        <v>5.2556564887674322E-4</v>
      </c>
      <c r="U29" s="98">
        <v>5.2910760791927201E-4</v>
      </c>
      <c r="V29" s="98">
        <v>3.7290049558068029E-4</v>
      </c>
      <c r="W29" s="98">
        <v>1.3590269669899927E-4</v>
      </c>
      <c r="DA29" s="63" t="s">
        <v>1596</v>
      </c>
    </row>
    <row r="30" spans="1:105" ht="12" customHeight="1" x14ac:dyDescent="0.25">
      <c r="A30" s="121" t="s">
        <v>55</v>
      </c>
      <c r="B30" s="122">
        <v>0.11990993049081142</v>
      </c>
      <c r="C30" s="122">
        <v>8.825032626314408E-2</v>
      </c>
      <c r="D30" s="122">
        <v>6.4193824655882886E-2</v>
      </c>
      <c r="E30" s="122">
        <v>4.7222930026856617E-2</v>
      </c>
      <c r="F30" s="122">
        <v>4.6607303864709834E-2</v>
      </c>
      <c r="G30" s="122">
        <v>4.50839242232439E-2</v>
      </c>
      <c r="H30" s="122">
        <v>4.000010929110713E-2</v>
      </c>
      <c r="I30" s="122">
        <v>2.8966061522843697E-2</v>
      </c>
      <c r="J30" s="122">
        <v>2.1962712023892963E-2</v>
      </c>
      <c r="K30" s="122">
        <v>1.7476882617351214E-2</v>
      </c>
      <c r="L30" s="122">
        <v>1.4709306201563122E-2</v>
      </c>
      <c r="M30" s="122">
        <v>1.2283555635593997E-2</v>
      </c>
      <c r="N30" s="122">
        <v>8.9944864664837573E-3</v>
      </c>
      <c r="O30" s="122">
        <v>8.8708043283064735E-3</v>
      </c>
      <c r="P30" s="122">
        <v>9.3325674036709889E-3</v>
      </c>
      <c r="Q30" s="122">
        <v>3.874902642548376E-3</v>
      </c>
      <c r="R30" s="122">
        <v>4.1755765694603351E-3</v>
      </c>
      <c r="S30" s="122">
        <v>4.7225577918991301E-3</v>
      </c>
      <c r="T30" s="122">
        <v>5.4807452138108236E-3</v>
      </c>
      <c r="U30" s="122">
        <v>6.3683597976581813E-3</v>
      </c>
      <c r="V30" s="122">
        <v>3.5533468535943417E-3</v>
      </c>
      <c r="W30" s="122">
        <v>1.7339061235989296E-3</v>
      </c>
      <c r="DA30" s="130" t="s">
        <v>1597</v>
      </c>
    </row>
    <row r="31" spans="1:105" ht="12" customHeight="1" x14ac:dyDescent="0.25">
      <c r="A31" s="97" t="s">
        <v>141</v>
      </c>
      <c r="B31" s="98">
        <v>1.5948346533512962E-2</v>
      </c>
      <c r="C31" s="98">
        <v>1.134307657296188E-2</v>
      </c>
      <c r="D31" s="98">
        <v>4.2407101791489682E-3</v>
      </c>
      <c r="E31" s="98">
        <v>1.644160468616042E-3</v>
      </c>
      <c r="F31" s="98">
        <v>3.3213355993134447E-3</v>
      </c>
      <c r="G31" s="98">
        <v>5.6816652031717683E-3</v>
      </c>
      <c r="H31" s="98">
        <v>5.5597307317043774E-3</v>
      </c>
      <c r="I31" s="98">
        <v>1.4975434596305967E-3</v>
      </c>
      <c r="J31" s="98">
        <v>1.0316699436739986E-3</v>
      </c>
      <c r="K31" s="98">
        <v>2.1307795696444156E-3</v>
      </c>
      <c r="L31" s="98">
        <v>1.9394126739186827E-3</v>
      </c>
      <c r="M31" s="98">
        <v>4.0448289974226264E-4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1598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1599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1600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1601</v>
      </c>
    </row>
    <row r="35" spans="1:105" ht="12" customHeight="1" x14ac:dyDescent="0.25">
      <c r="A35" s="106" t="s">
        <v>122</v>
      </c>
      <c r="B35" s="101">
        <v>0.10396158395729846</v>
      </c>
      <c r="C35" s="101">
        <v>7.69072496901822E-2</v>
      </c>
      <c r="D35" s="101">
        <v>5.9953114476733911E-2</v>
      </c>
      <c r="E35" s="101">
        <v>4.5578769558240577E-2</v>
      </c>
      <c r="F35" s="101">
        <v>4.2596484588796349E-2</v>
      </c>
      <c r="G35" s="101">
        <v>3.6983085114084921E-2</v>
      </c>
      <c r="H35" s="101">
        <v>3.0890376002789925E-2</v>
      </c>
      <c r="I35" s="101">
        <v>2.3998425185627125E-2</v>
      </c>
      <c r="J35" s="101">
        <v>1.8179190730026627E-2</v>
      </c>
      <c r="K35" s="101">
        <v>1.3249782943110106E-2</v>
      </c>
      <c r="L35" s="101">
        <v>1.096917038610396E-2</v>
      </c>
      <c r="M35" s="101">
        <v>1.0139341606915726E-2</v>
      </c>
      <c r="N35" s="101">
        <v>6.3908190444433716E-3</v>
      </c>
      <c r="O35" s="101">
        <v>4.8687590064438943E-3</v>
      </c>
      <c r="P35" s="101">
        <v>5.2016718686281604E-3</v>
      </c>
      <c r="Q35" s="101">
        <v>2.3021555313681393E-3</v>
      </c>
      <c r="R35" s="101">
        <v>2.3201515425695916E-3</v>
      </c>
      <c r="S35" s="101">
        <v>2.3684704933644336E-3</v>
      </c>
      <c r="T35" s="101">
        <v>2.4199528514363103E-3</v>
      </c>
      <c r="U35" s="101">
        <v>3.625773549020524E-3</v>
      </c>
      <c r="V35" s="101">
        <v>1.889794413574004E-3</v>
      </c>
      <c r="W35" s="101">
        <v>6.520225957037817E-4</v>
      </c>
      <c r="DA35" s="131" t="s">
        <v>1602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6.89483676600038E-4</v>
      </c>
      <c r="G36" s="104">
        <v>2.4191739059872116E-3</v>
      </c>
      <c r="H36" s="104">
        <v>3.5500025566128314E-3</v>
      </c>
      <c r="I36" s="104">
        <v>3.4700928775859745E-3</v>
      </c>
      <c r="J36" s="104">
        <v>2.7518513501923365E-3</v>
      </c>
      <c r="K36" s="104">
        <v>2.0963201045966938E-3</v>
      </c>
      <c r="L36" s="104">
        <v>1.8007231415404787E-3</v>
      </c>
      <c r="M36" s="104">
        <v>1.7397311289360094E-3</v>
      </c>
      <c r="N36" s="104">
        <v>2.6036674220403849E-3</v>
      </c>
      <c r="O36" s="104">
        <v>4.0020453218625792E-3</v>
      </c>
      <c r="P36" s="104">
        <v>4.1308955350428276E-3</v>
      </c>
      <c r="Q36" s="104">
        <v>1.5727471111802367E-3</v>
      </c>
      <c r="R36" s="104">
        <v>1.8554250268907439E-3</v>
      </c>
      <c r="S36" s="104">
        <v>2.3540872985346965E-3</v>
      </c>
      <c r="T36" s="104">
        <v>3.0607923623745138E-3</v>
      </c>
      <c r="U36" s="104">
        <v>2.7425862486376578E-3</v>
      </c>
      <c r="V36" s="104">
        <v>1.6635524400203377E-3</v>
      </c>
      <c r="W36" s="104">
        <v>1.0818835278951478E-3</v>
      </c>
      <c r="DA36" s="132" t="s">
        <v>1603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4.0952400810962384E-4</v>
      </c>
      <c r="G37" s="98">
        <v>1.4332399625746398E-3</v>
      </c>
      <c r="H37" s="98">
        <v>2.0592868483292667E-3</v>
      </c>
      <c r="I37" s="98">
        <v>2.0367355965154369E-3</v>
      </c>
      <c r="J37" s="98">
        <v>1.6120606641085219E-3</v>
      </c>
      <c r="K37" s="98">
        <v>1.1666580557631793E-3</v>
      </c>
      <c r="L37" s="98">
        <v>9.7736286045084194E-4</v>
      </c>
      <c r="M37" s="98">
        <v>1.0033980210835511E-3</v>
      </c>
      <c r="N37" s="98">
        <v>1.4062103089143856E-3</v>
      </c>
      <c r="O37" s="98">
        <v>2.4720278222673899E-3</v>
      </c>
      <c r="P37" s="98">
        <v>2.7254283629034449E-3</v>
      </c>
      <c r="Q37" s="98">
        <v>7.9071269437686704E-4</v>
      </c>
      <c r="R37" s="98">
        <v>9.1588227655381503E-4</v>
      </c>
      <c r="S37" s="98">
        <v>1.1576516857674146E-3</v>
      </c>
      <c r="T37" s="98">
        <v>1.6828138143185644E-3</v>
      </c>
      <c r="U37" s="98">
        <v>1.4863534017422215E-3</v>
      </c>
      <c r="V37" s="98">
        <v>9.0044285432733988E-4</v>
      </c>
      <c r="W37" s="98">
        <v>6.0655434729326482E-4</v>
      </c>
      <c r="DA37" s="63" t="s">
        <v>1604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2.7995966849041421E-4</v>
      </c>
      <c r="G38" s="98">
        <v>9.8593394341257206E-4</v>
      </c>
      <c r="H38" s="98">
        <v>1.4907157082835649E-3</v>
      </c>
      <c r="I38" s="98">
        <v>1.4333572810705378E-3</v>
      </c>
      <c r="J38" s="98">
        <v>1.1397906860838147E-3</v>
      </c>
      <c r="K38" s="98">
        <v>9.2966204883351432E-4</v>
      </c>
      <c r="L38" s="98">
        <v>8.2336028108963679E-4</v>
      </c>
      <c r="M38" s="98">
        <v>7.3633310785245845E-4</v>
      </c>
      <c r="N38" s="98">
        <v>1.1974571131259993E-3</v>
      </c>
      <c r="O38" s="98">
        <v>1.5300174995951888E-3</v>
      </c>
      <c r="P38" s="98">
        <v>1.4054671721393827E-3</v>
      </c>
      <c r="Q38" s="98">
        <v>7.8203441680336973E-4</v>
      </c>
      <c r="R38" s="98">
        <v>9.395427503369289E-4</v>
      </c>
      <c r="S38" s="98">
        <v>1.1964356127672818E-3</v>
      </c>
      <c r="T38" s="98">
        <v>1.3779785480559491E-3</v>
      </c>
      <c r="U38" s="98">
        <v>1.2562328468954363E-3</v>
      </c>
      <c r="V38" s="98">
        <v>7.6310958569299778E-4</v>
      </c>
      <c r="W38" s="98">
        <v>4.7532918060188287E-4</v>
      </c>
      <c r="DA38" s="63" t="s">
        <v>1605</v>
      </c>
    </row>
    <row r="39" spans="1:105" ht="12" customHeight="1" x14ac:dyDescent="0.25">
      <c r="A39" s="121" t="s">
        <v>54</v>
      </c>
      <c r="B39" s="122">
        <v>5.7987438785229578E-2</v>
      </c>
      <c r="C39" s="122">
        <v>4.8489359438222711E-2</v>
      </c>
      <c r="D39" s="122">
        <v>2.9094635930681588E-2</v>
      </c>
      <c r="E39" s="122">
        <v>1.9521446341913776E-2</v>
      </c>
      <c r="F39" s="122">
        <v>2.2074401446013969E-2</v>
      </c>
      <c r="G39" s="122">
        <v>2.4398707779386145E-2</v>
      </c>
      <c r="H39" s="122">
        <v>2.2596811531355496E-2</v>
      </c>
      <c r="I39" s="122">
        <v>1.3578239041927037E-2</v>
      </c>
      <c r="J39" s="122">
        <v>1.1026818540141165E-2</v>
      </c>
      <c r="K39" s="122">
        <v>1.1264258468275442E-2</v>
      </c>
      <c r="L39" s="122">
        <v>8.5160229760465403E-3</v>
      </c>
      <c r="M39" s="122">
        <v>6.8140866336164063E-3</v>
      </c>
      <c r="N39" s="122">
        <v>5.9381012583108314E-3</v>
      </c>
      <c r="O39" s="122">
        <v>4.6515356085381323E-3</v>
      </c>
      <c r="P39" s="122">
        <v>4.1205962589022441E-3</v>
      </c>
      <c r="Q39" s="122">
        <v>2.0180459150341986E-3</v>
      </c>
      <c r="R39" s="122">
        <v>2.2027526253437062E-3</v>
      </c>
      <c r="S39" s="122">
        <v>2.1270326509226175E-3</v>
      </c>
      <c r="T39" s="122">
        <v>2.6830949370421952E-3</v>
      </c>
      <c r="U39" s="122">
        <v>3.2090221860425557E-3</v>
      </c>
      <c r="V39" s="122">
        <v>1.1229150779454274E-3</v>
      </c>
      <c r="W39" s="122">
        <v>4.7640404300102715E-4</v>
      </c>
      <c r="DA39" s="130" t="s">
        <v>1606</v>
      </c>
    </row>
    <row r="40" spans="1:105" ht="12" customHeight="1" x14ac:dyDescent="0.25">
      <c r="A40" s="97" t="s">
        <v>50</v>
      </c>
      <c r="B40" s="98">
        <v>2.5103884141629163E-2</v>
      </c>
      <c r="C40" s="98">
        <v>2.5364596170427408E-2</v>
      </c>
      <c r="D40" s="98">
        <v>9.2143710504253677E-3</v>
      </c>
      <c r="E40" s="98">
        <v>4.2494407273866285E-3</v>
      </c>
      <c r="F40" s="98">
        <v>8.4360538509395053E-3</v>
      </c>
      <c r="G40" s="98">
        <v>1.2056581887096214E-2</v>
      </c>
      <c r="H40" s="98">
        <v>1.0382174415031135E-2</v>
      </c>
      <c r="I40" s="98">
        <v>3.1878889731053188E-3</v>
      </c>
      <c r="J40" s="98">
        <v>2.5712439447176478E-3</v>
      </c>
      <c r="K40" s="98">
        <v>4.6875323496011669E-3</v>
      </c>
      <c r="L40" s="98">
        <v>3.5154307829033072E-3</v>
      </c>
      <c r="M40" s="98">
        <v>1.5787541300996077E-3</v>
      </c>
      <c r="N40" s="98">
        <v>6.0305932694961417E-4</v>
      </c>
      <c r="O40" s="98">
        <v>2.8839916960986148E-4</v>
      </c>
      <c r="P40" s="98">
        <v>3.4885488995286157E-4</v>
      </c>
      <c r="Q40" s="98">
        <v>2.8381911328702379E-4</v>
      </c>
      <c r="R40" s="98">
        <v>2.8170654910027551E-4</v>
      </c>
      <c r="S40" s="98">
        <v>2.1642578812568596E-4</v>
      </c>
      <c r="T40" s="98">
        <v>2.3945265895528145E-4</v>
      </c>
      <c r="U40" s="98">
        <v>1.480716339837652E-4</v>
      </c>
      <c r="V40" s="98">
        <v>0</v>
      </c>
      <c r="W40" s="98">
        <v>0</v>
      </c>
      <c r="DA40" s="63" t="s">
        <v>1607</v>
      </c>
    </row>
    <row r="41" spans="1:105" ht="12" customHeight="1" x14ac:dyDescent="0.25">
      <c r="A41" s="109" t="s">
        <v>120</v>
      </c>
      <c r="B41" s="33">
        <v>3.2883554643600418E-2</v>
      </c>
      <c r="C41" s="33">
        <v>2.3124763267795303E-2</v>
      </c>
      <c r="D41" s="33">
        <v>1.988026488025622E-2</v>
      </c>
      <c r="E41" s="33">
        <v>1.5272005614527148E-2</v>
      </c>
      <c r="F41" s="33">
        <v>1.3638347595074464E-2</v>
      </c>
      <c r="G41" s="33">
        <v>1.2342125892289928E-2</v>
      </c>
      <c r="H41" s="33">
        <v>1.2214637116324359E-2</v>
      </c>
      <c r="I41" s="33">
        <v>1.0390350068821719E-2</v>
      </c>
      <c r="J41" s="33">
        <v>8.4555745954235165E-3</v>
      </c>
      <c r="K41" s="33">
        <v>6.5767261186742759E-3</v>
      </c>
      <c r="L41" s="33">
        <v>5.0005921931432339E-3</v>
      </c>
      <c r="M41" s="33">
        <v>5.2353325035167991E-3</v>
      </c>
      <c r="N41" s="33">
        <v>5.3350419313612169E-3</v>
      </c>
      <c r="O41" s="33">
        <v>4.3631364389282706E-3</v>
      </c>
      <c r="P41" s="33">
        <v>3.7717413689493822E-3</v>
      </c>
      <c r="Q41" s="33">
        <v>1.7342268017471749E-3</v>
      </c>
      <c r="R41" s="33">
        <v>1.9210460762434307E-3</v>
      </c>
      <c r="S41" s="33">
        <v>1.9106068627969316E-3</v>
      </c>
      <c r="T41" s="33">
        <v>2.4436422780869135E-3</v>
      </c>
      <c r="U41" s="33">
        <v>3.0609505520587904E-3</v>
      </c>
      <c r="V41" s="33">
        <v>1.1229150779454274E-3</v>
      </c>
      <c r="W41" s="33">
        <v>4.7640404300102715E-4</v>
      </c>
      <c r="DA41" s="60" t="s">
        <v>1608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234.65377479135466</v>
      </c>
      <c r="C43" s="117">
        <f t="shared" si="14"/>
        <v>252.29480432809859</v>
      </c>
      <c r="D43" s="117">
        <f t="shared" si="14"/>
        <v>232.47073099348196</v>
      </c>
      <c r="E43" s="117">
        <f t="shared" si="14"/>
        <v>236.58560996223662</v>
      </c>
      <c r="F43" s="117">
        <f t="shared" si="14"/>
        <v>249.57923836543779</v>
      </c>
      <c r="G43" s="117">
        <f t="shared" si="14"/>
        <v>240.01192792936493</v>
      </c>
      <c r="H43" s="117">
        <f t="shared" si="14"/>
        <v>247.8615777467366</v>
      </c>
      <c r="I43" s="117">
        <f t="shared" si="14"/>
        <v>235.99770147192862</v>
      </c>
      <c r="J43" s="117">
        <f t="shared" si="14"/>
        <v>236.96505708123587</v>
      </c>
      <c r="K43" s="117">
        <f t="shared" si="14"/>
        <v>233.22312148540274</v>
      </c>
      <c r="L43" s="117">
        <f t="shared" si="14"/>
        <v>199.80134260956308</v>
      </c>
      <c r="M43" s="117">
        <f t="shared" si="14"/>
        <v>181.32895611747793</v>
      </c>
      <c r="N43" s="117">
        <f t="shared" si="14"/>
        <v>201.42534216575578</v>
      </c>
      <c r="O43" s="117">
        <f t="shared" si="14"/>
        <v>191.2059265634135</v>
      </c>
      <c r="P43" s="117">
        <f t="shared" si="14"/>
        <v>165.18224968028193</v>
      </c>
      <c r="Q43" s="117">
        <f t="shared" si="14"/>
        <v>184.38760345257057</v>
      </c>
      <c r="R43" s="117">
        <f t="shared" ref="R43:V43" si="15">R44+R47+R49+R58</f>
        <v>184.0820188552398</v>
      </c>
      <c r="S43" s="117">
        <f t="shared" si="15"/>
        <v>164.02736090514352</v>
      </c>
      <c r="T43" s="117">
        <f t="shared" si="15"/>
        <v>154.11612648013204</v>
      </c>
      <c r="U43" s="117">
        <f t="shared" si="15"/>
        <v>124.12107361743918</v>
      </c>
      <c r="V43" s="117">
        <f t="shared" si="15"/>
        <v>141.70867952736992</v>
      </c>
      <c r="W43" s="117">
        <f t="shared" ref="W43" si="16">W44+W47+W49+W58</f>
        <v>140.15440781672615</v>
      </c>
      <c r="DA43" s="129" t="s">
        <v>1609</v>
      </c>
    </row>
    <row r="44" spans="1:105" ht="12.95" customHeight="1" x14ac:dyDescent="0.25">
      <c r="A44" s="121" t="s">
        <v>57</v>
      </c>
      <c r="B44" s="122">
        <f t="shared" ref="B44:Q44" si="17">SUM(B45:B46)</f>
        <v>213.30254594502415</v>
      </c>
      <c r="C44" s="122">
        <f t="shared" si="17"/>
        <v>231.16178678053231</v>
      </c>
      <c r="D44" s="122">
        <f t="shared" si="17"/>
        <v>212.47187963388828</v>
      </c>
      <c r="E44" s="122">
        <f t="shared" si="17"/>
        <v>217.11233936222678</v>
      </c>
      <c r="F44" s="122">
        <f t="shared" si="17"/>
        <v>230.21452212619496</v>
      </c>
      <c r="G44" s="122">
        <f t="shared" si="17"/>
        <v>220.93062305654172</v>
      </c>
      <c r="H44" s="122">
        <f t="shared" si="17"/>
        <v>227.28668347136426</v>
      </c>
      <c r="I44" s="122">
        <f t="shared" si="17"/>
        <v>216.66915454048385</v>
      </c>
      <c r="J44" s="122">
        <f t="shared" si="17"/>
        <v>217.43694372514872</v>
      </c>
      <c r="K44" s="122">
        <f t="shared" si="17"/>
        <v>214.15669011769066</v>
      </c>
      <c r="L44" s="122">
        <f t="shared" si="17"/>
        <v>182.53526324531768</v>
      </c>
      <c r="M44" s="122">
        <f t="shared" si="17"/>
        <v>162.63639668849058</v>
      </c>
      <c r="N44" s="122">
        <f t="shared" si="17"/>
        <v>182.23313018367145</v>
      </c>
      <c r="O44" s="122">
        <f t="shared" si="17"/>
        <v>171.20227425453564</v>
      </c>
      <c r="P44" s="122">
        <f t="shared" si="17"/>
        <v>144.44293434426604</v>
      </c>
      <c r="Q44" s="122">
        <f t="shared" si="17"/>
        <v>167.05713646206962</v>
      </c>
      <c r="R44" s="122">
        <f t="shared" ref="R44:V44" si="18">SUM(R45:R46)</f>
        <v>167.02386565561167</v>
      </c>
      <c r="S44" s="122">
        <f t="shared" si="18"/>
        <v>150.73320682528293</v>
      </c>
      <c r="T44" s="122">
        <f t="shared" si="18"/>
        <v>138.7168984141168</v>
      </c>
      <c r="U44" s="122">
        <f t="shared" si="18"/>
        <v>107.99912272206184</v>
      </c>
      <c r="V44" s="122">
        <f t="shared" si="18"/>
        <v>129.39472067144217</v>
      </c>
      <c r="W44" s="122">
        <f t="shared" ref="W44" si="19">SUM(W45:W46)</f>
        <v>126.83980445990578</v>
      </c>
      <c r="DA44" s="130" t="s">
        <v>1610</v>
      </c>
    </row>
    <row r="45" spans="1:105" ht="12" customHeight="1" x14ac:dyDescent="0.25">
      <c r="A45" s="97" t="s">
        <v>216</v>
      </c>
      <c r="B45" s="98">
        <v>210.8343275064023</v>
      </c>
      <c r="C45" s="98">
        <v>228.51389550898247</v>
      </c>
      <c r="D45" s="98">
        <v>210.06411640134613</v>
      </c>
      <c r="E45" s="98">
        <v>214.73484487288619</v>
      </c>
      <c r="F45" s="98">
        <v>227.63053361168406</v>
      </c>
      <c r="G45" s="98">
        <v>218.46649414748973</v>
      </c>
      <c r="H45" s="98">
        <v>224.78838196920358</v>
      </c>
      <c r="I45" s="98">
        <v>214.23228457824874</v>
      </c>
      <c r="J45" s="98">
        <v>214.97674780168128</v>
      </c>
      <c r="K45" s="98">
        <v>211.7442897250011</v>
      </c>
      <c r="L45" s="98">
        <v>180.48804337441479</v>
      </c>
      <c r="M45" s="98">
        <v>160.78310045858422</v>
      </c>
      <c r="N45" s="98">
        <v>180.14947453902741</v>
      </c>
      <c r="O45" s="98">
        <v>169.19025031049972</v>
      </c>
      <c r="P45" s="98">
        <v>142.72858507690844</v>
      </c>
      <c r="Q45" s="98">
        <v>165.09495557466326</v>
      </c>
      <c r="R45" s="98">
        <v>165.04596828126489</v>
      </c>
      <c r="S45" s="98">
        <v>148.95059711474167</v>
      </c>
      <c r="T45" s="98">
        <v>137.03492882392283</v>
      </c>
      <c r="U45" s="98">
        <v>106.64988057705187</v>
      </c>
      <c r="V45" s="98">
        <v>127.76933218687304</v>
      </c>
      <c r="W45" s="98">
        <v>125.20917645934853</v>
      </c>
      <c r="DA45" s="63" t="s">
        <v>1611</v>
      </c>
    </row>
    <row r="46" spans="1:105" ht="12" customHeight="1" x14ac:dyDescent="0.25">
      <c r="A46" s="97" t="s">
        <v>53</v>
      </c>
      <c r="B46" s="98">
        <v>2.4682184386218404</v>
      </c>
      <c r="C46" s="98">
        <v>2.6478912715498262</v>
      </c>
      <c r="D46" s="98">
        <v>2.4077632325421523</v>
      </c>
      <c r="E46" s="98">
        <v>2.3774944893405943</v>
      </c>
      <c r="F46" s="98">
        <v>2.5839885145109136</v>
      </c>
      <c r="G46" s="98">
        <v>2.4641289090519916</v>
      </c>
      <c r="H46" s="98">
        <v>2.4983015021606705</v>
      </c>
      <c r="I46" s="98">
        <v>2.4368699622351189</v>
      </c>
      <c r="J46" s="98">
        <v>2.4601959234674253</v>
      </c>
      <c r="K46" s="98">
        <v>2.4124003926895492</v>
      </c>
      <c r="L46" s="98">
        <v>2.0472198709028815</v>
      </c>
      <c r="M46" s="98">
        <v>1.8532962299063562</v>
      </c>
      <c r="N46" s="98">
        <v>2.0836556446440402</v>
      </c>
      <c r="O46" s="98">
        <v>2.0120239440359247</v>
      </c>
      <c r="P46" s="98">
        <v>1.7143492673575944</v>
      </c>
      <c r="Q46" s="98">
        <v>1.962180887406372</v>
      </c>
      <c r="R46" s="98">
        <v>1.9778973743467736</v>
      </c>
      <c r="S46" s="98">
        <v>1.7826097105412715</v>
      </c>
      <c r="T46" s="98">
        <v>1.6819695901939649</v>
      </c>
      <c r="U46" s="98">
        <v>1.3492421450099623</v>
      </c>
      <c r="V46" s="98">
        <v>1.6253884845691275</v>
      </c>
      <c r="W46" s="98">
        <v>1.630628000557246</v>
      </c>
      <c r="DA46" s="63" t="s">
        <v>1612</v>
      </c>
    </row>
    <row r="47" spans="1:105" ht="12.95" customHeight="1" x14ac:dyDescent="0.25">
      <c r="A47" s="121" t="s">
        <v>92</v>
      </c>
      <c r="B47" s="122">
        <f t="shared" ref="B47:W47" si="20">B48</f>
        <v>0.26966128765590047</v>
      </c>
      <c r="C47" s="122">
        <f t="shared" si="20"/>
        <v>0.28176334483210996</v>
      </c>
      <c r="D47" s="122">
        <f t="shared" si="20"/>
        <v>0.31169963147812046</v>
      </c>
      <c r="E47" s="122">
        <f t="shared" si="20"/>
        <v>0.66646199261301609</v>
      </c>
      <c r="F47" s="122">
        <f t="shared" si="20"/>
        <v>0.25967286441983711</v>
      </c>
      <c r="G47" s="122">
        <f t="shared" si="20"/>
        <v>0.30611948119050342</v>
      </c>
      <c r="H47" s="122">
        <f t="shared" si="20"/>
        <v>0.56190121641104518</v>
      </c>
      <c r="I47" s="122">
        <f t="shared" si="20"/>
        <v>0.32969054973429052</v>
      </c>
      <c r="J47" s="122">
        <f t="shared" si="20"/>
        <v>0.34091223510364554</v>
      </c>
      <c r="K47" s="122">
        <f t="shared" si="20"/>
        <v>0.35351068471279168</v>
      </c>
      <c r="L47" s="122">
        <f t="shared" si="20"/>
        <v>0.42416309104166372</v>
      </c>
      <c r="M47" s="122">
        <f t="shared" si="20"/>
        <v>0.42678497341644916</v>
      </c>
      <c r="N47" s="122">
        <f t="shared" si="20"/>
        <v>0.47825381806346084</v>
      </c>
      <c r="O47" s="122">
        <f t="shared" si="20"/>
        <v>0.51699125609843588</v>
      </c>
      <c r="P47" s="122">
        <f t="shared" si="20"/>
        <v>0.53135900935595626</v>
      </c>
      <c r="Q47" s="122">
        <f t="shared" si="20"/>
        <v>0.55412661032530663</v>
      </c>
      <c r="R47" s="122">
        <f t="shared" si="20"/>
        <v>0.53544230806988768</v>
      </c>
      <c r="S47" s="122">
        <f t="shared" si="20"/>
        <v>0.45445570744323954</v>
      </c>
      <c r="T47" s="122">
        <f t="shared" si="20"/>
        <v>0.49485420645395806</v>
      </c>
      <c r="U47" s="122">
        <f t="shared" si="20"/>
        <v>0.4993781353748914</v>
      </c>
      <c r="V47" s="122">
        <f t="shared" si="20"/>
        <v>0.52272316532797825</v>
      </c>
      <c r="W47" s="122">
        <f t="shared" si="20"/>
        <v>0.55850654682794298</v>
      </c>
      <c r="DA47" s="130" t="s">
        <v>1613</v>
      </c>
    </row>
    <row r="48" spans="1:105" ht="12" customHeight="1" x14ac:dyDescent="0.25">
      <c r="A48" s="97" t="s">
        <v>53</v>
      </c>
      <c r="B48" s="98">
        <v>0.26966128765590047</v>
      </c>
      <c r="C48" s="98">
        <v>0.28176334483210996</v>
      </c>
      <c r="D48" s="98">
        <v>0.31169963147812046</v>
      </c>
      <c r="E48" s="98">
        <v>0.66646199261301609</v>
      </c>
      <c r="F48" s="98">
        <v>0.25967286441983711</v>
      </c>
      <c r="G48" s="98">
        <v>0.30611948119050342</v>
      </c>
      <c r="H48" s="98">
        <v>0.56190121641104518</v>
      </c>
      <c r="I48" s="98">
        <v>0.32969054973429052</v>
      </c>
      <c r="J48" s="98">
        <v>0.34091223510364554</v>
      </c>
      <c r="K48" s="98">
        <v>0.35351068471279168</v>
      </c>
      <c r="L48" s="98">
        <v>0.42416309104166372</v>
      </c>
      <c r="M48" s="98">
        <v>0.42678497341644916</v>
      </c>
      <c r="N48" s="98">
        <v>0.47825381806346084</v>
      </c>
      <c r="O48" s="98">
        <v>0.51699125609843588</v>
      </c>
      <c r="P48" s="98">
        <v>0.53135900935595626</v>
      </c>
      <c r="Q48" s="98">
        <v>0.55412661032530663</v>
      </c>
      <c r="R48" s="98">
        <v>0.53544230806988768</v>
      </c>
      <c r="S48" s="98">
        <v>0.45445570744323954</v>
      </c>
      <c r="T48" s="98">
        <v>0.49485420645395806</v>
      </c>
      <c r="U48" s="98">
        <v>0.4993781353748914</v>
      </c>
      <c r="V48" s="98">
        <v>0.52272316532797825</v>
      </c>
      <c r="W48" s="98">
        <v>0.55850654682794298</v>
      </c>
      <c r="DA48" s="63" t="s">
        <v>1614</v>
      </c>
    </row>
    <row r="49" spans="1:105" ht="12" customHeight="1" x14ac:dyDescent="0.25">
      <c r="A49" s="121" t="s">
        <v>55</v>
      </c>
      <c r="B49" s="122">
        <v>14.635040501529041</v>
      </c>
      <c r="C49" s="122">
        <v>14.210122290174564</v>
      </c>
      <c r="D49" s="122">
        <v>14.156636351649519</v>
      </c>
      <c r="E49" s="122">
        <v>13.854349950229077</v>
      </c>
      <c r="F49" s="122">
        <v>13.656795791017798</v>
      </c>
      <c r="G49" s="122">
        <v>13.022318934353679</v>
      </c>
      <c r="H49" s="122">
        <v>13.962571761649198</v>
      </c>
      <c r="I49" s="122">
        <v>13.68357029362426</v>
      </c>
      <c r="J49" s="122">
        <v>13.603197731802508</v>
      </c>
      <c r="K49" s="122">
        <v>12.69168247908585</v>
      </c>
      <c r="L49" s="122">
        <v>11.895944651895302</v>
      </c>
      <c r="M49" s="122">
        <v>12.511195782216411</v>
      </c>
      <c r="N49" s="122">
        <v>12.849478107419561</v>
      </c>
      <c r="O49" s="122">
        <v>13.422406360564471</v>
      </c>
      <c r="P49" s="122">
        <v>13.813759020444605</v>
      </c>
      <c r="Q49" s="122">
        <v>12.356156908666822</v>
      </c>
      <c r="R49" s="122">
        <v>12.087921177355659</v>
      </c>
      <c r="S49" s="122">
        <v>9.1460713999388048</v>
      </c>
      <c r="T49" s="122">
        <v>10.696472275818055</v>
      </c>
      <c r="U49" s="122">
        <v>11.133736066317461</v>
      </c>
      <c r="V49" s="122">
        <v>8.9897216321799007</v>
      </c>
      <c r="W49" s="122">
        <v>10.382178121238741</v>
      </c>
      <c r="DA49" s="130" t="s">
        <v>1615</v>
      </c>
    </row>
    <row r="50" spans="1:105" ht="12" customHeight="1" x14ac:dyDescent="0.25">
      <c r="A50" s="97" t="s">
        <v>138</v>
      </c>
      <c r="B50" s="98">
        <v>10.158277824638054</v>
      </c>
      <c r="C50" s="98">
        <v>10.185599431830482</v>
      </c>
      <c r="D50" s="98">
        <v>10.410723222521082</v>
      </c>
      <c r="E50" s="98">
        <v>10.514082460140909</v>
      </c>
      <c r="F50" s="98">
        <v>10.580201067970387</v>
      </c>
      <c r="G50" s="98">
        <v>10.393780746132904</v>
      </c>
      <c r="H50" s="98">
        <v>11.373390037846931</v>
      </c>
      <c r="I50" s="98">
        <v>11.448922254648666</v>
      </c>
      <c r="J50" s="98">
        <v>11.59563942850893</v>
      </c>
      <c r="K50" s="98">
        <v>11.228516555253112</v>
      </c>
      <c r="L50" s="98">
        <v>10.691890787017414</v>
      </c>
      <c r="M50" s="98">
        <v>11.051249566847408</v>
      </c>
      <c r="N50" s="98">
        <v>11.304970481671468</v>
      </c>
      <c r="O50" s="98">
        <v>10.829466187591077</v>
      </c>
      <c r="P50" s="98">
        <v>10.296652647577492</v>
      </c>
      <c r="Q50" s="98">
        <v>10.487159477363738</v>
      </c>
      <c r="R50" s="98">
        <v>10.406306613004761</v>
      </c>
      <c r="S50" s="98">
        <v>7.5136329767049217</v>
      </c>
      <c r="T50" s="98">
        <v>8.9658502167647391</v>
      </c>
      <c r="U50" s="98">
        <v>9.3866907128624657</v>
      </c>
      <c r="V50" s="98">
        <v>7.3041237069251412</v>
      </c>
      <c r="W50" s="98">
        <v>8.6731599682977762</v>
      </c>
      <c r="DA50" s="63" t="s">
        <v>1616</v>
      </c>
    </row>
    <row r="51" spans="1:105" ht="12" customHeight="1" x14ac:dyDescent="0.25">
      <c r="A51" s="97" t="s">
        <v>137</v>
      </c>
      <c r="B51" s="98">
        <v>0</v>
      </c>
      <c r="C51" s="98">
        <v>5.2090680337972517E-4</v>
      </c>
      <c r="D51" s="98">
        <v>2.0944243859356716E-3</v>
      </c>
      <c r="E51" s="98">
        <v>3.6264339285404399E-3</v>
      </c>
      <c r="F51" s="98">
        <v>5.2218669315750171E-3</v>
      </c>
      <c r="G51" s="98">
        <v>7.2155821042013246E-3</v>
      </c>
      <c r="H51" s="98">
        <v>1.2087994766626579E-2</v>
      </c>
      <c r="I51" s="98">
        <v>1.7509179662740092E-2</v>
      </c>
      <c r="J51" s="98">
        <v>2.4479230227427713E-2</v>
      </c>
      <c r="K51" s="98">
        <v>3.9783342845107247E-2</v>
      </c>
      <c r="L51" s="98">
        <v>4.2658569732401772E-2</v>
      </c>
      <c r="M51" s="98">
        <v>4.8021356163388942E-2</v>
      </c>
      <c r="N51" s="98">
        <v>7.4706772647239683E-2</v>
      </c>
      <c r="O51" s="98">
        <v>7.6539846717617849E-2</v>
      </c>
      <c r="P51" s="98">
        <v>7.2935360708065514E-2</v>
      </c>
      <c r="Q51" s="98">
        <v>7.7345721376067877E-2</v>
      </c>
      <c r="R51" s="98">
        <v>8.6306970243679559E-2</v>
      </c>
      <c r="S51" s="98">
        <v>6.2409219141710159E-2</v>
      </c>
      <c r="T51" s="98">
        <v>7.328900333803226E-2</v>
      </c>
      <c r="U51" s="98">
        <v>7.4150067248133389E-2</v>
      </c>
      <c r="V51" s="98">
        <v>6.7649243629943817E-2</v>
      </c>
      <c r="W51" s="98">
        <v>8.9421298293548335E-2</v>
      </c>
      <c r="DA51" s="63" t="s">
        <v>1617</v>
      </c>
    </row>
    <row r="52" spans="1:105" ht="12" customHeight="1" x14ac:dyDescent="0.25">
      <c r="A52" s="100" t="s">
        <v>216</v>
      </c>
      <c r="B52" s="101">
        <v>0</v>
      </c>
      <c r="C52" s="101">
        <v>3.3309014146208675E-4</v>
      </c>
      <c r="D52" s="101">
        <v>1.3426633210742475E-3</v>
      </c>
      <c r="E52" s="101">
        <v>2.3194425533349049E-3</v>
      </c>
      <c r="F52" s="101">
        <v>3.3667820824126748E-3</v>
      </c>
      <c r="G52" s="101">
        <v>4.6434210806581425E-3</v>
      </c>
      <c r="H52" s="101">
        <v>7.6175028377098572E-3</v>
      </c>
      <c r="I52" s="101">
        <v>1.1140544574579745E-2</v>
      </c>
      <c r="J52" s="101">
        <v>1.557493661980556E-2</v>
      </c>
      <c r="K52" s="101">
        <v>2.4184261448317951E-2</v>
      </c>
      <c r="L52" s="101">
        <v>2.6772631345060787E-2</v>
      </c>
      <c r="M52" s="101">
        <v>3.0482304749030631E-2</v>
      </c>
      <c r="N52" s="101">
        <v>4.4867103118824844E-2</v>
      </c>
      <c r="O52" s="101">
        <v>5.1564671298767427E-2</v>
      </c>
      <c r="P52" s="101">
        <v>5.1632438884721299E-2</v>
      </c>
      <c r="Q52" s="101">
        <v>4.5142041696169061E-2</v>
      </c>
      <c r="R52" s="101">
        <v>4.9530780708823073E-2</v>
      </c>
      <c r="S52" s="101">
        <v>3.4996047848427844E-2</v>
      </c>
      <c r="T52" s="101">
        <v>4.2987081410473298E-2</v>
      </c>
      <c r="U52" s="101">
        <v>4.5285975778040652E-2</v>
      </c>
      <c r="V52" s="101">
        <v>3.9527769142510355E-2</v>
      </c>
      <c r="W52" s="101">
        <v>5.2573288604883438E-2</v>
      </c>
      <c r="DA52" s="131" t="s">
        <v>1618</v>
      </c>
    </row>
    <row r="53" spans="1:105" ht="12" customHeight="1" x14ac:dyDescent="0.25">
      <c r="A53" s="103" t="s">
        <v>52</v>
      </c>
      <c r="B53" s="104">
        <v>0</v>
      </c>
      <c r="C53" s="104">
        <v>1.8781666191763845E-4</v>
      </c>
      <c r="D53" s="104">
        <v>7.5176106486142427E-4</v>
      </c>
      <c r="E53" s="104">
        <v>1.306991375205535E-3</v>
      </c>
      <c r="F53" s="104">
        <v>1.8550848491623428E-3</v>
      </c>
      <c r="G53" s="104">
        <v>2.5721610235431821E-3</v>
      </c>
      <c r="H53" s="104">
        <v>4.4704919289167214E-3</v>
      </c>
      <c r="I53" s="104">
        <v>6.3686350881603446E-3</v>
      </c>
      <c r="J53" s="104">
        <v>8.9042936076221511E-3</v>
      </c>
      <c r="K53" s="104">
        <v>1.5599081396789295E-2</v>
      </c>
      <c r="L53" s="104">
        <v>1.5885938387340981E-2</v>
      </c>
      <c r="M53" s="104">
        <v>1.7539051414358311E-2</v>
      </c>
      <c r="N53" s="104">
        <v>2.9839669528414835E-2</v>
      </c>
      <c r="O53" s="104">
        <v>2.4975175418850415E-2</v>
      </c>
      <c r="P53" s="104">
        <v>2.1302921823344215E-2</v>
      </c>
      <c r="Q53" s="104">
        <v>3.2203679679898817E-2</v>
      </c>
      <c r="R53" s="104">
        <v>3.6776189534856479E-2</v>
      </c>
      <c r="S53" s="104">
        <v>2.7413171293282315E-2</v>
      </c>
      <c r="T53" s="104">
        <v>3.030192192755897E-2</v>
      </c>
      <c r="U53" s="104">
        <v>2.8864091470092737E-2</v>
      </c>
      <c r="V53" s="104">
        <v>2.8121474487433462E-2</v>
      </c>
      <c r="W53" s="104">
        <v>3.684800968866489E-2</v>
      </c>
      <c r="DA53" s="132" t="s">
        <v>1619</v>
      </c>
    </row>
    <row r="54" spans="1:105" ht="12" customHeight="1" x14ac:dyDescent="0.25">
      <c r="A54" s="106" t="s">
        <v>122</v>
      </c>
      <c r="B54" s="101">
        <v>4.475882755640697</v>
      </c>
      <c r="C54" s="101">
        <v>3.9978030338616848</v>
      </c>
      <c r="D54" s="101">
        <v>3.6671473057616217</v>
      </c>
      <c r="E54" s="101">
        <v>3.2186703442996873</v>
      </c>
      <c r="F54" s="101">
        <v>2.9137046013542913</v>
      </c>
      <c r="G54" s="101">
        <v>2.4248458642484789</v>
      </c>
      <c r="H54" s="101">
        <v>2.3089623230874095</v>
      </c>
      <c r="I54" s="101">
        <v>1.9322407427796768</v>
      </c>
      <c r="J54" s="101">
        <v>1.6518121555188139</v>
      </c>
      <c r="K54" s="101">
        <v>1.1694200081199235</v>
      </c>
      <c r="L54" s="101">
        <v>0.9448674485424432</v>
      </c>
      <c r="M54" s="101">
        <v>1.0397531938281213</v>
      </c>
      <c r="N54" s="101">
        <v>0.91595245315367113</v>
      </c>
      <c r="O54" s="101">
        <v>1.4551200745435793</v>
      </c>
      <c r="P54" s="101">
        <v>1.9844320588889923</v>
      </c>
      <c r="Q54" s="101">
        <v>1.0688718215780348</v>
      </c>
      <c r="R54" s="101">
        <v>0.95634738662372698</v>
      </c>
      <c r="S54" s="101">
        <v>0.90061845272297836</v>
      </c>
      <c r="T54" s="101">
        <v>0.82716564589945618</v>
      </c>
      <c r="U54" s="101">
        <v>0.97324143676132524</v>
      </c>
      <c r="V54" s="101">
        <v>0.63661541401477917</v>
      </c>
      <c r="W54" s="101">
        <v>0.52038041571864324</v>
      </c>
      <c r="DA54" s="131" t="s">
        <v>1620</v>
      </c>
    </row>
    <row r="55" spans="1:105" ht="12" customHeight="1" x14ac:dyDescent="0.25">
      <c r="A55" s="107" t="s">
        <v>121</v>
      </c>
      <c r="B55" s="104">
        <v>8.7992125028986466E-4</v>
      </c>
      <c r="C55" s="104">
        <v>2.6198917679018292E-2</v>
      </c>
      <c r="D55" s="104">
        <v>7.6671398980879657E-2</v>
      </c>
      <c r="E55" s="104">
        <v>0.11797071185994154</v>
      </c>
      <c r="F55" s="104">
        <v>0.15766825476154389</v>
      </c>
      <c r="G55" s="104">
        <v>0.19647674186809444</v>
      </c>
      <c r="H55" s="104">
        <v>0.26813140594823154</v>
      </c>
      <c r="I55" s="104">
        <v>0.28489811653317731</v>
      </c>
      <c r="J55" s="104">
        <v>0.3312669175473365</v>
      </c>
      <c r="K55" s="104">
        <v>0.25396257286770885</v>
      </c>
      <c r="L55" s="104">
        <v>0.21652784660304553</v>
      </c>
      <c r="M55" s="104">
        <v>0.37217166537749335</v>
      </c>
      <c r="N55" s="104">
        <v>0.55384839994718149</v>
      </c>
      <c r="O55" s="104">
        <v>1.0612802517121973</v>
      </c>
      <c r="P55" s="104">
        <v>1.4597389532700571</v>
      </c>
      <c r="Q55" s="104">
        <v>0.72277988834898155</v>
      </c>
      <c r="R55" s="104">
        <v>0.63896020748349003</v>
      </c>
      <c r="S55" s="104">
        <v>0.66941075136919514</v>
      </c>
      <c r="T55" s="104">
        <v>0.83016740981582748</v>
      </c>
      <c r="U55" s="104">
        <v>0.69965384944553621</v>
      </c>
      <c r="V55" s="104">
        <v>0.98133326761003603</v>
      </c>
      <c r="W55" s="104">
        <v>1.0992164389287746</v>
      </c>
      <c r="DA55" s="132" t="s">
        <v>1621</v>
      </c>
    </row>
    <row r="56" spans="1:105" ht="12" customHeight="1" x14ac:dyDescent="0.25">
      <c r="A56" s="108" t="s">
        <v>53</v>
      </c>
      <c r="B56" s="98">
        <v>5.3868744981958527E-4</v>
      </c>
      <c r="C56" s="98">
        <v>1.5405821138926037E-2</v>
      </c>
      <c r="D56" s="98">
        <v>4.5221379546298568E-2</v>
      </c>
      <c r="E56" s="98">
        <v>6.9412618093385656E-2</v>
      </c>
      <c r="F56" s="98">
        <v>9.3744532696518418E-2</v>
      </c>
      <c r="G56" s="98">
        <v>0.11653243240902006</v>
      </c>
      <c r="H56" s="98">
        <v>0.15565328956015637</v>
      </c>
      <c r="I56" s="98">
        <v>0.16729266719685273</v>
      </c>
      <c r="J56" s="98">
        <v>0.19400454454435576</v>
      </c>
      <c r="K56" s="98">
        <v>0.14125657509375578</v>
      </c>
      <c r="L56" s="98">
        <v>0.1174281941562299</v>
      </c>
      <c r="M56" s="98">
        <v>0.2138928973408106</v>
      </c>
      <c r="N56" s="98">
        <v>0.29925108762976294</v>
      </c>
      <c r="O56" s="98">
        <v>0.65663498531568476</v>
      </c>
      <c r="P56" s="98">
        <v>0.96237630725923928</v>
      </c>
      <c r="Q56" s="98">
        <v>0.36242515006465498</v>
      </c>
      <c r="R56" s="98">
        <v>0.31549579438478736</v>
      </c>
      <c r="S56" s="98">
        <v>0.33005957253265017</v>
      </c>
      <c r="T56" s="98">
        <v>0.45593138795739557</v>
      </c>
      <c r="U56" s="98">
        <v>0.37861270119524731</v>
      </c>
      <c r="V56" s="98">
        <v>0.52900130435949233</v>
      </c>
      <c r="W56" s="98">
        <v>0.61354059769521196</v>
      </c>
      <c r="DA56" s="63" t="s">
        <v>1622</v>
      </c>
    </row>
    <row r="57" spans="1:105" ht="12" customHeight="1" x14ac:dyDescent="0.25">
      <c r="A57" s="108" t="s">
        <v>52</v>
      </c>
      <c r="B57" s="98">
        <v>3.4123380047027939E-4</v>
      </c>
      <c r="C57" s="98">
        <v>1.0793096540092254E-2</v>
      </c>
      <c r="D57" s="98">
        <v>3.1450019434581082E-2</v>
      </c>
      <c r="E57" s="98">
        <v>4.8558093766555885E-2</v>
      </c>
      <c r="F57" s="98">
        <v>6.392372206502546E-2</v>
      </c>
      <c r="G57" s="98">
        <v>7.9944309459074367E-2</v>
      </c>
      <c r="H57" s="98">
        <v>0.11247811638807517</v>
      </c>
      <c r="I57" s="98">
        <v>0.11760544933632457</v>
      </c>
      <c r="J57" s="98">
        <v>0.13726237300298075</v>
      </c>
      <c r="K57" s="98">
        <v>0.1127059977739531</v>
      </c>
      <c r="L57" s="98">
        <v>9.9099652446815609E-2</v>
      </c>
      <c r="M57" s="98">
        <v>0.15827876803668275</v>
      </c>
      <c r="N57" s="98">
        <v>0.25459731231741861</v>
      </c>
      <c r="O57" s="98">
        <v>0.40464526639651244</v>
      </c>
      <c r="P57" s="98">
        <v>0.49736264601081787</v>
      </c>
      <c r="Q57" s="98">
        <v>0.36035473828432657</v>
      </c>
      <c r="R57" s="98">
        <v>0.32346441309870266</v>
      </c>
      <c r="S57" s="98">
        <v>0.33935117883654503</v>
      </c>
      <c r="T57" s="98">
        <v>0.37423602185843191</v>
      </c>
      <c r="U57" s="98">
        <v>0.3210411482502889</v>
      </c>
      <c r="V57" s="98">
        <v>0.4523319632505437</v>
      </c>
      <c r="W57" s="98">
        <v>0.48567584123356272</v>
      </c>
      <c r="DA57" s="63" t="s">
        <v>1623</v>
      </c>
    </row>
    <row r="58" spans="1:105" ht="12" customHeight="1" x14ac:dyDescent="0.25">
      <c r="A58" s="121" t="s">
        <v>54</v>
      </c>
      <c r="B58" s="122">
        <v>6.4465270571455697</v>
      </c>
      <c r="C58" s="122">
        <v>6.6411319125596275</v>
      </c>
      <c r="D58" s="122">
        <v>5.5305153764660444</v>
      </c>
      <c r="E58" s="122">
        <v>4.9524586571677354</v>
      </c>
      <c r="F58" s="122">
        <v>5.4482475838051849</v>
      </c>
      <c r="G58" s="122">
        <v>5.7528664572790307</v>
      </c>
      <c r="H58" s="122">
        <v>6.0504212973120968</v>
      </c>
      <c r="I58" s="122">
        <v>5.3152860880862249</v>
      </c>
      <c r="J58" s="122">
        <v>5.5840033891809941</v>
      </c>
      <c r="K58" s="122">
        <v>6.0212382039134491</v>
      </c>
      <c r="L58" s="122">
        <v>4.9459716213084333</v>
      </c>
      <c r="M58" s="122">
        <v>5.7545786733544801</v>
      </c>
      <c r="N58" s="122">
        <v>5.8644800566013044</v>
      </c>
      <c r="O58" s="122">
        <v>6.0642546922149529</v>
      </c>
      <c r="P58" s="122">
        <v>6.3941973062153536</v>
      </c>
      <c r="Q58" s="122">
        <v>4.4201834715088095</v>
      </c>
      <c r="R58" s="122">
        <v>4.4347897142025783</v>
      </c>
      <c r="S58" s="122">
        <v>3.6936269724785524</v>
      </c>
      <c r="T58" s="122">
        <v>4.207901583743233</v>
      </c>
      <c r="U58" s="122">
        <v>4.4888366936849842</v>
      </c>
      <c r="V58" s="122">
        <v>2.8015140584198419</v>
      </c>
      <c r="W58" s="122">
        <v>2.3739186887536863</v>
      </c>
      <c r="DA58" s="130" t="s">
        <v>1624</v>
      </c>
    </row>
    <row r="59" spans="1:105" ht="12" customHeight="1" x14ac:dyDescent="0.25">
      <c r="A59" s="97" t="s">
        <v>50</v>
      </c>
      <c r="B59" s="98">
        <v>2.7902087787989105</v>
      </c>
      <c r="C59" s="98">
        <v>3.0900800869148575</v>
      </c>
      <c r="D59" s="98">
        <v>1.1405123469792517</v>
      </c>
      <c r="E59" s="98">
        <v>0.53526327304411803</v>
      </c>
      <c r="F59" s="98">
        <v>1.0466830093490385</v>
      </c>
      <c r="G59" s="98">
        <v>1.5917371500570665</v>
      </c>
      <c r="H59" s="98">
        <v>1.686514524623655</v>
      </c>
      <c r="I59" s="98">
        <v>0.57581289197507024</v>
      </c>
      <c r="J59" s="98">
        <v>0.60885658073569193</v>
      </c>
      <c r="K59" s="98">
        <v>1.5559136824897288</v>
      </c>
      <c r="L59" s="98">
        <v>1.2599153751821131</v>
      </c>
      <c r="M59" s="98">
        <v>0.57268715807044979</v>
      </c>
      <c r="N59" s="98">
        <v>0.2719205010930803</v>
      </c>
      <c r="O59" s="98">
        <v>0.29875438842078483</v>
      </c>
      <c r="P59" s="98">
        <v>0.35151213551457722</v>
      </c>
      <c r="Q59" s="98">
        <v>0.29073250502912484</v>
      </c>
      <c r="R59" s="98">
        <v>0.29583870311415722</v>
      </c>
      <c r="S59" s="98">
        <v>0.22857850283689896</v>
      </c>
      <c r="T59" s="98">
        <v>0.28956992850852825</v>
      </c>
      <c r="U59" s="98">
        <v>0.40839196746844425</v>
      </c>
      <c r="V59" s="98">
        <v>0.36329765952941317</v>
      </c>
      <c r="W59" s="98">
        <v>0.15423066204731989</v>
      </c>
      <c r="DA59" s="63" t="s">
        <v>1625</v>
      </c>
    </row>
    <row r="60" spans="1:105" ht="12" customHeight="1" x14ac:dyDescent="0.25">
      <c r="A60" s="109" t="s">
        <v>120</v>
      </c>
      <c r="B60" s="33">
        <v>3.6563182783466597</v>
      </c>
      <c r="C60" s="33">
        <v>3.5510518256447705</v>
      </c>
      <c r="D60" s="33">
        <v>4.3900030294867927</v>
      </c>
      <c r="E60" s="33">
        <v>4.4171953841236178</v>
      </c>
      <c r="F60" s="33">
        <v>4.4015645744561462</v>
      </c>
      <c r="G60" s="33">
        <v>4.1611293072219642</v>
      </c>
      <c r="H60" s="33">
        <v>4.3639067726884413</v>
      </c>
      <c r="I60" s="33">
        <v>4.7394731961111543</v>
      </c>
      <c r="J60" s="33">
        <v>4.9751468084453023</v>
      </c>
      <c r="K60" s="33">
        <v>4.46532452142372</v>
      </c>
      <c r="L60" s="33">
        <v>3.6860562461263204</v>
      </c>
      <c r="M60" s="33">
        <v>5.1818915152840299</v>
      </c>
      <c r="N60" s="33">
        <v>5.5925595555082239</v>
      </c>
      <c r="O60" s="33">
        <v>5.7655003037941679</v>
      </c>
      <c r="P60" s="33">
        <v>6.0426851707007767</v>
      </c>
      <c r="Q60" s="33">
        <v>4.129450966479685</v>
      </c>
      <c r="R60" s="33">
        <v>4.1389510110884213</v>
      </c>
      <c r="S60" s="33">
        <v>3.4650484696416535</v>
      </c>
      <c r="T60" s="33">
        <v>3.9183316552347045</v>
      </c>
      <c r="U60" s="33">
        <v>4.0804447262165402</v>
      </c>
      <c r="V60" s="33">
        <v>2.4382163988904288</v>
      </c>
      <c r="W60" s="33">
        <v>2.2196880267063666</v>
      </c>
      <c r="DA60" s="60" t="s">
        <v>1626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163.40275845402104</v>
      </c>
      <c r="C62" s="117">
        <f t="shared" si="21"/>
        <v>179.63507185334026</v>
      </c>
      <c r="D62" s="117">
        <f t="shared" si="21"/>
        <v>181.69534251096056</v>
      </c>
      <c r="E62" s="117">
        <f t="shared" si="21"/>
        <v>194.9204094032512</v>
      </c>
      <c r="F62" s="117">
        <f t="shared" si="21"/>
        <v>210.53602136123959</v>
      </c>
      <c r="G62" s="117">
        <f t="shared" si="21"/>
        <v>210.58298881958694</v>
      </c>
      <c r="H62" s="117">
        <f t="shared" si="21"/>
        <v>194.65517486457793</v>
      </c>
      <c r="I62" s="117">
        <f t="shared" si="21"/>
        <v>193.38566911152083</v>
      </c>
      <c r="J62" s="117">
        <f t="shared" si="21"/>
        <v>206.54018100948846</v>
      </c>
      <c r="K62" s="117">
        <f t="shared" si="21"/>
        <v>202.13910939428948</v>
      </c>
      <c r="L62" s="117">
        <f t="shared" si="21"/>
        <v>235.44372333583789</v>
      </c>
      <c r="M62" s="117">
        <f t="shared" si="21"/>
        <v>222.84937277501891</v>
      </c>
      <c r="N62" s="117">
        <f t="shared" si="21"/>
        <v>206.95587191218576</v>
      </c>
      <c r="O62" s="117">
        <f t="shared" si="21"/>
        <v>218.89017129032345</v>
      </c>
      <c r="P62" s="117">
        <f t="shared" si="21"/>
        <v>211.02327597693113</v>
      </c>
      <c r="Q62" s="117">
        <f t="shared" si="21"/>
        <v>228.50835411102003</v>
      </c>
      <c r="R62" s="117">
        <f t="shared" ref="R62:V62" si="22">R63+R66+R68+R77</f>
        <v>243.01357937854664</v>
      </c>
      <c r="S62" s="117">
        <f t="shared" si="22"/>
        <v>275.28865082571411</v>
      </c>
      <c r="T62" s="117">
        <f t="shared" si="22"/>
        <v>252.72435480374858</v>
      </c>
      <c r="U62" s="117">
        <f t="shared" si="22"/>
        <v>255.05705017584418</v>
      </c>
      <c r="V62" s="117">
        <f t="shared" si="22"/>
        <v>265.87617928636655</v>
      </c>
      <c r="W62" s="117">
        <f t="shared" ref="W62" si="23">W63+W66+W68+W77</f>
        <v>247.59628380917673</v>
      </c>
      <c r="DA62" s="129" t="s">
        <v>1627</v>
      </c>
    </row>
    <row r="63" spans="1:105" ht="12.95" customHeight="1" x14ac:dyDescent="0.25">
      <c r="A63" s="121" t="s">
        <v>57</v>
      </c>
      <c r="B63" s="122">
        <f t="shared" ref="B63:Q63" si="24">SUM(B64:B65)</f>
        <v>146.98367961945414</v>
      </c>
      <c r="C63" s="122">
        <f t="shared" si="24"/>
        <v>162.46650601814471</v>
      </c>
      <c r="D63" s="122">
        <f t="shared" si="24"/>
        <v>163.89795212775491</v>
      </c>
      <c r="E63" s="122">
        <f t="shared" si="24"/>
        <v>176.48770740869566</v>
      </c>
      <c r="F63" s="122">
        <f t="shared" si="24"/>
        <v>191.95668724247557</v>
      </c>
      <c r="G63" s="122">
        <f t="shared" si="24"/>
        <v>191.87373841487761</v>
      </c>
      <c r="H63" s="122">
        <f t="shared" si="24"/>
        <v>176.58752436590893</v>
      </c>
      <c r="I63" s="122">
        <f t="shared" si="24"/>
        <v>175.01717086676558</v>
      </c>
      <c r="J63" s="122">
        <f t="shared" si="24"/>
        <v>186.57570747290239</v>
      </c>
      <c r="K63" s="122">
        <f t="shared" si="24"/>
        <v>183.14920855128722</v>
      </c>
      <c r="L63" s="122">
        <f t="shared" si="24"/>
        <v>212.89182423672742</v>
      </c>
      <c r="M63" s="122">
        <f t="shared" si="24"/>
        <v>198.85786515567924</v>
      </c>
      <c r="N63" s="122">
        <f t="shared" si="24"/>
        <v>183.54133832360844</v>
      </c>
      <c r="O63" s="122">
        <f t="shared" si="24"/>
        <v>193.55109033610239</v>
      </c>
      <c r="P63" s="122">
        <f t="shared" si="24"/>
        <v>182.71220801091999</v>
      </c>
      <c r="Q63" s="122">
        <f t="shared" si="24"/>
        <v>203.56332000867627</v>
      </c>
      <c r="R63" s="122">
        <f t="shared" ref="R63:V63" si="25">SUM(R64:R65)</f>
        <v>217.59397459758037</v>
      </c>
      <c r="S63" s="122">
        <f t="shared" si="25"/>
        <v>248.59657080391767</v>
      </c>
      <c r="T63" s="122">
        <f t="shared" si="25"/>
        <v>224.21082631626834</v>
      </c>
      <c r="U63" s="122">
        <f t="shared" si="25"/>
        <v>221.33153350952603</v>
      </c>
      <c r="V63" s="122">
        <f t="shared" si="25"/>
        <v>238.34820500076481</v>
      </c>
      <c r="W63" s="122">
        <f t="shared" ref="W63" si="26">SUM(W64:W65)</f>
        <v>221.11311894902425</v>
      </c>
      <c r="DA63" s="130" t="s">
        <v>1628</v>
      </c>
    </row>
    <row r="64" spans="1:105" ht="12" customHeight="1" x14ac:dyDescent="0.25">
      <c r="A64" s="97" t="s">
        <v>217</v>
      </c>
      <c r="B64" s="98">
        <v>145.07888783239247</v>
      </c>
      <c r="C64" s="98">
        <v>160.36824031592616</v>
      </c>
      <c r="D64" s="98">
        <v>161.77839625279748</v>
      </c>
      <c r="E64" s="98">
        <v>174.26084625546909</v>
      </c>
      <c r="F64" s="98">
        <v>189.45969630641378</v>
      </c>
      <c r="G64" s="98">
        <v>189.38590400267643</v>
      </c>
      <c r="H64" s="98">
        <v>174.33899860223778</v>
      </c>
      <c r="I64" s="98">
        <v>172.72828969642262</v>
      </c>
      <c r="J64" s="98">
        <v>184.10500586023002</v>
      </c>
      <c r="K64" s="98">
        <v>180.71292041396944</v>
      </c>
      <c r="L64" s="98">
        <v>210.05328565724008</v>
      </c>
      <c r="M64" s="98">
        <v>196.16842457246597</v>
      </c>
      <c r="N64" s="98">
        <v>181.06593367276056</v>
      </c>
      <c r="O64" s="98">
        <v>190.89069875042782</v>
      </c>
      <c r="P64" s="98">
        <v>180.16595610012428</v>
      </c>
      <c r="Q64" s="98">
        <v>200.74652515202541</v>
      </c>
      <c r="R64" s="98">
        <v>214.54668053949905</v>
      </c>
      <c r="S64" s="98">
        <v>245.1013471159134</v>
      </c>
      <c r="T64" s="98">
        <v>220.98542135386953</v>
      </c>
      <c r="U64" s="98">
        <v>218.06740131708321</v>
      </c>
      <c r="V64" s="98">
        <v>234.85891959168265</v>
      </c>
      <c r="W64" s="98">
        <v>217.86198284325815</v>
      </c>
      <c r="DA64" s="63" t="s">
        <v>1629</v>
      </c>
    </row>
    <row r="65" spans="1:105" ht="12" customHeight="1" x14ac:dyDescent="0.25">
      <c r="A65" s="97" t="s">
        <v>53</v>
      </c>
      <c r="B65" s="98">
        <v>1.9047917870616558</v>
      </c>
      <c r="C65" s="98">
        <v>2.0982657022185656</v>
      </c>
      <c r="D65" s="98">
        <v>2.1195558749574368</v>
      </c>
      <c r="E65" s="98">
        <v>2.2268611532265679</v>
      </c>
      <c r="F65" s="98">
        <v>2.496990936061795</v>
      </c>
      <c r="G65" s="98">
        <v>2.4878344122011944</v>
      </c>
      <c r="H65" s="98">
        <v>2.2485257636711653</v>
      </c>
      <c r="I65" s="98">
        <v>2.2888811703429495</v>
      </c>
      <c r="J65" s="98">
        <v>2.4707016126723755</v>
      </c>
      <c r="K65" s="98">
        <v>2.4362881373177627</v>
      </c>
      <c r="L65" s="98">
        <v>2.838538579487345</v>
      </c>
      <c r="M65" s="98">
        <v>2.6894405832132739</v>
      </c>
      <c r="N65" s="98">
        <v>2.4754046508478744</v>
      </c>
      <c r="O65" s="98">
        <v>2.6603915856745681</v>
      </c>
      <c r="P65" s="98">
        <v>2.5462519107957222</v>
      </c>
      <c r="Q65" s="98">
        <v>2.8167948566508527</v>
      </c>
      <c r="R65" s="98">
        <v>3.0472940580813335</v>
      </c>
      <c r="S65" s="98">
        <v>3.4952236880042853</v>
      </c>
      <c r="T65" s="98">
        <v>3.225404962398819</v>
      </c>
      <c r="U65" s="98">
        <v>3.2641321924428071</v>
      </c>
      <c r="V65" s="98">
        <v>3.489285409082171</v>
      </c>
      <c r="W65" s="98">
        <v>3.251136105766117</v>
      </c>
      <c r="DA65" s="63" t="s">
        <v>1630</v>
      </c>
    </row>
    <row r="66" spans="1:105" ht="12.95" customHeight="1" x14ac:dyDescent="0.25">
      <c r="A66" s="121" t="s">
        <v>92</v>
      </c>
      <c r="B66" s="122">
        <f t="shared" ref="B66:W66" si="27">B67</f>
        <v>0.21223459528233085</v>
      </c>
      <c r="C66" s="122">
        <f t="shared" si="27"/>
        <v>0.22360625549734156</v>
      </c>
      <c r="D66" s="122">
        <f t="shared" si="27"/>
        <v>0.25019147366469047</v>
      </c>
      <c r="E66" s="122">
        <f t="shared" si="27"/>
        <v>0.60258177280198866</v>
      </c>
      <c r="F66" s="122">
        <f t="shared" si="27"/>
        <v>0.25889317754389463</v>
      </c>
      <c r="G66" s="122">
        <f t="shared" si="27"/>
        <v>0.32983734969770551</v>
      </c>
      <c r="H66" s="122">
        <f t="shared" si="27"/>
        <v>0.60368486576184244</v>
      </c>
      <c r="I66" s="122">
        <f t="shared" si="27"/>
        <v>0.34565879822713091</v>
      </c>
      <c r="J66" s="122">
        <f t="shared" si="27"/>
        <v>0.35304952003870005</v>
      </c>
      <c r="K66" s="122">
        <f t="shared" si="27"/>
        <v>0.3897237528859499</v>
      </c>
      <c r="L66" s="122">
        <f t="shared" si="27"/>
        <v>0.5458689995951308</v>
      </c>
      <c r="M66" s="122">
        <f t="shared" si="27"/>
        <v>0.62673130863605386</v>
      </c>
      <c r="N66" s="122">
        <f t="shared" si="27"/>
        <v>0.67512232045246934</v>
      </c>
      <c r="O66" s="122">
        <f t="shared" si="27"/>
        <v>0.73797985895732676</v>
      </c>
      <c r="P66" s="122">
        <f t="shared" si="27"/>
        <v>0.79220435759200325</v>
      </c>
      <c r="Q66" s="122">
        <f t="shared" si="27"/>
        <v>0.92926466059629431</v>
      </c>
      <c r="R66" s="122">
        <f t="shared" si="27"/>
        <v>0.98686095766817605</v>
      </c>
      <c r="S66" s="122">
        <f t="shared" si="27"/>
        <v>0.91941534823339066</v>
      </c>
      <c r="T66" s="122">
        <f t="shared" si="27"/>
        <v>1.1690356753536972</v>
      </c>
      <c r="U66" s="122">
        <f t="shared" si="27"/>
        <v>1.3427617912762455</v>
      </c>
      <c r="V66" s="122">
        <f t="shared" si="27"/>
        <v>1.5066600367724523</v>
      </c>
      <c r="W66" s="122">
        <f t="shared" si="27"/>
        <v>1.5498460230134345</v>
      </c>
      <c r="DA66" s="130" t="s">
        <v>1631</v>
      </c>
    </row>
    <row r="67" spans="1:105" ht="12" customHeight="1" x14ac:dyDescent="0.25">
      <c r="A67" s="97" t="s">
        <v>53</v>
      </c>
      <c r="B67" s="98">
        <v>0.21223459528233085</v>
      </c>
      <c r="C67" s="98">
        <v>0.22360625549734156</v>
      </c>
      <c r="D67" s="98">
        <v>0.25019147366469047</v>
      </c>
      <c r="E67" s="98">
        <v>0.60258177280198866</v>
      </c>
      <c r="F67" s="98">
        <v>0.25889317754389463</v>
      </c>
      <c r="G67" s="98">
        <v>0.32983734969770551</v>
      </c>
      <c r="H67" s="98">
        <v>0.60368486576184244</v>
      </c>
      <c r="I67" s="98">
        <v>0.34565879822713091</v>
      </c>
      <c r="J67" s="98">
        <v>0.35304952003870005</v>
      </c>
      <c r="K67" s="98">
        <v>0.3897237528859499</v>
      </c>
      <c r="L67" s="98">
        <v>0.5458689995951308</v>
      </c>
      <c r="M67" s="98">
        <v>0.62673130863605386</v>
      </c>
      <c r="N67" s="98">
        <v>0.67512232045246934</v>
      </c>
      <c r="O67" s="98">
        <v>0.73797985895732676</v>
      </c>
      <c r="P67" s="98">
        <v>0.79220435759200325</v>
      </c>
      <c r="Q67" s="98">
        <v>0.92926466059629431</v>
      </c>
      <c r="R67" s="98">
        <v>0.98686095766817605</v>
      </c>
      <c r="S67" s="98">
        <v>0.91941534823339066</v>
      </c>
      <c r="T67" s="98">
        <v>1.1690356753536972</v>
      </c>
      <c r="U67" s="98">
        <v>1.3427617912762455</v>
      </c>
      <c r="V67" s="98">
        <v>1.5066600367724523</v>
      </c>
      <c r="W67" s="98">
        <v>1.5498460230134345</v>
      </c>
      <c r="DA67" s="63" t="s">
        <v>1632</v>
      </c>
    </row>
    <row r="68" spans="1:105" ht="12" customHeight="1" x14ac:dyDescent="0.25">
      <c r="A68" s="121" t="s">
        <v>55</v>
      </c>
      <c r="B68" s="122">
        <v>11.294881443402463</v>
      </c>
      <c r="C68" s="122">
        <v>11.166392040266146</v>
      </c>
      <c r="D68" s="122">
        <v>12.089435044681364</v>
      </c>
      <c r="E68" s="122">
        <v>12.514538603175126</v>
      </c>
      <c r="F68" s="122">
        <v>12.698888724106727</v>
      </c>
      <c r="G68" s="122">
        <v>12.665506516704141</v>
      </c>
      <c r="H68" s="122">
        <v>11.797282011055257</v>
      </c>
      <c r="I68" s="122">
        <v>12.216975052326907</v>
      </c>
      <c r="J68" s="122">
        <v>13.006147399890656</v>
      </c>
      <c r="K68" s="122">
        <v>11.526123509839488</v>
      </c>
      <c r="L68" s="122">
        <v>14.800623695393895</v>
      </c>
      <c r="M68" s="122">
        <v>15.441060740297363</v>
      </c>
      <c r="N68" s="122">
        <v>13.214550242452479</v>
      </c>
      <c r="O68" s="122">
        <v>15.977194372898669</v>
      </c>
      <c r="P68" s="122">
        <v>18.928920699750314</v>
      </c>
      <c r="Q68" s="122">
        <v>15.585805771992982</v>
      </c>
      <c r="R68" s="122">
        <v>15.916586354434287</v>
      </c>
      <c r="S68" s="122">
        <v>16.021632292558806</v>
      </c>
      <c r="T68" s="122">
        <v>17.775362520004276</v>
      </c>
      <c r="U68" s="122">
        <v>22.754623082463393</v>
      </c>
      <c r="V68" s="122">
        <v>17.463940204682583</v>
      </c>
      <c r="W68" s="122">
        <v>18.365697881188591</v>
      </c>
      <c r="DA68" s="130" t="s">
        <v>1633</v>
      </c>
    </row>
    <row r="69" spans="1:105" ht="12" customHeight="1" x14ac:dyDescent="0.25">
      <c r="A69" s="97" t="s">
        <v>134</v>
      </c>
      <c r="B69" s="98">
        <v>8.7602933685197613</v>
      </c>
      <c r="C69" s="98">
        <v>8.9527548298996216</v>
      </c>
      <c r="D69" s="98">
        <v>10.024983800355695</v>
      </c>
      <c r="E69" s="98">
        <v>10.649577984984436</v>
      </c>
      <c r="F69" s="98">
        <v>10.971710973933478</v>
      </c>
      <c r="G69" s="98">
        <v>11.192870844165338</v>
      </c>
      <c r="H69" s="98">
        <v>10.926129136622196</v>
      </c>
      <c r="I69" s="98">
        <v>11.360013271137975</v>
      </c>
      <c r="J69" s="98">
        <v>12.128679771885007</v>
      </c>
      <c r="K69" s="98">
        <v>10.542151585411226</v>
      </c>
      <c r="L69" s="98">
        <v>13.237376982560535</v>
      </c>
      <c r="M69" s="98">
        <v>13.701768393341974</v>
      </c>
      <c r="N69" s="98">
        <v>11.567248940356658</v>
      </c>
      <c r="O69" s="98">
        <v>13.954876377779486</v>
      </c>
      <c r="P69" s="98">
        <v>16.678958896712473</v>
      </c>
      <c r="Q69" s="98">
        <v>13.123087502173547</v>
      </c>
      <c r="R69" s="98">
        <v>13.172289029733189</v>
      </c>
      <c r="S69" s="98">
        <v>13.174539409497653</v>
      </c>
      <c r="T69" s="98">
        <v>14.706323368976093</v>
      </c>
      <c r="U69" s="98">
        <v>18.969428366478962</v>
      </c>
      <c r="V69" s="98">
        <v>13.874027071120455</v>
      </c>
      <c r="W69" s="98">
        <v>14.524460506275522</v>
      </c>
      <c r="DA69" s="63" t="s">
        <v>1634</v>
      </c>
    </row>
    <row r="70" spans="1:105" ht="12" customHeight="1" x14ac:dyDescent="0.25">
      <c r="A70" s="97" t="s">
        <v>133</v>
      </c>
      <c r="B70" s="98">
        <v>2.6472942647197677E-4</v>
      </c>
      <c r="C70" s="98">
        <v>9.8357046936419293E-3</v>
      </c>
      <c r="D70" s="98">
        <v>3.9957894763364039E-2</v>
      </c>
      <c r="E70" s="98">
        <v>7.5064833715880686E-2</v>
      </c>
      <c r="F70" s="98">
        <v>0.110161609061486</v>
      </c>
      <c r="G70" s="98">
        <v>0.16938293538409727</v>
      </c>
      <c r="H70" s="98">
        <v>0.22661768822691625</v>
      </c>
      <c r="I70" s="98">
        <v>0.36290482494620036</v>
      </c>
      <c r="J70" s="98">
        <v>0.55074059093413674</v>
      </c>
      <c r="K70" s="98">
        <v>0.71087497014677736</v>
      </c>
      <c r="L70" s="98">
        <v>1.3089766373128291</v>
      </c>
      <c r="M70" s="98">
        <v>1.4408641505766089</v>
      </c>
      <c r="N70" s="98">
        <v>1.5018400505887</v>
      </c>
      <c r="O70" s="98">
        <v>1.8333696859784503</v>
      </c>
      <c r="P70" s="98">
        <v>1.9604723925479202</v>
      </c>
      <c r="Q70" s="98">
        <v>2.0785913721119638</v>
      </c>
      <c r="R70" s="98">
        <v>2.3081253406813249</v>
      </c>
      <c r="S70" s="98">
        <v>2.3979931835231851</v>
      </c>
      <c r="T70" s="98">
        <v>2.6622214815822929</v>
      </c>
      <c r="U70" s="98">
        <v>3.3814170361923495</v>
      </c>
      <c r="V70" s="98">
        <v>3.1329118386741062</v>
      </c>
      <c r="W70" s="98">
        <v>3.3666330246855853</v>
      </c>
      <c r="DA70" s="63" t="s">
        <v>1635</v>
      </c>
    </row>
    <row r="71" spans="1:105" ht="12" customHeight="1" x14ac:dyDescent="0.25">
      <c r="A71" s="100" t="s">
        <v>217</v>
      </c>
      <c r="B71" s="101">
        <v>1.7333632233944887E-4</v>
      </c>
      <c r="C71" s="101">
        <v>6.0650923053522637E-3</v>
      </c>
      <c r="D71" s="101">
        <v>2.4640451749556865E-2</v>
      </c>
      <c r="E71" s="101">
        <v>4.6110200639511545E-2</v>
      </c>
      <c r="F71" s="101">
        <v>6.8126530108342104E-2</v>
      </c>
      <c r="G71" s="101">
        <v>0.10442763782226987</v>
      </c>
      <c r="H71" s="101">
        <v>0.13617665172852483</v>
      </c>
      <c r="I71" s="101">
        <v>0.22002016746230255</v>
      </c>
      <c r="J71" s="101">
        <v>0.33355745464169162</v>
      </c>
      <c r="K71" s="101">
        <v>0.40784792843621043</v>
      </c>
      <c r="L71" s="101">
        <v>0.78627917733904051</v>
      </c>
      <c r="M71" s="101">
        <v>0.87041083661885776</v>
      </c>
      <c r="N71" s="101">
        <v>0.85150258799111278</v>
      </c>
      <c r="O71" s="101">
        <v>1.1791454220934954</v>
      </c>
      <c r="P71" s="101">
        <v>1.3277228172456665</v>
      </c>
      <c r="Q71" s="101">
        <v>1.1469059280116356</v>
      </c>
      <c r="R71" s="101">
        <v>1.2526125459867909</v>
      </c>
      <c r="S71" s="101">
        <v>1.2568305855088766</v>
      </c>
      <c r="T71" s="101">
        <v>1.4443831074781719</v>
      </c>
      <c r="U71" s="101">
        <v>1.9348575238513015</v>
      </c>
      <c r="V71" s="101">
        <v>1.7162460380662954</v>
      </c>
      <c r="W71" s="101">
        <v>1.875082674648429</v>
      </c>
      <c r="DA71" s="131" t="s">
        <v>1636</v>
      </c>
    </row>
    <row r="72" spans="1:105" ht="12" customHeight="1" x14ac:dyDescent="0.25">
      <c r="A72" s="103" t="s">
        <v>52</v>
      </c>
      <c r="B72" s="104">
        <v>9.1393104132527902E-5</v>
      </c>
      <c r="C72" s="104">
        <v>3.7706123882896665E-3</v>
      </c>
      <c r="D72" s="104">
        <v>1.5317443013807174E-2</v>
      </c>
      <c r="E72" s="104">
        <v>2.8954633076369134E-2</v>
      </c>
      <c r="F72" s="104">
        <v>4.2035078953143908E-2</v>
      </c>
      <c r="G72" s="104">
        <v>6.4955297561827385E-2</v>
      </c>
      <c r="H72" s="104">
        <v>9.0441036498391414E-2</v>
      </c>
      <c r="I72" s="104">
        <v>0.14288465748389784</v>
      </c>
      <c r="J72" s="104">
        <v>0.21718313629244515</v>
      </c>
      <c r="K72" s="104">
        <v>0.30302704171056694</v>
      </c>
      <c r="L72" s="104">
        <v>0.52269745997378858</v>
      </c>
      <c r="M72" s="104">
        <v>0.57045331395775123</v>
      </c>
      <c r="N72" s="104">
        <v>0.65033746259758718</v>
      </c>
      <c r="O72" s="104">
        <v>0.65422426388495503</v>
      </c>
      <c r="P72" s="104">
        <v>0.63274957530225373</v>
      </c>
      <c r="Q72" s="104">
        <v>0.93168544410032816</v>
      </c>
      <c r="R72" s="104">
        <v>1.055512794694534</v>
      </c>
      <c r="S72" s="104">
        <v>1.1411625980143085</v>
      </c>
      <c r="T72" s="104">
        <v>1.217838374104121</v>
      </c>
      <c r="U72" s="104">
        <v>1.4465595123410482</v>
      </c>
      <c r="V72" s="104">
        <v>1.416665800607811</v>
      </c>
      <c r="W72" s="104">
        <v>1.4915503500371561</v>
      </c>
      <c r="DA72" s="132" t="s">
        <v>1637</v>
      </c>
    </row>
    <row r="73" spans="1:105" ht="12" customHeight="1" x14ac:dyDescent="0.25">
      <c r="A73" s="106" t="s">
        <v>122</v>
      </c>
      <c r="B73" s="101">
        <v>2.5338205333132069</v>
      </c>
      <c r="C73" s="101">
        <v>2.1925079718598655</v>
      </c>
      <c r="D73" s="101">
        <v>1.9878799577766169</v>
      </c>
      <c r="E73" s="101">
        <v>1.7307474979813613</v>
      </c>
      <c r="F73" s="101">
        <v>1.5379000411106745</v>
      </c>
      <c r="G73" s="101">
        <v>1.2110898547743747</v>
      </c>
      <c r="H73" s="101">
        <v>0.56494057464575198</v>
      </c>
      <c r="I73" s="101">
        <v>0.42853515594664698</v>
      </c>
      <c r="J73" s="101">
        <v>0.28523936055885885</v>
      </c>
      <c r="K73" s="101">
        <v>0.23906725482580507</v>
      </c>
      <c r="L73" s="101">
        <v>0.21297168847203557</v>
      </c>
      <c r="M73" s="101">
        <v>0.21522489919631493</v>
      </c>
      <c r="N73" s="101">
        <v>8.8512571973839174E-2</v>
      </c>
      <c r="O73" s="101">
        <v>0.11124819645790783</v>
      </c>
      <c r="P73" s="101">
        <v>0.17703055177115215</v>
      </c>
      <c r="Q73" s="101">
        <v>9.9727379522156684E-2</v>
      </c>
      <c r="R73" s="101">
        <v>8.9061884841357311E-2</v>
      </c>
      <c r="S73" s="101">
        <v>7.1773433436055425E-2</v>
      </c>
      <c r="T73" s="101">
        <v>3.4361463971445183E-2</v>
      </c>
      <c r="U73" s="101">
        <v>4.7394972801316451E-2</v>
      </c>
      <c r="V73" s="101">
        <v>3.9160617097028755E-2</v>
      </c>
      <c r="W73" s="101">
        <v>5.5188495106107502E-2</v>
      </c>
      <c r="DA73" s="131" t="s">
        <v>1638</v>
      </c>
    </row>
    <row r="74" spans="1:105" ht="12" customHeight="1" x14ac:dyDescent="0.25">
      <c r="A74" s="107" t="s">
        <v>121</v>
      </c>
      <c r="B74" s="104">
        <v>5.0281214302277976E-4</v>
      </c>
      <c r="C74" s="104">
        <v>1.1293533813017592E-2</v>
      </c>
      <c r="D74" s="104">
        <v>3.6613391785688426E-2</v>
      </c>
      <c r="E74" s="104">
        <v>5.9148286493445536E-2</v>
      </c>
      <c r="F74" s="104">
        <v>7.9116100001089623E-2</v>
      </c>
      <c r="G74" s="104">
        <v>9.2162882380331115E-2</v>
      </c>
      <c r="H74" s="104">
        <v>7.9594611560393116E-2</v>
      </c>
      <c r="I74" s="104">
        <v>6.5521800296084773E-2</v>
      </c>
      <c r="J74" s="104">
        <v>4.1487676512653407E-2</v>
      </c>
      <c r="K74" s="104">
        <v>3.4029699455679401E-2</v>
      </c>
      <c r="L74" s="104">
        <v>4.1298387048494326E-2</v>
      </c>
      <c r="M74" s="104">
        <v>8.3203297182466232E-2</v>
      </c>
      <c r="N74" s="104">
        <v>5.6948679533283385E-2</v>
      </c>
      <c r="O74" s="104">
        <v>7.7700112682825465E-2</v>
      </c>
      <c r="P74" s="104">
        <v>0.11245885871876588</v>
      </c>
      <c r="Q74" s="104">
        <v>0.2843995181853145</v>
      </c>
      <c r="R74" s="104">
        <v>0.34711009917841468</v>
      </c>
      <c r="S74" s="104">
        <v>0.37732626610191239</v>
      </c>
      <c r="T74" s="104">
        <v>0.37245620547444358</v>
      </c>
      <c r="U74" s="104">
        <v>0.35638270699076618</v>
      </c>
      <c r="V74" s="104">
        <v>0.41784067779099021</v>
      </c>
      <c r="W74" s="104">
        <v>0.41941585512137536</v>
      </c>
      <c r="DA74" s="132" t="s">
        <v>1639</v>
      </c>
    </row>
    <row r="75" spans="1:105" ht="12" customHeight="1" x14ac:dyDescent="0.25">
      <c r="A75" s="108" t="s">
        <v>53</v>
      </c>
      <c r="B75" s="98">
        <v>3.0782139989690585E-4</v>
      </c>
      <c r="C75" s="98">
        <v>6.641370741520122E-3</v>
      </c>
      <c r="D75" s="98">
        <v>2.1594991195788053E-2</v>
      </c>
      <c r="E75" s="98">
        <v>3.4800600660189224E-2</v>
      </c>
      <c r="F75" s="98">
        <v>4.7039004578145256E-2</v>
      </c>
      <c r="G75" s="98">
        <v>5.4666780954863166E-2</v>
      </c>
      <c r="H75" s="98">
        <v>4.623879590306542E-2</v>
      </c>
      <c r="I75" s="98">
        <v>3.8505460753566166E-2</v>
      </c>
      <c r="J75" s="98">
        <v>2.4325068587812661E-2</v>
      </c>
      <c r="K75" s="98">
        <v>1.8959225870879129E-2</v>
      </c>
      <c r="L75" s="98">
        <v>2.2390364419691004E-2</v>
      </c>
      <c r="M75" s="98">
        <v>4.77510811100611E-2</v>
      </c>
      <c r="N75" s="98">
        <v>3.0810225546021676E-2</v>
      </c>
      <c r="O75" s="98">
        <v>4.8262681888549701E-2</v>
      </c>
      <c r="P75" s="98">
        <v>7.4371939582951255E-2</v>
      </c>
      <c r="Q75" s="98">
        <v>0.14076043437112043</v>
      </c>
      <c r="R75" s="98">
        <v>0.16883581903412023</v>
      </c>
      <c r="S75" s="98">
        <v>0.18345342942767126</v>
      </c>
      <c r="T75" s="98">
        <v>0.20316908521458507</v>
      </c>
      <c r="U75" s="98">
        <v>0.19195228929217861</v>
      </c>
      <c r="V75" s="98">
        <v>0.22666678313113031</v>
      </c>
      <c r="W75" s="98">
        <v>0.23611267853465531</v>
      </c>
      <c r="DA75" s="63" t="s">
        <v>1640</v>
      </c>
    </row>
    <row r="76" spans="1:105" ht="12" customHeight="1" x14ac:dyDescent="0.25">
      <c r="A76" s="108" t="s">
        <v>52</v>
      </c>
      <c r="B76" s="98">
        <v>1.9499074312587391E-4</v>
      </c>
      <c r="C76" s="98">
        <v>4.6521630714974702E-3</v>
      </c>
      <c r="D76" s="98">
        <v>1.5018400589900376E-2</v>
      </c>
      <c r="E76" s="98">
        <v>2.4347685833256312E-2</v>
      </c>
      <c r="F76" s="98">
        <v>3.2077095422944374E-2</v>
      </c>
      <c r="G76" s="98">
        <v>3.7496101425467949E-2</v>
      </c>
      <c r="H76" s="98">
        <v>3.3355815657327696E-2</v>
      </c>
      <c r="I76" s="98">
        <v>2.7016339542518607E-2</v>
      </c>
      <c r="J76" s="98">
        <v>1.7162607924840742E-2</v>
      </c>
      <c r="K76" s="98">
        <v>1.507047358480027E-2</v>
      </c>
      <c r="L76" s="98">
        <v>1.8908022628803322E-2</v>
      </c>
      <c r="M76" s="98">
        <v>3.5452216072405132E-2</v>
      </c>
      <c r="N76" s="98">
        <v>2.6138453987261709E-2</v>
      </c>
      <c r="O76" s="98">
        <v>2.9437430794275764E-2</v>
      </c>
      <c r="P76" s="98">
        <v>3.8086919135814613E-2</v>
      </c>
      <c r="Q76" s="98">
        <v>0.1436390838141941</v>
      </c>
      <c r="R76" s="98">
        <v>0.17827428014429444</v>
      </c>
      <c r="S76" s="98">
        <v>0.19387283667424113</v>
      </c>
      <c r="T76" s="98">
        <v>0.16928712025985854</v>
      </c>
      <c r="U76" s="98">
        <v>0.16443041769858757</v>
      </c>
      <c r="V76" s="98">
        <v>0.1911738946598599</v>
      </c>
      <c r="W76" s="98">
        <v>0.18330317658672002</v>
      </c>
      <c r="DA76" s="63" t="s">
        <v>1641</v>
      </c>
    </row>
    <row r="77" spans="1:105" ht="12" customHeight="1" x14ac:dyDescent="0.25">
      <c r="A77" s="121" t="s">
        <v>54</v>
      </c>
      <c r="B77" s="122">
        <v>4.9119627958821104</v>
      </c>
      <c r="C77" s="122">
        <v>5.7785675394320748</v>
      </c>
      <c r="D77" s="122">
        <v>5.4577638648596016</v>
      </c>
      <c r="E77" s="122">
        <v>5.3155816185784568</v>
      </c>
      <c r="F77" s="122">
        <v>5.6215522171134147</v>
      </c>
      <c r="G77" s="122">
        <v>5.7139065383074863</v>
      </c>
      <c r="H77" s="122">
        <v>5.6666836218519148</v>
      </c>
      <c r="I77" s="122">
        <v>5.8058643942011887</v>
      </c>
      <c r="J77" s="122">
        <v>6.6052766166567043</v>
      </c>
      <c r="K77" s="122">
        <v>7.0740535802768187</v>
      </c>
      <c r="L77" s="122">
        <v>7.2054064041214341</v>
      </c>
      <c r="M77" s="122">
        <v>7.9237155704062481</v>
      </c>
      <c r="N77" s="122">
        <v>9.5248610256723723</v>
      </c>
      <c r="O77" s="122">
        <v>8.623906722365076</v>
      </c>
      <c r="P77" s="122">
        <v>8.5899429086688279</v>
      </c>
      <c r="Q77" s="122">
        <v>8.4299636697544695</v>
      </c>
      <c r="R77" s="122">
        <v>8.5161574688638026</v>
      </c>
      <c r="S77" s="122">
        <v>9.7510323810042472</v>
      </c>
      <c r="T77" s="122">
        <v>9.5691302921222885</v>
      </c>
      <c r="U77" s="122">
        <v>9.6281317925785288</v>
      </c>
      <c r="V77" s="122">
        <v>8.5573740441467336</v>
      </c>
      <c r="W77" s="122">
        <v>6.5676209559504501</v>
      </c>
      <c r="DA77" s="130" t="s">
        <v>1642</v>
      </c>
    </row>
    <row r="78" spans="1:105" ht="12" customHeight="1" x14ac:dyDescent="0.25">
      <c r="A78" s="97" t="s">
        <v>192</v>
      </c>
      <c r="B78" s="98">
        <v>2.7958991171076377</v>
      </c>
      <c r="C78" s="98">
        <v>4.0104290138034706</v>
      </c>
      <c r="D78" s="98">
        <v>3.2892623841771389</v>
      </c>
      <c r="E78" s="98">
        <v>3.0319436328536558</v>
      </c>
      <c r="F78" s="98">
        <v>3.1149115893724186</v>
      </c>
      <c r="G78" s="98">
        <v>3.2162816081992269</v>
      </c>
      <c r="H78" s="98">
        <v>3.2769415251465905</v>
      </c>
      <c r="I78" s="98">
        <v>3.4442134083993321</v>
      </c>
      <c r="J78" s="98">
        <v>4.2285436716267917</v>
      </c>
      <c r="K78" s="98">
        <v>4.759178094539152</v>
      </c>
      <c r="L78" s="98">
        <v>5.2325164803668667</v>
      </c>
      <c r="M78" s="98">
        <v>5.0320531193274078</v>
      </c>
      <c r="N78" s="98">
        <v>6.3208178083500579</v>
      </c>
      <c r="O78" s="98">
        <v>5.3144883920894292</v>
      </c>
      <c r="P78" s="98">
        <v>4.9344129167860844</v>
      </c>
      <c r="Q78" s="98">
        <v>6.3477118563103128</v>
      </c>
      <c r="R78" s="98">
        <v>6.5062338779020035</v>
      </c>
      <c r="S78" s="98">
        <v>8.0204213241616795</v>
      </c>
      <c r="T78" s="98">
        <v>7.3960303811980719</v>
      </c>
      <c r="U78" s="98">
        <v>7.4204882010127378</v>
      </c>
      <c r="V78" s="98">
        <v>7.7483997324925911</v>
      </c>
      <c r="W78" s="98">
        <v>6.334432703247086</v>
      </c>
      <c r="DA78" s="63" t="s">
        <v>1643</v>
      </c>
    </row>
    <row r="79" spans="1:105" ht="12" customHeight="1" x14ac:dyDescent="0.25">
      <c r="A79" s="109" t="s">
        <v>120</v>
      </c>
      <c r="B79" s="33">
        <v>2.1160636787744727</v>
      </c>
      <c r="C79" s="33">
        <v>1.7681385256286042</v>
      </c>
      <c r="D79" s="33">
        <v>2.1685014806824627</v>
      </c>
      <c r="E79" s="33">
        <v>2.283637985724801</v>
      </c>
      <c r="F79" s="33">
        <v>2.5066406277409965</v>
      </c>
      <c r="G79" s="33">
        <v>2.4976249301082594</v>
      </c>
      <c r="H79" s="33">
        <v>2.3897420967053242</v>
      </c>
      <c r="I79" s="33">
        <v>2.3616509858018566</v>
      </c>
      <c r="J79" s="33">
        <v>2.3767329450299131</v>
      </c>
      <c r="K79" s="33">
        <v>2.3148754857376668</v>
      </c>
      <c r="L79" s="33">
        <v>1.9728899237545674</v>
      </c>
      <c r="M79" s="33">
        <v>2.8916624510788402</v>
      </c>
      <c r="N79" s="33">
        <v>3.2040432173223143</v>
      </c>
      <c r="O79" s="33">
        <v>3.3094183302756472</v>
      </c>
      <c r="P79" s="33">
        <v>3.6555299918827426</v>
      </c>
      <c r="Q79" s="33">
        <v>2.0822518134441572</v>
      </c>
      <c r="R79" s="33">
        <v>2.0099235909617983</v>
      </c>
      <c r="S79" s="33">
        <v>1.7306110568425674</v>
      </c>
      <c r="T79" s="33">
        <v>2.1730999109242171</v>
      </c>
      <c r="U79" s="33">
        <v>2.2076435915657919</v>
      </c>
      <c r="V79" s="33">
        <v>0.80897431165414313</v>
      </c>
      <c r="W79" s="33">
        <v>0.23318825270336402</v>
      </c>
      <c r="DA79" s="60" t="s">
        <v>1644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16.29249376946526</v>
      </c>
      <c r="C81" s="117">
        <f t="shared" si="28"/>
        <v>17.454719345597415</v>
      </c>
      <c r="D81" s="117">
        <f t="shared" si="28"/>
        <v>16.110619438799606</v>
      </c>
      <c r="E81" s="117">
        <f t="shared" si="28"/>
        <v>16.369217440483002</v>
      </c>
      <c r="F81" s="117">
        <f t="shared" si="28"/>
        <v>17.421672014412653</v>
      </c>
      <c r="G81" s="117">
        <f t="shared" si="28"/>
        <v>16.723747933525299</v>
      </c>
      <c r="H81" s="117">
        <f t="shared" si="28"/>
        <v>16.779133277287276</v>
      </c>
      <c r="I81" s="117">
        <f t="shared" si="28"/>
        <v>14.98533722842536</v>
      </c>
      <c r="J81" s="117">
        <f t="shared" si="28"/>
        <v>16.432700370103987</v>
      </c>
      <c r="K81" s="117">
        <f t="shared" si="28"/>
        <v>18.200532704578798</v>
      </c>
      <c r="L81" s="117">
        <f t="shared" si="28"/>
        <v>18.794993526452711</v>
      </c>
      <c r="M81" s="117">
        <f t="shared" si="28"/>
        <v>15.127103833976152</v>
      </c>
      <c r="N81" s="117">
        <f t="shared" si="28"/>
        <v>18.778269811083828</v>
      </c>
      <c r="O81" s="117">
        <f t="shared" si="28"/>
        <v>21.098023890109516</v>
      </c>
      <c r="P81" s="117">
        <f t="shared" si="28"/>
        <v>23.655940832349042</v>
      </c>
      <c r="Q81" s="117">
        <f t="shared" si="28"/>
        <v>24.106449622735425</v>
      </c>
      <c r="R81" s="117">
        <f t="shared" ref="R81:V81" si="29">R82+R85+R87+R100</f>
        <v>27.005668565774769</v>
      </c>
      <c r="S81" s="117">
        <f t="shared" si="29"/>
        <v>24.191493593119141</v>
      </c>
      <c r="T81" s="117">
        <f t="shared" si="29"/>
        <v>25.453789216570684</v>
      </c>
      <c r="U81" s="117">
        <f t="shared" si="29"/>
        <v>16.715788608518952</v>
      </c>
      <c r="V81" s="117">
        <f t="shared" si="29"/>
        <v>15.976930038336485</v>
      </c>
      <c r="W81" s="117">
        <f t="shared" ref="W81" si="30">W82+W85+W87+W100</f>
        <v>16.491846947203733</v>
      </c>
      <c r="DA81" s="129" t="s">
        <v>1645</v>
      </c>
    </row>
    <row r="82" spans="1:105" ht="12.95" customHeight="1" x14ac:dyDescent="0.25">
      <c r="A82" s="121" t="s">
        <v>57</v>
      </c>
      <c r="B82" s="122">
        <f t="shared" ref="B82:Q82" si="31">SUM(B83:B84)</f>
        <v>14.826296478967526</v>
      </c>
      <c r="C82" s="122">
        <f t="shared" si="31"/>
        <v>16.036388349911675</v>
      </c>
      <c r="D82" s="122">
        <f t="shared" si="31"/>
        <v>14.783384914845715</v>
      </c>
      <c r="E82" s="122">
        <f t="shared" si="31"/>
        <v>15.099521937137904</v>
      </c>
      <c r="F82" s="122">
        <f t="shared" si="31"/>
        <v>16.113065743965961</v>
      </c>
      <c r="G82" s="122">
        <f t="shared" si="31"/>
        <v>15.410231767774697</v>
      </c>
      <c r="H82" s="122">
        <f t="shared" si="31"/>
        <v>15.433553762170769</v>
      </c>
      <c r="I82" s="122">
        <f t="shared" si="31"/>
        <v>13.760117561545194</v>
      </c>
      <c r="J82" s="122">
        <f t="shared" si="31"/>
        <v>15.104427098624491</v>
      </c>
      <c r="K82" s="122">
        <f t="shared" si="31"/>
        <v>16.765717792812598</v>
      </c>
      <c r="L82" s="122">
        <f t="shared" si="31"/>
        <v>17.319715230783025</v>
      </c>
      <c r="M82" s="122">
        <f t="shared" si="31"/>
        <v>13.389166503522363</v>
      </c>
      <c r="N82" s="122">
        <f t="shared" si="31"/>
        <v>17.045322124098611</v>
      </c>
      <c r="O82" s="122">
        <f t="shared" si="31"/>
        <v>18.876738947867118</v>
      </c>
      <c r="P82" s="122">
        <f t="shared" si="31"/>
        <v>20.493091704498902</v>
      </c>
      <c r="Q82" s="122">
        <f t="shared" si="31"/>
        <v>21.727707508835898</v>
      </c>
      <c r="R82" s="122">
        <f t="shared" ref="R82:V82" si="32">SUM(R83:R84)</f>
        <v>24.746965739086264</v>
      </c>
      <c r="S82" s="122">
        <f t="shared" si="32"/>
        <v>22.083573893597009</v>
      </c>
      <c r="T82" s="122">
        <f t="shared" si="32"/>
        <v>22.999237099243491</v>
      </c>
      <c r="U82" s="122">
        <f t="shared" si="32"/>
        <v>14.66242714708002</v>
      </c>
      <c r="V82" s="122">
        <f t="shared" si="32"/>
        <v>14.431165833277852</v>
      </c>
      <c r="W82" s="122">
        <f t="shared" ref="W82" si="33">SUM(W83:W84)</f>
        <v>15.0182656063478</v>
      </c>
      <c r="DA82" s="130" t="s">
        <v>1646</v>
      </c>
    </row>
    <row r="83" spans="1:105" ht="12" customHeight="1" x14ac:dyDescent="0.25">
      <c r="A83" s="97" t="s">
        <v>204</v>
      </c>
      <c r="B83" s="98">
        <v>14.757122152068227</v>
      </c>
      <c r="C83" s="98">
        <v>15.96187804283395</v>
      </c>
      <c r="D83" s="98">
        <v>14.714883871360573</v>
      </c>
      <c r="E83" s="98">
        <v>15.031292771718327</v>
      </c>
      <c r="F83" s="98">
        <v>16.037606045604022</v>
      </c>
      <c r="G83" s="98">
        <v>15.337771942427155</v>
      </c>
      <c r="H83" s="98">
        <v>15.361374619351926</v>
      </c>
      <c r="I83" s="98">
        <v>13.693243272677948</v>
      </c>
      <c r="J83" s="98">
        <v>15.028848707012735</v>
      </c>
      <c r="K83" s="98">
        <v>16.680312977884157</v>
      </c>
      <c r="L83" s="98">
        <v>17.230018152288142</v>
      </c>
      <c r="M83" s="98">
        <v>13.317922996082929</v>
      </c>
      <c r="N83" s="98">
        <v>16.953267411865873</v>
      </c>
      <c r="O83" s="98">
        <v>18.77156300754752</v>
      </c>
      <c r="P83" s="98">
        <v>20.377371739753514</v>
      </c>
      <c r="Q83" s="98">
        <v>21.606749785038708</v>
      </c>
      <c r="R83" s="98">
        <v>24.608670106047597</v>
      </c>
      <c r="S83" s="98">
        <v>21.961378618515333</v>
      </c>
      <c r="T83" s="98">
        <v>22.870177701347107</v>
      </c>
      <c r="U83" s="98">
        <v>14.578876468902269</v>
      </c>
      <c r="V83" s="98">
        <v>14.350280112868232</v>
      </c>
      <c r="W83" s="98">
        <v>14.933787140536914</v>
      </c>
      <c r="DA83" s="63" t="s">
        <v>1647</v>
      </c>
    </row>
    <row r="84" spans="1:105" ht="12" customHeight="1" x14ac:dyDescent="0.25">
      <c r="A84" s="97" t="s">
        <v>53</v>
      </c>
      <c r="B84" s="98">
        <v>6.9174326899299213E-2</v>
      </c>
      <c r="C84" s="98">
        <v>7.451030707772606E-2</v>
      </c>
      <c r="D84" s="98">
        <v>6.8501043485141383E-2</v>
      </c>
      <c r="E84" s="98">
        <v>6.8229165419577006E-2</v>
      </c>
      <c r="F84" s="98">
        <v>7.5459698361938096E-2</v>
      </c>
      <c r="G84" s="98">
        <v>7.24598253475425E-2</v>
      </c>
      <c r="H84" s="98">
        <v>7.2179142818843578E-2</v>
      </c>
      <c r="I84" s="98">
        <v>6.6874288867245418E-2</v>
      </c>
      <c r="J84" s="98">
        <v>7.5578391611755669E-2</v>
      </c>
      <c r="K84" s="98">
        <v>8.5404814928442596E-2</v>
      </c>
      <c r="L84" s="98">
        <v>8.9697078494881441E-2</v>
      </c>
      <c r="M84" s="98">
        <v>7.1243507439434306E-2</v>
      </c>
      <c r="N84" s="98">
        <v>9.2054712232736563E-2</v>
      </c>
      <c r="O84" s="98">
        <v>0.10517594031959564</v>
      </c>
      <c r="P84" s="98">
        <v>0.11571996474538625</v>
      </c>
      <c r="Q84" s="98">
        <v>0.12095772379718893</v>
      </c>
      <c r="R84" s="98">
        <v>0.13829563303866715</v>
      </c>
      <c r="S84" s="98">
        <v>0.12219527508167775</v>
      </c>
      <c r="T84" s="98">
        <v>0.12905939789638532</v>
      </c>
      <c r="U84" s="98">
        <v>8.3550678177750373E-2</v>
      </c>
      <c r="V84" s="98">
        <v>8.0885720409619666E-2</v>
      </c>
      <c r="W84" s="98">
        <v>8.4478465810885028E-2</v>
      </c>
      <c r="DA84" s="63" t="s">
        <v>1648</v>
      </c>
    </row>
    <row r="85" spans="1:105" ht="12.95" customHeight="1" x14ac:dyDescent="0.25">
      <c r="A85" s="121" t="s">
        <v>92</v>
      </c>
      <c r="B85" s="122">
        <f t="shared" ref="B85:W85" si="34">B86</f>
        <v>1.883570141905043E-2</v>
      </c>
      <c r="C85" s="122">
        <f t="shared" si="34"/>
        <v>1.9625976919168509E-2</v>
      </c>
      <c r="D85" s="122">
        <f t="shared" si="34"/>
        <v>2.1694073190180473E-2</v>
      </c>
      <c r="E85" s="122">
        <f t="shared" si="34"/>
        <v>4.6823206150364768E-2</v>
      </c>
      <c r="F85" s="122">
        <f t="shared" si="34"/>
        <v>1.8578798061325948E-2</v>
      </c>
      <c r="G85" s="122">
        <f t="shared" si="34"/>
        <v>2.2362806371541154E-2</v>
      </c>
      <c r="H85" s="122">
        <f t="shared" si="34"/>
        <v>4.0676940511683218E-2</v>
      </c>
      <c r="I85" s="122">
        <f t="shared" si="34"/>
        <v>2.3765769966156897E-2</v>
      </c>
      <c r="J85" s="122">
        <f t="shared" si="34"/>
        <v>2.5254448256825678E-2</v>
      </c>
      <c r="K85" s="122">
        <f t="shared" si="34"/>
        <v>2.9433983579621344E-2</v>
      </c>
      <c r="L85" s="122">
        <f t="shared" si="34"/>
        <v>4.4255894615095721E-2</v>
      </c>
      <c r="M85" s="122">
        <f t="shared" si="34"/>
        <v>5.4033619654125287E-2</v>
      </c>
      <c r="N85" s="122">
        <f t="shared" si="34"/>
        <v>6.1834057892877478E-2</v>
      </c>
      <c r="O85" s="122">
        <f t="shared" si="34"/>
        <v>7.6027382531053664E-2</v>
      </c>
      <c r="P85" s="122">
        <f t="shared" si="34"/>
        <v>9.0704132480815602E-2</v>
      </c>
      <c r="Q85" s="122">
        <f t="shared" si="34"/>
        <v>0.11010910969763736</v>
      </c>
      <c r="R85" s="122">
        <f t="shared" si="34"/>
        <v>0.1163313652533164</v>
      </c>
      <c r="S85" s="122">
        <f t="shared" si="34"/>
        <v>0.10195669321813713</v>
      </c>
      <c r="T85" s="122">
        <f t="shared" si="34"/>
        <v>0.10813747326239179</v>
      </c>
      <c r="U85" s="122">
        <f t="shared" si="34"/>
        <v>0.10238521629093442</v>
      </c>
      <c r="V85" s="122">
        <f t="shared" si="34"/>
        <v>8.607455885293655E-2</v>
      </c>
      <c r="W85" s="122">
        <f t="shared" si="34"/>
        <v>6.7192721585767362E-2</v>
      </c>
      <c r="DA85" s="130" t="s">
        <v>1649</v>
      </c>
    </row>
    <row r="86" spans="1:105" ht="12" customHeight="1" x14ac:dyDescent="0.25">
      <c r="A86" s="97" t="s">
        <v>53</v>
      </c>
      <c r="B86" s="98">
        <v>1.883570141905043E-2</v>
      </c>
      <c r="C86" s="98">
        <v>1.9625976919168509E-2</v>
      </c>
      <c r="D86" s="98">
        <v>2.1694073190180473E-2</v>
      </c>
      <c r="E86" s="98">
        <v>4.6823206150364768E-2</v>
      </c>
      <c r="F86" s="98">
        <v>1.8578798061325948E-2</v>
      </c>
      <c r="G86" s="98">
        <v>2.2362806371541154E-2</v>
      </c>
      <c r="H86" s="98">
        <v>4.0676940511683218E-2</v>
      </c>
      <c r="I86" s="98">
        <v>2.3765769966156897E-2</v>
      </c>
      <c r="J86" s="98">
        <v>2.5254448256825678E-2</v>
      </c>
      <c r="K86" s="98">
        <v>2.9433983579621344E-2</v>
      </c>
      <c r="L86" s="98">
        <v>4.4255894615095721E-2</v>
      </c>
      <c r="M86" s="98">
        <v>5.4033619654125287E-2</v>
      </c>
      <c r="N86" s="98">
        <v>6.1834057892877478E-2</v>
      </c>
      <c r="O86" s="98">
        <v>7.6027382531053664E-2</v>
      </c>
      <c r="P86" s="98">
        <v>9.0704132480815602E-2</v>
      </c>
      <c r="Q86" s="98">
        <v>0.11010910969763736</v>
      </c>
      <c r="R86" s="98">
        <v>0.1163313652533164</v>
      </c>
      <c r="S86" s="98">
        <v>0.10195669321813713</v>
      </c>
      <c r="T86" s="98">
        <v>0.10813747326239179</v>
      </c>
      <c r="U86" s="98">
        <v>0.10238521629093442</v>
      </c>
      <c r="V86" s="98">
        <v>8.607455885293655E-2</v>
      </c>
      <c r="W86" s="98">
        <v>6.7192721585767362E-2</v>
      </c>
      <c r="DA86" s="63" t="s">
        <v>1650</v>
      </c>
    </row>
    <row r="87" spans="1:105" ht="12" customHeight="1" x14ac:dyDescent="0.25">
      <c r="A87" s="121" t="s">
        <v>55</v>
      </c>
      <c r="B87" s="122">
        <v>0.99686016219266904</v>
      </c>
      <c r="C87" s="122">
        <v>0.93701310278987227</v>
      </c>
      <c r="D87" s="122">
        <v>0.9177839315439188</v>
      </c>
      <c r="E87" s="122">
        <v>0.87086938599281116</v>
      </c>
      <c r="F87" s="122">
        <v>0.89806545162590101</v>
      </c>
      <c r="G87" s="122">
        <v>0.87546158832754517</v>
      </c>
      <c r="H87" s="122">
        <v>0.87867599639469329</v>
      </c>
      <c r="I87" s="122">
        <v>0.81453222686875015</v>
      </c>
      <c r="J87" s="122">
        <v>0.86095792218138467</v>
      </c>
      <c r="K87" s="122">
        <v>0.88480181179552231</v>
      </c>
      <c r="L87" s="122">
        <v>0.95750527964643273</v>
      </c>
      <c r="M87" s="122">
        <v>1.0887489190316777</v>
      </c>
      <c r="N87" s="122">
        <v>0.9885097474904041</v>
      </c>
      <c r="O87" s="122">
        <v>1.3491708630011621</v>
      </c>
      <c r="P87" s="122">
        <v>2.1088499616615102</v>
      </c>
      <c r="Q87" s="122">
        <v>1.5683162341187158</v>
      </c>
      <c r="R87" s="122">
        <v>1.3940865500628317</v>
      </c>
      <c r="S87" s="122">
        <v>1.3754968699761465</v>
      </c>
      <c r="T87" s="122">
        <v>1.6296544918991265</v>
      </c>
      <c r="U87" s="122">
        <v>1.2595771916000276</v>
      </c>
      <c r="V87" s="122">
        <v>1.090050447892015</v>
      </c>
      <c r="W87" s="122">
        <v>1.1037927902853604</v>
      </c>
      <c r="DA87" s="130" t="s">
        <v>1651</v>
      </c>
    </row>
    <row r="88" spans="1:105" ht="12" customHeight="1" x14ac:dyDescent="0.25">
      <c r="A88" s="97" t="s">
        <v>132</v>
      </c>
      <c r="B88" s="98">
        <v>0.34408163125077434</v>
      </c>
      <c r="C88" s="98">
        <v>0.34431284280662905</v>
      </c>
      <c r="D88" s="98">
        <v>0.35288560956467119</v>
      </c>
      <c r="E88" s="98">
        <v>0.35616807537025574</v>
      </c>
      <c r="F88" s="98">
        <v>0.36077488119085493</v>
      </c>
      <c r="G88" s="98">
        <v>0.35315349129008283</v>
      </c>
      <c r="H88" s="98">
        <v>0.37617849669936065</v>
      </c>
      <c r="I88" s="98">
        <v>0.35424379498777397</v>
      </c>
      <c r="J88" s="98">
        <v>0.39246408590971971</v>
      </c>
      <c r="K88" s="98">
        <v>0.42816047938727103</v>
      </c>
      <c r="L88" s="98">
        <v>0.49403898185230455</v>
      </c>
      <c r="M88" s="98">
        <v>0.51068813828803705</v>
      </c>
      <c r="N88" s="98">
        <v>0.35770154612802024</v>
      </c>
      <c r="O88" s="98">
        <v>0.29959270501483826</v>
      </c>
      <c r="P88" s="98">
        <v>0.76137644196984899</v>
      </c>
      <c r="Q88" s="98">
        <v>0.81721885540792472</v>
      </c>
      <c r="R88" s="98">
        <v>0.64734764518761012</v>
      </c>
      <c r="S88" s="98">
        <v>0.73242570828801301</v>
      </c>
      <c r="T88" s="98">
        <v>1.0578397373583825</v>
      </c>
      <c r="U88" s="98">
        <v>0.86007165860477108</v>
      </c>
      <c r="V88" s="98">
        <v>0.94465090006270247</v>
      </c>
      <c r="W88" s="98">
        <v>1.0206899697212224</v>
      </c>
      <c r="DA88" s="63" t="s">
        <v>1652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1.1921489572627031E-4</v>
      </c>
      <c r="E89" s="98">
        <v>1.1795716626210099E-4</v>
      </c>
      <c r="F89" s="98">
        <v>1.1678276512537864E-4</v>
      </c>
      <c r="G89" s="98">
        <v>2.190085479252206E-4</v>
      </c>
      <c r="H89" s="98">
        <v>3.3100363059463051E-4</v>
      </c>
      <c r="I89" s="98">
        <v>3.9672748784175781E-4</v>
      </c>
      <c r="J89" s="98">
        <v>6.0670719391826779E-4</v>
      </c>
      <c r="K89" s="98">
        <v>1.4764960003762451E-3</v>
      </c>
      <c r="L89" s="98">
        <v>1.9937342833769014E-3</v>
      </c>
      <c r="M89" s="98">
        <v>2.4190680788959227E-3</v>
      </c>
      <c r="N89" s="98">
        <v>1.9706028188229904E-3</v>
      </c>
      <c r="O89" s="98">
        <v>1.4596374021330655E-3</v>
      </c>
      <c r="P89" s="98">
        <v>3.2172938125350253E-3</v>
      </c>
      <c r="Q89" s="98">
        <v>7.1290441497854108E-3</v>
      </c>
      <c r="R89" s="98">
        <v>5.1041601874185997E-3</v>
      </c>
      <c r="S89" s="98">
        <v>6.1944632484937558E-3</v>
      </c>
      <c r="T89" s="98">
        <v>1.0307786513903299E-2</v>
      </c>
      <c r="U89" s="98">
        <v>8.3856784992867705E-3</v>
      </c>
      <c r="V89" s="98">
        <v>1.02714976117592E-2</v>
      </c>
      <c r="W89" s="98">
        <v>1.0618686312417075E-2</v>
      </c>
      <c r="DA89" s="63" t="s">
        <v>1653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7.2307552826640948E-5</v>
      </c>
      <c r="E90" s="101">
        <v>7.1397107455746715E-5</v>
      </c>
      <c r="F90" s="101">
        <v>7.1351794978398095E-5</v>
      </c>
      <c r="G90" s="101">
        <v>1.321759130327952E-4</v>
      </c>
      <c r="H90" s="101">
        <v>1.9408945172387873E-4</v>
      </c>
      <c r="I90" s="101">
        <v>2.3434248044789904E-4</v>
      </c>
      <c r="J90" s="101">
        <v>3.5530681959185451E-4</v>
      </c>
      <c r="K90" s="101">
        <v>8.1287118945572948E-4</v>
      </c>
      <c r="L90" s="101">
        <v>1.1363310358203016E-3</v>
      </c>
      <c r="M90" s="101">
        <v>1.3974640813149352E-3</v>
      </c>
      <c r="N90" s="101">
        <v>1.0688751961415452E-3</v>
      </c>
      <c r="O90" s="101">
        <v>8.9931753221425244E-4</v>
      </c>
      <c r="P90" s="101">
        <v>2.094466599941835E-3</v>
      </c>
      <c r="Q90" s="101">
        <v>3.7183758904419492E-3</v>
      </c>
      <c r="R90" s="101">
        <v>2.6236933047950536E-3</v>
      </c>
      <c r="S90" s="101">
        <v>3.100230376362046E-3</v>
      </c>
      <c r="T90" s="101">
        <v>5.4305406582413115E-3</v>
      </c>
      <c r="U90" s="101">
        <v>4.6460255454152987E-3</v>
      </c>
      <c r="V90" s="101">
        <v>5.4989096829876393E-3</v>
      </c>
      <c r="W90" s="101">
        <v>5.7980402147670505E-3</v>
      </c>
      <c r="DA90" s="131" t="s">
        <v>1654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4.6907342899629369E-5</v>
      </c>
      <c r="E91" s="104">
        <v>4.6560058806354278E-5</v>
      </c>
      <c r="F91" s="104">
        <v>4.5430970146980556E-5</v>
      </c>
      <c r="G91" s="104">
        <v>8.6832634892425401E-5</v>
      </c>
      <c r="H91" s="104">
        <v>1.3691417887075179E-4</v>
      </c>
      <c r="I91" s="104">
        <v>1.6238500739385874E-4</v>
      </c>
      <c r="J91" s="104">
        <v>2.5140037432641328E-4</v>
      </c>
      <c r="K91" s="104">
        <v>6.6362481092051566E-4</v>
      </c>
      <c r="L91" s="104">
        <v>8.5740324755660007E-4</v>
      </c>
      <c r="M91" s="104">
        <v>1.0216039975809877E-3</v>
      </c>
      <c r="N91" s="104">
        <v>9.0172762268144521E-4</v>
      </c>
      <c r="O91" s="104">
        <v>5.6031986991881308E-4</v>
      </c>
      <c r="P91" s="104">
        <v>1.1228272125931903E-3</v>
      </c>
      <c r="Q91" s="104">
        <v>3.410668259343462E-3</v>
      </c>
      <c r="R91" s="104">
        <v>2.480466882623546E-3</v>
      </c>
      <c r="S91" s="104">
        <v>3.0942328721317103E-3</v>
      </c>
      <c r="T91" s="104">
        <v>4.877245855661988E-3</v>
      </c>
      <c r="U91" s="104">
        <v>3.7396529538714714E-3</v>
      </c>
      <c r="V91" s="104">
        <v>4.7725879287715605E-3</v>
      </c>
      <c r="W91" s="104">
        <v>4.8206460976500248E-3</v>
      </c>
      <c r="DA91" s="132" t="s">
        <v>1655</v>
      </c>
    </row>
    <row r="92" spans="1:105" ht="12" customHeight="1" x14ac:dyDescent="0.25">
      <c r="A92" s="106" t="s">
        <v>124</v>
      </c>
      <c r="B92" s="101">
        <v>8.6772724150081276E-2</v>
      </c>
      <c r="C92" s="101">
        <v>6.9283620897613557E-2</v>
      </c>
      <c r="D92" s="101">
        <v>3.6007165668777603E-2</v>
      </c>
      <c r="E92" s="101">
        <v>1.9752102770986105E-2</v>
      </c>
      <c r="F92" s="101">
        <v>3.8802642003341895E-2</v>
      </c>
      <c r="G92" s="101">
        <v>5.7765060555075368E-2</v>
      </c>
      <c r="H92" s="101">
        <v>6.3530305106147392E-2</v>
      </c>
      <c r="I92" s="101">
        <v>2.1933158523517158E-2</v>
      </c>
      <c r="J92" s="101">
        <v>2.2397759267721234E-2</v>
      </c>
      <c r="K92" s="101">
        <v>5.0082438827419432E-2</v>
      </c>
      <c r="L92" s="101">
        <v>4.9171552904190986E-2</v>
      </c>
      <c r="M92" s="101">
        <v>1.1086464230671783E-2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1656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1657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1658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1659</v>
      </c>
    </row>
    <row r="96" spans="1:105" ht="12" customHeight="1" x14ac:dyDescent="0.25">
      <c r="A96" s="106" t="s">
        <v>122</v>
      </c>
      <c r="B96" s="101">
        <v>0.5658801037560578</v>
      </c>
      <c r="C96" s="101">
        <v>0.51935040614843031</v>
      </c>
      <c r="D96" s="101">
        <v>0.51166539412263301</v>
      </c>
      <c r="E96" s="101">
        <v>0.46993643774825861</v>
      </c>
      <c r="F96" s="101">
        <v>0.46459580924600585</v>
      </c>
      <c r="G96" s="101">
        <v>0.4222337827302467</v>
      </c>
      <c r="H96" s="101">
        <v>0.3901605809043085</v>
      </c>
      <c r="I96" s="101">
        <v>0.33673497330737828</v>
      </c>
      <c r="J96" s="101">
        <v>0.27988382313676757</v>
      </c>
      <c r="K96" s="101">
        <v>0.20316032415246182</v>
      </c>
      <c r="L96" s="101">
        <v>0.20032867875227778</v>
      </c>
      <c r="M96" s="101">
        <v>0.26408560463403608</v>
      </c>
      <c r="N96" s="101">
        <v>0.28779972099836915</v>
      </c>
      <c r="O96" s="101">
        <v>0.50290964368952706</v>
      </c>
      <c r="P96" s="101">
        <v>0.69206311071179671</v>
      </c>
      <c r="Q96" s="101">
        <v>0.39743739200557776</v>
      </c>
      <c r="R96" s="101">
        <v>0.37021011375974033</v>
      </c>
      <c r="S96" s="101">
        <v>0.3178608440403245</v>
      </c>
      <c r="T96" s="101">
        <v>0.26249304756965142</v>
      </c>
      <c r="U96" s="101">
        <v>0.17202307388272614</v>
      </c>
      <c r="V96" s="101">
        <v>3.0597028309550967E-2</v>
      </c>
      <c r="W96" s="101">
        <v>1.050517561994109E-4</v>
      </c>
      <c r="DA96" s="131" t="s">
        <v>1660</v>
      </c>
    </row>
    <row r="97" spans="1:105" ht="12" customHeight="1" x14ac:dyDescent="0.25">
      <c r="A97" s="107" t="s">
        <v>121</v>
      </c>
      <c r="B97" s="104">
        <v>1.2570303575569494E-4</v>
      </c>
      <c r="C97" s="104">
        <v>4.0662329371993575E-3</v>
      </c>
      <c r="D97" s="104">
        <v>1.7106547292110714E-2</v>
      </c>
      <c r="E97" s="104">
        <v>2.4894812937048483E-2</v>
      </c>
      <c r="F97" s="104">
        <v>3.3775336420572934E-2</v>
      </c>
      <c r="G97" s="104">
        <v>4.2090245204215129E-2</v>
      </c>
      <c r="H97" s="104">
        <v>4.8475610054282081E-2</v>
      </c>
      <c r="I97" s="104">
        <v>0.10122357256223891</v>
      </c>
      <c r="J97" s="104">
        <v>0.16560554667325786</v>
      </c>
      <c r="K97" s="104">
        <v>0.20192207342799384</v>
      </c>
      <c r="L97" s="104">
        <v>0.21197233185428249</v>
      </c>
      <c r="M97" s="104">
        <v>0.30046964380003688</v>
      </c>
      <c r="N97" s="104">
        <v>0.34103787754519171</v>
      </c>
      <c r="O97" s="104">
        <v>0.54520887689466369</v>
      </c>
      <c r="P97" s="104">
        <v>0.65219311516732936</v>
      </c>
      <c r="Q97" s="104">
        <v>0.34653094255542793</v>
      </c>
      <c r="R97" s="104">
        <v>0.37142463092806266</v>
      </c>
      <c r="S97" s="104">
        <v>0.31901585439931535</v>
      </c>
      <c r="T97" s="104">
        <v>0.29901392045718911</v>
      </c>
      <c r="U97" s="104">
        <v>0.2190967806132435</v>
      </c>
      <c r="V97" s="104">
        <v>0.10453102190800249</v>
      </c>
      <c r="W97" s="104">
        <v>7.2379082495521413E-2</v>
      </c>
      <c r="DA97" s="132" t="s">
        <v>1661</v>
      </c>
    </row>
    <row r="98" spans="1:105" ht="12" customHeight="1" x14ac:dyDescent="0.25">
      <c r="A98" s="108" t="s">
        <v>53</v>
      </c>
      <c r="B98" s="98">
        <v>7.6955349974226463E-5</v>
      </c>
      <c r="C98" s="98">
        <v>2.3911450990743554E-3</v>
      </c>
      <c r="D98" s="98">
        <v>1.0088741841085982E-2</v>
      </c>
      <c r="E98" s="98">
        <v>1.4647881221373733E-2</v>
      </c>
      <c r="F98" s="98">
        <v>2.0080476200617633E-2</v>
      </c>
      <c r="G98" s="98">
        <v>2.496364348355997E-2</v>
      </c>
      <c r="H98" s="98">
        <v>2.8148004567614515E-2</v>
      </c>
      <c r="I98" s="98">
        <v>5.9387179354633703E-2</v>
      </c>
      <c r="J98" s="98">
        <v>9.6882317029926862E-2</v>
      </c>
      <c r="K98" s="98">
        <v>0.11214122344854793</v>
      </c>
      <c r="L98" s="98">
        <v>0.11473279101601037</v>
      </c>
      <c r="M98" s="98">
        <v>0.17269496202991347</v>
      </c>
      <c r="N98" s="98">
        <v>0.18458871235710092</v>
      </c>
      <c r="O98" s="98">
        <v>0.33814147317652032</v>
      </c>
      <c r="P98" s="98">
        <v>0.43124044970490488</v>
      </c>
      <c r="Q98" s="98">
        <v>0.17440499297596376</v>
      </c>
      <c r="R98" s="98">
        <v>0.18293493988017823</v>
      </c>
      <c r="S98" s="98">
        <v>0.15703972408549563</v>
      </c>
      <c r="T98" s="98">
        <v>0.16475867921399523</v>
      </c>
      <c r="U98" s="98">
        <v>0.11885628877118225</v>
      </c>
      <c r="V98" s="98">
        <v>5.6974930907816919E-2</v>
      </c>
      <c r="W98" s="98">
        <v>4.0959294382550741E-2</v>
      </c>
      <c r="DA98" s="63" t="s">
        <v>1662</v>
      </c>
    </row>
    <row r="99" spans="1:105" ht="12" customHeight="1" x14ac:dyDescent="0.25">
      <c r="A99" s="108" t="s">
        <v>52</v>
      </c>
      <c r="B99" s="98">
        <v>4.8747685781468477E-5</v>
      </c>
      <c r="C99" s="98">
        <v>1.6750878381250024E-3</v>
      </c>
      <c r="D99" s="98">
        <v>7.0178054510247317E-3</v>
      </c>
      <c r="E99" s="98">
        <v>1.0246931715674748E-2</v>
      </c>
      <c r="F99" s="98">
        <v>1.3694860219955302E-2</v>
      </c>
      <c r="G99" s="98">
        <v>1.7126601720655162E-2</v>
      </c>
      <c r="H99" s="98">
        <v>2.0327605486667562E-2</v>
      </c>
      <c r="I99" s="98">
        <v>4.1836393207605203E-2</v>
      </c>
      <c r="J99" s="98">
        <v>6.8723229643330996E-2</v>
      </c>
      <c r="K99" s="98">
        <v>8.9780849979445923E-2</v>
      </c>
      <c r="L99" s="98">
        <v>9.7239540838272118E-2</v>
      </c>
      <c r="M99" s="98">
        <v>0.12777468177012341</v>
      </c>
      <c r="N99" s="98">
        <v>0.15644916518809079</v>
      </c>
      <c r="O99" s="98">
        <v>0.20706740371814342</v>
      </c>
      <c r="P99" s="98">
        <v>0.22095266546242445</v>
      </c>
      <c r="Q99" s="98">
        <v>0.1721259495794642</v>
      </c>
      <c r="R99" s="98">
        <v>0.18848969104788441</v>
      </c>
      <c r="S99" s="98">
        <v>0.16197613031381974</v>
      </c>
      <c r="T99" s="98">
        <v>0.13425524124319385</v>
      </c>
      <c r="U99" s="98">
        <v>0.10024049184206127</v>
      </c>
      <c r="V99" s="98">
        <v>4.7556091000185576E-2</v>
      </c>
      <c r="W99" s="98">
        <v>3.1419788112970679E-2</v>
      </c>
      <c r="DA99" s="63" t="s">
        <v>1663</v>
      </c>
    </row>
    <row r="100" spans="1:105" ht="12" customHeight="1" x14ac:dyDescent="0.25">
      <c r="A100" s="121" t="s">
        <v>54</v>
      </c>
      <c r="B100" s="122">
        <v>0.45050142688601502</v>
      </c>
      <c r="C100" s="122">
        <v>0.46169191597669623</v>
      </c>
      <c r="D100" s="122">
        <v>0.38775651921979093</v>
      </c>
      <c r="E100" s="122">
        <v>0.35200291120192057</v>
      </c>
      <c r="F100" s="122">
        <v>0.39196202075946451</v>
      </c>
      <c r="G100" s="122">
        <v>0.41569177105151683</v>
      </c>
      <c r="H100" s="122">
        <v>0.42622657821013127</v>
      </c>
      <c r="I100" s="122">
        <v>0.38692167004525951</v>
      </c>
      <c r="J100" s="122">
        <v>0.4420609010412852</v>
      </c>
      <c r="K100" s="122">
        <v>0.52057911639105403</v>
      </c>
      <c r="L100" s="122">
        <v>0.47351712140815794</v>
      </c>
      <c r="M100" s="122">
        <v>0.59515479176798536</v>
      </c>
      <c r="N100" s="122">
        <v>0.68260388160193564</v>
      </c>
      <c r="O100" s="122">
        <v>0.79608669671018462</v>
      </c>
      <c r="P100" s="122">
        <v>0.96329503370781477</v>
      </c>
      <c r="Q100" s="122">
        <v>0.70031677008317172</v>
      </c>
      <c r="R100" s="122">
        <v>0.74828491137236042</v>
      </c>
      <c r="S100" s="122">
        <v>0.63046613632784665</v>
      </c>
      <c r="T100" s="122">
        <v>0.71676015216567124</v>
      </c>
      <c r="U100" s="122">
        <v>0.6913990535479736</v>
      </c>
      <c r="V100" s="122">
        <v>0.36963919831368131</v>
      </c>
      <c r="W100" s="122">
        <v>0.30259582898480653</v>
      </c>
      <c r="DA100" s="130" t="s">
        <v>1664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1665</v>
      </c>
    </row>
    <row r="102" spans="1:105" ht="12" customHeight="1" x14ac:dyDescent="0.25">
      <c r="A102" s="97" t="s">
        <v>50</v>
      </c>
      <c r="B102" s="98">
        <v>0.1949948198134826</v>
      </c>
      <c r="C102" s="98">
        <v>0.21568917678644495</v>
      </c>
      <c r="D102" s="98">
        <v>7.9555701589393971E-2</v>
      </c>
      <c r="E102" s="98">
        <v>3.7336965802214586E-2</v>
      </c>
      <c r="F102" s="98">
        <v>7.3735352966484202E-2</v>
      </c>
      <c r="G102" s="98">
        <v>0.11338250243445573</v>
      </c>
      <c r="H102" s="98">
        <v>0.11642055263733118</v>
      </c>
      <c r="I102" s="98">
        <v>3.9806658302522349E-2</v>
      </c>
      <c r="J102" s="98">
        <v>4.2853759969731862E-2</v>
      </c>
      <c r="K102" s="98">
        <v>0.12478839278317723</v>
      </c>
      <c r="L102" s="98">
        <v>0.1022041415037295</v>
      </c>
      <c r="M102" s="98">
        <v>4.7976054327200368E-2</v>
      </c>
      <c r="N102" s="98">
        <v>2.5318976292157517E-2</v>
      </c>
      <c r="O102" s="98">
        <v>3.6636288634845138E-2</v>
      </c>
      <c r="P102" s="98">
        <v>5.9223862910638879E-2</v>
      </c>
      <c r="Q102" s="98">
        <v>4.9175973906718871E-2</v>
      </c>
      <c r="R102" s="98">
        <v>5.3659129345492655E-2</v>
      </c>
      <c r="S102" s="98">
        <v>4.1533756599841772E-2</v>
      </c>
      <c r="T102" s="98">
        <v>5.0056151644752217E-2</v>
      </c>
      <c r="U102" s="98">
        <v>5.8848470592951715E-2</v>
      </c>
      <c r="V102" s="98">
        <v>4.3587060109210721E-2</v>
      </c>
      <c r="W102" s="98">
        <v>1.766308130819506E-2</v>
      </c>
      <c r="DA102" s="63" t="s">
        <v>1666</v>
      </c>
    </row>
    <row r="103" spans="1:105" ht="12" customHeight="1" x14ac:dyDescent="0.25">
      <c r="A103" s="109" t="s">
        <v>120</v>
      </c>
      <c r="B103" s="33">
        <v>0.25550660707253242</v>
      </c>
      <c r="C103" s="33">
        <v>0.24600273919025128</v>
      </c>
      <c r="D103" s="33">
        <v>0.30820081763039697</v>
      </c>
      <c r="E103" s="33">
        <v>0.31466594539970599</v>
      </c>
      <c r="F103" s="33">
        <v>0.31822666779298031</v>
      </c>
      <c r="G103" s="33">
        <v>0.30230926861706109</v>
      </c>
      <c r="H103" s="33">
        <v>0.30980602557280007</v>
      </c>
      <c r="I103" s="33">
        <v>0.34711501174273718</v>
      </c>
      <c r="J103" s="33">
        <v>0.39920714107155336</v>
      </c>
      <c r="K103" s="33">
        <v>0.39579072360787682</v>
      </c>
      <c r="L103" s="33">
        <v>0.37131297990442846</v>
      </c>
      <c r="M103" s="33">
        <v>0.54717873744078505</v>
      </c>
      <c r="N103" s="33">
        <v>0.65728490530977812</v>
      </c>
      <c r="O103" s="33">
        <v>0.75945040807533948</v>
      </c>
      <c r="P103" s="33">
        <v>0.90407117079717592</v>
      </c>
      <c r="Q103" s="33">
        <v>0.65114079617645282</v>
      </c>
      <c r="R103" s="33">
        <v>0.69462578202686776</v>
      </c>
      <c r="S103" s="33">
        <v>0.58893237972800483</v>
      </c>
      <c r="T103" s="33">
        <v>0.66670400052091905</v>
      </c>
      <c r="U103" s="33">
        <v>0.63255058295502187</v>
      </c>
      <c r="V103" s="33">
        <v>0.3260521382044706</v>
      </c>
      <c r="W103" s="33">
        <v>0.28493274767661148</v>
      </c>
      <c r="DA103" s="60" t="s">
        <v>1667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1668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1669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1670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1671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1672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1673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1674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1675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1676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1677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1678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1679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1680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1681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1682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1683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1684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1685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1686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1687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1688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1689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1690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1691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1692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1693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1694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1695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1696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1697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1698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1699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1700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1701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1702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1703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3.5271010856805687E-2</v>
      </c>
      <c r="C143" s="117">
        <f t="shared" si="49"/>
        <v>4.296892582645874E-2</v>
      </c>
      <c r="D143" s="117">
        <f t="shared" si="49"/>
        <v>5.0825402088822774E-2</v>
      </c>
      <c r="E143" s="117">
        <f t="shared" si="49"/>
        <v>7.1846588171659342E-2</v>
      </c>
      <c r="F143" s="117">
        <f t="shared" si="49"/>
        <v>7.8367803357972998E-2</v>
      </c>
      <c r="G143" s="117">
        <f t="shared" si="49"/>
        <v>9.0180597628704978E-2</v>
      </c>
      <c r="H143" s="117">
        <f t="shared" si="49"/>
        <v>0.1028594886050147</v>
      </c>
      <c r="I143" s="117">
        <f t="shared" si="49"/>
        <v>0.11934918343839136</v>
      </c>
      <c r="J143" s="117">
        <f t="shared" si="49"/>
        <v>0.18171328726066488</v>
      </c>
      <c r="K143" s="117">
        <f t="shared" si="49"/>
        <v>0.24485576423374589</v>
      </c>
      <c r="L143" s="117">
        <f t="shared" si="49"/>
        <v>0.3028075503357982</v>
      </c>
      <c r="M143" s="117">
        <f t="shared" si="49"/>
        <v>0.39270053862425047</v>
      </c>
      <c r="N143" s="117">
        <f t="shared" si="49"/>
        <v>0.50360594008368764</v>
      </c>
      <c r="O143" s="117">
        <f t="shared" si="49"/>
        <v>0.66080808643007083</v>
      </c>
      <c r="P143" s="117">
        <f t="shared" si="49"/>
        <v>0.93147431580441142</v>
      </c>
      <c r="Q143" s="117">
        <f t="shared" si="49"/>
        <v>1.0510620082986133</v>
      </c>
      <c r="R143" s="117">
        <f t="shared" ref="R143:V143" si="50">R144+R146+R148+R157</f>
        <v>1.3159048503275117</v>
      </c>
      <c r="S143" s="117">
        <f t="shared" si="50"/>
        <v>1.6441853572824559</v>
      </c>
      <c r="T143" s="117">
        <f t="shared" si="50"/>
        <v>2.1071697737261745</v>
      </c>
      <c r="U143" s="117">
        <f t="shared" si="50"/>
        <v>2.5575439418592691</v>
      </c>
      <c r="V143" s="117">
        <f t="shared" si="50"/>
        <v>2.8632294538638039</v>
      </c>
      <c r="W143" s="117">
        <f t="shared" ref="W143" si="51">W144+W146+W148+W157</f>
        <v>3.2528762036188072</v>
      </c>
      <c r="DA143" s="129" t="s">
        <v>1704</v>
      </c>
    </row>
    <row r="144" spans="1:105" ht="12.95" customHeight="1" x14ac:dyDescent="0.25">
      <c r="A144" s="121" t="s">
        <v>57</v>
      </c>
      <c r="B144" s="122">
        <f t="shared" ref="B144:W144" si="52">B145</f>
        <v>2.6544309009349686E-2</v>
      </c>
      <c r="C144" s="122">
        <f t="shared" si="52"/>
        <v>3.3648561534961846E-2</v>
      </c>
      <c r="D144" s="122">
        <f t="shared" si="52"/>
        <v>3.9404783404994488E-2</v>
      </c>
      <c r="E144" s="122">
        <f t="shared" si="52"/>
        <v>5.7286621605961811E-2</v>
      </c>
      <c r="F144" s="122">
        <f t="shared" si="52"/>
        <v>6.21964098580488E-2</v>
      </c>
      <c r="G144" s="122">
        <f t="shared" si="52"/>
        <v>7.0642153355452653E-2</v>
      </c>
      <c r="H144" s="122">
        <f t="shared" si="52"/>
        <v>7.7645470698089095E-2</v>
      </c>
      <c r="I144" s="122">
        <f t="shared" si="52"/>
        <v>8.9436514338571901E-2</v>
      </c>
      <c r="J144" s="122">
        <f t="shared" si="52"/>
        <v>0.13911803735562883</v>
      </c>
      <c r="K144" s="122">
        <f t="shared" si="52"/>
        <v>0.18594601221832155</v>
      </c>
      <c r="L144" s="122">
        <f t="shared" si="52"/>
        <v>0.22830704181104991</v>
      </c>
      <c r="M144" s="122">
        <f t="shared" si="52"/>
        <v>0.27572917386733198</v>
      </c>
      <c r="N144" s="122">
        <f t="shared" si="52"/>
        <v>0.35644426737229967</v>
      </c>
      <c r="O144" s="122">
        <f t="shared" si="52"/>
        <v>0.42041076248808373</v>
      </c>
      <c r="P144" s="122">
        <f t="shared" si="52"/>
        <v>0.54553344772847434</v>
      </c>
      <c r="Q144" s="122">
        <f t="shared" si="52"/>
        <v>0.72864980158211434</v>
      </c>
      <c r="R144" s="122">
        <f t="shared" si="52"/>
        <v>0.9018921601460469</v>
      </c>
      <c r="S144" s="122">
        <f t="shared" si="52"/>
        <v>1.1330661168519851</v>
      </c>
      <c r="T144" s="122">
        <f t="shared" si="52"/>
        <v>1.3801908971986925</v>
      </c>
      <c r="U144" s="122">
        <f t="shared" si="52"/>
        <v>1.5830522333635977</v>
      </c>
      <c r="V144" s="122">
        <f t="shared" si="52"/>
        <v>1.8911119315443732</v>
      </c>
      <c r="W144" s="122">
        <f t="shared" si="52"/>
        <v>2.2093081614564807</v>
      </c>
      <c r="DA144" s="130" t="s">
        <v>1705</v>
      </c>
    </row>
    <row r="145" spans="1:105" ht="12" customHeight="1" x14ac:dyDescent="0.25">
      <c r="A145" s="97" t="s">
        <v>53</v>
      </c>
      <c r="B145" s="98">
        <v>2.6544309009349686E-2</v>
      </c>
      <c r="C145" s="98">
        <v>3.3648561534961846E-2</v>
      </c>
      <c r="D145" s="98">
        <v>3.9404783404994488E-2</v>
      </c>
      <c r="E145" s="98">
        <v>5.7286621605961811E-2</v>
      </c>
      <c r="F145" s="98">
        <v>6.21964098580488E-2</v>
      </c>
      <c r="G145" s="98">
        <v>7.0642153355452653E-2</v>
      </c>
      <c r="H145" s="98">
        <v>7.7645470698089095E-2</v>
      </c>
      <c r="I145" s="98">
        <v>8.9436514338571901E-2</v>
      </c>
      <c r="J145" s="98">
        <v>0.13911803735562883</v>
      </c>
      <c r="K145" s="98">
        <v>0.18594601221832155</v>
      </c>
      <c r="L145" s="98">
        <v>0.22830704181104991</v>
      </c>
      <c r="M145" s="98">
        <v>0.27572917386733198</v>
      </c>
      <c r="N145" s="98">
        <v>0.35644426737229967</v>
      </c>
      <c r="O145" s="98">
        <v>0.42041076248808373</v>
      </c>
      <c r="P145" s="98">
        <v>0.54553344772847434</v>
      </c>
      <c r="Q145" s="98">
        <v>0.72864980158211434</v>
      </c>
      <c r="R145" s="98">
        <v>0.9018921601460469</v>
      </c>
      <c r="S145" s="98">
        <v>1.1330661168519851</v>
      </c>
      <c r="T145" s="98">
        <v>1.3801908971986925</v>
      </c>
      <c r="U145" s="98">
        <v>1.5830522333635977</v>
      </c>
      <c r="V145" s="98">
        <v>1.8911119315443732</v>
      </c>
      <c r="W145" s="98">
        <v>2.2093081614564807</v>
      </c>
      <c r="DA145" s="63" t="s">
        <v>1706</v>
      </c>
    </row>
    <row r="146" spans="1:105" ht="12.95" customHeight="1" x14ac:dyDescent="0.25">
      <c r="A146" s="121" t="s">
        <v>92</v>
      </c>
      <c r="B146" s="122">
        <f t="shared" ref="B146:W146" si="53">B147</f>
        <v>1.0464278566139126E-3</v>
      </c>
      <c r="C146" s="122">
        <f t="shared" si="53"/>
        <v>1.0309292322937293E-3</v>
      </c>
      <c r="D146" s="122">
        <f t="shared" si="53"/>
        <v>1.10332590637126E-3</v>
      </c>
      <c r="E146" s="122">
        <f t="shared" si="53"/>
        <v>2.4349287329613746E-3</v>
      </c>
      <c r="F146" s="122">
        <f t="shared" si="53"/>
        <v>9.5605266052171782E-4</v>
      </c>
      <c r="G146" s="122">
        <f t="shared" si="53"/>
        <v>1.0152866953663563E-3</v>
      </c>
      <c r="H146" s="122">
        <f t="shared" si="53"/>
        <v>2.1677848262034662E-3</v>
      </c>
      <c r="I146" s="122">
        <f t="shared" si="53"/>
        <v>1.7349922286276399E-3</v>
      </c>
      <c r="J146" s="122">
        <f t="shared" si="53"/>
        <v>2.2265560968294722E-3</v>
      </c>
      <c r="K146" s="122">
        <f t="shared" si="53"/>
        <v>3.2684657539240949E-3</v>
      </c>
      <c r="L146" s="122">
        <f t="shared" si="53"/>
        <v>4.9544367544376005E-3</v>
      </c>
      <c r="M146" s="122">
        <f t="shared" si="53"/>
        <v>5.925851848643103E-3</v>
      </c>
      <c r="N146" s="122">
        <f t="shared" si="53"/>
        <v>1.0565035723346482E-2</v>
      </c>
      <c r="O146" s="122">
        <f t="shared" si="53"/>
        <v>1.4661547572753661E-2</v>
      </c>
      <c r="P146" s="122">
        <f t="shared" si="53"/>
        <v>2.1162493836092072E-2</v>
      </c>
      <c r="Q146" s="122">
        <f t="shared" si="53"/>
        <v>3.1455032353135376E-2</v>
      </c>
      <c r="R146" s="122">
        <f t="shared" si="53"/>
        <v>3.7504251698537924E-2</v>
      </c>
      <c r="S146" s="122">
        <f t="shared" si="53"/>
        <v>4.2099148831104889E-2</v>
      </c>
      <c r="T146" s="122">
        <f t="shared" si="53"/>
        <v>5.9715815719984446E-2</v>
      </c>
      <c r="U146" s="122">
        <f t="shared" si="53"/>
        <v>7.8987402459022055E-2</v>
      </c>
      <c r="V146" s="122">
        <f t="shared" si="53"/>
        <v>0.10656215849657202</v>
      </c>
      <c r="W146" s="122">
        <f t="shared" si="53"/>
        <v>0.11408752798052248</v>
      </c>
      <c r="DA146" s="130" t="s">
        <v>1707</v>
      </c>
    </row>
    <row r="147" spans="1:105" ht="12" customHeight="1" x14ac:dyDescent="0.25">
      <c r="A147" s="97" t="s">
        <v>53</v>
      </c>
      <c r="B147" s="98">
        <v>1.0464278566139126E-3</v>
      </c>
      <c r="C147" s="98">
        <v>1.0309292322937293E-3</v>
      </c>
      <c r="D147" s="98">
        <v>1.10332590637126E-3</v>
      </c>
      <c r="E147" s="98">
        <v>2.4349287329613746E-3</v>
      </c>
      <c r="F147" s="98">
        <v>9.5605266052171782E-4</v>
      </c>
      <c r="G147" s="98">
        <v>1.0152866953663563E-3</v>
      </c>
      <c r="H147" s="98">
        <v>2.1677848262034662E-3</v>
      </c>
      <c r="I147" s="98">
        <v>1.7349922286276399E-3</v>
      </c>
      <c r="J147" s="98">
        <v>2.2265560968294722E-3</v>
      </c>
      <c r="K147" s="98">
        <v>3.2684657539240949E-3</v>
      </c>
      <c r="L147" s="98">
        <v>4.9544367544376005E-3</v>
      </c>
      <c r="M147" s="98">
        <v>5.925851848643103E-3</v>
      </c>
      <c r="N147" s="98">
        <v>1.0565035723346482E-2</v>
      </c>
      <c r="O147" s="98">
        <v>1.4661547572753661E-2</v>
      </c>
      <c r="P147" s="98">
        <v>2.1162493836092072E-2</v>
      </c>
      <c r="Q147" s="98">
        <v>3.1455032353135376E-2</v>
      </c>
      <c r="R147" s="98">
        <v>3.7504251698537924E-2</v>
      </c>
      <c r="S147" s="98">
        <v>4.2099148831104889E-2</v>
      </c>
      <c r="T147" s="98">
        <v>5.9715815719984446E-2</v>
      </c>
      <c r="U147" s="98">
        <v>7.8987402459022055E-2</v>
      </c>
      <c r="V147" s="98">
        <v>0.10656215849657202</v>
      </c>
      <c r="W147" s="98">
        <v>0.11408752798052248</v>
      </c>
      <c r="DA147" s="63" t="s">
        <v>1708</v>
      </c>
    </row>
    <row r="148" spans="1:105" ht="12" customHeight="1" x14ac:dyDescent="0.25">
      <c r="A148" s="121" t="s">
        <v>55</v>
      </c>
      <c r="B148" s="122">
        <v>5.1735007751841696E-3</v>
      </c>
      <c r="C148" s="122">
        <v>5.4180512963967779E-3</v>
      </c>
      <c r="D148" s="122">
        <v>7.0095326740004836E-3</v>
      </c>
      <c r="E148" s="122">
        <v>8.2014488746354718E-3</v>
      </c>
      <c r="F148" s="122">
        <v>1.0344282782406688E-2</v>
      </c>
      <c r="G148" s="122">
        <v>1.2367929046579101E-2</v>
      </c>
      <c r="H148" s="122">
        <v>1.5132854322570631E-2</v>
      </c>
      <c r="I148" s="122">
        <v>1.8571782077191946E-2</v>
      </c>
      <c r="J148" s="122">
        <v>2.5697111538519567E-2</v>
      </c>
      <c r="K148" s="122">
        <v>3.3650743985671812E-2</v>
      </c>
      <c r="L148" s="122">
        <v>4.4264250329058563E-2</v>
      </c>
      <c r="M148" s="122">
        <v>6.8839283186030276E-2</v>
      </c>
      <c r="N148" s="122">
        <v>7.9524802276709119E-2</v>
      </c>
      <c r="O148" s="122">
        <v>0.14798517060493069</v>
      </c>
      <c r="P148" s="122">
        <v>0.25287163815803126</v>
      </c>
      <c r="Q148" s="122">
        <v>0.1905802634350614</v>
      </c>
      <c r="R148" s="122">
        <v>0.24365856054901716</v>
      </c>
      <c r="S148" s="122">
        <v>0.31810497154498663</v>
      </c>
      <c r="T148" s="122">
        <v>0.44027568900346131</v>
      </c>
      <c r="U148" s="122">
        <v>0.58366782819802032</v>
      </c>
      <c r="V148" s="122">
        <v>0.63966240776339756</v>
      </c>
      <c r="W148" s="122">
        <v>0.72486456061952509</v>
      </c>
      <c r="DA148" s="130" t="s">
        <v>1709</v>
      </c>
    </row>
    <row r="149" spans="1:105" ht="12" customHeight="1" x14ac:dyDescent="0.25">
      <c r="A149" s="97" t="s">
        <v>124</v>
      </c>
      <c r="B149" s="98">
        <v>6.8595038853819191E-4</v>
      </c>
      <c r="C149" s="98">
        <v>5.004298488071418E-4</v>
      </c>
      <c r="D149" s="98">
        <v>4.8901594383579303E-4</v>
      </c>
      <c r="E149" s="98">
        <v>3.7206451325714086E-4</v>
      </c>
      <c r="F149" s="98">
        <v>9.9437543570985603E-4</v>
      </c>
      <c r="G149" s="98">
        <v>1.4349897793362366E-3</v>
      </c>
      <c r="H149" s="98">
        <v>2.0201895523463162E-3</v>
      </c>
      <c r="I149" s="98">
        <v>1.0232457978622297E-3</v>
      </c>
      <c r="J149" s="98">
        <v>1.2959054684874712E-3</v>
      </c>
      <c r="K149" s="98">
        <v>2.9780576868364298E-3</v>
      </c>
      <c r="L149" s="98">
        <v>3.6130283509631794E-3</v>
      </c>
      <c r="M149" s="98">
        <v>1.2698207514248827E-3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1710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1711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1712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1713</v>
      </c>
    </row>
    <row r="153" spans="1:105" ht="12" customHeight="1" x14ac:dyDescent="0.25">
      <c r="A153" s="106" t="s">
        <v>122</v>
      </c>
      <c r="B153" s="101">
        <v>4.4875503866459773E-3</v>
      </c>
      <c r="C153" s="101">
        <v>4.917621447589636E-3</v>
      </c>
      <c r="D153" s="101">
        <v>6.0615261654045583E-3</v>
      </c>
      <c r="E153" s="101">
        <v>7.1509841423377145E-3</v>
      </c>
      <c r="F153" s="101">
        <v>8.4317117851017646E-3</v>
      </c>
      <c r="G153" s="101">
        <v>9.7251628624206426E-3</v>
      </c>
      <c r="H153" s="101">
        <v>1.1446992597588487E-2</v>
      </c>
      <c r="I153" s="101">
        <v>1.0865066069622117E-2</v>
      </c>
      <c r="J153" s="101">
        <v>9.9359539057643012E-3</v>
      </c>
      <c r="K153" s="101">
        <v>7.2234637269315326E-3</v>
      </c>
      <c r="L153" s="101">
        <v>1.4417408793860704E-2</v>
      </c>
      <c r="M153" s="101">
        <v>2.8248136965180137E-2</v>
      </c>
      <c r="N153" s="101">
        <v>3.461080310953428E-2</v>
      </c>
      <c r="O153" s="101">
        <v>7.1454095308163712E-2</v>
      </c>
      <c r="P153" s="101">
        <v>0.14066291164317082</v>
      </c>
      <c r="Q153" s="101">
        <v>8.3448347362482758E-2</v>
      </c>
      <c r="R153" s="101">
        <v>8.016329471697381E-2</v>
      </c>
      <c r="S153" s="101">
        <v>7.2704320805553044E-2</v>
      </c>
      <c r="T153" s="101">
        <v>6.514230350741472E-2</v>
      </c>
      <c r="U153" s="101">
        <v>0.21436407552549591</v>
      </c>
      <c r="V153" s="101">
        <v>0.18457016315662625</v>
      </c>
      <c r="W153" s="101">
        <v>0.20841663291790957</v>
      </c>
      <c r="DA153" s="131" t="s">
        <v>1714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4.5899056476013226E-4</v>
      </c>
      <c r="E154" s="104">
        <v>6.7840021904061595E-4</v>
      </c>
      <c r="F154" s="104">
        <v>9.1819556159506701E-4</v>
      </c>
      <c r="G154" s="104">
        <v>1.2077764048222211E-3</v>
      </c>
      <c r="H154" s="104">
        <v>1.6656721726358279E-3</v>
      </c>
      <c r="I154" s="104">
        <v>6.6834702097075989E-3</v>
      </c>
      <c r="J154" s="104">
        <v>1.4465252164267795E-2</v>
      </c>
      <c r="K154" s="104">
        <v>2.3449222571903849E-2</v>
      </c>
      <c r="L154" s="104">
        <v>2.6233813184234674E-2</v>
      </c>
      <c r="M154" s="104">
        <v>3.9321325469425253E-2</v>
      </c>
      <c r="N154" s="104">
        <v>4.491399916717484E-2</v>
      </c>
      <c r="O154" s="104">
        <v>7.6531075296766976E-2</v>
      </c>
      <c r="P154" s="104">
        <v>0.11220872651486047</v>
      </c>
      <c r="Q154" s="104">
        <v>0.10713191607257866</v>
      </c>
      <c r="R154" s="104">
        <v>0.16349526583204335</v>
      </c>
      <c r="S154" s="104">
        <v>0.24540065073943357</v>
      </c>
      <c r="T154" s="104">
        <v>0.37513338549604658</v>
      </c>
      <c r="U154" s="104">
        <v>0.36930375267252447</v>
      </c>
      <c r="V154" s="104">
        <v>0.45509224460677133</v>
      </c>
      <c r="W154" s="104">
        <v>0.51644792770161552</v>
      </c>
      <c r="DA154" s="132" t="s">
        <v>1715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2.7062269038074588E-4</v>
      </c>
      <c r="E155" s="98">
        <v>3.9909008902707472E-4</v>
      </c>
      <c r="F155" s="98">
        <v>5.4586585381919089E-4</v>
      </c>
      <c r="G155" s="98">
        <v>7.1627722465866046E-4</v>
      </c>
      <c r="H155" s="98">
        <v>9.6696585641899515E-4</v>
      </c>
      <c r="I155" s="98">
        <v>3.9190664907096176E-3</v>
      </c>
      <c r="J155" s="98">
        <v>8.458725295428373E-3</v>
      </c>
      <c r="K155" s="98">
        <v>1.3015692577546884E-2</v>
      </c>
      <c r="L155" s="98">
        <v>1.4192952025832017E-2</v>
      </c>
      <c r="M155" s="98">
        <v>2.2591491476748431E-2</v>
      </c>
      <c r="N155" s="98">
        <v>2.4307979759156093E-2</v>
      </c>
      <c r="O155" s="98">
        <v>4.7452372796884697E-2</v>
      </c>
      <c r="P155" s="98">
        <v>7.4050300939246125E-2</v>
      </c>
      <c r="Q155" s="98">
        <v>5.3348163769038316E-2</v>
      </c>
      <c r="R155" s="98">
        <v>7.9620106367537705E-2</v>
      </c>
      <c r="S155" s="98">
        <v>0.11895703342185913</v>
      </c>
      <c r="T155" s="98">
        <v>0.20349700370674512</v>
      </c>
      <c r="U155" s="98">
        <v>0.19772713644165768</v>
      </c>
      <c r="V155" s="98">
        <v>0.24565142079221602</v>
      </c>
      <c r="W155" s="98">
        <v>0.2894218668590508</v>
      </c>
      <c r="DA155" s="63" t="s">
        <v>1716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1.8836787437938641E-4</v>
      </c>
      <c r="E156" s="98">
        <v>2.7931013001354128E-4</v>
      </c>
      <c r="F156" s="98">
        <v>3.7232970777587607E-4</v>
      </c>
      <c r="G156" s="98">
        <v>4.9149918016356056E-4</v>
      </c>
      <c r="H156" s="98">
        <v>6.9870631621683278E-4</v>
      </c>
      <c r="I156" s="98">
        <v>2.7644037189979813E-3</v>
      </c>
      <c r="J156" s="98">
        <v>6.006526868839423E-3</v>
      </c>
      <c r="K156" s="98">
        <v>1.0433529994356965E-2</v>
      </c>
      <c r="L156" s="98">
        <v>1.2040861158402657E-2</v>
      </c>
      <c r="M156" s="98">
        <v>1.6729833992676826E-2</v>
      </c>
      <c r="N156" s="98">
        <v>2.0606019408018744E-2</v>
      </c>
      <c r="O156" s="98">
        <v>2.9078702499882272E-2</v>
      </c>
      <c r="P156" s="98">
        <v>3.8158425575614344E-2</v>
      </c>
      <c r="Q156" s="98">
        <v>5.378375230354035E-2</v>
      </c>
      <c r="R156" s="98">
        <v>8.3875159464505647E-2</v>
      </c>
      <c r="S156" s="98">
        <v>0.12644361731757442</v>
      </c>
      <c r="T156" s="98">
        <v>0.17163638178930143</v>
      </c>
      <c r="U156" s="98">
        <v>0.17157661623086679</v>
      </c>
      <c r="V156" s="98">
        <v>0.20944082381455531</v>
      </c>
      <c r="W156" s="98">
        <v>0.22702606084256474</v>
      </c>
      <c r="DA156" s="63" t="s">
        <v>1717</v>
      </c>
    </row>
    <row r="157" spans="1:105" ht="12" customHeight="1" x14ac:dyDescent="0.25">
      <c r="A157" s="121" t="s">
        <v>54</v>
      </c>
      <c r="B157" s="122">
        <v>2.5067732156579172E-3</v>
      </c>
      <c r="C157" s="122">
        <v>2.8713837628063896E-3</v>
      </c>
      <c r="D157" s="122">
        <v>3.3077601034565392E-3</v>
      </c>
      <c r="E157" s="122">
        <v>3.9235889581006808E-3</v>
      </c>
      <c r="F157" s="122">
        <v>4.8710580569957885E-3</v>
      </c>
      <c r="G157" s="122">
        <v>6.155228531306867E-3</v>
      </c>
      <c r="H157" s="122">
        <v>7.9133787581515073E-3</v>
      </c>
      <c r="I157" s="122">
        <v>9.6058947939998834E-3</v>
      </c>
      <c r="J157" s="122">
        <v>1.4671582269687022E-2</v>
      </c>
      <c r="K157" s="122">
        <v>2.1990542275828456E-2</v>
      </c>
      <c r="L157" s="122">
        <v>2.5281821441252135E-2</v>
      </c>
      <c r="M157" s="122">
        <v>4.2206229722245123E-2</v>
      </c>
      <c r="N157" s="122">
        <v>5.7071834711332377E-2</v>
      </c>
      <c r="O157" s="122">
        <v>7.7750605764302719E-2</v>
      </c>
      <c r="P157" s="122">
        <v>0.11190673608181378</v>
      </c>
      <c r="Q157" s="122">
        <v>0.10037691092830218</v>
      </c>
      <c r="R157" s="122">
        <v>0.13284987793390979</v>
      </c>
      <c r="S157" s="122">
        <v>0.15091512005437913</v>
      </c>
      <c r="T157" s="122">
        <v>0.22698737180403628</v>
      </c>
      <c r="U157" s="122">
        <v>0.31183647783862922</v>
      </c>
      <c r="V157" s="122">
        <v>0.225892956059461</v>
      </c>
      <c r="W157" s="122">
        <v>0.20461595356227882</v>
      </c>
      <c r="DA157" s="130" t="s">
        <v>1718</v>
      </c>
    </row>
    <row r="158" spans="1:105" ht="12" customHeight="1" x14ac:dyDescent="0.25">
      <c r="A158" s="97" t="s">
        <v>50</v>
      </c>
      <c r="B158" s="98">
        <v>1.1192814585439755E-3</v>
      </c>
      <c r="C158" s="98">
        <v>1.2223901768880681E-3</v>
      </c>
      <c r="D158" s="98">
        <v>4.6952209174142001E-4</v>
      </c>
      <c r="E158" s="98">
        <v>1.8637897927134336E-4</v>
      </c>
      <c r="F158" s="98">
        <v>4.9490530360980615E-4</v>
      </c>
      <c r="G158" s="98">
        <v>1.5011039975137727E-3</v>
      </c>
      <c r="H158" s="98">
        <v>2.1925180001571508E-3</v>
      </c>
      <c r="I158" s="98">
        <v>9.0465868229794755E-4</v>
      </c>
      <c r="J158" s="98">
        <v>1.0950844320967278E-3</v>
      </c>
      <c r="K158" s="98">
        <v>4.4673761444190829E-3</v>
      </c>
      <c r="L158" s="98">
        <v>3.8934953461920701E-3</v>
      </c>
      <c r="M158" s="98">
        <v>1.9563725311978609E-3</v>
      </c>
      <c r="N158" s="98">
        <v>1.3559856593117676E-3</v>
      </c>
      <c r="O158" s="98">
        <v>3.0287003660606094E-3</v>
      </c>
      <c r="P158" s="98">
        <v>6.8903167563815725E-3</v>
      </c>
      <c r="Q158" s="98">
        <v>5.8185634552644604E-3</v>
      </c>
      <c r="R158" s="98">
        <v>8.8010391648028295E-3</v>
      </c>
      <c r="S158" s="98">
        <v>1.1134064967336273E-2</v>
      </c>
      <c r="T158" s="98">
        <v>1.774643847206709E-2</v>
      </c>
      <c r="U158" s="98">
        <v>3.0564494284256071E-2</v>
      </c>
      <c r="V158" s="98">
        <v>3.0040974849550962E-2</v>
      </c>
      <c r="W158" s="98">
        <v>1.4100809292574932E-2</v>
      </c>
      <c r="DA158" s="63" t="s">
        <v>1719</v>
      </c>
    </row>
    <row r="159" spans="1:105" ht="12" customHeight="1" x14ac:dyDescent="0.25">
      <c r="A159" s="109" t="s">
        <v>120</v>
      </c>
      <c r="B159" s="33">
        <v>1.3874917571139419E-3</v>
      </c>
      <c r="C159" s="33">
        <v>1.6489935859183215E-3</v>
      </c>
      <c r="D159" s="33">
        <v>2.8382380117151192E-3</v>
      </c>
      <c r="E159" s="33">
        <v>3.737209978829337E-3</v>
      </c>
      <c r="F159" s="33">
        <v>4.3761527533859824E-3</v>
      </c>
      <c r="G159" s="33">
        <v>4.6541245337930947E-3</v>
      </c>
      <c r="H159" s="33">
        <v>5.720860757994356E-3</v>
      </c>
      <c r="I159" s="33">
        <v>8.7012361117019352E-3</v>
      </c>
      <c r="J159" s="33">
        <v>1.3576497837590294E-2</v>
      </c>
      <c r="K159" s="33">
        <v>1.7523166131409373E-2</v>
      </c>
      <c r="L159" s="33">
        <v>2.1388326095060067E-2</v>
      </c>
      <c r="M159" s="33">
        <v>4.0249857191047261E-2</v>
      </c>
      <c r="N159" s="33">
        <v>5.5715849052020608E-2</v>
      </c>
      <c r="O159" s="33">
        <v>7.4721905398242111E-2</v>
      </c>
      <c r="P159" s="33">
        <v>0.10501641932543221</v>
      </c>
      <c r="Q159" s="33">
        <v>9.4558347473037721E-2</v>
      </c>
      <c r="R159" s="33">
        <v>0.12404883876910695</v>
      </c>
      <c r="S159" s="33">
        <v>0.13978105508704286</v>
      </c>
      <c r="T159" s="33">
        <v>0.20924093333196919</v>
      </c>
      <c r="U159" s="33">
        <v>0.28127198355437316</v>
      </c>
      <c r="V159" s="33">
        <v>0.19585198120991004</v>
      </c>
      <c r="W159" s="33">
        <v>0.1905151442697039</v>
      </c>
      <c r="DA159" s="60" t="s">
        <v>1720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13.454992127033531</v>
      </c>
      <c r="C161" s="117">
        <f t="shared" si="54"/>
        <v>13.895761077539982</v>
      </c>
      <c r="D161" s="117">
        <f t="shared" si="54"/>
        <v>12.60291888121751</v>
      </c>
      <c r="E161" s="117">
        <f t="shared" si="54"/>
        <v>12.473986276893793</v>
      </c>
      <c r="F161" s="117">
        <f t="shared" si="54"/>
        <v>13.681084895486251</v>
      </c>
      <c r="G161" s="117">
        <f t="shared" si="54"/>
        <v>14.362921664595355</v>
      </c>
      <c r="H161" s="117">
        <f t="shared" si="54"/>
        <v>11.475358418722831</v>
      </c>
      <c r="I161" s="117">
        <f t="shared" si="54"/>
        <v>12.092929728594806</v>
      </c>
      <c r="J161" s="117">
        <f t="shared" si="54"/>
        <v>5.0720600458420497</v>
      </c>
      <c r="K161" s="117">
        <f t="shared" si="54"/>
        <v>16.168197538320381</v>
      </c>
      <c r="L161" s="117">
        <f t="shared" si="54"/>
        <v>9.1724908280200079</v>
      </c>
      <c r="M161" s="117">
        <f t="shared" si="54"/>
        <v>8.8473022264398793</v>
      </c>
      <c r="N161" s="117">
        <f t="shared" si="54"/>
        <v>11.631521410816951</v>
      </c>
      <c r="O161" s="117">
        <f t="shared" si="54"/>
        <v>14.167814540840471</v>
      </c>
      <c r="P161" s="117">
        <f t="shared" si="54"/>
        <v>13.588390346680368</v>
      </c>
      <c r="Q161" s="117">
        <f t="shared" si="54"/>
        <v>15.621698609969393</v>
      </c>
      <c r="R161" s="117">
        <f t="shared" ref="R161:V161" si="55">R162+R164+R166+R175</f>
        <v>13.545008569481414</v>
      </c>
      <c r="S161" s="117">
        <f t="shared" si="55"/>
        <v>14.006652128175457</v>
      </c>
      <c r="T161" s="117">
        <f t="shared" si="55"/>
        <v>9.3520586644813317</v>
      </c>
      <c r="U161" s="117">
        <f t="shared" si="55"/>
        <v>7.6692525747459763</v>
      </c>
      <c r="V161" s="117">
        <f t="shared" si="55"/>
        <v>12.278206178478476</v>
      </c>
      <c r="W161" s="117">
        <f t="shared" ref="W161" si="56">W162+W164+W166+W175</f>
        <v>10.788094972971546</v>
      </c>
      <c r="DA161" s="129" t="s">
        <v>1721</v>
      </c>
    </row>
    <row r="162" spans="1:105" ht="12.95" customHeight="1" x14ac:dyDescent="0.25">
      <c r="A162" s="121" t="s">
        <v>57</v>
      </c>
      <c r="B162" s="122">
        <f t="shared" ref="B162:W162" si="57">B163</f>
        <v>11.715638780815526</v>
      </c>
      <c r="C162" s="122">
        <f t="shared" si="57"/>
        <v>12.268576689555276</v>
      </c>
      <c r="D162" s="122">
        <f t="shared" si="57"/>
        <v>11.126397330291068</v>
      </c>
      <c r="E162" s="122">
        <f t="shared" si="57"/>
        <v>11.021679188591659</v>
      </c>
      <c r="F162" s="122">
        <f t="shared" si="57"/>
        <v>12.279528420808449</v>
      </c>
      <c r="G162" s="122">
        <f t="shared" si="57"/>
        <v>12.944603141452831</v>
      </c>
      <c r="H162" s="122">
        <f t="shared" si="57"/>
        <v>10.206390241390288</v>
      </c>
      <c r="I162" s="122">
        <f t="shared" si="57"/>
        <v>11.007059226953979</v>
      </c>
      <c r="J162" s="122">
        <f t="shared" si="57"/>
        <v>4.1181954957147324</v>
      </c>
      <c r="K162" s="122">
        <f t="shared" si="57"/>
        <v>15.032003269206196</v>
      </c>
      <c r="L162" s="122">
        <f t="shared" si="57"/>
        <v>8.1263840900015918</v>
      </c>
      <c r="M162" s="122">
        <f t="shared" si="57"/>
        <v>7.4014567125709263</v>
      </c>
      <c r="N162" s="122">
        <f t="shared" si="57"/>
        <v>10.097057413040591</v>
      </c>
      <c r="O162" s="122">
        <f t="shared" si="57"/>
        <v>12.051516637776221</v>
      </c>
      <c r="P162" s="122">
        <f t="shared" si="57"/>
        <v>10.913081883676711</v>
      </c>
      <c r="Q162" s="122">
        <f t="shared" si="57"/>
        <v>14.21774866383446</v>
      </c>
      <c r="R162" s="122">
        <f t="shared" si="57"/>
        <v>12.293897383673528</v>
      </c>
      <c r="S162" s="122">
        <f t="shared" si="57"/>
        <v>12.913230342851547</v>
      </c>
      <c r="T162" s="122">
        <f t="shared" si="57"/>
        <v>8.1535806690987602</v>
      </c>
      <c r="U162" s="122">
        <f t="shared" si="57"/>
        <v>6.3623532997405707</v>
      </c>
      <c r="V162" s="122">
        <f t="shared" si="57"/>
        <v>11.156810664306288</v>
      </c>
      <c r="W162" s="122">
        <f t="shared" si="57"/>
        <v>9.6602969887889323</v>
      </c>
      <c r="DA162" s="130" t="s">
        <v>1722</v>
      </c>
    </row>
    <row r="163" spans="1:105" ht="12" customHeight="1" x14ac:dyDescent="0.25">
      <c r="A163" s="97" t="s">
        <v>53</v>
      </c>
      <c r="B163" s="33">
        <v>11.715638780815526</v>
      </c>
      <c r="C163" s="33">
        <v>12.268576689555276</v>
      </c>
      <c r="D163" s="33">
        <v>11.126397330291068</v>
      </c>
      <c r="E163" s="33">
        <v>11.021679188591659</v>
      </c>
      <c r="F163" s="33">
        <v>12.279528420808449</v>
      </c>
      <c r="G163" s="33">
        <v>12.944603141452831</v>
      </c>
      <c r="H163" s="33">
        <v>10.206390241390288</v>
      </c>
      <c r="I163" s="33">
        <v>11.007059226953979</v>
      </c>
      <c r="J163" s="33">
        <v>4.1181954957147324</v>
      </c>
      <c r="K163" s="33">
        <v>15.032003269206196</v>
      </c>
      <c r="L163" s="33">
        <v>8.1263840900015918</v>
      </c>
      <c r="M163" s="33">
        <v>7.4014567125709263</v>
      </c>
      <c r="N163" s="33">
        <v>10.097057413040591</v>
      </c>
      <c r="O163" s="33">
        <v>12.051516637776221</v>
      </c>
      <c r="P163" s="33">
        <v>10.913081883676711</v>
      </c>
      <c r="Q163" s="33">
        <v>14.21774866383446</v>
      </c>
      <c r="R163" s="33">
        <v>12.293897383673528</v>
      </c>
      <c r="S163" s="33">
        <v>12.913230342851547</v>
      </c>
      <c r="T163" s="33">
        <v>8.1535806690987602</v>
      </c>
      <c r="U163" s="33">
        <v>6.3623532997405707</v>
      </c>
      <c r="V163" s="33">
        <v>11.156810664306288</v>
      </c>
      <c r="W163" s="33">
        <v>9.6602969887889323</v>
      </c>
      <c r="DA163" s="60" t="s">
        <v>1723</v>
      </c>
    </row>
    <row r="164" spans="1:105" ht="12.95" customHeight="1" x14ac:dyDescent="0.25">
      <c r="A164" s="121" t="s">
        <v>92</v>
      </c>
      <c r="B164" s="122">
        <f t="shared" ref="B164:W164" si="58">B165</f>
        <v>0.11101648260622148</v>
      </c>
      <c r="C164" s="122">
        <f t="shared" si="58"/>
        <v>0.10917947996377642</v>
      </c>
      <c r="D164" s="122">
        <f t="shared" si="58"/>
        <v>0.11401527141051446</v>
      </c>
      <c r="E164" s="122">
        <f t="shared" si="58"/>
        <v>0.21458224154597247</v>
      </c>
      <c r="F164" s="122">
        <f t="shared" si="58"/>
        <v>7.5412160047419047E-2</v>
      </c>
      <c r="G164" s="122">
        <f t="shared" si="58"/>
        <v>7.3498174411208247E-2</v>
      </c>
      <c r="H164" s="122">
        <f t="shared" si="58"/>
        <v>9.6445617498796724E-2</v>
      </c>
      <c r="I164" s="122">
        <f t="shared" si="58"/>
        <v>4.3345857287329682E-2</v>
      </c>
      <c r="J164" s="122">
        <f t="shared" si="58"/>
        <v>3.7976324297307074E-2</v>
      </c>
      <c r="K164" s="122">
        <f t="shared" si="58"/>
        <v>3.9965358759463748E-2</v>
      </c>
      <c r="L164" s="122">
        <f t="shared" si="58"/>
        <v>5.5803446751658832E-2</v>
      </c>
      <c r="M164" s="122">
        <f t="shared" si="58"/>
        <v>5.8093036361658523E-2</v>
      </c>
      <c r="N164" s="122">
        <f t="shared" si="58"/>
        <v>9.5703266842358969E-2</v>
      </c>
      <c r="O164" s="122">
        <f t="shared" si="58"/>
        <v>0.1113609527890933</v>
      </c>
      <c r="P164" s="122">
        <f t="shared" si="58"/>
        <v>0.11877296128714329</v>
      </c>
      <c r="Q164" s="122">
        <f t="shared" si="58"/>
        <v>0.10807669276510101</v>
      </c>
      <c r="R164" s="122">
        <f t="shared" si="58"/>
        <v>9.1638387357525816E-2</v>
      </c>
      <c r="S164" s="122">
        <f t="shared" si="58"/>
        <v>6.9643686435071156E-2</v>
      </c>
      <c r="T164" s="122">
        <f t="shared" si="58"/>
        <v>7.3108828132266476E-2</v>
      </c>
      <c r="U164" s="122">
        <f t="shared" si="58"/>
        <v>7.1664888441485997E-2</v>
      </c>
      <c r="V164" s="122">
        <f t="shared" si="58"/>
        <v>7.0985796699685647E-2</v>
      </c>
      <c r="W164" s="122">
        <f t="shared" si="58"/>
        <v>6.3080479331650174E-2</v>
      </c>
      <c r="DA164" s="130" t="s">
        <v>1724</v>
      </c>
    </row>
    <row r="165" spans="1:105" ht="12" customHeight="1" x14ac:dyDescent="0.25">
      <c r="A165" s="97" t="s">
        <v>53</v>
      </c>
      <c r="B165" s="98">
        <v>0.11101648260622148</v>
      </c>
      <c r="C165" s="98">
        <v>0.10917947996377642</v>
      </c>
      <c r="D165" s="98">
        <v>0.11401527141051446</v>
      </c>
      <c r="E165" s="98">
        <v>0.21458224154597247</v>
      </c>
      <c r="F165" s="98">
        <v>7.5412160047419047E-2</v>
      </c>
      <c r="G165" s="98">
        <v>7.3498174411208247E-2</v>
      </c>
      <c r="H165" s="98">
        <v>9.6445617498796724E-2</v>
      </c>
      <c r="I165" s="98">
        <v>4.3345857287329682E-2</v>
      </c>
      <c r="J165" s="98">
        <v>3.7976324297307074E-2</v>
      </c>
      <c r="K165" s="98">
        <v>3.9965358759463748E-2</v>
      </c>
      <c r="L165" s="98">
        <v>5.5803446751658832E-2</v>
      </c>
      <c r="M165" s="98">
        <v>5.8093036361658523E-2</v>
      </c>
      <c r="N165" s="98">
        <v>9.5703266842358969E-2</v>
      </c>
      <c r="O165" s="98">
        <v>0.1113609527890933</v>
      </c>
      <c r="P165" s="98">
        <v>0.11877296128714329</v>
      </c>
      <c r="Q165" s="98">
        <v>0.10807669276510101</v>
      </c>
      <c r="R165" s="98">
        <v>9.1638387357525816E-2</v>
      </c>
      <c r="S165" s="98">
        <v>6.9643686435071156E-2</v>
      </c>
      <c r="T165" s="98">
        <v>7.3108828132266476E-2</v>
      </c>
      <c r="U165" s="98">
        <v>7.1664888441485997E-2</v>
      </c>
      <c r="V165" s="98">
        <v>7.0985796699685647E-2</v>
      </c>
      <c r="W165" s="98">
        <v>6.3080479331650174E-2</v>
      </c>
      <c r="DA165" s="63" t="s">
        <v>1725</v>
      </c>
    </row>
    <row r="166" spans="1:105" ht="12" customHeight="1" x14ac:dyDescent="0.25">
      <c r="A166" s="121" t="s">
        <v>55</v>
      </c>
      <c r="B166" s="122">
        <v>1.0975480332019587</v>
      </c>
      <c r="C166" s="122">
        <v>0.98592361286789632</v>
      </c>
      <c r="D166" s="122">
        <v>0.93158848925218429</v>
      </c>
      <c r="E166" s="122">
        <v>0.85402425120735403</v>
      </c>
      <c r="F166" s="122">
        <v>0.90142009212805607</v>
      </c>
      <c r="G166" s="122">
        <v>0.89428509543757584</v>
      </c>
      <c r="H166" s="122">
        <v>0.7707525939262253</v>
      </c>
      <c r="I166" s="122">
        <v>0.69537268828288279</v>
      </c>
      <c r="J166" s="122">
        <v>0.59742385766371298</v>
      </c>
      <c r="K166" s="122">
        <v>0.66518555712999983</v>
      </c>
      <c r="L166" s="122">
        <v>0.62334428700928646</v>
      </c>
      <c r="M166" s="122">
        <v>0.86463978168324018</v>
      </c>
      <c r="N166" s="122">
        <v>0.8406224523586493</v>
      </c>
      <c r="O166" s="122">
        <v>1.3132235473033598</v>
      </c>
      <c r="P166" s="122">
        <v>1.7733827803231872</v>
      </c>
      <c r="Q166" s="122">
        <v>0.85437161732224121</v>
      </c>
      <c r="R166" s="122">
        <v>0.76222370224503089</v>
      </c>
      <c r="S166" s="122">
        <v>0.70833180374447879</v>
      </c>
      <c r="T166" s="122">
        <v>0.75632923061398749</v>
      </c>
      <c r="U166" s="122">
        <v>0.81753777452142451</v>
      </c>
      <c r="V166" s="122">
        <v>0.78333807254814491</v>
      </c>
      <c r="W166" s="122">
        <v>0.83582211246616778</v>
      </c>
      <c r="DA166" s="130" t="s">
        <v>1726</v>
      </c>
    </row>
    <row r="167" spans="1:105" ht="12" customHeight="1" x14ac:dyDescent="0.25">
      <c r="A167" s="97" t="s">
        <v>124</v>
      </c>
      <c r="B167" s="98">
        <v>0.14593594516150032</v>
      </c>
      <c r="C167" s="98">
        <v>0.11593404131850779</v>
      </c>
      <c r="D167" s="98">
        <v>5.9960496485445221E-2</v>
      </c>
      <c r="E167" s="98">
        <v>3.3322369377954818E-2</v>
      </c>
      <c r="F167" s="98">
        <v>6.5314067283195734E-2</v>
      </c>
      <c r="G167" s="98">
        <v>9.8688880909787946E-2</v>
      </c>
      <c r="H167" s="98">
        <v>9.2714709450345684E-2</v>
      </c>
      <c r="I167" s="98">
        <v>3.127570215213378E-2</v>
      </c>
      <c r="J167" s="98">
        <v>2.6843653771741194E-2</v>
      </c>
      <c r="K167" s="98">
        <v>6.0544827196543624E-2</v>
      </c>
      <c r="L167" s="98">
        <v>5.4890223238119353E-2</v>
      </c>
      <c r="M167" s="98">
        <v>1.4771943446853356E-2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1727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1.4860434527699413E-4</v>
      </c>
      <c r="I168" s="98">
        <v>6.4109449154732984E-5</v>
      </c>
      <c r="J168" s="98">
        <v>5.4979446860778134E-5</v>
      </c>
      <c r="K168" s="98">
        <v>4.2218594781904195E-4</v>
      </c>
      <c r="L168" s="98">
        <v>4.6504904900598583E-4</v>
      </c>
      <c r="M168" s="98">
        <v>2.4374274732233379E-4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1728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8.9665828979847945E-5</v>
      </c>
      <c r="I169" s="101">
        <v>3.9174391523550778E-5</v>
      </c>
      <c r="J169" s="101">
        <v>3.1578198271905962E-5</v>
      </c>
      <c r="K169" s="101">
        <v>2.452296326036463E-4</v>
      </c>
      <c r="L169" s="101">
        <v>2.796241824924334E-4</v>
      </c>
      <c r="M169" s="101">
        <v>1.5024034397785981E-4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1729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5.8938516297146187E-5</v>
      </c>
      <c r="I170" s="104">
        <v>2.4935057631182213E-5</v>
      </c>
      <c r="J170" s="104">
        <v>2.3401248588872172E-5</v>
      </c>
      <c r="K170" s="104">
        <v>1.7695631521539565E-4</v>
      </c>
      <c r="L170" s="104">
        <v>1.8542486651355243E-4</v>
      </c>
      <c r="M170" s="104">
        <v>9.3502403344473977E-5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1730</v>
      </c>
    </row>
    <row r="171" spans="1:105" ht="12" customHeight="1" x14ac:dyDescent="0.25">
      <c r="A171" s="106" t="s">
        <v>122</v>
      </c>
      <c r="B171" s="101">
        <v>0.95136068196894708</v>
      </c>
      <c r="C171" s="101">
        <v>0.86366156237792491</v>
      </c>
      <c r="D171" s="101">
        <v>0.84475156580212329</v>
      </c>
      <c r="E171" s="101">
        <v>0.77994565930056314</v>
      </c>
      <c r="F171" s="101">
        <v>0.77920176837073019</v>
      </c>
      <c r="G171" s="101">
        <v>0.72301631693845825</v>
      </c>
      <c r="H171" s="101">
        <v>0.60279499963540095</v>
      </c>
      <c r="I171" s="101">
        <v>0.51487132456469809</v>
      </c>
      <c r="J171" s="101">
        <v>0.41478212741781945</v>
      </c>
      <c r="K171" s="101">
        <v>0.30362884108562749</v>
      </c>
      <c r="L171" s="101">
        <v>0.26726332128143848</v>
      </c>
      <c r="M171" s="101">
        <v>0.38869999660554055</v>
      </c>
      <c r="N171" s="101">
        <v>0.36700967088550546</v>
      </c>
      <c r="O171" s="101">
        <v>0.59530559819225537</v>
      </c>
      <c r="P171" s="101">
        <v>0.88951519606414042</v>
      </c>
      <c r="Q171" s="101">
        <v>0.44572540437530106</v>
      </c>
      <c r="R171" s="101">
        <v>0.40323140341931596</v>
      </c>
      <c r="S171" s="101">
        <v>0.36510669823571629</v>
      </c>
      <c r="T171" s="101">
        <v>0.31380568740340964</v>
      </c>
      <c r="U171" s="101">
        <v>0.45107697254009715</v>
      </c>
      <c r="V171" s="101">
        <v>0.33026891688602578</v>
      </c>
      <c r="W171" s="101">
        <v>0.31072443287342405</v>
      </c>
      <c r="DA171" s="131" t="s">
        <v>1731</v>
      </c>
    </row>
    <row r="172" spans="1:105" ht="12" customHeight="1" x14ac:dyDescent="0.25">
      <c r="A172" s="107" t="s">
        <v>121</v>
      </c>
      <c r="B172" s="104">
        <v>2.5140607151138988E-4</v>
      </c>
      <c r="C172" s="104">
        <v>6.3280091714636305E-3</v>
      </c>
      <c r="D172" s="104">
        <v>2.6876426964615764E-2</v>
      </c>
      <c r="E172" s="104">
        <v>4.0756222528835991E-2</v>
      </c>
      <c r="F172" s="104">
        <v>5.6904256474130117E-2</v>
      </c>
      <c r="G172" s="104">
        <v>7.2579897589329756E-2</v>
      </c>
      <c r="H172" s="104">
        <v>7.5094280495201629E-2</v>
      </c>
      <c r="I172" s="104">
        <v>0.14916155211689619</v>
      </c>
      <c r="J172" s="104">
        <v>0.15574309702729155</v>
      </c>
      <c r="K172" s="104">
        <v>0.30058970290000975</v>
      </c>
      <c r="L172" s="104">
        <v>0.3007256934407227</v>
      </c>
      <c r="M172" s="104">
        <v>0.46092409888352392</v>
      </c>
      <c r="N172" s="104">
        <v>0.47361278147314384</v>
      </c>
      <c r="O172" s="104">
        <v>0.71791794911110451</v>
      </c>
      <c r="P172" s="104">
        <v>0.88386758425904666</v>
      </c>
      <c r="Q172" s="104">
        <v>0.40864621294694015</v>
      </c>
      <c r="R172" s="104">
        <v>0.35899229882571493</v>
      </c>
      <c r="S172" s="104">
        <v>0.34322510550876256</v>
      </c>
      <c r="T172" s="104">
        <v>0.4425235432105778</v>
      </c>
      <c r="U172" s="104">
        <v>0.3664608019813273</v>
      </c>
      <c r="V172" s="104">
        <v>0.45306915566211914</v>
      </c>
      <c r="W172" s="104">
        <v>0.52509767959274367</v>
      </c>
      <c r="DA172" s="132" t="s">
        <v>1732</v>
      </c>
    </row>
    <row r="173" spans="1:105" ht="12" customHeight="1" x14ac:dyDescent="0.25">
      <c r="A173" s="108" t="s">
        <v>53</v>
      </c>
      <c r="B173" s="98">
        <v>1.5391069994845293E-4</v>
      </c>
      <c r="C173" s="98">
        <v>3.7216134646934768E-3</v>
      </c>
      <c r="D173" s="98">
        <v>1.5849979486231659E-2</v>
      </c>
      <c r="E173" s="98">
        <v>2.3979211746681418E-2</v>
      </c>
      <c r="F173" s="98">
        <v>3.3831089290309646E-2</v>
      </c>
      <c r="G173" s="98">
        <v>4.3043897756530961E-2</v>
      </c>
      <c r="H173" s="98">
        <v>4.3610842259884076E-2</v>
      </c>
      <c r="I173" s="98">
        <v>8.7523322010400292E-2</v>
      </c>
      <c r="J173" s="98">
        <v>9.1175358695343434E-2</v>
      </c>
      <c r="K173" s="98">
        <v>0.16688771010582382</v>
      </c>
      <c r="L173" s="98">
        <v>0.16274137429633398</v>
      </c>
      <c r="M173" s="98">
        <v>0.26480045529087798</v>
      </c>
      <c r="N173" s="98">
        <v>0.25639393115534076</v>
      </c>
      <c r="O173" s="98">
        <v>0.44544757224927489</v>
      </c>
      <c r="P173" s="98">
        <v>0.58464330586463353</v>
      </c>
      <c r="Q173" s="98">
        <v>0.2060139785118692</v>
      </c>
      <c r="R173" s="98">
        <v>0.17795393480477606</v>
      </c>
      <c r="S173" s="98">
        <v>0.16902031421045038</v>
      </c>
      <c r="T173" s="98">
        <v>0.24235858556377174</v>
      </c>
      <c r="U173" s="98">
        <v>0.19738988404059513</v>
      </c>
      <c r="V173" s="98">
        <v>0.24438953710955577</v>
      </c>
      <c r="W173" s="98">
        <v>0.29346468275234983</v>
      </c>
      <c r="DA173" s="63" t="s">
        <v>1733</v>
      </c>
    </row>
    <row r="174" spans="1:105" ht="12" customHeight="1" x14ac:dyDescent="0.25">
      <c r="A174" s="115" t="s">
        <v>52</v>
      </c>
      <c r="B174" s="33">
        <v>9.7495371562936954E-5</v>
      </c>
      <c r="C174" s="33">
        <v>2.6063957067701542E-3</v>
      </c>
      <c r="D174" s="33">
        <v>1.1026447478384103E-2</v>
      </c>
      <c r="E174" s="33">
        <v>1.6777010782154572E-2</v>
      </c>
      <c r="F174" s="33">
        <v>2.3073167183820471E-2</v>
      </c>
      <c r="G174" s="33">
        <v>2.9535999832798802E-2</v>
      </c>
      <c r="H174" s="33">
        <v>3.1483438235317553E-2</v>
      </c>
      <c r="I174" s="33">
        <v>6.1638230106495905E-2</v>
      </c>
      <c r="J174" s="33">
        <v>6.4567738331948135E-2</v>
      </c>
      <c r="K174" s="33">
        <v>0.1337019927941859</v>
      </c>
      <c r="L174" s="33">
        <v>0.13798431914438872</v>
      </c>
      <c r="M174" s="33">
        <v>0.19612364359264595</v>
      </c>
      <c r="N174" s="33">
        <v>0.21721885031780308</v>
      </c>
      <c r="O174" s="33">
        <v>0.27247037686182957</v>
      </c>
      <c r="P174" s="33">
        <v>0.29922427839441318</v>
      </c>
      <c r="Q174" s="33">
        <v>0.20263223443507095</v>
      </c>
      <c r="R174" s="33">
        <v>0.1810383640209389</v>
      </c>
      <c r="S174" s="33">
        <v>0.17420479129831218</v>
      </c>
      <c r="T174" s="33">
        <v>0.20016495764680606</v>
      </c>
      <c r="U174" s="33">
        <v>0.16907091794073217</v>
      </c>
      <c r="V174" s="33">
        <v>0.2086796185525634</v>
      </c>
      <c r="W174" s="33">
        <v>0.23163299684039385</v>
      </c>
      <c r="DA174" s="60" t="s">
        <v>1734</v>
      </c>
    </row>
    <row r="175" spans="1:105" ht="12" customHeight="1" x14ac:dyDescent="0.25">
      <c r="A175" s="121" t="s">
        <v>54</v>
      </c>
      <c r="B175" s="122">
        <v>0.53078883040982572</v>
      </c>
      <c r="C175" s="122">
        <v>0.53208129515303204</v>
      </c>
      <c r="D175" s="122">
        <v>0.43091779026374372</v>
      </c>
      <c r="E175" s="122">
        <v>0.38370059554880759</v>
      </c>
      <c r="F175" s="122">
        <v>0.42472422250232661</v>
      </c>
      <c r="G175" s="122">
        <v>0.45053525329373939</v>
      </c>
      <c r="H175" s="122">
        <v>0.40176996590752012</v>
      </c>
      <c r="I175" s="122">
        <v>0.34715195607061422</v>
      </c>
      <c r="J175" s="122">
        <v>0.31846436816629697</v>
      </c>
      <c r="K175" s="122">
        <v>0.43104335322472276</v>
      </c>
      <c r="L175" s="122">
        <v>0.36695900425747091</v>
      </c>
      <c r="M175" s="122">
        <v>0.5231126958240554</v>
      </c>
      <c r="N175" s="122">
        <v>0.59813827857535118</v>
      </c>
      <c r="O175" s="122">
        <v>0.69171340297179618</v>
      </c>
      <c r="P175" s="122">
        <v>0.78315272139332714</v>
      </c>
      <c r="Q175" s="122">
        <v>0.44150163604759107</v>
      </c>
      <c r="R175" s="122">
        <v>0.39724909620532961</v>
      </c>
      <c r="S175" s="122">
        <v>0.31544629514436012</v>
      </c>
      <c r="T175" s="122">
        <v>0.36903993663631762</v>
      </c>
      <c r="U175" s="122">
        <v>0.41769661204249486</v>
      </c>
      <c r="V175" s="122">
        <v>0.26707164492435526</v>
      </c>
      <c r="W175" s="122">
        <v>0.22889539238479681</v>
      </c>
      <c r="DA175" s="130" t="s">
        <v>1735</v>
      </c>
    </row>
    <row r="176" spans="1:105" ht="12" customHeight="1" x14ac:dyDescent="0.25">
      <c r="A176" s="97" t="s">
        <v>50</v>
      </c>
      <c r="B176" s="98">
        <v>0.22977249370395611</v>
      </c>
      <c r="C176" s="98">
        <v>0.25297312200543598</v>
      </c>
      <c r="D176" s="98">
        <v>9.3289207705377034E-2</v>
      </c>
      <c r="E176" s="98">
        <v>4.3748393119395546E-2</v>
      </c>
      <c r="F176" s="98">
        <v>8.5576524287294217E-2</v>
      </c>
      <c r="G176" s="98">
        <v>0.12939864773099152</v>
      </c>
      <c r="H176" s="98">
        <v>0.10988193229000801</v>
      </c>
      <c r="I176" s="98">
        <v>3.6103274366123012E-2</v>
      </c>
      <c r="J176" s="98">
        <v>3.6618608794548473E-2</v>
      </c>
      <c r="K176" s="98">
        <v>0.1210792754513894</v>
      </c>
      <c r="L176" s="98">
        <v>9.8401607373806599E-2</v>
      </c>
      <c r="M176" s="98">
        <v>4.7089647569214819E-2</v>
      </c>
      <c r="N176" s="98">
        <v>2.4011041232357047E-2</v>
      </c>
      <c r="O176" s="98">
        <v>3.2738971601515225E-2</v>
      </c>
      <c r="P176" s="98">
        <v>4.8758866620556583E-2</v>
      </c>
      <c r="Q176" s="98">
        <v>3.534016325605719E-2</v>
      </c>
      <c r="R176" s="98">
        <v>2.9510888983179339E-2</v>
      </c>
      <c r="S176" s="98">
        <v>1.9145766340840958E-2</v>
      </c>
      <c r="T176" s="98">
        <v>2.5352527845035781E-2</v>
      </c>
      <c r="U176" s="98">
        <v>4.0987053164932244E-2</v>
      </c>
      <c r="V176" s="98">
        <v>3.7127849237395455E-2</v>
      </c>
      <c r="W176" s="98">
        <v>1.5954914547514232E-2</v>
      </c>
      <c r="DA176" s="63" t="s">
        <v>1736</v>
      </c>
    </row>
    <row r="177" spans="1:105" ht="12" customHeight="1" x14ac:dyDescent="0.25">
      <c r="A177" s="109" t="s">
        <v>120</v>
      </c>
      <c r="B177" s="33">
        <v>0.30101633670586964</v>
      </c>
      <c r="C177" s="33">
        <v>0.27910817314759612</v>
      </c>
      <c r="D177" s="33">
        <v>0.3376285825583667</v>
      </c>
      <c r="E177" s="33">
        <v>0.33995220242941204</v>
      </c>
      <c r="F177" s="33">
        <v>0.33914769821503238</v>
      </c>
      <c r="G177" s="33">
        <v>0.32113660556274787</v>
      </c>
      <c r="H177" s="33">
        <v>0.29188803361751214</v>
      </c>
      <c r="I177" s="33">
        <v>0.31104868170449124</v>
      </c>
      <c r="J177" s="33">
        <v>0.28184575937174849</v>
      </c>
      <c r="K177" s="33">
        <v>0.30996407777333335</v>
      </c>
      <c r="L177" s="33">
        <v>0.26855739688366431</v>
      </c>
      <c r="M177" s="33">
        <v>0.47602304825484054</v>
      </c>
      <c r="N177" s="33">
        <v>0.57412723734299409</v>
      </c>
      <c r="O177" s="33">
        <v>0.658974431370281</v>
      </c>
      <c r="P177" s="33">
        <v>0.73439385477277053</v>
      </c>
      <c r="Q177" s="33">
        <v>0.40616147279153386</v>
      </c>
      <c r="R177" s="33">
        <v>0.36773820722215028</v>
      </c>
      <c r="S177" s="33">
        <v>0.29630052880351915</v>
      </c>
      <c r="T177" s="33">
        <v>0.34368740879128185</v>
      </c>
      <c r="U177" s="33">
        <v>0.37670955887756263</v>
      </c>
      <c r="V177" s="33">
        <v>0.2299437956869598</v>
      </c>
      <c r="W177" s="33">
        <v>0.21294047783728257</v>
      </c>
      <c r="DA177" s="60" t="s">
        <v>1737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1738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1.0898241334037508</v>
      </c>
      <c r="C3" s="117">
        <f t="shared" si="0"/>
        <v>0.88161003831470075</v>
      </c>
      <c r="D3" s="117">
        <f t="shared" si="0"/>
        <v>0.69519111624818752</v>
      </c>
      <c r="E3" s="117">
        <f t="shared" si="0"/>
        <v>0.50968433843928296</v>
      </c>
      <c r="F3" s="117">
        <f t="shared" si="0"/>
        <v>0.46791133701213539</v>
      </c>
      <c r="G3" s="117">
        <f t="shared" si="0"/>
        <v>0.50643180374973329</v>
      </c>
      <c r="H3" s="117">
        <f t="shared" si="0"/>
        <v>0.43702266108821081</v>
      </c>
      <c r="I3" s="117">
        <f t="shared" si="0"/>
        <v>0.36345012927099507</v>
      </c>
      <c r="J3" s="117">
        <f t="shared" si="0"/>
        <v>0.33674740687067983</v>
      </c>
      <c r="K3" s="117">
        <f t="shared" si="0"/>
        <v>0.3747815101902911</v>
      </c>
      <c r="L3" s="117">
        <f t="shared" si="0"/>
        <v>0.44553141395217827</v>
      </c>
      <c r="M3" s="117">
        <f t="shared" si="0"/>
        <v>0.42855395965487408</v>
      </c>
      <c r="N3" s="117">
        <f t="shared" si="0"/>
        <v>0.3706674391005082</v>
      </c>
      <c r="O3" s="117">
        <f t="shared" si="0"/>
        <v>0.53550761002668235</v>
      </c>
      <c r="P3" s="117">
        <f t="shared" si="0"/>
        <v>0.44919433478089293</v>
      </c>
      <c r="Q3" s="117">
        <f t="shared" si="0"/>
        <v>0.51320110708643307</v>
      </c>
      <c r="R3" s="117">
        <f t="shared" ref="R3:V3" si="1">R4+R7+R9+R19</f>
        <v>0.48592280859438103</v>
      </c>
      <c r="S3" s="117">
        <f t="shared" si="1"/>
        <v>0.32143313849397104</v>
      </c>
      <c r="T3" s="117">
        <f t="shared" si="1"/>
        <v>0.2102695734325879</v>
      </c>
      <c r="U3" s="117">
        <f t="shared" si="1"/>
        <v>0.21725710320832634</v>
      </c>
      <c r="V3" s="117">
        <f t="shared" si="1"/>
        <v>0.22589542612632904</v>
      </c>
      <c r="W3" s="117">
        <f t="shared" ref="W3" si="2">W4+W7+W9+W19</f>
        <v>0.292751674939079</v>
      </c>
      <c r="DA3" s="129" t="s">
        <v>1739</v>
      </c>
    </row>
    <row r="4" spans="1:105" ht="12.95" customHeight="1" x14ac:dyDescent="0.25">
      <c r="A4" s="121" t="s">
        <v>57</v>
      </c>
      <c r="B4" s="122">
        <f t="shared" ref="B4:Q4" si="3">SUM(B5:B6)</f>
        <v>0.96813509061891412</v>
      </c>
      <c r="C4" s="122">
        <f t="shared" si="3"/>
        <v>0.7809754218728564</v>
      </c>
      <c r="D4" s="122">
        <f t="shared" si="3"/>
        <v>0.61792934169842439</v>
      </c>
      <c r="E4" s="122">
        <f t="shared" si="3"/>
        <v>0.44849556278522812</v>
      </c>
      <c r="F4" s="122">
        <f t="shared" si="3"/>
        <v>0.41615349406000457</v>
      </c>
      <c r="G4" s="122">
        <f t="shared" si="3"/>
        <v>0.45683498652074134</v>
      </c>
      <c r="H4" s="122">
        <f t="shared" si="3"/>
        <v>0.39171606025183964</v>
      </c>
      <c r="I4" s="122">
        <f t="shared" si="3"/>
        <v>0.32703670205595775</v>
      </c>
      <c r="J4" s="122">
        <f t="shared" si="3"/>
        <v>0.30146814884050488</v>
      </c>
      <c r="K4" s="122">
        <f t="shared" si="3"/>
        <v>0.33681789045701926</v>
      </c>
      <c r="L4" s="122">
        <f t="shared" si="3"/>
        <v>0.40657707690845157</v>
      </c>
      <c r="M4" s="122">
        <f t="shared" si="3"/>
        <v>0.37785826590659305</v>
      </c>
      <c r="N4" s="122">
        <f t="shared" si="3"/>
        <v>0.32085838356840751</v>
      </c>
      <c r="O4" s="122">
        <f t="shared" si="3"/>
        <v>0.46850273614094473</v>
      </c>
      <c r="P4" s="122">
        <f t="shared" si="3"/>
        <v>0.36763299583027359</v>
      </c>
      <c r="Q4" s="122">
        <f t="shared" si="3"/>
        <v>0.45522332780649988</v>
      </c>
      <c r="R4" s="122">
        <f t="shared" ref="R4:V4" si="4">SUM(R5:R6)</f>
        <v>0.43342892809739375</v>
      </c>
      <c r="S4" s="122">
        <f t="shared" si="4"/>
        <v>0.28141428322133444</v>
      </c>
      <c r="T4" s="122">
        <f t="shared" si="4"/>
        <v>0.17566350883282342</v>
      </c>
      <c r="U4" s="122">
        <f t="shared" si="4"/>
        <v>0.18396816063488658</v>
      </c>
      <c r="V4" s="122">
        <f t="shared" si="4"/>
        <v>0.19819267632976803</v>
      </c>
      <c r="W4" s="122">
        <f t="shared" ref="W4" si="5">SUM(W5:W6)</f>
        <v>0.26372220352271114</v>
      </c>
      <c r="DA4" s="130" t="s">
        <v>1740</v>
      </c>
    </row>
    <row r="5" spans="1:105" ht="12" customHeight="1" x14ac:dyDescent="0.25">
      <c r="A5" s="97" t="s">
        <v>51</v>
      </c>
      <c r="B5" s="98">
        <v>0.95854959467219225</v>
      </c>
      <c r="C5" s="98">
        <v>0.77339988506780644</v>
      </c>
      <c r="D5" s="98">
        <v>0.61205126551212552</v>
      </c>
      <c r="E5" s="98">
        <v>0.44441351965655879</v>
      </c>
      <c r="F5" s="98">
        <v>0.41231728888472974</v>
      </c>
      <c r="G5" s="98">
        <v>0.45270866037968355</v>
      </c>
      <c r="H5" s="98">
        <v>0.38829933241189141</v>
      </c>
      <c r="I5" s="98">
        <v>0.32416108747426686</v>
      </c>
      <c r="J5" s="98">
        <v>0.29884193245662466</v>
      </c>
      <c r="K5" s="98">
        <v>0.33393758045373961</v>
      </c>
      <c r="L5" s="98">
        <v>0.40316894608806414</v>
      </c>
      <c r="M5" s="98">
        <v>0.3747133607283763</v>
      </c>
      <c r="N5" s="98">
        <v>0.3182608389044857</v>
      </c>
      <c r="O5" s="98">
        <v>0.46471565776518736</v>
      </c>
      <c r="P5" s="98">
        <v>0.36465610476047938</v>
      </c>
      <c r="Q5" s="98">
        <v>0.45161705450586032</v>
      </c>
      <c r="R5" s="98">
        <v>0.4300156649974512</v>
      </c>
      <c r="S5" s="98">
        <v>0.27923332545712509</v>
      </c>
      <c r="T5" s="98">
        <v>0.17429300879544452</v>
      </c>
      <c r="U5" s="98">
        <v>0.18251742705415963</v>
      </c>
      <c r="V5" s="98">
        <v>0.19666110705166581</v>
      </c>
      <c r="W5" s="98">
        <v>0.26169367348991573</v>
      </c>
      <c r="DA5" s="63" t="s">
        <v>1741</v>
      </c>
    </row>
    <row r="6" spans="1:105" ht="12" customHeight="1" x14ac:dyDescent="0.25">
      <c r="A6" s="97" t="s">
        <v>53</v>
      </c>
      <c r="B6" s="98">
        <v>9.5854959467219208E-3</v>
      </c>
      <c r="C6" s="98">
        <v>7.5755368050499294E-3</v>
      </c>
      <c r="D6" s="98">
        <v>5.8780761862989176E-3</v>
      </c>
      <c r="E6" s="98">
        <v>4.0820431286693231E-3</v>
      </c>
      <c r="F6" s="98">
        <v>3.836205175274829E-3</v>
      </c>
      <c r="G6" s="98">
        <v>4.1263261410577666E-3</v>
      </c>
      <c r="H6" s="98">
        <v>3.4167278399482568E-3</v>
      </c>
      <c r="I6" s="98">
        <v>2.8756145816908763E-3</v>
      </c>
      <c r="J6" s="98">
        <v>2.6262163838802074E-3</v>
      </c>
      <c r="K6" s="98">
        <v>2.880310003279631E-3</v>
      </c>
      <c r="L6" s="98">
        <v>3.4081308203874157E-3</v>
      </c>
      <c r="M6" s="98">
        <v>3.1449051782167351E-3</v>
      </c>
      <c r="N6" s="98">
        <v>2.5975446639218262E-3</v>
      </c>
      <c r="O6" s="98">
        <v>3.7870783757573655E-3</v>
      </c>
      <c r="P6" s="98">
        <v>2.976891069794204E-3</v>
      </c>
      <c r="Q6" s="98">
        <v>3.6062733006395615E-3</v>
      </c>
      <c r="R6" s="98">
        <v>3.4132630999425704E-3</v>
      </c>
      <c r="S6" s="98">
        <v>2.1809577642093346E-3</v>
      </c>
      <c r="T6" s="98">
        <v>1.3705000373789022E-3</v>
      </c>
      <c r="U6" s="98">
        <v>1.4507335807269429E-3</v>
      </c>
      <c r="V6" s="98">
        <v>1.5315692781022242E-3</v>
      </c>
      <c r="W6" s="98">
        <v>2.0285300327954102E-3</v>
      </c>
      <c r="DA6" s="63" t="s">
        <v>1742</v>
      </c>
    </row>
    <row r="7" spans="1:105" ht="12.95" customHeight="1" x14ac:dyDescent="0.25">
      <c r="A7" s="121" t="s">
        <v>92</v>
      </c>
      <c r="B7" s="122">
        <f t="shared" ref="B7:W7" si="6">B8</f>
        <v>4.3898440597125018E-3</v>
      </c>
      <c r="C7" s="122">
        <f t="shared" si="6"/>
        <v>4.5489187069935218E-3</v>
      </c>
      <c r="D7" s="122">
        <f t="shared" si="6"/>
        <v>5.0046762452140396E-3</v>
      </c>
      <c r="E7" s="122">
        <f t="shared" si="6"/>
        <v>8.8679652725103565E-3</v>
      </c>
      <c r="F7" s="122">
        <f t="shared" si="6"/>
        <v>2.9302966117618606E-3</v>
      </c>
      <c r="G7" s="122">
        <f t="shared" si="6"/>
        <v>2.7464479126053363E-3</v>
      </c>
      <c r="H7" s="122">
        <f t="shared" si="6"/>
        <v>2.7698960142998664E-3</v>
      </c>
      <c r="I7" s="122">
        <f t="shared" si="6"/>
        <v>9.4866095413892579E-4</v>
      </c>
      <c r="J7" s="122">
        <f t="shared" si="6"/>
        <v>7.1648018273608996E-4</v>
      </c>
      <c r="K7" s="122">
        <f t="shared" si="6"/>
        <v>4.7447624435006952E-4</v>
      </c>
      <c r="L7" s="122">
        <f t="shared" si="6"/>
        <v>2.2955683767682212E-3</v>
      </c>
      <c r="M7" s="122">
        <f t="shared" si="6"/>
        <v>5.5415107658445947E-3</v>
      </c>
      <c r="N7" s="122">
        <f t="shared" si="6"/>
        <v>7.6743629896773363E-3</v>
      </c>
      <c r="O7" s="122">
        <f t="shared" si="6"/>
        <v>9.8508297498770096E-3</v>
      </c>
      <c r="P7" s="122">
        <f t="shared" si="6"/>
        <v>1.2429546198503474E-2</v>
      </c>
      <c r="Q7" s="122">
        <f t="shared" si="6"/>
        <v>1.3877890152614061E-2</v>
      </c>
      <c r="R7" s="122">
        <f t="shared" si="6"/>
        <v>1.2725215493520596E-2</v>
      </c>
      <c r="S7" s="122">
        <f t="shared" si="6"/>
        <v>9.1762879100044607E-3</v>
      </c>
      <c r="T7" s="122">
        <f t="shared" si="6"/>
        <v>7.5344198876743963E-3</v>
      </c>
      <c r="U7" s="122">
        <f t="shared" si="6"/>
        <v>6.002947423369159E-3</v>
      </c>
      <c r="V7" s="122">
        <f t="shared" si="6"/>
        <v>3.897394249181999E-3</v>
      </c>
      <c r="W7" s="122">
        <f t="shared" si="6"/>
        <v>2.5871176121340647E-3</v>
      </c>
      <c r="DA7" s="130" t="s">
        <v>1743</v>
      </c>
    </row>
    <row r="8" spans="1:105" ht="12" customHeight="1" x14ac:dyDescent="0.25">
      <c r="A8" s="97" t="s">
        <v>53</v>
      </c>
      <c r="B8" s="98">
        <v>4.3898440597125018E-3</v>
      </c>
      <c r="C8" s="98">
        <v>4.5489187069935218E-3</v>
      </c>
      <c r="D8" s="98">
        <v>5.0046762452140396E-3</v>
      </c>
      <c r="E8" s="98">
        <v>8.8679652725103565E-3</v>
      </c>
      <c r="F8" s="98">
        <v>2.9302966117618606E-3</v>
      </c>
      <c r="G8" s="98">
        <v>2.7464479126053363E-3</v>
      </c>
      <c r="H8" s="98">
        <v>2.7698960142998664E-3</v>
      </c>
      <c r="I8" s="98">
        <v>9.4866095413892579E-4</v>
      </c>
      <c r="J8" s="98">
        <v>7.1648018273608996E-4</v>
      </c>
      <c r="K8" s="98">
        <v>4.7447624435006952E-4</v>
      </c>
      <c r="L8" s="98">
        <v>2.2955683767682212E-3</v>
      </c>
      <c r="M8" s="98">
        <v>5.5415107658445947E-3</v>
      </c>
      <c r="N8" s="98">
        <v>7.6743629896773363E-3</v>
      </c>
      <c r="O8" s="98">
        <v>9.8508297498770096E-3</v>
      </c>
      <c r="P8" s="98">
        <v>1.2429546198503474E-2</v>
      </c>
      <c r="Q8" s="98">
        <v>1.3877890152614061E-2</v>
      </c>
      <c r="R8" s="98">
        <v>1.2725215493520596E-2</v>
      </c>
      <c r="S8" s="98">
        <v>9.1762879100044607E-3</v>
      </c>
      <c r="T8" s="98">
        <v>7.5344198876743963E-3</v>
      </c>
      <c r="U8" s="98">
        <v>6.002947423369159E-3</v>
      </c>
      <c r="V8" s="98">
        <v>3.897394249181999E-3</v>
      </c>
      <c r="W8" s="98">
        <v>2.5871176121340647E-3</v>
      </c>
      <c r="DA8" s="63" t="s">
        <v>1744</v>
      </c>
    </row>
    <row r="9" spans="1:105" ht="12" customHeight="1" x14ac:dyDescent="0.25">
      <c r="A9" s="121" t="s">
        <v>55</v>
      </c>
      <c r="B9" s="122">
        <v>7.7720579245120783E-2</v>
      </c>
      <c r="C9" s="122">
        <v>6.130895409180704E-2</v>
      </c>
      <c r="D9" s="122">
        <v>4.8544787346279088E-2</v>
      </c>
      <c r="E9" s="122">
        <v>3.589789955802225E-2</v>
      </c>
      <c r="F9" s="122">
        <v>3.2570778784154784E-2</v>
      </c>
      <c r="G9" s="122">
        <v>3.0272708898383422E-2</v>
      </c>
      <c r="H9" s="122">
        <v>2.7134600597945112E-2</v>
      </c>
      <c r="I9" s="122">
        <v>2.3610596358634189E-2</v>
      </c>
      <c r="J9" s="122">
        <v>2.2544961227817129E-2</v>
      </c>
      <c r="K9" s="122">
        <v>2.2769910099519369E-2</v>
      </c>
      <c r="L9" s="122">
        <v>2.3314201027452977E-2</v>
      </c>
      <c r="M9" s="122">
        <v>2.8161952375484252E-2</v>
      </c>
      <c r="N9" s="122">
        <v>2.4665164390905658E-2</v>
      </c>
      <c r="O9" s="122">
        <v>3.7259703476979274E-2</v>
      </c>
      <c r="P9" s="122">
        <v>4.7659912938533541E-2</v>
      </c>
      <c r="Q9" s="122">
        <v>2.9191891369067725E-2</v>
      </c>
      <c r="R9" s="122">
        <v>2.6231699960205399E-2</v>
      </c>
      <c r="S9" s="122">
        <v>2.1373166412078155E-2</v>
      </c>
      <c r="T9" s="122">
        <v>1.8246706590873484E-2</v>
      </c>
      <c r="U9" s="122">
        <v>1.8075571084585691E-2</v>
      </c>
      <c r="V9" s="122">
        <v>1.7915788995679496E-2</v>
      </c>
      <c r="W9" s="122">
        <v>2.0738046337779783E-2</v>
      </c>
      <c r="DA9" s="130" t="s">
        <v>1745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1746</v>
      </c>
    </row>
    <row r="11" spans="1:105" ht="12" customHeight="1" x14ac:dyDescent="0.25">
      <c r="A11" s="97" t="s">
        <v>124</v>
      </c>
      <c r="B11" s="98">
        <v>9.3490695343641846E-3</v>
      </c>
      <c r="C11" s="98">
        <v>7.0953624018774792E-3</v>
      </c>
      <c r="D11" s="98">
        <v>2.839471766345501E-3</v>
      </c>
      <c r="E11" s="98">
        <v>1.2148396383649528E-3</v>
      </c>
      <c r="F11" s="98">
        <v>2.3081761782468846E-3</v>
      </c>
      <c r="G11" s="98">
        <v>3.3529411947399936E-3</v>
      </c>
      <c r="H11" s="98">
        <v>3.2464009033957423E-3</v>
      </c>
      <c r="I11" s="98">
        <v>9.9699752707348242E-4</v>
      </c>
      <c r="J11" s="98">
        <v>9.1364419461087106E-4</v>
      </c>
      <c r="K11" s="98">
        <v>2.0210943761822665E-3</v>
      </c>
      <c r="L11" s="98">
        <v>2.0806489988001468E-3</v>
      </c>
      <c r="M11" s="98">
        <v>5.7092615588401623E-4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1747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1748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1749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1750</v>
      </c>
    </row>
    <row r="15" spans="1:105" ht="12" customHeight="1" x14ac:dyDescent="0.25">
      <c r="A15" s="106" t="s">
        <v>122</v>
      </c>
      <c r="B15" s="101">
        <v>6.8371509710756603E-2</v>
      </c>
      <c r="C15" s="101">
        <v>5.4120887175966338E-2</v>
      </c>
      <c r="D15" s="101">
        <v>4.5516722162236602E-2</v>
      </c>
      <c r="E15" s="101">
        <v>3.4496940770408019E-2</v>
      </c>
      <c r="F15" s="101">
        <v>2.9507786619262087E-2</v>
      </c>
      <c r="G15" s="101">
        <v>2.5021372764639987E-2</v>
      </c>
      <c r="H15" s="101">
        <v>2.1041541061544593E-2</v>
      </c>
      <c r="I15" s="101">
        <v>1.7153832696002111E-2</v>
      </c>
      <c r="J15" s="101">
        <v>1.5784282638791464E-2</v>
      </c>
      <c r="K15" s="101">
        <v>1.2135090699404627E-2</v>
      </c>
      <c r="L15" s="101">
        <v>1.1869045157799383E-2</v>
      </c>
      <c r="M15" s="101">
        <v>1.4390761995422153E-2</v>
      </c>
      <c r="N15" s="101">
        <v>1.1581556342724047E-2</v>
      </c>
      <c r="O15" s="101">
        <v>1.7694809159887831E-2</v>
      </c>
      <c r="P15" s="101">
        <v>2.4491178400862009E-2</v>
      </c>
      <c r="Q15" s="101">
        <v>1.4192207017464669E-2</v>
      </c>
      <c r="R15" s="101">
        <v>1.2618786113076005E-2</v>
      </c>
      <c r="S15" s="101">
        <v>9.7656709007346802E-3</v>
      </c>
      <c r="T15" s="101">
        <v>7.462351089669278E-3</v>
      </c>
      <c r="U15" s="101">
        <v>8.9814318071937439E-3</v>
      </c>
      <c r="V15" s="101">
        <v>5.9353326443160144E-3</v>
      </c>
      <c r="W15" s="101">
        <v>5.7558261780552766E-3</v>
      </c>
      <c r="DA15" s="131" t="s">
        <v>1751</v>
      </c>
    </row>
    <row r="16" spans="1:105" ht="12" customHeight="1" x14ac:dyDescent="0.25">
      <c r="A16" s="107" t="s">
        <v>121</v>
      </c>
      <c r="B16" s="104">
        <v>0</v>
      </c>
      <c r="C16" s="104">
        <v>9.2704513963227635E-5</v>
      </c>
      <c r="D16" s="104">
        <v>1.885934176969796E-4</v>
      </c>
      <c r="E16" s="104">
        <v>1.8611914924928117E-4</v>
      </c>
      <c r="F16" s="104">
        <v>7.5481598664581425E-4</v>
      </c>
      <c r="G16" s="104">
        <v>1.898394939003443E-3</v>
      </c>
      <c r="H16" s="104">
        <v>2.8466586330047772E-3</v>
      </c>
      <c r="I16" s="104">
        <v>5.4597661355585969E-3</v>
      </c>
      <c r="J16" s="104">
        <v>5.8470343944147943E-3</v>
      </c>
      <c r="K16" s="104">
        <v>8.6137250239324767E-3</v>
      </c>
      <c r="L16" s="104">
        <v>9.3645068708534483E-3</v>
      </c>
      <c r="M16" s="104">
        <v>1.320026422417808E-2</v>
      </c>
      <c r="N16" s="104">
        <v>1.3083608048181612E-2</v>
      </c>
      <c r="O16" s="104">
        <v>1.9564894317091443E-2</v>
      </c>
      <c r="P16" s="104">
        <v>2.3168734537671532E-2</v>
      </c>
      <c r="Q16" s="104">
        <v>1.4999684351603058E-2</v>
      </c>
      <c r="R16" s="104">
        <v>1.3612913847129395E-2</v>
      </c>
      <c r="S16" s="104">
        <v>1.1607495511343475E-2</v>
      </c>
      <c r="T16" s="104">
        <v>1.0784355501204206E-2</v>
      </c>
      <c r="U16" s="104">
        <v>9.0941392773919473E-3</v>
      </c>
      <c r="V16" s="104">
        <v>1.1980456351363482E-2</v>
      </c>
      <c r="W16" s="104">
        <v>1.4982220159724505E-2</v>
      </c>
      <c r="DA16" s="132" t="s">
        <v>1752</v>
      </c>
    </row>
    <row r="17" spans="1:105" ht="12" customHeight="1" x14ac:dyDescent="0.25">
      <c r="A17" s="108" t="s">
        <v>53</v>
      </c>
      <c r="B17" s="98">
        <v>0</v>
      </c>
      <c r="C17" s="98">
        <v>4.6148431747413224E-5</v>
      </c>
      <c r="D17" s="98">
        <v>9.4309726004383342E-5</v>
      </c>
      <c r="E17" s="98">
        <v>9.2845775505489574E-5</v>
      </c>
      <c r="F17" s="98">
        <v>3.815364286585953E-4</v>
      </c>
      <c r="G17" s="98">
        <v>9.5727617483689687E-4</v>
      </c>
      <c r="H17" s="98">
        <v>1.3997875043766112E-3</v>
      </c>
      <c r="I17" s="98">
        <v>2.7233567807875697E-3</v>
      </c>
      <c r="J17" s="98">
        <v>2.9098814725834255E-3</v>
      </c>
      <c r="K17" s="98">
        <v>4.0305364648147131E-3</v>
      </c>
      <c r="L17" s="98">
        <v>4.2524399728024569E-3</v>
      </c>
      <c r="M17" s="98">
        <v>6.4487843666757513E-3</v>
      </c>
      <c r="N17" s="98">
        <v>5.9673185619451025E-3</v>
      </c>
      <c r="O17" s="98">
        <v>1.0535794511268482E-2</v>
      </c>
      <c r="P17" s="98">
        <v>1.3517263722533115E-2</v>
      </c>
      <c r="Q17" s="98">
        <v>6.3309407636971786E-3</v>
      </c>
      <c r="R17" s="98">
        <v>5.6504019002497838E-3</v>
      </c>
      <c r="S17" s="98">
        <v>4.8280767383061703E-3</v>
      </c>
      <c r="T17" s="98">
        <v>5.1293321821729698E-3</v>
      </c>
      <c r="U17" s="98">
        <v>4.2653102757404908E-3</v>
      </c>
      <c r="V17" s="98">
        <v>5.7076603075729869E-3</v>
      </c>
      <c r="W17" s="98">
        <v>7.4764652116570849E-3</v>
      </c>
      <c r="DA17" s="63" t="s">
        <v>1753</v>
      </c>
    </row>
    <row r="18" spans="1:105" ht="12" customHeight="1" x14ac:dyDescent="0.25">
      <c r="A18" s="108" t="s">
        <v>52</v>
      </c>
      <c r="B18" s="98">
        <v>0</v>
      </c>
      <c r="C18" s="98">
        <v>4.655608221581441E-5</v>
      </c>
      <c r="D18" s="98">
        <v>9.4283691692596258E-5</v>
      </c>
      <c r="E18" s="98">
        <v>9.3273373743791584E-5</v>
      </c>
      <c r="F18" s="98">
        <v>3.7327955798721895E-4</v>
      </c>
      <c r="G18" s="98">
        <v>9.4111876416654602E-4</v>
      </c>
      <c r="H18" s="98">
        <v>1.446871128628166E-3</v>
      </c>
      <c r="I18" s="98">
        <v>2.7364093547710268E-3</v>
      </c>
      <c r="J18" s="98">
        <v>2.9371529218313688E-3</v>
      </c>
      <c r="K18" s="98">
        <v>4.5831885591177636E-3</v>
      </c>
      <c r="L18" s="98">
        <v>5.1120668980509914E-3</v>
      </c>
      <c r="M18" s="98">
        <v>6.751479857502329E-3</v>
      </c>
      <c r="N18" s="98">
        <v>7.1162894862365099E-3</v>
      </c>
      <c r="O18" s="98">
        <v>9.0290998058229609E-3</v>
      </c>
      <c r="P18" s="98">
        <v>9.6514708151384174E-3</v>
      </c>
      <c r="Q18" s="98">
        <v>8.6687435879058798E-3</v>
      </c>
      <c r="R18" s="98">
        <v>7.9625119468796114E-3</v>
      </c>
      <c r="S18" s="98">
        <v>6.7794187730373049E-3</v>
      </c>
      <c r="T18" s="98">
        <v>5.6550233190312367E-3</v>
      </c>
      <c r="U18" s="98">
        <v>4.8288290016514565E-3</v>
      </c>
      <c r="V18" s="98">
        <v>6.2727960437904953E-3</v>
      </c>
      <c r="W18" s="98">
        <v>7.5057549480674205E-3</v>
      </c>
      <c r="DA18" s="63" t="s">
        <v>1754</v>
      </c>
    </row>
    <row r="19" spans="1:105" ht="12" customHeight="1" x14ac:dyDescent="0.25">
      <c r="A19" s="121" t="s">
        <v>54</v>
      </c>
      <c r="B19" s="122">
        <v>3.9578619480003366E-2</v>
      </c>
      <c r="C19" s="122">
        <v>3.4776743643043895E-2</v>
      </c>
      <c r="D19" s="122">
        <v>2.371231095826995E-2</v>
      </c>
      <c r="E19" s="122">
        <v>1.6422910823522222E-2</v>
      </c>
      <c r="F19" s="122">
        <v>1.6256767556214191E-2</v>
      </c>
      <c r="G19" s="122">
        <v>1.6577660418003192E-2</v>
      </c>
      <c r="H19" s="122">
        <v>1.5402104224126176E-2</v>
      </c>
      <c r="I19" s="122">
        <v>1.18541699022642E-2</v>
      </c>
      <c r="J19" s="122">
        <v>1.2017816619621785E-2</v>
      </c>
      <c r="K19" s="122">
        <v>1.4719233389402328E-2</v>
      </c>
      <c r="L19" s="122">
        <v>1.3344567639505537E-2</v>
      </c>
      <c r="M19" s="122">
        <v>1.6992230606952215E-2</v>
      </c>
      <c r="N19" s="122">
        <v>1.7469528151517685E-2</v>
      </c>
      <c r="O19" s="122">
        <v>1.9894340658881307E-2</v>
      </c>
      <c r="P19" s="122">
        <v>2.1471879813582319E-2</v>
      </c>
      <c r="Q19" s="122">
        <v>1.4907997758251402E-2</v>
      </c>
      <c r="R19" s="122">
        <v>1.3536965043261318E-2</v>
      </c>
      <c r="S19" s="122">
        <v>9.4694009505539942E-3</v>
      </c>
      <c r="T19" s="122">
        <v>8.8249381212166002E-3</v>
      </c>
      <c r="U19" s="122">
        <v>9.2104240654849266E-3</v>
      </c>
      <c r="V19" s="122">
        <v>5.889566551699494E-3</v>
      </c>
      <c r="W19" s="122">
        <v>5.7043074664540625E-3</v>
      </c>
      <c r="DA19" s="130" t="s">
        <v>1755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1756</v>
      </c>
    </row>
    <row r="21" spans="1:105" ht="12" customHeight="1" x14ac:dyDescent="0.25">
      <c r="A21" s="97" t="s">
        <v>50</v>
      </c>
      <c r="B21" s="98">
        <v>1.5147243200593602E-2</v>
      </c>
      <c r="C21" s="98">
        <v>1.629196848229069E-2</v>
      </c>
      <c r="D21" s="98">
        <v>5.9930201847730657E-3</v>
      </c>
      <c r="E21" s="98">
        <v>2.7974244304362393E-3</v>
      </c>
      <c r="F21" s="98">
        <v>5.1917296301407598E-3</v>
      </c>
      <c r="G21" s="98">
        <v>6.8144209112140953E-3</v>
      </c>
      <c r="H21" s="98">
        <v>5.8256672430978531E-3</v>
      </c>
      <c r="I21" s="98">
        <v>1.8226279676448989E-3</v>
      </c>
      <c r="J21" s="98">
        <v>1.9552951026484706E-3</v>
      </c>
      <c r="K21" s="98">
        <v>4.7478212179657463E-3</v>
      </c>
      <c r="L21" s="98">
        <v>3.3695415031741172E-3</v>
      </c>
      <c r="M21" s="98">
        <v>1.3751718008459268E-3</v>
      </c>
      <c r="N21" s="98">
        <v>5.6294391601781639E-4</v>
      </c>
      <c r="O21" s="98">
        <v>6.2880888452061941E-4</v>
      </c>
      <c r="P21" s="98">
        <v>8.1495326118745143E-4</v>
      </c>
      <c r="Q21" s="98">
        <v>6.1882279436889954E-4</v>
      </c>
      <c r="R21" s="98">
        <v>5.2647144127612202E-4</v>
      </c>
      <c r="S21" s="98">
        <v>2.6964701854409028E-4</v>
      </c>
      <c r="T21" s="98">
        <v>2.9833642344067522E-4</v>
      </c>
      <c r="U21" s="98">
        <v>3.2284683454682553E-4</v>
      </c>
      <c r="V21" s="98">
        <v>3.6332419468629898E-4</v>
      </c>
      <c r="W21" s="98">
        <v>1.3134286370129004E-4</v>
      </c>
      <c r="DA21" s="63" t="s">
        <v>1757</v>
      </c>
    </row>
    <row r="22" spans="1:105" ht="12" customHeight="1" x14ac:dyDescent="0.25">
      <c r="A22" s="109" t="s">
        <v>120</v>
      </c>
      <c r="B22" s="33">
        <v>2.443137627940976E-2</v>
      </c>
      <c r="C22" s="33">
        <v>1.8484775160753201E-2</v>
      </c>
      <c r="D22" s="33">
        <v>1.7719290773496883E-2</v>
      </c>
      <c r="E22" s="33">
        <v>1.3625486393085981E-2</v>
      </c>
      <c r="F22" s="33">
        <v>1.106503792607343E-2</v>
      </c>
      <c r="G22" s="33">
        <v>9.7632395067890967E-3</v>
      </c>
      <c r="H22" s="33">
        <v>9.5764369810283235E-3</v>
      </c>
      <c r="I22" s="33">
        <v>1.0031541934619302E-2</v>
      </c>
      <c r="J22" s="33">
        <v>1.0062521516973314E-2</v>
      </c>
      <c r="K22" s="33">
        <v>9.9714121714365826E-3</v>
      </c>
      <c r="L22" s="33">
        <v>9.9750261363314198E-3</v>
      </c>
      <c r="M22" s="33">
        <v>1.5617058806106289E-2</v>
      </c>
      <c r="N22" s="33">
        <v>1.6906584235499868E-2</v>
      </c>
      <c r="O22" s="33">
        <v>1.9265531774360689E-2</v>
      </c>
      <c r="P22" s="33">
        <v>2.0656926552394868E-2</v>
      </c>
      <c r="Q22" s="33">
        <v>1.4289174963882502E-2</v>
      </c>
      <c r="R22" s="33">
        <v>1.3010493601985196E-2</v>
      </c>
      <c r="S22" s="33">
        <v>9.1997539320099048E-3</v>
      </c>
      <c r="T22" s="33">
        <v>8.5266016977759256E-3</v>
      </c>
      <c r="U22" s="33">
        <v>8.8875772309381009E-3</v>
      </c>
      <c r="V22" s="33">
        <v>5.5262423570131948E-3</v>
      </c>
      <c r="W22" s="33">
        <v>5.5729646027527727E-3</v>
      </c>
      <c r="DA22" s="60" t="s">
        <v>1758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1.0978724343697852</v>
      </c>
      <c r="C24" s="117">
        <f t="shared" si="7"/>
        <v>0.9256131578743283</v>
      </c>
      <c r="D24" s="117">
        <f t="shared" si="7"/>
        <v>0.444748416915828</v>
      </c>
      <c r="E24" s="117">
        <f t="shared" si="7"/>
        <v>0.2605964567108362</v>
      </c>
      <c r="F24" s="117">
        <f t="shared" si="7"/>
        <v>0.47664990381859179</v>
      </c>
      <c r="G24" s="117">
        <f t="shared" si="7"/>
        <v>0.6780634879416112</v>
      </c>
      <c r="H24" s="117">
        <f t="shared" si="7"/>
        <v>0.6361436916523725</v>
      </c>
      <c r="I24" s="117">
        <f t="shared" si="7"/>
        <v>0.22086299649772898</v>
      </c>
      <c r="J24" s="117">
        <f t="shared" si="7"/>
        <v>0.19786591383824431</v>
      </c>
      <c r="K24" s="117">
        <f t="shared" si="7"/>
        <v>0.18320742358927944</v>
      </c>
      <c r="L24" s="117">
        <f t="shared" si="7"/>
        <v>0.3526425798343239</v>
      </c>
      <c r="M24" s="117">
        <f t="shared" si="7"/>
        <v>4.4286099978814039E-2</v>
      </c>
      <c r="N24" s="117">
        <f t="shared" si="7"/>
        <v>1.8400332968679031E-2</v>
      </c>
      <c r="O24" s="117">
        <f t="shared" si="7"/>
        <v>2.0896769721721189E-2</v>
      </c>
      <c r="P24" s="117">
        <f t="shared" si="7"/>
        <v>3.3090318092909313E-2</v>
      </c>
      <c r="Q24" s="117">
        <f t="shared" si="7"/>
        <v>6.745600278262788E-2</v>
      </c>
      <c r="R24" s="117">
        <f t="shared" ref="R24:V24" si="8">R25+R28+R30+R39</f>
        <v>5.6471926615836283E-2</v>
      </c>
      <c r="S24" s="117">
        <f t="shared" si="8"/>
        <v>4.6201052140370506E-2</v>
      </c>
      <c r="T24" s="117">
        <f t="shared" si="8"/>
        <v>5.8470946283024711E-2</v>
      </c>
      <c r="U24" s="117">
        <f t="shared" si="8"/>
        <v>0.10406076375625999</v>
      </c>
      <c r="V24" s="117">
        <f t="shared" si="8"/>
        <v>1.2158934274527057E-2</v>
      </c>
      <c r="W24" s="117">
        <f t="shared" ref="W24" si="9">W25+W28+W30+W39</f>
        <v>2.4389331088089182E-2</v>
      </c>
      <c r="DA24" s="129" t="s">
        <v>1759</v>
      </c>
    </row>
    <row r="25" spans="1:105" ht="12.95" customHeight="1" x14ac:dyDescent="0.25">
      <c r="A25" s="121" t="s">
        <v>57</v>
      </c>
      <c r="B25" s="122">
        <f t="shared" ref="B25:Q25" si="10">SUM(B26:B27)</f>
        <v>0.97369219012955832</v>
      </c>
      <c r="C25" s="122">
        <f t="shared" si="10"/>
        <v>0.82943459251425011</v>
      </c>
      <c r="D25" s="122">
        <f t="shared" si="10"/>
        <v>0.3762774348366042</v>
      </c>
      <c r="E25" s="122">
        <f t="shared" si="10"/>
        <v>0.20609705176103615</v>
      </c>
      <c r="F25" s="122">
        <f t="shared" si="10"/>
        <v>0.42681043212201875</v>
      </c>
      <c r="G25" s="122">
        <f t="shared" si="10"/>
        <v>0.62763047226261726</v>
      </c>
      <c r="H25" s="122">
        <f t="shared" si="10"/>
        <v>0.58969727841511044</v>
      </c>
      <c r="I25" s="122">
        <f t="shared" si="10"/>
        <v>0.18929503891572341</v>
      </c>
      <c r="J25" s="122">
        <f t="shared" si="10"/>
        <v>0.17338289444480098</v>
      </c>
      <c r="K25" s="122">
        <f t="shared" si="10"/>
        <v>0.16262051279634904</v>
      </c>
      <c r="L25" s="122">
        <f t="shared" si="10"/>
        <v>0.33613869353915199</v>
      </c>
      <c r="M25" s="122">
        <f t="shared" si="10"/>
        <v>3.0422632104312165E-2</v>
      </c>
      <c r="N25" s="122">
        <f t="shared" si="10"/>
        <v>6.6693991185507494E-3</v>
      </c>
      <c r="O25" s="122">
        <f t="shared" si="10"/>
        <v>8.8413359578027907E-3</v>
      </c>
      <c r="P25" s="122">
        <f t="shared" si="10"/>
        <v>2.0616819892138562E-2</v>
      </c>
      <c r="Q25" s="122">
        <f t="shared" si="10"/>
        <v>6.1145513352356656E-2</v>
      </c>
      <c r="R25" s="122">
        <f t="shared" ref="R25:V25" si="11">SUM(R26:R27)</f>
        <v>4.9740981569044086E-2</v>
      </c>
      <c r="S25" s="122">
        <f t="shared" si="11"/>
        <v>3.9107057414236424E-2</v>
      </c>
      <c r="T25" s="122">
        <f t="shared" si="11"/>
        <v>5.0027532744536501E-2</v>
      </c>
      <c r="U25" s="122">
        <f t="shared" si="11"/>
        <v>9.4334500192494661E-2</v>
      </c>
      <c r="V25" s="122">
        <f t="shared" si="11"/>
        <v>6.8710923734733951E-3</v>
      </c>
      <c r="W25" s="122">
        <f t="shared" ref="W25" si="12">SUM(W26:W27)</f>
        <v>2.195645527615625E-2</v>
      </c>
      <c r="DA25" s="130" t="s">
        <v>1760</v>
      </c>
    </row>
    <row r="26" spans="1:105" ht="12" customHeight="1" x14ac:dyDescent="0.25">
      <c r="A26" s="97" t="s">
        <v>74</v>
      </c>
      <c r="B26" s="98">
        <v>0.94994360012639834</v>
      </c>
      <c r="C26" s="98">
        <v>0.80960906818917366</v>
      </c>
      <c r="D26" s="98">
        <v>0.36745493808349622</v>
      </c>
      <c r="E26" s="98">
        <v>0.20147066272234446</v>
      </c>
      <c r="F26" s="98">
        <v>0.41710847602228895</v>
      </c>
      <c r="G26" s="98">
        <v>0.61364736683106536</v>
      </c>
      <c r="H26" s="98">
        <v>0.57700432118216882</v>
      </c>
      <c r="I26" s="98">
        <v>0.18518805709469605</v>
      </c>
      <c r="J26" s="98">
        <v>0.16965557080581134</v>
      </c>
      <c r="K26" s="98">
        <v>0.15918790633150631</v>
      </c>
      <c r="L26" s="98">
        <v>0.32918196235788644</v>
      </c>
      <c r="M26" s="98">
        <v>2.9797420464316368E-2</v>
      </c>
      <c r="N26" s="98">
        <v>6.5360364446475361E-3</v>
      </c>
      <c r="O26" s="98">
        <v>8.6648070267626425E-3</v>
      </c>
      <c r="P26" s="98">
        <v>2.0204469031662793E-2</v>
      </c>
      <c r="Q26" s="98">
        <v>5.9948749563215116E-2</v>
      </c>
      <c r="R26" s="98">
        <v>4.8773135754973981E-2</v>
      </c>
      <c r="S26" s="98">
        <v>3.835806620611918E-2</v>
      </c>
      <c r="T26" s="98">
        <v>4.9063051799631899E-2</v>
      </c>
      <c r="U26" s="98">
        <v>9.249648721118188E-2</v>
      </c>
      <c r="V26" s="98">
        <v>6.7398694646178571E-3</v>
      </c>
      <c r="W26" s="98">
        <v>2.1539052982191071E-2</v>
      </c>
      <c r="DA26" s="63" t="s">
        <v>1761</v>
      </c>
    </row>
    <row r="27" spans="1:105" ht="12" customHeight="1" x14ac:dyDescent="0.25">
      <c r="A27" s="97" t="s">
        <v>53</v>
      </c>
      <c r="B27" s="98">
        <v>2.3748590003159958E-2</v>
      </c>
      <c r="C27" s="98">
        <v>1.9825524325076491E-2</v>
      </c>
      <c r="D27" s="98">
        <v>8.8224967531079779E-3</v>
      </c>
      <c r="E27" s="98">
        <v>4.6263890386917007E-3</v>
      </c>
      <c r="F27" s="98">
        <v>9.7019560997297898E-3</v>
      </c>
      <c r="G27" s="98">
        <v>1.3983105431551872E-2</v>
      </c>
      <c r="H27" s="98">
        <v>1.2692957232941582E-2</v>
      </c>
      <c r="I27" s="98">
        <v>4.1069818210273659E-3</v>
      </c>
      <c r="J27" s="98">
        <v>3.7273236389896518E-3</v>
      </c>
      <c r="K27" s="98">
        <v>3.4326064648427315E-3</v>
      </c>
      <c r="L27" s="98">
        <v>6.9567311812655571E-3</v>
      </c>
      <c r="M27" s="98">
        <v>6.2521163999579668E-4</v>
      </c>
      <c r="N27" s="98">
        <v>1.3336267390321314E-4</v>
      </c>
      <c r="O27" s="98">
        <v>1.7652893104014888E-4</v>
      </c>
      <c r="P27" s="98">
        <v>4.1235086047577046E-4</v>
      </c>
      <c r="Q27" s="98">
        <v>1.1967637891415425E-3</v>
      </c>
      <c r="R27" s="98">
        <v>9.6784581407010543E-4</v>
      </c>
      <c r="S27" s="98">
        <v>7.4899120811724659E-4</v>
      </c>
      <c r="T27" s="98">
        <v>9.6448094490460224E-4</v>
      </c>
      <c r="U27" s="98">
        <v>1.8380129813127843E-3</v>
      </c>
      <c r="V27" s="98">
        <v>1.3122290885553831E-4</v>
      </c>
      <c r="W27" s="98">
        <v>4.1740229396517917E-4</v>
      </c>
      <c r="DA27" s="63" t="s">
        <v>1762</v>
      </c>
    </row>
    <row r="28" spans="1:105" ht="12.95" customHeight="1" x14ac:dyDescent="0.25">
      <c r="A28" s="121" t="s">
        <v>92</v>
      </c>
      <c r="B28" s="122">
        <f t="shared" ref="B28:W28" si="13">B29</f>
        <v>4.4483753138420002E-3</v>
      </c>
      <c r="C28" s="122">
        <f t="shared" si="13"/>
        <v>4.6103905814123521E-3</v>
      </c>
      <c r="D28" s="122">
        <f t="shared" si="13"/>
        <v>4.9341878473941232E-3</v>
      </c>
      <c r="E28" s="122">
        <f t="shared" si="13"/>
        <v>8.7176607763661141E-3</v>
      </c>
      <c r="F28" s="122">
        <f t="shared" si="13"/>
        <v>2.930296611761861E-3</v>
      </c>
      <c r="G28" s="122">
        <f t="shared" si="13"/>
        <v>2.7464479126053359E-3</v>
      </c>
      <c r="H28" s="122">
        <f t="shared" si="13"/>
        <v>2.6314012135848731E-3</v>
      </c>
      <c r="I28" s="122">
        <f t="shared" si="13"/>
        <v>8.696058746273487E-4</v>
      </c>
      <c r="J28" s="122">
        <f t="shared" si="13"/>
        <v>6.3687127354319104E-4</v>
      </c>
      <c r="K28" s="122">
        <f t="shared" si="13"/>
        <v>1.6784254984626105E-4</v>
      </c>
      <c r="L28" s="122">
        <f t="shared" si="13"/>
        <v>0</v>
      </c>
      <c r="M28" s="122">
        <f t="shared" si="13"/>
        <v>0</v>
      </c>
      <c r="N28" s="122">
        <f t="shared" si="13"/>
        <v>4.4192525771775178E-4</v>
      </c>
      <c r="O28" s="122">
        <f t="shared" si="13"/>
        <v>1.5659633425156839E-3</v>
      </c>
      <c r="P28" s="122">
        <f t="shared" si="13"/>
        <v>2.1189570810029373E-3</v>
      </c>
      <c r="Q28" s="122">
        <f t="shared" si="13"/>
        <v>1.7347450382080784E-3</v>
      </c>
      <c r="R28" s="122">
        <f t="shared" si="13"/>
        <v>1.7375197336606974E-3</v>
      </c>
      <c r="S28" s="122">
        <f t="shared" si="13"/>
        <v>1.6638388699441093E-3</v>
      </c>
      <c r="T28" s="122">
        <f t="shared" si="13"/>
        <v>1.9440829928717152E-3</v>
      </c>
      <c r="U28" s="122">
        <f t="shared" si="13"/>
        <v>2.0071200145420263E-3</v>
      </c>
      <c r="V28" s="122">
        <f t="shared" si="13"/>
        <v>1.4288099310025887E-3</v>
      </c>
      <c r="W28" s="122">
        <f t="shared" si="13"/>
        <v>5.5950419368933925E-4</v>
      </c>
      <c r="DA28" s="130" t="s">
        <v>1763</v>
      </c>
    </row>
    <row r="29" spans="1:105" ht="12" customHeight="1" x14ac:dyDescent="0.25">
      <c r="A29" s="97" t="s">
        <v>53</v>
      </c>
      <c r="B29" s="98">
        <v>4.4483753138420002E-3</v>
      </c>
      <c r="C29" s="98">
        <v>4.6103905814123521E-3</v>
      </c>
      <c r="D29" s="98">
        <v>4.9341878473941232E-3</v>
      </c>
      <c r="E29" s="98">
        <v>8.7176607763661141E-3</v>
      </c>
      <c r="F29" s="98">
        <v>2.930296611761861E-3</v>
      </c>
      <c r="G29" s="98">
        <v>2.7464479126053359E-3</v>
      </c>
      <c r="H29" s="98">
        <v>2.6314012135848731E-3</v>
      </c>
      <c r="I29" s="98">
        <v>8.696058746273487E-4</v>
      </c>
      <c r="J29" s="98">
        <v>6.3687127354319104E-4</v>
      </c>
      <c r="K29" s="98">
        <v>1.6784254984626105E-4</v>
      </c>
      <c r="L29" s="98">
        <v>0</v>
      </c>
      <c r="M29" s="98">
        <v>0</v>
      </c>
      <c r="N29" s="98">
        <v>4.4192525771775178E-4</v>
      </c>
      <c r="O29" s="98">
        <v>1.5659633425156839E-3</v>
      </c>
      <c r="P29" s="98">
        <v>2.1189570810029373E-3</v>
      </c>
      <c r="Q29" s="98">
        <v>1.7347450382080784E-3</v>
      </c>
      <c r="R29" s="98">
        <v>1.7375197336606974E-3</v>
      </c>
      <c r="S29" s="98">
        <v>1.6638388699441093E-3</v>
      </c>
      <c r="T29" s="98">
        <v>1.9440829928717152E-3</v>
      </c>
      <c r="U29" s="98">
        <v>2.0071200145420263E-3</v>
      </c>
      <c r="V29" s="98">
        <v>1.4288099310025887E-3</v>
      </c>
      <c r="W29" s="98">
        <v>5.5950419368933925E-4</v>
      </c>
      <c r="DA29" s="63" t="s">
        <v>1764</v>
      </c>
    </row>
    <row r="30" spans="1:105" ht="12" customHeight="1" x14ac:dyDescent="0.25">
      <c r="A30" s="121" t="s">
        <v>55</v>
      </c>
      <c r="B30" s="122">
        <v>7.9331634998252215E-2</v>
      </c>
      <c r="C30" s="122">
        <v>5.8414281228325753E-2</v>
      </c>
      <c r="D30" s="122">
        <v>4.2780001043444323E-2</v>
      </c>
      <c r="E30" s="122">
        <v>3.1576631833115661E-2</v>
      </c>
      <c r="F30" s="122">
        <v>3.1320125334480767E-2</v>
      </c>
      <c r="G30" s="122">
        <v>3.0745862960603876E-2</v>
      </c>
      <c r="H30" s="122">
        <v>2.7883927879691038E-2</v>
      </c>
      <c r="I30" s="122">
        <v>2.0614315771633522E-2</v>
      </c>
      <c r="J30" s="122">
        <v>1.565367470661274E-2</v>
      </c>
      <c r="K30" s="122">
        <v>1.2374394663880659E-2</v>
      </c>
      <c r="L30" s="122">
        <v>1.041693848033739E-2</v>
      </c>
      <c r="M30" s="122">
        <v>8.7975897524624688E-3</v>
      </c>
      <c r="N30" s="122">
        <v>6.7146917271633895E-3</v>
      </c>
      <c r="O30" s="122">
        <v>6.8375346644995883E-3</v>
      </c>
      <c r="P30" s="122">
        <v>7.1357864775476263E-3</v>
      </c>
      <c r="Q30" s="122">
        <v>3.0187334794658403E-3</v>
      </c>
      <c r="R30" s="122">
        <v>3.284851191707871E-3</v>
      </c>
      <c r="S30" s="122">
        <v>3.762040024916276E-3</v>
      </c>
      <c r="T30" s="122">
        <v>4.3791890771238268E-3</v>
      </c>
      <c r="U30" s="122">
        <v>5.1009585940184942E-3</v>
      </c>
      <c r="V30" s="122">
        <v>2.9100812622811301E-3</v>
      </c>
      <c r="W30" s="122">
        <v>1.4632400241016128E-3</v>
      </c>
      <c r="DA30" s="130" t="s">
        <v>1765</v>
      </c>
    </row>
    <row r="31" spans="1:105" ht="12" customHeight="1" x14ac:dyDescent="0.25">
      <c r="A31" s="97" t="s">
        <v>141</v>
      </c>
      <c r="B31" s="98">
        <v>9.5545435900644942E-3</v>
      </c>
      <c r="C31" s="98">
        <v>6.7955583567277248E-3</v>
      </c>
      <c r="D31" s="98">
        <v>2.5405800014670276E-3</v>
      </c>
      <c r="E31" s="98">
        <v>9.8500511218779958E-4</v>
      </c>
      <c r="F31" s="98">
        <v>2.0004193544806335E-3</v>
      </c>
      <c r="G31" s="98">
        <v>3.4647059012313268E-3</v>
      </c>
      <c r="H31" s="98">
        <v>3.4782866822097242E-3</v>
      </c>
      <c r="I31" s="98">
        <v>9.4714765071980819E-4</v>
      </c>
      <c r="J31" s="98">
        <v>6.5260299615062223E-4</v>
      </c>
      <c r="K31" s="98">
        <v>1.3473962507881774E-3</v>
      </c>
      <c r="L31" s="98">
        <v>1.2261810419242391E-3</v>
      </c>
      <c r="M31" s="98">
        <v>2.5566771625023984E-4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1766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1767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1768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1769</v>
      </c>
    </row>
    <row r="35" spans="1:105" ht="12" customHeight="1" x14ac:dyDescent="0.25">
      <c r="A35" s="106" t="s">
        <v>122</v>
      </c>
      <c r="B35" s="101">
        <v>6.9777091408187719E-2</v>
      </c>
      <c r="C35" s="101">
        <v>5.1618722871598029E-2</v>
      </c>
      <c r="D35" s="101">
        <v>4.0239421041977294E-2</v>
      </c>
      <c r="E35" s="101">
        <v>3.0591626720927859E-2</v>
      </c>
      <c r="F35" s="101">
        <v>2.8753593990015775E-2</v>
      </c>
      <c r="G35" s="101">
        <v>2.5292362361368941E-2</v>
      </c>
      <c r="H35" s="101">
        <v>2.147272018165821E-2</v>
      </c>
      <c r="I35" s="101">
        <v>1.6807290621335402E-2</v>
      </c>
      <c r="J35" s="101">
        <v>1.2732073288748914E-2</v>
      </c>
      <c r="K35" s="101">
        <v>9.2797752407211831E-3</v>
      </c>
      <c r="L35" s="101">
        <v>7.6824902026319921E-3</v>
      </c>
      <c r="M35" s="101">
        <v>7.1022685401180485E-3</v>
      </c>
      <c r="N35" s="101">
        <v>4.5131146900081378E-3</v>
      </c>
      <c r="O35" s="101">
        <v>3.5221841504233992E-3</v>
      </c>
      <c r="P35" s="101">
        <v>3.7619073624977142E-3</v>
      </c>
      <c r="Q35" s="101">
        <v>1.6655651356119617E-3</v>
      </c>
      <c r="R35" s="101">
        <v>1.6785849027079792E-3</v>
      </c>
      <c r="S35" s="101">
        <v>1.7135427318974829E-3</v>
      </c>
      <c r="T35" s="101">
        <v>1.7513289080495226E-3</v>
      </c>
      <c r="U35" s="101">
        <v>2.7350938117711695E-3</v>
      </c>
      <c r="V35" s="101">
        <v>1.4526130106627493E-3</v>
      </c>
      <c r="W35" s="101">
        <v>5.1443654178801859E-4</v>
      </c>
      <c r="DA35" s="131" t="s">
        <v>1770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5.6611198998436066E-4</v>
      </c>
      <c r="G36" s="104">
        <v>1.9887946980036071E-3</v>
      </c>
      <c r="H36" s="104">
        <v>2.9329210158231039E-3</v>
      </c>
      <c r="I36" s="104">
        <v>2.8598774995783121E-3</v>
      </c>
      <c r="J36" s="104">
        <v>2.2689984217132038E-3</v>
      </c>
      <c r="K36" s="104">
        <v>1.7472231723712982E-3</v>
      </c>
      <c r="L36" s="104">
        <v>1.5082672357811587E-3</v>
      </c>
      <c r="M36" s="104">
        <v>1.4396534960941804E-3</v>
      </c>
      <c r="N36" s="104">
        <v>2.2015770371552517E-3</v>
      </c>
      <c r="O36" s="104">
        <v>3.3153505140761886E-3</v>
      </c>
      <c r="P36" s="104">
        <v>3.3738791150499116E-3</v>
      </c>
      <c r="Q36" s="104">
        <v>1.3531683438538786E-3</v>
      </c>
      <c r="R36" s="104">
        <v>1.606266288999892E-3</v>
      </c>
      <c r="S36" s="104">
        <v>2.0484972930187931E-3</v>
      </c>
      <c r="T36" s="104">
        <v>2.6278601690743041E-3</v>
      </c>
      <c r="U36" s="104">
        <v>2.3658647822473247E-3</v>
      </c>
      <c r="V36" s="104">
        <v>1.457468251618381E-3</v>
      </c>
      <c r="W36" s="104">
        <v>9.4880348231359424E-4</v>
      </c>
      <c r="DA36" s="132" t="s">
        <v>1771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2.8615232149394645E-4</v>
      </c>
      <c r="G37" s="98">
        <v>1.002860754591035E-3</v>
      </c>
      <c r="H37" s="98">
        <v>1.4422053075395388E-3</v>
      </c>
      <c r="I37" s="98">
        <v>1.4265202185077745E-3</v>
      </c>
      <c r="J37" s="98">
        <v>1.1292077356293891E-3</v>
      </c>
      <c r="K37" s="98">
        <v>8.1756112353778391E-4</v>
      </c>
      <c r="L37" s="98">
        <v>6.8490695469152179E-4</v>
      </c>
      <c r="M37" s="98">
        <v>7.0332038824172209E-4</v>
      </c>
      <c r="N37" s="98">
        <v>1.0041199240292521E-3</v>
      </c>
      <c r="O37" s="98">
        <v>1.785333014481E-3</v>
      </c>
      <c r="P37" s="98">
        <v>1.9684119429105289E-3</v>
      </c>
      <c r="Q37" s="98">
        <v>5.7113392705050877E-4</v>
      </c>
      <c r="R37" s="98">
        <v>6.6672353866296312E-4</v>
      </c>
      <c r="S37" s="98">
        <v>8.5206168025151103E-4</v>
      </c>
      <c r="T37" s="98">
        <v>1.249881621018355E-3</v>
      </c>
      <c r="U37" s="98">
        <v>1.1096319353518884E-3</v>
      </c>
      <c r="V37" s="98">
        <v>6.9435866592538315E-4</v>
      </c>
      <c r="W37" s="98">
        <v>4.7347430171171143E-4</v>
      </c>
      <c r="DA37" s="63" t="s">
        <v>1772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2.7995966849041421E-4</v>
      </c>
      <c r="G38" s="98">
        <v>9.8593394341257206E-4</v>
      </c>
      <c r="H38" s="98">
        <v>1.4907157082835649E-3</v>
      </c>
      <c r="I38" s="98">
        <v>1.4333572810705378E-3</v>
      </c>
      <c r="J38" s="98">
        <v>1.1397906860838147E-3</v>
      </c>
      <c r="K38" s="98">
        <v>9.2966204883351432E-4</v>
      </c>
      <c r="L38" s="98">
        <v>8.2336028108963679E-4</v>
      </c>
      <c r="M38" s="98">
        <v>7.3633310785245845E-4</v>
      </c>
      <c r="N38" s="98">
        <v>1.1974571131259993E-3</v>
      </c>
      <c r="O38" s="98">
        <v>1.5300174995951888E-3</v>
      </c>
      <c r="P38" s="98">
        <v>1.4054671721393827E-3</v>
      </c>
      <c r="Q38" s="98">
        <v>7.8203441680336973E-4</v>
      </c>
      <c r="R38" s="98">
        <v>9.395427503369289E-4</v>
      </c>
      <c r="S38" s="98">
        <v>1.1964356127672818E-3</v>
      </c>
      <c r="T38" s="98">
        <v>1.3779785480559491E-3</v>
      </c>
      <c r="U38" s="98">
        <v>1.2562328468954363E-3</v>
      </c>
      <c r="V38" s="98">
        <v>7.6310958569299778E-4</v>
      </c>
      <c r="W38" s="98">
        <v>4.7532918060188287E-4</v>
      </c>
      <c r="DA38" s="63" t="s">
        <v>1773</v>
      </c>
    </row>
    <row r="39" spans="1:105" ht="12" customHeight="1" x14ac:dyDescent="0.25">
      <c r="A39" s="121" t="s">
        <v>54</v>
      </c>
      <c r="B39" s="122">
        <v>4.0400233928132523E-2</v>
      </c>
      <c r="C39" s="122">
        <v>3.3153893550340166E-2</v>
      </c>
      <c r="D39" s="122">
        <v>2.0756793188385345E-2</v>
      </c>
      <c r="E39" s="122">
        <v>1.4205112340318264E-2</v>
      </c>
      <c r="F39" s="122">
        <v>1.5589049750330448E-2</v>
      </c>
      <c r="G39" s="122">
        <v>1.6940704805784697E-2</v>
      </c>
      <c r="H39" s="122">
        <v>1.5931084143986172E-2</v>
      </c>
      <c r="I39" s="122">
        <v>1.00840359357447E-2</v>
      </c>
      <c r="J39" s="122">
        <v>8.1924734132873787E-3</v>
      </c>
      <c r="K39" s="122">
        <v>8.044673579203486E-3</v>
      </c>
      <c r="L39" s="122">
        <v>6.0869478148345337E-3</v>
      </c>
      <c r="M39" s="122">
        <v>5.0658781220393988E-3</v>
      </c>
      <c r="N39" s="122">
        <v>4.5743168652471388E-3</v>
      </c>
      <c r="O39" s="122">
        <v>3.6519357569031264E-3</v>
      </c>
      <c r="P39" s="122">
        <v>3.2187546422201814E-3</v>
      </c>
      <c r="Q39" s="122">
        <v>1.5570109125972974E-3</v>
      </c>
      <c r="R39" s="122">
        <v>1.7085741214236312E-3</v>
      </c>
      <c r="S39" s="122">
        <v>1.6681158312736968E-3</v>
      </c>
      <c r="T39" s="122">
        <v>2.1201414684926638E-3</v>
      </c>
      <c r="U39" s="122">
        <v>2.6181849552048089E-3</v>
      </c>
      <c r="V39" s="122">
        <v>9.4895070776994297E-4</v>
      </c>
      <c r="W39" s="122">
        <v>4.1013159414197894E-4</v>
      </c>
      <c r="DA39" s="130" t="s">
        <v>1774</v>
      </c>
    </row>
    <row r="40" spans="1:105" ht="12" customHeight="1" x14ac:dyDescent="0.25">
      <c r="A40" s="97" t="s">
        <v>50</v>
      </c>
      <c r="B40" s="98">
        <v>1.544231936683893E-2</v>
      </c>
      <c r="C40" s="98">
        <v>1.5602692892655312E-2</v>
      </c>
      <c r="D40" s="98">
        <v>5.6680974036709113E-3</v>
      </c>
      <c r="E40" s="98">
        <v>2.6139867628666501E-3</v>
      </c>
      <c r="F40" s="98">
        <v>5.1917296301407607E-3</v>
      </c>
      <c r="G40" s="98">
        <v>7.4550929626957625E-3</v>
      </c>
      <c r="H40" s="98">
        <v>6.4454190774699662E-3</v>
      </c>
      <c r="I40" s="98">
        <v>1.9834480824370963E-3</v>
      </c>
      <c r="J40" s="98">
        <v>1.5997869021669307E-3</v>
      </c>
      <c r="K40" s="98">
        <v>2.9165187481789579E-3</v>
      </c>
      <c r="L40" s="98">
        <v>2.1872462389024971E-3</v>
      </c>
      <c r="M40" s="98">
        <v>9.8226557203280477E-4</v>
      </c>
      <c r="N40" s="98">
        <v>3.7529594401187766E-4</v>
      </c>
      <c r="O40" s="98">
        <v>1.796596812916055E-4</v>
      </c>
      <c r="P40" s="98">
        <v>2.1732086964998707E-4</v>
      </c>
      <c r="Q40" s="98">
        <v>1.7680651267682845E-4</v>
      </c>
      <c r="R40" s="98">
        <v>1.7549048042537401E-4</v>
      </c>
      <c r="S40" s="98">
        <v>1.3482350927204514E-4</v>
      </c>
      <c r="T40" s="98">
        <v>1.4916821172033761E-4</v>
      </c>
      <c r="U40" s="98">
        <v>9.224195272766442E-5</v>
      </c>
      <c r="V40" s="98">
        <v>0</v>
      </c>
      <c r="W40" s="98">
        <v>0</v>
      </c>
      <c r="DA40" s="63" t="s">
        <v>1775</v>
      </c>
    </row>
    <row r="41" spans="1:105" ht="12" customHeight="1" x14ac:dyDescent="0.25">
      <c r="A41" s="109" t="s">
        <v>120</v>
      </c>
      <c r="B41" s="33">
        <v>2.4957914561293593E-2</v>
      </c>
      <c r="C41" s="33">
        <v>1.7551200657684857E-2</v>
      </c>
      <c r="D41" s="33">
        <v>1.5088695784714432E-2</v>
      </c>
      <c r="E41" s="33">
        <v>1.1591125577451613E-2</v>
      </c>
      <c r="F41" s="33">
        <v>1.0397320120189688E-2</v>
      </c>
      <c r="G41" s="33">
        <v>9.4856118430889334E-3</v>
      </c>
      <c r="H41" s="33">
        <v>9.4856650665162048E-3</v>
      </c>
      <c r="I41" s="33">
        <v>8.1005878533076045E-3</v>
      </c>
      <c r="J41" s="33">
        <v>6.5926865111204476E-3</v>
      </c>
      <c r="K41" s="33">
        <v>5.1281548310245281E-3</v>
      </c>
      <c r="L41" s="33">
        <v>3.8997015759320362E-3</v>
      </c>
      <c r="M41" s="33">
        <v>4.0836125500065936E-3</v>
      </c>
      <c r="N41" s="33">
        <v>4.1990209212352612E-3</v>
      </c>
      <c r="O41" s="33">
        <v>3.4722760756115208E-3</v>
      </c>
      <c r="P41" s="33">
        <v>3.0014337725701944E-3</v>
      </c>
      <c r="Q41" s="33">
        <v>1.3802043999204688E-3</v>
      </c>
      <c r="R41" s="33">
        <v>1.5330836409982573E-3</v>
      </c>
      <c r="S41" s="33">
        <v>1.5332923220016516E-3</v>
      </c>
      <c r="T41" s="33">
        <v>1.9709732567723261E-3</v>
      </c>
      <c r="U41" s="33">
        <v>2.5259430024771445E-3</v>
      </c>
      <c r="V41" s="33">
        <v>9.4895070776994297E-4</v>
      </c>
      <c r="W41" s="33">
        <v>4.1013159414197894E-4</v>
      </c>
      <c r="DA41" s="60" t="s">
        <v>1776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114.67540539077406</v>
      </c>
      <c r="C43" s="117">
        <f t="shared" si="14"/>
        <v>124.16752917427897</v>
      </c>
      <c r="D43" s="117">
        <f t="shared" si="14"/>
        <v>115.58920833170198</v>
      </c>
      <c r="E43" s="117">
        <f t="shared" si="14"/>
        <v>119.08976174039103</v>
      </c>
      <c r="F43" s="117">
        <f t="shared" si="14"/>
        <v>126.21641214405116</v>
      </c>
      <c r="G43" s="117">
        <f t="shared" si="14"/>
        <v>123.09360451989696</v>
      </c>
      <c r="H43" s="117">
        <f t="shared" si="14"/>
        <v>130.10719800598727</v>
      </c>
      <c r="I43" s="117">
        <f t="shared" si="14"/>
        <v>125.23529512063212</v>
      </c>
      <c r="J43" s="117">
        <f t="shared" si="14"/>
        <v>127.58775699551077</v>
      </c>
      <c r="K43" s="117">
        <f t="shared" si="14"/>
        <v>127.14400269419833</v>
      </c>
      <c r="L43" s="117">
        <f t="shared" si="14"/>
        <v>110.77308785900028</v>
      </c>
      <c r="M43" s="117">
        <f t="shared" si="14"/>
        <v>103.30092587826756</v>
      </c>
      <c r="N43" s="117">
        <f t="shared" si="14"/>
        <v>118.00794208172807</v>
      </c>
      <c r="O43" s="117">
        <f t="shared" si="14"/>
        <v>115.53024723448341</v>
      </c>
      <c r="P43" s="117">
        <f t="shared" si="14"/>
        <v>101.28722258854887</v>
      </c>
      <c r="Q43" s="117">
        <f t="shared" si="14"/>
        <v>113.41200916759261</v>
      </c>
      <c r="R43" s="117">
        <f t="shared" ref="R43:V43" si="15">R44+R47+R49+R58</f>
        <v>114.75690010179197</v>
      </c>
      <c r="S43" s="117">
        <f t="shared" si="15"/>
        <v>103.64849316723023</v>
      </c>
      <c r="T43" s="117">
        <f t="shared" si="15"/>
        <v>99.578061388415279</v>
      </c>
      <c r="U43" s="117">
        <f t="shared" si="15"/>
        <v>82.352369937883608</v>
      </c>
      <c r="V43" s="117">
        <f t="shared" si="15"/>
        <v>95.840004135712405</v>
      </c>
      <c r="W43" s="117">
        <f t="shared" ref="W43" si="16">W44+W47+W49+W58</f>
        <v>97.61722867867833</v>
      </c>
      <c r="DA43" s="129" t="s">
        <v>1777</v>
      </c>
    </row>
    <row r="44" spans="1:105" ht="12.95" customHeight="1" x14ac:dyDescent="0.25">
      <c r="A44" s="121" t="s">
        <v>57</v>
      </c>
      <c r="B44" s="122">
        <f t="shared" ref="B44:Q44" si="17">SUM(B45:B46)</f>
        <v>101.19695598349544</v>
      </c>
      <c r="C44" s="122">
        <f t="shared" si="17"/>
        <v>110.77904330943824</v>
      </c>
      <c r="D44" s="122">
        <f t="shared" si="17"/>
        <v>102.6905419393542</v>
      </c>
      <c r="E44" s="122">
        <f t="shared" si="17"/>
        <v>105.91297029567848</v>
      </c>
      <c r="F44" s="122">
        <f t="shared" si="17"/>
        <v>113.67534991293689</v>
      </c>
      <c r="G44" s="122">
        <f t="shared" si="17"/>
        <v>110.60221196749056</v>
      </c>
      <c r="H44" s="122">
        <f t="shared" si="17"/>
        <v>116.067640459788</v>
      </c>
      <c r="I44" s="122">
        <f t="shared" si="17"/>
        <v>112.31785638107911</v>
      </c>
      <c r="J44" s="122">
        <f t="shared" si="17"/>
        <v>114.4402610092927</v>
      </c>
      <c r="K44" s="122">
        <f t="shared" si="17"/>
        <v>114.28801785096624</v>
      </c>
      <c r="L44" s="122">
        <f t="shared" si="17"/>
        <v>98.918557417579947</v>
      </c>
      <c r="M44" s="122">
        <f t="shared" si="17"/>
        <v>90.180901595384384</v>
      </c>
      <c r="N44" s="122">
        <f t="shared" si="17"/>
        <v>104.20255318094245</v>
      </c>
      <c r="O44" s="122">
        <f t="shared" si="17"/>
        <v>100.77090219460497</v>
      </c>
      <c r="P44" s="122">
        <f t="shared" si="17"/>
        <v>85.714456947054387</v>
      </c>
      <c r="Q44" s="122">
        <f t="shared" si="17"/>
        <v>100.25249655715923</v>
      </c>
      <c r="R44" s="122">
        <f t="shared" ref="R44:V44" si="18">SUM(R45:R46)</f>
        <v>101.65106405648743</v>
      </c>
      <c r="S44" s="122">
        <f t="shared" si="18"/>
        <v>93.075351942449174</v>
      </c>
      <c r="T44" s="122">
        <f t="shared" si="18"/>
        <v>87.243598946442674</v>
      </c>
      <c r="U44" s="122">
        <f t="shared" si="18"/>
        <v>69.248740178785724</v>
      </c>
      <c r="V44" s="122">
        <f t="shared" si="18"/>
        <v>85.10857225813632</v>
      </c>
      <c r="W44" s="122">
        <f t="shared" ref="W44" si="19">SUM(W45:W46)</f>
        <v>85.775309057764815</v>
      </c>
      <c r="DA44" s="130" t="s">
        <v>1778</v>
      </c>
    </row>
    <row r="45" spans="1:105" ht="12" customHeight="1" x14ac:dyDescent="0.25">
      <c r="A45" s="97" t="s">
        <v>216</v>
      </c>
      <c r="B45" s="98">
        <v>98.728737544873596</v>
      </c>
      <c r="C45" s="98">
        <v>108.13115203788841</v>
      </c>
      <c r="D45" s="98">
        <v>100.28277870681205</v>
      </c>
      <c r="E45" s="98">
        <v>103.53547580633789</v>
      </c>
      <c r="F45" s="98">
        <v>111.09136139842597</v>
      </c>
      <c r="G45" s="98">
        <v>108.13808305843857</v>
      </c>
      <c r="H45" s="98">
        <v>113.56933895762732</v>
      </c>
      <c r="I45" s="98">
        <v>109.88098641884399</v>
      </c>
      <c r="J45" s="98">
        <v>111.98006508582527</v>
      </c>
      <c r="K45" s="98">
        <v>111.87561745827669</v>
      </c>
      <c r="L45" s="98">
        <v>96.871337546677069</v>
      </c>
      <c r="M45" s="98">
        <v>88.327605365478021</v>
      </c>
      <c r="N45" s="98">
        <v>102.11889753629841</v>
      </c>
      <c r="O45" s="98">
        <v>98.75887825056904</v>
      </c>
      <c r="P45" s="98">
        <v>84.000107679696796</v>
      </c>
      <c r="Q45" s="98">
        <v>98.290315669752857</v>
      </c>
      <c r="R45" s="98">
        <v>99.673166682140661</v>
      </c>
      <c r="S45" s="98">
        <v>91.292742231907908</v>
      </c>
      <c r="T45" s="98">
        <v>85.561629356248716</v>
      </c>
      <c r="U45" s="98">
        <v>67.899498033775757</v>
      </c>
      <c r="V45" s="98">
        <v>83.483183773567191</v>
      </c>
      <c r="W45" s="98">
        <v>84.144681057207563</v>
      </c>
      <c r="DA45" s="63" t="s">
        <v>1779</v>
      </c>
    </row>
    <row r="46" spans="1:105" ht="12" customHeight="1" x14ac:dyDescent="0.25">
      <c r="A46" s="97" t="s">
        <v>53</v>
      </c>
      <c r="B46" s="98">
        <v>2.4682184386218404</v>
      </c>
      <c r="C46" s="98">
        <v>2.6478912715498262</v>
      </c>
      <c r="D46" s="98">
        <v>2.4077632325421523</v>
      </c>
      <c r="E46" s="98">
        <v>2.3774944893405943</v>
      </c>
      <c r="F46" s="98">
        <v>2.5839885145109136</v>
      </c>
      <c r="G46" s="98">
        <v>2.4641289090519916</v>
      </c>
      <c r="H46" s="98">
        <v>2.4983015021606705</v>
      </c>
      <c r="I46" s="98">
        <v>2.4368699622351189</v>
      </c>
      <c r="J46" s="98">
        <v>2.4601959234674253</v>
      </c>
      <c r="K46" s="98">
        <v>2.4124003926895492</v>
      </c>
      <c r="L46" s="98">
        <v>2.0472198709028815</v>
      </c>
      <c r="M46" s="98">
        <v>1.8532962299063562</v>
      </c>
      <c r="N46" s="98">
        <v>2.0836556446440402</v>
      </c>
      <c r="O46" s="98">
        <v>2.0120239440359247</v>
      </c>
      <c r="P46" s="98">
        <v>1.7143492673575944</v>
      </c>
      <c r="Q46" s="98">
        <v>1.962180887406372</v>
      </c>
      <c r="R46" s="98">
        <v>1.9778973743467736</v>
      </c>
      <c r="S46" s="98">
        <v>1.7826097105412715</v>
      </c>
      <c r="T46" s="98">
        <v>1.6819695901939649</v>
      </c>
      <c r="U46" s="98">
        <v>1.3492421450099623</v>
      </c>
      <c r="V46" s="98">
        <v>1.6253884845691275</v>
      </c>
      <c r="W46" s="98">
        <v>1.630628000557246</v>
      </c>
      <c r="DA46" s="63" t="s">
        <v>1780</v>
      </c>
    </row>
    <row r="47" spans="1:105" ht="12.95" customHeight="1" x14ac:dyDescent="0.25">
      <c r="A47" s="121" t="s">
        <v>92</v>
      </c>
      <c r="B47" s="122">
        <f t="shared" ref="B47:W47" si="20">B48</f>
        <v>0.49774978511726825</v>
      </c>
      <c r="C47" s="122">
        <f t="shared" si="20"/>
        <v>0.54513340617542361</v>
      </c>
      <c r="D47" s="122">
        <f t="shared" si="20"/>
        <v>0.63037256979569189</v>
      </c>
      <c r="E47" s="122">
        <f t="shared" si="20"/>
        <v>1.4306890090039019</v>
      </c>
      <c r="F47" s="122">
        <f t="shared" si="20"/>
        <v>0.58416089101859892</v>
      </c>
      <c r="G47" s="122">
        <f t="shared" si="20"/>
        <v>0.73228473321008047</v>
      </c>
      <c r="H47" s="122">
        <f t="shared" si="20"/>
        <v>1.4699773623248107</v>
      </c>
      <c r="I47" s="122">
        <f t="shared" si="20"/>
        <v>0.89959803606353916</v>
      </c>
      <c r="J47" s="122">
        <f t="shared" si="20"/>
        <v>0.94974983781057087</v>
      </c>
      <c r="K47" s="122">
        <f t="shared" si="20"/>
        <v>1.0131183021474346</v>
      </c>
      <c r="L47" s="122">
        <f t="shared" si="20"/>
        <v>1.2504759731171076</v>
      </c>
      <c r="M47" s="122">
        <f t="shared" si="20"/>
        <v>1.3033675488934735</v>
      </c>
      <c r="N47" s="122">
        <f t="shared" si="20"/>
        <v>1.5146142122768438</v>
      </c>
      <c r="O47" s="122">
        <f t="shared" si="20"/>
        <v>1.6981573286848899</v>
      </c>
      <c r="P47" s="122">
        <f t="shared" si="20"/>
        <v>1.8113784287278825</v>
      </c>
      <c r="Q47" s="122">
        <f t="shared" si="20"/>
        <v>1.941157550783658</v>
      </c>
      <c r="R47" s="122">
        <f t="shared" si="20"/>
        <v>1.9210591211927002</v>
      </c>
      <c r="S47" s="122">
        <f t="shared" si="20"/>
        <v>1.6727838460969173</v>
      </c>
      <c r="T47" s="122">
        <f t="shared" si="20"/>
        <v>1.8801561226317607</v>
      </c>
      <c r="U47" s="122">
        <f t="shared" si="20"/>
        <v>1.9622071824351892</v>
      </c>
      <c r="V47" s="122">
        <f t="shared" si="20"/>
        <v>2.136579731905325</v>
      </c>
      <c r="W47" s="122">
        <f t="shared" si="20"/>
        <v>2.3455639284279539</v>
      </c>
      <c r="DA47" s="130" t="s">
        <v>1781</v>
      </c>
    </row>
    <row r="48" spans="1:105" ht="12" customHeight="1" x14ac:dyDescent="0.25">
      <c r="A48" s="97" t="s">
        <v>53</v>
      </c>
      <c r="B48" s="98">
        <v>0.49774978511726825</v>
      </c>
      <c r="C48" s="98">
        <v>0.54513340617542361</v>
      </c>
      <c r="D48" s="98">
        <v>0.63037256979569189</v>
      </c>
      <c r="E48" s="98">
        <v>1.4306890090039019</v>
      </c>
      <c r="F48" s="98">
        <v>0.58416089101859892</v>
      </c>
      <c r="G48" s="98">
        <v>0.73228473321008047</v>
      </c>
      <c r="H48" s="98">
        <v>1.4699773623248107</v>
      </c>
      <c r="I48" s="98">
        <v>0.89959803606353916</v>
      </c>
      <c r="J48" s="98">
        <v>0.94974983781057087</v>
      </c>
      <c r="K48" s="98">
        <v>1.0131183021474346</v>
      </c>
      <c r="L48" s="98">
        <v>1.2504759731171076</v>
      </c>
      <c r="M48" s="98">
        <v>1.3033675488934735</v>
      </c>
      <c r="N48" s="98">
        <v>1.5146142122768438</v>
      </c>
      <c r="O48" s="98">
        <v>1.6981573286848899</v>
      </c>
      <c r="P48" s="98">
        <v>1.8113784287278825</v>
      </c>
      <c r="Q48" s="98">
        <v>1.941157550783658</v>
      </c>
      <c r="R48" s="98">
        <v>1.9210591211927002</v>
      </c>
      <c r="S48" s="98">
        <v>1.6727838460969173</v>
      </c>
      <c r="T48" s="98">
        <v>1.8801561226317607</v>
      </c>
      <c r="U48" s="98">
        <v>1.9622071824351892</v>
      </c>
      <c r="V48" s="98">
        <v>2.136579731905325</v>
      </c>
      <c r="W48" s="98">
        <v>2.3455639284279539</v>
      </c>
      <c r="DA48" s="63" t="s">
        <v>1782</v>
      </c>
    </row>
    <row r="49" spans="1:105" ht="12" customHeight="1" x14ac:dyDescent="0.25">
      <c r="A49" s="121" t="s">
        <v>55</v>
      </c>
      <c r="B49" s="122">
        <v>8.4892725609938058</v>
      </c>
      <c r="C49" s="122">
        <v>8.2349151061253796</v>
      </c>
      <c r="D49" s="122">
        <v>8.2035675423531931</v>
      </c>
      <c r="E49" s="122">
        <v>8.0216528368851101</v>
      </c>
      <c r="F49" s="122">
        <v>7.9197709111771877</v>
      </c>
      <c r="G49" s="122">
        <v>7.5569646509104622</v>
      </c>
      <c r="H49" s="122">
        <v>8.1339021813919672</v>
      </c>
      <c r="I49" s="122">
        <v>7.9713235098090269</v>
      </c>
      <c r="J49" s="122">
        <v>7.9415306232850105</v>
      </c>
      <c r="K49" s="122">
        <v>7.3882645842516004</v>
      </c>
      <c r="L49" s="122">
        <v>6.9357550287519016</v>
      </c>
      <c r="M49" s="122">
        <v>7.3940218891409497</v>
      </c>
      <c r="N49" s="122">
        <v>7.7175167752375673</v>
      </c>
      <c r="O49" s="122">
        <v>8.3185158198627907</v>
      </c>
      <c r="P49" s="122">
        <v>8.7503825862942524</v>
      </c>
      <c r="Q49" s="122">
        <v>7.7483962810182447</v>
      </c>
      <c r="R49" s="122">
        <v>7.6854854335838612</v>
      </c>
      <c r="S49" s="122">
        <v>5.9637494340932724</v>
      </c>
      <c r="T49" s="122">
        <v>7.0788389522619379</v>
      </c>
      <c r="U49" s="122">
        <v>7.5098881224009775</v>
      </c>
      <c r="V49" s="122">
        <v>6.312793856001079</v>
      </c>
      <c r="W49" s="122">
        <v>7.4975774180385084</v>
      </c>
      <c r="DA49" s="130" t="s">
        <v>1783</v>
      </c>
    </row>
    <row r="50" spans="1:105" ht="12" customHeight="1" x14ac:dyDescent="0.25">
      <c r="A50" s="97" t="s">
        <v>138</v>
      </c>
      <c r="B50" s="98">
        <v>5.484440087964094</v>
      </c>
      <c r="C50" s="98">
        <v>5.5175598337141016</v>
      </c>
      <c r="D50" s="98">
        <v>5.6589114117024133</v>
      </c>
      <c r="E50" s="98">
        <v>5.7366272731741086</v>
      </c>
      <c r="F50" s="98">
        <v>5.7970330449803056</v>
      </c>
      <c r="G50" s="98">
        <v>5.7225168130463882</v>
      </c>
      <c r="H50" s="98">
        <v>6.2969120661322471</v>
      </c>
      <c r="I50" s="98">
        <v>6.3732687148053131</v>
      </c>
      <c r="J50" s="98">
        <v>6.4952243896215052</v>
      </c>
      <c r="K50" s="98">
        <v>6.3279894980404041</v>
      </c>
      <c r="L50" s="98">
        <v>6.0610038635907548</v>
      </c>
      <c r="M50" s="98">
        <v>6.3181251107776202</v>
      </c>
      <c r="N50" s="98">
        <v>6.5434764803684153</v>
      </c>
      <c r="O50" s="98">
        <v>6.3413299631336928</v>
      </c>
      <c r="P50" s="98">
        <v>6.0617312910200711</v>
      </c>
      <c r="Q50" s="98">
        <v>6.2864718974694513</v>
      </c>
      <c r="R50" s="98">
        <v>6.3665372673392593</v>
      </c>
      <c r="S50" s="98">
        <v>4.6756445978301286</v>
      </c>
      <c r="T50" s="98">
        <v>5.7029708597395992</v>
      </c>
      <c r="U50" s="98">
        <v>6.1171386644172783</v>
      </c>
      <c r="V50" s="98">
        <v>4.9100521101802235</v>
      </c>
      <c r="W50" s="98">
        <v>6.048261245551716</v>
      </c>
      <c r="DA50" s="63" t="s">
        <v>1784</v>
      </c>
    </row>
    <row r="51" spans="1:105" ht="12" customHeight="1" x14ac:dyDescent="0.25">
      <c r="A51" s="97" t="s">
        <v>137</v>
      </c>
      <c r="B51" s="98">
        <v>0</v>
      </c>
      <c r="C51" s="98">
        <v>3.7391121320366457E-4</v>
      </c>
      <c r="D51" s="98">
        <v>1.5038152080303004E-3</v>
      </c>
      <c r="E51" s="98">
        <v>2.60883848930252E-3</v>
      </c>
      <c r="F51" s="98">
        <v>3.7488302058449083E-3</v>
      </c>
      <c r="G51" s="98">
        <v>5.1915359127246725E-3</v>
      </c>
      <c r="H51" s="98">
        <v>8.7861960158532697E-3</v>
      </c>
      <c r="I51" s="98">
        <v>1.2705903470361105E-2</v>
      </c>
      <c r="J51" s="98">
        <v>1.7801618068263435E-2</v>
      </c>
      <c r="K51" s="98">
        <v>2.9524377945067452E-2</v>
      </c>
      <c r="L51" s="98">
        <v>3.1330755692420074E-2</v>
      </c>
      <c r="M51" s="98">
        <v>3.5186474676573314E-2</v>
      </c>
      <c r="N51" s="98">
        <v>5.6439469866398743E-2</v>
      </c>
      <c r="O51" s="98">
        <v>5.558387320783522E-2</v>
      </c>
      <c r="P51" s="98">
        <v>5.1968473860634717E-2</v>
      </c>
      <c r="Q51" s="98">
        <v>5.9697945927243881E-2</v>
      </c>
      <c r="R51" s="98">
        <v>6.7845868825390565E-2</v>
      </c>
      <c r="S51" s="98">
        <v>4.9456691919264023E-2</v>
      </c>
      <c r="T51" s="98">
        <v>5.7525501759358048E-2</v>
      </c>
      <c r="U51" s="98">
        <v>5.773155573841262E-2</v>
      </c>
      <c r="V51" s="98">
        <v>5.4712184441597776E-2</v>
      </c>
      <c r="W51" s="98">
        <v>7.3885447397701975E-2</v>
      </c>
      <c r="DA51" s="63" t="s">
        <v>1785</v>
      </c>
    </row>
    <row r="52" spans="1:105" ht="12" customHeight="1" x14ac:dyDescent="0.25">
      <c r="A52" s="100" t="s">
        <v>216</v>
      </c>
      <c r="B52" s="101">
        <v>0</v>
      </c>
      <c r="C52" s="101">
        <v>1.8609455128602612E-4</v>
      </c>
      <c r="D52" s="101">
        <v>7.5205414316887622E-4</v>
      </c>
      <c r="E52" s="101">
        <v>1.3018471140969848E-3</v>
      </c>
      <c r="F52" s="101">
        <v>1.8937453566825655E-3</v>
      </c>
      <c r="G52" s="101">
        <v>2.6193748891814904E-3</v>
      </c>
      <c r="H52" s="101">
        <v>4.3157040869365492E-3</v>
      </c>
      <c r="I52" s="101">
        <v>6.3372683822007607E-3</v>
      </c>
      <c r="J52" s="101">
        <v>8.8973244606412837E-3</v>
      </c>
      <c r="K52" s="101">
        <v>1.3925296548278157E-2</v>
      </c>
      <c r="L52" s="101">
        <v>1.5444817305079095E-2</v>
      </c>
      <c r="M52" s="101">
        <v>1.7647423262215002E-2</v>
      </c>
      <c r="N52" s="101">
        <v>2.6599800337983908E-2</v>
      </c>
      <c r="O52" s="101">
        <v>3.0608697788984805E-2</v>
      </c>
      <c r="P52" s="101">
        <v>3.0665552037290499E-2</v>
      </c>
      <c r="Q52" s="101">
        <v>2.7494266247345061E-2</v>
      </c>
      <c r="R52" s="101">
        <v>3.1069679290534093E-2</v>
      </c>
      <c r="S52" s="101">
        <v>2.2043520625981711E-2</v>
      </c>
      <c r="T52" s="101">
        <v>2.7223579831799079E-2</v>
      </c>
      <c r="U52" s="101">
        <v>2.8867464268319883E-2</v>
      </c>
      <c r="V52" s="101">
        <v>2.6590709954164314E-2</v>
      </c>
      <c r="W52" s="101">
        <v>3.7037437709037085E-2</v>
      </c>
      <c r="DA52" s="131" t="s">
        <v>1786</v>
      </c>
    </row>
    <row r="53" spans="1:105" ht="12" customHeight="1" x14ac:dyDescent="0.25">
      <c r="A53" s="103" t="s">
        <v>52</v>
      </c>
      <c r="B53" s="104">
        <v>0</v>
      </c>
      <c r="C53" s="104">
        <v>1.8781666191763845E-4</v>
      </c>
      <c r="D53" s="104">
        <v>7.5176106486142427E-4</v>
      </c>
      <c r="E53" s="104">
        <v>1.306991375205535E-3</v>
      </c>
      <c r="F53" s="104">
        <v>1.8550848491623428E-3</v>
      </c>
      <c r="G53" s="104">
        <v>2.5721610235431821E-3</v>
      </c>
      <c r="H53" s="104">
        <v>4.4704919289167214E-3</v>
      </c>
      <c r="I53" s="104">
        <v>6.3686350881603446E-3</v>
      </c>
      <c r="J53" s="104">
        <v>8.9042936076221511E-3</v>
      </c>
      <c r="K53" s="104">
        <v>1.5599081396789295E-2</v>
      </c>
      <c r="L53" s="104">
        <v>1.5885938387340981E-2</v>
      </c>
      <c r="M53" s="104">
        <v>1.7539051414358311E-2</v>
      </c>
      <c r="N53" s="104">
        <v>2.9839669528414835E-2</v>
      </c>
      <c r="O53" s="104">
        <v>2.4975175418850415E-2</v>
      </c>
      <c r="P53" s="104">
        <v>2.1302921823344215E-2</v>
      </c>
      <c r="Q53" s="104">
        <v>3.2203679679898817E-2</v>
      </c>
      <c r="R53" s="104">
        <v>3.6776189534856479E-2</v>
      </c>
      <c r="S53" s="104">
        <v>2.7413171293282315E-2</v>
      </c>
      <c r="T53" s="104">
        <v>3.030192192755897E-2</v>
      </c>
      <c r="U53" s="104">
        <v>2.8864091470092737E-2</v>
      </c>
      <c r="V53" s="104">
        <v>2.8121474487433462E-2</v>
      </c>
      <c r="W53" s="104">
        <v>3.684800968866489E-2</v>
      </c>
      <c r="DA53" s="132" t="s">
        <v>1787</v>
      </c>
    </row>
    <row r="54" spans="1:105" ht="12" customHeight="1" x14ac:dyDescent="0.25">
      <c r="A54" s="106" t="s">
        <v>122</v>
      </c>
      <c r="B54" s="101">
        <v>3.0041296821809973</v>
      </c>
      <c r="C54" s="101">
        <v>2.6954896737259793</v>
      </c>
      <c r="D54" s="101">
        <v>2.4802435923611124</v>
      </c>
      <c r="E54" s="101">
        <v>2.1855231452186508</v>
      </c>
      <c r="F54" s="101">
        <v>1.9897276116559892</v>
      </c>
      <c r="G54" s="101">
        <v>1.6679951750269102</v>
      </c>
      <c r="H54" s="101">
        <v>1.606907913881032</v>
      </c>
      <c r="I54" s="101">
        <v>1.3506989666147382</v>
      </c>
      <c r="J54" s="101">
        <v>1.1552543499921146</v>
      </c>
      <c r="K54" s="101">
        <v>0.81892907778980017</v>
      </c>
      <c r="L54" s="101">
        <v>0.66188534845628044</v>
      </c>
      <c r="M54" s="101">
        <v>0.73124902952774062</v>
      </c>
      <c r="N54" s="101">
        <v>0.64951258169504189</v>
      </c>
      <c r="O54" s="101">
        <v>1.044787899812339</v>
      </c>
      <c r="P54" s="101">
        <v>1.4427442668562243</v>
      </c>
      <c r="Q54" s="101">
        <v>0.77869809420504166</v>
      </c>
      <c r="R54" s="101">
        <v>0.6980992730594805</v>
      </c>
      <c r="S54" s="101">
        <v>0.65762233416965976</v>
      </c>
      <c r="T54" s="101">
        <v>0.60465953883011214</v>
      </c>
      <c r="U54" s="101">
        <v>0.73040073419823692</v>
      </c>
      <c r="V54" s="101">
        <v>0.4841176305244112</v>
      </c>
      <c r="W54" s="101">
        <v>0.40597429732572587</v>
      </c>
      <c r="DA54" s="131" t="s">
        <v>1788</v>
      </c>
    </row>
    <row r="55" spans="1:105" ht="12" customHeight="1" x14ac:dyDescent="0.25">
      <c r="A55" s="107" t="s">
        <v>121</v>
      </c>
      <c r="B55" s="104">
        <v>7.0279084871555987E-4</v>
      </c>
      <c r="C55" s="104">
        <v>2.149168747209506E-2</v>
      </c>
      <c r="D55" s="104">
        <v>6.2908723081638057E-2</v>
      </c>
      <c r="E55" s="104">
        <v>9.6893580003047333E-2</v>
      </c>
      <c r="F55" s="104">
        <v>0.12926142433504784</v>
      </c>
      <c r="G55" s="104">
        <v>0.16126112692443823</v>
      </c>
      <c r="H55" s="104">
        <v>0.22129600536283539</v>
      </c>
      <c r="I55" s="104">
        <v>0.23464992491861497</v>
      </c>
      <c r="J55" s="104">
        <v>0.27325026560312671</v>
      </c>
      <c r="K55" s="104">
        <v>0.21182163047632821</v>
      </c>
      <c r="L55" s="104">
        <v>0.18153506101244624</v>
      </c>
      <c r="M55" s="104">
        <v>0.30946127415901636</v>
      </c>
      <c r="N55" s="104">
        <v>0.46808824330771165</v>
      </c>
      <c r="O55" s="104">
        <v>0.87681408370892377</v>
      </c>
      <c r="P55" s="104">
        <v>1.1939385545573216</v>
      </c>
      <c r="Q55" s="104">
        <v>0.62352834341650809</v>
      </c>
      <c r="R55" s="104">
        <v>0.5530030243597307</v>
      </c>
      <c r="S55" s="104">
        <v>0.58102581017421961</v>
      </c>
      <c r="T55" s="104">
        <v>0.71368305193286918</v>
      </c>
      <c r="U55" s="104">
        <v>0.60461716804704912</v>
      </c>
      <c r="V55" s="104">
        <v>0.86391193085484685</v>
      </c>
      <c r="W55" s="104">
        <v>0.96945642776336505</v>
      </c>
      <c r="DA55" s="132" t="s">
        <v>1789</v>
      </c>
    </row>
    <row r="56" spans="1:105" ht="12" customHeight="1" x14ac:dyDescent="0.25">
      <c r="A56" s="108" t="s">
        <v>53</v>
      </c>
      <c r="B56" s="98">
        <v>3.6155704824528053E-4</v>
      </c>
      <c r="C56" s="98">
        <v>1.0698590932002807E-2</v>
      </c>
      <c r="D56" s="98">
        <v>3.1458703647056968E-2</v>
      </c>
      <c r="E56" s="98">
        <v>4.8335486236491448E-2</v>
      </c>
      <c r="F56" s="98">
        <v>6.5337702270022391E-2</v>
      </c>
      <c r="G56" s="98">
        <v>8.1316817465363858E-2</v>
      </c>
      <c r="H56" s="98">
        <v>0.10881788897476023</v>
      </c>
      <c r="I56" s="98">
        <v>0.11704447558229042</v>
      </c>
      <c r="J56" s="98">
        <v>0.13598789260014599</v>
      </c>
      <c r="K56" s="98">
        <v>9.9115632702375112E-2</v>
      </c>
      <c r="L56" s="98">
        <v>8.2435408565630627E-2</v>
      </c>
      <c r="M56" s="98">
        <v>0.15118250612233361</v>
      </c>
      <c r="N56" s="98">
        <v>0.21349093099029304</v>
      </c>
      <c r="O56" s="98">
        <v>0.47216881731241128</v>
      </c>
      <c r="P56" s="98">
        <v>0.69657590854650364</v>
      </c>
      <c r="Q56" s="98">
        <v>0.26317360513218152</v>
      </c>
      <c r="R56" s="98">
        <v>0.22953861126102801</v>
      </c>
      <c r="S56" s="98">
        <v>0.24167463133767458</v>
      </c>
      <c r="T56" s="98">
        <v>0.33944703007443733</v>
      </c>
      <c r="U56" s="98">
        <v>0.28357601979676028</v>
      </c>
      <c r="V56" s="98">
        <v>0.4115799676043031</v>
      </c>
      <c r="W56" s="98">
        <v>0.48378058652980233</v>
      </c>
      <c r="DA56" s="63" t="s">
        <v>1790</v>
      </c>
    </row>
    <row r="57" spans="1:105" ht="12" customHeight="1" x14ac:dyDescent="0.25">
      <c r="A57" s="108" t="s">
        <v>52</v>
      </c>
      <c r="B57" s="98">
        <v>3.4123380047027939E-4</v>
      </c>
      <c r="C57" s="98">
        <v>1.0793096540092254E-2</v>
      </c>
      <c r="D57" s="98">
        <v>3.1450019434581082E-2</v>
      </c>
      <c r="E57" s="98">
        <v>4.8558093766555885E-2</v>
      </c>
      <c r="F57" s="98">
        <v>6.392372206502546E-2</v>
      </c>
      <c r="G57" s="98">
        <v>7.9944309459074367E-2</v>
      </c>
      <c r="H57" s="98">
        <v>0.11247811638807517</v>
      </c>
      <c r="I57" s="98">
        <v>0.11760544933632457</v>
      </c>
      <c r="J57" s="98">
        <v>0.13726237300298075</v>
      </c>
      <c r="K57" s="98">
        <v>0.1127059977739531</v>
      </c>
      <c r="L57" s="98">
        <v>9.9099652446815609E-2</v>
      </c>
      <c r="M57" s="98">
        <v>0.15827876803668275</v>
      </c>
      <c r="N57" s="98">
        <v>0.25459731231741861</v>
      </c>
      <c r="O57" s="98">
        <v>0.40464526639651244</v>
      </c>
      <c r="P57" s="98">
        <v>0.49736264601081787</v>
      </c>
      <c r="Q57" s="98">
        <v>0.36035473828432657</v>
      </c>
      <c r="R57" s="98">
        <v>0.32346441309870266</v>
      </c>
      <c r="S57" s="98">
        <v>0.33935117883654503</v>
      </c>
      <c r="T57" s="98">
        <v>0.37423602185843191</v>
      </c>
      <c r="U57" s="98">
        <v>0.3210411482502889</v>
      </c>
      <c r="V57" s="98">
        <v>0.4523319632505437</v>
      </c>
      <c r="W57" s="98">
        <v>0.48567584123356272</v>
      </c>
      <c r="DA57" s="63" t="s">
        <v>1791</v>
      </c>
    </row>
    <row r="58" spans="1:105" ht="12" customHeight="1" x14ac:dyDescent="0.25">
      <c r="A58" s="121" t="s">
        <v>54</v>
      </c>
      <c r="B58" s="122">
        <v>4.4914270611675455</v>
      </c>
      <c r="C58" s="122">
        <v>4.6084373525399238</v>
      </c>
      <c r="D58" s="122">
        <v>4.0647262801988813</v>
      </c>
      <c r="E58" s="122">
        <v>3.7244495988235431</v>
      </c>
      <c r="F58" s="122">
        <v>4.0371304289184815</v>
      </c>
      <c r="G58" s="122">
        <v>4.2021431682858577</v>
      </c>
      <c r="H58" s="122">
        <v>4.4356780024824838</v>
      </c>
      <c r="I58" s="122">
        <v>4.0465171936804456</v>
      </c>
      <c r="J58" s="122">
        <v>4.2562155251224976</v>
      </c>
      <c r="K58" s="122">
        <v>4.4546019568330584</v>
      </c>
      <c r="L58" s="122">
        <v>3.6682994395513382</v>
      </c>
      <c r="M58" s="122">
        <v>4.4226348448487531</v>
      </c>
      <c r="N58" s="122">
        <v>4.5732579132712265</v>
      </c>
      <c r="O58" s="122">
        <v>4.7426718913307626</v>
      </c>
      <c r="P58" s="122">
        <v>5.0110046264723573</v>
      </c>
      <c r="Q58" s="122">
        <v>3.4699587786314856</v>
      </c>
      <c r="R58" s="122">
        <v>3.4992914905279835</v>
      </c>
      <c r="S58" s="122">
        <v>2.9366079445908553</v>
      </c>
      <c r="T58" s="122">
        <v>3.3754673670789157</v>
      </c>
      <c r="U58" s="122">
        <v>3.6315344542617076</v>
      </c>
      <c r="V58" s="122">
        <v>2.2820582896696786</v>
      </c>
      <c r="W58" s="122">
        <v>1.998778274447065</v>
      </c>
      <c r="DA58" s="130" t="s">
        <v>1792</v>
      </c>
    </row>
    <row r="59" spans="1:105" ht="12" customHeight="1" x14ac:dyDescent="0.25">
      <c r="A59" s="97" t="s">
        <v>50</v>
      </c>
      <c r="B59" s="98">
        <v>1.7163597003270024</v>
      </c>
      <c r="C59" s="98">
        <v>1.9013980447178023</v>
      </c>
      <c r="D59" s="98">
        <v>0.7018332071806529</v>
      </c>
      <c r="E59" s="98">
        <v>0.32938526182964406</v>
      </c>
      <c r="F59" s="98">
        <v>0.64464703373915833</v>
      </c>
      <c r="G59" s="98">
        <v>0.98517888643749096</v>
      </c>
      <c r="H59" s="98">
        <v>1.0477524511894927</v>
      </c>
      <c r="I59" s="98">
        <v>0.35825360905208403</v>
      </c>
      <c r="J59" s="98">
        <v>0.37882361329645453</v>
      </c>
      <c r="K59" s="98">
        <v>0.96821639837801521</v>
      </c>
      <c r="L59" s="98">
        <v>0.78403910450172487</v>
      </c>
      <c r="M59" s="98">
        <v>0.35640524015638281</v>
      </c>
      <c r="N59" s="98">
        <v>0.16925847074935668</v>
      </c>
      <c r="O59" s="98">
        <v>0.18603759997745792</v>
      </c>
      <c r="P59" s="98">
        <v>0.21895077617236172</v>
      </c>
      <c r="Q59" s="98">
        <v>0.18109407060924121</v>
      </c>
      <c r="R59" s="98">
        <v>0.18430887706674912</v>
      </c>
      <c r="S59" s="98">
        <v>0.14247474342323327</v>
      </c>
      <c r="T59" s="98">
        <v>0.18060541234039873</v>
      </c>
      <c r="U59" s="98">
        <v>0.25495675733926504</v>
      </c>
      <c r="V59" s="98">
        <v>0.22707762167893594</v>
      </c>
      <c r="W59" s="98">
        <v>9.6443188489232959E-2</v>
      </c>
      <c r="DA59" s="63" t="s">
        <v>1793</v>
      </c>
    </row>
    <row r="60" spans="1:105" ht="12" customHeight="1" x14ac:dyDescent="0.25">
      <c r="A60" s="109" t="s">
        <v>120</v>
      </c>
      <c r="B60" s="33">
        <v>2.7750673608405436</v>
      </c>
      <c r="C60" s="33">
        <v>2.7070393078221215</v>
      </c>
      <c r="D60" s="33">
        <v>3.3628930730182285</v>
      </c>
      <c r="E60" s="33">
        <v>3.3950643369938991</v>
      </c>
      <c r="F60" s="33">
        <v>3.392483395179323</v>
      </c>
      <c r="G60" s="33">
        <v>3.2169642818483668</v>
      </c>
      <c r="H60" s="33">
        <v>3.3879255512929909</v>
      </c>
      <c r="I60" s="33">
        <v>3.6882635846283613</v>
      </c>
      <c r="J60" s="33">
        <v>3.8773919118260434</v>
      </c>
      <c r="K60" s="33">
        <v>3.4863855584550434</v>
      </c>
      <c r="L60" s="33">
        <v>2.8842603350496132</v>
      </c>
      <c r="M60" s="33">
        <v>4.0662296046923707</v>
      </c>
      <c r="N60" s="33">
        <v>4.4039994425218696</v>
      </c>
      <c r="O60" s="33">
        <v>4.5566342913533049</v>
      </c>
      <c r="P60" s="33">
        <v>4.7920538502999959</v>
      </c>
      <c r="Q60" s="33">
        <v>3.2888647080222442</v>
      </c>
      <c r="R60" s="33">
        <v>3.3149826134612344</v>
      </c>
      <c r="S60" s="33">
        <v>2.7941332011676221</v>
      </c>
      <c r="T60" s="33">
        <v>3.1948619547385171</v>
      </c>
      <c r="U60" s="33">
        <v>3.3765776969224426</v>
      </c>
      <c r="V60" s="33">
        <v>2.0549806679907427</v>
      </c>
      <c r="W60" s="33">
        <v>1.9023350859578321</v>
      </c>
      <c r="DA60" s="60" t="s">
        <v>1794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88.402850402694099</v>
      </c>
      <c r="C62" s="117">
        <f t="shared" si="21"/>
        <v>98.58633757303717</v>
      </c>
      <c r="D62" s="117">
        <f t="shared" si="21"/>
        <v>101.75505005748093</v>
      </c>
      <c r="E62" s="117">
        <f t="shared" si="21"/>
        <v>111.63983052491628</v>
      </c>
      <c r="F62" s="117">
        <f t="shared" si="21"/>
        <v>121.97826780809818</v>
      </c>
      <c r="G62" s="117">
        <f t="shared" si="21"/>
        <v>124.11975155889594</v>
      </c>
      <c r="H62" s="117">
        <f t="shared" si="21"/>
        <v>117.18784847234232</v>
      </c>
      <c r="I62" s="117">
        <f t="shared" si="21"/>
        <v>118.0107288823434</v>
      </c>
      <c r="J62" s="117">
        <f t="shared" si="21"/>
        <v>128.59287525238861</v>
      </c>
      <c r="K62" s="117">
        <f t="shared" si="21"/>
        <v>128.71197561583972</v>
      </c>
      <c r="L62" s="117">
        <f t="shared" si="21"/>
        <v>153.26509689257904</v>
      </c>
      <c r="M62" s="117">
        <f t="shared" si="21"/>
        <v>148.47961968787186</v>
      </c>
      <c r="N62" s="117">
        <f t="shared" si="21"/>
        <v>141.39332401620965</v>
      </c>
      <c r="O62" s="117">
        <f t="shared" si="21"/>
        <v>152.56463546386644</v>
      </c>
      <c r="P62" s="117">
        <f t="shared" si="21"/>
        <v>149.11649078639886</v>
      </c>
      <c r="Q62" s="117">
        <f t="shared" si="21"/>
        <v>163.91910252955759</v>
      </c>
      <c r="R62" s="117">
        <f t="shared" ref="R62:V62" si="22">R63+R66+R68+R77</f>
        <v>177.49385313376916</v>
      </c>
      <c r="S62" s="117">
        <f t="shared" si="22"/>
        <v>204.38181234309312</v>
      </c>
      <c r="T62" s="117">
        <f t="shared" si="22"/>
        <v>191.90588411380088</v>
      </c>
      <c r="U62" s="117">
        <f t="shared" si="22"/>
        <v>197.16645402853433</v>
      </c>
      <c r="V62" s="117">
        <f t="shared" si="22"/>
        <v>208.37468995822826</v>
      </c>
      <c r="W62" s="117">
        <f t="shared" ref="W62" si="23">W63+W66+W68+W77</f>
        <v>196.4751559317007</v>
      </c>
      <c r="DA62" s="129" t="s">
        <v>1795</v>
      </c>
    </row>
    <row r="63" spans="1:105" ht="12.95" customHeight="1" x14ac:dyDescent="0.25">
      <c r="A63" s="121" t="s">
        <v>57</v>
      </c>
      <c r="B63" s="122">
        <f t="shared" ref="B63:Q63" si="24">SUM(B64:B65)</f>
        <v>78.096463269527874</v>
      </c>
      <c r="C63" s="122">
        <f t="shared" si="24"/>
        <v>87.784521063332249</v>
      </c>
      <c r="D63" s="122">
        <f t="shared" si="24"/>
        <v>90.398565161373597</v>
      </c>
      <c r="E63" s="122">
        <f t="shared" si="24"/>
        <v>99.202534530248485</v>
      </c>
      <c r="F63" s="122">
        <f t="shared" si="24"/>
        <v>109.84813469265039</v>
      </c>
      <c r="G63" s="122">
        <f t="shared" si="24"/>
        <v>111.66623141650268</v>
      </c>
      <c r="H63" s="122">
        <f t="shared" si="24"/>
        <v>104.4634043075442</v>
      </c>
      <c r="I63" s="122">
        <f t="shared" si="24"/>
        <v>105.49689993639937</v>
      </c>
      <c r="J63" s="122">
        <f t="shared" si="24"/>
        <v>114.92895128116442</v>
      </c>
      <c r="K63" s="122">
        <f t="shared" si="24"/>
        <v>115.41970519141015</v>
      </c>
      <c r="L63" s="122">
        <f t="shared" si="24"/>
        <v>137.15387655611269</v>
      </c>
      <c r="M63" s="122">
        <f t="shared" si="24"/>
        <v>130.86746342415228</v>
      </c>
      <c r="N63" s="122">
        <f t="shared" si="24"/>
        <v>123.79372063582684</v>
      </c>
      <c r="O63" s="122">
        <f t="shared" si="24"/>
        <v>133.24397111378272</v>
      </c>
      <c r="P63" s="122">
        <f t="shared" si="24"/>
        <v>127.30813022754374</v>
      </c>
      <c r="Q63" s="122">
        <f t="shared" si="24"/>
        <v>143.91676041747613</v>
      </c>
      <c r="R63" s="122">
        <f t="shared" ref="R63:V63" si="25">SUM(R64:R65)</f>
        <v>156.61110000678457</v>
      </c>
      <c r="S63" s="122">
        <f t="shared" si="25"/>
        <v>182.49601859276515</v>
      </c>
      <c r="T63" s="122">
        <f t="shared" si="25"/>
        <v>167.30144148856954</v>
      </c>
      <c r="U63" s="122">
        <f t="shared" si="25"/>
        <v>167.52889237833054</v>
      </c>
      <c r="V63" s="122">
        <f t="shared" si="25"/>
        <v>182.70592057679897</v>
      </c>
      <c r="W63" s="122">
        <f t="shared" ref="W63" si="26">SUM(W64:W65)</f>
        <v>171.01828508135983</v>
      </c>
      <c r="DA63" s="130" t="s">
        <v>1796</v>
      </c>
    </row>
    <row r="64" spans="1:105" ht="12" customHeight="1" x14ac:dyDescent="0.25">
      <c r="A64" s="97" t="s">
        <v>217</v>
      </c>
      <c r="B64" s="98">
        <v>76.191671482466219</v>
      </c>
      <c r="C64" s="98">
        <v>85.68625536111368</v>
      </c>
      <c r="D64" s="98">
        <v>88.279009286416155</v>
      </c>
      <c r="E64" s="98">
        <v>96.97567337702192</v>
      </c>
      <c r="F64" s="98">
        <v>107.3511437565886</v>
      </c>
      <c r="G64" s="98">
        <v>109.17839700430149</v>
      </c>
      <c r="H64" s="98">
        <v>102.21487854387303</v>
      </c>
      <c r="I64" s="98">
        <v>103.20801876605643</v>
      </c>
      <c r="J64" s="98">
        <v>112.45824966849204</v>
      </c>
      <c r="K64" s="98">
        <v>112.98341705409239</v>
      </c>
      <c r="L64" s="98">
        <v>134.31533797662536</v>
      </c>
      <c r="M64" s="98">
        <v>128.17802284093901</v>
      </c>
      <c r="N64" s="98">
        <v>121.31831598497897</v>
      </c>
      <c r="O64" s="98">
        <v>130.58357952810815</v>
      </c>
      <c r="P64" s="98">
        <v>124.76187831674802</v>
      </c>
      <c r="Q64" s="98">
        <v>141.09996556082527</v>
      </c>
      <c r="R64" s="98">
        <v>153.56380594870325</v>
      </c>
      <c r="S64" s="98">
        <v>179.00079490476088</v>
      </c>
      <c r="T64" s="98">
        <v>164.07603652617072</v>
      </c>
      <c r="U64" s="98">
        <v>164.26476018588772</v>
      </c>
      <c r="V64" s="98">
        <v>179.21663516771682</v>
      </c>
      <c r="W64" s="98">
        <v>167.76714897559373</v>
      </c>
      <c r="DA64" s="63" t="s">
        <v>1797</v>
      </c>
    </row>
    <row r="65" spans="1:105" ht="12" customHeight="1" x14ac:dyDescent="0.25">
      <c r="A65" s="97" t="s">
        <v>53</v>
      </c>
      <c r="B65" s="98">
        <v>1.9047917870616558</v>
      </c>
      <c r="C65" s="98">
        <v>2.0982657022185656</v>
      </c>
      <c r="D65" s="98">
        <v>2.1195558749574368</v>
      </c>
      <c r="E65" s="98">
        <v>2.2268611532265679</v>
      </c>
      <c r="F65" s="98">
        <v>2.496990936061795</v>
      </c>
      <c r="G65" s="98">
        <v>2.4878344122011944</v>
      </c>
      <c r="H65" s="98">
        <v>2.2485257636711653</v>
      </c>
      <c r="I65" s="98">
        <v>2.2888811703429495</v>
      </c>
      <c r="J65" s="98">
        <v>2.4707016126723755</v>
      </c>
      <c r="K65" s="98">
        <v>2.4362881373177627</v>
      </c>
      <c r="L65" s="98">
        <v>2.838538579487345</v>
      </c>
      <c r="M65" s="98">
        <v>2.6894405832132739</v>
      </c>
      <c r="N65" s="98">
        <v>2.4754046508478744</v>
      </c>
      <c r="O65" s="98">
        <v>2.6603915856745681</v>
      </c>
      <c r="P65" s="98">
        <v>2.5462519107957222</v>
      </c>
      <c r="Q65" s="98">
        <v>2.8167948566508527</v>
      </c>
      <c r="R65" s="98">
        <v>3.0472940580813335</v>
      </c>
      <c r="S65" s="98">
        <v>3.4952236880042853</v>
      </c>
      <c r="T65" s="98">
        <v>3.225404962398819</v>
      </c>
      <c r="U65" s="98">
        <v>3.2641321924428071</v>
      </c>
      <c r="V65" s="98">
        <v>3.489285409082171</v>
      </c>
      <c r="W65" s="98">
        <v>3.251136105766117</v>
      </c>
      <c r="DA65" s="63" t="s">
        <v>1798</v>
      </c>
    </row>
    <row r="66" spans="1:105" ht="12.95" customHeight="1" x14ac:dyDescent="0.25">
      <c r="A66" s="121" t="s">
        <v>92</v>
      </c>
      <c r="B66" s="122">
        <f t="shared" ref="B66:W66" si="27">B67</f>
        <v>0.39174968388874365</v>
      </c>
      <c r="C66" s="122">
        <f t="shared" si="27"/>
        <v>0.43353230385595476</v>
      </c>
      <c r="D66" s="122">
        <f t="shared" si="27"/>
        <v>0.50822094187899736</v>
      </c>
      <c r="E66" s="122">
        <f t="shared" si="27"/>
        <v>1.3276321259874777</v>
      </c>
      <c r="F66" s="122">
        <f t="shared" si="27"/>
        <v>0.60279403307944079</v>
      </c>
      <c r="G66" s="122">
        <f t="shared" si="27"/>
        <v>0.8127078825440599</v>
      </c>
      <c r="H66" s="122">
        <f t="shared" si="27"/>
        <v>1.5889696919875598</v>
      </c>
      <c r="I66" s="122">
        <f t="shared" si="27"/>
        <v>0.93857852072498893</v>
      </c>
      <c r="J66" s="122">
        <f t="shared" si="27"/>
        <v>0.97683740592861801</v>
      </c>
      <c r="K66" s="122">
        <f t="shared" si="27"/>
        <v>1.1150404440895119</v>
      </c>
      <c r="L66" s="122">
        <f t="shared" si="27"/>
        <v>1.6298754374326687</v>
      </c>
      <c r="M66" s="122">
        <f t="shared" si="27"/>
        <v>1.9553185797696302</v>
      </c>
      <c r="N66" s="122">
        <f t="shared" si="27"/>
        <v>2.1674853254419508</v>
      </c>
      <c r="O66" s="122">
        <f t="shared" si="27"/>
        <v>2.4348992692812383</v>
      </c>
      <c r="P66" s="122">
        <f t="shared" si="27"/>
        <v>2.688151448004108</v>
      </c>
      <c r="Q66" s="122">
        <f t="shared" si="27"/>
        <v>3.2612723991983676</v>
      </c>
      <c r="R66" s="122">
        <f t="shared" si="27"/>
        <v>3.5762395666502158</v>
      </c>
      <c r="S66" s="122">
        <f t="shared" si="27"/>
        <v>3.4532324819367695</v>
      </c>
      <c r="T66" s="122">
        <f t="shared" si="27"/>
        <v>4.5802616997462824</v>
      </c>
      <c r="U66" s="122">
        <f t="shared" si="27"/>
        <v>5.4219479426172876</v>
      </c>
      <c r="V66" s="122">
        <f t="shared" si="27"/>
        <v>6.2237913245156209</v>
      </c>
      <c r="W66" s="122">
        <f t="shared" si="27"/>
        <v>6.4898274244851537</v>
      </c>
      <c r="DA66" s="130" t="s">
        <v>1799</v>
      </c>
    </row>
    <row r="67" spans="1:105" ht="12" customHeight="1" x14ac:dyDescent="0.25">
      <c r="A67" s="97" t="s">
        <v>53</v>
      </c>
      <c r="B67" s="98">
        <v>0.39174968388874365</v>
      </c>
      <c r="C67" s="98">
        <v>0.43353230385595476</v>
      </c>
      <c r="D67" s="98">
        <v>0.50822094187899736</v>
      </c>
      <c r="E67" s="98">
        <v>1.3276321259874777</v>
      </c>
      <c r="F67" s="98">
        <v>0.60279403307944079</v>
      </c>
      <c r="G67" s="98">
        <v>0.8127078825440599</v>
      </c>
      <c r="H67" s="98">
        <v>1.5889696919875598</v>
      </c>
      <c r="I67" s="98">
        <v>0.93857852072498893</v>
      </c>
      <c r="J67" s="98">
        <v>0.97683740592861801</v>
      </c>
      <c r="K67" s="98">
        <v>1.1150404440895119</v>
      </c>
      <c r="L67" s="98">
        <v>1.6298754374326687</v>
      </c>
      <c r="M67" s="98">
        <v>1.9553185797696302</v>
      </c>
      <c r="N67" s="98">
        <v>2.1674853254419508</v>
      </c>
      <c r="O67" s="98">
        <v>2.4348992692812383</v>
      </c>
      <c r="P67" s="98">
        <v>2.688151448004108</v>
      </c>
      <c r="Q67" s="98">
        <v>3.2612723991983676</v>
      </c>
      <c r="R67" s="98">
        <v>3.5762395666502158</v>
      </c>
      <c r="S67" s="98">
        <v>3.4532324819367695</v>
      </c>
      <c r="T67" s="98">
        <v>4.5802616997462824</v>
      </c>
      <c r="U67" s="98">
        <v>5.4219479426172876</v>
      </c>
      <c r="V67" s="98">
        <v>6.2237913245156209</v>
      </c>
      <c r="W67" s="98">
        <v>6.4898274244851537</v>
      </c>
      <c r="DA67" s="63" t="s">
        <v>1800</v>
      </c>
    </row>
    <row r="68" spans="1:105" ht="12" customHeight="1" x14ac:dyDescent="0.25">
      <c r="A68" s="121" t="s">
        <v>55</v>
      </c>
      <c r="B68" s="122">
        <v>6.5949370147127553</v>
      </c>
      <c r="C68" s="122">
        <v>6.5593908136836712</v>
      </c>
      <c r="D68" s="122">
        <v>7.1658605160147957</v>
      </c>
      <c r="E68" s="122">
        <v>7.4868353967005321</v>
      </c>
      <c r="F68" s="122">
        <v>7.6713174145361931</v>
      </c>
      <c r="G68" s="122">
        <v>7.7188222739033758</v>
      </c>
      <c r="H68" s="122">
        <v>7.2491303419905861</v>
      </c>
      <c r="I68" s="122">
        <v>7.6017642166618131</v>
      </c>
      <c r="J68" s="122">
        <v>8.2123447571419668</v>
      </c>
      <c r="K68" s="122">
        <v>7.4156675671320711</v>
      </c>
      <c r="L68" s="122">
        <v>9.6870094533139817</v>
      </c>
      <c r="M68" s="122">
        <v>10.258980555174121</v>
      </c>
      <c r="N68" s="122">
        <v>8.9779487135305871</v>
      </c>
      <c r="O68" s="122">
        <v>10.9660442581034</v>
      </c>
      <c r="P68" s="122">
        <v>13.153312170598147</v>
      </c>
      <c r="Q68" s="122">
        <v>11.136954318897514</v>
      </c>
      <c r="R68" s="122">
        <v>11.656586461180179</v>
      </c>
      <c r="S68" s="122">
        <v>12.048815980704481</v>
      </c>
      <c r="T68" s="122">
        <v>13.635830336258053</v>
      </c>
      <c r="U68" s="122">
        <v>17.750005571911057</v>
      </c>
      <c r="V68" s="122">
        <v>13.912294655989658</v>
      </c>
      <c r="W68" s="122">
        <v>14.795877975021957</v>
      </c>
      <c r="DA68" s="130" t="s">
        <v>1801</v>
      </c>
    </row>
    <row r="69" spans="1:105" ht="12" customHeight="1" x14ac:dyDescent="0.25">
      <c r="A69" s="97" t="s">
        <v>134</v>
      </c>
      <c r="B69" s="98">
        <v>4.8936937421333306</v>
      </c>
      <c r="C69" s="98">
        <v>5.0658092590119299</v>
      </c>
      <c r="D69" s="98">
        <v>5.7623662654154035</v>
      </c>
      <c r="E69" s="98">
        <v>6.2067369583349326</v>
      </c>
      <c r="F69" s="98">
        <v>6.4727918856405386</v>
      </c>
      <c r="G69" s="98">
        <v>6.680450874281517</v>
      </c>
      <c r="H69" s="98">
        <v>6.6117563400299577</v>
      </c>
      <c r="I69" s="98">
        <v>6.9634729876996815</v>
      </c>
      <c r="J69" s="98">
        <v>7.5438800416650267</v>
      </c>
      <c r="K69" s="98">
        <v>6.6478389645353948</v>
      </c>
      <c r="L69" s="98">
        <v>8.4554753057870737</v>
      </c>
      <c r="M69" s="98">
        <v>8.8841027107510708</v>
      </c>
      <c r="N69" s="98">
        <v>7.6370770906440484</v>
      </c>
      <c r="O69" s="98">
        <v>9.3654922457111276</v>
      </c>
      <c r="P69" s="98">
        <v>11.39657146839312</v>
      </c>
      <c r="Q69" s="98">
        <v>9.0660817273793306</v>
      </c>
      <c r="R69" s="98">
        <v>9.31797982962253</v>
      </c>
      <c r="S69" s="98">
        <v>9.5896572006254086</v>
      </c>
      <c r="T69" s="98">
        <v>10.983161836609549</v>
      </c>
      <c r="U69" s="98">
        <v>14.485343382114083</v>
      </c>
      <c r="V69" s="98">
        <v>10.74713487276456</v>
      </c>
      <c r="W69" s="98">
        <v>11.401087164900931</v>
      </c>
      <c r="DA69" s="63" t="s">
        <v>1802</v>
      </c>
    </row>
    <row r="70" spans="1:105" ht="12" customHeight="1" x14ac:dyDescent="0.25">
      <c r="A70" s="97" t="s">
        <v>133</v>
      </c>
      <c r="B70" s="98">
        <v>1.8822260974762326E-4</v>
      </c>
      <c r="C70" s="98">
        <v>7.5072287805522915E-3</v>
      </c>
      <c r="D70" s="98">
        <v>3.0641207155517467E-2</v>
      </c>
      <c r="E70" s="98">
        <v>5.7813206075278817E-2</v>
      </c>
      <c r="F70" s="98">
        <v>8.4923498580121409E-2</v>
      </c>
      <c r="G70" s="98">
        <v>0.13122818759223348</v>
      </c>
      <c r="H70" s="98">
        <v>0.17755441775043157</v>
      </c>
      <c r="I70" s="98">
        <v>0.28510142283091389</v>
      </c>
      <c r="J70" s="98">
        <v>0.43492063291001409</v>
      </c>
      <c r="K70" s="98">
        <v>0.57239539324623845</v>
      </c>
      <c r="L70" s="98">
        <v>1.047771049081609</v>
      </c>
      <c r="M70" s="98">
        <v>1.1538673932312862</v>
      </c>
      <c r="N70" s="98">
        <v>1.229920701373175</v>
      </c>
      <c r="O70" s="98">
        <v>1.4576112932557583</v>
      </c>
      <c r="P70" s="98">
        <v>1.5380432719670392</v>
      </c>
      <c r="Q70" s="98">
        <v>1.7505746200301524</v>
      </c>
      <c r="R70" s="98">
        <v>1.9696463127861521</v>
      </c>
      <c r="S70" s="98">
        <v>2.0753425369843645</v>
      </c>
      <c r="T70" s="98">
        <v>2.304594028879337</v>
      </c>
      <c r="U70" s="98">
        <v>2.9188151684222046</v>
      </c>
      <c r="V70" s="98">
        <v>2.7700251298325114</v>
      </c>
      <c r="W70" s="98">
        <v>2.9856359183459613</v>
      </c>
      <c r="DA70" s="63" t="s">
        <v>1803</v>
      </c>
    </row>
    <row r="71" spans="1:105" ht="12" customHeight="1" x14ac:dyDescent="0.25">
      <c r="A71" s="100" t="s">
        <v>217</v>
      </c>
      <c r="B71" s="101">
        <v>9.6829505615095355E-5</v>
      </c>
      <c r="C71" s="101">
        <v>3.7366163922626251E-3</v>
      </c>
      <c r="D71" s="101">
        <v>1.5323764141710293E-2</v>
      </c>
      <c r="E71" s="101">
        <v>2.885857299890968E-2</v>
      </c>
      <c r="F71" s="101">
        <v>4.2888419626977495E-2</v>
      </c>
      <c r="G71" s="101">
        <v>6.6272890030406095E-2</v>
      </c>
      <c r="H71" s="101">
        <v>8.7113381252040156E-2</v>
      </c>
      <c r="I71" s="101">
        <v>0.14221676534701608</v>
      </c>
      <c r="J71" s="101">
        <v>0.21773749661756894</v>
      </c>
      <c r="K71" s="101">
        <v>0.26936835153567146</v>
      </c>
      <c r="L71" s="101">
        <v>0.52507358910782054</v>
      </c>
      <c r="M71" s="101">
        <v>0.58341407927353484</v>
      </c>
      <c r="N71" s="101">
        <v>0.57958323877558793</v>
      </c>
      <c r="O71" s="101">
        <v>0.80338702937080342</v>
      </c>
      <c r="P71" s="101">
        <v>0.90529369666478554</v>
      </c>
      <c r="Q71" s="101">
        <v>0.81888917592982413</v>
      </c>
      <c r="R71" s="101">
        <v>0.91413351809161825</v>
      </c>
      <c r="S71" s="101">
        <v>0.93417993897005591</v>
      </c>
      <c r="T71" s="101">
        <v>1.086755654775216</v>
      </c>
      <c r="U71" s="101">
        <v>1.4722556560811564</v>
      </c>
      <c r="V71" s="101">
        <v>1.3533593292247006</v>
      </c>
      <c r="W71" s="101">
        <v>1.494085568308805</v>
      </c>
      <c r="DA71" s="131" t="s">
        <v>1804</v>
      </c>
    </row>
    <row r="72" spans="1:105" ht="12" customHeight="1" x14ac:dyDescent="0.25">
      <c r="A72" s="103" t="s">
        <v>52</v>
      </c>
      <c r="B72" s="104">
        <v>9.1393104132527902E-5</v>
      </c>
      <c r="C72" s="104">
        <v>3.7706123882896665E-3</v>
      </c>
      <c r="D72" s="104">
        <v>1.5317443013807174E-2</v>
      </c>
      <c r="E72" s="104">
        <v>2.8954633076369134E-2</v>
      </c>
      <c r="F72" s="104">
        <v>4.2035078953143908E-2</v>
      </c>
      <c r="G72" s="104">
        <v>6.4955297561827385E-2</v>
      </c>
      <c r="H72" s="104">
        <v>9.0441036498391414E-2</v>
      </c>
      <c r="I72" s="104">
        <v>0.14288465748389784</v>
      </c>
      <c r="J72" s="104">
        <v>0.21718313629244515</v>
      </c>
      <c r="K72" s="104">
        <v>0.30302704171056694</v>
      </c>
      <c r="L72" s="104">
        <v>0.52269745997378858</v>
      </c>
      <c r="M72" s="104">
        <v>0.57045331395775123</v>
      </c>
      <c r="N72" s="104">
        <v>0.65033746259758718</v>
      </c>
      <c r="O72" s="104">
        <v>0.65422426388495503</v>
      </c>
      <c r="P72" s="104">
        <v>0.63274957530225373</v>
      </c>
      <c r="Q72" s="104">
        <v>0.93168544410032816</v>
      </c>
      <c r="R72" s="104">
        <v>1.055512794694534</v>
      </c>
      <c r="S72" s="104">
        <v>1.1411625980143085</v>
      </c>
      <c r="T72" s="104">
        <v>1.217838374104121</v>
      </c>
      <c r="U72" s="104">
        <v>1.4465595123410482</v>
      </c>
      <c r="V72" s="104">
        <v>1.416665800607811</v>
      </c>
      <c r="W72" s="104">
        <v>1.4915503500371561</v>
      </c>
      <c r="DA72" s="132" t="s">
        <v>1805</v>
      </c>
    </row>
    <row r="73" spans="1:105" ht="12" customHeight="1" x14ac:dyDescent="0.25">
      <c r="A73" s="106" t="s">
        <v>122</v>
      </c>
      <c r="B73" s="101">
        <v>1.7006534551989814</v>
      </c>
      <c r="C73" s="101">
        <v>1.4768107346288997</v>
      </c>
      <c r="D73" s="101">
        <v>1.3428120952719853</v>
      </c>
      <c r="E73" s="101">
        <v>1.1737014790541396</v>
      </c>
      <c r="F73" s="101">
        <v>1.0487383004050124</v>
      </c>
      <c r="G73" s="101">
        <v>0.83150726480514636</v>
      </c>
      <c r="H73" s="101">
        <v>0.39419340733577402</v>
      </c>
      <c r="I73" s="101">
        <v>0.29928599401194467</v>
      </c>
      <c r="J73" s="101">
        <v>0.19937822144048825</v>
      </c>
      <c r="K73" s="101">
        <v>0.1671094967722902</v>
      </c>
      <c r="L73" s="101">
        <v>0.14912655879258288</v>
      </c>
      <c r="M73" s="101">
        <v>0.15169548182717735</v>
      </c>
      <c r="N73" s="101">
        <v>6.2894235846459937E-2</v>
      </c>
      <c r="O73" s="101">
        <v>7.915360471285085E-2</v>
      </c>
      <c r="P73" s="101">
        <v>0.12726828583946187</v>
      </c>
      <c r="Q73" s="101">
        <v>7.1756657984162669E-2</v>
      </c>
      <c r="R73" s="101">
        <v>6.4178054964114342E-2</v>
      </c>
      <c r="S73" s="101">
        <v>5.187361544383106E-2</v>
      </c>
      <c r="T73" s="101">
        <v>2.5237166011565223E-2</v>
      </c>
      <c r="U73" s="101">
        <v>3.617502440008219E-2</v>
      </c>
      <c r="V73" s="101">
        <v>3.0010315776052551E-2</v>
      </c>
      <c r="W73" s="101">
        <v>4.3263843292832053E-2</v>
      </c>
      <c r="DA73" s="131" t="s">
        <v>1806</v>
      </c>
    </row>
    <row r="74" spans="1:105" ht="12" customHeight="1" x14ac:dyDescent="0.25">
      <c r="A74" s="107" t="s">
        <v>121</v>
      </c>
      <c r="B74" s="104">
        <v>4.0159477069460559E-4</v>
      </c>
      <c r="C74" s="104">
        <v>9.2635912622894851E-3</v>
      </c>
      <c r="D74" s="104">
        <v>3.0040948171889008E-2</v>
      </c>
      <c r="E74" s="104">
        <v>4.8583753236180853E-2</v>
      </c>
      <c r="F74" s="104">
        <v>6.4863729910521167E-2</v>
      </c>
      <c r="G74" s="104">
        <v>7.5635947224479388E-2</v>
      </c>
      <c r="H74" s="104">
        <v>6.562617687442282E-2</v>
      </c>
      <c r="I74" s="104">
        <v>5.390381211927199E-2</v>
      </c>
      <c r="J74" s="104">
        <v>3.4165861126437179E-2</v>
      </c>
      <c r="K74" s="104">
        <v>2.8323712578147926E-2</v>
      </c>
      <c r="L74" s="104">
        <v>3.4636539652716222E-2</v>
      </c>
      <c r="M74" s="104">
        <v>6.9314969364587087E-2</v>
      </c>
      <c r="N74" s="104">
        <v>4.8056685666904048E-2</v>
      </c>
      <c r="O74" s="104">
        <v>6.3787114423662555E-2</v>
      </c>
      <c r="P74" s="104">
        <v>9.1429144398526105E-2</v>
      </c>
      <c r="Q74" s="104">
        <v>0.24854131350386877</v>
      </c>
      <c r="R74" s="104">
        <v>0.30478226380738171</v>
      </c>
      <c r="S74" s="104">
        <v>0.33194262765087601</v>
      </c>
      <c r="T74" s="104">
        <v>0.3228373047576002</v>
      </c>
      <c r="U74" s="104">
        <v>0.30967199697468661</v>
      </c>
      <c r="V74" s="104">
        <v>0.36512433761653273</v>
      </c>
      <c r="W74" s="104">
        <v>0.36589104848223297</v>
      </c>
      <c r="DA74" s="132" t="s">
        <v>1807</v>
      </c>
    </row>
    <row r="75" spans="1:105" ht="12" customHeight="1" x14ac:dyDescent="0.25">
      <c r="A75" s="108" t="s">
        <v>53</v>
      </c>
      <c r="B75" s="98">
        <v>2.0660402756873171E-4</v>
      </c>
      <c r="C75" s="98">
        <v>4.6114281907920149E-3</v>
      </c>
      <c r="D75" s="98">
        <v>1.5022547581988632E-2</v>
      </c>
      <c r="E75" s="98">
        <v>2.4236067402924541E-2</v>
      </c>
      <c r="F75" s="98">
        <v>3.2786634487576793E-2</v>
      </c>
      <c r="G75" s="98">
        <v>3.8139845799011432E-2</v>
      </c>
      <c r="H75" s="98">
        <v>3.2270361217095124E-2</v>
      </c>
      <c r="I75" s="98">
        <v>2.688747257675338E-2</v>
      </c>
      <c r="J75" s="98">
        <v>1.7003253201596437E-2</v>
      </c>
      <c r="K75" s="98">
        <v>1.3253238993347656E-2</v>
      </c>
      <c r="L75" s="98">
        <v>1.5728517023912904E-2</v>
      </c>
      <c r="M75" s="98">
        <v>3.3862753292181948E-2</v>
      </c>
      <c r="N75" s="98">
        <v>2.1918231679642335E-2</v>
      </c>
      <c r="O75" s="98">
        <v>3.4349683629386785E-2</v>
      </c>
      <c r="P75" s="98">
        <v>5.3342225262711492E-2</v>
      </c>
      <c r="Q75" s="98">
        <v>0.10490222968967465</v>
      </c>
      <c r="R75" s="98">
        <v>0.1265079836630873</v>
      </c>
      <c r="S75" s="98">
        <v>0.13806979097663485</v>
      </c>
      <c r="T75" s="98">
        <v>0.15355018449774163</v>
      </c>
      <c r="U75" s="98">
        <v>0.14524157927609907</v>
      </c>
      <c r="V75" s="98">
        <v>0.17395044295667286</v>
      </c>
      <c r="W75" s="98">
        <v>0.18258787189551295</v>
      </c>
      <c r="DA75" s="63" t="s">
        <v>1808</v>
      </c>
    </row>
    <row r="76" spans="1:105" ht="12" customHeight="1" x14ac:dyDescent="0.25">
      <c r="A76" s="108" t="s">
        <v>52</v>
      </c>
      <c r="B76" s="98">
        <v>1.9499074312587391E-4</v>
      </c>
      <c r="C76" s="98">
        <v>4.6521630714974702E-3</v>
      </c>
      <c r="D76" s="98">
        <v>1.5018400589900376E-2</v>
      </c>
      <c r="E76" s="98">
        <v>2.4347685833256312E-2</v>
      </c>
      <c r="F76" s="98">
        <v>3.2077095422944374E-2</v>
      </c>
      <c r="G76" s="98">
        <v>3.7496101425467949E-2</v>
      </c>
      <c r="H76" s="98">
        <v>3.3355815657327696E-2</v>
      </c>
      <c r="I76" s="98">
        <v>2.7016339542518607E-2</v>
      </c>
      <c r="J76" s="98">
        <v>1.7162607924840742E-2</v>
      </c>
      <c r="K76" s="98">
        <v>1.507047358480027E-2</v>
      </c>
      <c r="L76" s="98">
        <v>1.8908022628803322E-2</v>
      </c>
      <c r="M76" s="98">
        <v>3.5452216072405132E-2</v>
      </c>
      <c r="N76" s="98">
        <v>2.6138453987261709E-2</v>
      </c>
      <c r="O76" s="98">
        <v>2.9437430794275764E-2</v>
      </c>
      <c r="P76" s="98">
        <v>3.8086919135814613E-2</v>
      </c>
      <c r="Q76" s="98">
        <v>0.1436390838141941</v>
      </c>
      <c r="R76" s="98">
        <v>0.17827428014429444</v>
      </c>
      <c r="S76" s="98">
        <v>0.19387283667424113</v>
      </c>
      <c r="T76" s="98">
        <v>0.16928712025985854</v>
      </c>
      <c r="U76" s="98">
        <v>0.16443041769858757</v>
      </c>
      <c r="V76" s="98">
        <v>0.1911738946598599</v>
      </c>
      <c r="W76" s="98">
        <v>0.18330317658672002</v>
      </c>
      <c r="DA76" s="63" t="s">
        <v>1809</v>
      </c>
    </row>
    <row r="77" spans="1:105" ht="12" customHeight="1" x14ac:dyDescent="0.25">
      <c r="A77" s="121" t="s">
        <v>54</v>
      </c>
      <c r="B77" s="122">
        <v>3.3197004345647185</v>
      </c>
      <c r="C77" s="122">
        <v>3.8088933921652921</v>
      </c>
      <c r="D77" s="122">
        <v>3.6824034382135271</v>
      </c>
      <c r="E77" s="122">
        <v>3.6228284719797843</v>
      </c>
      <c r="F77" s="122">
        <v>3.8560216678321604</v>
      </c>
      <c r="G77" s="122">
        <v>3.9219899859458254</v>
      </c>
      <c r="H77" s="122">
        <v>3.8863441308199889</v>
      </c>
      <c r="I77" s="122">
        <v>3.9734862085572251</v>
      </c>
      <c r="J77" s="122">
        <v>4.4747418081536017</v>
      </c>
      <c r="K77" s="122">
        <v>4.7615624132079688</v>
      </c>
      <c r="L77" s="122">
        <v>4.7943354457197085</v>
      </c>
      <c r="M77" s="122">
        <v>5.3978571287758275</v>
      </c>
      <c r="N77" s="122">
        <v>6.4541693414102888</v>
      </c>
      <c r="O77" s="122">
        <v>5.9197208226990732</v>
      </c>
      <c r="P77" s="122">
        <v>5.9668969402528287</v>
      </c>
      <c r="Q77" s="122">
        <v>5.604115393985591</v>
      </c>
      <c r="R77" s="122">
        <v>5.6499270991542225</v>
      </c>
      <c r="S77" s="122">
        <v>6.3837452876866951</v>
      </c>
      <c r="T77" s="122">
        <v>6.3883505892269881</v>
      </c>
      <c r="U77" s="122">
        <v>6.4656081356754367</v>
      </c>
      <c r="V77" s="122">
        <v>5.5326834009240109</v>
      </c>
      <c r="W77" s="122">
        <v>4.1711654508337483</v>
      </c>
      <c r="DA77" s="130" t="s">
        <v>1810</v>
      </c>
    </row>
    <row r="78" spans="1:105" ht="12" customHeight="1" x14ac:dyDescent="0.25">
      <c r="A78" s="97" t="s">
        <v>192</v>
      </c>
      <c r="B78" s="98">
        <v>1.713653367162657</v>
      </c>
      <c r="C78" s="98">
        <v>2.4642193566708035</v>
      </c>
      <c r="D78" s="98">
        <v>2.0241359179263263</v>
      </c>
      <c r="E78" s="98">
        <v>1.8688309631698201</v>
      </c>
      <c r="F78" s="98">
        <v>1.9230740080567117</v>
      </c>
      <c r="G78" s="98">
        <v>1.9893775476517015</v>
      </c>
      <c r="H78" s="98">
        <v>2.0309208122350659</v>
      </c>
      <c r="I78" s="98">
        <v>2.1366779128197253</v>
      </c>
      <c r="J78" s="98">
        <v>2.6244275067468052</v>
      </c>
      <c r="K78" s="98">
        <v>2.9551698739795782</v>
      </c>
      <c r="L78" s="98">
        <v>3.250299918592261</v>
      </c>
      <c r="M78" s="98">
        <v>3.1265959756248645</v>
      </c>
      <c r="N78" s="98">
        <v>3.9284030070120042</v>
      </c>
      <c r="O78" s="98">
        <v>3.3037528308956192</v>
      </c>
      <c r="P78" s="98">
        <v>3.0679827290908133</v>
      </c>
      <c r="Q78" s="98">
        <v>3.9473017946222355</v>
      </c>
      <c r="R78" s="98">
        <v>4.0475232167670416</v>
      </c>
      <c r="S78" s="98">
        <v>4.9932681933914846</v>
      </c>
      <c r="T78" s="98">
        <v>4.6082618076485895</v>
      </c>
      <c r="U78" s="98">
        <v>4.6293411263190922</v>
      </c>
      <c r="V78" s="98">
        <v>4.8443592140115888</v>
      </c>
      <c r="W78" s="98">
        <v>3.9681261863455779</v>
      </c>
      <c r="DA78" s="63" t="s">
        <v>1811</v>
      </c>
    </row>
    <row r="79" spans="1:105" ht="12" customHeight="1" x14ac:dyDescent="0.25">
      <c r="A79" s="109" t="s">
        <v>120</v>
      </c>
      <c r="B79" s="33">
        <v>1.6060470674020615</v>
      </c>
      <c r="C79" s="33">
        <v>1.3446740354944886</v>
      </c>
      <c r="D79" s="33">
        <v>1.6582675202872008</v>
      </c>
      <c r="E79" s="33">
        <v>1.7539975088099642</v>
      </c>
      <c r="F79" s="33">
        <v>1.9329476597754487</v>
      </c>
      <c r="G79" s="33">
        <v>1.9326124382941241</v>
      </c>
      <c r="H79" s="33">
        <v>1.8554233185849229</v>
      </c>
      <c r="I79" s="33">
        <v>1.8368082957374996</v>
      </c>
      <c r="J79" s="33">
        <v>1.8503143014067964</v>
      </c>
      <c r="K79" s="33">
        <v>1.8063925392283904</v>
      </c>
      <c r="L79" s="33">
        <v>1.5440355271274477</v>
      </c>
      <c r="M79" s="33">
        <v>2.271261153150963</v>
      </c>
      <c r="N79" s="33">
        <v>2.525766334398285</v>
      </c>
      <c r="O79" s="33">
        <v>2.6159679918034535</v>
      </c>
      <c r="P79" s="33">
        <v>2.898914211162015</v>
      </c>
      <c r="Q79" s="33">
        <v>1.656813599363355</v>
      </c>
      <c r="R79" s="33">
        <v>1.6024038823871805</v>
      </c>
      <c r="S79" s="33">
        <v>1.3904770942952103</v>
      </c>
      <c r="T79" s="33">
        <v>1.7800887815783988</v>
      </c>
      <c r="U79" s="33">
        <v>1.8362670093563449</v>
      </c>
      <c r="V79" s="33">
        <v>0.6883241869124217</v>
      </c>
      <c r="W79" s="33">
        <v>0.20303926448817045</v>
      </c>
      <c r="DA79" s="60" t="s">
        <v>1812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7.9403131951145305</v>
      </c>
      <c r="C81" s="117">
        <f t="shared" si="28"/>
        <v>8.6123648530131902</v>
      </c>
      <c r="D81" s="117">
        <f t="shared" si="28"/>
        <v>8.0996206552293479</v>
      </c>
      <c r="E81" s="117">
        <f t="shared" si="28"/>
        <v>8.4081349882444467</v>
      </c>
      <c r="F81" s="117">
        <f t="shared" si="28"/>
        <v>9.0905360755748923</v>
      </c>
      <c r="G81" s="117">
        <f t="shared" si="28"/>
        <v>8.9451682469457747</v>
      </c>
      <c r="H81" s="117">
        <f t="shared" si="28"/>
        <v>9.2697840599067831</v>
      </c>
      <c r="I81" s="117">
        <f t="shared" si="28"/>
        <v>8.5154037765959139</v>
      </c>
      <c r="J81" s="117">
        <f t="shared" si="28"/>
        <v>9.683468372118325</v>
      </c>
      <c r="K81" s="117">
        <f t="shared" si="28"/>
        <v>11.089599344623103</v>
      </c>
      <c r="L81" s="117">
        <f t="shared" si="28"/>
        <v>11.881431987605346</v>
      </c>
      <c r="M81" s="117">
        <f t="shared" si="28"/>
        <v>9.9961272473283476</v>
      </c>
      <c r="N81" s="117">
        <f t="shared" si="28"/>
        <v>12.859160555056935</v>
      </c>
      <c r="O81" s="117">
        <f t="shared" si="28"/>
        <v>14.923903690143694</v>
      </c>
      <c r="P81" s="117">
        <f t="shared" si="28"/>
        <v>16.974022277744993</v>
      </c>
      <c r="Q81" s="117">
        <f t="shared" si="28"/>
        <v>17.435511618959438</v>
      </c>
      <c r="R81" s="117">
        <f t="shared" ref="R81:V81" si="29">R82+R85+R87+R100</f>
        <v>19.679153004787839</v>
      </c>
      <c r="S81" s="117">
        <f t="shared" si="29"/>
        <v>17.743757504525174</v>
      </c>
      <c r="T81" s="117">
        <f t="shared" si="29"/>
        <v>18.836197788077182</v>
      </c>
      <c r="U81" s="117">
        <f t="shared" si="29"/>
        <v>12.571338698502984</v>
      </c>
      <c r="V81" s="117">
        <f t="shared" si="29"/>
        <v>12.008387233257395</v>
      </c>
      <c r="W81" s="117">
        <f t="shared" ref="W81" si="30">W82+W85+W87+W100</f>
        <v>12.429135341553923</v>
      </c>
      <c r="DA81" s="129" t="s">
        <v>1813</v>
      </c>
    </row>
    <row r="82" spans="1:105" ht="12.95" customHeight="1" x14ac:dyDescent="0.25">
      <c r="A82" s="121" t="s">
        <v>57</v>
      </c>
      <c r="B82" s="122">
        <f t="shared" ref="B82:Q82" si="31">SUM(B83:B84)</f>
        <v>6.9866070168292209</v>
      </c>
      <c r="C82" s="122">
        <f t="shared" si="31"/>
        <v>7.6813986917881056</v>
      </c>
      <c r="D82" s="122">
        <f t="shared" si="31"/>
        <v>7.2011323713516768</v>
      </c>
      <c r="E82" s="122">
        <f t="shared" si="31"/>
        <v>7.4963632128979594</v>
      </c>
      <c r="F82" s="122">
        <f t="shared" si="31"/>
        <v>8.1859065663204014</v>
      </c>
      <c r="G82" s="122">
        <f t="shared" si="31"/>
        <v>8.022192673178818</v>
      </c>
      <c r="H82" s="122">
        <f t="shared" si="31"/>
        <v>8.2750897296462629</v>
      </c>
      <c r="I82" s="122">
        <f t="shared" si="31"/>
        <v>7.605451378196002</v>
      </c>
      <c r="J82" s="122">
        <f t="shared" si="31"/>
        <v>8.6757808501197804</v>
      </c>
      <c r="K82" s="122">
        <f t="shared" si="31"/>
        <v>9.9870741574053756</v>
      </c>
      <c r="L82" s="122">
        <f t="shared" si="31"/>
        <v>10.700521166476607</v>
      </c>
      <c r="M82" s="122">
        <f t="shared" si="31"/>
        <v>8.5598600443122432</v>
      </c>
      <c r="N82" s="122">
        <f t="shared" si="31"/>
        <v>11.370940633704414</v>
      </c>
      <c r="O82" s="122">
        <f t="shared" si="31"/>
        <v>13.011406400078235</v>
      </c>
      <c r="P82" s="122">
        <f t="shared" si="31"/>
        <v>14.290908306450389</v>
      </c>
      <c r="Q82" s="122">
        <f t="shared" si="31"/>
        <v>15.268609159791247</v>
      </c>
      <c r="R82" s="122">
        <f t="shared" ref="R82:V82" si="32">SUM(R83:R84)</f>
        <v>17.561297278697467</v>
      </c>
      <c r="S82" s="122">
        <f t="shared" si="32"/>
        <v>15.767153456367213</v>
      </c>
      <c r="T82" s="122">
        <f t="shared" si="32"/>
        <v>16.542156923752565</v>
      </c>
      <c r="U82" s="122">
        <f t="shared" si="32"/>
        <v>10.595098085794682</v>
      </c>
      <c r="V82" s="122">
        <f t="shared" si="32"/>
        <v>10.467014214797972</v>
      </c>
      <c r="W82" s="122">
        <f t="shared" ref="W82" si="33">SUM(W83:W84)</f>
        <v>10.982754405249439</v>
      </c>
      <c r="DA82" s="130" t="s">
        <v>1814</v>
      </c>
    </row>
    <row r="83" spans="1:105" ht="12" customHeight="1" x14ac:dyDescent="0.25">
      <c r="A83" s="97" t="s">
        <v>204</v>
      </c>
      <c r="B83" s="98">
        <v>6.9174326899299219</v>
      </c>
      <c r="C83" s="98">
        <v>7.6068883847103796</v>
      </c>
      <c r="D83" s="98">
        <v>7.1326313278665356</v>
      </c>
      <c r="E83" s="98">
        <v>7.4281340474783821</v>
      </c>
      <c r="F83" s="98">
        <v>8.1104468679584638</v>
      </c>
      <c r="G83" s="98">
        <v>7.9497328478312763</v>
      </c>
      <c r="H83" s="98">
        <v>8.2029105868274197</v>
      </c>
      <c r="I83" s="98">
        <v>7.5385770893287569</v>
      </c>
      <c r="J83" s="98">
        <v>8.6002024585080239</v>
      </c>
      <c r="K83" s="98">
        <v>9.9016693424769322</v>
      </c>
      <c r="L83" s="98">
        <v>10.610824087981726</v>
      </c>
      <c r="M83" s="98">
        <v>8.4886165368728097</v>
      </c>
      <c r="N83" s="98">
        <v>11.278885921471678</v>
      </c>
      <c r="O83" s="98">
        <v>12.906230459758639</v>
      </c>
      <c r="P83" s="98">
        <v>14.175188341705002</v>
      </c>
      <c r="Q83" s="98">
        <v>15.147651435994058</v>
      </c>
      <c r="R83" s="98">
        <v>17.4230016456588</v>
      </c>
      <c r="S83" s="98">
        <v>15.644958181285535</v>
      </c>
      <c r="T83" s="98">
        <v>16.41309752585618</v>
      </c>
      <c r="U83" s="98">
        <v>10.511547407616931</v>
      </c>
      <c r="V83" s="98">
        <v>10.386128494388352</v>
      </c>
      <c r="W83" s="98">
        <v>10.898275939438554</v>
      </c>
      <c r="DA83" s="63" t="s">
        <v>1815</v>
      </c>
    </row>
    <row r="84" spans="1:105" ht="12" customHeight="1" x14ac:dyDescent="0.25">
      <c r="A84" s="97" t="s">
        <v>53</v>
      </c>
      <c r="B84" s="98">
        <v>6.9174326899299213E-2</v>
      </c>
      <c r="C84" s="98">
        <v>7.451030707772606E-2</v>
      </c>
      <c r="D84" s="98">
        <v>6.8501043485141383E-2</v>
      </c>
      <c r="E84" s="98">
        <v>6.8229165419577006E-2</v>
      </c>
      <c r="F84" s="98">
        <v>7.5459698361938096E-2</v>
      </c>
      <c r="G84" s="98">
        <v>7.24598253475425E-2</v>
      </c>
      <c r="H84" s="98">
        <v>7.2179142818843578E-2</v>
      </c>
      <c r="I84" s="98">
        <v>6.6874288867245418E-2</v>
      </c>
      <c r="J84" s="98">
        <v>7.5578391611755669E-2</v>
      </c>
      <c r="K84" s="98">
        <v>8.5404814928442596E-2</v>
      </c>
      <c r="L84" s="98">
        <v>8.9697078494881441E-2</v>
      </c>
      <c r="M84" s="98">
        <v>7.1243507439434306E-2</v>
      </c>
      <c r="N84" s="98">
        <v>9.2054712232736563E-2</v>
      </c>
      <c r="O84" s="98">
        <v>0.10517594031959564</v>
      </c>
      <c r="P84" s="98">
        <v>0.11571996474538625</v>
      </c>
      <c r="Q84" s="98">
        <v>0.12095772379718893</v>
      </c>
      <c r="R84" s="98">
        <v>0.13829563303866715</v>
      </c>
      <c r="S84" s="98">
        <v>0.12219527508167775</v>
      </c>
      <c r="T84" s="98">
        <v>0.12905939789638532</v>
      </c>
      <c r="U84" s="98">
        <v>8.3550678177750373E-2</v>
      </c>
      <c r="V84" s="98">
        <v>8.0885720409619666E-2</v>
      </c>
      <c r="W84" s="98">
        <v>8.4478465810885028E-2</v>
      </c>
      <c r="DA84" s="63" t="s">
        <v>1816</v>
      </c>
    </row>
    <row r="85" spans="1:105" ht="12.95" customHeight="1" x14ac:dyDescent="0.25">
      <c r="A85" s="121" t="s">
        <v>92</v>
      </c>
      <c r="B85" s="122">
        <f t="shared" ref="B85:W85" si="34">B86</f>
        <v>3.4767564952923012E-2</v>
      </c>
      <c r="C85" s="122">
        <f t="shared" si="34"/>
        <v>3.7946790252974649E-2</v>
      </c>
      <c r="D85" s="122">
        <f t="shared" si="34"/>
        <v>4.3849800664313987E-2</v>
      </c>
      <c r="E85" s="122">
        <f t="shared" si="34"/>
        <v>0.10063586146693049</v>
      </c>
      <c r="F85" s="122">
        <f t="shared" si="34"/>
        <v>4.1975367694082305E-2</v>
      </c>
      <c r="G85" s="122">
        <f t="shared" si="34"/>
        <v>5.3815508347290049E-2</v>
      </c>
      <c r="H85" s="122">
        <f t="shared" si="34"/>
        <v>0.10653621367099197</v>
      </c>
      <c r="I85" s="122">
        <f t="shared" si="34"/>
        <v>6.4795880070314962E-2</v>
      </c>
      <c r="J85" s="122">
        <f t="shared" si="34"/>
        <v>7.0441315624148015E-2</v>
      </c>
      <c r="K85" s="122">
        <f t="shared" si="34"/>
        <v>8.5229533939637628E-2</v>
      </c>
      <c r="L85" s="122">
        <f t="shared" si="34"/>
        <v>0.13352722733149383</v>
      </c>
      <c r="M85" s="122">
        <f t="shared" si="34"/>
        <v>0.16942344217734429</v>
      </c>
      <c r="N85" s="122">
        <f t="shared" si="34"/>
        <v>0.19950547189947426</v>
      </c>
      <c r="O85" s="122">
        <f t="shared" si="34"/>
        <v>0.25384939081957258</v>
      </c>
      <c r="P85" s="122">
        <f t="shared" si="34"/>
        <v>0.31337147207954258</v>
      </c>
      <c r="Q85" s="122">
        <f t="shared" si="34"/>
        <v>0.39274267351720643</v>
      </c>
      <c r="R85" s="122">
        <f t="shared" si="34"/>
        <v>0.42558830024922922</v>
      </c>
      <c r="S85" s="122">
        <f t="shared" si="34"/>
        <v>0.38167406096847184</v>
      </c>
      <c r="T85" s="122">
        <f t="shared" si="34"/>
        <v>0.41468939168482766</v>
      </c>
      <c r="U85" s="122">
        <f t="shared" si="34"/>
        <v>0.4009762023464421</v>
      </c>
      <c r="V85" s="122">
        <f t="shared" si="34"/>
        <v>0.34354810268412145</v>
      </c>
      <c r="W85" s="122">
        <f t="shared" si="34"/>
        <v>0.27282905903340293</v>
      </c>
      <c r="DA85" s="130" t="s">
        <v>1817</v>
      </c>
    </row>
    <row r="86" spans="1:105" ht="12" customHeight="1" x14ac:dyDescent="0.25">
      <c r="A86" s="97" t="s">
        <v>53</v>
      </c>
      <c r="B86" s="98">
        <v>3.4767564952923012E-2</v>
      </c>
      <c r="C86" s="98">
        <v>3.7946790252974649E-2</v>
      </c>
      <c r="D86" s="98">
        <v>4.3849800664313987E-2</v>
      </c>
      <c r="E86" s="98">
        <v>0.10063586146693049</v>
      </c>
      <c r="F86" s="98">
        <v>4.1975367694082305E-2</v>
      </c>
      <c r="G86" s="98">
        <v>5.3815508347290049E-2</v>
      </c>
      <c r="H86" s="98">
        <v>0.10653621367099197</v>
      </c>
      <c r="I86" s="98">
        <v>6.4795880070314962E-2</v>
      </c>
      <c r="J86" s="98">
        <v>7.0441315624148015E-2</v>
      </c>
      <c r="K86" s="98">
        <v>8.5229533939637628E-2</v>
      </c>
      <c r="L86" s="98">
        <v>0.13352722733149383</v>
      </c>
      <c r="M86" s="98">
        <v>0.16942344217734429</v>
      </c>
      <c r="N86" s="98">
        <v>0.19950547189947426</v>
      </c>
      <c r="O86" s="98">
        <v>0.25384939081957258</v>
      </c>
      <c r="P86" s="98">
        <v>0.31337147207954258</v>
      </c>
      <c r="Q86" s="98">
        <v>0.39274267351720643</v>
      </c>
      <c r="R86" s="98">
        <v>0.42558830024922922</v>
      </c>
      <c r="S86" s="98">
        <v>0.38167406096847184</v>
      </c>
      <c r="T86" s="98">
        <v>0.41468939168482766</v>
      </c>
      <c r="U86" s="98">
        <v>0.4009762023464421</v>
      </c>
      <c r="V86" s="98">
        <v>0.34354810268412145</v>
      </c>
      <c r="W86" s="98">
        <v>0.27282905903340293</v>
      </c>
      <c r="DA86" s="63" t="s">
        <v>1818</v>
      </c>
    </row>
    <row r="87" spans="1:105" ht="12" customHeight="1" x14ac:dyDescent="0.25">
      <c r="A87" s="121" t="s">
        <v>55</v>
      </c>
      <c r="B87" s="122">
        <v>0.6050661025358447</v>
      </c>
      <c r="C87" s="122">
        <v>0.57279405031740327</v>
      </c>
      <c r="D87" s="122">
        <v>0.56957514215047889</v>
      </c>
      <c r="E87" s="122">
        <v>0.54626065182254613</v>
      </c>
      <c r="F87" s="122">
        <v>0.57189881475841453</v>
      </c>
      <c r="G87" s="122">
        <v>0.56521486149000055</v>
      </c>
      <c r="H87" s="122">
        <v>0.57533289001845045</v>
      </c>
      <c r="I87" s="122">
        <v>0.55024503503199174</v>
      </c>
      <c r="J87" s="122">
        <v>0.59928932224176701</v>
      </c>
      <c r="K87" s="122">
        <v>0.63033115438070797</v>
      </c>
      <c r="L87" s="122">
        <v>0.69285837101490366</v>
      </c>
      <c r="M87" s="122">
        <v>0.80721025853745942</v>
      </c>
      <c r="N87" s="122">
        <v>0.75487018850950771</v>
      </c>
      <c r="O87" s="122">
        <v>1.0350153497353953</v>
      </c>
      <c r="P87" s="122">
        <v>1.6146268353087116</v>
      </c>
      <c r="Q87" s="122">
        <v>1.2240028835008352</v>
      </c>
      <c r="R87" s="122">
        <v>1.1010840868477469</v>
      </c>
      <c r="S87" s="122">
        <v>1.0933946909483134</v>
      </c>
      <c r="T87" s="122">
        <v>1.304749266894123</v>
      </c>
      <c r="U87" s="122">
        <v>1.0189095054999793</v>
      </c>
      <c r="V87" s="122">
        <v>0.89951904463537358</v>
      </c>
      <c r="W87" s="122">
        <v>0.92085506621898283</v>
      </c>
      <c r="DA87" s="130" t="s">
        <v>1819</v>
      </c>
    </row>
    <row r="88" spans="1:105" ht="12" customHeight="1" x14ac:dyDescent="0.25">
      <c r="A88" s="97" t="s">
        <v>132</v>
      </c>
      <c r="B88" s="98">
        <v>0.17317251336656891</v>
      </c>
      <c r="C88" s="98">
        <v>0.17742857685929073</v>
      </c>
      <c r="D88" s="98">
        <v>0.18663135025286492</v>
      </c>
      <c r="E88" s="98">
        <v>0.19349680119584059</v>
      </c>
      <c r="F88" s="98">
        <v>0.20172354903680448</v>
      </c>
      <c r="G88" s="98">
        <v>0.20329496800374144</v>
      </c>
      <c r="H88" s="98">
        <v>0.22360689478495099</v>
      </c>
      <c r="I88" s="98">
        <v>0.21735712414826255</v>
      </c>
      <c r="J88" s="98">
        <v>0.25216817825198767</v>
      </c>
      <c r="K88" s="98">
        <v>0.28647694247952626</v>
      </c>
      <c r="L88" s="98">
        <v>0.34097230778663878</v>
      </c>
      <c r="M88" s="98">
        <v>0.36163379642867471</v>
      </c>
      <c r="N88" s="98">
        <v>0.26058595371604215</v>
      </c>
      <c r="O88" s="98">
        <v>0.22378770179654775</v>
      </c>
      <c r="P88" s="98">
        <v>0.58121315724430966</v>
      </c>
      <c r="Q88" s="98">
        <v>0.63232630070391949</v>
      </c>
      <c r="R88" s="98">
        <v>0.50623818407538856</v>
      </c>
      <c r="S88" s="98">
        <v>0.57991127515414398</v>
      </c>
      <c r="T88" s="98">
        <v>0.84847529697667312</v>
      </c>
      <c r="U88" s="98">
        <v>0.69690678887128199</v>
      </c>
      <c r="V88" s="98">
        <v>0.77671003434172714</v>
      </c>
      <c r="W88" s="98">
        <v>0.84841372456861752</v>
      </c>
      <c r="DA88" s="63" t="s">
        <v>1820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9.388241754834622E-5</v>
      </c>
      <c r="E89" s="98">
        <v>9.294365666475749E-5</v>
      </c>
      <c r="F89" s="98">
        <v>9.1785130458090853E-5</v>
      </c>
      <c r="G89" s="98">
        <v>1.7528611891853675E-4</v>
      </c>
      <c r="H89" s="98">
        <v>2.6895246675107251E-4</v>
      </c>
      <c r="I89" s="98">
        <v>3.2389027371286982E-4</v>
      </c>
      <c r="J89" s="98">
        <v>5.0099694205081515E-4</v>
      </c>
      <c r="K89" s="98">
        <v>1.254715203400011E-3</v>
      </c>
      <c r="L89" s="98">
        <v>1.6893774256411807E-3</v>
      </c>
      <c r="M89" s="98">
        <v>2.0498761820338818E-3</v>
      </c>
      <c r="N89" s="98">
        <v>1.6923950955669755E-3</v>
      </c>
      <c r="O89" s="98">
        <v>1.2349725988087411E-3</v>
      </c>
      <c r="P89" s="98">
        <v>2.7102324862972376E-3</v>
      </c>
      <c r="Q89" s="98">
        <v>6.3417518804252809E-3</v>
      </c>
      <c r="R89" s="98">
        <v>4.5486452215038522E-3</v>
      </c>
      <c r="S89" s="98">
        <v>5.5644580179235546E-3</v>
      </c>
      <c r="T89" s="98">
        <v>9.2847224578809975E-3</v>
      </c>
      <c r="U89" s="98">
        <v>7.5105872808032105E-3</v>
      </c>
      <c r="V89" s="98">
        <v>9.306519799252299E-3</v>
      </c>
      <c r="W89" s="98">
        <v>9.6425436581250388E-3</v>
      </c>
      <c r="DA89" s="63" t="s">
        <v>1821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4.6975074648716851E-5</v>
      </c>
      <c r="E90" s="101">
        <v>4.6383597858403212E-5</v>
      </c>
      <c r="F90" s="101">
        <v>4.635416031111029E-5</v>
      </c>
      <c r="G90" s="101">
        <v>8.8453484026111348E-5</v>
      </c>
      <c r="H90" s="101">
        <v>1.320382878803207E-4</v>
      </c>
      <c r="I90" s="101">
        <v>1.6150526631901111E-4</v>
      </c>
      <c r="J90" s="101">
        <v>2.4959656772440187E-4</v>
      </c>
      <c r="K90" s="101">
        <v>5.9109039247949536E-4</v>
      </c>
      <c r="L90" s="101">
        <v>8.3197417808458058E-4</v>
      </c>
      <c r="M90" s="101">
        <v>1.0282721844528939E-3</v>
      </c>
      <c r="N90" s="101">
        <v>7.9066747288553043E-4</v>
      </c>
      <c r="O90" s="101">
        <v>6.7465272888992799E-4</v>
      </c>
      <c r="P90" s="101">
        <v>1.5874052737040473E-3</v>
      </c>
      <c r="Q90" s="101">
        <v>2.9310836210818193E-3</v>
      </c>
      <c r="R90" s="101">
        <v>2.0681783388803066E-3</v>
      </c>
      <c r="S90" s="101">
        <v>2.4702251457918438E-3</v>
      </c>
      <c r="T90" s="101">
        <v>4.4074766022190095E-3</v>
      </c>
      <c r="U90" s="101">
        <v>3.7709343269317392E-3</v>
      </c>
      <c r="V90" s="101">
        <v>4.5339318704807384E-3</v>
      </c>
      <c r="W90" s="101">
        <v>4.821897560475014E-3</v>
      </c>
      <c r="DA90" s="131" t="s">
        <v>1822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4.6907342899629369E-5</v>
      </c>
      <c r="E91" s="104">
        <v>4.6560058806354278E-5</v>
      </c>
      <c r="F91" s="104">
        <v>4.5430970146980556E-5</v>
      </c>
      <c r="G91" s="104">
        <v>8.6832634892425401E-5</v>
      </c>
      <c r="H91" s="104">
        <v>1.3691417887075179E-4</v>
      </c>
      <c r="I91" s="104">
        <v>1.6238500739385874E-4</v>
      </c>
      <c r="J91" s="104">
        <v>2.5140037432641328E-4</v>
      </c>
      <c r="K91" s="104">
        <v>6.6362481092051566E-4</v>
      </c>
      <c r="L91" s="104">
        <v>8.5740324755660007E-4</v>
      </c>
      <c r="M91" s="104">
        <v>1.0216039975809877E-3</v>
      </c>
      <c r="N91" s="104">
        <v>9.0172762268144521E-4</v>
      </c>
      <c r="O91" s="104">
        <v>5.6031986991881308E-4</v>
      </c>
      <c r="P91" s="104">
        <v>1.1228272125931903E-3</v>
      </c>
      <c r="Q91" s="104">
        <v>3.410668259343462E-3</v>
      </c>
      <c r="R91" s="104">
        <v>2.480466882623546E-3</v>
      </c>
      <c r="S91" s="104">
        <v>3.0942328721317103E-3</v>
      </c>
      <c r="T91" s="104">
        <v>4.877245855661988E-3</v>
      </c>
      <c r="U91" s="104">
        <v>3.7396529538714714E-3</v>
      </c>
      <c r="V91" s="104">
        <v>4.7725879287715605E-3</v>
      </c>
      <c r="W91" s="104">
        <v>4.8206460976500248E-3</v>
      </c>
      <c r="DA91" s="132" t="s">
        <v>1823</v>
      </c>
    </row>
    <row r="92" spans="1:105" ht="12" customHeight="1" x14ac:dyDescent="0.25">
      <c r="A92" s="106" t="s">
        <v>124</v>
      </c>
      <c r="B92" s="101">
        <v>5.1984936092178857E-2</v>
      </c>
      <c r="C92" s="101">
        <v>4.1571828247281874E-2</v>
      </c>
      <c r="D92" s="101">
        <v>2.1812958269209627E-2</v>
      </c>
      <c r="E92" s="101">
        <v>1.2042135545986946E-2</v>
      </c>
      <c r="F92" s="101">
        <v>2.3752662154707324E-2</v>
      </c>
      <c r="G92" s="101">
        <v>3.5602238540124925E-2</v>
      </c>
      <c r="H92" s="101">
        <v>3.9764454532029779E-2</v>
      </c>
      <c r="I92" s="101">
        <v>1.3808837203377958E-2</v>
      </c>
      <c r="J92" s="101">
        <v>1.4161648470476528E-2</v>
      </c>
      <c r="K92" s="101">
        <v>3.172606750722351E-2</v>
      </c>
      <c r="L92" s="101">
        <v>3.132182937927374E-2</v>
      </c>
      <c r="M92" s="101">
        <v>7.1677803522813242E-3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1824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1825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1826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1827</v>
      </c>
    </row>
    <row r="96" spans="1:105" ht="12" customHeight="1" x14ac:dyDescent="0.25">
      <c r="A96" s="106" t="s">
        <v>122</v>
      </c>
      <c r="B96" s="101">
        <v>0.37980825438442334</v>
      </c>
      <c r="C96" s="101">
        <v>0.35045813679843374</v>
      </c>
      <c r="D96" s="101">
        <v>0.346999402500349</v>
      </c>
      <c r="E96" s="101">
        <v>0.32018188356326394</v>
      </c>
      <c r="F96" s="101">
        <v>0.31863817037223968</v>
      </c>
      <c r="G96" s="101">
        <v>0.29159513072426169</v>
      </c>
      <c r="H96" s="101">
        <v>0.27169887179239643</v>
      </c>
      <c r="I96" s="101">
        <v>0.23528195507896013</v>
      </c>
      <c r="J96" s="101">
        <v>0.19565013411208956</v>
      </c>
      <c r="K96" s="101">
        <v>0.14213772387042919</v>
      </c>
      <c r="L96" s="101">
        <v>0.14074722889840385</v>
      </c>
      <c r="M96" s="101">
        <v>0.18653808535834351</v>
      </c>
      <c r="N96" s="101">
        <v>0.20495323804388921</v>
      </c>
      <c r="O96" s="101">
        <v>0.3613043279538144</v>
      </c>
      <c r="P96" s="101">
        <v>0.50029789915502942</v>
      </c>
      <c r="Q96" s="101">
        <v>0.28750217659575011</v>
      </c>
      <c r="R96" s="101">
        <v>0.26805046628388235</v>
      </c>
      <c r="S96" s="101">
        <v>0.23058881067867795</v>
      </c>
      <c r="T96" s="101">
        <v>0.19095913621423305</v>
      </c>
      <c r="U96" s="101">
        <v>0.12570909442696199</v>
      </c>
      <c r="V96" s="101">
        <v>2.2674784876069731E-2</v>
      </c>
      <c r="W96" s="101">
        <v>8.1831326331891844E-5</v>
      </c>
      <c r="DA96" s="131" t="s">
        <v>1828</v>
      </c>
    </row>
    <row r="97" spans="1:105" ht="12" customHeight="1" x14ac:dyDescent="0.25">
      <c r="A97" s="107" t="s">
        <v>121</v>
      </c>
      <c r="B97" s="104">
        <v>1.003986926736514E-4</v>
      </c>
      <c r="C97" s="104">
        <v>3.33550841239693E-3</v>
      </c>
      <c r="D97" s="104">
        <v>1.4037548710507034E-2</v>
      </c>
      <c r="E97" s="104">
        <v>2.0446887860790002E-2</v>
      </c>
      <c r="F97" s="104">
        <v>2.7692648064205051E-2</v>
      </c>
      <c r="G97" s="104">
        <v>3.4547238102953938E-2</v>
      </c>
      <c r="H97" s="104">
        <v>3.999371644232215E-2</v>
      </c>
      <c r="I97" s="104">
        <v>8.3473228327678228E-2</v>
      </c>
      <c r="J97" s="104">
        <v>0.13680836446516242</v>
      </c>
      <c r="K97" s="104">
        <v>0.16873570532012888</v>
      </c>
      <c r="L97" s="104">
        <v>0.1781276275249461</v>
      </c>
      <c r="M97" s="104">
        <v>0.24982072021612606</v>
      </c>
      <c r="N97" s="104">
        <v>0.28763860165400934</v>
      </c>
      <c r="O97" s="104">
        <v>0.44868834738622437</v>
      </c>
      <c r="P97" s="104">
        <v>0.53040554642307547</v>
      </c>
      <c r="Q97" s="104">
        <v>0.2978326543207403</v>
      </c>
      <c r="R97" s="104">
        <v>0.3222467912669722</v>
      </c>
      <c r="S97" s="104">
        <v>0.27733014709756781</v>
      </c>
      <c r="T97" s="104">
        <v>0.2560301112453357</v>
      </c>
      <c r="U97" s="104">
        <v>0.18878303492093199</v>
      </c>
      <c r="V97" s="104">
        <v>9.0827705618324373E-2</v>
      </c>
      <c r="W97" s="104">
        <v>6.2716966665908425E-2</v>
      </c>
      <c r="DA97" s="132" t="s">
        <v>1829</v>
      </c>
    </row>
    <row r="98" spans="1:105" ht="12" customHeight="1" x14ac:dyDescent="0.25">
      <c r="A98" s="108" t="s">
        <v>53</v>
      </c>
      <c r="B98" s="98">
        <v>5.1651006892182928E-5</v>
      </c>
      <c r="C98" s="98">
        <v>1.6604205742719279E-3</v>
      </c>
      <c r="D98" s="98">
        <v>7.0197432594823021E-3</v>
      </c>
      <c r="E98" s="98">
        <v>1.0199956145115254E-2</v>
      </c>
      <c r="F98" s="98">
        <v>1.3997787844249748E-2</v>
      </c>
      <c r="G98" s="98">
        <v>1.7420636382298776E-2</v>
      </c>
      <c r="H98" s="98">
        <v>1.9666110955654587E-2</v>
      </c>
      <c r="I98" s="98">
        <v>4.1636835120073032E-2</v>
      </c>
      <c r="J98" s="98">
        <v>6.8085134821831442E-2</v>
      </c>
      <c r="K98" s="98">
        <v>7.8954855340682945E-2</v>
      </c>
      <c r="L98" s="98">
        <v>8.0888086686673979E-2</v>
      </c>
      <c r="M98" s="98">
        <v>0.12204603844600266</v>
      </c>
      <c r="N98" s="98">
        <v>0.13118943646591857</v>
      </c>
      <c r="O98" s="98">
        <v>0.24162094366808096</v>
      </c>
      <c r="P98" s="98">
        <v>0.30945288096065104</v>
      </c>
      <c r="Q98" s="98">
        <v>0.1257067047412761</v>
      </c>
      <c r="R98" s="98">
        <v>0.13375710021908782</v>
      </c>
      <c r="S98" s="98">
        <v>0.11535401678374806</v>
      </c>
      <c r="T98" s="98">
        <v>0.12177487000214184</v>
      </c>
      <c r="U98" s="98">
        <v>8.8542543078870717E-2</v>
      </c>
      <c r="V98" s="98">
        <v>4.3271614618138804E-2</v>
      </c>
      <c r="W98" s="98">
        <v>3.1297178552937746E-2</v>
      </c>
      <c r="DA98" s="63" t="s">
        <v>1830</v>
      </c>
    </row>
    <row r="99" spans="1:105" ht="12" customHeight="1" x14ac:dyDescent="0.25">
      <c r="A99" s="108" t="s">
        <v>52</v>
      </c>
      <c r="B99" s="98">
        <v>4.8747685781468477E-5</v>
      </c>
      <c r="C99" s="98">
        <v>1.6750878381250024E-3</v>
      </c>
      <c r="D99" s="98">
        <v>7.0178054510247317E-3</v>
      </c>
      <c r="E99" s="98">
        <v>1.0246931715674748E-2</v>
      </c>
      <c r="F99" s="98">
        <v>1.3694860219955302E-2</v>
      </c>
      <c r="G99" s="98">
        <v>1.7126601720655162E-2</v>
      </c>
      <c r="H99" s="98">
        <v>2.0327605486667562E-2</v>
      </c>
      <c r="I99" s="98">
        <v>4.1836393207605203E-2</v>
      </c>
      <c r="J99" s="98">
        <v>6.8723229643330996E-2</v>
      </c>
      <c r="K99" s="98">
        <v>8.9780849979445923E-2</v>
      </c>
      <c r="L99" s="98">
        <v>9.7239540838272118E-2</v>
      </c>
      <c r="M99" s="98">
        <v>0.12777468177012341</v>
      </c>
      <c r="N99" s="98">
        <v>0.15644916518809079</v>
      </c>
      <c r="O99" s="98">
        <v>0.20706740371814342</v>
      </c>
      <c r="P99" s="98">
        <v>0.22095266546242445</v>
      </c>
      <c r="Q99" s="98">
        <v>0.1721259495794642</v>
      </c>
      <c r="R99" s="98">
        <v>0.18848969104788441</v>
      </c>
      <c r="S99" s="98">
        <v>0.16197613031381974</v>
      </c>
      <c r="T99" s="98">
        <v>0.13425524124319385</v>
      </c>
      <c r="U99" s="98">
        <v>0.10024049184206127</v>
      </c>
      <c r="V99" s="98">
        <v>4.7556091000185576E-2</v>
      </c>
      <c r="W99" s="98">
        <v>3.1419788112970679E-2</v>
      </c>
      <c r="DA99" s="63" t="s">
        <v>1831</v>
      </c>
    </row>
    <row r="100" spans="1:105" ht="12" customHeight="1" x14ac:dyDescent="0.25">
      <c r="A100" s="121" t="s">
        <v>54</v>
      </c>
      <c r="B100" s="122">
        <v>0.31387251079654166</v>
      </c>
      <c r="C100" s="122">
        <v>0.32022532065470632</v>
      </c>
      <c r="D100" s="122">
        <v>0.28506334106287773</v>
      </c>
      <c r="E100" s="122">
        <v>0.2648752620570099</v>
      </c>
      <c r="F100" s="122">
        <v>0.29075532680199356</v>
      </c>
      <c r="G100" s="122">
        <v>0.30394520392966601</v>
      </c>
      <c r="H100" s="122">
        <v>0.31282522657107903</v>
      </c>
      <c r="I100" s="122">
        <v>0.29491148329760564</v>
      </c>
      <c r="J100" s="122">
        <v>0.33795688413262981</v>
      </c>
      <c r="K100" s="122">
        <v>0.3869644988973826</v>
      </c>
      <c r="L100" s="122">
        <v>0.35452522278234294</v>
      </c>
      <c r="M100" s="122">
        <v>0.45963350230130168</v>
      </c>
      <c r="N100" s="122">
        <v>0.53384426094353898</v>
      </c>
      <c r="O100" s="122">
        <v>0.62363254951049185</v>
      </c>
      <c r="P100" s="122">
        <v>0.75511566390635143</v>
      </c>
      <c r="Q100" s="122">
        <v>0.55015690215014901</v>
      </c>
      <c r="R100" s="122">
        <v>0.59118333899339859</v>
      </c>
      <c r="S100" s="122">
        <v>0.50153529624117521</v>
      </c>
      <c r="T100" s="122">
        <v>0.57460220574566634</v>
      </c>
      <c r="U100" s="122">
        <v>0.55635490486188222</v>
      </c>
      <c r="V100" s="122">
        <v>0.29830587113992779</v>
      </c>
      <c r="W100" s="122">
        <v>0.25269681105209751</v>
      </c>
      <c r="DA100" s="130" t="s">
        <v>1832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1833</v>
      </c>
    </row>
    <row r="102" spans="1:105" ht="12" customHeight="1" x14ac:dyDescent="0.25">
      <c r="A102" s="97" t="s">
        <v>50</v>
      </c>
      <c r="B102" s="98">
        <v>0.11994846157872661</v>
      </c>
      <c r="C102" s="98">
        <v>0.13271688171342955</v>
      </c>
      <c r="D102" s="98">
        <v>4.895503235272456E-2</v>
      </c>
      <c r="E102" s="98">
        <v>2.297556786309108E-2</v>
      </c>
      <c r="F102" s="98">
        <v>4.5416727268710357E-2</v>
      </c>
      <c r="G102" s="98">
        <v>7.0182711094128061E-2</v>
      </c>
      <c r="H102" s="98">
        <v>7.2325039071225464E-2</v>
      </c>
      <c r="I102" s="98">
        <v>2.4766297677998331E-2</v>
      </c>
      <c r="J102" s="98">
        <v>2.6663115036115508E-2</v>
      </c>
      <c r="K102" s="98">
        <v>7.766078992243973E-2</v>
      </c>
      <c r="L102" s="98">
        <v>6.3607485217813189E-2</v>
      </c>
      <c r="M102" s="98">
        <v>2.9860873389797274E-2</v>
      </c>
      <c r="N102" s="98">
        <v>1.5762429648498864E-2</v>
      </c>
      <c r="O102" s="98">
        <v>2.2816779524033888E-2</v>
      </c>
      <c r="P102" s="98">
        <v>3.6890217623085274E-2</v>
      </c>
      <c r="Q102" s="98">
        <v>3.0631728321260536E-2</v>
      </c>
      <c r="R102" s="98">
        <v>3.3430936521033794E-2</v>
      </c>
      <c r="S102" s="98">
        <v>2.5886113780232679E-2</v>
      </c>
      <c r="T102" s="98">
        <v>3.1213448302480691E-2</v>
      </c>
      <c r="U102" s="98">
        <v>3.6712297185610497E-2</v>
      </c>
      <c r="V102" s="98">
        <v>2.7212982182003829E-2</v>
      </c>
      <c r="W102" s="98">
        <v>1.1032800550908351E-2</v>
      </c>
      <c r="DA102" s="63" t="s">
        <v>1834</v>
      </c>
    </row>
    <row r="103" spans="1:105" ht="12" customHeight="1" x14ac:dyDescent="0.25">
      <c r="A103" s="109" t="s">
        <v>120</v>
      </c>
      <c r="B103" s="33">
        <v>0.19392404921781503</v>
      </c>
      <c r="C103" s="33">
        <v>0.18750843894127681</v>
      </c>
      <c r="D103" s="33">
        <v>0.23610830871015315</v>
      </c>
      <c r="E103" s="33">
        <v>0.24189969419391882</v>
      </c>
      <c r="F103" s="33">
        <v>0.24533859953328319</v>
      </c>
      <c r="G103" s="33">
        <v>0.23376249283553793</v>
      </c>
      <c r="H103" s="33">
        <v>0.24050018749985358</v>
      </c>
      <c r="I103" s="33">
        <v>0.27014518561960732</v>
      </c>
      <c r="J103" s="33">
        <v>0.31129376909651429</v>
      </c>
      <c r="K103" s="33">
        <v>0.30930370897494286</v>
      </c>
      <c r="L103" s="33">
        <v>0.29091773756452977</v>
      </c>
      <c r="M103" s="33">
        <v>0.42977262891150442</v>
      </c>
      <c r="N103" s="33">
        <v>0.51808183129504015</v>
      </c>
      <c r="O103" s="33">
        <v>0.60081576998645791</v>
      </c>
      <c r="P103" s="33">
        <v>0.71822544628326612</v>
      </c>
      <c r="Q103" s="33">
        <v>0.51952517382888852</v>
      </c>
      <c r="R103" s="33">
        <v>0.55775240247236479</v>
      </c>
      <c r="S103" s="33">
        <v>0.47564918246094257</v>
      </c>
      <c r="T103" s="33">
        <v>0.5433887574431856</v>
      </c>
      <c r="U103" s="33">
        <v>0.51964260767627168</v>
      </c>
      <c r="V103" s="33">
        <v>0.27109288895792394</v>
      </c>
      <c r="W103" s="33">
        <v>0.24166401050118916</v>
      </c>
      <c r="DA103" s="60" t="s">
        <v>1835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1836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1837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1838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1839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1840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1841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1842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1843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1844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1845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1846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1847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1848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1849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1850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1851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1852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1853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1854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1855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1856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1857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1858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1859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1860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1861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1862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1863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1864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1865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1866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1867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1868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1869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1870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1871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4.3631277445373956E-2</v>
      </c>
      <c r="C143" s="117">
        <f t="shared" si="49"/>
        <v>5.4842356839395749E-2</v>
      </c>
      <c r="D143" s="117">
        <f t="shared" si="49"/>
        <v>6.7189834407222399E-2</v>
      </c>
      <c r="E143" s="117">
        <f t="shared" si="49"/>
        <v>0.10177247392909225</v>
      </c>
      <c r="F143" s="117">
        <f t="shared" si="49"/>
        <v>0.11240286830813269</v>
      </c>
      <c r="G143" s="117">
        <f t="shared" si="49"/>
        <v>0.13336247993754535</v>
      </c>
      <c r="H143" s="117">
        <f t="shared" si="49"/>
        <v>0.15942059038443887</v>
      </c>
      <c r="I143" s="117">
        <f t="shared" si="49"/>
        <v>0.19560263331206615</v>
      </c>
      <c r="J143" s="117">
        <f t="shared" si="49"/>
        <v>0.32091512915480364</v>
      </c>
      <c r="K143" s="117">
        <f t="shared" si="49"/>
        <v>0.45743956495262694</v>
      </c>
      <c r="L143" s="117">
        <f t="shared" si="49"/>
        <v>0.59700677329794671</v>
      </c>
      <c r="M143" s="117">
        <f t="shared" si="49"/>
        <v>0.77694651551120186</v>
      </c>
      <c r="N143" s="117">
        <f t="shared" si="49"/>
        <v>1.0626092160953799</v>
      </c>
      <c r="O143" s="117">
        <f t="shared" si="49"/>
        <v>1.3713289470273151</v>
      </c>
      <c r="P143" s="117">
        <f t="shared" si="49"/>
        <v>1.9248093076764903</v>
      </c>
      <c r="Q143" s="117">
        <f t="shared" si="49"/>
        <v>2.5432875951643803</v>
      </c>
      <c r="R143" s="117">
        <f t="shared" ref="R143:V143" si="50">R144+R146+R148+R157</f>
        <v>3.282227778267933</v>
      </c>
      <c r="S143" s="117">
        <f t="shared" si="50"/>
        <v>4.2484152781440336</v>
      </c>
      <c r="T143" s="117">
        <f t="shared" si="50"/>
        <v>5.4328303650093019</v>
      </c>
      <c r="U143" s="117">
        <f t="shared" si="50"/>
        <v>6.5027203452230111</v>
      </c>
      <c r="V143" s="117">
        <f t="shared" si="50"/>
        <v>7.7681300258822734</v>
      </c>
      <c r="W143" s="117">
        <f t="shared" ref="W143" si="51">W144+W146+W148+W157</f>
        <v>9.0658629979912586</v>
      </c>
      <c r="DA143" s="129" t="s">
        <v>1872</v>
      </c>
    </row>
    <row r="144" spans="1:105" ht="12.95" customHeight="1" x14ac:dyDescent="0.25">
      <c r="A144" s="121" t="s">
        <v>57</v>
      </c>
      <c r="B144" s="122">
        <f t="shared" ref="B144:W144" si="52">B145</f>
        <v>3.6535249549150196E-2</v>
      </c>
      <c r="C144" s="122">
        <f t="shared" si="52"/>
        <v>4.7234116135133813E-2</v>
      </c>
      <c r="D144" s="122">
        <f t="shared" si="52"/>
        <v>5.7719486758390878E-2</v>
      </c>
      <c r="E144" s="122">
        <f t="shared" si="52"/>
        <v>8.7897111717741686E-2</v>
      </c>
      <c r="F144" s="122">
        <f t="shared" si="52"/>
        <v>9.9341723701556972E-2</v>
      </c>
      <c r="G144" s="122">
        <f t="shared" si="52"/>
        <v>0.11776167184212508</v>
      </c>
      <c r="H144" s="122">
        <f t="shared" si="52"/>
        <v>0.13723274498871676</v>
      </c>
      <c r="I144" s="122">
        <f t="shared" si="52"/>
        <v>0.16966007409781525</v>
      </c>
      <c r="J144" s="122">
        <f t="shared" si="52"/>
        <v>0.28348605111315245</v>
      </c>
      <c r="K144" s="122">
        <f t="shared" si="52"/>
        <v>0.40460465366286152</v>
      </c>
      <c r="L144" s="122">
        <f t="shared" si="52"/>
        <v>0.52804908824269225</v>
      </c>
      <c r="M144" s="122">
        <f t="shared" si="52"/>
        <v>0.67177388581918063</v>
      </c>
      <c r="N144" s="122">
        <f t="shared" si="52"/>
        <v>0.92024478327943648</v>
      </c>
      <c r="O144" s="122">
        <f t="shared" si="52"/>
        <v>1.1458621812327092</v>
      </c>
      <c r="P144" s="122">
        <f t="shared" si="52"/>
        <v>1.5674595010388783</v>
      </c>
      <c r="Q144" s="122">
        <f t="shared" si="52"/>
        <v>2.1933101627171099</v>
      </c>
      <c r="R144" s="122">
        <f t="shared" si="52"/>
        <v>2.8316428050299693</v>
      </c>
      <c r="S144" s="122">
        <f t="shared" si="52"/>
        <v>3.6930833137565413</v>
      </c>
      <c r="T144" s="122">
        <f t="shared" si="52"/>
        <v>4.6347910691677381</v>
      </c>
      <c r="U144" s="122">
        <f t="shared" si="52"/>
        <v>5.4367065755819972</v>
      </c>
      <c r="V144" s="122">
        <f t="shared" si="52"/>
        <v>6.5954111576836629</v>
      </c>
      <c r="W144" s="122">
        <f t="shared" si="52"/>
        <v>7.7962385139930204</v>
      </c>
      <c r="DA144" s="130" t="s">
        <v>1873</v>
      </c>
    </row>
    <row r="145" spans="1:105" ht="12" customHeight="1" x14ac:dyDescent="0.25">
      <c r="A145" s="97" t="s">
        <v>53</v>
      </c>
      <c r="B145" s="98">
        <v>3.6535249549150196E-2</v>
      </c>
      <c r="C145" s="98">
        <v>4.7234116135133813E-2</v>
      </c>
      <c r="D145" s="98">
        <v>5.7719486758390878E-2</v>
      </c>
      <c r="E145" s="98">
        <v>8.7897111717741686E-2</v>
      </c>
      <c r="F145" s="98">
        <v>9.9341723701556972E-2</v>
      </c>
      <c r="G145" s="98">
        <v>0.11776167184212508</v>
      </c>
      <c r="H145" s="98">
        <v>0.13723274498871676</v>
      </c>
      <c r="I145" s="98">
        <v>0.16966007409781525</v>
      </c>
      <c r="J145" s="98">
        <v>0.28348605111315245</v>
      </c>
      <c r="K145" s="98">
        <v>0.40460465366286152</v>
      </c>
      <c r="L145" s="98">
        <v>0.52804908824269225</v>
      </c>
      <c r="M145" s="98">
        <v>0.67177388581918063</v>
      </c>
      <c r="N145" s="98">
        <v>0.92024478327943648</v>
      </c>
      <c r="O145" s="98">
        <v>1.1458621812327092</v>
      </c>
      <c r="P145" s="98">
        <v>1.5674595010388783</v>
      </c>
      <c r="Q145" s="98">
        <v>2.1933101627171099</v>
      </c>
      <c r="R145" s="98">
        <v>2.8316428050299693</v>
      </c>
      <c r="S145" s="98">
        <v>3.6930833137565413</v>
      </c>
      <c r="T145" s="98">
        <v>4.6347910691677381</v>
      </c>
      <c r="U145" s="98">
        <v>5.4367065755819972</v>
      </c>
      <c r="V145" s="98">
        <v>6.5954111576836629</v>
      </c>
      <c r="W145" s="98">
        <v>7.7962385139930204</v>
      </c>
      <c r="DA145" s="63" t="s">
        <v>1874</v>
      </c>
    </row>
    <row r="146" spans="1:105" ht="12.95" customHeight="1" x14ac:dyDescent="0.25">
      <c r="A146" s="121" t="s">
        <v>92</v>
      </c>
      <c r="B146" s="122">
        <f t="shared" ref="B146:W146" si="53">B147</f>
        <v>1.9315313862735002E-3</v>
      </c>
      <c r="C146" s="122">
        <f t="shared" si="53"/>
        <v>1.9605110371159668E-3</v>
      </c>
      <c r="D146" s="122">
        <f t="shared" si="53"/>
        <v>2.1775849401265211E-3</v>
      </c>
      <c r="E146" s="122">
        <f t="shared" si="53"/>
        <v>5.1640419198074137E-3</v>
      </c>
      <c r="F146" s="122">
        <f t="shared" si="53"/>
        <v>2.1647483153296675E-3</v>
      </c>
      <c r="G146" s="122">
        <f t="shared" si="53"/>
        <v>2.413803231451669E-3</v>
      </c>
      <c r="H146" s="122">
        <f t="shared" si="53"/>
        <v>5.7374831578542746E-3</v>
      </c>
      <c r="I146" s="122">
        <f t="shared" si="53"/>
        <v>4.8406785693424293E-3</v>
      </c>
      <c r="J146" s="122">
        <f t="shared" si="53"/>
        <v>6.4110159565828198E-3</v>
      </c>
      <c r="K146" s="122">
        <f t="shared" si="53"/>
        <v>9.7695736589209544E-3</v>
      </c>
      <c r="L146" s="122">
        <f t="shared" si="53"/>
        <v>1.520147457003364E-2</v>
      </c>
      <c r="M146" s="122">
        <f t="shared" si="53"/>
        <v>1.8712017908694756E-2</v>
      </c>
      <c r="N146" s="122">
        <f t="shared" si="53"/>
        <v>3.4974137124111994E-2</v>
      </c>
      <c r="O146" s="122">
        <f t="shared" si="53"/>
        <v>4.998898131918731E-2</v>
      </c>
      <c r="P146" s="122">
        <f t="shared" si="53"/>
        <v>7.5433222526942276E-2</v>
      </c>
      <c r="Q146" s="122">
        <f t="shared" si="53"/>
        <v>0.11672862455722022</v>
      </c>
      <c r="R146" s="122">
        <f t="shared" si="53"/>
        <v>0.14299920151935847</v>
      </c>
      <c r="S146" s="122">
        <f t="shared" si="53"/>
        <v>0.16456801131057117</v>
      </c>
      <c r="T146" s="122">
        <f t="shared" si="53"/>
        <v>0.2385417844250089</v>
      </c>
      <c r="U146" s="122">
        <f t="shared" si="53"/>
        <v>0.32155374070444298</v>
      </c>
      <c r="V146" s="122">
        <f t="shared" si="53"/>
        <v>0.44373434242712256</v>
      </c>
      <c r="W146" s="122">
        <f t="shared" si="53"/>
        <v>0.48009268872438299</v>
      </c>
      <c r="DA146" s="130" t="s">
        <v>1875</v>
      </c>
    </row>
    <row r="147" spans="1:105" ht="12" customHeight="1" x14ac:dyDescent="0.25">
      <c r="A147" s="97" t="s">
        <v>53</v>
      </c>
      <c r="B147" s="98">
        <v>1.9315313862735002E-3</v>
      </c>
      <c r="C147" s="98">
        <v>1.9605110371159668E-3</v>
      </c>
      <c r="D147" s="98">
        <v>2.1775849401265211E-3</v>
      </c>
      <c r="E147" s="98">
        <v>5.1640419198074137E-3</v>
      </c>
      <c r="F147" s="98">
        <v>2.1647483153296675E-3</v>
      </c>
      <c r="G147" s="98">
        <v>2.413803231451669E-3</v>
      </c>
      <c r="H147" s="98">
        <v>5.7374831578542746E-3</v>
      </c>
      <c r="I147" s="98">
        <v>4.8406785693424293E-3</v>
      </c>
      <c r="J147" s="98">
        <v>6.4110159565828198E-3</v>
      </c>
      <c r="K147" s="98">
        <v>9.7695736589209544E-3</v>
      </c>
      <c r="L147" s="98">
        <v>1.520147457003364E-2</v>
      </c>
      <c r="M147" s="98">
        <v>1.8712017908694756E-2</v>
      </c>
      <c r="N147" s="98">
        <v>3.4974137124111994E-2</v>
      </c>
      <c r="O147" s="98">
        <v>4.998898131918731E-2</v>
      </c>
      <c r="P147" s="98">
        <v>7.5433222526942276E-2</v>
      </c>
      <c r="Q147" s="98">
        <v>0.11672862455722022</v>
      </c>
      <c r="R147" s="98">
        <v>0.14299920151935847</v>
      </c>
      <c r="S147" s="98">
        <v>0.16456801131057117</v>
      </c>
      <c r="T147" s="98">
        <v>0.2385417844250089</v>
      </c>
      <c r="U147" s="98">
        <v>0.32155374070444298</v>
      </c>
      <c r="V147" s="98">
        <v>0.44373434242712256</v>
      </c>
      <c r="W147" s="98">
        <v>0.48009268872438299</v>
      </c>
      <c r="DA147" s="63" t="s">
        <v>1876</v>
      </c>
    </row>
    <row r="148" spans="1:105" ht="12" customHeight="1" x14ac:dyDescent="0.25">
      <c r="A148" s="121" t="s">
        <v>55</v>
      </c>
      <c r="B148" s="122">
        <v>3.422908891610166E-3</v>
      </c>
      <c r="C148" s="122">
        <v>3.6354670811287468E-3</v>
      </c>
      <c r="D148" s="122">
        <v>4.8200522794698665E-3</v>
      </c>
      <c r="E148" s="122">
        <v>5.7107180341099129E-3</v>
      </c>
      <c r="F148" s="122">
        <v>7.2047172722391126E-3</v>
      </c>
      <c r="G148" s="122">
        <v>8.6459586155295219E-3</v>
      </c>
      <c r="H148" s="122">
        <v>1.0639084391155471E-2</v>
      </c>
      <c r="I148" s="122">
        <v>1.3757122738041045E-2</v>
      </c>
      <c r="J148" s="122">
        <v>1.9728890063871386E-2</v>
      </c>
      <c r="K148" s="122">
        <v>2.6561908452963703E-2</v>
      </c>
      <c r="L148" s="122">
        <v>3.4543263671819806E-2</v>
      </c>
      <c r="M148" s="122">
        <v>5.3567013234765391E-2</v>
      </c>
      <c r="N148" s="122">
        <v>6.256666069539335E-2</v>
      </c>
      <c r="O148" s="122">
        <v>0.11439465117796341</v>
      </c>
      <c r="P148" s="122">
        <v>0.19399631280131302</v>
      </c>
      <c r="Q148" s="122">
        <v>0.15383481512571867</v>
      </c>
      <c r="R148" s="122">
        <v>0.20182973714542629</v>
      </c>
      <c r="S148" s="122">
        <v>0.2695902643602876</v>
      </c>
      <c r="T148" s="122">
        <v>0.37514751407920516</v>
      </c>
      <c r="U148" s="122">
        <v>0.4893306041571357</v>
      </c>
      <c r="V148" s="122">
        <v>0.54382727758218818</v>
      </c>
      <c r="W148" s="122">
        <v>0.61707055407697575</v>
      </c>
      <c r="DA148" s="130" t="s">
        <v>1877</v>
      </c>
    </row>
    <row r="149" spans="1:105" ht="12" customHeight="1" x14ac:dyDescent="0.25">
      <c r="A149" s="97" t="s">
        <v>124</v>
      </c>
      <c r="B149" s="98">
        <v>4.1094811140062338E-4</v>
      </c>
      <c r="C149" s="98">
        <v>2.9980404514975262E-4</v>
      </c>
      <c r="D149" s="98">
        <v>2.985755299189383E-4</v>
      </c>
      <c r="E149" s="98">
        <v>2.2947547840422949E-4</v>
      </c>
      <c r="F149" s="98">
        <v>6.1467228589279059E-4</v>
      </c>
      <c r="G149" s="98">
        <v>8.9289545921935839E-4</v>
      </c>
      <c r="H149" s="98">
        <v>1.2704785359768757E-3</v>
      </c>
      <c r="I149" s="98">
        <v>6.4498995043645599E-4</v>
      </c>
      <c r="J149" s="98">
        <v>8.2196410049133303E-4</v>
      </c>
      <c r="K149" s="98">
        <v>1.8972435493792015E-3</v>
      </c>
      <c r="L149" s="98">
        <v>2.3140745903143514E-3</v>
      </c>
      <c r="M149" s="98">
        <v>8.2290364604830669E-4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1878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1879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1880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1881</v>
      </c>
    </row>
    <row r="153" spans="1:105" ht="12" customHeight="1" x14ac:dyDescent="0.25">
      <c r="A153" s="106" t="s">
        <v>122</v>
      </c>
      <c r="B153" s="101">
        <v>3.0119607802095425E-3</v>
      </c>
      <c r="C153" s="101">
        <v>3.3356630359789941E-3</v>
      </c>
      <c r="D153" s="101">
        <v>4.1446889872584864E-3</v>
      </c>
      <c r="E153" s="101">
        <v>4.9239027524128213E-3</v>
      </c>
      <c r="F153" s="101">
        <v>5.8371497106237272E-3</v>
      </c>
      <c r="G153" s="101">
        <v>6.7616265898815245E-3</v>
      </c>
      <c r="H153" s="101">
        <v>7.993930303473144E-3</v>
      </c>
      <c r="I153" s="101">
        <v>7.5965114557003397E-3</v>
      </c>
      <c r="J153" s="101">
        <v>6.9496427957121886E-3</v>
      </c>
      <c r="K153" s="101">
        <v>5.0557054987717129E-3</v>
      </c>
      <c r="L153" s="101">
        <v>1.0172215004768838E-2</v>
      </c>
      <c r="M153" s="101">
        <v>2.0034506095703328E-2</v>
      </c>
      <c r="N153" s="101">
        <v>2.4681596872572327E-2</v>
      </c>
      <c r="O153" s="101">
        <v>5.1384854684027675E-2</v>
      </c>
      <c r="P153" s="101">
        <v>0.10239551438722945</v>
      </c>
      <c r="Q153" s="101">
        <v>6.077181244059783E-2</v>
      </c>
      <c r="R153" s="101">
        <v>5.8434621719319686E-2</v>
      </c>
      <c r="S153" s="101">
        <v>5.3097705102995441E-2</v>
      </c>
      <c r="T153" s="101">
        <v>4.7830073684754081E-2</v>
      </c>
      <c r="U153" s="101">
        <v>0.16620016317165173</v>
      </c>
      <c r="V153" s="101">
        <v>0.14381480620783707</v>
      </c>
      <c r="W153" s="101">
        <v>0.16390435706249709</v>
      </c>
      <c r="DA153" s="131" t="s">
        <v>1882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3.7678776229244147E-4</v>
      </c>
      <c r="E154" s="104">
        <v>5.5733980329286214E-4</v>
      </c>
      <c r="F154" s="104">
        <v>7.528952757225951E-4</v>
      </c>
      <c r="G154" s="104">
        <v>9.9143656642863929E-4</v>
      </c>
      <c r="H154" s="104">
        <v>1.3746755517054512E-3</v>
      </c>
      <c r="I154" s="104">
        <v>5.5156213319042498E-3</v>
      </c>
      <c r="J154" s="104">
        <v>1.1957283167667865E-2</v>
      </c>
      <c r="K154" s="104">
        <v>1.960895940481279E-2</v>
      </c>
      <c r="L154" s="104">
        <v>2.2056974076736617E-2</v>
      </c>
      <c r="M154" s="104">
        <v>3.2709603493013759E-2</v>
      </c>
      <c r="N154" s="104">
        <v>3.788506382282103E-2</v>
      </c>
      <c r="O154" s="104">
        <v>6.3009796493935732E-2</v>
      </c>
      <c r="P154" s="104">
        <v>9.1600798414083556E-2</v>
      </c>
      <c r="Q154" s="104">
        <v>9.3063002685120855E-2</v>
      </c>
      <c r="R154" s="104">
        <v>0.14339511542610661</v>
      </c>
      <c r="S154" s="104">
        <v>0.21649255925729216</v>
      </c>
      <c r="T154" s="104">
        <v>0.3273174403944511</v>
      </c>
      <c r="U154" s="104">
        <v>0.32313044098548394</v>
      </c>
      <c r="V154" s="104">
        <v>0.40001247137435114</v>
      </c>
      <c r="W154" s="104">
        <v>0.45316619701447869</v>
      </c>
      <c r="DA154" s="132" t="s">
        <v>1883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1.8841988791305509E-4</v>
      </c>
      <c r="E155" s="98">
        <v>2.7802967327932086E-4</v>
      </c>
      <c r="F155" s="98">
        <v>3.8056556794671903E-4</v>
      </c>
      <c r="G155" s="98">
        <v>4.9993738626507884E-4</v>
      </c>
      <c r="H155" s="98">
        <v>6.7596923548861841E-4</v>
      </c>
      <c r="I155" s="98">
        <v>2.7512176129062685E-3</v>
      </c>
      <c r="J155" s="98">
        <v>5.9507562988284418E-3</v>
      </c>
      <c r="K155" s="98">
        <v>9.1754294104558261E-3</v>
      </c>
      <c r="L155" s="98">
        <v>1.0016112918333962E-2</v>
      </c>
      <c r="M155" s="98">
        <v>1.5979769500336933E-2</v>
      </c>
      <c r="N155" s="98">
        <v>1.727904441480229E-2</v>
      </c>
      <c r="O155" s="98">
        <v>3.3931093994053453E-2</v>
      </c>
      <c r="P155" s="98">
        <v>5.3442372838469206E-2</v>
      </c>
      <c r="Q155" s="98">
        <v>3.9279250381580505E-2</v>
      </c>
      <c r="R155" s="98">
        <v>5.9519955961600979E-2</v>
      </c>
      <c r="S155" s="98">
        <v>9.0048941939717742E-2</v>
      </c>
      <c r="T155" s="98">
        <v>0.15568105860514966</v>
      </c>
      <c r="U155" s="98">
        <v>0.15155382475461712</v>
      </c>
      <c r="V155" s="98">
        <v>0.19057164755979586</v>
      </c>
      <c r="W155" s="98">
        <v>0.22614013617191397</v>
      </c>
      <c r="DA155" s="63" t="s">
        <v>1884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1.8836787437938641E-4</v>
      </c>
      <c r="E156" s="98">
        <v>2.7931013001354128E-4</v>
      </c>
      <c r="F156" s="98">
        <v>3.7232970777587607E-4</v>
      </c>
      <c r="G156" s="98">
        <v>4.9149918016356056E-4</v>
      </c>
      <c r="H156" s="98">
        <v>6.9870631621683278E-4</v>
      </c>
      <c r="I156" s="98">
        <v>2.7644037189979813E-3</v>
      </c>
      <c r="J156" s="98">
        <v>6.006526868839423E-3</v>
      </c>
      <c r="K156" s="98">
        <v>1.0433529994356965E-2</v>
      </c>
      <c r="L156" s="98">
        <v>1.2040861158402657E-2</v>
      </c>
      <c r="M156" s="98">
        <v>1.6729833992676826E-2</v>
      </c>
      <c r="N156" s="98">
        <v>2.0606019408018744E-2</v>
      </c>
      <c r="O156" s="98">
        <v>2.9078702499882272E-2</v>
      </c>
      <c r="P156" s="98">
        <v>3.8158425575614344E-2</v>
      </c>
      <c r="Q156" s="98">
        <v>5.378375230354035E-2</v>
      </c>
      <c r="R156" s="98">
        <v>8.3875159464505647E-2</v>
      </c>
      <c r="S156" s="98">
        <v>0.12644361731757442</v>
      </c>
      <c r="T156" s="98">
        <v>0.17163638178930143</v>
      </c>
      <c r="U156" s="98">
        <v>0.17157661623086679</v>
      </c>
      <c r="V156" s="98">
        <v>0.20944082381455531</v>
      </c>
      <c r="W156" s="98">
        <v>0.22702606084256474</v>
      </c>
      <c r="DA156" s="63" t="s">
        <v>1885</v>
      </c>
    </row>
    <row r="157" spans="1:105" ht="12" customHeight="1" x14ac:dyDescent="0.25">
      <c r="A157" s="121" t="s">
        <v>54</v>
      </c>
      <c r="B157" s="122">
        <v>1.7415876183400989E-3</v>
      </c>
      <c r="C157" s="122">
        <v>2.0122625860172186E-3</v>
      </c>
      <c r="D157" s="122">
        <v>2.4727104292351434E-3</v>
      </c>
      <c r="E157" s="122">
        <v>3.0006022574332321E-3</v>
      </c>
      <c r="F157" s="122">
        <v>3.6916790190069191E-3</v>
      </c>
      <c r="G157" s="122">
        <v>4.5410462484391009E-3</v>
      </c>
      <c r="H157" s="122">
        <v>5.8112778467123713E-3</v>
      </c>
      <c r="I157" s="122">
        <v>7.3447579068674305E-3</v>
      </c>
      <c r="J157" s="122">
        <v>1.1289172021196952E-2</v>
      </c>
      <c r="K157" s="122">
        <v>1.6503429177880759E-2</v>
      </c>
      <c r="L157" s="122">
        <v>1.9212946813401063E-2</v>
      </c>
      <c r="M157" s="122">
        <v>3.2893598548560984E-2</v>
      </c>
      <c r="N157" s="122">
        <v>4.4823634996438121E-2</v>
      </c>
      <c r="O157" s="122">
        <v>6.108313329745501E-2</v>
      </c>
      <c r="P157" s="122">
        <v>8.7920271309356812E-2</v>
      </c>
      <c r="Q157" s="122">
        <v>7.9413992764331323E-2</v>
      </c>
      <c r="R157" s="122">
        <v>0.10575603457317906</v>
      </c>
      <c r="S157" s="122">
        <v>0.12117368871663325</v>
      </c>
      <c r="T157" s="122">
        <v>0.18434999733735008</v>
      </c>
      <c r="U157" s="122">
        <v>0.25512942477943507</v>
      </c>
      <c r="V157" s="122">
        <v>0.18515724818930016</v>
      </c>
      <c r="W157" s="122">
        <v>0.17246124119687942</v>
      </c>
      <c r="DA157" s="130" t="s">
        <v>1886</v>
      </c>
    </row>
    <row r="158" spans="1:105" ht="12" customHeight="1" x14ac:dyDescent="0.25">
      <c r="A158" s="97" t="s">
        <v>50</v>
      </c>
      <c r="B158" s="98">
        <v>6.8851105457243646E-4</v>
      </c>
      <c r="C158" s="98">
        <v>7.5193700687495486E-4</v>
      </c>
      <c r="D158" s="98">
        <v>2.8882024986858146E-4</v>
      </c>
      <c r="E158" s="98">
        <v>1.1464854223099341E-4</v>
      </c>
      <c r="F158" s="98">
        <v>3.0539586059651525E-4</v>
      </c>
      <c r="G158" s="98">
        <v>9.3188662033697031E-4</v>
      </c>
      <c r="H158" s="98">
        <v>1.3634540356186468E-3</v>
      </c>
      <c r="I158" s="98">
        <v>5.6287040177268948E-4</v>
      </c>
      <c r="J158" s="98">
        <v>6.8139071758961873E-4</v>
      </c>
      <c r="K158" s="98">
        <v>2.780866713379937E-3</v>
      </c>
      <c r="L158" s="98">
        <v>2.4237052917568209E-3</v>
      </c>
      <c r="M158" s="98">
        <v>1.2180093093206779E-3</v>
      </c>
      <c r="N158" s="98">
        <v>8.4441587402672453E-4</v>
      </c>
      <c r="O158" s="98">
        <v>1.8864266535618577E-3</v>
      </c>
      <c r="P158" s="98">
        <v>4.2920871755872452E-3</v>
      </c>
      <c r="Q158" s="98">
        <v>3.6245335098749839E-3</v>
      </c>
      <c r="R158" s="98">
        <v>5.4840775132929381E-3</v>
      </c>
      <c r="S158" s="98">
        <v>6.9434107275103251E-3</v>
      </c>
      <c r="T158" s="98">
        <v>1.1075739720235064E-2</v>
      </c>
      <c r="U158" s="98">
        <v>1.9094084214626526E-2</v>
      </c>
      <c r="V158" s="98">
        <v>1.8783860865281672E-2</v>
      </c>
      <c r="W158" s="98">
        <v>8.8187351342294672E-3</v>
      </c>
      <c r="DA158" s="63" t="s">
        <v>1887</v>
      </c>
    </row>
    <row r="159" spans="1:105" ht="12" customHeight="1" x14ac:dyDescent="0.25">
      <c r="A159" s="109" t="s">
        <v>120</v>
      </c>
      <c r="B159" s="33">
        <v>1.0530765637676623E-3</v>
      </c>
      <c r="C159" s="33">
        <v>1.2603255791422637E-3</v>
      </c>
      <c r="D159" s="33">
        <v>2.1838901793665619E-3</v>
      </c>
      <c r="E159" s="33">
        <v>2.8859537152022387E-3</v>
      </c>
      <c r="F159" s="33">
        <v>3.3862831584104036E-3</v>
      </c>
      <c r="G159" s="33">
        <v>3.6091596281021304E-3</v>
      </c>
      <c r="H159" s="33">
        <v>4.4478238110937244E-3</v>
      </c>
      <c r="I159" s="33">
        <v>6.7818875050947407E-3</v>
      </c>
      <c r="J159" s="33">
        <v>1.0607781303607334E-2</v>
      </c>
      <c r="K159" s="33">
        <v>1.372256246450082E-2</v>
      </c>
      <c r="L159" s="33">
        <v>1.6789241521644242E-2</v>
      </c>
      <c r="M159" s="33">
        <v>3.1675589239240305E-2</v>
      </c>
      <c r="N159" s="33">
        <v>4.3979219122411393E-2</v>
      </c>
      <c r="O159" s="33">
        <v>5.9196706643893149E-2</v>
      </c>
      <c r="P159" s="33">
        <v>8.3628184133769573E-2</v>
      </c>
      <c r="Q159" s="33">
        <v>7.5789459254456334E-2</v>
      </c>
      <c r="R159" s="33">
        <v>0.10027195705988612</v>
      </c>
      <c r="S159" s="33">
        <v>0.11423027798912293</v>
      </c>
      <c r="T159" s="33">
        <v>0.17327425761711501</v>
      </c>
      <c r="U159" s="33">
        <v>0.23603534056480852</v>
      </c>
      <c r="V159" s="33">
        <v>0.16637338732401849</v>
      </c>
      <c r="W159" s="33">
        <v>0.16364250606264996</v>
      </c>
      <c r="DA159" s="60" t="s">
        <v>1888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9.6600967717630049</v>
      </c>
      <c r="C161" s="117">
        <f t="shared" si="54"/>
        <v>10.011613734495578</v>
      </c>
      <c r="D161" s="117">
        <f t="shared" si="54"/>
        <v>9.1534989717166262</v>
      </c>
      <c r="E161" s="117">
        <f t="shared" si="54"/>
        <v>9.251491922722078</v>
      </c>
      <c r="F161" s="117">
        <f t="shared" si="54"/>
        <v>9.9901983829859802</v>
      </c>
      <c r="G161" s="117">
        <f t="shared" si="54"/>
        <v>10.549364062699</v>
      </c>
      <c r="H161" s="117">
        <f t="shared" si="54"/>
        <v>8.5295083027225242</v>
      </c>
      <c r="I161" s="117">
        <f t="shared" si="54"/>
        <v>8.9700170956335796</v>
      </c>
      <c r="J161" s="117">
        <f t="shared" si="54"/>
        <v>3.8152291619306529</v>
      </c>
      <c r="K161" s="117">
        <f t="shared" si="54"/>
        <v>12.200601159951091</v>
      </c>
      <c r="L161" s="117">
        <f t="shared" si="54"/>
        <v>7.0623968977392328</v>
      </c>
      <c r="M161" s="117">
        <f t="shared" si="54"/>
        <v>6.9539321303316184</v>
      </c>
      <c r="N161" s="117">
        <f t="shared" si="54"/>
        <v>9.3347696727628602</v>
      </c>
      <c r="O161" s="117">
        <f t="shared" si="54"/>
        <v>11.47508215222738</v>
      </c>
      <c r="P161" s="117">
        <f t="shared" si="54"/>
        <v>11.060756226936689</v>
      </c>
      <c r="Q161" s="117">
        <f t="shared" si="54"/>
        <v>12.710836280971682</v>
      </c>
      <c r="R161" s="117">
        <f t="shared" ref="R161:V161" si="55">R162+R164+R166+R175</f>
        <v>11.020373517222502</v>
      </c>
      <c r="S161" s="117">
        <f t="shared" si="55"/>
        <v>11.351233655282806</v>
      </c>
      <c r="T161" s="117">
        <f t="shared" si="55"/>
        <v>7.7033648866794087</v>
      </c>
      <c r="U161" s="117">
        <f t="shared" si="55"/>
        <v>6.4189077819542648</v>
      </c>
      <c r="V161" s="117">
        <f t="shared" si="55"/>
        <v>10.280863109219887</v>
      </c>
      <c r="W161" s="117">
        <f t="shared" ref="W161" si="56">W162+W164+W166+W175</f>
        <v>9.1586737107184266</v>
      </c>
      <c r="DA161" s="129" t="s">
        <v>1889</v>
      </c>
    </row>
    <row r="162" spans="1:105" ht="12.95" customHeight="1" x14ac:dyDescent="0.25">
      <c r="A162" s="121" t="s">
        <v>57</v>
      </c>
      <c r="B162" s="122">
        <f t="shared" ref="B162:W162" si="57">B163</f>
        <v>8.3592067134244648</v>
      </c>
      <c r="C162" s="122">
        <f t="shared" si="57"/>
        <v>8.7781425008696896</v>
      </c>
      <c r="D162" s="122">
        <f t="shared" si="57"/>
        <v>7.9824677941278033</v>
      </c>
      <c r="E162" s="122">
        <f t="shared" si="57"/>
        <v>7.9408378506694453</v>
      </c>
      <c r="F162" s="122">
        <f t="shared" si="57"/>
        <v>8.8953911516116122</v>
      </c>
      <c r="G162" s="122">
        <f t="shared" si="57"/>
        <v>9.4370281837300425</v>
      </c>
      <c r="H162" s="122">
        <f t="shared" si="57"/>
        <v>7.4552679910318336</v>
      </c>
      <c r="I162" s="122">
        <f t="shared" si="57"/>
        <v>8.0882615662236272</v>
      </c>
      <c r="J162" s="122">
        <f t="shared" si="57"/>
        <v>3.0355000302008643</v>
      </c>
      <c r="K162" s="122">
        <f t="shared" si="57"/>
        <v>11.267490875842919</v>
      </c>
      <c r="L162" s="122">
        <f t="shared" si="57"/>
        <v>6.1481103522234797</v>
      </c>
      <c r="M162" s="122">
        <f t="shared" si="57"/>
        <v>5.7010255576089195</v>
      </c>
      <c r="N162" s="122">
        <f t="shared" si="57"/>
        <v>7.8908226282889959</v>
      </c>
      <c r="O162" s="122">
        <f t="shared" si="57"/>
        <v>9.5369247083169295</v>
      </c>
      <c r="P162" s="122">
        <f t="shared" si="57"/>
        <v>8.6736172318188309</v>
      </c>
      <c r="Q162" s="122">
        <f t="shared" si="57"/>
        <v>11.313051169568242</v>
      </c>
      <c r="R162" s="122">
        <f t="shared" si="57"/>
        <v>9.7867713260578455</v>
      </c>
      <c r="S162" s="122">
        <f t="shared" si="57"/>
        <v>10.292385388760668</v>
      </c>
      <c r="T162" s="122">
        <f t="shared" si="57"/>
        <v>6.5341984379339655</v>
      </c>
      <c r="U162" s="122">
        <f t="shared" si="57"/>
        <v>5.1504389814263503</v>
      </c>
      <c r="V162" s="122">
        <f t="shared" si="57"/>
        <v>9.123475821235548</v>
      </c>
      <c r="W162" s="122">
        <f t="shared" si="57"/>
        <v>7.994313177689647</v>
      </c>
      <c r="DA162" s="130" t="s">
        <v>1890</v>
      </c>
    </row>
    <row r="163" spans="1:105" ht="12" customHeight="1" x14ac:dyDescent="0.25">
      <c r="A163" s="97" t="s">
        <v>53</v>
      </c>
      <c r="B163" s="33">
        <v>8.3592067134244648</v>
      </c>
      <c r="C163" s="33">
        <v>8.7781425008696896</v>
      </c>
      <c r="D163" s="33">
        <v>7.9824677941278033</v>
      </c>
      <c r="E163" s="33">
        <v>7.9408378506694453</v>
      </c>
      <c r="F163" s="33">
        <v>8.8953911516116122</v>
      </c>
      <c r="G163" s="33">
        <v>9.4370281837300425</v>
      </c>
      <c r="H163" s="33">
        <v>7.4552679910318336</v>
      </c>
      <c r="I163" s="33">
        <v>8.0882615662236272</v>
      </c>
      <c r="J163" s="33">
        <v>3.0355000302008643</v>
      </c>
      <c r="K163" s="33">
        <v>11.267490875842919</v>
      </c>
      <c r="L163" s="33">
        <v>6.1481103522234797</v>
      </c>
      <c r="M163" s="33">
        <v>5.7010255576089195</v>
      </c>
      <c r="N163" s="33">
        <v>7.8908226282889959</v>
      </c>
      <c r="O163" s="33">
        <v>9.5369247083169295</v>
      </c>
      <c r="P163" s="33">
        <v>8.6736172318188309</v>
      </c>
      <c r="Q163" s="33">
        <v>11.313051169568242</v>
      </c>
      <c r="R163" s="33">
        <v>9.7867713260578455</v>
      </c>
      <c r="S163" s="33">
        <v>10.292385388760668</v>
      </c>
      <c r="T163" s="33">
        <v>6.5341984379339655</v>
      </c>
      <c r="U163" s="33">
        <v>5.1504389814263503</v>
      </c>
      <c r="V163" s="33">
        <v>9.123475821235548</v>
      </c>
      <c r="W163" s="33">
        <v>7.994313177689647</v>
      </c>
      <c r="DA163" s="60" t="s">
        <v>1891</v>
      </c>
    </row>
    <row r="164" spans="1:105" ht="12.95" customHeight="1" x14ac:dyDescent="0.25">
      <c r="A164" s="121" t="s">
        <v>92</v>
      </c>
      <c r="B164" s="122">
        <f t="shared" ref="B164:W164" si="58">B165</f>
        <v>0.20491792070737957</v>
      </c>
      <c r="C164" s="122">
        <f t="shared" si="58"/>
        <v>0.2078462160097295</v>
      </c>
      <c r="D164" s="122">
        <f t="shared" si="58"/>
        <v>0.22419656311540759</v>
      </c>
      <c r="E164" s="122">
        <f t="shared" si="58"/>
        <v>0.43751823688767655</v>
      </c>
      <c r="F164" s="122">
        <f t="shared" si="58"/>
        <v>0.15971807145723613</v>
      </c>
      <c r="G164" s="122">
        <f t="shared" si="58"/>
        <v>0.16408764839220261</v>
      </c>
      <c r="H164" s="122">
        <f t="shared" si="58"/>
        <v>0.24009658855829044</v>
      </c>
      <c r="I164" s="122">
        <f t="shared" si="58"/>
        <v>0.1150607154394301</v>
      </c>
      <c r="J164" s="122">
        <f t="shared" si="58"/>
        <v>0.10225788626946018</v>
      </c>
      <c r="K164" s="122">
        <f t="shared" si="58"/>
        <v>0.11349485267436424</v>
      </c>
      <c r="L164" s="122">
        <f t="shared" si="58"/>
        <v>0.16717393660808155</v>
      </c>
      <c r="M164" s="122">
        <f t="shared" si="58"/>
        <v>0.18120928299535072</v>
      </c>
      <c r="N164" s="122">
        <f t="shared" si="58"/>
        <v>0.31520639303817155</v>
      </c>
      <c r="O164" s="122">
        <f t="shared" si="58"/>
        <v>0.37808352297947123</v>
      </c>
      <c r="P164" s="122">
        <f t="shared" si="58"/>
        <v>0.41285215406258124</v>
      </c>
      <c r="Q164" s="122">
        <f t="shared" si="58"/>
        <v>0.38027338851668224</v>
      </c>
      <c r="R164" s="122">
        <f t="shared" si="58"/>
        <v>0.32152493825507245</v>
      </c>
      <c r="S164" s="122">
        <f t="shared" si="58"/>
        <v>0.24702094333655003</v>
      </c>
      <c r="T164" s="122">
        <f t="shared" si="58"/>
        <v>0.26443266566350548</v>
      </c>
      <c r="U164" s="122">
        <f t="shared" si="58"/>
        <v>0.26849321775795032</v>
      </c>
      <c r="V164" s="122">
        <f t="shared" si="58"/>
        <v>0.28600569908419926</v>
      </c>
      <c r="W164" s="122">
        <f t="shared" si="58"/>
        <v>0.26449160602830651</v>
      </c>
      <c r="DA164" s="130" t="s">
        <v>1892</v>
      </c>
    </row>
    <row r="165" spans="1:105" ht="12" customHeight="1" x14ac:dyDescent="0.25">
      <c r="A165" s="97" t="s">
        <v>53</v>
      </c>
      <c r="B165" s="98">
        <v>0.20491792070737957</v>
      </c>
      <c r="C165" s="98">
        <v>0.2078462160097295</v>
      </c>
      <c r="D165" s="98">
        <v>0.22419656311540759</v>
      </c>
      <c r="E165" s="98">
        <v>0.43751823688767655</v>
      </c>
      <c r="F165" s="98">
        <v>0.15971807145723613</v>
      </c>
      <c r="G165" s="98">
        <v>0.16408764839220261</v>
      </c>
      <c r="H165" s="98">
        <v>0.24009658855829044</v>
      </c>
      <c r="I165" s="98">
        <v>0.1150607154394301</v>
      </c>
      <c r="J165" s="98">
        <v>0.10225788626946018</v>
      </c>
      <c r="K165" s="98">
        <v>0.11349485267436424</v>
      </c>
      <c r="L165" s="98">
        <v>0.16717393660808155</v>
      </c>
      <c r="M165" s="98">
        <v>0.18120928299535072</v>
      </c>
      <c r="N165" s="98">
        <v>0.31520639303817155</v>
      </c>
      <c r="O165" s="98">
        <v>0.37808352297947123</v>
      </c>
      <c r="P165" s="98">
        <v>0.41285215406258124</v>
      </c>
      <c r="Q165" s="98">
        <v>0.38027338851668224</v>
      </c>
      <c r="R165" s="98">
        <v>0.32152493825507245</v>
      </c>
      <c r="S165" s="98">
        <v>0.24702094333655003</v>
      </c>
      <c r="T165" s="98">
        <v>0.26443266566350548</v>
      </c>
      <c r="U165" s="98">
        <v>0.26849321775795032</v>
      </c>
      <c r="V165" s="98">
        <v>0.28600569908419926</v>
      </c>
      <c r="W165" s="98">
        <v>0.26449160602830651</v>
      </c>
      <c r="DA165" s="63" t="s">
        <v>1893</v>
      </c>
    </row>
    <row r="166" spans="1:105" ht="12" customHeight="1" x14ac:dyDescent="0.25">
      <c r="A166" s="121" t="s">
        <v>55</v>
      </c>
      <c r="B166" s="122">
        <v>0.72616569349025284</v>
      </c>
      <c r="C166" s="122">
        <v>0.65735246411922743</v>
      </c>
      <c r="D166" s="122">
        <v>0.63098804063108693</v>
      </c>
      <c r="E166" s="122">
        <v>0.58506120158163688</v>
      </c>
      <c r="F166" s="122">
        <v>0.6210704272286901</v>
      </c>
      <c r="G166" s="122">
        <v>0.61991882151631639</v>
      </c>
      <c r="H166" s="122">
        <v>0.53947850541755549</v>
      </c>
      <c r="I166" s="122">
        <v>0.50229918714849131</v>
      </c>
      <c r="J166" s="122">
        <v>0.43529638443321039</v>
      </c>
      <c r="K166" s="122">
        <v>0.50214534199745153</v>
      </c>
      <c r="L166" s="122">
        <v>0.47553212605970957</v>
      </c>
      <c r="M166" s="122">
        <v>0.66801854533836524</v>
      </c>
      <c r="N166" s="122">
        <v>0.6607391057080475</v>
      </c>
      <c r="O166" s="122">
        <v>1.018001068970166</v>
      </c>
      <c r="P166" s="122">
        <v>1.3611672845022793</v>
      </c>
      <c r="Q166" s="122">
        <v>0.67293742494766806</v>
      </c>
      <c r="R166" s="122">
        <v>0.60116569250535923</v>
      </c>
      <c r="S166" s="122">
        <v>0.56263670926527998</v>
      </c>
      <c r="T166" s="122">
        <v>0.6099006950721606</v>
      </c>
      <c r="U166" s="122">
        <v>0.66134861546994261</v>
      </c>
      <c r="V166" s="122">
        <v>0.65282087863374938</v>
      </c>
      <c r="W166" s="122">
        <v>0.70585841052887921</v>
      </c>
      <c r="DA166" s="130" t="s">
        <v>1894</v>
      </c>
    </row>
    <row r="167" spans="1:105" ht="12" customHeight="1" x14ac:dyDescent="0.25">
      <c r="A167" s="97" t="s">
        <v>124</v>
      </c>
      <c r="B167" s="98">
        <v>8.7429210700482624E-2</v>
      </c>
      <c r="C167" s="98">
        <v>6.9553738997288866E-2</v>
      </c>
      <c r="D167" s="98">
        <v>3.6310623251536195E-2</v>
      </c>
      <c r="E167" s="98">
        <v>2.031635978785315E-2</v>
      </c>
      <c r="F167" s="98">
        <v>3.9986724703389216E-2</v>
      </c>
      <c r="G167" s="98">
        <v>6.0856522974126158E-2</v>
      </c>
      <c r="H167" s="98">
        <v>5.7913183031348139E-2</v>
      </c>
      <c r="I167" s="98">
        <v>1.9664300380138826E-2</v>
      </c>
      <c r="J167" s="98">
        <v>1.6899714704682538E-2</v>
      </c>
      <c r="K167" s="98">
        <v>3.8212607437318469E-2</v>
      </c>
      <c r="L167" s="98">
        <v>3.4855176162004217E-2</v>
      </c>
      <c r="M167" s="98">
        <v>9.592099225910776E-3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1895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1.1584133465889881E-4</v>
      </c>
      <c r="I168" s="98">
        <v>4.9795512395926328E-5</v>
      </c>
      <c r="J168" s="98">
        <v>4.3441084286610711E-5</v>
      </c>
      <c r="K168" s="98">
        <v>3.3482986201354662E-4</v>
      </c>
      <c r="L168" s="98">
        <v>3.6544088248974531E-4</v>
      </c>
      <c r="M168" s="98">
        <v>1.9022389545833641E-4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1896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5.6902818361752623E-5</v>
      </c>
      <c r="I169" s="101">
        <v>2.4860454764744111E-5</v>
      </c>
      <c r="J169" s="101">
        <v>2.0039835697738538E-5</v>
      </c>
      <c r="K169" s="101">
        <v>1.5787354679815097E-4</v>
      </c>
      <c r="L169" s="101">
        <v>1.8001601597619288E-4</v>
      </c>
      <c r="M169" s="101">
        <v>9.6721492113862435E-5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1897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5.8938516297146187E-5</v>
      </c>
      <c r="I170" s="104">
        <v>2.4935057631182213E-5</v>
      </c>
      <c r="J170" s="104">
        <v>2.3401248588872172E-5</v>
      </c>
      <c r="K170" s="104">
        <v>1.7695631521539565E-4</v>
      </c>
      <c r="L170" s="104">
        <v>1.8542486651355243E-4</v>
      </c>
      <c r="M170" s="104">
        <v>9.3502403344473977E-5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1898</v>
      </c>
    </row>
    <row r="171" spans="1:105" ht="12" customHeight="1" x14ac:dyDescent="0.25">
      <c r="A171" s="106" t="s">
        <v>122</v>
      </c>
      <c r="B171" s="101">
        <v>0.63853568540442296</v>
      </c>
      <c r="C171" s="101">
        <v>0.58260875561222125</v>
      </c>
      <c r="D171" s="101">
        <v>0.57262147771837602</v>
      </c>
      <c r="E171" s="101">
        <v>0.53126773199932353</v>
      </c>
      <c r="F171" s="101">
        <v>0.53442699422118423</v>
      </c>
      <c r="G171" s="101">
        <v>0.49948321592699219</v>
      </c>
      <c r="H171" s="101">
        <v>0.41950712870520362</v>
      </c>
      <c r="I171" s="101">
        <v>0.35960264317871177</v>
      </c>
      <c r="J171" s="101">
        <v>0.28981726308713346</v>
      </c>
      <c r="K171" s="101">
        <v>0.21231603265081092</v>
      </c>
      <c r="L171" s="101">
        <v>0.18754582138497233</v>
      </c>
      <c r="M171" s="101">
        <v>0.27478193209500806</v>
      </c>
      <c r="N171" s="101">
        <v>0.26137279216340609</v>
      </c>
      <c r="O171" s="101">
        <v>0.42759291727359849</v>
      </c>
      <c r="P171" s="101">
        <v>0.64286765886671682</v>
      </c>
      <c r="Q171" s="101">
        <v>0.32231919230937495</v>
      </c>
      <c r="R171" s="101">
        <v>0.29165788028687001</v>
      </c>
      <c r="S171" s="101">
        <v>0.26436905524576659</v>
      </c>
      <c r="T171" s="101">
        <v>0.22817812022759965</v>
      </c>
      <c r="U171" s="101">
        <v>0.34293715898977339</v>
      </c>
      <c r="V171" s="101">
        <v>0.25426223843006884</v>
      </c>
      <c r="W171" s="101">
        <v>0.24349631918281098</v>
      </c>
      <c r="DA171" s="131" t="s">
        <v>1899</v>
      </c>
    </row>
    <row r="172" spans="1:105" ht="12" customHeight="1" x14ac:dyDescent="0.25">
      <c r="A172" s="107" t="s">
        <v>121</v>
      </c>
      <c r="B172" s="104">
        <v>2.007973853473028E-4</v>
      </c>
      <c r="C172" s="104">
        <v>5.1899695097173369E-3</v>
      </c>
      <c r="D172" s="104">
        <v>2.2055939661174688E-2</v>
      </c>
      <c r="E172" s="104">
        <v>3.3477109794460135E-2</v>
      </c>
      <c r="F172" s="104">
        <v>4.6656708304116661E-2</v>
      </c>
      <c r="G172" s="104">
        <v>5.9579082615198106E-2</v>
      </c>
      <c r="H172" s="104">
        <v>6.1942352346344799E-2</v>
      </c>
      <c r="I172" s="104">
        <v>0.1229824480772448</v>
      </c>
      <c r="J172" s="104">
        <v>0.12853596555710778</v>
      </c>
      <c r="K172" s="104">
        <v>0.25128187204730867</v>
      </c>
      <c r="L172" s="104">
        <v>0.25276568763024326</v>
      </c>
      <c r="M172" s="104">
        <v>0.38345429012198806</v>
      </c>
      <c r="N172" s="104">
        <v>0.39936631354464142</v>
      </c>
      <c r="O172" s="104">
        <v>0.59040815169656757</v>
      </c>
      <c r="P172" s="104">
        <v>0.71829962563556249</v>
      </c>
      <c r="Q172" s="104">
        <v>0.35061823263829317</v>
      </c>
      <c r="R172" s="104">
        <v>0.30950781221848916</v>
      </c>
      <c r="S172" s="104">
        <v>0.29826765401951344</v>
      </c>
      <c r="T172" s="104">
        <v>0.38172257484456096</v>
      </c>
      <c r="U172" s="104">
        <v>0.31841145648016922</v>
      </c>
      <c r="V172" s="104">
        <v>0.39855864020368054</v>
      </c>
      <c r="W172" s="104">
        <v>0.4623620913460682</v>
      </c>
      <c r="DA172" s="132" t="s">
        <v>1900</v>
      </c>
    </row>
    <row r="173" spans="1:105" ht="12" customHeight="1" x14ac:dyDescent="0.25">
      <c r="A173" s="108" t="s">
        <v>53</v>
      </c>
      <c r="B173" s="98">
        <v>1.0330201378436586E-4</v>
      </c>
      <c r="C173" s="98">
        <v>2.5835738029471823E-3</v>
      </c>
      <c r="D173" s="98">
        <v>1.1029492182790583E-2</v>
      </c>
      <c r="E173" s="98">
        <v>1.6700099012305562E-2</v>
      </c>
      <c r="F173" s="98">
        <v>2.3583541120296189E-2</v>
      </c>
      <c r="G173" s="98">
        <v>3.0043082782399307E-2</v>
      </c>
      <c r="H173" s="98">
        <v>3.0458914111027247E-2</v>
      </c>
      <c r="I173" s="98">
        <v>6.1344217970748897E-2</v>
      </c>
      <c r="J173" s="98">
        <v>6.396822722515963E-2</v>
      </c>
      <c r="K173" s="98">
        <v>0.11757987925312278</v>
      </c>
      <c r="L173" s="98">
        <v>0.11478136848585453</v>
      </c>
      <c r="M173" s="98">
        <v>0.18733064652934212</v>
      </c>
      <c r="N173" s="98">
        <v>0.18214746322683834</v>
      </c>
      <c r="O173" s="98">
        <v>0.31793777483473801</v>
      </c>
      <c r="P173" s="98">
        <v>0.41907534724114931</v>
      </c>
      <c r="Q173" s="98">
        <v>0.14798599820322225</v>
      </c>
      <c r="R173" s="98">
        <v>0.12846944819755027</v>
      </c>
      <c r="S173" s="98">
        <v>0.12406286272120125</v>
      </c>
      <c r="T173" s="98">
        <v>0.18155761719775487</v>
      </c>
      <c r="U173" s="98">
        <v>0.14934053853943705</v>
      </c>
      <c r="V173" s="98">
        <v>0.18987902165111714</v>
      </c>
      <c r="W173" s="98">
        <v>0.23072909450567433</v>
      </c>
      <c r="DA173" s="63" t="s">
        <v>1901</v>
      </c>
    </row>
    <row r="174" spans="1:105" ht="12" customHeight="1" x14ac:dyDescent="0.25">
      <c r="A174" s="115" t="s">
        <v>52</v>
      </c>
      <c r="B174" s="33">
        <v>9.7495371562936954E-5</v>
      </c>
      <c r="C174" s="33">
        <v>2.6063957067701542E-3</v>
      </c>
      <c r="D174" s="33">
        <v>1.1026447478384103E-2</v>
      </c>
      <c r="E174" s="33">
        <v>1.6777010782154572E-2</v>
      </c>
      <c r="F174" s="33">
        <v>2.3073167183820471E-2</v>
      </c>
      <c r="G174" s="33">
        <v>2.9535999832798802E-2</v>
      </c>
      <c r="H174" s="33">
        <v>3.1483438235317553E-2</v>
      </c>
      <c r="I174" s="33">
        <v>6.1638230106495905E-2</v>
      </c>
      <c r="J174" s="33">
        <v>6.4567738331948135E-2</v>
      </c>
      <c r="K174" s="33">
        <v>0.1337019927941859</v>
      </c>
      <c r="L174" s="33">
        <v>0.13798431914438872</v>
      </c>
      <c r="M174" s="33">
        <v>0.19612364359264595</v>
      </c>
      <c r="N174" s="33">
        <v>0.21721885031780308</v>
      </c>
      <c r="O174" s="33">
        <v>0.27247037686182957</v>
      </c>
      <c r="P174" s="33">
        <v>0.29922427839441318</v>
      </c>
      <c r="Q174" s="33">
        <v>0.20263223443507095</v>
      </c>
      <c r="R174" s="33">
        <v>0.1810383640209389</v>
      </c>
      <c r="S174" s="33">
        <v>0.17420479129831218</v>
      </c>
      <c r="T174" s="33">
        <v>0.20016495764680606</v>
      </c>
      <c r="U174" s="33">
        <v>0.16907091794073217</v>
      </c>
      <c r="V174" s="33">
        <v>0.2086796185525634</v>
      </c>
      <c r="W174" s="33">
        <v>0.23163299684039385</v>
      </c>
      <c r="DA174" s="60" t="s">
        <v>1902</v>
      </c>
    </row>
    <row r="175" spans="1:105" ht="12" customHeight="1" x14ac:dyDescent="0.25">
      <c r="A175" s="121" t="s">
        <v>54</v>
      </c>
      <c r="B175" s="122">
        <v>0.3698064441409073</v>
      </c>
      <c r="C175" s="122">
        <v>0.36827255349693089</v>
      </c>
      <c r="D175" s="122">
        <v>0.31584657384232806</v>
      </c>
      <c r="E175" s="122">
        <v>0.28807463358331847</v>
      </c>
      <c r="F175" s="122">
        <v>0.31401873268844283</v>
      </c>
      <c r="G175" s="122">
        <v>0.32832940906043828</v>
      </c>
      <c r="H175" s="122">
        <v>0.294665217714845</v>
      </c>
      <c r="I175" s="122">
        <v>0.26439562682203022</v>
      </c>
      <c r="J175" s="122">
        <v>0.24217486102711774</v>
      </c>
      <c r="K175" s="122">
        <v>0.31747008943635718</v>
      </c>
      <c r="L175" s="122">
        <v>0.2715804828479621</v>
      </c>
      <c r="M175" s="122">
        <v>0.40367874438898227</v>
      </c>
      <c r="N175" s="122">
        <v>0.46800154572764624</v>
      </c>
      <c r="O175" s="122">
        <v>0.54207285196081201</v>
      </c>
      <c r="P175" s="122">
        <v>0.61311955655299766</v>
      </c>
      <c r="Q175" s="122">
        <v>0.34457429793909078</v>
      </c>
      <c r="R175" s="122">
        <v>0.31091156040422496</v>
      </c>
      <c r="S175" s="122">
        <v>0.24919061392030825</v>
      </c>
      <c r="T175" s="122">
        <v>0.29483308800977653</v>
      </c>
      <c r="U175" s="122">
        <v>0.3386269673000209</v>
      </c>
      <c r="V175" s="122">
        <v>0.21856071026639026</v>
      </c>
      <c r="W175" s="122">
        <v>0.19401051647159351</v>
      </c>
      <c r="DA175" s="130" t="s">
        <v>1903</v>
      </c>
    </row>
    <row r="176" spans="1:105" ht="12" customHeight="1" x14ac:dyDescent="0.25">
      <c r="A176" s="97" t="s">
        <v>50</v>
      </c>
      <c r="B176" s="98">
        <v>0.14134148363151303</v>
      </c>
      <c r="C176" s="98">
        <v>0.15565096042311566</v>
      </c>
      <c r="D176" s="98">
        <v>5.7403024661380579E-2</v>
      </c>
      <c r="E176" s="98">
        <v>2.6919477715837255E-2</v>
      </c>
      <c r="F176" s="98">
        <v>5.2702599942941485E-2</v>
      </c>
      <c r="G176" s="98">
        <v>8.0084006435208396E-2</v>
      </c>
      <c r="H176" s="98">
        <v>6.8234676964369523E-2</v>
      </c>
      <c r="I176" s="98">
        <v>2.2461209365976845E-2</v>
      </c>
      <c r="J176" s="98">
        <v>2.2782150514192027E-2</v>
      </c>
      <c r="K176" s="98">
        <v>7.535470533085635E-2</v>
      </c>
      <c r="L176" s="98">
        <v>6.1242894689269953E-2</v>
      </c>
      <c r="M176" s="98">
        <v>2.9310804669458904E-2</v>
      </c>
      <c r="N176" s="98">
        <v>1.4949288436473128E-2</v>
      </c>
      <c r="O176" s="98">
        <v>2.0391373826597219E-2</v>
      </c>
      <c r="P176" s="98">
        <v>3.0370591533585657E-2</v>
      </c>
      <c r="Q176" s="98">
        <v>2.201241082826514E-2</v>
      </c>
      <c r="R176" s="98">
        <v>1.8382627824557914E-2</v>
      </c>
      <c r="S176" s="98">
        <v>1.1931880570575992E-2</v>
      </c>
      <c r="T176" s="98">
        <v>1.5811830442355807E-2</v>
      </c>
      <c r="U176" s="98">
        <v>2.5597141881926879E-2</v>
      </c>
      <c r="V176" s="98">
        <v>2.3216416040454518E-2</v>
      </c>
      <c r="W176" s="98">
        <v>9.982057641298038E-3</v>
      </c>
      <c r="DA176" s="63" t="s">
        <v>1904</v>
      </c>
    </row>
    <row r="177" spans="1:105" ht="12" customHeight="1" x14ac:dyDescent="0.25">
      <c r="A177" s="109" t="s">
        <v>120</v>
      </c>
      <c r="B177" s="33">
        <v>0.22846496050939427</v>
      </c>
      <c r="C177" s="33">
        <v>0.21262159307381523</v>
      </c>
      <c r="D177" s="33">
        <v>0.25844354918094747</v>
      </c>
      <c r="E177" s="33">
        <v>0.26115515586748123</v>
      </c>
      <c r="F177" s="33">
        <v>0.26131613274550136</v>
      </c>
      <c r="G177" s="33">
        <v>0.2482454026252299</v>
      </c>
      <c r="H177" s="33">
        <v>0.22643054075047547</v>
      </c>
      <c r="I177" s="33">
        <v>0.24193441745605337</v>
      </c>
      <c r="J177" s="33">
        <v>0.21939271051292572</v>
      </c>
      <c r="K177" s="33">
        <v>0.24211538410550085</v>
      </c>
      <c r="L177" s="33">
        <v>0.21033758815869213</v>
      </c>
      <c r="M177" s="33">
        <v>0.37436793971952337</v>
      </c>
      <c r="N177" s="33">
        <v>0.4530522572911731</v>
      </c>
      <c r="O177" s="33">
        <v>0.52168147813421484</v>
      </c>
      <c r="P177" s="33">
        <v>0.58274896501941198</v>
      </c>
      <c r="Q177" s="33">
        <v>0.32256188711082562</v>
      </c>
      <c r="R177" s="33">
        <v>0.29252893257966706</v>
      </c>
      <c r="S177" s="33">
        <v>0.23725873334973227</v>
      </c>
      <c r="T177" s="33">
        <v>0.27902125756742074</v>
      </c>
      <c r="U177" s="33">
        <v>0.31302982541809404</v>
      </c>
      <c r="V177" s="33">
        <v>0.19534429422593574</v>
      </c>
      <c r="W177" s="33">
        <v>0.18402845883029548</v>
      </c>
      <c r="DA177" s="60" t="s">
        <v>1905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1906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>
        <f>IF(RES_hhdet_tes!B3=0,"",RES_hhdet_tes!B3/RES_hhdet_fec!B3)</f>
        <v>0.63864733567402143</v>
      </c>
      <c r="C3" s="119">
        <f>IF(RES_hhdet_tes!C3=0,"",RES_hhdet_tes!C3/RES_hhdet_fec!C3)</f>
        <v>0.63889170632779813</v>
      </c>
      <c r="D3" s="119">
        <f>IF(RES_hhdet_tes!D3=0,"",RES_hhdet_tes!D3/RES_hhdet_fec!D3)</f>
        <v>0.64082874669678924</v>
      </c>
      <c r="E3" s="119">
        <f>IF(RES_hhdet_tes!E3=0,"",RES_hhdet_tes!E3/RES_hhdet_fec!E3)</f>
        <v>0.64571171986277187</v>
      </c>
      <c r="F3" s="119">
        <f>IF(RES_hhdet_tes!F3=0,"",RES_hhdet_tes!F3/RES_hhdet_fec!F3)</f>
        <v>0.64051894492509243</v>
      </c>
      <c r="G3" s="119">
        <f>IF(RES_hhdet_tes!G3=0,"",RES_hhdet_tes!G3/RES_hhdet_fec!G3)</f>
        <v>0.6398178811467764</v>
      </c>
      <c r="H3" s="119">
        <f>IF(RES_hhdet_tes!H3=0,"",RES_hhdet_tes!H3/RES_hhdet_fec!H3)</f>
        <v>0.64163740668297531</v>
      </c>
      <c r="I3" s="119">
        <f>IF(RES_hhdet_tes!I3=0,"",RES_hhdet_tes!I3/RES_hhdet_fec!I3)</f>
        <v>0.64230392171742312</v>
      </c>
      <c r="J3" s="119">
        <f>IF(RES_hhdet_tes!J3=0,"",RES_hhdet_tes!J3/RES_hhdet_fec!J3)</f>
        <v>0.64267840406538423</v>
      </c>
      <c r="K3" s="119">
        <f>IF(RES_hhdet_tes!K3=0,"",RES_hhdet_tes!K3/RES_hhdet_fec!K3)</f>
        <v>0.65434830988729231</v>
      </c>
      <c r="L3" s="119">
        <f>IF(RES_hhdet_tes!L3=0,"",RES_hhdet_tes!L3/RES_hhdet_fec!L3)</f>
        <v>0.67627106151814131</v>
      </c>
      <c r="M3" s="119">
        <f>IF(RES_hhdet_tes!M3=0,"",RES_hhdet_tes!M3/RES_hhdet_fec!M3)</f>
        <v>0.70438101611997062</v>
      </c>
      <c r="N3" s="119">
        <f>IF(RES_hhdet_tes!N3=0,"",RES_hhdet_tes!N3/RES_hhdet_fec!N3)</f>
        <v>0.7314285226976871</v>
      </c>
      <c r="O3" s="119">
        <f>IF(RES_hhdet_tes!O3=0,"",RES_hhdet_tes!O3/RES_hhdet_fec!O3)</f>
        <v>0.74850954187196139</v>
      </c>
      <c r="P3" s="119">
        <f>IF(RES_hhdet_tes!P3=0,"",RES_hhdet_tes!P3/RES_hhdet_fec!P3)</f>
        <v>0.75587395731960516</v>
      </c>
      <c r="Q3" s="119">
        <f>IF(RES_hhdet_tes!Q3=0,"",RES_hhdet_tes!Q3/RES_hhdet_fec!Q3)</f>
        <v>0.75477924096236304</v>
      </c>
      <c r="R3" s="119">
        <f>IF(RES_hhdet_tes!R3=0,"",RES_hhdet_tes!R3/RES_hhdet_fec!R3)</f>
        <v>0.75448193690515808</v>
      </c>
      <c r="S3" s="119">
        <f>IF(RES_hhdet_tes!S3=0,"",RES_hhdet_tes!S3/RES_hhdet_fec!S3)</f>
        <v>0.75753520524281059</v>
      </c>
      <c r="T3" s="119">
        <f>IF(RES_hhdet_tes!T3=0,"",RES_hhdet_tes!T3/RES_hhdet_fec!T3)</f>
        <v>0.76514401832039125</v>
      </c>
      <c r="U3" s="119">
        <f>IF(RES_hhdet_tes!U3=0,"",RES_hhdet_tes!U3/RES_hhdet_fec!U3)</f>
        <v>0.76082477131289072</v>
      </c>
      <c r="V3" s="119">
        <f>IF(RES_hhdet_tes!V3=0,"",RES_hhdet_tes!V3/RES_hhdet_fec!V3)</f>
        <v>0.75995304567430555</v>
      </c>
      <c r="W3" s="119">
        <f>IF(RES_hhdet_tes!W3=0,"",RES_hhdet_tes!W3/RES_hhdet_fec!W3)</f>
        <v>0.76661274080088604</v>
      </c>
      <c r="DA3" s="129" t="s">
        <v>1907</v>
      </c>
    </row>
    <row r="4" spans="1:105" ht="12.95" customHeight="1" x14ac:dyDescent="0.25">
      <c r="A4" s="121" t="s">
        <v>57</v>
      </c>
      <c r="B4" s="124">
        <f>IF(RES_hhdet_tes!B4=0,"",RES_hhdet_tes!B4/RES_hhdet_fec!B4)</f>
        <v>0.63285412655905227</v>
      </c>
      <c r="C4" s="124">
        <f>IF(RES_hhdet_tes!C4=0,"",RES_hhdet_tes!C4/RES_hhdet_fec!C4)</f>
        <v>0.63280698566577831</v>
      </c>
      <c r="D4" s="124">
        <f>IF(RES_hhdet_tes!D4=0,"",RES_hhdet_tes!D4/RES_hhdet_fec!D4)</f>
        <v>0.63276298030047085</v>
      </c>
      <c r="E4" s="124">
        <f>IF(RES_hhdet_tes!E4=0,"",RES_hhdet_tes!E4/RES_hhdet_fec!E4)</f>
        <v>0.63266659497766264</v>
      </c>
      <c r="F4" s="124">
        <f>IF(RES_hhdet_tes!F4=0,"",RES_hhdet_tes!F4/RES_hhdet_fec!F4)</f>
        <v>0.63269394525617617</v>
      </c>
      <c r="G4" s="124">
        <f>IF(RES_hhdet_tes!G4=0,"",RES_hhdet_tes!G4/RES_hhdet_fec!G4)</f>
        <v>0.63265036233969085</v>
      </c>
      <c r="H4" s="124">
        <f>IF(RES_hhdet_tes!H4=0,"",RES_hhdet_tes!H4/RES_hhdet_fec!H4)</f>
        <v>0.63257767795349829</v>
      </c>
      <c r="I4" s="124">
        <f>IF(RES_hhdet_tes!I4=0,"",RES_hhdet_tes!I4/RES_hhdet_fec!I4)</f>
        <v>0.63259420395349797</v>
      </c>
      <c r="J4" s="124">
        <f>IF(RES_hhdet_tes!J4=0,"",RES_hhdet_tes!J4/RES_hhdet_fec!J4)</f>
        <v>0.63257508989256861</v>
      </c>
      <c r="K4" s="124">
        <f>IF(RES_hhdet_tes!K4=0,"",RES_hhdet_tes!K4/RES_hhdet_fec!K4)</f>
        <v>0.64602842493995116</v>
      </c>
      <c r="L4" s="124">
        <f>IF(RES_hhdet_tes!L4=0,"",RES_hhdet_tes!L4/RES_hhdet_fec!L4)</f>
        <v>0.66799465736133812</v>
      </c>
      <c r="M4" s="124">
        <f>IF(RES_hhdet_tes!M4=0,"",RES_hhdet_tes!M4/RES_hhdet_fec!M4)</f>
        <v>0.69013579924484103</v>
      </c>
      <c r="N4" s="124">
        <f>IF(RES_hhdet_tes!N4=0,"",RES_hhdet_tes!N4/RES_hhdet_fec!N4)</f>
        <v>0.7125136087236591</v>
      </c>
      <c r="O4" s="124">
        <f>IF(RES_hhdet_tes!O4=0,"",RES_hhdet_tes!O4/RES_hhdet_fec!O4)</f>
        <v>0.73343044213659103</v>
      </c>
      <c r="P4" s="124">
        <f>IF(RES_hhdet_tes!P4=0,"",RES_hhdet_tes!P4/RES_hhdet_fec!P4)</f>
        <v>0.73405146240889452</v>
      </c>
      <c r="Q4" s="124">
        <f>IF(RES_hhdet_tes!Q4=0,"",RES_hhdet_tes!Q4/RES_hhdet_fec!Q4)</f>
        <v>0.73440014738325055</v>
      </c>
      <c r="R4" s="124">
        <f>IF(RES_hhdet_tes!R4=0,"",RES_hhdet_tes!R4/RES_hhdet_fec!R4)</f>
        <v>0.73462570335741251</v>
      </c>
      <c r="S4" s="124">
        <f>IF(RES_hhdet_tes!S4=0,"",RES_hhdet_tes!S4/RES_hhdet_fec!S4)</f>
        <v>0.73491583393881987</v>
      </c>
      <c r="T4" s="124">
        <f>IF(RES_hhdet_tes!T4=0,"",RES_hhdet_tes!T4/RES_hhdet_fec!T4)</f>
        <v>0.73542531708478309</v>
      </c>
      <c r="U4" s="124">
        <f>IF(RES_hhdet_tes!U4=0,"",RES_hhdet_tes!U4/RES_hhdet_fec!U4)</f>
        <v>0.73552555251053298</v>
      </c>
      <c r="V4" s="124">
        <f>IF(RES_hhdet_tes!V4=0,"",RES_hhdet_tes!V4/RES_hhdet_fec!V4)</f>
        <v>0.74048182611779467</v>
      </c>
      <c r="W4" s="124">
        <f>IF(RES_hhdet_tes!W4=0,"",RES_hhdet_tes!W4/RES_hhdet_fec!W4)</f>
        <v>0.75292011922882651</v>
      </c>
      <c r="DA4" s="130" t="s">
        <v>1908</v>
      </c>
    </row>
    <row r="5" spans="1:105" ht="12" customHeight="1" x14ac:dyDescent="0.25">
      <c r="A5" s="97" t="s">
        <v>51</v>
      </c>
      <c r="B5" s="111">
        <f>IF(RES_hhdet_tes!B5=0,"",RES_hhdet_tes!B5/RES_hhdet_fec!B5)</f>
        <v>0.63053912816954727</v>
      </c>
      <c r="C5" s="111">
        <f>IF(RES_hhdet_tes!C5=0,"",RES_hhdet_tes!C5/RES_hhdet_fec!C5)</f>
        <v>0.63053912816954727</v>
      </c>
      <c r="D5" s="111">
        <f>IF(RES_hhdet_tes!D5=0,"",RES_hhdet_tes!D5/RES_hhdet_fec!D5)</f>
        <v>0.63053912816954727</v>
      </c>
      <c r="E5" s="111">
        <f>IF(RES_hhdet_tes!E5=0,"",RES_hhdet_tes!E5/RES_hhdet_fec!E5)</f>
        <v>0.63053912816954727</v>
      </c>
      <c r="F5" s="111">
        <f>IF(RES_hhdet_tes!F5=0,"",RES_hhdet_tes!F5/RES_hhdet_fec!F5)</f>
        <v>0.63053912816954727</v>
      </c>
      <c r="G5" s="111">
        <f>IF(RES_hhdet_tes!G5=0,"",RES_hhdet_tes!G5/RES_hhdet_fec!G5)</f>
        <v>0.63053912816954727</v>
      </c>
      <c r="H5" s="111">
        <f>IF(RES_hhdet_tes!H5=0,"",RES_hhdet_tes!H5/RES_hhdet_fec!H5)</f>
        <v>0.63053912816954727</v>
      </c>
      <c r="I5" s="111">
        <f>IF(RES_hhdet_tes!I5=0,"",RES_hhdet_tes!I5/RES_hhdet_fec!I5)</f>
        <v>0.63053912816954727</v>
      </c>
      <c r="J5" s="111">
        <f>IF(RES_hhdet_tes!J5=0,"",RES_hhdet_tes!J5/RES_hhdet_fec!J5)</f>
        <v>0.63053912816954727</v>
      </c>
      <c r="K5" s="111">
        <f>IF(RES_hhdet_tes!K5=0,"",RES_hhdet_tes!K5/RES_hhdet_fec!K5)</f>
        <v>0.64406203327976663</v>
      </c>
      <c r="L5" s="111">
        <f>IF(RES_hhdet_tes!L5=0,"",RES_hhdet_tes!L5/RES_hhdet_fec!L5)</f>
        <v>0.6661251375201287</v>
      </c>
      <c r="M5" s="111">
        <f>IF(RES_hhdet_tes!M5=0,"",RES_hhdet_tes!M5/RES_hhdet_fec!M5)</f>
        <v>0.68834566186558466</v>
      </c>
      <c r="N5" s="111">
        <f>IF(RES_hhdet_tes!N5=0,"",RES_hhdet_tes!N5/RES_hhdet_fec!N5)</f>
        <v>0.71084569933919128</v>
      </c>
      <c r="O5" s="111">
        <f>IF(RES_hhdet_tes!O5=0,"",RES_hhdet_tes!O5/RES_hhdet_fec!O5)</f>
        <v>0.73184063639934038</v>
      </c>
      <c r="P5" s="111">
        <f>IF(RES_hhdet_tes!P5=0,"",RES_hhdet_tes!P5/RES_hhdet_fec!P5)</f>
        <v>0.73246122596966778</v>
      </c>
      <c r="Q5" s="111">
        <f>IF(RES_hhdet_tes!Q5=0,"",RES_hhdet_tes!Q5/RES_hhdet_fec!Q5)</f>
        <v>0.73284586910885352</v>
      </c>
      <c r="R5" s="111">
        <f>IF(RES_hhdet_tes!R5=0,"",RES_hhdet_tes!R5/RES_hhdet_fec!R5)</f>
        <v>0.73308152798598025</v>
      </c>
      <c r="S5" s="111">
        <f>IF(RES_hhdet_tes!S5=0,"",RES_hhdet_tes!S5/RES_hhdet_fec!S5)</f>
        <v>0.73339737467623423</v>
      </c>
      <c r="T5" s="111">
        <f>IF(RES_hhdet_tes!T5=0,"",RES_hhdet_tes!T5/RES_hhdet_fec!T5)</f>
        <v>0.73389851277734186</v>
      </c>
      <c r="U5" s="111">
        <f>IF(RES_hhdet_tes!U5=0,"",RES_hhdet_tes!U5/RES_hhdet_fec!U5)</f>
        <v>0.73398259911475638</v>
      </c>
      <c r="V5" s="111">
        <f>IF(RES_hhdet_tes!V5=0,"",RES_hhdet_tes!V5/RES_hhdet_fec!V5)</f>
        <v>0.73898826333146117</v>
      </c>
      <c r="W5" s="111">
        <f>IF(RES_hhdet_tes!W5=0,"",RES_hhdet_tes!W5/RES_hhdet_fec!W5)</f>
        <v>0.75148084510807889</v>
      </c>
      <c r="DA5" s="63" t="s">
        <v>1909</v>
      </c>
    </row>
    <row r="6" spans="1:105" ht="12" customHeight="1" x14ac:dyDescent="0.25">
      <c r="A6" s="97" t="s">
        <v>53</v>
      </c>
      <c r="B6" s="111">
        <f>IF(RES_hhdet_tes!B6=0,"",RES_hhdet_tes!B6/RES_hhdet_fec!B6)</f>
        <v>1</v>
      </c>
      <c r="C6" s="111">
        <f>IF(RES_hhdet_tes!C6=0,"",RES_hhdet_tes!C6/RES_hhdet_fec!C6)</f>
        <v>1</v>
      </c>
      <c r="D6" s="111">
        <f>IF(RES_hhdet_tes!D6=0,"",RES_hhdet_tes!D6/RES_hhdet_fec!D6)</f>
        <v>1</v>
      </c>
      <c r="E6" s="111">
        <f>IF(RES_hhdet_tes!E6=0,"",RES_hhdet_tes!E6/RES_hhdet_fec!E6)</f>
        <v>1</v>
      </c>
      <c r="F6" s="111">
        <f>IF(RES_hhdet_tes!F6=0,"",RES_hhdet_tes!F6/RES_hhdet_fec!F6)</f>
        <v>1</v>
      </c>
      <c r="G6" s="111">
        <f>IF(RES_hhdet_tes!G6=0,"",RES_hhdet_tes!G6/RES_hhdet_fec!G6)</f>
        <v>1</v>
      </c>
      <c r="H6" s="111">
        <f>IF(RES_hhdet_tes!H6=0,"",RES_hhdet_tes!H6/RES_hhdet_fec!H6)</f>
        <v>1</v>
      </c>
      <c r="I6" s="111">
        <f>IF(RES_hhdet_tes!I6=0,"",RES_hhdet_tes!I6/RES_hhdet_fec!I6)</f>
        <v>1</v>
      </c>
      <c r="J6" s="111">
        <f>IF(RES_hhdet_tes!J6=0,"",RES_hhdet_tes!J6/RES_hhdet_fec!J6)</f>
        <v>1</v>
      </c>
      <c r="K6" s="111">
        <f>IF(RES_hhdet_tes!K6=0,"",RES_hhdet_tes!K6/RES_hhdet_fec!K6)</f>
        <v>1</v>
      </c>
      <c r="L6" s="111">
        <f>IF(RES_hhdet_tes!L6=0,"",RES_hhdet_tes!L6/RES_hhdet_fec!L6)</f>
        <v>1</v>
      </c>
      <c r="M6" s="111">
        <f>IF(RES_hhdet_tes!M6=0,"",RES_hhdet_tes!M6/RES_hhdet_fec!M6)</f>
        <v>1</v>
      </c>
      <c r="N6" s="111">
        <f>IF(RES_hhdet_tes!N6=0,"",RES_hhdet_tes!N6/RES_hhdet_fec!N6)</f>
        <v>1</v>
      </c>
      <c r="O6" s="111">
        <f>IF(RES_hhdet_tes!O6=0,"",RES_hhdet_tes!O6/RES_hhdet_fec!O6)</f>
        <v>1</v>
      </c>
      <c r="P6" s="111">
        <f>IF(RES_hhdet_tes!P6=0,"",RES_hhdet_tes!P6/RES_hhdet_fec!P6)</f>
        <v>1</v>
      </c>
      <c r="Q6" s="111">
        <f>IF(RES_hhdet_tes!Q6=0,"",RES_hhdet_tes!Q6/RES_hhdet_fec!Q6)</f>
        <v>1</v>
      </c>
      <c r="R6" s="111">
        <f>IF(RES_hhdet_tes!R6=0,"",RES_hhdet_tes!R6/RES_hhdet_fec!R6)</f>
        <v>1</v>
      </c>
      <c r="S6" s="111">
        <f>IF(RES_hhdet_tes!S6=0,"",RES_hhdet_tes!S6/RES_hhdet_fec!S6)</f>
        <v>1</v>
      </c>
      <c r="T6" s="111">
        <f>IF(RES_hhdet_tes!T6=0,"",RES_hhdet_tes!T6/RES_hhdet_fec!T6)</f>
        <v>1</v>
      </c>
      <c r="U6" s="111">
        <f>IF(RES_hhdet_tes!U6=0,"",RES_hhdet_tes!U6/RES_hhdet_fec!U6)</f>
        <v>1</v>
      </c>
      <c r="V6" s="111">
        <f>IF(RES_hhdet_tes!V6=0,"",RES_hhdet_tes!V6/RES_hhdet_fec!V6)</f>
        <v>1</v>
      </c>
      <c r="W6" s="111">
        <f>IF(RES_hhdet_tes!W6=0,"",RES_hhdet_tes!W6/RES_hhdet_fec!W6)</f>
        <v>1</v>
      </c>
      <c r="DA6" s="63" t="s">
        <v>1910</v>
      </c>
    </row>
    <row r="7" spans="1:105" ht="12.95" customHeight="1" x14ac:dyDescent="0.25">
      <c r="A7" s="121" t="s">
        <v>92</v>
      </c>
      <c r="B7" s="124">
        <f>IF(RES_hhdet_tes!B7=0,"",RES_hhdet_tes!B7/RES_hhdet_fec!B7)</f>
        <v>1.8458333023775317</v>
      </c>
      <c r="C7" s="124">
        <f>IF(RES_hhdet_tes!C7=0,"",RES_hhdet_tes!C7/RES_hhdet_fec!C7)</f>
        <v>1.9143130721799309</v>
      </c>
      <c r="D7" s="124">
        <f>IF(RES_hhdet_tes!D7=0,"",RES_hhdet_tes!D7/RES_hhdet_fec!D7)</f>
        <v>1.9789237635727848</v>
      </c>
      <c r="E7" s="124">
        <f>IF(RES_hhdet_tes!E7=0,"",RES_hhdet_tes!E7/RES_hhdet_fec!E7)</f>
        <v>2.0083767179986447</v>
      </c>
      <c r="F7" s="124">
        <f>IF(RES_hhdet_tes!F7=0,"",RES_hhdet_tes!F7/RES_hhdet_fec!F7)</f>
        <v>2.0476802606039612</v>
      </c>
      <c r="G7" s="124">
        <f>IF(RES_hhdet_tes!G7=0,"",RES_hhdet_tes!G7/RES_hhdet_fec!G7)</f>
        <v>2.1298832987549097</v>
      </c>
      <c r="H7" s="124">
        <f>IF(RES_hhdet_tes!H7=0,"",RES_hhdet_tes!H7/RES_hhdet_fec!H7)</f>
        <v>2.2769925163813163</v>
      </c>
      <c r="I7" s="124">
        <f>IF(RES_hhdet_tes!I7=0,"",RES_hhdet_tes!I7/RES_hhdet_fec!I7)</f>
        <v>2.4720451454705423</v>
      </c>
      <c r="J7" s="124">
        <f>IF(RES_hhdet_tes!J7=0,"",RES_hhdet_tes!J7/RES_hhdet_fec!J7)</f>
        <v>2.4767131831005451</v>
      </c>
      <c r="K7" s="124">
        <f>IF(RES_hhdet_tes!K7=0,"",RES_hhdet_tes!K7/RES_hhdet_fec!K7)</f>
        <v>2.7679788707938928</v>
      </c>
      <c r="L7" s="124">
        <f>IF(RES_hhdet_tes!L7=0,"",RES_hhdet_tes!L7/RES_hhdet_fec!L7)</f>
        <v>3.2058787676801397</v>
      </c>
      <c r="M7" s="124">
        <f>IF(RES_hhdet_tes!M7=0,"",RES_hhdet_tes!M7/RES_hhdet_fec!M7)</f>
        <v>3.2789548647164244</v>
      </c>
      <c r="N7" s="124">
        <f>IF(RES_hhdet_tes!N7=0,"",RES_hhdet_tes!N7/RES_hhdet_fec!N7)</f>
        <v>3.3471171405427307</v>
      </c>
      <c r="O7" s="124">
        <f>IF(RES_hhdet_tes!O7=0,"",RES_hhdet_tes!O7/RES_hhdet_fec!O7)</f>
        <v>3.4041047817507288</v>
      </c>
      <c r="P7" s="124">
        <f>IF(RES_hhdet_tes!P7=0,"",RES_hhdet_tes!P7/RES_hhdet_fec!P7)</f>
        <v>3.4647388784921205</v>
      </c>
      <c r="Q7" s="124">
        <f>IF(RES_hhdet_tes!Q7=0,"",RES_hhdet_tes!Q7/RES_hhdet_fec!Q7)</f>
        <v>3.490227864586573</v>
      </c>
      <c r="R7" s="124">
        <f>IF(RES_hhdet_tes!R7=0,"",RES_hhdet_tes!R7/RES_hhdet_fec!R7)</f>
        <v>3.5112795134356474</v>
      </c>
      <c r="S7" s="124">
        <f>IF(RES_hhdet_tes!S7=0,"",RES_hhdet_tes!S7/RES_hhdet_fec!S7)</f>
        <v>3.5381769278228701</v>
      </c>
      <c r="T7" s="124">
        <f>IF(RES_hhdet_tes!T7=0,"",RES_hhdet_tes!T7/RES_hhdet_fec!T7)</f>
        <v>3.5988983306010054</v>
      </c>
      <c r="U7" s="124">
        <f>IF(RES_hhdet_tes!U7=0,"",RES_hhdet_tes!U7/RES_hhdet_fec!U7)</f>
        <v>3.6983058678880405</v>
      </c>
      <c r="V7" s="124">
        <f>IF(RES_hhdet_tes!V7=0,"",RES_hhdet_tes!V7/RES_hhdet_fec!V7)</f>
        <v>3.8103821239900131</v>
      </c>
      <c r="W7" s="124">
        <f>IF(RES_hhdet_tes!W7=0,"",RES_hhdet_tes!W7/RES_hhdet_fec!W7)</f>
        <v>4.0252289968242865</v>
      </c>
      <c r="DA7" s="130" t="s">
        <v>1911</v>
      </c>
    </row>
    <row r="8" spans="1:105" ht="12" customHeight="1" x14ac:dyDescent="0.25">
      <c r="A8" s="97" t="s">
        <v>53</v>
      </c>
      <c r="B8" s="111">
        <f>IF(RES_hhdet_tes!B8=0,"",RES_hhdet_tes!B8/RES_hhdet_fec!B8)</f>
        <v>1.8458333023775317</v>
      </c>
      <c r="C8" s="111">
        <f>IF(RES_hhdet_tes!C8=0,"",RES_hhdet_tes!C8/RES_hhdet_fec!C8)</f>
        <v>1.9143130721799309</v>
      </c>
      <c r="D8" s="111">
        <f>IF(RES_hhdet_tes!D8=0,"",RES_hhdet_tes!D8/RES_hhdet_fec!D8)</f>
        <v>1.9789237635727848</v>
      </c>
      <c r="E8" s="111">
        <f>IF(RES_hhdet_tes!E8=0,"",RES_hhdet_tes!E8/RES_hhdet_fec!E8)</f>
        <v>2.0083767179986447</v>
      </c>
      <c r="F8" s="111">
        <f>IF(RES_hhdet_tes!F8=0,"",RES_hhdet_tes!F8/RES_hhdet_fec!F8)</f>
        <v>2.0476802606039612</v>
      </c>
      <c r="G8" s="111">
        <f>IF(RES_hhdet_tes!G8=0,"",RES_hhdet_tes!G8/RES_hhdet_fec!G8)</f>
        <v>2.1298832987549097</v>
      </c>
      <c r="H8" s="111">
        <f>IF(RES_hhdet_tes!H8=0,"",RES_hhdet_tes!H8/RES_hhdet_fec!H8)</f>
        <v>2.2769925163813163</v>
      </c>
      <c r="I8" s="111">
        <f>IF(RES_hhdet_tes!I8=0,"",RES_hhdet_tes!I8/RES_hhdet_fec!I8)</f>
        <v>2.4720451454705423</v>
      </c>
      <c r="J8" s="111">
        <f>IF(RES_hhdet_tes!J8=0,"",RES_hhdet_tes!J8/RES_hhdet_fec!J8)</f>
        <v>2.4767131831005451</v>
      </c>
      <c r="K8" s="111">
        <f>IF(RES_hhdet_tes!K8=0,"",RES_hhdet_tes!K8/RES_hhdet_fec!K8)</f>
        <v>2.7679788707938928</v>
      </c>
      <c r="L8" s="111">
        <f>IF(RES_hhdet_tes!L8=0,"",RES_hhdet_tes!L8/RES_hhdet_fec!L8)</f>
        <v>3.2058787676801397</v>
      </c>
      <c r="M8" s="111">
        <f>IF(RES_hhdet_tes!M8=0,"",RES_hhdet_tes!M8/RES_hhdet_fec!M8)</f>
        <v>3.2789548647164244</v>
      </c>
      <c r="N8" s="111">
        <f>IF(RES_hhdet_tes!N8=0,"",RES_hhdet_tes!N8/RES_hhdet_fec!N8)</f>
        <v>3.3471171405427307</v>
      </c>
      <c r="O8" s="111">
        <f>IF(RES_hhdet_tes!O8=0,"",RES_hhdet_tes!O8/RES_hhdet_fec!O8)</f>
        <v>3.4041047817507288</v>
      </c>
      <c r="P8" s="111">
        <f>IF(RES_hhdet_tes!P8=0,"",RES_hhdet_tes!P8/RES_hhdet_fec!P8)</f>
        <v>3.4647388784921205</v>
      </c>
      <c r="Q8" s="111">
        <f>IF(RES_hhdet_tes!Q8=0,"",RES_hhdet_tes!Q8/RES_hhdet_fec!Q8)</f>
        <v>3.490227864586573</v>
      </c>
      <c r="R8" s="111">
        <f>IF(RES_hhdet_tes!R8=0,"",RES_hhdet_tes!R8/RES_hhdet_fec!R8)</f>
        <v>3.5112795134356474</v>
      </c>
      <c r="S8" s="111">
        <f>IF(RES_hhdet_tes!S8=0,"",RES_hhdet_tes!S8/RES_hhdet_fec!S8)</f>
        <v>3.5381769278228701</v>
      </c>
      <c r="T8" s="111">
        <f>IF(RES_hhdet_tes!T8=0,"",RES_hhdet_tes!T8/RES_hhdet_fec!T8)</f>
        <v>3.5988983306010054</v>
      </c>
      <c r="U8" s="111">
        <f>IF(RES_hhdet_tes!U8=0,"",RES_hhdet_tes!U8/RES_hhdet_fec!U8)</f>
        <v>3.6983058678880405</v>
      </c>
      <c r="V8" s="111">
        <f>IF(RES_hhdet_tes!V8=0,"",RES_hhdet_tes!V8/RES_hhdet_fec!V8)</f>
        <v>3.8103821239900131</v>
      </c>
      <c r="W8" s="111">
        <f>IF(RES_hhdet_tes!W8=0,"",RES_hhdet_tes!W8/RES_hhdet_fec!W8)</f>
        <v>4.0252289968242865</v>
      </c>
      <c r="DA8" s="63" t="s">
        <v>1912</v>
      </c>
    </row>
    <row r="9" spans="1:105" ht="12" customHeight="1" x14ac:dyDescent="0.25">
      <c r="A9" s="121" t="s">
        <v>55</v>
      </c>
      <c r="B9" s="124">
        <f>IF(RES_hhdet_tes!B9=0,"",RES_hhdet_tes!B9/RES_hhdet_fec!B9)</f>
        <v>0.66160508921624039</v>
      </c>
      <c r="C9" s="124">
        <f>IF(RES_hhdet_tes!C9=0,"",RES_hhdet_tes!C9/RES_hhdet_fec!C9)</f>
        <v>0.66244888569589755</v>
      </c>
      <c r="D9" s="124">
        <f>IF(RES_hhdet_tes!D9=0,"",RES_hhdet_tes!D9/RES_hhdet_fec!D9)</f>
        <v>0.66767877452831259</v>
      </c>
      <c r="E9" s="124">
        <f>IF(RES_hhdet_tes!E9=0,"",RES_hhdet_tes!E9/RES_hhdet_fec!E9)</f>
        <v>0.67002449152263355</v>
      </c>
      <c r="F9" s="124">
        <f>IF(RES_hhdet_tes!F9=0,"",RES_hhdet_tes!F9/RES_hhdet_fec!F9)</f>
        <v>0.67292208636572992</v>
      </c>
      <c r="G9" s="124">
        <f>IF(RES_hhdet_tes!G9=0,"",RES_hhdet_tes!G9/RES_hhdet_fec!G9)</f>
        <v>0.68169681029638618</v>
      </c>
      <c r="H9" s="124">
        <f>IF(RES_hhdet_tes!H9=0,"",RES_hhdet_tes!H9/RES_hhdet_fec!H9)</f>
        <v>0.69706756718335716</v>
      </c>
      <c r="I9" s="124">
        <f>IF(RES_hhdet_tes!I9=0,"",RES_hhdet_tes!I9/RES_hhdet_fec!I9)</f>
        <v>0.72211931026862386</v>
      </c>
      <c r="J9" s="124">
        <f>IF(RES_hhdet_tes!J9=0,"",RES_hhdet_tes!J9/RES_hhdet_fec!J9)</f>
        <v>0.72568826290073329</v>
      </c>
      <c r="K9" s="124">
        <f>IF(RES_hhdet_tes!K9=0,"",RES_hhdet_tes!K9/RES_hhdet_fec!K9)</f>
        <v>0.73871668395577728</v>
      </c>
      <c r="L9" s="124">
        <f>IF(RES_hhdet_tes!L9=0,"",RES_hhdet_tes!L9/RES_hhdet_fec!L9)</f>
        <v>0.74496106682687546</v>
      </c>
      <c r="M9" s="124">
        <f>IF(RES_hhdet_tes!M9=0,"",RES_hhdet_tes!M9/RES_hhdet_fec!M9)</f>
        <v>0.75839021083211378</v>
      </c>
      <c r="N9" s="124">
        <f>IF(RES_hhdet_tes!N9=0,"",RES_hhdet_tes!N9/RES_hhdet_fec!N9)</f>
        <v>0.77513244646269341</v>
      </c>
      <c r="O9" s="124">
        <f>IF(RES_hhdet_tes!O9=0,"",RES_hhdet_tes!O9/RES_hhdet_fec!O9)</f>
        <v>0.76947244243525881</v>
      </c>
      <c r="P9" s="124">
        <f>IF(RES_hhdet_tes!P9=0,"",RES_hhdet_tes!P9/RES_hhdet_fec!P9)</f>
        <v>0.76258803327911706</v>
      </c>
      <c r="Q9" s="124">
        <f>IF(RES_hhdet_tes!Q9=0,"",RES_hhdet_tes!Q9/RES_hhdet_fec!Q9)</f>
        <v>0.78617811964307893</v>
      </c>
      <c r="R9" s="124">
        <f>IF(RES_hhdet_tes!R9=0,"",RES_hhdet_tes!R9/RES_hhdet_fec!R9)</f>
        <v>0.78910034472722679</v>
      </c>
      <c r="S9" s="124">
        <f>IF(RES_hhdet_tes!S9=0,"",RES_hhdet_tes!S9/RES_hhdet_fec!S9)</f>
        <v>0.79555875429724421</v>
      </c>
      <c r="T9" s="124">
        <f>IF(RES_hhdet_tes!T9=0,"",RES_hhdet_tes!T9/RES_hhdet_fec!T9)</f>
        <v>0.79948467666295053</v>
      </c>
      <c r="U9" s="124">
        <f>IF(RES_hhdet_tes!U9=0,"",RES_hhdet_tes!U9/RES_hhdet_fec!U9)</f>
        <v>0.80415966038076758</v>
      </c>
      <c r="V9" s="124">
        <f>IF(RES_hhdet_tes!V9=0,"",RES_hhdet_tes!V9/RES_hhdet_fec!V9)</f>
        <v>0.83579599938352311</v>
      </c>
      <c r="W9" s="124">
        <f>IF(RES_hhdet_tes!W9=0,"",RES_hhdet_tes!W9/RES_hhdet_fec!W9)</f>
        <v>0.85285004766778971</v>
      </c>
      <c r="DA9" s="130" t="s">
        <v>1913</v>
      </c>
    </row>
    <row r="10" spans="1:105" ht="12" customHeight="1" x14ac:dyDescent="0.25">
      <c r="A10" s="97" t="s">
        <v>143</v>
      </c>
      <c r="B10" s="111" t="str">
        <f>IF(RES_hhdet_tes!B10=0,"",RES_hhdet_tes!B10/RES_hhdet_fec!B10)</f>
        <v/>
      </c>
      <c r="C10" s="111" t="str">
        <f>IF(RES_hhdet_tes!C10=0,"",RES_hhdet_tes!C10/RES_hhdet_fec!C10)</f>
        <v/>
      </c>
      <c r="D10" s="111" t="str">
        <f>IF(RES_hhdet_tes!D10=0,"",RES_hhdet_tes!D10/RES_hhdet_fec!D10)</f>
        <v/>
      </c>
      <c r="E10" s="111" t="str">
        <f>IF(RES_hhdet_tes!E10=0,"",RES_hhdet_tes!E10/RES_hhdet_fec!E10)</f>
        <v/>
      </c>
      <c r="F10" s="111" t="str">
        <f>IF(RES_hhdet_tes!F10=0,"",RES_hhdet_tes!F10/RES_hhdet_fec!F10)</f>
        <v/>
      </c>
      <c r="G10" s="111" t="str">
        <f>IF(RES_hhdet_tes!G10=0,"",RES_hhdet_tes!G10/RES_hhdet_fec!G10)</f>
        <v/>
      </c>
      <c r="H10" s="111" t="str">
        <f>IF(RES_hhdet_tes!H10=0,"",RES_hhdet_tes!H10/RES_hhdet_fec!H10)</f>
        <v/>
      </c>
      <c r="I10" s="111" t="str">
        <f>IF(RES_hhdet_tes!I10=0,"",RES_hhdet_tes!I10/RES_hhdet_fec!I10)</f>
        <v/>
      </c>
      <c r="J10" s="111" t="str">
        <f>IF(RES_hhdet_tes!J10=0,"",RES_hhdet_tes!J10/RES_hhdet_fec!J10)</f>
        <v/>
      </c>
      <c r="K10" s="111" t="str">
        <f>IF(RES_hhdet_tes!K10=0,"",RES_hhdet_tes!K10/RES_hhdet_fec!K10)</f>
        <v/>
      </c>
      <c r="L10" s="111" t="str">
        <f>IF(RES_hhdet_tes!L10=0,"",RES_hhdet_tes!L10/RES_hhdet_fec!L10)</f>
        <v/>
      </c>
      <c r="M10" s="111" t="str">
        <f>IF(RES_hhdet_tes!M10=0,"",RES_hhdet_tes!M10/RES_hhdet_fec!M10)</f>
        <v/>
      </c>
      <c r="N10" s="111" t="str">
        <f>IF(RES_hhdet_tes!N10=0,"",RES_hhdet_tes!N10/RES_hhdet_fec!N10)</f>
        <v/>
      </c>
      <c r="O10" s="111" t="str">
        <f>IF(RES_hhdet_tes!O10=0,"",RES_hhdet_tes!O10/RES_hhdet_fec!O10)</f>
        <v/>
      </c>
      <c r="P10" s="111" t="str">
        <f>IF(RES_hhdet_tes!P10=0,"",RES_hhdet_tes!P10/RES_hhdet_fec!P10)</f>
        <v/>
      </c>
      <c r="Q10" s="111" t="str">
        <f>IF(RES_hhdet_tes!Q10=0,"",RES_hhdet_tes!Q10/RES_hhdet_fec!Q10)</f>
        <v/>
      </c>
      <c r="R10" s="111" t="str">
        <f>IF(RES_hhdet_tes!R10=0,"",RES_hhdet_tes!R10/RES_hhdet_fec!R10)</f>
        <v/>
      </c>
      <c r="S10" s="111" t="str">
        <f>IF(RES_hhdet_tes!S10=0,"",RES_hhdet_tes!S10/RES_hhdet_fec!S10)</f>
        <v/>
      </c>
      <c r="T10" s="111" t="str">
        <f>IF(RES_hhdet_tes!T10=0,"",RES_hhdet_tes!T10/RES_hhdet_fec!T10)</f>
        <v/>
      </c>
      <c r="U10" s="111" t="str">
        <f>IF(RES_hhdet_tes!U10=0,"",RES_hhdet_tes!U10/RES_hhdet_fec!U10)</f>
        <v/>
      </c>
      <c r="V10" s="111" t="str">
        <f>IF(RES_hhdet_tes!V10=0,"",RES_hhdet_tes!V10/RES_hhdet_fec!V10)</f>
        <v/>
      </c>
      <c r="W10" s="111" t="str">
        <f>IF(RES_hhdet_tes!W10=0,"",RES_hhdet_tes!W10/RES_hhdet_fec!W10)</f>
        <v/>
      </c>
      <c r="DA10" s="63" t="s">
        <v>1914</v>
      </c>
    </row>
    <row r="11" spans="1:105" ht="12" customHeight="1" x14ac:dyDescent="0.25">
      <c r="A11" s="97" t="s">
        <v>124</v>
      </c>
      <c r="B11" s="111">
        <f>IF(RES_hhdet_tes!B11=0,"",RES_hhdet_tes!B11/RES_hhdet_fec!B11)</f>
        <v>0.59909305143245484</v>
      </c>
      <c r="C11" s="111">
        <f>IF(RES_hhdet_tes!C11=0,"",RES_hhdet_tes!C11/RES_hhdet_fec!C11)</f>
        <v>0.59909305143245484</v>
      </c>
      <c r="D11" s="111">
        <f>IF(RES_hhdet_tes!D11=0,"",RES_hhdet_tes!D11/RES_hhdet_fec!D11)</f>
        <v>0.59968665853377445</v>
      </c>
      <c r="E11" s="111">
        <f>IF(RES_hhdet_tes!E11=0,"",RES_hhdet_tes!E11/RES_hhdet_fec!E11)</f>
        <v>0.59970271829554211</v>
      </c>
      <c r="F11" s="111">
        <f>IF(RES_hhdet_tes!F11=0,"",RES_hhdet_tes!F11/RES_hhdet_fec!F11)</f>
        <v>0.60262401377187591</v>
      </c>
      <c r="G11" s="111">
        <f>IF(RES_hhdet_tes!G11=0,"",RES_hhdet_tes!G11/RES_hhdet_fec!G11)</f>
        <v>0.60884588814864926</v>
      </c>
      <c r="H11" s="111">
        <f>IF(RES_hhdet_tes!H11=0,"",RES_hhdet_tes!H11/RES_hhdet_fec!H11)</f>
        <v>0.6248026346688047</v>
      </c>
      <c r="I11" s="111">
        <f>IF(RES_hhdet_tes!I11=0,"",RES_hhdet_tes!I11/RES_hhdet_fec!I11)</f>
        <v>0.6323243753945984</v>
      </c>
      <c r="J11" s="111">
        <f>IF(RES_hhdet_tes!J11=0,"",RES_hhdet_tes!J11/RES_hhdet_fec!J11)</f>
        <v>0.63282529960162293</v>
      </c>
      <c r="K11" s="111">
        <f>IF(RES_hhdet_tes!K11=0,"",RES_hhdet_tes!K11/RES_hhdet_fec!K11)</f>
        <v>0.63357919937209839</v>
      </c>
      <c r="L11" s="111">
        <f>IF(RES_hhdet_tes!L11=0,"",RES_hhdet_tes!L11/RES_hhdet_fec!L11)</f>
        <v>0.63602259448363441</v>
      </c>
      <c r="M11" s="111">
        <f>IF(RES_hhdet_tes!M11=0,"",RES_hhdet_tes!M11/RES_hhdet_fec!M11)</f>
        <v>0.646562627035145</v>
      </c>
      <c r="N11" s="111" t="str">
        <f>IF(RES_hhdet_tes!N11=0,"",RES_hhdet_tes!N11/RES_hhdet_fec!N11)</f>
        <v/>
      </c>
      <c r="O11" s="111" t="str">
        <f>IF(RES_hhdet_tes!O11=0,"",RES_hhdet_tes!O11/RES_hhdet_fec!O11)</f>
        <v/>
      </c>
      <c r="P11" s="111" t="str">
        <f>IF(RES_hhdet_tes!P11=0,"",RES_hhdet_tes!P11/RES_hhdet_fec!P11)</f>
        <v/>
      </c>
      <c r="Q11" s="111" t="str">
        <f>IF(RES_hhdet_tes!Q11=0,"",RES_hhdet_tes!Q11/RES_hhdet_fec!Q11)</f>
        <v/>
      </c>
      <c r="R11" s="111" t="str">
        <f>IF(RES_hhdet_tes!R11=0,"",RES_hhdet_tes!R11/RES_hhdet_fec!R11)</f>
        <v/>
      </c>
      <c r="S11" s="111" t="str">
        <f>IF(RES_hhdet_tes!S11=0,"",RES_hhdet_tes!S11/RES_hhdet_fec!S11)</f>
        <v/>
      </c>
      <c r="T11" s="111" t="str">
        <f>IF(RES_hhdet_tes!T11=0,"",RES_hhdet_tes!T11/RES_hhdet_fec!T11)</f>
        <v/>
      </c>
      <c r="U11" s="111" t="str">
        <f>IF(RES_hhdet_tes!U11=0,"",RES_hhdet_tes!U11/RES_hhdet_fec!U11)</f>
        <v/>
      </c>
      <c r="V11" s="111" t="str">
        <f>IF(RES_hhdet_tes!V11=0,"",RES_hhdet_tes!V11/RES_hhdet_fec!V11)</f>
        <v/>
      </c>
      <c r="W11" s="111" t="str">
        <f>IF(RES_hhdet_tes!W11=0,"",RES_hhdet_tes!W11/RES_hhdet_fec!W11)</f>
        <v/>
      </c>
      <c r="DA11" s="63" t="s">
        <v>1915</v>
      </c>
    </row>
    <row r="12" spans="1:105" ht="12" customHeight="1" x14ac:dyDescent="0.25">
      <c r="A12" s="97" t="s">
        <v>123</v>
      </c>
      <c r="B12" s="111" t="str">
        <f>IF(RES_hhdet_tes!B12=0,"",RES_hhdet_tes!B12/RES_hhdet_fec!B12)</f>
        <v/>
      </c>
      <c r="C12" s="111" t="str">
        <f>IF(RES_hhdet_tes!C12=0,"",RES_hhdet_tes!C12/RES_hhdet_fec!C12)</f>
        <v/>
      </c>
      <c r="D12" s="111" t="str">
        <f>IF(RES_hhdet_tes!D12=0,"",RES_hhdet_tes!D12/RES_hhdet_fec!D12)</f>
        <v/>
      </c>
      <c r="E12" s="111" t="str">
        <f>IF(RES_hhdet_tes!E12=0,"",RES_hhdet_tes!E12/RES_hhdet_fec!E12)</f>
        <v/>
      </c>
      <c r="F12" s="111" t="str">
        <f>IF(RES_hhdet_tes!F12=0,"",RES_hhdet_tes!F12/RES_hhdet_fec!F12)</f>
        <v/>
      </c>
      <c r="G12" s="111" t="str">
        <f>IF(RES_hhdet_tes!G12=0,"",RES_hhdet_tes!G12/RES_hhdet_fec!G12)</f>
        <v/>
      </c>
      <c r="H12" s="111" t="str">
        <f>IF(RES_hhdet_tes!H12=0,"",RES_hhdet_tes!H12/RES_hhdet_fec!H12)</f>
        <v/>
      </c>
      <c r="I12" s="111" t="str">
        <f>IF(RES_hhdet_tes!I12=0,"",RES_hhdet_tes!I12/RES_hhdet_fec!I12)</f>
        <v/>
      </c>
      <c r="J12" s="111" t="str">
        <f>IF(RES_hhdet_tes!J12=0,"",RES_hhdet_tes!J12/RES_hhdet_fec!J12)</f>
        <v/>
      </c>
      <c r="K12" s="111" t="str">
        <f>IF(RES_hhdet_tes!K12=0,"",RES_hhdet_tes!K12/RES_hhdet_fec!K12)</f>
        <v/>
      </c>
      <c r="L12" s="111" t="str">
        <f>IF(RES_hhdet_tes!L12=0,"",RES_hhdet_tes!L12/RES_hhdet_fec!L12)</f>
        <v/>
      </c>
      <c r="M12" s="111" t="str">
        <f>IF(RES_hhdet_tes!M12=0,"",RES_hhdet_tes!M12/RES_hhdet_fec!M12)</f>
        <v/>
      </c>
      <c r="N12" s="111" t="str">
        <f>IF(RES_hhdet_tes!N12=0,"",RES_hhdet_tes!N12/RES_hhdet_fec!N12)</f>
        <v/>
      </c>
      <c r="O12" s="111" t="str">
        <f>IF(RES_hhdet_tes!O12=0,"",RES_hhdet_tes!O12/RES_hhdet_fec!O12)</f>
        <v/>
      </c>
      <c r="P12" s="111" t="str">
        <f>IF(RES_hhdet_tes!P12=0,"",RES_hhdet_tes!P12/RES_hhdet_fec!P12)</f>
        <v/>
      </c>
      <c r="Q12" s="111" t="str">
        <f>IF(RES_hhdet_tes!Q12=0,"",RES_hhdet_tes!Q12/RES_hhdet_fec!Q12)</f>
        <v/>
      </c>
      <c r="R12" s="111" t="str">
        <f>IF(RES_hhdet_tes!R12=0,"",RES_hhdet_tes!R12/RES_hhdet_fec!R12)</f>
        <v/>
      </c>
      <c r="S12" s="111" t="str">
        <f>IF(RES_hhdet_tes!S12=0,"",RES_hhdet_tes!S12/RES_hhdet_fec!S12)</f>
        <v/>
      </c>
      <c r="T12" s="111" t="str">
        <f>IF(RES_hhdet_tes!T12=0,"",RES_hhdet_tes!T12/RES_hhdet_fec!T12)</f>
        <v/>
      </c>
      <c r="U12" s="111" t="str">
        <f>IF(RES_hhdet_tes!U12=0,"",RES_hhdet_tes!U12/RES_hhdet_fec!U12)</f>
        <v/>
      </c>
      <c r="V12" s="111" t="str">
        <f>IF(RES_hhdet_tes!V12=0,"",RES_hhdet_tes!V12/RES_hhdet_fec!V12)</f>
        <v/>
      </c>
      <c r="W12" s="111" t="str">
        <f>IF(RES_hhdet_tes!W12=0,"",RES_hhdet_tes!W12/RES_hhdet_fec!W12)</f>
        <v/>
      </c>
      <c r="DA12" s="63" t="s">
        <v>1916</v>
      </c>
    </row>
    <row r="13" spans="1:105" ht="12" customHeight="1" x14ac:dyDescent="0.25">
      <c r="A13" s="100" t="s">
        <v>50</v>
      </c>
      <c r="B13" s="112" t="str">
        <f>IF(RES_hhdet_tes!B13=0,"",RES_hhdet_tes!B13/RES_hhdet_fec!B13)</f>
        <v/>
      </c>
      <c r="C13" s="112" t="str">
        <f>IF(RES_hhdet_tes!C13=0,"",RES_hhdet_tes!C13/RES_hhdet_fec!C13)</f>
        <v/>
      </c>
      <c r="D13" s="112" t="str">
        <f>IF(RES_hhdet_tes!D13=0,"",RES_hhdet_tes!D13/RES_hhdet_fec!D13)</f>
        <v/>
      </c>
      <c r="E13" s="112" t="str">
        <f>IF(RES_hhdet_tes!E13=0,"",RES_hhdet_tes!E13/RES_hhdet_fec!E13)</f>
        <v/>
      </c>
      <c r="F13" s="112" t="str">
        <f>IF(RES_hhdet_tes!F13=0,"",RES_hhdet_tes!F13/RES_hhdet_fec!F13)</f>
        <v/>
      </c>
      <c r="G13" s="112" t="str">
        <f>IF(RES_hhdet_tes!G13=0,"",RES_hhdet_tes!G13/RES_hhdet_fec!G13)</f>
        <v/>
      </c>
      <c r="H13" s="112" t="str">
        <f>IF(RES_hhdet_tes!H13=0,"",RES_hhdet_tes!H13/RES_hhdet_fec!H13)</f>
        <v/>
      </c>
      <c r="I13" s="112" t="str">
        <f>IF(RES_hhdet_tes!I13=0,"",RES_hhdet_tes!I13/RES_hhdet_fec!I13)</f>
        <v/>
      </c>
      <c r="J13" s="112" t="str">
        <f>IF(RES_hhdet_tes!J13=0,"",RES_hhdet_tes!J13/RES_hhdet_fec!J13)</f>
        <v/>
      </c>
      <c r="K13" s="112" t="str">
        <f>IF(RES_hhdet_tes!K13=0,"",RES_hhdet_tes!K13/RES_hhdet_fec!K13)</f>
        <v/>
      </c>
      <c r="L13" s="112" t="str">
        <f>IF(RES_hhdet_tes!L13=0,"",RES_hhdet_tes!L13/RES_hhdet_fec!L13)</f>
        <v/>
      </c>
      <c r="M13" s="112" t="str">
        <f>IF(RES_hhdet_tes!M13=0,"",RES_hhdet_tes!M13/RES_hhdet_fec!M13)</f>
        <v/>
      </c>
      <c r="N13" s="112" t="str">
        <f>IF(RES_hhdet_tes!N13=0,"",RES_hhdet_tes!N13/RES_hhdet_fec!N13)</f>
        <v/>
      </c>
      <c r="O13" s="112" t="str">
        <f>IF(RES_hhdet_tes!O13=0,"",RES_hhdet_tes!O13/RES_hhdet_fec!O13)</f>
        <v/>
      </c>
      <c r="P13" s="112" t="str">
        <f>IF(RES_hhdet_tes!P13=0,"",RES_hhdet_tes!P13/RES_hhdet_fec!P13)</f>
        <v/>
      </c>
      <c r="Q13" s="112" t="str">
        <f>IF(RES_hhdet_tes!Q13=0,"",RES_hhdet_tes!Q13/RES_hhdet_fec!Q13)</f>
        <v/>
      </c>
      <c r="R13" s="112" t="str">
        <f>IF(RES_hhdet_tes!R13=0,"",RES_hhdet_tes!R13/RES_hhdet_fec!R13)</f>
        <v/>
      </c>
      <c r="S13" s="112" t="str">
        <f>IF(RES_hhdet_tes!S13=0,"",RES_hhdet_tes!S13/RES_hhdet_fec!S13)</f>
        <v/>
      </c>
      <c r="T13" s="112" t="str">
        <f>IF(RES_hhdet_tes!T13=0,"",RES_hhdet_tes!T13/RES_hhdet_fec!T13)</f>
        <v/>
      </c>
      <c r="U13" s="112" t="str">
        <f>IF(RES_hhdet_tes!U13=0,"",RES_hhdet_tes!U13/RES_hhdet_fec!U13)</f>
        <v/>
      </c>
      <c r="V13" s="112" t="str">
        <f>IF(RES_hhdet_tes!V13=0,"",RES_hhdet_tes!V13/RES_hhdet_fec!V13)</f>
        <v/>
      </c>
      <c r="W13" s="112" t="str">
        <f>IF(RES_hhdet_tes!W13=0,"",RES_hhdet_tes!W13/RES_hhdet_fec!W13)</f>
        <v/>
      </c>
      <c r="DA13" s="131" t="s">
        <v>1917</v>
      </c>
    </row>
    <row r="14" spans="1:105" ht="12" customHeight="1" x14ac:dyDescent="0.25">
      <c r="A14" s="103" t="s">
        <v>52</v>
      </c>
      <c r="B14" s="113" t="str">
        <f>IF(RES_hhdet_tes!B14=0,"",RES_hhdet_tes!B14/RES_hhdet_fec!B14)</f>
        <v/>
      </c>
      <c r="C14" s="113" t="str">
        <f>IF(RES_hhdet_tes!C14=0,"",RES_hhdet_tes!C14/RES_hhdet_fec!C14)</f>
        <v/>
      </c>
      <c r="D14" s="113" t="str">
        <f>IF(RES_hhdet_tes!D14=0,"",RES_hhdet_tes!D14/RES_hhdet_fec!D14)</f>
        <v/>
      </c>
      <c r="E14" s="113" t="str">
        <f>IF(RES_hhdet_tes!E14=0,"",RES_hhdet_tes!E14/RES_hhdet_fec!E14)</f>
        <v/>
      </c>
      <c r="F14" s="113" t="str">
        <f>IF(RES_hhdet_tes!F14=0,"",RES_hhdet_tes!F14/RES_hhdet_fec!F14)</f>
        <v/>
      </c>
      <c r="G14" s="113" t="str">
        <f>IF(RES_hhdet_tes!G14=0,"",RES_hhdet_tes!G14/RES_hhdet_fec!G14)</f>
        <v/>
      </c>
      <c r="H14" s="113" t="str">
        <f>IF(RES_hhdet_tes!H14=0,"",RES_hhdet_tes!H14/RES_hhdet_fec!H14)</f>
        <v/>
      </c>
      <c r="I14" s="113" t="str">
        <f>IF(RES_hhdet_tes!I14=0,"",RES_hhdet_tes!I14/RES_hhdet_fec!I14)</f>
        <v/>
      </c>
      <c r="J14" s="113" t="str">
        <f>IF(RES_hhdet_tes!J14=0,"",RES_hhdet_tes!J14/RES_hhdet_fec!J14)</f>
        <v/>
      </c>
      <c r="K14" s="113" t="str">
        <f>IF(RES_hhdet_tes!K14=0,"",RES_hhdet_tes!K14/RES_hhdet_fec!K14)</f>
        <v/>
      </c>
      <c r="L14" s="113" t="str">
        <f>IF(RES_hhdet_tes!L14=0,"",RES_hhdet_tes!L14/RES_hhdet_fec!L14)</f>
        <v/>
      </c>
      <c r="M14" s="113" t="str">
        <f>IF(RES_hhdet_tes!M14=0,"",RES_hhdet_tes!M14/RES_hhdet_fec!M14)</f>
        <v/>
      </c>
      <c r="N14" s="113" t="str">
        <f>IF(RES_hhdet_tes!N14=0,"",RES_hhdet_tes!N14/RES_hhdet_fec!N14)</f>
        <v/>
      </c>
      <c r="O14" s="113" t="str">
        <f>IF(RES_hhdet_tes!O14=0,"",RES_hhdet_tes!O14/RES_hhdet_fec!O14)</f>
        <v/>
      </c>
      <c r="P14" s="113" t="str">
        <f>IF(RES_hhdet_tes!P14=0,"",RES_hhdet_tes!P14/RES_hhdet_fec!P14)</f>
        <v/>
      </c>
      <c r="Q14" s="113" t="str">
        <f>IF(RES_hhdet_tes!Q14=0,"",RES_hhdet_tes!Q14/RES_hhdet_fec!Q14)</f>
        <v/>
      </c>
      <c r="R14" s="113" t="str">
        <f>IF(RES_hhdet_tes!R14=0,"",RES_hhdet_tes!R14/RES_hhdet_fec!R14)</f>
        <v/>
      </c>
      <c r="S14" s="113" t="str">
        <f>IF(RES_hhdet_tes!S14=0,"",RES_hhdet_tes!S14/RES_hhdet_fec!S14)</f>
        <v/>
      </c>
      <c r="T14" s="113" t="str">
        <f>IF(RES_hhdet_tes!T14=0,"",RES_hhdet_tes!T14/RES_hhdet_fec!T14)</f>
        <v/>
      </c>
      <c r="U14" s="113" t="str">
        <f>IF(RES_hhdet_tes!U14=0,"",RES_hhdet_tes!U14/RES_hhdet_fec!U14)</f>
        <v/>
      </c>
      <c r="V14" s="113" t="str">
        <f>IF(RES_hhdet_tes!V14=0,"",RES_hhdet_tes!V14/RES_hhdet_fec!V14)</f>
        <v/>
      </c>
      <c r="W14" s="113" t="str">
        <f>IF(RES_hhdet_tes!W14=0,"",RES_hhdet_tes!W14/RES_hhdet_fec!W14)</f>
        <v/>
      </c>
      <c r="DA14" s="132" t="s">
        <v>1918</v>
      </c>
    </row>
    <row r="15" spans="1:105" ht="12" customHeight="1" x14ac:dyDescent="0.25">
      <c r="A15" s="106" t="s">
        <v>122</v>
      </c>
      <c r="B15" s="112">
        <f>IF(RES_hhdet_tes!B15=0,"",RES_hhdet_tes!B15/RES_hhdet_fec!B15)</f>
        <v>0.67118149562677121</v>
      </c>
      <c r="C15" s="112">
        <f>IF(RES_hhdet_tes!C15=0,"",RES_hhdet_tes!C15/RES_hhdet_fec!C15)</f>
        <v>0.67153748497506027</v>
      </c>
      <c r="D15" s="112">
        <f>IF(RES_hhdet_tes!D15=0,"",RES_hhdet_tes!D15/RES_hhdet_fec!D15)</f>
        <v>0.67191264140829876</v>
      </c>
      <c r="E15" s="112">
        <f>IF(RES_hhdet_tes!E15=0,"",RES_hhdet_tes!E15/RES_hhdet_fec!E15)</f>
        <v>0.6721336777956114</v>
      </c>
      <c r="F15" s="112">
        <f>IF(RES_hhdet_tes!F15=0,"",RES_hhdet_tes!F15/RES_hhdet_fec!F15)</f>
        <v>0.67597972154089003</v>
      </c>
      <c r="G15" s="112">
        <f>IF(RES_hhdet_tes!G15=0,"",RES_hhdet_tes!G15/RES_hhdet_fec!G15)</f>
        <v>0.6838166544231622</v>
      </c>
      <c r="H15" s="112">
        <f>IF(RES_hhdet_tes!H15=0,"",RES_hhdet_tes!H15/RES_hhdet_fec!H15)</f>
        <v>0.69479416805525807</v>
      </c>
      <c r="I15" s="112">
        <f>IF(RES_hhdet_tes!I15=0,"",RES_hhdet_tes!I15/RES_hhdet_fec!I15)</f>
        <v>0.7001349341678067</v>
      </c>
      <c r="J15" s="112">
        <f>IF(RES_hhdet_tes!J15=0,"",RES_hhdet_tes!J15/RES_hhdet_fec!J15)</f>
        <v>0.70025182830894672</v>
      </c>
      <c r="K15" s="112">
        <f>IF(RES_hhdet_tes!K15=0,"",RES_hhdet_tes!K15/RES_hhdet_fec!K15)</f>
        <v>0.70037654356878709</v>
      </c>
      <c r="L15" s="112">
        <f>IF(RES_hhdet_tes!L15=0,"",RES_hhdet_tes!L15/RES_hhdet_fec!L15)</f>
        <v>0.70291312105064829</v>
      </c>
      <c r="M15" s="112">
        <f>IF(RES_hhdet_tes!M15=0,"",RES_hhdet_tes!M15/RES_hhdet_fec!M15)</f>
        <v>0.70596109060878187</v>
      </c>
      <c r="N15" s="112">
        <f>IF(RES_hhdet_tes!N15=0,"",RES_hhdet_tes!N15/RES_hhdet_fec!N15)</f>
        <v>0.71009417950244436</v>
      </c>
      <c r="O15" s="112">
        <f>IF(RES_hhdet_tes!O15=0,"",RES_hhdet_tes!O15/RES_hhdet_fec!O15)</f>
        <v>0.71770170602279826</v>
      </c>
      <c r="P15" s="112">
        <f>IF(RES_hhdet_tes!P15=0,"",RES_hhdet_tes!P15/RES_hhdet_fec!P15)</f>
        <v>0.72065353909811702</v>
      </c>
      <c r="Q15" s="112">
        <f>IF(RES_hhdet_tes!Q15=0,"",RES_hhdet_tes!Q15/RES_hhdet_fec!Q15)</f>
        <v>0.721153854388765</v>
      </c>
      <c r="R15" s="112">
        <f>IF(RES_hhdet_tes!R15=0,"",RES_hhdet_tes!R15/RES_hhdet_fec!R15)</f>
        <v>0.72168871700562309</v>
      </c>
      <c r="S15" s="112">
        <f>IF(RES_hhdet_tes!S15=0,"",RES_hhdet_tes!S15/RES_hhdet_fec!S15)</f>
        <v>0.72334908718955726</v>
      </c>
      <c r="T15" s="112">
        <f>IF(RES_hhdet_tes!T15=0,"",RES_hhdet_tes!T15/RES_hhdet_fec!T15)</f>
        <v>0.72696494327383965</v>
      </c>
      <c r="U15" s="112">
        <f>IF(RES_hhdet_tes!U15=0,"",RES_hhdet_tes!U15/RES_hhdet_fec!U15)</f>
        <v>0.75100809453221673</v>
      </c>
      <c r="V15" s="112">
        <f>IF(RES_hhdet_tes!V15=0,"",RES_hhdet_tes!V15/RES_hhdet_fec!V15)</f>
        <v>0.76202250504674152</v>
      </c>
      <c r="W15" s="112">
        <f>IF(RES_hhdet_tes!W15=0,"",RES_hhdet_tes!W15/RES_hhdet_fec!W15)</f>
        <v>0.78668649321737394</v>
      </c>
      <c r="DA15" s="131" t="s">
        <v>1919</v>
      </c>
    </row>
    <row r="16" spans="1:105" ht="12" customHeight="1" x14ac:dyDescent="0.25">
      <c r="A16" s="107" t="s">
        <v>121</v>
      </c>
      <c r="B16" s="113" t="str">
        <f>IF(RES_hhdet_tes!B16=0,"",RES_hhdet_tes!B16/RES_hhdet_fec!B16)</f>
        <v/>
      </c>
      <c r="C16" s="113">
        <f>IF(RES_hhdet_tes!C16=0,"",RES_hhdet_tes!C16/RES_hhdet_fec!C16)</f>
        <v>0.82077187702397569</v>
      </c>
      <c r="D16" s="113">
        <f>IF(RES_hhdet_tes!D16=0,"",RES_hhdet_tes!D16/RES_hhdet_fec!D16)</f>
        <v>0.82050357727155154</v>
      </c>
      <c r="E16" s="113">
        <f>IF(RES_hhdet_tes!E16=0,"",RES_hhdet_tes!E16/RES_hhdet_fec!E16)</f>
        <v>0.8208623771021788</v>
      </c>
      <c r="F16" s="113">
        <f>IF(RES_hhdet_tes!F16=0,"",RES_hhdet_tes!F16/RES_hhdet_fec!F16)</f>
        <v>0.82052789851459007</v>
      </c>
      <c r="G16" s="113">
        <f>IF(RES_hhdet_tes!G16=0,"",RES_hhdet_tes!G16/RES_hhdet_fec!G16)</f>
        <v>0.82179053722717288</v>
      </c>
      <c r="H16" s="113">
        <f>IF(RES_hhdet_tes!H16=0,"",RES_hhdet_tes!H16/RES_hhdet_fec!H16)</f>
        <v>0.82599547162464237</v>
      </c>
      <c r="I16" s="113">
        <f>IF(RES_hhdet_tes!I16=0,"",RES_hhdet_tes!I16/RES_hhdet_fec!I16)</f>
        <v>0.82488972667387039</v>
      </c>
      <c r="J16" s="113">
        <f>IF(RES_hhdet_tes!J16=0,"",RES_hhdet_tes!J16/RES_hhdet_fec!J16)</f>
        <v>0.82557418208937505</v>
      </c>
      <c r="K16" s="113">
        <f>IF(RES_hhdet_tes!K16=0,"",RES_hhdet_tes!K16/RES_hhdet_fec!K16)</f>
        <v>0.83570657008081417</v>
      </c>
      <c r="L16" s="113">
        <f>IF(RES_hhdet_tes!L16=0,"",RES_hhdet_tes!L16/RES_hhdet_fec!L16)</f>
        <v>0.84069452531504341</v>
      </c>
      <c r="M16" s="113">
        <f>IF(RES_hhdet_tes!M16=0,"",RES_hhdet_tes!M16/RES_hhdet_fec!M16)</f>
        <v>0.83197396136704804</v>
      </c>
      <c r="N16" s="113">
        <f>IF(RES_hhdet_tes!N16=0,"",RES_hhdet_tes!N16/RES_hhdet_fec!N16)</f>
        <v>0.84352183752715393</v>
      </c>
      <c r="O16" s="113">
        <f>IF(RES_hhdet_tes!O16=0,"",RES_hhdet_tes!O16/RES_hhdet_fec!O16)</f>
        <v>0.82317578628775434</v>
      </c>
      <c r="P16" s="113">
        <f>IF(RES_hhdet_tes!P16=0,"",RES_hhdet_tes!P16/RES_hhdet_fec!P16)</f>
        <v>0.81256996279086735</v>
      </c>
      <c r="Q16" s="113">
        <f>IF(RES_hhdet_tes!Q16=0,"",RES_hhdet_tes!Q16/RES_hhdet_fec!Q16)</f>
        <v>0.85950509982465362</v>
      </c>
      <c r="R16" s="113">
        <f>IF(RES_hhdet_tes!R16=0,"",RES_hhdet_tes!R16/RES_hhdet_fec!R16)</f>
        <v>0.8639028772905003</v>
      </c>
      <c r="S16" s="113">
        <f>IF(RES_hhdet_tes!S16=0,"",RES_hhdet_tes!S16/RES_hhdet_fec!S16)</f>
        <v>0.86850139571968132</v>
      </c>
      <c r="T16" s="113">
        <f>IF(RES_hhdet_tes!T16=0,"",RES_hhdet_tes!T16/RES_hhdet_fec!T16)</f>
        <v>0.85876323838864765</v>
      </c>
      <c r="U16" s="113">
        <f>IF(RES_hhdet_tes!U16=0,"",RES_hhdet_tes!U16/RES_hhdet_fec!U16)</f>
        <v>0.86459158493634314</v>
      </c>
      <c r="V16" s="113">
        <f>IF(RES_hhdet_tes!V16=0,"",RES_hhdet_tes!V16/RES_hhdet_fec!V16)</f>
        <v>0.87790264214488045</v>
      </c>
      <c r="W16" s="113">
        <f>IF(RES_hhdet_tes!W16=0,"",RES_hhdet_tes!W16/RES_hhdet_fec!W16)</f>
        <v>0.88132647127737473</v>
      </c>
      <c r="DA16" s="132" t="s">
        <v>1920</v>
      </c>
    </row>
    <row r="17" spans="1:105" ht="12" customHeight="1" x14ac:dyDescent="0.25">
      <c r="A17" s="108" t="s">
        <v>53</v>
      </c>
      <c r="B17" s="111" t="str">
        <f>IF(RES_hhdet_tes!B17=0,"",RES_hhdet_tes!B17/RES_hhdet_fec!B17)</f>
        <v/>
      </c>
      <c r="C17" s="111">
        <f>IF(RES_hhdet_tes!C17=0,"",RES_hhdet_tes!C17/RES_hhdet_fec!C17)</f>
        <v>0.6950914659879166</v>
      </c>
      <c r="D17" s="111">
        <f>IF(RES_hhdet_tes!D17=0,"",RES_hhdet_tes!D17/RES_hhdet_fec!D17)</f>
        <v>0.69566811052111954</v>
      </c>
      <c r="E17" s="111">
        <f>IF(RES_hhdet_tes!E17=0,"",RES_hhdet_tes!E17/RES_hhdet_fec!E17)</f>
        <v>0.69566811052111954</v>
      </c>
      <c r="F17" s="111">
        <f>IF(RES_hhdet_tes!F17=0,"",RES_hhdet_tes!F17/RES_hhdet_fec!F17)</f>
        <v>0.69797225745394409</v>
      </c>
      <c r="G17" s="111">
        <f>IF(RES_hhdet_tes!G17=0,"",RES_hhdet_tes!G17/RES_hhdet_fec!G17)</f>
        <v>0.6992762538510201</v>
      </c>
      <c r="H17" s="111">
        <f>IF(RES_hhdet_tes!H17=0,"",RES_hhdet_tes!H17/RES_hhdet_fec!H17)</f>
        <v>0.70008077077174236</v>
      </c>
      <c r="I17" s="111">
        <f>IF(RES_hhdet_tes!I17=0,"",RES_hhdet_tes!I17/RES_hhdet_fec!I17)</f>
        <v>0.7014669372980411</v>
      </c>
      <c r="J17" s="111">
        <f>IF(RES_hhdet_tes!J17=0,"",RES_hhdet_tes!J17/RES_hhdet_fec!J17)</f>
        <v>0.70198272508650339</v>
      </c>
      <c r="K17" s="111">
        <f>IF(RES_hhdet_tes!K17=0,"",RES_hhdet_tes!K17/RES_hhdet_fec!K17)</f>
        <v>0.70415568949085239</v>
      </c>
      <c r="L17" s="111">
        <f>IF(RES_hhdet_tes!L17=0,"",RES_hhdet_tes!L17/RES_hhdet_fec!L17)</f>
        <v>0.70557131524834626</v>
      </c>
      <c r="M17" s="111">
        <f>IF(RES_hhdet_tes!M17=0,"",RES_hhdet_tes!M17/RES_hhdet_fec!M17)</f>
        <v>0.70751324798686976</v>
      </c>
      <c r="N17" s="111">
        <f>IF(RES_hhdet_tes!N17=0,"",RES_hhdet_tes!N17/RES_hhdet_fec!N17)</f>
        <v>0.71086870332613472</v>
      </c>
      <c r="O17" s="111">
        <f>IF(RES_hhdet_tes!O17=0,"",RES_hhdet_tes!O17/RES_hhdet_fec!O17)</f>
        <v>0.71484957349009781</v>
      </c>
      <c r="P17" s="111">
        <f>IF(RES_hhdet_tes!P17=0,"",RES_hhdet_tes!P17/RES_hhdet_fec!P17)</f>
        <v>0.71666129545563484</v>
      </c>
      <c r="Q17" s="111">
        <f>IF(RES_hhdet_tes!Q17=0,"",RES_hhdet_tes!Q17/RES_hhdet_fec!Q17)</f>
        <v>0.72083459708512632</v>
      </c>
      <c r="R17" s="111">
        <f>IF(RES_hhdet_tes!R17=0,"",RES_hhdet_tes!R17/RES_hhdet_fec!R17)</f>
        <v>0.72488012192039442</v>
      </c>
      <c r="S17" s="111">
        <f>IF(RES_hhdet_tes!S17=0,"",RES_hhdet_tes!S17/RES_hhdet_fec!S17)</f>
        <v>0.73313170357799695</v>
      </c>
      <c r="T17" s="111">
        <f>IF(RES_hhdet_tes!T17=0,"",RES_hhdet_tes!T17/RES_hhdet_fec!T17)</f>
        <v>0.74306007040587996</v>
      </c>
      <c r="U17" s="111">
        <f>IF(RES_hhdet_tes!U17=0,"",RES_hhdet_tes!U17/RES_hhdet_fec!U17)</f>
        <v>0.74966876625333767</v>
      </c>
      <c r="V17" s="111">
        <f>IF(RES_hhdet_tes!V17=0,"",RES_hhdet_tes!V17/RES_hhdet_fec!V17)</f>
        <v>0.77403718440429869</v>
      </c>
      <c r="W17" s="111">
        <f>IF(RES_hhdet_tes!W17=0,"",RES_hhdet_tes!W17/RES_hhdet_fec!W17)</f>
        <v>0.78750442064556203</v>
      </c>
      <c r="DA17" s="63" t="s">
        <v>1921</v>
      </c>
    </row>
    <row r="18" spans="1:105" ht="12" customHeight="1" x14ac:dyDescent="0.25">
      <c r="A18" s="108" t="s">
        <v>52</v>
      </c>
      <c r="B18" s="111" t="str">
        <f>IF(RES_hhdet_tes!B18=0,"",RES_hhdet_tes!B18/RES_hhdet_fec!B18)</f>
        <v/>
      </c>
      <c r="C18" s="111">
        <f>IF(RES_hhdet_tes!C18=0,"",RES_hhdet_tes!C18/RES_hhdet_fec!C18)</f>
        <v>1</v>
      </c>
      <c r="D18" s="111">
        <f>IF(RES_hhdet_tes!D18=0,"",RES_hhdet_tes!D18/RES_hhdet_fec!D18)</f>
        <v>1</v>
      </c>
      <c r="E18" s="111">
        <f>IF(RES_hhdet_tes!E18=0,"",RES_hhdet_tes!E18/RES_hhdet_fec!E18)</f>
        <v>1</v>
      </c>
      <c r="F18" s="111">
        <f>IF(RES_hhdet_tes!F18=0,"",RES_hhdet_tes!F18/RES_hhdet_fec!F18)</f>
        <v>1</v>
      </c>
      <c r="G18" s="111">
        <f>IF(RES_hhdet_tes!G18=0,"",RES_hhdet_tes!G18/RES_hhdet_fec!G18)</f>
        <v>1</v>
      </c>
      <c r="H18" s="111">
        <f>IF(RES_hhdet_tes!H18=0,"",RES_hhdet_tes!H18/RES_hhdet_fec!H18)</f>
        <v>1</v>
      </c>
      <c r="I18" s="111">
        <f>IF(RES_hhdet_tes!I18=0,"",RES_hhdet_tes!I18/RES_hhdet_fec!I18)</f>
        <v>1</v>
      </c>
      <c r="J18" s="111">
        <f>IF(RES_hhdet_tes!J18=0,"",RES_hhdet_tes!J18/RES_hhdet_fec!J18)</f>
        <v>1</v>
      </c>
      <c r="K18" s="111">
        <f>IF(RES_hhdet_tes!K18=0,"",RES_hhdet_tes!K18/RES_hhdet_fec!K18)</f>
        <v>1</v>
      </c>
      <c r="L18" s="111">
        <f>IF(RES_hhdet_tes!L18=0,"",RES_hhdet_tes!L18/RES_hhdet_fec!L18)</f>
        <v>1</v>
      </c>
      <c r="M18" s="111">
        <f>IF(RES_hhdet_tes!M18=0,"",RES_hhdet_tes!M18/RES_hhdet_fec!M18)</f>
        <v>1</v>
      </c>
      <c r="N18" s="111">
        <f>IF(RES_hhdet_tes!N18=0,"",RES_hhdet_tes!N18/RES_hhdet_fec!N18)</f>
        <v>1</v>
      </c>
      <c r="O18" s="111">
        <f>IF(RES_hhdet_tes!O18=0,"",RES_hhdet_tes!O18/RES_hhdet_fec!O18)</f>
        <v>1</v>
      </c>
      <c r="P18" s="111">
        <f>IF(RES_hhdet_tes!P18=0,"",RES_hhdet_tes!P18/RES_hhdet_fec!P18)</f>
        <v>1</v>
      </c>
      <c r="Q18" s="111">
        <f>IF(RES_hhdet_tes!Q18=0,"",RES_hhdet_tes!Q18/RES_hhdet_fec!Q18)</f>
        <v>1</v>
      </c>
      <c r="R18" s="111">
        <f>IF(RES_hhdet_tes!R18=0,"",RES_hhdet_tes!R18/RES_hhdet_fec!R18)</f>
        <v>1</v>
      </c>
      <c r="S18" s="111">
        <f>IF(RES_hhdet_tes!S18=0,"",RES_hhdet_tes!S18/RES_hhdet_fec!S18)</f>
        <v>1</v>
      </c>
      <c r="T18" s="111">
        <f>IF(RES_hhdet_tes!T18=0,"",RES_hhdet_tes!T18/RES_hhdet_fec!T18)</f>
        <v>1</v>
      </c>
      <c r="U18" s="111">
        <f>IF(RES_hhdet_tes!U18=0,"",RES_hhdet_tes!U18/RES_hhdet_fec!U18)</f>
        <v>1</v>
      </c>
      <c r="V18" s="111">
        <f>IF(RES_hhdet_tes!V18=0,"",RES_hhdet_tes!V18/RES_hhdet_fec!V18)</f>
        <v>1</v>
      </c>
      <c r="W18" s="111">
        <f>IF(RES_hhdet_tes!W18=0,"",RES_hhdet_tes!W18/RES_hhdet_fec!W18)</f>
        <v>1</v>
      </c>
      <c r="DA18" s="63" t="s">
        <v>1922</v>
      </c>
    </row>
    <row r="19" spans="1:105" ht="12" customHeight="1" x14ac:dyDescent="0.25">
      <c r="A19" s="121" t="s">
        <v>54</v>
      </c>
      <c r="B19" s="124">
        <f>IF(RES_hhdet_tes!B19=0,"",RES_hhdet_tes!B19/RES_hhdet_fec!B19)</f>
        <v>0.69663496472288766</v>
      </c>
      <c r="C19" s="124">
        <f>IF(RES_hhdet_tes!C19=0,"",RES_hhdet_tes!C19/RES_hhdet_fec!C19)</f>
        <v>0.68410619642486215</v>
      </c>
      <c r="D19" s="124">
        <f>IF(RES_hhdet_tes!D19=0,"",RES_hhdet_tes!D19/RES_hhdet_fec!D19)</f>
        <v>0.71772384615069296</v>
      </c>
      <c r="E19" s="124">
        <f>IF(RES_hhdet_tes!E19=0,"",RES_hhdet_tes!E19/RES_hhdet_fec!E19)</f>
        <v>0.73161009083116491</v>
      </c>
      <c r="F19" s="124">
        <f>IF(RES_hhdet_tes!F19=0,"",RES_hhdet_tes!F19/RES_hhdet_fec!F19)</f>
        <v>0.70873936251796388</v>
      </c>
      <c r="G19" s="124">
        <f>IF(RES_hhdet_tes!G19=0,"",RES_hhdet_tes!G19/RES_hhdet_fec!G19)</f>
        <v>0.69858097718006884</v>
      </c>
      <c r="H19" s="124">
        <f>IF(RES_hhdet_tes!H19=0,"",RES_hhdet_tes!H19/RES_hhdet_fec!H19)</f>
        <v>0.70898381400514598</v>
      </c>
      <c r="I19" s="124">
        <f>IF(RES_hhdet_tes!I19=0,"",RES_hhdet_tes!I19/RES_hhdet_fec!I19)</f>
        <v>0.75041891045805509</v>
      </c>
      <c r="J19" s="124">
        <f>IF(RES_hhdet_tes!J19=0,"",RES_hhdet_tes!J19/RES_hhdet_fec!J19)</f>
        <v>0.74897024548016555</v>
      </c>
      <c r="K19" s="124">
        <f>IF(RES_hhdet_tes!K19=0,"",RES_hhdet_tes!K19/RES_hhdet_fec!K19)</f>
        <v>0.72176559118080919</v>
      </c>
      <c r="L19" s="124">
        <f>IF(RES_hhdet_tes!L19=0,"",RES_hhdet_tes!L19/RES_hhdet_fec!L19)</f>
        <v>0.73560790041400603</v>
      </c>
      <c r="M19" s="124">
        <f>IF(RES_hhdet_tes!M19=0,"",RES_hhdet_tes!M19/RES_hhdet_fec!M19)</f>
        <v>0.76973812347626047</v>
      </c>
      <c r="N19" s="124">
        <f>IF(RES_hhdet_tes!N19=0,"",RES_hhdet_tes!N19/RES_hhdet_fec!N19)</f>
        <v>0.78199964714920522</v>
      </c>
      <c r="O19" s="124">
        <f>IF(RES_hhdet_tes!O19=0,"",RES_hhdet_tes!O19/RES_hhdet_fec!O19)</f>
        <v>0.78531577466311664</v>
      </c>
      <c r="P19" s="124">
        <f>IF(RES_hhdet_tes!P19=0,"",RES_hhdet_tes!P19/RES_hhdet_fec!P19)</f>
        <v>0.78481467863161558</v>
      </c>
      <c r="Q19" s="124">
        <f>IF(RES_hhdet_tes!Q19=0,"",RES_hhdet_tes!Q19/RES_hhdet_fec!Q19)</f>
        <v>0.78585497783832414</v>
      </c>
      <c r="R19" s="124">
        <f>IF(RES_hhdet_tes!R19=0,"",RES_hhdet_tes!R19/RES_hhdet_fec!R19)</f>
        <v>0.78785801936760924</v>
      </c>
      <c r="S19" s="124">
        <f>IF(RES_hhdet_tes!S19=0,"",RES_hhdet_tes!S19/RES_hhdet_fec!S19)</f>
        <v>0.79341972539120598</v>
      </c>
      <c r="T19" s="124">
        <f>IF(RES_hhdet_tes!T19=0,"",RES_hhdet_tes!T19/RES_hhdet_fec!T19)</f>
        <v>0.79978920846349333</v>
      </c>
      <c r="U19" s="124">
        <f>IF(RES_hhdet_tes!U19=0,"",RES_hhdet_tes!U19/RES_hhdet_fec!U19)</f>
        <v>0.81249377345478335</v>
      </c>
      <c r="V19" s="124">
        <f>IF(RES_hhdet_tes!V19=0,"",RES_hhdet_tes!V19/RES_hhdet_fec!V19)</f>
        <v>0.82520612713015062</v>
      </c>
      <c r="W19" s="124">
        <f>IF(RES_hhdet_tes!W19=0,"",RES_hhdet_tes!W19/RES_hhdet_fec!W19)</f>
        <v>0.8575160796795952</v>
      </c>
      <c r="DA19" s="130" t="s">
        <v>1923</v>
      </c>
    </row>
    <row r="20" spans="1:105" ht="12" customHeight="1" x14ac:dyDescent="0.25">
      <c r="A20" s="97" t="s">
        <v>51</v>
      </c>
      <c r="B20" s="111" t="str">
        <f>IF(RES_hhdet_tes!B20=0,"",RES_hhdet_tes!B20/RES_hhdet_fec!B20)</f>
        <v/>
      </c>
      <c r="C20" s="111" t="str">
        <f>IF(RES_hhdet_tes!C20=0,"",RES_hhdet_tes!C20/RES_hhdet_fec!C20)</f>
        <v/>
      </c>
      <c r="D20" s="111" t="str">
        <f>IF(RES_hhdet_tes!D20=0,"",RES_hhdet_tes!D20/RES_hhdet_fec!D20)</f>
        <v/>
      </c>
      <c r="E20" s="111" t="str">
        <f>IF(RES_hhdet_tes!E20=0,"",RES_hhdet_tes!E20/RES_hhdet_fec!E20)</f>
        <v/>
      </c>
      <c r="F20" s="111" t="str">
        <f>IF(RES_hhdet_tes!F20=0,"",RES_hhdet_tes!F20/RES_hhdet_fec!F20)</f>
        <v/>
      </c>
      <c r="G20" s="111" t="str">
        <f>IF(RES_hhdet_tes!G20=0,"",RES_hhdet_tes!G20/RES_hhdet_fec!G20)</f>
        <v/>
      </c>
      <c r="H20" s="111" t="str">
        <f>IF(RES_hhdet_tes!H20=0,"",RES_hhdet_tes!H20/RES_hhdet_fec!H20)</f>
        <v/>
      </c>
      <c r="I20" s="111" t="str">
        <f>IF(RES_hhdet_tes!I20=0,"",RES_hhdet_tes!I20/RES_hhdet_fec!I20)</f>
        <v/>
      </c>
      <c r="J20" s="111" t="str">
        <f>IF(RES_hhdet_tes!J20=0,"",RES_hhdet_tes!J20/RES_hhdet_fec!J20)</f>
        <v/>
      </c>
      <c r="K20" s="111" t="str">
        <f>IF(RES_hhdet_tes!K20=0,"",RES_hhdet_tes!K20/RES_hhdet_fec!K20)</f>
        <v/>
      </c>
      <c r="L20" s="111" t="str">
        <f>IF(RES_hhdet_tes!L20=0,"",RES_hhdet_tes!L20/RES_hhdet_fec!L20)</f>
        <v/>
      </c>
      <c r="M20" s="111" t="str">
        <f>IF(RES_hhdet_tes!M20=0,"",RES_hhdet_tes!M20/RES_hhdet_fec!M20)</f>
        <v/>
      </c>
      <c r="N20" s="111" t="str">
        <f>IF(RES_hhdet_tes!N20=0,"",RES_hhdet_tes!N20/RES_hhdet_fec!N20)</f>
        <v/>
      </c>
      <c r="O20" s="111" t="str">
        <f>IF(RES_hhdet_tes!O20=0,"",RES_hhdet_tes!O20/RES_hhdet_fec!O20)</f>
        <v/>
      </c>
      <c r="P20" s="111" t="str">
        <f>IF(RES_hhdet_tes!P20=0,"",RES_hhdet_tes!P20/RES_hhdet_fec!P20)</f>
        <v/>
      </c>
      <c r="Q20" s="111" t="str">
        <f>IF(RES_hhdet_tes!Q20=0,"",RES_hhdet_tes!Q20/RES_hhdet_fec!Q20)</f>
        <v/>
      </c>
      <c r="R20" s="111" t="str">
        <f>IF(RES_hhdet_tes!R20=0,"",RES_hhdet_tes!R20/RES_hhdet_fec!R20)</f>
        <v/>
      </c>
      <c r="S20" s="111" t="str">
        <f>IF(RES_hhdet_tes!S20=0,"",RES_hhdet_tes!S20/RES_hhdet_fec!S20)</f>
        <v/>
      </c>
      <c r="T20" s="111" t="str">
        <f>IF(RES_hhdet_tes!T20=0,"",RES_hhdet_tes!T20/RES_hhdet_fec!T20)</f>
        <v/>
      </c>
      <c r="U20" s="111" t="str">
        <f>IF(RES_hhdet_tes!U20=0,"",RES_hhdet_tes!U20/RES_hhdet_fec!U20)</f>
        <v/>
      </c>
      <c r="V20" s="111" t="str">
        <f>IF(RES_hhdet_tes!V20=0,"",RES_hhdet_tes!V20/RES_hhdet_fec!V20)</f>
        <v/>
      </c>
      <c r="W20" s="111" t="str">
        <f>IF(RES_hhdet_tes!W20=0,"",RES_hhdet_tes!W20/RES_hhdet_fec!W20)</f>
        <v/>
      </c>
      <c r="DA20" s="63" t="s">
        <v>1924</v>
      </c>
    </row>
    <row r="21" spans="1:105" ht="12" customHeight="1" x14ac:dyDescent="0.25">
      <c r="A21" s="97" t="s">
        <v>50</v>
      </c>
      <c r="B21" s="111">
        <f>IF(RES_hhdet_tes!B21=0,"",RES_hhdet_tes!B21/RES_hhdet_fec!B21)</f>
        <v>0.61513665692996511</v>
      </c>
      <c r="C21" s="111">
        <f>IF(RES_hhdet_tes!C21=0,"",RES_hhdet_tes!C21/RES_hhdet_fec!C21)</f>
        <v>0.61513665692996511</v>
      </c>
      <c r="D21" s="111">
        <f>IF(RES_hhdet_tes!D21=0,"",RES_hhdet_tes!D21/RES_hhdet_fec!D21)</f>
        <v>0.61513665692996511</v>
      </c>
      <c r="E21" s="111">
        <f>IF(RES_hhdet_tes!E21=0,"",RES_hhdet_tes!E21/RES_hhdet_fec!E21)</f>
        <v>0.61513665692996511</v>
      </c>
      <c r="F21" s="111">
        <f>IF(RES_hhdet_tes!F21=0,"",RES_hhdet_tes!F21/RES_hhdet_fec!F21)</f>
        <v>0.61530758196470514</v>
      </c>
      <c r="G21" s="111">
        <f>IF(RES_hhdet_tes!G21=0,"",RES_hhdet_tes!G21/RES_hhdet_fec!G21)</f>
        <v>0.61810909764395761</v>
      </c>
      <c r="H21" s="111">
        <f>IF(RES_hhdet_tes!H21=0,"",RES_hhdet_tes!H21/RES_hhdet_fec!H21)</f>
        <v>0.62075304970170853</v>
      </c>
      <c r="I21" s="111">
        <f>IF(RES_hhdet_tes!I21=0,"",RES_hhdet_tes!I21/RES_hhdet_fec!I21)</f>
        <v>0.62219230201992637</v>
      </c>
      <c r="J21" s="111">
        <f>IF(RES_hhdet_tes!J21=0,"",RES_hhdet_tes!J21/RES_hhdet_fec!J21)</f>
        <v>0.62219133435490881</v>
      </c>
      <c r="K21" s="111">
        <f>IF(RES_hhdet_tes!K21=0,"",RES_hhdet_tes!K21/RES_hhdet_fec!K21)</f>
        <v>0.62227197823980085</v>
      </c>
      <c r="L21" s="111">
        <f>IF(RES_hhdet_tes!L21=0,"",RES_hhdet_tes!L21/RES_hhdet_fec!L21)</f>
        <v>0.62228965414890469</v>
      </c>
      <c r="M21" s="111">
        <f>IF(RES_hhdet_tes!M21=0,"",RES_hhdet_tes!M21/RES_hhdet_fec!M21)</f>
        <v>0.622341857243076</v>
      </c>
      <c r="N21" s="111">
        <f>IF(RES_hhdet_tes!N21=0,"",RES_hhdet_tes!N21/RES_hhdet_fec!N21)</f>
        <v>0.62250650936023777</v>
      </c>
      <c r="O21" s="111">
        <f>IF(RES_hhdet_tes!O21=0,"",RES_hhdet_tes!O21/RES_hhdet_fec!O21)</f>
        <v>0.6228648799255958</v>
      </c>
      <c r="P21" s="111">
        <f>IF(RES_hhdet_tes!P21=0,"",RES_hhdet_tes!P21/RES_hhdet_fec!P21)</f>
        <v>0.62287088170869487</v>
      </c>
      <c r="Q21" s="111">
        <f>IF(RES_hhdet_tes!Q21=0,"",RES_hhdet_tes!Q21/RES_hhdet_fec!Q21)</f>
        <v>0.62287988460021604</v>
      </c>
      <c r="R21" s="111">
        <f>IF(RES_hhdet_tes!R21=0,"",RES_hhdet_tes!R21/RES_hhdet_fec!R21)</f>
        <v>0.62290239296766758</v>
      </c>
      <c r="S21" s="111">
        <f>IF(RES_hhdet_tes!S21=0,"",RES_hhdet_tes!S21/RES_hhdet_fec!S21)</f>
        <v>0.62295491881840093</v>
      </c>
      <c r="T21" s="111">
        <f>IF(RES_hhdet_tes!T21=0,"",RES_hhdet_tes!T21/RES_hhdet_fec!T21)</f>
        <v>0.62321779104710717</v>
      </c>
      <c r="U21" s="111">
        <f>IF(RES_hhdet_tes!U21=0,"",RES_hhdet_tes!U21/RES_hhdet_fec!U21)</f>
        <v>0.62411793903540946</v>
      </c>
      <c r="V21" s="111">
        <f>IF(RES_hhdet_tes!V21=0,"",RES_hhdet_tes!V21/RES_hhdet_fec!V21)</f>
        <v>0.62531911322000344</v>
      </c>
      <c r="W21" s="111">
        <f>IF(RES_hhdet_tes!W21=0,"",RES_hhdet_tes!W21/RES_hhdet_fec!W21)</f>
        <v>0.62633784166180095</v>
      </c>
      <c r="DA21" s="63" t="s">
        <v>1925</v>
      </c>
    </row>
    <row r="22" spans="1:105" ht="12" customHeight="1" x14ac:dyDescent="0.25">
      <c r="A22" s="109" t="s">
        <v>120</v>
      </c>
      <c r="B22" s="45">
        <f>IF(RES_hhdet_tes!B22=0,"",RES_hhdet_tes!B22/RES_hhdet_fec!B22)</f>
        <v>0.75897860896710378</v>
      </c>
      <c r="C22" s="45">
        <f>IF(RES_hhdet_tes!C22=0,"",RES_hhdet_tes!C22/RES_hhdet_fec!C22)</f>
        <v>0.75912275116778549</v>
      </c>
      <c r="D22" s="45">
        <f>IF(RES_hhdet_tes!D22=0,"",RES_hhdet_tes!D22/RES_hhdet_fec!D22)</f>
        <v>0.76062736087358895</v>
      </c>
      <c r="E22" s="45">
        <f>IF(RES_hhdet_tes!E22=0,"",RES_hhdet_tes!E22/RES_hhdet_fec!E22)</f>
        <v>0.76120118870066233</v>
      </c>
      <c r="F22" s="45">
        <f>IF(RES_hhdet_tes!F22=0,"",RES_hhdet_tes!F22/RES_hhdet_fec!F22)</f>
        <v>0.76310787553965553</v>
      </c>
      <c r="G22" s="45">
        <f>IF(RES_hhdet_tes!G22=0,"",RES_hhdet_tes!G22/RES_hhdet_fec!G22)</f>
        <v>0.76840488274356955</v>
      </c>
      <c r="H22" s="45">
        <f>IF(RES_hhdet_tes!H22=0,"",RES_hhdet_tes!H22/RES_hhdet_fec!H22)</f>
        <v>0.77608871963173498</v>
      </c>
      <c r="I22" s="45">
        <f>IF(RES_hhdet_tes!I22=0,"",RES_hhdet_tes!I22/RES_hhdet_fec!I22)</f>
        <v>0.77961076499753246</v>
      </c>
      <c r="J22" s="45">
        <f>IF(RES_hhdet_tes!J22=0,"",RES_hhdet_tes!J22/RES_hhdet_fec!J22)</f>
        <v>0.77984746715478981</v>
      </c>
      <c r="K22" s="45">
        <f>IF(RES_hhdet_tes!K22=0,"",RES_hhdet_tes!K22/RES_hhdet_fec!K22)</f>
        <v>0.78124103516275467</v>
      </c>
      <c r="L22" s="45">
        <f>IF(RES_hhdet_tes!L22=0,"",RES_hhdet_tes!L22/RES_hhdet_fec!L22)</f>
        <v>0.78382287775029647</v>
      </c>
      <c r="M22" s="45">
        <f>IF(RES_hhdet_tes!M22=0,"",RES_hhdet_tes!M22/RES_hhdet_fec!M22)</f>
        <v>0.78613311799354968</v>
      </c>
      <c r="N22" s="45">
        <f>IF(RES_hhdet_tes!N22=0,"",RES_hhdet_tes!N22/RES_hhdet_fec!N22)</f>
        <v>0.78872840413207601</v>
      </c>
      <c r="O22" s="45">
        <f>IF(RES_hhdet_tes!O22=0,"",RES_hhdet_tes!O22/RES_hhdet_fec!O22)</f>
        <v>0.79205830773680663</v>
      </c>
      <c r="P22" s="45">
        <f>IF(RES_hhdet_tes!P22=0,"",RES_hhdet_tes!P22/RES_hhdet_fec!P22)</f>
        <v>0.79294819036944209</v>
      </c>
      <c r="Q22" s="45">
        <f>IF(RES_hhdet_tes!Q22=0,"",RES_hhdet_tes!Q22/RES_hhdet_fec!Q22)</f>
        <v>0.79486171858941101</v>
      </c>
      <c r="R22" s="45">
        <f>IF(RES_hhdet_tes!R22=0,"",RES_hhdet_tes!R22/RES_hhdet_fec!R22)</f>
        <v>0.79639206781322969</v>
      </c>
      <c r="S22" s="45">
        <f>IF(RES_hhdet_tes!S22=0,"",RES_hhdet_tes!S22/RES_hhdet_fec!S22)</f>
        <v>0.79983474202032268</v>
      </c>
      <c r="T22" s="45">
        <f>IF(RES_hhdet_tes!T22=0,"",RES_hhdet_tes!T22/RES_hhdet_fec!T22)</f>
        <v>0.80779700633951756</v>
      </c>
      <c r="U22" s="45">
        <f>IF(RES_hhdet_tes!U22=0,"",RES_hhdet_tes!U22/RES_hhdet_fec!U22)</f>
        <v>0.82150076259680849</v>
      </c>
      <c r="V22" s="45">
        <f>IF(RES_hhdet_tes!V22=0,"",RES_hhdet_tes!V22/RES_hhdet_fec!V22)</f>
        <v>0.84292083762515735</v>
      </c>
      <c r="W22" s="45">
        <f>IF(RES_hhdet_tes!W22=0,"",RES_hhdet_tes!W22/RES_hhdet_fec!W22)</f>
        <v>0.86504088255706413</v>
      </c>
      <c r="DA22" s="60" t="s">
        <v>1926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>
        <f>IF(RES_hhdet_tes!B24=0,"",RES_hhdet_tes!B24/RES_hhdet_fec!B24)</f>
        <v>0.50669102919870512</v>
      </c>
      <c r="C24" s="119">
        <f>IF(RES_hhdet_tes!C24=0,"",RES_hhdet_tes!C24/RES_hhdet_fec!C24)</f>
        <v>0.50532437238360051</v>
      </c>
      <c r="D24" s="119">
        <f>IF(RES_hhdet_tes!D24=0,"",RES_hhdet_tes!D24/RES_hhdet_fec!D24)</f>
        <v>0.51486456066372166</v>
      </c>
      <c r="E24" s="119">
        <f>IF(RES_hhdet_tes!E24=0,"",RES_hhdet_tes!E24/RES_hhdet_fec!E24)</f>
        <v>0.52968031596041409</v>
      </c>
      <c r="F24" s="119">
        <f>IF(RES_hhdet_tes!F24=0,"",RES_hhdet_tes!F24/RES_hhdet_fec!F24)</f>
        <v>0.50620291854196109</v>
      </c>
      <c r="G24" s="119">
        <f>IF(RES_hhdet_tes!G24=0,"",RES_hhdet_tes!G24/RES_hhdet_fec!G24)</f>
        <v>0.501291427303722</v>
      </c>
      <c r="H24" s="119">
        <f>IF(RES_hhdet_tes!H24=0,"",RES_hhdet_tes!H24/RES_hhdet_fec!H24)</f>
        <v>0.50144978465360557</v>
      </c>
      <c r="I24" s="119">
        <f>IF(RES_hhdet_tes!I24=0,"",RES_hhdet_tes!I24/RES_hhdet_fec!I24)</f>
        <v>0.51408493491868446</v>
      </c>
      <c r="J24" s="119">
        <f>IF(RES_hhdet_tes!J24=0,"",RES_hhdet_tes!J24/RES_hhdet_fec!J24)</f>
        <v>0.5106183893500551</v>
      </c>
      <c r="K24" s="119">
        <f>IF(RES_hhdet_tes!K24=0,"",RES_hhdet_tes!K24/RES_hhdet_fec!K24)</f>
        <v>0.50730147002804127</v>
      </c>
      <c r="L24" s="119">
        <f>IF(RES_hhdet_tes!L24=0,"",RES_hhdet_tes!L24/RES_hhdet_fec!L24)</f>
        <v>0.49646286726047001</v>
      </c>
      <c r="M24" s="119">
        <f>IF(RES_hhdet_tes!M24=0,"",RES_hhdet_tes!M24/RES_hhdet_fec!M24)</f>
        <v>0.54480641758549786</v>
      </c>
      <c r="N24" s="119">
        <f>IF(RES_hhdet_tes!N24=0,"",RES_hhdet_tes!N24/RES_hhdet_fec!N24)</f>
        <v>0.67452011304534987</v>
      </c>
      <c r="O24" s="119">
        <f>IF(RES_hhdet_tes!O24=0,"",RES_hhdet_tes!O24/RES_hhdet_fec!O24)</f>
        <v>0.7648908635729188</v>
      </c>
      <c r="P24" s="119">
        <f>IF(RES_hhdet_tes!P24=0,"",RES_hhdet_tes!P24/RES_hhdet_fec!P24)</f>
        <v>0.73204046470602613</v>
      </c>
      <c r="Q24" s="119">
        <f>IF(RES_hhdet_tes!Q24=0,"",RES_hhdet_tes!Q24/RES_hhdet_fec!Q24)</f>
        <v>0.68318092343483694</v>
      </c>
      <c r="R24" s="119">
        <f>IF(RES_hhdet_tes!R24=0,"",RES_hhdet_tes!R24/RES_hhdet_fec!R24)</f>
        <v>0.69378232464057665</v>
      </c>
      <c r="S24" s="119">
        <f>IF(RES_hhdet_tes!S24=0,"",RES_hhdet_tes!S24/RES_hhdet_fec!S24)</f>
        <v>0.70835763481203984</v>
      </c>
      <c r="T24" s="119">
        <f>IF(RES_hhdet_tes!T24=0,"",RES_hhdet_tes!T24/RES_hhdet_fec!T24)</f>
        <v>0.71144128290411734</v>
      </c>
      <c r="U24" s="119">
        <f>IF(RES_hhdet_tes!U24=0,"",RES_hhdet_tes!U24/RES_hhdet_fec!U24)</f>
        <v>0.70731064965095758</v>
      </c>
      <c r="V24" s="119">
        <f>IF(RES_hhdet_tes!V24=0,"",RES_hhdet_tes!V24/RES_hhdet_fec!V24)</f>
        <v>0.80690507889034813</v>
      </c>
      <c r="W24" s="119">
        <f>IF(RES_hhdet_tes!W24=0,"",RES_hhdet_tes!W24/RES_hhdet_fec!W24)</f>
        <v>0.72724691589703483</v>
      </c>
      <c r="DA24" s="129" t="s">
        <v>1927</v>
      </c>
    </row>
    <row r="25" spans="1:105" ht="12.95" customHeight="1" x14ac:dyDescent="0.25">
      <c r="A25" s="121" t="s">
        <v>57</v>
      </c>
      <c r="B25" s="124">
        <f>IF(RES_hhdet_tes!B25=0,"",RES_hhdet_tes!B25/RES_hhdet_fec!B25)</f>
        <v>0.49016895563679486</v>
      </c>
      <c r="C25" s="124">
        <f>IF(RES_hhdet_tes!C25=0,"",RES_hhdet_tes!C25/RES_hhdet_fec!C25)</f>
        <v>0.49004404029750276</v>
      </c>
      <c r="D25" s="124">
        <f>IF(RES_hhdet_tes!D25=0,"",RES_hhdet_tes!D25/RES_hhdet_fec!D25)</f>
        <v>0.48992740728215961</v>
      </c>
      <c r="E25" s="124">
        <f>IF(RES_hhdet_tes!E25=0,"",RES_hhdet_tes!E25/RES_hhdet_fec!E25)</f>
        <v>0.48967185626546794</v>
      </c>
      <c r="F25" s="124">
        <f>IF(RES_hhdet_tes!F25=0,"",RES_hhdet_tes!F25/RES_hhdet_fec!F25)</f>
        <v>0.48974438375280555</v>
      </c>
      <c r="G25" s="124">
        <f>IF(RES_hhdet_tes!G25=0,"",RES_hhdet_tes!G25/RES_hhdet_fec!G25)</f>
        <v>0.4896288059028438</v>
      </c>
      <c r="H25" s="124">
        <f>IF(RES_hhdet_tes!H25=0,"",RES_hhdet_tes!H25/RES_hhdet_fec!H25)</f>
        <v>0.48943599819278505</v>
      </c>
      <c r="I25" s="124">
        <f>IF(RES_hhdet_tes!I25=0,"",RES_hhdet_tes!I25/RES_hhdet_fec!I25)</f>
        <v>0.48947984231409136</v>
      </c>
      <c r="J25" s="124">
        <f>IF(RES_hhdet_tes!J25=0,"",RES_hhdet_tes!J25/RES_hhdet_fec!J25)</f>
        <v>0.48942913164158919</v>
      </c>
      <c r="K25" s="124">
        <f>IF(RES_hhdet_tes!K25=0,"",RES_hhdet_tes!K25/RES_hhdet_fec!K25)</f>
        <v>0.48932966530569433</v>
      </c>
      <c r="L25" s="124">
        <f>IF(RES_hhdet_tes!L25=0,"",RES_hhdet_tes!L25/RES_hhdet_fec!L25)</f>
        <v>0.48922449854409383</v>
      </c>
      <c r="M25" s="124">
        <f>IF(RES_hhdet_tes!M25=0,"",RES_hhdet_tes!M25/RES_hhdet_fec!M25)</f>
        <v>0.48918746634671501</v>
      </c>
      <c r="N25" s="124">
        <f>IF(RES_hhdet_tes!N25=0,"",RES_hhdet_tes!N25/RES_hhdet_fec!N25)</f>
        <v>0.54582356974926982</v>
      </c>
      <c r="O25" s="124">
        <f>IF(RES_hhdet_tes!O25=0,"",RES_hhdet_tes!O25/RES_hhdet_fec!O25)</f>
        <v>0.66173590791389136</v>
      </c>
      <c r="P25" s="124">
        <f>IF(RES_hhdet_tes!P25=0,"",RES_hhdet_tes!P25/RES_hhdet_fec!P25)</f>
        <v>0.66151324041114323</v>
      </c>
      <c r="Q25" s="124">
        <f>IF(RES_hhdet_tes!Q25=0,"",RES_hhdet_tes!Q25/RES_hhdet_fec!Q25)</f>
        <v>0.66196993014085848</v>
      </c>
      <c r="R25" s="124">
        <f>IF(RES_hhdet_tes!R25=0,"",RES_hhdet_tes!R25/RES_hhdet_fec!R25)</f>
        <v>0.66728856753902421</v>
      </c>
      <c r="S25" s="124">
        <f>IF(RES_hhdet_tes!S25=0,"",RES_hhdet_tes!S25/RES_hhdet_fec!S25)</f>
        <v>0.67520087524498262</v>
      </c>
      <c r="T25" s="124">
        <f>IF(RES_hhdet_tes!T25=0,"",RES_hhdet_tes!T25/RES_hhdet_fec!T25)</f>
        <v>0.68067260815876307</v>
      </c>
      <c r="U25" s="124">
        <f>IF(RES_hhdet_tes!U25=0,"",RES_hhdet_tes!U25/RES_hhdet_fec!U25)</f>
        <v>0.68849642206353368</v>
      </c>
      <c r="V25" s="124">
        <f>IF(RES_hhdet_tes!V25=0,"",RES_hhdet_tes!V25/RES_hhdet_fec!V25)</f>
        <v>0.68577588129655087</v>
      </c>
      <c r="W25" s="124">
        <f>IF(RES_hhdet_tes!W25=0,"",RES_hhdet_tes!W25/RES_hhdet_fec!W25)</f>
        <v>0.70395122570958524</v>
      </c>
      <c r="DA25" s="130" t="s">
        <v>1928</v>
      </c>
    </row>
    <row r="26" spans="1:105" ht="12" customHeight="1" x14ac:dyDescent="0.25">
      <c r="A26" s="97" t="s">
        <v>74</v>
      </c>
      <c r="B26" s="111">
        <f>IF(RES_hhdet_tes!B26=0,"",RES_hhdet_tes!B26/RES_hhdet_fec!B26)</f>
        <v>0.48400000000000004</v>
      </c>
      <c r="C26" s="111">
        <f>IF(RES_hhdet_tes!C26=0,"",RES_hhdet_tes!C26/RES_hhdet_fec!C26)</f>
        <v>0.48400000000000004</v>
      </c>
      <c r="D26" s="111">
        <f>IF(RES_hhdet_tes!D26=0,"",RES_hhdet_tes!D26/RES_hhdet_fec!D26)</f>
        <v>0.48400000000000004</v>
      </c>
      <c r="E26" s="111">
        <f>IF(RES_hhdet_tes!E26=0,"",RES_hhdet_tes!E26/RES_hhdet_fec!E26)</f>
        <v>0.48400000000000004</v>
      </c>
      <c r="F26" s="111">
        <f>IF(RES_hhdet_tes!F26=0,"",RES_hhdet_tes!F26/RES_hhdet_fec!F26)</f>
        <v>0.48400000000000004</v>
      </c>
      <c r="G26" s="111">
        <f>IF(RES_hhdet_tes!G26=0,"",RES_hhdet_tes!G26/RES_hhdet_fec!G26)</f>
        <v>0.4840000000000001</v>
      </c>
      <c r="H26" s="111">
        <f>IF(RES_hhdet_tes!H26=0,"",RES_hhdet_tes!H26/RES_hhdet_fec!H26)</f>
        <v>0.4840000000000001</v>
      </c>
      <c r="I26" s="111">
        <f>IF(RES_hhdet_tes!I26=0,"",RES_hhdet_tes!I26/RES_hhdet_fec!I26)</f>
        <v>0.48399999999999999</v>
      </c>
      <c r="J26" s="111">
        <f>IF(RES_hhdet_tes!J26=0,"",RES_hhdet_tes!J26/RES_hhdet_fec!J26)</f>
        <v>0.48400000000000004</v>
      </c>
      <c r="K26" s="111">
        <f>IF(RES_hhdet_tes!K26=0,"",RES_hhdet_tes!K26/RES_hhdet_fec!K26)</f>
        <v>0.48400000000000004</v>
      </c>
      <c r="L26" s="111">
        <f>IF(RES_hhdet_tes!L26=0,"",RES_hhdet_tes!L26/RES_hhdet_fec!L26)</f>
        <v>0.48399999999999999</v>
      </c>
      <c r="M26" s="111">
        <f>IF(RES_hhdet_tes!M26=0,"",RES_hhdet_tes!M26/RES_hhdet_fec!M26)</f>
        <v>0.48400000000000004</v>
      </c>
      <c r="N26" s="111">
        <f>IF(RES_hhdet_tes!N26=0,"",RES_hhdet_tes!N26/RES_hhdet_fec!N26)</f>
        <v>0.54081180605632739</v>
      </c>
      <c r="O26" s="111">
        <f>IF(RES_hhdet_tes!O26=0,"",RES_hhdet_tes!O26/RES_hhdet_fec!O26)</f>
        <v>0.6572067764429379</v>
      </c>
      <c r="P26" s="111">
        <f>IF(RES_hhdet_tes!P26=0,"",RES_hhdet_tes!P26/RES_hhdet_fec!P26)</f>
        <v>0.65697476655611919</v>
      </c>
      <c r="Q26" s="111">
        <f>IF(RES_hhdet_tes!Q26=0,"",RES_hhdet_tes!Q26/RES_hhdet_fec!Q26)</f>
        <v>0.65753281114761841</v>
      </c>
      <c r="R26" s="111">
        <f>IF(RES_hhdet_tes!R26=0,"",RES_hhdet_tes!R26/RES_hhdet_fec!R26)</f>
        <v>0.66291184514649226</v>
      </c>
      <c r="S26" s="111">
        <f>IF(RES_hhdet_tes!S26=0,"",RES_hhdet_tes!S26/RES_hhdet_fec!S26)</f>
        <v>0.6709456533747491</v>
      </c>
      <c r="T26" s="111">
        <f>IF(RES_hhdet_tes!T26=0,"",RES_hhdet_tes!T26/RES_hhdet_fec!T26)</f>
        <v>0.67642645309107907</v>
      </c>
      <c r="U26" s="111">
        <f>IF(RES_hhdet_tes!U26=0,"",RES_hhdet_tes!U26/RES_hhdet_fec!U26)</f>
        <v>0.68426088885394054</v>
      </c>
      <c r="V26" s="111">
        <f>IF(RES_hhdet_tes!V26=0,"",RES_hhdet_tes!V26/RES_hhdet_fec!V26)</f>
        <v>0.68160592933483655</v>
      </c>
      <c r="W26" s="111">
        <f>IF(RES_hhdet_tes!W26=0,"",RES_hhdet_tes!W26/RES_hhdet_fec!W26)</f>
        <v>0.69993563354422295</v>
      </c>
      <c r="DA26" s="63" t="s">
        <v>1929</v>
      </c>
    </row>
    <row r="27" spans="1:105" ht="12" customHeight="1" x14ac:dyDescent="0.25">
      <c r="A27" s="97" t="s">
        <v>53</v>
      </c>
      <c r="B27" s="111">
        <f>IF(RES_hhdet_tes!B27=0,"",RES_hhdet_tes!B27/RES_hhdet_fec!B27)</f>
        <v>1</v>
      </c>
      <c r="C27" s="111">
        <f>IF(RES_hhdet_tes!C27=0,"",RES_hhdet_tes!C27/RES_hhdet_fec!C27)</f>
        <v>1</v>
      </c>
      <c r="D27" s="111">
        <f>IF(RES_hhdet_tes!D27=0,"",RES_hhdet_tes!D27/RES_hhdet_fec!D27)</f>
        <v>1</v>
      </c>
      <c r="E27" s="111">
        <f>IF(RES_hhdet_tes!E27=0,"",RES_hhdet_tes!E27/RES_hhdet_fec!E27)</f>
        <v>1</v>
      </c>
      <c r="F27" s="111">
        <f>IF(RES_hhdet_tes!F27=0,"",RES_hhdet_tes!F27/RES_hhdet_fec!F27)</f>
        <v>1</v>
      </c>
      <c r="G27" s="111">
        <f>IF(RES_hhdet_tes!G27=0,"",RES_hhdet_tes!G27/RES_hhdet_fec!G27)</f>
        <v>1</v>
      </c>
      <c r="H27" s="111">
        <f>IF(RES_hhdet_tes!H27=0,"",RES_hhdet_tes!H27/RES_hhdet_fec!H27)</f>
        <v>1</v>
      </c>
      <c r="I27" s="111">
        <f>IF(RES_hhdet_tes!I27=0,"",RES_hhdet_tes!I27/RES_hhdet_fec!I27)</f>
        <v>1</v>
      </c>
      <c r="J27" s="111">
        <f>IF(RES_hhdet_tes!J27=0,"",RES_hhdet_tes!J27/RES_hhdet_fec!J27)</f>
        <v>1</v>
      </c>
      <c r="K27" s="111">
        <f>IF(RES_hhdet_tes!K27=0,"",RES_hhdet_tes!K27/RES_hhdet_fec!K27)</f>
        <v>1</v>
      </c>
      <c r="L27" s="111">
        <f>IF(RES_hhdet_tes!L27=0,"",RES_hhdet_tes!L27/RES_hhdet_fec!L27)</f>
        <v>1</v>
      </c>
      <c r="M27" s="111">
        <f>IF(RES_hhdet_tes!M27=0,"",RES_hhdet_tes!M27/RES_hhdet_fec!M27)</f>
        <v>1</v>
      </c>
      <c r="N27" s="111">
        <f>IF(RES_hhdet_tes!N27=0,"",RES_hhdet_tes!N27/RES_hhdet_fec!N27)</f>
        <v>1</v>
      </c>
      <c r="O27" s="111">
        <f>IF(RES_hhdet_tes!O27=0,"",RES_hhdet_tes!O27/RES_hhdet_fec!O27)</f>
        <v>1</v>
      </c>
      <c r="P27" s="111">
        <f>IF(RES_hhdet_tes!P27=0,"",RES_hhdet_tes!P27/RES_hhdet_fec!P27)</f>
        <v>1</v>
      </c>
      <c r="Q27" s="111">
        <f>IF(RES_hhdet_tes!Q27=0,"",RES_hhdet_tes!Q27/RES_hhdet_fec!Q27)</f>
        <v>1</v>
      </c>
      <c r="R27" s="111">
        <f>IF(RES_hhdet_tes!R27=0,"",RES_hhdet_tes!R27/RES_hhdet_fec!R27)</f>
        <v>1</v>
      </c>
      <c r="S27" s="111">
        <f>IF(RES_hhdet_tes!S27=0,"",RES_hhdet_tes!S27/RES_hhdet_fec!S27)</f>
        <v>1</v>
      </c>
      <c r="T27" s="111">
        <f>IF(RES_hhdet_tes!T27=0,"",RES_hhdet_tes!T27/RES_hhdet_fec!T27)</f>
        <v>1</v>
      </c>
      <c r="U27" s="111">
        <f>IF(RES_hhdet_tes!U27=0,"",RES_hhdet_tes!U27/RES_hhdet_fec!U27)</f>
        <v>1</v>
      </c>
      <c r="V27" s="111">
        <f>IF(RES_hhdet_tes!V27=0,"",RES_hhdet_tes!V27/RES_hhdet_fec!V27)</f>
        <v>1</v>
      </c>
      <c r="W27" s="111">
        <f>IF(RES_hhdet_tes!W27=0,"",RES_hhdet_tes!W27/RES_hhdet_fec!W27)</f>
        <v>1</v>
      </c>
      <c r="DA27" s="63" t="s">
        <v>1930</v>
      </c>
    </row>
    <row r="28" spans="1:105" ht="12.95" customHeight="1" x14ac:dyDescent="0.25">
      <c r="A28" s="121" t="s">
        <v>92</v>
      </c>
      <c r="B28" s="124">
        <f>IF(RES_hhdet_tes!B28=0,"",RES_hhdet_tes!B28/RES_hhdet_fec!B28)</f>
        <v>1.8458333023775313</v>
      </c>
      <c r="C28" s="124">
        <f>IF(RES_hhdet_tes!C28=0,"",RES_hhdet_tes!C28/RES_hhdet_fec!C28)</f>
        <v>1.9133666024251383</v>
      </c>
      <c r="D28" s="124">
        <f>IF(RES_hhdet_tes!D28=0,"",RES_hhdet_tes!D28/RES_hhdet_fec!D28)</f>
        <v>1.972918810182793</v>
      </c>
      <c r="E28" s="124">
        <f>IF(RES_hhdet_tes!E28=0,"",RES_hhdet_tes!E28/RES_hhdet_fec!E28)</f>
        <v>2.001428792444246</v>
      </c>
      <c r="F28" s="124">
        <f>IF(RES_hhdet_tes!F28=0,"",RES_hhdet_tes!F28/RES_hhdet_fec!F28)</f>
        <v>2.0346290330541463</v>
      </c>
      <c r="G28" s="124">
        <f>IF(RES_hhdet_tes!G28=0,"",RES_hhdet_tes!G28/RES_hhdet_fec!G28)</f>
        <v>2.1108290528209124</v>
      </c>
      <c r="H28" s="124">
        <f>IF(RES_hhdet_tes!H28=0,"",RES_hhdet_tes!H28/RES_hhdet_fec!H28)</f>
        <v>2.2657202181848572</v>
      </c>
      <c r="I28" s="124">
        <f>IF(RES_hhdet_tes!I28=0,"",RES_hhdet_tes!I28/RES_hhdet_fec!I28)</f>
        <v>2.4682389100088398</v>
      </c>
      <c r="J28" s="124">
        <f>IF(RES_hhdet_tes!J28=0,"",RES_hhdet_tes!J28/RES_hhdet_fec!J28)</f>
        <v>2.4720451454705423</v>
      </c>
      <c r="K28" s="124">
        <f>IF(RES_hhdet_tes!K28=0,"",RES_hhdet_tes!K28/RES_hhdet_fec!K28)</f>
        <v>2.5147018842221103</v>
      </c>
      <c r="L28" s="124" t="str">
        <f>IF(RES_hhdet_tes!L28=0,"",RES_hhdet_tes!L28/RES_hhdet_fec!L28)</f>
        <v/>
      </c>
      <c r="M28" s="124" t="str">
        <f>IF(RES_hhdet_tes!M28=0,"",RES_hhdet_tes!M28/RES_hhdet_fec!M28)</f>
        <v/>
      </c>
      <c r="N28" s="124">
        <f>IF(RES_hhdet_tes!N28=0,"",RES_hhdet_tes!N28/RES_hhdet_fec!N28)</f>
        <v>3.4635347209053373</v>
      </c>
      <c r="O28" s="124">
        <f>IF(RES_hhdet_tes!O28=0,"",RES_hhdet_tes!O28/RES_hhdet_fec!O28)</f>
        <v>3.5852942664289729</v>
      </c>
      <c r="P28" s="124">
        <f>IF(RES_hhdet_tes!P28=0,"",RES_hhdet_tes!P28/RES_hhdet_fec!P28)</f>
        <v>3.6312013167664694</v>
      </c>
      <c r="Q28" s="124">
        <f>IF(RES_hhdet_tes!Q28=0,"",RES_hhdet_tes!Q28/RES_hhdet_fec!Q28)</f>
        <v>3.6432278454503222</v>
      </c>
      <c r="R28" s="124">
        <f>IF(RES_hhdet_tes!R28=0,"",RES_hhdet_tes!R28/RES_hhdet_fec!R28)</f>
        <v>3.6432278454503231</v>
      </c>
      <c r="S28" s="124">
        <f>IF(RES_hhdet_tes!S28=0,"",RES_hhdet_tes!S28/RES_hhdet_fec!S28)</f>
        <v>3.6645070820621171</v>
      </c>
      <c r="T28" s="124">
        <f>IF(RES_hhdet_tes!T28=0,"",RES_hhdet_tes!T28/RES_hhdet_fec!T28)</f>
        <v>3.6990297920472455</v>
      </c>
      <c r="U28" s="124">
        <f>IF(RES_hhdet_tes!U28=0,"",RES_hhdet_tes!U28/RES_hhdet_fec!U28)</f>
        <v>3.7934060756281176</v>
      </c>
      <c r="V28" s="124">
        <f>IF(RES_hhdet_tes!V28=0,"",RES_hhdet_tes!V28/RES_hhdet_fec!V28)</f>
        <v>3.8316117783046848</v>
      </c>
      <c r="W28" s="124">
        <f>IF(RES_hhdet_tes!W28=0,"",RES_hhdet_tes!W28/RES_hhdet_fec!W28)</f>
        <v>4.1169469574878512</v>
      </c>
      <c r="DA28" s="130" t="s">
        <v>1931</v>
      </c>
    </row>
    <row r="29" spans="1:105" ht="12" customHeight="1" x14ac:dyDescent="0.25">
      <c r="A29" s="97" t="s">
        <v>53</v>
      </c>
      <c r="B29" s="111">
        <f>IF(RES_hhdet_tes!B29=0,"",RES_hhdet_tes!B29/RES_hhdet_fec!B29)</f>
        <v>1.8458333023775313</v>
      </c>
      <c r="C29" s="111">
        <f>IF(RES_hhdet_tes!C29=0,"",RES_hhdet_tes!C29/RES_hhdet_fec!C29)</f>
        <v>1.9133666024251383</v>
      </c>
      <c r="D29" s="111">
        <f>IF(RES_hhdet_tes!D29=0,"",RES_hhdet_tes!D29/RES_hhdet_fec!D29)</f>
        <v>1.972918810182793</v>
      </c>
      <c r="E29" s="111">
        <f>IF(RES_hhdet_tes!E29=0,"",RES_hhdet_tes!E29/RES_hhdet_fec!E29)</f>
        <v>2.001428792444246</v>
      </c>
      <c r="F29" s="111">
        <f>IF(RES_hhdet_tes!F29=0,"",RES_hhdet_tes!F29/RES_hhdet_fec!F29)</f>
        <v>2.0346290330541463</v>
      </c>
      <c r="G29" s="111">
        <f>IF(RES_hhdet_tes!G29=0,"",RES_hhdet_tes!G29/RES_hhdet_fec!G29)</f>
        <v>2.1108290528209124</v>
      </c>
      <c r="H29" s="111">
        <f>IF(RES_hhdet_tes!H29=0,"",RES_hhdet_tes!H29/RES_hhdet_fec!H29)</f>
        <v>2.2657202181848572</v>
      </c>
      <c r="I29" s="111">
        <f>IF(RES_hhdet_tes!I29=0,"",RES_hhdet_tes!I29/RES_hhdet_fec!I29)</f>
        <v>2.4682389100088398</v>
      </c>
      <c r="J29" s="111">
        <f>IF(RES_hhdet_tes!J29=0,"",RES_hhdet_tes!J29/RES_hhdet_fec!J29)</f>
        <v>2.4720451454705423</v>
      </c>
      <c r="K29" s="111">
        <f>IF(RES_hhdet_tes!K29=0,"",RES_hhdet_tes!K29/RES_hhdet_fec!K29)</f>
        <v>2.5147018842221103</v>
      </c>
      <c r="L29" s="111" t="str">
        <f>IF(RES_hhdet_tes!L29=0,"",RES_hhdet_tes!L29/RES_hhdet_fec!L29)</f>
        <v/>
      </c>
      <c r="M29" s="111" t="str">
        <f>IF(RES_hhdet_tes!M29=0,"",RES_hhdet_tes!M29/RES_hhdet_fec!M29)</f>
        <v/>
      </c>
      <c r="N29" s="111">
        <f>IF(RES_hhdet_tes!N29=0,"",RES_hhdet_tes!N29/RES_hhdet_fec!N29)</f>
        <v>3.4635347209053373</v>
      </c>
      <c r="O29" s="111">
        <f>IF(RES_hhdet_tes!O29=0,"",RES_hhdet_tes!O29/RES_hhdet_fec!O29)</f>
        <v>3.5852942664289729</v>
      </c>
      <c r="P29" s="111">
        <f>IF(RES_hhdet_tes!P29=0,"",RES_hhdet_tes!P29/RES_hhdet_fec!P29)</f>
        <v>3.6312013167664694</v>
      </c>
      <c r="Q29" s="111">
        <f>IF(RES_hhdet_tes!Q29=0,"",RES_hhdet_tes!Q29/RES_hhdet_fec!Q29)</f>
        <v>3.6432278454503222</v>
      </c>
      <c r="R29" s="111">
        <f>IF(RES_hhdet_tes!R29=0,"",RES_hhdet_tes!R29/RES_hhdet_fec!R29)</f>
        <v>3.6432278454503231</v>
      </c>
      <c r="S29" s="111">
        <f>IF(RES_hhdet_tes!S29=0,"",RES_hhdet_tes!S29/RES_hhdet_fec!S29)</f>
        <v>3.6645070820621171</v>
      </c>
      <c r="T29" s="111">
        <f>IF(RES_hhdet_tes!T29=0,"",RES_hhdet_tes!T29/RES_hhdet_fec!T29)</f>
        <v>3.6990297920472455</v>
      </c>
      <c r="U29" s="111">
        <f>IF(RES_hhdet_tes!U29=0,"",RES_hhdet_tes!U29/RES_hhdet_fec!U29)</f>
        <v>3.7934060756281176</v>
      </c>
      <c r="V29" s="111">
        <f>IF(RES_hhdet_tes!V29=0,"",RES_hhdet_tes!V29/RES_hhdet_fec!V29)</f>
        <v>3.8316117783046848</v>
      </c>
      <c r="W29" s="111">
        <f>IF(RES_hhdet_tes!W29=0,"",RES_hhdet_tes!W29/RES_hhdet_fec!W29)</f>
        <v>4.1169469574878512</v>
      </c>
      <c r="DA29" s="63" t="s">
        <v>1932</v>
      </c>
    </row>
    <row r="30" spans="1:105" ht="12" customHeight="1" x14ac:dyDescent="0.25">
      <c r="A30" s="121" t="s">
        <v>55</v>
      </c>
      <c r="B30" s="124">
        <f>IF(RES_hhdet_tes!B30=0,"",RES_hhdet_tes!B30/RES_hhdet_fec!B30)</f>
        <v>0.6615935366948722</v>
      </c>
      <c r="C30" s="124">
        <f>IF(RES_hhdet_tes!C30=0,"",RES_hhdet_tes!C30/RES_hhdet_fec!C30)</f>
        <v>0.66191575376329537</v>
      </c>
      <c r="D30" s="124">
        <f>IF(RES_hhdet_tes!D30=0,"",RES_hhdet_tes!D30/RES_hhdet_fec!D30)</f>
        <v>0.66641925874911789</v>
      </c>
      <c r="E30" s="124">
        <f>IF(RES_hhdet_tes!E30=0,"",RES_hhdet_tes!E30/RES_hhdet_fec!E30)</f>
        <v>0.66867159270204968</v>
      </c>
      <c r="F30" s="124">
        <f>IF(RES_hhdet_tes!F30=0,"",RES_hhdet_tes!F30/RES_hhdet_fec!F30)</f>
        <v>0.6720003676976426</v>
      </c>
      <c r="G30" s="124">
        <f>IF(RES_hhdet_tes!G30=0,"",RES_hhdet_tes!G30/RES_hhdet_fec!G30)</f>
        <v>0.68196953770834889</v>
      </c>
      <c r="H30" s="124">
        <f>IF(RES_hhdet_tes!H30=0,"",RES_hhdet_tes!H30/RES_hhdet_fec!H30)</f>
        <v>0.69709629233163684</v>
      </c>
      <c r="I30" s="124">
        <f>IF(RES_hhdet_tes!I30=0,"",RES_hhdet_tes!I30/RES_hhdet_fec!I30)</f>
        <v>0.71167133838255225</v>
      </c>
      <c r="J30" s="124">
        <f>IF(RES_hhdet_tes!J30=0,"",RES_hhdet_tes!J30/RES_hhdet_fec!J30)</f>
        <v>0.71273869500193332</v>
      </c>
      <c r="K30" s="124">
        <f>IF(RES_hhdet_tes!K30=0,"",RES_hhdet_tes!K30/RES_hhdet_fec!K30)</f>
        <v>0.70804358733835304</v>
      </c>
      <c r="L30" s="124">
        <f>IF(RES_hhdet_tes!L30=0,"",RES_hhdet_tes!L30/RES_hhdet_fec!L30)</f>
        <v>0.70818693537227528</v>
      </c>
      <c r="M30" s="124">
        <f>IF(RES_hhdet_tes!M30=0,"",RES_hhdet_tes!M30/RES_hhdet_fec!M30)</f>
        <v>0.71620872762359922</v>
      </c>
      <c r="N30" s="124">
        <f>IF(RES_hhdet_tes!N30=0,"",RES_hhdet_tes!N30/RES_hhdet_fec!N30)</f>
        <v>0.74653419649742214</v>
      </c>
      <c r="O30" s="124">
        <f>IF(RES_hhdet_tes!O30=0,"",RES_hhdet_tes!O30/RES_hhdet_fec!O30)</f>
        <v>0.77079083377831004</v>
      </c>
      <c r="P30" s="124">
        <f>IF(RES_hhdet_tes!P30=0,"",RES_hhdet_tes!P30/RES_hhdet_fec!P30)</f>
        <v>0.76461129814511131</v>
      </c>
      <c r="Q30" s="124">
        <f>IF(RES_hhdet_tes!Q30=0,"",RES_hhdet_tes!Q30/RES_hhdet_fec!Q30)</f>
        <v>0.77904756788432084</v>
      </c>
      <c r="R30" s="124">
        <f>IF(RES_hhdet_tes!R30=0,"",RES_hhdet_tes!R30/RES_hhdet_fec!R30)</f>
        <v>0.78668206343834712</v>
      </c>
      <c r="S30" s="124">
        <f>IF(RES_hhdet_tes!S30=0,"",RES_hhdet_tes!S30/RES_hhdet_fec!S30)</f>
        <v>0.79661069079334834</v>
      </c>
      <c r="T30" s="124">
        <f>IF(RES_hhdet_tes!T30=0,"",RES_hhdet_tes!T30/RES_hhdet_fec!T30)</f>
        <v>0.79901343818880566</v>
      </c>
      <c r="U30" s="124">
        <f>IF(RES_hhdet_tes!U30=0,"",RES_hhdet_tes!U30/RES_hhdet_fec!U30)</f>
        <v>0.80098467361945458</v>
      </c>
      <c r="V30" s="124">
        <f>IF(RES_hhdet_tes!V30=0,"",RES_hhdet_tes!V30/RES_hhdet_fec!V30)</f>
        <v>0.81896909651177885</v>
      </c>
      <c r="W30" s="124">
        <f>IF(RES_hhdet_tes!W30=0,"",RES_hhdet_tes!W30/RES_hhdet_fec!W30)</f>
        <v>0.84389806586788163</v>
      </c>
      <c r="DA30" s="130" t="s">
        <v>1933</v>
      </c>
    </row>
    <row r="31" spans="1:105" ht="12" customHeight="1" x14ac:dyDescent="0.25">
      <c r="A31" s="97" t="s">
        <v>141</v>
      </c>
      <c r="B31" s="111">
        <f>IF(RES_hhdet_tes!B31=0,"",RES_hhdet_tes!B31/RES_hhdet_fec!B31)</f>
        <v>0.59909305143245484</v>
      </c>
      <c r="C31" s="111">
        <f>IF(RES_hhdet_tes!C31=0,"",RES_hhdet_tes!C31/RES_hhdet_fec!C31)</f>
        <v>0.59909305143245484</v>
      </c>
      <c r="D31" s="111">
        <f>IF(RES_hhdet_tes!D31=0,"",RES_hhdet_tes!D31/RES_hhdet_fec!D31)</f>
        <v>0.59909305143245484</v>
      </c>
      <c r="E31" s="111">
        <f>IF(RES_hhdet_tes!E31=0,"",RES_hhdet_tes!E31/RES_hhdet_fec!E31)</f>
        <v>0.59909305143245484</v>
      </c>
      <c r="F31" s="111">
        <f>IF(RES_hhdet_tes!F31=0,"",RES_hhdet_tes!F31/RES_hhdet_fec!F31)</f>
        <v>0.60229365406318514</v>
      </c>
      <c r="G31" s="111">
        <f>IF(RES_hhdet_tes!G31=0,"",RES_hhdet_tes!G31/RES_hhdet_fec!G31)</f>
        <v>0.6098046571447342</v>
      </c>
      <c r="H31" s="111">
        <f>IF(RES_hhdet_tes!H31=0,"",RES_hhdet_tes!H31/RES_hhdet_fec!H31)</f>
        <v>0.62562142845781832</v>
      </c>
      <c r="I31" s="111">
        <f>IF(RES_hhdet_tes!I31=0,"",RES_hhdet_tes!I31/RES_hhdet_fec!I31)</f>
        <v>0.63246755520099818</v>
      </c>
      <c r="J31" s="111">
        <f>IF(RES_hhdet_tes!J31=0,"",RES_hhdet_tes!J31/RES_hhdet_fec!J31)</f>
        <v>0.63256955400538528</v>
      </c>
      <c r="K31" s="111">
        <f>IF(RES_hhdet_tes!K31=0,"",RES_hhdet_tes!K31/RES_hhdet_fec!K31)</f>
        <v>0.63234896278502939</v>
      </c>
      <c r="L31" s="111">
        <f>IF(RES_hhdet_tes!L31=0,"",RES_hhdet_tes!L31/RES_hhdet_fec!L31)</f>
        <v>0.63224349227680221</v>
      </c>
      <c r="M31" s="111">
        <f>IF(RES_hhdet_tes!M31=0,"",RES_hhdet_tes!M31/RES_hhdet_fec!M31)</f>
        <v>0.63208535246645003</v>
      </c>
      <c r="N31" s="111" t="str">
        <f>IF(RES_hhdet_tes!N31=0,"",RES_hhdet_tes!N31/RES_hhdet_fec!N31)</f>
        <v/>
      </c>
      <c r="O31" s="111" t="str">
        <f>IF(RES_hhdet_tes!O31=0,"",RES_hhdet_tes!O31/RES_hhdet_fec!O31)</f>
        <v/>
      </c>
      <c r="P31" s="111" t="str">
        <f>IF(RES_hhdet_tes!P31=0,"",RES_hhdet_tes!P31/RES_hhdet_fec!P31)</f>
        <v/>
      </c>
      <c r="Q31" s="111" t="str">
        <f>IF(RES_hhdet_tes!Q31=0,"",RES_hhdet_tes!Q31/RES_hhdet_fec!Q31)</f>
        <v/>
      </c>
      <c r="R31" s="111" t="str">
        <f>IF(RES_hhdet_tes!R31=0,"",RES_hhdet_tes!R31/RES_hhdet_fec!R31)</f>
        <v/>
      </c>
      <c r="S31" s="111" t="str">
        <f>IF(RES_hhdet_tes!S31=0,"",RES_hhdet_tes!S31/RES_hhdet_fec!S31)</f>
        <v/>
      </c>
      <c r="T31" s="111" t="str">
        <f>IF(RES_hhdet_tes!T31=0,"",RES_hhdet_tes!T31/RES_hhdet_fec!T31)</f>
        <v/>
      </c>
      <c r="U31" s="111" t="str">
        <f>IF(RES_hhdet_tes!U31=0,"",RES_hhdet_tes!U31/RES_hhdet_fec!U31)</f>
        <v/>
      </c>
      <c r="V31" s="111" t="str">
        <f>IF(RES_hhdet_tes!V31=0,"",RES_hhdet_tes!V31/RES_hhdet_fec!V31)</f>
        <v/>
      </c>
      <c r="W31" s="111" t="str">
        <f>IF(RES_hhdet_tes!W31=0,"",RES_hhdet_tes!W31/RES_hhdet_fec!W31)</f>
        <v/>
      </c>
      <c r="DA31" s="63" t="s">
        <v>1934</v>
      </c>
    </row>
    <row r="32" spans="1:105" ht="12" customHeight="1" x14ac:dyDescent="0.25">
      <c r="A32" s="97" t="s">
        <v>140</v>
      </c>
      <c r="B32" s="111" t="str">
        <f>IF(RES_hhdet_tes!B32=0,"",RES_hhdet_tes!B32/RES_hhdet_fec!B32)</f>
        <v/>
      </c>
      <c r="C32" s="111" t="str">
        <f>IF(RES_hhdet_tes!C32=0,"",RES_hhdet_tes!C32/RES_hhdet_fec!C32)</f>
        <v/>
      </c>
      <c r="D32" s="111" t="str">
        <f>IF(RES_hhdet_tes!D32=0,"",RES_hhdet_tes!D32/RES_hhdet_fec!D32)</f>
        <v/>
      </c>
      <c r="E32" s="111" t="str">
        <f>IF(RES_hhdet_tes!E32=0,"",RES_hhdet_tes!E32/RES_hhdet_fec!E32)</f>
        <v/>
      </c>
      <c r="F32" s="111" t="str">
        <f>IF(RES_hhdet_tes!F32=0,"",RES_hhdet_tes!F32/RES_hhdet_fec!F32)</f>
        <v/>
      </c>
      <c r="G32" s="111" t="str">
        <f>IF(RES_hhdet_tes!G32=0,"",RES_hhdet_tes!G32/RES_hhdet_fec!G32)</f>
        <v/>
      </c>
      <c r="H32" s="111" t="str">
        <f>IF(RES_hhdet_tes!H32=0,"",RES_hhdet_tes!H32/RES_hhdet_fec!H32)</f>
        <v/>
      </c>
      <c r="I32" s="111" t="str">
        <f>IF(RES_hhdet_tes!I32=0,"",RES_hhdet_tes!I32/RES_hhdet_fec!I32)</f>
        <v/>
      </c>
      <c r="J32" s="111" t="str">
        <f>IF(RES_hhdet_tes!J32=0,"",RES_hhdet_tes!J32/RES_hhdet_fec!J32)</f>
        <v/>
      </c>
      <c r="K32" s="111" t="str">
        <f>IF(RES_hhdet_tes!K32=0,"",RES_hhdet_tes!K32/RES_hhdet_fec!K32)</f>
        <v/>
      </c>
      <c r="L32" s="111" t="str">
        <f>IF(RES_hhdet_tes!L32=0,"",RES_hhdet_tes!L32/RES_hhdet_fec!L32)</f>
        <v/>
      </c>
      <c r="M32" s="111" t="str">
        <f>IF(RES_hhdet_tes!M32=0,"",RES_hhdet_tes!M32/RES_hhdet_fec!M32)</f>
        <v/>
      </c>
      <c r="N32" s="111" t="str">
        <f>IF(RES_hhdet_tes!N32=0,"",RES_hhdet_tes!N32/RES_hhdet_fec!N32)</f>
        <v/>
      </c>
      <c r="O32" s="111" t="str">
        <f>IF(RES_hhdet_tes!O32=0,"",RES_hhdet_tes!O32/RES_hhdet_fec!O32)</f>
        <v/>
      </c>
      <c r="P32" s="111" t="str">
        <f>IF(RES_hhdet_tes!P32=0,"",RES_hhdet_tes!P32/RES_hhdet_fec!P32)</f>
        <v/>
      </c>
      <c r="Q32" s="111" t="str">
        <f>IF(RES_hhdet_tes!Q32=0,"",RES_hhdet_tes!Q32/RES_hhdet_fec!Q32)</f>
        <v/>
      </c>
      <c r="R32" s="111" t="str">
        <f>IF(RES_hhdet_tes!R32=0,"",RES_hhdet_tes!R32/RES_hhdet_fec!R32)</f>
        <v/>
      </c>
      <c r="S32" s="111" t="str">
        <f>IF(RES_hhdet_tes!S32=0,"",RES_hhdet_tes!S32/RES_hhdet_fec!S32)</f>
        <v/>
      </c>
      <c r="T32" s="111" t="str">
        <f>IF(RES_hhdet_tes!T32=0,"",RES_hhdet_tes!T32/RES_hhdet_fec!T32)</f>
        <v/>
      </c>
      <c r="U32" s="111" t="str">
        <f>IF(RES_hhdet_tes!U32=0,"",RES_hhdet_tes!U32/RES_hhdet_fec!U32)</f>
        <v/>
      </c>
      <c r="V32" s="111" t="str">
        <f>IF(RES_hhdet_tes!V32=0,"",RES_hhdet_tes!V32/RES_hhdet_fec!V32)</f>
        <v/>
      </c>
      <c r="W32" s="111" t="str">
        <f>IF(RES_hhdet_tes!W32=0,"",RES_hhdet_tes!W32/RES_hhdet_fec!W32)</f>
        <v/>
      </c>
      <c r="DA32" s="63" t="s">
        <v>1935</v>
      </c>
    </row>
    <row r="33" spans="1:105" ht="12" customHeight="1" x14ac:dyDescent="0.25">
      <c r="A33" s="100" t="s">
        <v>50</v>
      </c>
      <c r="B33" s="112" t="str">
        <f>IF(RES_hhdet_tes!B33=0,"",RES_hhdet_tes!B33/RES_hhdet_fec!B33)</f>
        <v/>
      </c>
      <c r="C33" s="112" t="str">
        <f>IF(RES_hhdet_tes!C33=0,"",RES_hhdet_tes!C33/RES_hhdet_fec!C33)</f>
        <v/>
      </c>
      <c r="D33" s="112" t="str">
        <f>IF(RES_hhdet_tes!D33=0,"",RES_hhdet_tes!D33/RES_hhdet_fec!D33)</f>
        <v/>
      </c>
      <c r="E33" s="112" t="str">
        <f>IF(RES_hhdet_tes!E33=0,"",RES_hhdet_tes!E33/RES_hhdet_fec!E33)</f>
        <v/>
      </c>
      <c r="F33" s="112" t="str">
        <f>IF(RES_hhdet_tes!F33=0,"",RES_hhdet_tes!F33/RES_hhdet_fec!F33)</f>
        <v/>
      </c>
      <c r="G33" s="112" t="str">
        <f>IF(RES_hhdet_tes!G33=0,"",RES_hhdet_tes!G33/RES_hhdet_fec!G33)</f>
        <v/>
      </c>
      <c r="H33" s="112" t="str">
        <f>IF(RES_hhdet_tes!H33=0,"",RES_hhdet_tes!H33/RES_hhdet_fec!H33)</f>
        <v/>
      </c>
      <c r="I33" s="112" t="str">
        <f>IF(RES_hhdet_tes!I33=0,"",RES_hhdet_tes!I33/RES_hhdet_fec!I33)</f>
        <v/>
      </c>
      <c r="J33" s="112" t="str">
        <f>IF(RES_hhdet_tes!J33=0,"",RES_hhdet_tes!J33/RES_hhdet_fec!J33)</f>
        <v/>
      </c>
      <c r="K33" s="112" t="str">
        <f>IF(RES_hhdet_tes!K33=0,"",RES_hhdet_tes!K33/RES_hhdet_fec!K33)</f>
        <v/>
      </c>
      <c r="L33" s="112" t="str">
        <f>IF(RES_hhdet_tes!L33=0,"",RES_hhdet_tes!L33/RES_hhdet_fec!L33)</f>
        <v/>
      </c>
      <c r="M33" s="112" t="str">
        <f>IF(RES_hhdet_tes!M33=0,"",RES_hhdet_tes!M33/RES_hhdet_fec!M33)</f>
        <v/>
      </c>
      <c r="N33" s="112" t="str">
        <f>IF(RES_hhdet_tes!N33=0,"",RES_hhdet_tes!N33/RES_hhdet_fec!N33)</f>
        <v/>
      </c>
      <c r="O33" s="112" t="str">
        <f>IF(RES_hhdet_tes!O33=0,"",RES_hhdet_tes!O33/RES_hhdet_fec!O33)</f>
        <v/>
      </c>
      <c r="P33" s="112" t="str">
        <f>IF(RES_hhdet_tes!P33=0,"",RES_hhdet_tes!P33/RES_hhdet_fec!P33)</f>
        <v/>
      </c>
      <c r="Q33" s="112" t="str">
        <f>IF(RES_hhdet_tes!Q33=0,"",RES_hhdet_tes!Q33/RES_hhdet_fec!Q33)</f>
        <v/>
      </c>
      <c r="R33" s="112" t="str">
        <f>IF(RES_hhdet_tes!R33=0,"",RES_hhdet_tes!R33/RES_hhdet_fec!R33)</f>
        <v/>
      </c>
      <c r="S33" s="112" t="str">
        <f>IF(RES_hhdet_tes!S33=0,"",RES_hhdet_tes!S33/RES_hhdet_fec!S33)</f>
        <v/>
      </c>
      <c r="T33" s="112" t="str">
        <f>IF(RES_hhdet_tes!T33=0,"",RES_hhdet_tes!T33/RES_hhdet_fec!T33)</f>
        <v/>
      </c>
      <c r="U33" s="112" t="str">
        <f>IF(RES_hhdet_tes!U33=0,"",RES_hhdet_tes!U33/RES_hhdet_fec!U33)</f>
        <v/>
      </c>
      <c r="V33" s="112" t="str">
        <f>IF(RES_hhdet_tes!V33=0,"",RES_hhdet_tes!V33/RES_hhdet_fec!V33)</f>
        <v/>
      </c>
      <c r="W33" s="112" t="str">
        <f>IF(RES_hhdet_tes!W33=0,"",RES_hhdet_tes!W33/RES_hhdet_fec!W33)</f>
        <v/>
      </c>
      <c r="DA33" s="131" t="s">
        <v>1936</v>
      </c>
    </row>
    <row r="34" spans="1:105" ht="12" customHeight="1" x14ac:dyDescent="0.25">
      <c r="A34" s="103" t="s">
        <v>52</v>
      </c>
      <c r="B34" s="113" t="str">
        <f>IF(RES_hhdet_tes!B34=0,"",RES_hhdet_tes!B34/RES_hhdet_fec!B34)</f>
        <v/>
      </c>
      <c r="C34" s="113" t="str">
        <f>IF(RES_hhdet_tes!C34=0,"",RES_hhdet_tes!C34/RES_hhdet_fec!C34)</f>
        <v/>
      </c>
      <c r="D34" s="113" t="str">
        <f>IF(RES_hhdet_tes!D34=0,"",RES_hhdet_tes!D34/RES_hhdet_fec!D34)</f>
        <v/>
      </c>
      <c r="E34" s="113" t="str">
        <f>IF(RES_hhdet_tes!E34=0,"",RES_hhdet_tes!E34/RES_hhdet_fec!E34)</f>
        <v/>
      </c>
      <c r="F34" s="113" t="str">
        <f>IF(RES_hhdet_tes!F34=0,"",RES_hhdet_tes!F34/RES_hhdet_fec!F34)</f>
        <v/>
      </c>
      <c r="G34" s="113" t="str">
        <f>IF(RES_hhdet_tes!G34=0,"",RES_hhdet_tes!G34/RES_hhdet_fec!G34)</f>
        <v/>
      </c>
      <c r="H34" s="113" t="str">
        <f>IF(RES_hhdet_tes!H34=0,"",RES_hhdet_tes!H34/RES_hhdet_fec!H34)</f>
        <v/>
      </c>
      <c r="I34" s="113" t="str">
        <f>IF(RES_hhdet_tes!I34=0,"",RES_hhdet_tes!I34/RES_hhdet_fec!I34)</f>
        <v/>
      </c>
      <c r="J34" s="113" t="str">
        <f>IF(RES_hhdet_tes!J34=0,"",RES_hhdet_tes!J34/RES_hhdet_fec!J34)</f>
        <v/>
      </c>
      <c r="K34" s="113" t="str">
        <f>IF(RES_hhdet_tes!K34=0,"",RES_hhdet_tes!K34/RES_hhdet_fec!K34)</f>
        <v/>
      </c>
      <c r="L34" s="113" t="str">
        <f>IF(RES_hhdet_tes!L34=0,"",RES_hhdet_tes!L34/RES_hhdet_fec!L34)</f>
        <v/>
      </c>
      <c r="M34" s="113" t="str">
        <f>IF(RES_hhdet_tes!M34=0,"",RES_hhdet_tes!M34/RES_hhdet_fec!M34)</f>
        <v/>
      </c>
      <c r="N34" s="113" t="str">
        <f>IF(RES_hhdet_tes!N34=0,"",RES_hhdet_tes!N34/RES_hhdet_fec!N34)</f>
        <v/>
      </c>
      <c r="O34" s="113" t="str">
        <f>IF(RES_hhdet_tes!O34=0,"",RES_hhdet_tes!O34/RES_hhdet_fec!O34)</f>
        <v/>
      </c>
      <c r="P34" s="113" t="str">
        <f>IF(RES_hhdet_tes!P34=0,"",RES_hhdet_tes!P34/RES_hhdet_fec!P34)</f>
        <v/>
      </c>
      <c r="Q34" s="113" t="str">
        <f>IF(RES_hhdet_tes!Q34=0,"",RES_hhdet_tes!Q34/RES_hhdet_fec!Q34)</f>
        <v/>
      </c>
      <c r="R34" s="113" t="str">
        <f>IF(RES_hhdet_tes!R34=0,"",RES_hhdet_tes!R34/RES_hhdet_fec!R34)</f>
        <v/>
      </c>
      <c r="S34" s="113" t="str">
        <f>IF(RES_hhdet_tes!S34=0,"",RES_hhdet_tes!S34/RES_hhdet_fec!S34)</f>
        <v/>
      </c>
      <c r="T34" s="113" t="str">
        <f>IF(RES_hhdet_tes!T34=0,"",RES_hhdet_tes!T34/RES_hhdet_fec!T34)</f>
        <v/>
      </c>
      <c r="U34" s="113" t="str">
        <f>IF(RES_hhdet_tes!U34=0,"",RES_hhdet_tes!U34/RES_hhdet_fec!U34)</f>
        <v/>
      </c>
      <c r="V34" s="113" t="str">
        <f>IF(RES_hhdet_tes!V34=0,"",RES_hhdet_tes!V34/RES_hhdet_fec!V34)</f>
        <v/>
      </c>
      <c r="W34" s="113" t="str">
        <f>IF(RES_hhdet_tes!W34=0,"",RES_hhdet_tes!W34/RES_hhdet_fec!W34)</f>
        <v/>
      </c>
      <c r="DA34" s="132" t="s">
        <v>1937</v>
      </c>
    </row>
    <row r="35" spans="1:105" ht="12" customHeight="1" x14ac:dyDescent="0.25">
      <c r="A35" s="106" t="s">
        <v>122</v>
      </c>
      <c r="B35" s="112">
        <f>IF(RES_hhdet_tes!B35=0,"",RES_hhdet_tes!B35/RES_hhdet_fec!B35)</f>
        <v>0.67118149562677121</v>
      </c>
      <c r="C35" s="112">
        <f>IF(RES_hhdet_tes!C35=0,"",RES_hhdet_tes!C35/RES_hhdet_fec!C35)</f>
        <v>0.67118149562677121</v>
      </c>
      <c r="D35" s="112">
        <f>IF(RES_hhdet_tes!D35=0,"",RES_hhdet_tes!D35/RES_hhdet_fec!D35)</f>
        <v>0.67118149562677121</v>
      </c>
      <c r="E35" s="112">
        <f>IF(RES_hhdet_tes!E35=0,"",RES_hhdet_tes!E35/RES_hhdet_fec!E35)</f>
        <v>0.67118149562677121</v>
      </c>
      <c r="F35" s="112">
        <f>IF(RES_hhdet_tes!F35=0,"",RES_hhdet_tes!F35/RES_hhdet_fec!F35)</f>
        <v>0.67502269888202215</v>
      </c>
      <c r="G35" s="112">
        <f>IF(RES_hhdet_tes!G35=0,"",RES_hhdet_tes!G35/RES_hhdet_fec!G35)</f>
        <v>0.6838900076439649</v>
      </c>
      <c r="H35" s="112">
        <f>IF(RES_hhdet_tes!H35=0,"",RES_hhdet_tes!H35/RES_hhdet_fec!H35)</f>
        <v>0.69512653972612248</v>
      </c>
      <c r="I35" s="112">
        <f>IF(RES_hhdet_tes!I35=0,"",RES_hhdet_tes!I35/RES_hhdet_fec!I35)</f>
        <v>0.70034973092323749</v>
      </c>
      <c r="J35" s="112">
        <f>IF(RES_hhdet_tes!J35=0,"",RES_hhdet_tes!J35/RES_hhdet_fec!J35)</f>
        <v>0.70036524055602256</v>
      </c>
      <c r="K35" s="112">
        <f>IF(RES_hhdet_tes!K35=0,"",RES_hhdet_tes!K35/RES_hhdet_fec!K35)</f>
        <v>0.70037186877439916</v>
      </c>
      <c r="L35" s="112">
        <f>IF(RES_hhdet_tes!L35=0,"",RES_hhdet_tes!L35/RES_hhdet_fec!L35)</f>
        <v>0.70037112490880593</v>
      </c>
      <c r="M35" s="112">
        <f>IF(RES_hhdet_tes!M35=0,"",RES_hhdet_tes!M35/RES_hhdet_fec!M35)</f>
        <v>0.70046644204923669</v>
      </c>
      <c r="N35" s="112">
        <f>IF(RES_hhdet_tes!N35=0,"",RES_hhdet_tes!N35/RES_hhdet_fec!N35)</f>
        <v>0.70618721303526155</v>
      </c>
      <c r="O35" s="112">
        <f>IF(RES_hhdet_tes!O35=0,"",RES_hhdet_tes!O35/RES_hhdet_fec!O35)</f>
        <v>0.72342544491557748</v>
      </c>
      <c r="P35" s="112">
        <f>IF(RES_hhdet_tes!P35=0,"",RES_hhdet_tes!P35/RES_hhdet_fec!P35)</f>
        <v>0.72321120161119357</v>
      </c>
      <c r="Q35" s="112">
        <f>IF(RES_hhdet_tes!Q35=0,"",RES_hhdet_tes!Q35/RES_hhdet_fec!Q35)</f>
        <v>0.72348071749181053</v>
      </c>
      <c r="R35" s="112">
        <f>IF(RES_hhdet_tes!R35=0,"",RES_hhdet_tes!R35/RES_hhdet_fec!R35)</f>
        <v>0.72348071749181053</v>
      </c>
      <c r="S35" s="112">
        <f>IF(RES_hhdet_tes!S35=0,"",RES_hhdet_tes!S35/RES_hhdet_fec!S35)</f>
        <v>0.72348071749181053</v>
      </c>
      <c r="T35" s="112">
        <f>IF(RES_hhdet_tes!T35=0,"",RES_hhdet_tes!T35/RES_hhdet_fec!T35)</f>
        <v>0.7237037312566067</v>
      </c>
      <c r="U35" s="112">
        <f>IF(RES_hhdet_tes!U35=0,"",RES_hhdet_tes!U35/RES_hhdet_fec!U35)</f>
        <v>0.75434766534441589</v>
      </c>
      <c r="V35" s="112">
        <f>IF(RES_hhdet_tes!V35=0,"",RES_hhdet_tes!V35/RES_hhdet_fec!V35)</f>
        <v>0.76866192440242664</v>
      </c>
      <c r="W35" s="112">
        <f>IF(RES_hhdet_tes!W35=0,"",RES_hhdet_tes!W35/RES_hhdet_fec!W35)</f>
        <v>0.78898575782139091</v>
      </c>
      <c r="DA35" s="131" t="s">
        <v>1938</v>
      </c>
    </row>
    <row r="36" spans="1:105" ht="12" customHeight="1" x14ac:dyDescent="0.25">
      <c r="A36" s="107" t="s">
        <v>121</v>
      </c>
      <c r="B36" s="113" t="str">
        <f>IF(RES_hhdet_tes!B36=0,"",RES_hhdet_tes!B36/RES_hhdet_fec!B36)</f>
        <v/>
      </c>
      <c r="C36" s="113" t="str">
        <f>IF(RES_hhdet_tes!C36=0,"",RES_hhdet_tes!C36/RES_hhdet_fec!C36)</f>
        <v/>
      </c>
      <c r="D36" s="113" t="str">
        <f>IF(RES_hhdet_tes!D36=0,"",RES_hhdet_tes!D36/RES_hhdet_fec!D36)</f>
        <v/>
      </c>
      <c r="E36" s="113" t="str">
        <f>IF(RES_hhdet_tes!E36=0,"",RES_hhdet_tes!E36/RES_hhdet_fec!E36)</f>
        <v/>
      </c>
      <c r="F36" s="113">
        <f>IF(RES_hhdet_tes!F36=0,"",RES_hhdet_tes!F36/RES_hhdet_fec!F36)</f>
        <v>0.8210665592200177</v>
      </c>
      <c r="G36" s="113">
        <f>IF(RES_hhdet_tes!G36=0,"",RES_hhdet_tes!G36/RES_hhdet_fec!G36)</f>
        <v>0.82209662276926043</v>
      </c>
      <c r="H36" s="113">
        <f>IF(RES_hhdet_tes!H36=0,"",RES_hhdet_tes!H36/RES_hhdet_fec!H36)</f>
        <v>0.82617433904653181</v>
      </c>
      <c r="I36" s="113">
        <f>IF(RES_hhdet_tes!I36=0,"",RES_hhdet_tes!I36/RES_hhdet_fec!I36)</f>
        <v>0.82415013098088363</v>
      </c>
      <c r="J36" s="113">
        <f>IF(RES_hhdet_tes!J36=0,"",RES_hhdet_tes!J36/RES_hhdet_fec!J36)</f>
        <v>0.82453524299363612</v>
      </c>
      <c r="K36" s="113">
        <f>IF(RES_hhdet_tes!K36=0,"",RES_hhdet_tes!K36/RES_hhdet_fec!K36)</f>
        <v>0.83347155262218053</v>
      </c>
      <c r="L36" s="113">
        <f>IF(RES_hhdet_tes!L36=0,"",RES_hhdet_tes!L36/RES_hhdet_fec!L36)</f>
        <v>0.83758974435729716</v>
      </c>
      <c r="M36" s="113">
        <f>IF(RES_hhdet_tes!M36=0,"",RES_hhdet_tes!M36/RES_hhdet_fec!M36)</f>
        <v>0.82751493730795544</v>
      </c>
      <c r="N36" s="113">
        <f>IF(RES_hhdet_tes!N36=0,"",RES_hhdet_tes!N36/RES_hhdet_fec!N36)</f>
        <v>0.84556768599499865</v>
      </c>
      <c r="O36" s="113">
        <f>IF(RES_hhdet_tes!O36=0,"",RES_hhdet_tes!O36/RES_hhdet_fec!O36)</f>
        <v>0.82841403518468948</v>
      </c>
      <c r="P36" s="113">
        <f>IF(RES_hhdet_tes!P36=0,"",RES_hhdet_tes!P36/RES_hhdet_fec!P36)</f>
        <v>0.81674278287333457</v>
      </c>
      <c r="Q36" s="113">
        <f>IF(RES_hhdet_tes!Q36=0,"",RES_hhdet_tes!Q36/RES_hhdet_fec!Q36)</f>
        <v>0.86038520384782047</v>
      </c>
      <c r="R36" s="113">
        <f>IF(RES_hhdet_tes!R36=0,"",RES_hhdet_tes!R36/RES_hhdet_fec!R36)</f>
        <v>0.86571338950386834</v>
      </c>
      <c r="S36" s="113">
        <f>IF(RES_hhdet_tes!S36=0,"",RES_hhdet_tes!S36/RES_hhdet_fec!S36)</f>
        <v>0.87018747957812859</v>
      </c>
      <c r="T36" s="113">
        <f>IF(RES_hhdet_tes!T36=0,"",RES_hhdet_tes!T36/RES_hhdet_fec!T36)</f>
        <v>0.85855551698895782</v>
      </c>
      <c r="U36" s="113">
        <f>IF(RES_hhdet_tes!U36=0,"",RES_hhdet_tes!U36/RES_hhdet_fec!U36)</f>
        <v>0.86264006589493247</v>
      </c>
      <c r="V36" s="113">
        <f>IF(RES_hhdet_tes!V36=0,"",RES_hhdet_tes!V36/RES_hhdet_fec!V36)</f>
        <v>0.87611800900040326</v>
      </c>
      <c r="W36" s="113">
        <f>IF(RES_hhdet_tes!W36=0,"",RES_hhdet_tes!W36/RES_hhdet_fec!W36)</f>
        <v>0.87699226196699132</v>
      </c>
      <c r="DA36" s="132" t="s">
        <v>1939</v>
      </c>
    </row>
    <row r="37" spans="1:105" ht="12" customHeight="1" x14ac:dyDescent="0.25">
      <c r="A37" s="108" t="s">
        <v>53</v>
      </c>
      <c r="B37" s="111" t="str">
        <f>IF(RES_hhdet_tes!B37=0,"",RES_hhdet_tes!B37/RES_hhdet_fec!B37)</f>
        <v/>
      </c>
      <c r="C37" s="111" t="str">
        <f>IF(RES_hhdet_tes!C37=0,"",RES_hhdet_tes!C37/RES_hhdet_fec!C37)</f>
        <v/>
      </c>
      <c r="D37" s="111" t="str">
        <f>IF(RES_hhdet_tes!D37=0,"",RES_hhdet_tes!D37/RES_hhdet_fec!D37)</f>
        <v/>
      </c>
      <c r="E37" s="111" t="str">
        <f>IF(RES_hhdet_tes!E37=0,"",RES_hhdet_tes!E37/RES_hhdet_fec!E37)</f>
        <v/>
      </c>
      <c r="F37" s="111">
        <f>IF(RES_hhdet_tes!F37=0,"",RES_hhdet_tes!F37/RES_hhdet_fec!F37)</f>
        <v>0.69874370202331937</v>
      </c>
      <c r="G37" s="111">
        <f>IF(RES_hhdet_tes!G37=0,"",RES_hhdet_tes!G37/RES_hhdet_fec!G37)</f>
        <v>0.69971587506499522</v>
      </c>
      <c r="H37" s="111">
        <f>IF(RES_hhdet_tes!H37=0,"",RES_hhdet_tes!H37/RES_hhdet_fec!H37)</f>
        <v>0.7003421153831112</v>
      </c>
      <c r="I37" s="111">
        <f>IF(RES_hhdet_tes!I37=0,"",RES_hhdet_tes!I37/RES_hhdet_fec!I37)</f>
        <v>0.70039538806526802</v>
      </c>
      <c r="J37" s="111">
        <f>IF(RES_hhdet_tes!J37=0,"",RES_hhdet_tes!J37/RES_hhdet_fec!J37)</f>
        <v>0.70047471585310783</v>
      </c>
      <c r="K37" s="111">
        <f>IF(RES_hhdet_tes!K37=0,"",RES_hhdet_tes!K37/RES_hhdet_fec!K37)</f>
        <v>0.70077184955704031</v>
      </c>
      <c r="L37" s="111">
        <f>IF(RES_hhdet_tes!L37=0,"",RES_hhdet_tes!L37/RES_hhdet_fec!L37)</f>
        <v>0.70077039184360368</v>
      </c>
      <c r="M37" s="111">
        <f>IF(RES_hhdet_tes!M37=0,"",RES_hhdet_tes!M37/RES_hhdet_fec!M37)</f>
        <v>0.70093858415449073</v>
      </c>
      <c r="N37" s="111">
        <f>IF(RES_hhdet_tes!N37=0,"",RES_hhdet_tes!N37/RES_hhdet_fec!N37)</f>
        <v>0.71406098907385129</v>
      </c>
      <c r="O37" s="111">
        <f>IF(RES_hhdet_tes!O37=0,"",RES_hhdet_tes!O37/RES_hhdet_fec!O37)</f>
        <v>0.72221396474553401</v>
      </c>
      <c r="P37" s="111">
        <f>IF(RES_hhdet_tes!P37=0,"",RES_hhdet_tes!P37/RES_hhdet_fec!P37)</f>
        <v>0.72223947240849373</v>
      </c>
      <c r="Q37" s="111">
        <f>IF(RES_hhdet_tes!Q37=0,"",RES_hhdet_tes!Q37/RES_hhdet_fec!Q37)</f>
        <v>0.72230271641281718</v>
      </c>
      <c r="R37" s="111">
        <f>IF(RES_hhdet_tes!R37=0,"",RES_hhdet_tes!R37/RES_hhdet_fec!R37)</f>
        <v>0.72795768160471441</v>
      </c>
      <c r="S37" s="111">
        <f>IF(RES_hhdet_tes!S37=0,"",RES_hhdet_tes!S37/RES_hhdet_fec!S37)</f>
        <v>0.73602594867442706</v>
      </c>
      <c r="T37" s="111">
        <f>IF(RES_hhdet_tes!T37=0,"",RES_hhdet_tes!T37/RES_hhdet_fec!T37)</f>
        <v>0.74273315941637896</v>
      </c>
      <c r="U37" s="111">
        <f>IF(RES_hhdet_tes!U37=0,"",RES_hhdet_tes!U37/RES_hhdet_fec!U37)</f>
        <v>0.74654650371253506</v>
      </c>
      <c r="V37" s="111">
        <f>IF(RES_hhdet_tes!V37=0,"",RES_hhdet_tes!V37/RES_hhdet_fec!V37)</f>
        <v>0.7711301862060882</v>
      </c>
      <c r="W37" s="111">
        <f>IF(RES_hhdet_tes!W37=0,"",RES_hhdet_tes!W37/RES_hhdet_fec!W37)</f>
        <v>0.78059666676956463</v>
      </c>
      <c r="DA37" s="63" t="s">
        <v>1940</v>
      </c>
    </row>
    <row r="38" spans="1:105" ht="12" customHeight="1" x14ac:dyDescent="0.25">
      <c r="A38" s="108" t="s">
        <v>52</v>
      </c>
      <c r="B38" s="111" t="str">
        <f>IF(RES_hhdet_tes!B38=0,"",RES_hhdet_tes!B38/RES_hhdet_fec!B38)</f>
        <v/>
      </c>
      <c r="C38" s="111" t="str">
        <f>IF(RES_hhdet_tes!C38=0,"",RES_hhdet_tes!C38/RES_hhdet_fec!C38)</f>
        <v/>
      </c>
      <c r="D38" s="111" t="str">
        <f>IF(RES_hhdet_tes!D38=0,"",RES_hhdet_tes!D38/RES_hhdet_fec!D38)</f>
        <v/>
      </c>
      <c r="E38" s="111" t="str">
        <f>IF(RES_hhdet_tes!E38=0,"",RES_hhdet_tes!E38/RES_hhdet_fec!E38)</f>
        <v/>
      </c>
      <c r="F38" s="111">
        <f>IF(RES_hhdet_tes!F38=0,"",RES_hhdet_tes!F38/RES_hhdet_fec!F38)</f>
        <v>1</v>
      </c>
      <c r="G38" s="111">
        <f>IF(RES_hhdet_tes!G38=0,"",RES_hhdet_tes!G38/RES_hhdet_fec!G38)</f>
        <v>1</v>
      </c>
      <c r="H38" s="111">
        <f>IF(RES_hhdet_tes!H38=0,"",RES_hhdet_tes!H38/RES_hhdet_fec!H38)</f>
        <v>1</v>
      </c>
      <c r="I38" s="111">
        <f>IF(RES_hhdet_tes!I38=0,"",RES_hhdet_tes!I38/RES_hhdet_fec!I38)</f>
        <v>1</v>
      </c>
      <c r="J38" s="111">
        <f>IF(RES_hhdet_tes!J38=0,"",RES_hhdet_tes!J38/RES_hhdet_fec!J38)</f>
        <v>1</v>
      </c>
      <c r="K38" s="111">
        <f>IF(RES_hhdet_tes!K38=0,"",RES_hhdet_tes!K38/RES_hhdet_fec!K38)</f>
        <v>1</v>
      </c>
      <c r="L38" s="111">
        <f>IF(RES_hhdet_tes!L38=0,"",RES_hhdet_tes!L38/RES_hhdet_fec!L38)</f>
        <v>1</v>
      </c>
      <c r="M38" s="111">
        <f>IF(RES_hhdet_tes!M38=0,"",RES_hhdet_tes!M38/RES_hhdet_fec!M38)</f>
        <v>1</v>
      </c>
      <c r="N38" s="111">
        <f>IF(RES_hhdet_tes!N38=0,"",RES_hhdet_tes!N38/RES_hhdet_fec!N38)</f>
        <v>1</v>
      </c>
      <c r="O38" s="111">
        <f>IF(RES_hhdet_tes!O38=0,"",RES_hhdet_tes!O38/RES_hhdet_fec!O38)</f>
        <v>1</v>
      </c>
      <c r="P38" s="111">
        <f>IF(RES_hhdet_tes!P38=0,"",RES_hhdet_tes!P38/RES_hhdet_fec!P38)</f>
        <v>1</v>
      </c>
      <c r="Q38" s="111">
        <f>IF(RES_hhdet_tes!Q38=0,"",RES_hhdet_tes!Q38/RES_hhdet_fec!Q38)</f>
        <v>1</v>
      </c>
      <c r="R38" s="111">
        <f>IF(RES_hhdet_tes!R38=0,"",RES_hhdet_tes!R38/RES_hhdet_fec!R38)</f>
        <v>1</v>
      </c>
      <c r="S38" s="111">
        <f>IF(RES_hhdet_tes!S38=0,"",RES_hhdet_tes!S38/RES_hhdet_fec!S38)</f>
        <v>1</v>
      </c>
      <c r="T38" s="111">
        <f>IF(RES_hhdet_tes!T38=0,"",RES_hhdet_tes!T38/RES_hhdet_fec!T38)</f>
        <v>1</v>
      </c>
      <c r="U38" s="111">
        <f>IF(RES_hhdet_tes!U38=0,"",RES_hhdet_tes!U38/RES_hhdet_fec!U38)</f>
        <v>1</v>
      </c>
      <c r="V38" s="111">
        <f>IF(RES_hhdet_tes!V38=0,"",RES_hhdet_tes!V38/RES_hhdet_fec!V38)</f>
        <v>1</v>
      </c>
      <c r="W38" s="111">
        <f>IF(RES_hhdet_tes!W38=0,"",RES_hhdet_tes!W38/RES_hhdet_fec!W38)</f>
        <v>1</v>
      </c>
      <c r="DA38" s="63" t="s">
        <v>1941</v>
      </c>
    </row>
    <row r="39" spans="1:105" ht="12" customHeight="1" x14ac:dyDescent="0.25">
      <c r="A39" s="121" t="s">
        <v>54</v>
      </c>
      <c r="B39" s="124">
        <f>IF(RES_hhdet_tes!B39=0,"",RES_hhdet_tes!B39/RES_hhdet_fec!B39)</f>
        <v>0.69670664499883328</v>
      </c>
      <c r="C39" s="124">
        <f>IF(RES_hhdet_tes!C39=0,"",RES_hhdet_tes!C39/RES_hhdet_fec!C39)</f>
        <v>0.68373544081520587</v>
      </c>
      <c r="D39" s="124">
        <f>IF(RES_hhdet_tes!D39=0,"",RES_hhdet_tes!D39/RES_hhdet_fec!D39)</f>
        <v>0.71342336909933224</v>
      </c>
      <c r="E39" s="124">
        <f>IF(RES_hhdet_tes!E39=0,"",RES_hhdet_tes!E39/RES_hhdet_fec!E39)</f>
        <v>0.72766700230704684</v>
      </c>
      <c r="F39" s="124">
        <f>IF(RES_hhdet_tes!F39=0,"",RES_hhdet_tes!F39/RES_hhdet_fec!F39)</f>
        <v>0.70620486759089007</v>
      </c>
      <c r="G39" s="124">
        <f>IF(RES_hhdet_tes!G39=0,"",RES_hhdet_tes!G39/RES_hhdet_fec!G39)</f>
        <v>0.69432795207693221</v>
      </c>
      <c r="H39" s="124">
        <f>IF(RES_hhdet_tes!H39=0,"",RES_hhdet_tes!H39/RES_hhdet_fec!H39)</f>
        <v>0.70501469297471842</v>
      </c>
      <c r="I39" s="124">
        <f>IF(RES_hhdet_tes!I39=0,"",RES_hhdet_tes!I39/RES_hhdet_fec!I39)</f>
        <v>0.74266154135356599</v>
      </c>
      <c r="J39" s="124">
        <f>IF(RES_hhdet_tes!J39=0,"",RES_hhdet_tes!J39/RES_hhdet_fec!J39)</f>
        <v>0.74295893992126028</v>
      </c>
      <c r="K39" s="124">
        <f>IF(RES_hhdet_tes!K39=0,"",RES_hhdet_tes!K39/RES_hhdet_fec!K39)</f>
        <v>0.71417693422611295</v>
      </c>
      <c r="L39" s="124">
        <f>IF(RES_hhdet_tes!L39=0,"",RES_hhdet_tes!L39/RES_hhdet_fec!L39)</f>
        <v>0.71476413719826826</v>
      </c>
      <c r="M39" s="124">
        <f>IF(RES_hhdet_tes!M39=0,"",RES_hhdet_tes!M39/RES_hhdet_fec!M39)</f>
        <v>0.74344198928254757</v>
      </c>
      <c r="N39" s="124">
        <f>IF(RES_hhdet_tes!N39=0,"",RES_hhdet_tes!N39/RES_hhdet_fec!N39)</f>
        <v>0.77033325405912012</v>
      </c>
      <c r="O39" s="124">
        <f>IF(RES_hhdet_tes!O39=0,"",RES_hhdet_tes!O39/RES_hhdet_fec!O39)</f>
        <v>0.78510325712648765</v>
      </c>
      <c r="P39" s="124">
        <f>IF(RES_hhdet_tes!P39=0,"",RES_hhdet_tes!P39/RES_hhdet_fec!P39)</f>
        <v>0.78113807807942837</v>
      </c>
      <c r="Q39" s="124">
        <f>IF(RES_hhdet_tes!Q39=0,"",RES_hhdet_tes!Q39/RES_hhdet_fec!Q39)</f>
        <v>0.77154384892719929</v>
      </c>
      <c r="R39" s="124">
        <f>IF(RES_hhdet_tes!R39=0,"",RES_hhdet_tes!R39/RES_hhdet_fec!R39)</f>
        <v>0.77565410739530227</v>
      </c>
      <c r="S39" s="124">
        <f>IF(RES_hhdet_tes!S39=0,"",RES_hhdet_tes!S39/RES_hhdet_fec!S39)</f>
        <v>0.78424552183067719</v>
      </c>
      <c r="T39" s="124">
        <f>IF(RES_hhdet_tes!T39=0,"",RES_hhdet_tes!T39/RES_hhdet_fec!T39)</f>
        <v>0.79018503565508458</v>
      </c>
      <c r="U39" s="124">
        <f>IF(RES_hhdet_tes!U39=0,"",RES_hhdet_tes!U39/RES_hhdet_fec!U39)</f>
        <v>0.81588247242179968</v>
      </c>
      <c r="V39" s="124">
        <f>IF(RES_hhdet_tes!V39=0,"",RES_hhdet_tes!V39/RES_hhdet_fec!V39)</f>
        <v>0.84507789271671097</v>
      </c>
      <c r="W39" s="124">
        <f>IF(RES_hhdet_tes!W39=0,"",RES_hhdet_tes!W39/RES_hhdet_fec!W39)</f>
        <v>0.86089024677125725</v>
      </c>
      <c r="DA39" s="130" t="s">
        <v>1942</v>
      </c>
    </row>
    <row r="40" spans="1:105" ht="12" customHeight="1" x14ac:dyDescent="0.25">
      <c r="A40" s="97" t="s">
        <v>50</v>
      </c>
      <c r="B40" s="111">
        <f>IF(RES_hhdet_tes!B40=0,"",RES_hhdet_tes!B40/RES_hhdet_fec!B40)</f>
        <v>0.61513665692996511</v>
      </c>
      <c r="C40" s="111">
        <f>IF(RES_hhdet_tes!C40=0,"",RES_hhdet_tes!C40/RES_hhdet_fec!C40)</f>
        <v>0.61513665692996511</v>
      </c>
      <c r="D40" s="111">
        <f>IF(RES_hhdet_tes!D40=0,"",RES_hhdet_tes!D40/RES_hhdet_fec!D40)</f>
        <v>0.61513665692996511</v>
      </c>
      <c r="E40" s="111">
        <f>IF(RES_hhdet_tes!E40=0,"",RES_hhdet_tes!E40/RES_hhdet_fec!E40)</f>
        <v>0.61513665692996511</v>
      </c>
      <c r="F40" s="111">
        <f>IF(RES_hhdet_tes!F40=0,"",RES_hhdet_tes!F40/RES_hhdet_fec!F40)</f>
        <v>0.61542158476887499</v>
      </c>
      <c r="G40" s="111">
        <f>IF(RES_hhdet_tes!G40=0,"",RES_hhdet_tes!G40/RES_hhdet_fec!G40)</f>
        <v>0.61834216633776751</v>
      </c>
      <c r="H40" s="111">
        <f>IF(RES_hhdet_tes!H40=0,"",RES_hhdet_tes!H40/RES_hhdet_fec!H40)</f>
        <v>0.62081591194792474</v>
      </c>
      <c r="I40" s="111">
        <f>IF(RES_hhdet_tes!I40=0,"",RES_hhdet_tes!I40/RES_hhdet_fec!I40)</f>
        <v>0.62218229655125723</v>
      </c>
      <c r="J40" s="111">
        <f>IF(RES_hhdet_tes!J40=0,"",RES_hhdet_tes!J40/RES_hhdet_fec!J40)</f>
        <v>0.62218402320539279</v>
      </c>
      <c r="K40" s="111">
        <f>IF(RES_hhdet_tes!K40=0,"",RES_hhdet_tes!K40/RES_hhdet_fec!K40)</f>
        <v>0.62218637241556451</v>
      </c>
      <c r="L40" s="111">
        <f>IF(RES_hhdet_tes!L40=0,"",RES_hhdet_tes!L40/RES_hhdet_fec!L40)</f>
        <v>0.62218441322747498</v>
      </c>
      <c r="M40" s="111">
        <f>IF(RES_hhdet_tes!M40=0,"",RES_hhdet_tes!M40/RES_hhdet_fec!M40)</f>
        <v>0.62217767371467214</v>
      </c>
      <c r="N40" s="111">
        <f>IF(RES_hhdet_tes!N40=0,"",RES_hhdet_tes!N40/RES_hhdet_fec!N40)</f>
        <v>0.6223201055693709</v>
      </c>
      <c r="O40" s="111">
        <f>IF(RES_hhdet_tes!O40=0,"",RES_hhdet_tes!O40/RES_hhdet_fec!O40)</f>
        <v>0.62295491881840093</v>
      </c>
      <c r="P40" s="111">
        <f>IF(RES_hhdet_tes!P40=0,"",RES_hhdet_tes!P40/RES_hhdet_fec!P40)</f>
        <v>0.62295491881840093</v>
      </c>
      <c r="Q40" s="111">
        <f>IF(RES_hhdet_tes!Q40=0,"",RES_hhdet_tes!Q40/RES_hhdet_fec!Q40)</f>
        <v>0.62295491881840093</v>
      </c>
      <c r="R40" s="111">
        <f>IF(RES_hhdet_tes!R40=0,"",RES_hhdet_tes!R40/RES_hhdet_fec!R40)</f>
        <v>0.62295491881840093</v>
      </c>
      <c r="S40" s="111">
        <f>IF(RES_hhdet_tes!S40=0,"",RES_hhdet_tes!S40/RES_hhdet_fec!S40)</f>
        <v>0.62295491881840093</v>
      </c>
      <c r="T40" s="111">
        <f>IF(RES_hhdet_tes!T40=0,"",RES_hhdet_tes!T40/RES_hhdet_fec!T40)</f>
        <v>0.62295491881840093</v>
      </c>
      <c r="U40" s="111">
        <f>IF(RES_hhdet_tes!U40=0,"",RES_hhdet_tes!U40/RES_hhdet_fec!U40)</f>
        <v>0.62295491881840093</v>
      </c>
      <c r="V40" s="111" t="str">
        <f>IF(RES_hhdet_tes!V40=0,"",RES_hhdet_tes!V40/RES_hhdet_fec!V40)</f>
        <v/>
      </c>
      <c r="W40" s="111" t="str">
        <f>IF(RES_hhdet_tes!W40=0,"",RES_hhdet_tes!W40/RES_hhdet_fec!W40)</f>
        <v/>
      </c>
      <c r="DA40" s="63" t="s">
        <v>1943</v>
      </c>
    </row>
    <row r="41" spans="1:105" ht="12" customHeight="1" x14ac:dyDescent="0.25">
      <c r="A41" s="109" t="s">
        <v>120</v>
      </c>
      <c r="B41" s="45">
        <f>IF(RES_hhdet_tes!B41=0,"",RES_hhdet_tes!B41/RES_hhdet_fec!B41)</f>
        <v>0.75897860896710378</v>
      </c>
      <c r="C41" s="45">
        <f>IF(RES_hhdet_tes!C41=0,"",RES_hhdet_tes!C41/RES_hhdet_fec!C41)</f>
        <v>0.75897860896710378</v>
      </c>
      <c r="D41" s="45">
        <f>IF(RES_hhdet_tes!D41=0,"",RES_hhdet_tes!D41/RES_hhdet_fec!D41)</f>
        <v>0.75897860896710378</v>
      </c>
      <c r="E41" s="45">
        <f>IF(RES_hhdet_tes!E41=0,"",RES_hhdet_tes!E41/RES_hhdet_fec!E41)</f>
        <v>0.75897860896710378</v>
      </c>
      <c r="F41" s="45">
        <f>IF(RES_hhdet_tes!F41=0,"",RES_hhdet_tes!F41/RES_hhdet_fec!F41)</f>
        <v>0.76235922627054287</v>
      </c>
      <c r="G41" s="45">
        <f>IF(RES_hhdet_tes!G41=0,"",RES_hhdet_tes!G41/RES_hhdet_fec!G41)</f>
        <v>0.76855575172949364</v>
      </c>
      <c r="H41" s="45">
        <f>IF(RES_hhdet_tes!H41=0,"",RES_hhdet_tes!H41/RES_hhdet_fec!H41)</f>
        <v>0.77658181542200744</v>
      </c>
      <c r="I41" s="45">
        <f>IF(RES_hhdet_tes!I41=0,"",RES_hhdet_tes!I41/RES_hhdet_fec!I41)</f>
        <v>0.77962607608525203</v>
      </c>
      <c r="J41" s="45">
        <f>IF(RES_hhdet_tes!J41=0,"",RES_hhdet_tes!J41/RES_hhdet_fec!J41)</f>
        <v>0.77968521674312519</v>
      </c>
      <c r="K41" s="45">
        <f>IF(RES_hhdet_tes!K41=0,"",RES_hhdet_tes!K41/RES_hhdet_fec!K41)</f>
        <v>0.77974279884689068</v>
      </c>
      <c r="L41" s="45">
        <f>IF(RES_hhdet_tes!L41=0,"",RES_hhdet_tes!L41/RES_hhdet_fec!L41)</f>
        <v>0.7798479510645302</v>
      </c>
      <c r="M41" s="45">
        <f>IF(RES_hhdet_tes!M41=0,"",RES_hhdet_tes!M41/RES_hhdet_fec!M41)</f>
        <v>0.78001016120054545</v>
      </c>
      <c r="N41" s="45">
        <f>IF(RES_hhdet_tes!N41=0,"",RES_hhdet_tes!N41/RES_hhdet_fec!N41)</f>
        <v>0.78706427714315941</v>
      </c>
      <c r="O41" s="45">
        <f>IF(RES_hhdet_tes!O41=0,"",RES_hhdet_tes!O41/RES_hhdet_fec!O41)</f>
        <v>0.79582110809819773</v>
      </c>
      <c r="P41" s="45">
        <f>IF(RES_hhdet_tes!P41=0,"",RES_hhdet_tes!P41/RES_hhdet_fec!P41)</f>
        <v>0.79576871237230218</v>
      </c>
      <c r="Q41" s="45">
        <f>IF(RES_hhdet_tes!Q41=0,"",RES_hhdet_tes!Q41/RES_hhdet_fec!Q41)</f>
        <v>0.79586153237278967</v>
      </c>
      <c r="R41" s="45">
        <f>IF(RES_hhdet_tes!R41=0,"",RES_hhdet_tes!R41/RES_hhdet_fec!R41)</f>
        <v>0.7980462623760558</v>
      </c>
      <c r="S41" s="45">
        <f>IF(RES_hhdet_tes!S41=0,"",RES_hhdet_tes!S41/RES_hhdet_fec!S41)</f>
        <v>0.80251586648080475</v>
      </c>
      <c r="T41" s="45">
        <f>IF(RES_hhdet_tes!T41=0,"",RES_hhdet_tes!T41/RES_hhdet_fec!T41)</f>
        <v>0.80657192521458909</v>
      </c>
      <c r="U41" s="45">
        <f>IF(RES_hhdet_tes!U41=0,"",RES_hhdet_tes!U41/RES_hhdet_fec!U41)</f>
        <v>0.82521522628916666</v>
      </c>
      <c r="V41" s="45">
        <f>IF(RES_hhdet_tes!V41=0,"",RES_hhdet_tes!V41/RES_hhdet_fec!V41)</f>
        <v>0.84507789271671097</v>
      </c>
      <c r="W41" s="45">
        <f>IF(RES_hhdet_tes!W41=0,"",RES_hhdet_tes!W41/RES_hhdet_fec!W41)</f>
        <v>0.86089024677125725</v>
      </c>
      <c r="DA41" s="60" t="s">
        <v>1944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>
        <f>IF(RES_hhdet_tes!B43=0,"",RES_hhdet_tes!B43/RES_hhdet_fec!B43)</f>
        <v>0.48870045023882158</v>
      </c>
      <c r="C43" s="119">
        <f>IF(RES_hhdet_tes!C43=0,"",RES_hhdet_tes!C43/RES_hhdet_fec!C43)</f>
        <v>0.4921525415672231</v>
      </c>
      <c r="D43" s="119">
        <f>IF(RES_hhdet_tes!D43=0,"",RES_hhdet_tes!D43/RES_hhdet_fec!D43)</f>
        <v>0.49722047948884751</v>
      </c>
      <c r="E43" s="119">
        <f>IF(RES_hhdet_tes!E43=0,"",RES_hhdet_tes!E43/RES_hhdet_fec!E43)</f>
        <v>0.50336857664081902</v>
      </c>
      <c r="F43" s="119">
        <f>IF(RES_hhdet_tes!F43=0,"",RES_hhdet_tes!F43/RES_hhdet_fec!F43)</f>
        <v>0.5057167934747967</v>
      </c>
      <c r="G43" s="119">
        <f>IF(RES_hhdet_tes!G43=0,"",RES_hhdet_tes!G43/RES_hhdet_fec!G43)</f>
        <v>0.51286452961672457</v>
      </c>
      <c r="H43" s="119">
        <f>IF(RES_hhdet_tes!H43=0,"",RES_hhdet_tes!H43/RES_hhdet_fec!H43)</f>
        <v>0.52491878405990777</v>
      </c>
      <c r="I43" s="119">
        <f>IF(RES_hhdet_tes!I43=0,"",RES_hhdet_tes!I43/RES_hhdet_fec!I43)</f>
        <v>0.53066319858004452</v>
      </c>
      <c r="J43" s="119">
        <f>IF(RES_hhdet_tes!J43=0,"",RES_hhdet_tes!J43/RES_hhdet_fec!J43)</f>
        <v>0.53842435069138228</v>
      </c>
      <c r="K43" s="119">
        <f>IF(RES_hhdet_tes!K43=0,"",RES_hhdet_tes!K43/RES_hhdet_fec!K43)</f>
        <v>0.54516036782466348</v>
      </c>
      <c r="L43" s="119">
        <f>IF(RES_hhdet_tes!L43=0,"",RES_hhdet_tes!L43/RES_hhdet_fec!L43)</f>
        <v>0.55441613360659348</v>
      </c>
      <c r="M43" s="119">
        <f>IF(RES_hhdet_tes!M43=0,"",RES_hhdet_tes!M43/RES_hhdet_fec!M43)</f>
        <v>0.56968797532448046</v>
      </c>
      <c r="N43" s="119">
        <f>IF(RES_hhdet_tes!N43=0,"",RES_hhdet_tes!N43/RES_hhdet_fec!N43)</f>
        <v>0.58586442407340011</v>
      </c>
      <c r="O43" s="119">
        <f>IF(RES_hhdet_tes!O43=0,"",RES_hhdet_tes!O43/RES_hhdet_fec!O43)</f>
        <v>0.6042189659647802</v>
      </c>
      <c r="P43" s="119">
        <f>IF(RES_hhdet_tes!P43=0,"",RES_hhdet_tes!P43/RES_hhdet_fec!P43)</f>
        <v>0.6131846659347181</v>
      </c>
      <c r="Q43" s="119">
        <f>IF(RES_hhdet_tes!Q43=0,"",RES_hhdet_tes!Q43/RES_hhdet_fec!Q43)</f>
        <v>0.61507393688082301</v>
      </c>
      <c r="R43" s="119">
        <f>IF(RES_hhdet_tes!R43=0,"",RES_hhdet_tes!R43/RES_hhdet_fec!R43)</f>
        <v>0.62340092104289457</v>
      </c>
      <c r="S43" s="119">
        <f>IF(RES_hhdet_tes!S43=0,"",RES_hhdet_tes!S43/RES_hhdet_fec!S43)</f>
        <v>0.63189758461803092</v>
      </c>
      <c r="T43" s="119">
        <f>IF(RES_hhdet_tes!T43=0,"",RES_hhdet_tes!T43/RES_hhdet_fec!T43)</f>
        <v>0.64612356709635077</v>
      </c>
      <c r="U43" s="119">
        <f>IF(RES_hhdet_tes!U43=0,"",RES_hhdet_tes!U43/RES_hhdet_fec!U43)</f>
        <v>0.66348418957208399</v>
      </c>
      <c r="V43" s="119">
        <f>IF(RES_hhdet_tes!V43=0,"",RES_hhdet_tes!V43/RES_hhdet_fec!V43)</f>
        <v>0.676317106724586</v>
      </c>
      <c r="W43" s="119">
        <f>IF(RES_hhdet_tes!W43=0,"",RES_hhdet_tes!W43/RES_hhdet_fec!W43)</f>
        <v>0.69649774273477116</v>
      </c>
      <c r="DA43" s="129" t="s">
        <v>1945</v>
      </c>
    </row>
    <row r="44" spans="1:105" ht="12.95" customHeight="1" x14ac:dyDescent="0.25">
      <c r="A44" s="121" t="s">
        <v>57</v>
      </c>
      <c r="B44" s="124">
        <f>IF(RES_hhdet_tes!B44=0,"",RES_hhdet_tes!B44/RES_hhdet_fec!B44)</f>
        <v>0.47442919884124396</v>
      </c>
      <c r="C44" s="124">
        <f>IF(RES_hhdet_tes!C44=0,"",RES_hhdet_tes!C44/RES_hhdet_fec!C44)</f>
        <v>0.47922731889338244</v>
      </c>
      <c r="D44" s="124">
        <f>IF(RES_hhdet_tes!D44=0,"",RES_hhdet_tes!D44/RES_hhdet_fec!D44)</f>
        <v>0.48331356655902402</v>
      </c>
      <c r="E44" s="124">
        <f>IF(RES_hhdet_tes!E44=0,"",RES_hhdet_tes!E44/RES_hhdet_fec!E44)</f>
        <v>0.48782566024022689</v>
      </c>
      <c r="F44" s="124">
        <f>IF(RES_hhdet_tes!F44=0,"",RES_hhdet_tes!F44/RES_hhdet_fec!F44)</f>
        <v>0.49378010067768152</v>
      </c>
      <c r="G44" s="124">
        <f>IF(RES_hhdet_tes!G44=0,"",RES_hhdet_tes!G44/RES_hhdet_fec!G44)</f>
        <v>0.50061965352437654</v>
      </c>
      <c r="H44" s="124">
        <f>IF(RES_hhdet_tes!H44=0,"",RES_hhdet_tes!H44/RES_hhdet_fec!H44)</f>
        <v>0.5106662594001522</v>
      </c>
      <c r="I44" s="124">
        <f>IF(RES_hhdet_tes!I44=0,"",RES_hhdet_tes!I44/RES_hhdet_fec!I44)</f>
        <v>0.51838415403099258</v>
      </c>
      <c r="J44" s="124">
        <f>IF(RES_hhdet_tes!J44=0,"",RES_hhdet_tes!J44/RES_hhdet_fec!J44)</f>
        <v>0.526314705535739</v>
      </c>
      <c r="K44" s="124">
        <f>IF(RES_hhdet_tes!K44=0,"",RES_hhdet_tes!K44/RES_hhdet_fec!K44)</f>
        <v>0.53366541007034995</v>
      </c>
      <c r="L44" s="124">
        <f>IF(RES_hhdet_tes!L44=0,"",RES_hhdet_tes!L44/RES_hhdet_fec!L44)</f>
        <v>0.54191478215712585</v>
      </c>
      <c r="M44" s="124">
        <f>IF(RES_hhdet_tes!M44=0,"",RES_hhdet_tes!M44/RES_hhdet_fec!M44)</f>
        <v>0.55449397202346096</v>
      </c>
      <c r="N44" s="124">
        <f>IF(RES_hhdet_tes!N44=0,"",RES_hhdet_tes!N44/RES_hhdet_fec!N44)</f>
        <v>0.571809050724846</v>
      </c>
      <c r="O44" s="124">
        <f>IF(RES_hhdet_tes!O44=0,"",RES_hhdet_tes!O44/RES_hhdet_fec!O44)</f>
        <v>0.58860726373753336</v>
      </c>
      <c r="P44" s="124">
        <f>IF(RES_hhdet_tes!P44=0,"",RES_hhdet_tes!P44/RES_hhdet_fec!P44)</f>
        <v>0.59341398273426171</v>
      </c>
      <c r="Q44" s="124">
        <f>IF(RES_hhdet_tes!Q44=0,"",RES_hhdet_tes!Q44/RES_hhdet_fec!Q44)</f>
        <v>0.60010903263579884</v>
      </c>
      <c r="R44" s="124">
        <f>IF(RES_hhdet_tes!R44=0,"",RES_hhdet_tes!R44/RES_hhdet_fec!R44)</f>
        <v>0.6086020321555895</v>
      </c>
      <c r="S44" s="124">
        <f>IF(RES_hhdet_tes!S44=0,"",RES_hhdet_tes!S44/RES_hhdet_fec!S44)</f>
        <v>0.61748405611999069</v>
      </c>
      <c r="T44" s="124">
        <f>IF(RES_hhdet_tes!T44=0,"",RES_hhdet_tes!T44/RES_hhdet_fec!T44)</f>
        <v>0.62893273958585105</v>
      </c>
      <c r="U44" s="124">
        <f>IF(RES_hhdet_tes!U44=0,"",RES_hhdet_tes!U44/RES_hhdet_fec!U44)</f>
        <v>0.64119724710170944</v>
      </c>
      <c r="V44" s="124">
        <f>IF(RES_hhdet_tes!V44=0,"",RES_hhdet_tes!V44/RES_hhdet_fec!V44)</f>
        <v>0.65774377668964712</v>
      </c>
      <c r="W44" s="124">
        <f>IF(RES_hhdet_tes!W44=0,"",RES_hhdet_tes!W44/RES_hhdet_fec!W44)</f>
        <v>0.67624914294848582</v>
      </c>
      <c r="DA44" s="130" t="s">
        <v>1946</v>
      </c>
    </row>
    <row r="45" spans="1:105" ht="12" customHeight="1" x14ac:dyDescent="0.25">
      <c r="A45" s="97" t="s">
        <v>216</v>
      </c>
      <c r="B45" s="111">
        <f>IF(RES_hhdet_tes!B45=0,"",RES_hhdet_tes!B45/RES_hhdet_fec!B45)</f>
        <v>0.46827638891904616</v>
      </c>
      <c r="C45" s="111">
        <f>IF(RES_hhdet_tes!C45=0,"",RES_hhdet_tes!C45/RES_hhdet_fec!C45)</f>
        <v>0.47319289620021365</v>
      </c>
      <c r="D45" s="111">
        <f>IF(RES_hhdet_tes!D45=0,"",RES_hhdet_tes!D45/RES_hhdet_fec!D45)</f>
        <v>0.47739128616908993</v>
      </c>
      <c r="E45" s="111">
        <f>IF(RES_hhdet_tes!E45=0,"",RES_hhdet_tes!E45/RES_hhdet_fec!E45)</f>
        <v>0.48215498452347799</v>
      </c>
      <c r="F45" s="111">
        <f>IF(RES_hhdet_tes!F45=0,"",RES_hhdet_tes!F45/RES_hhdet_fec!F45)</f>
        <v>0.48803365539676336</v>
      </c>
      <c r="G45" s="111">
        <f>IF(RES_hhdet_tes!G45=0,"",RES_hhdet_tes!G45/RES_hhdet_fec!G45)</f>
        <v>0.49498703899845192</v>
      </c>
      <c r="H45" s="111">
        <f>IF(RES_hhdet_tes!H45=0,"",RES_hhdet_tes!H45/RES_hhdet_fec!H45)</f>
        <v>0.50522779675146434</v>
      </c>
      <c r="I45" s="111">
        <f>IF(RES_hhdet_tes!I45=0,"",RES_hhdet_tes!I45/RES_hhdet_fec!I45)</f>
        <v>0.51290582385919403</v>
      </c>
      <c r="J45" s="111">
        <f>IF(RES_hhdet_tes!J45=0,"",RES_hhdet_tes!J45/RES_hhdet_fec!J45)</f>
        <v>0.52089384657138948</v>
      </c>
      <c r="K45" s="111">
        <f>IF(RES_hhdet_tes!K45=0,"",RES_hhdet_tes!K45/RES_hhdet_fec!K45)</f>
        <v>0.52835246515300627</v>
      </c>
      <c r="L45" s="111">
        <f>IF(RES_hhdet_tes!L45=0,"",RES_hhdet_tes!L45/RES_hhdet_fec!L45)</f>
        <v>0.53671886367409716</v>
      </c>
      <c r="M45" s="111">
        <f>IF(RES_hhdet_tes!M45=0,"",RES_hhdet_tes!M45/RES_hhdet_fec!M45)</f>
        <v>0.54935876415836471</v>
      </c>
      <c r="N45" s="111">
        <f>IF(RES_hhdet_tes!N45=0,"",RES_hhdet_tes!N45/RES_hhdet_fec!N45)</f>
        <v>0.56685648291566604</v>
      </c>
      <c r="O45" s="111">
        <f>IF(RES_hhdet_tes!O45=0,"",RES_hhdet_tes!O45/RES_hhdet_fec!O45)</f>
        <v>0.58371494852289485</v>
      </c>
      <c r="P45" s="111">
        <f>IF(RES_hhdet_tes!P45=0,"",RES_hhdet_tes!P45/RES_hhdet_fec!P45)</f>
        <v>0.5885303748680325</v>
      </c>
      <c r="Q45" s="111">
        <f>IF(RES_hhdet_tes!Q45=0,"",RES_hhdet_tes!Q45/RES_hhdet_fec!Q45)</f>
        <v>0.59535626226509153</v>
      </c>
      <c r="R45" s="111">
        <f>IF(RES_hhdet_tes!R45=0,"",RES_hhdet_tes!R45/RES_hhdet_fec!R45)</f>
        <v>0.60391155094610705</v>
      </c>
      <c r="S45" s="111">
        <f>IF(RES_hhdet_tes!S45=0,"",RES_hhdet_tes!S45/RES_hhdet_fec!S45)</f>
        <v>0.61290618500563665</v>
      </c>
      <c r="T45" s="111">
        <f>IF(RES_hhdet_tes!T45=0,"",RES_hhdet_tes!T45/RES_hhdet_fec!T45)</f>
        <v>0.62437825224974197</v>
      </c>
      <c r="U45" s="111">
        <f>IF(RES_hhdet_tes!U45=0,"",RES_hhdet_tes!U45/RES_hhdet_fec!U45)</f>
        <v>0.63665798467275414</v>
      </c>
      <c r="V45" s="111">
        <f>IF(RES_hhdet_tes!V45=0,"",RES_hhdet_tes!V45/RES_hhdet_fec!V45)</f>
        <v>0.65338984202771166</v>
      </c>
      <c r="W45" s="111">
        <f>IF(RES_hhdet_tes!W45=0,"",RES_hhdet_tes!W45/RES_hhdet_fec!W45)</f>
        <v>0.67203286082251878</v>
      </c>
      <c r="DA45" s="63" t="s">
        <v>1947</v>
      </c>
    </row>
    <row r="46" spans="1:105" ht="12" customHeight="1" x14ac:dyDescent="0.25">
      <c r="A46" s="97" t="s">
        <v>53</v>
      </c>
      <c r="B46" s="111">
        <f>IF(RES_hhdet_tes!B46=0,"",RES_hhdet_tes!B46/RES_hhdet_fec!B46)</f>
        <v>1</v>
      </c>
      <c r="C46" s="111">
        <f>IF(RES_hhdet_tes!C46=0,"",RES_hhdet_tes!C46/RES_hhdet_fec!C46)</f>
        <v>1</v>
      </c>
      <c r="D46" s="111">
        <f>IF(RES_hhdet_tes!D46=0,"",RES_hhdet_tes!D46/RES_hhdet_fec!D46)</f>
        <v>1</v>
      </c>
      <c r="E46" s="111">
        <f>IF(RES_hhdet_tes!E46=0,"",RES_hhdet_tes!E46/RES_hhdet_fec!E46)</f>
        <v>1</v>
      </c>
      <c r="F46" s="111">
        <f>IF(RES_hhdet_tes!F46=0,"",RES_hhdet_tes!F46/RES_hhdet_fec!F46)</f>
        <v>1</v>
      </c>
      <c r="G46" s="111">
        <f>IF(RES_hhdet_tes!G46=0,"",RES_hhdet_tes!G46/RES_hhdet_fec!G46)</f>
        <v>1</v>
      </c>
      <c r="H46" s="111">
        <f>IF(RES_hhdet_tes!H46=0,"",RES_hhdet_tes!H46/RES_hhdet_fec!H46)</f>
        <v>1</v>
      </c>
      <c r="I46" s="111">
        <f>IF(RES_hhdet_tes!I46=0,"",RES_hhdet_tes!I46/RES_hhdet_fec!I46)</f>
        <v>1</v>
      </c>
      <c r="J46" s="111">
        <f>IF(RES_hhdet_tes!J46=0,"",RES_hhdet_tes!J46/RES_hhdet_fec!J46)</f>
        <v>1</v>
      </c>
      <c r="K46" s="111">
        <f>IF(RES_hhdet_tes!K46=0,"",RES_hhdet_tes!K46/RES_hhdet_fec!K46)</f>
        <v>1</v>
      </c>
      <c r="L46" s="111">
        <f>IF(RES_hhdet_tes!L46=0,"",RES_hhdet_tes!L46/RES_hhdet_fec!L46)</f>
        <v>1</v>
      </c>
      <c r="M46" s="111">
        <f>IF(RES_hhdet_tes!M46=0,"",RES_hhdet_tes!M46/RES_hhdet_fec!M46)</f>
        <v>1</v>
      </c>
      <c r="N46" s="111">
        <f>IF(RES_hhdet_tes!N46=0,"",RES_hhdet_tes!N46/RES_hhdet_fec!N46)</f>
        <v>1</v>
      </c>
      <c r="O46" s="111">
        <f>IF(RES_hhdet_tes!O46=0,"",RES_hhdet_tes!O46/RES_hhdet_fec!O46)</f>
        <v>1</v>
      </c>
      <c r="P46" s="111">
        <f>IF(RES_hhdet_tes!P46=0,"",RES_hhdet_tes!P46/RES_hhdet_fec!P46)</f>
        <v>1</v>
      </c>
      <c r="Q46" s="111">
        <f>IF(RES_hhdet_tes!Q46=0,"",RES_hhdet_tes!Q46/RES_hhdet_fec!Q46)</f>
        <v>1</v>
      </c>
      <c r="R46" s="111">
        <f>IF(RES_hhdet_tes!R46=0,"",RES_hhdet_tes!R46/RES_hhdet_fec!R46)</f>
        <v>1</v>
      </c>
      <c r="S46" s="111">
        <f>IF(RES_hhdet_tes!S46=0,"",RES_hhdet_tes!S46/RES_hhdet_fec!S46)</f>
        <v>1</v>
      </c>
      <c r="T46" s="111">
        <f>IF(RES_hhdet_tes!T46=0,"",RES_hhdet_tes!T46/RES_hhdet_fec!T46)</f>
        <v>1</v>
      </c>
      <c r="U46" s="111">
        <f>IF(RES_hhdet_tes!U46=0,"",RES_hhdet_tes!U46/RES_hhdet_fec!U46)</f>
        <v>1</v>
      </c>
      <c r="V46" s="111">
        <f>IF(RES_hhdet_tes!V46=0,"",RES_hhdet_tes!V46/RES_hhdet_fec!V46)</f>
        <v>1</v>
      </c>
      <c r="W46" s="111">
        <f>IF(RES_hhdet_tes!W46=0,"",RES_hhdet_tes!W46/RES_hhdet_fec!W46)</f>
        <v>1</v>
      </c>
      <c r="DA46" s="63" t="s">
        <v>1948</v>
      </c>
    </row>
    <row r="47" spans="1:105" ht="12.95" customHeight="1" x14ac:dyDescent="0.25">
      <c r="A47" s="121" t="s">
        <v>92</v>
      </c>
      <c r="B47" s="124">
        <f>IF(RES_hhdet_tes!B47=0,"",RES_hhdet_tes!B47/RES_hhdet_fec!B47)</f>
        <v>1.8458333023775315</v>
      </c>
      <c r="C47" s="124">
        <f>IF(RES_hhdet_tes!C47=0,"",RES_hhdet_tes!C47/RES_hhdet_fec!C47)</f>
        <v>1.9347208079895699</v>
      </c>
      <c r="D47" s="124">
        <f>IF(RES_hhdet_tes!D47=0,"",RES_hhdet_tes!D47/RES_hhdet_fec!D47)</f>
        <v>2.0223718802822535</v>
      </c>
      <c r="E47" s="124">
        <f>IF(RES_hhdet_tes!E47=0,"",RES_hhdet_tes!E47/RES_hhdet_fec!E47)</f>
        <v>2.1466925719118053</v>
      </c>
      <c r="F47" s="124">
        <f>IF(RES_hhdet_tes!F47=0,"",RES_hhdet_tes!F47/RES_hhdet_fec!F47)</f>
        <v>2.2496031394105627</v>
      </c>
      <c r="G47" s="124">
        <f>IF(RES_hhdet_tes!G47=0,"",RES_hhdet_tes!G47/RES_hhdet_fec!G47)</f>
        <v>2.3921533198808969</v>
      </c>
      <c r="H47" s="124">
        <f>IF(RES_hhdet_tes!H47=0,"",RES_hhdet_tes!H47/RES_hhdet_fec!H47)</f>
        <v>2.6160779143953383</v>
      </c>
      <c r="I47" s="124">
        <f>IF(RES_hhdet_tes!I47=0,"",RES_hhdet_tes!I47/RES_hhdet_fec!I47)</f>
        <v>2.7286133520920077</v>
      </c>
      <c r="J47" s="124">
        <f>IF(RES_hhdet_tes!J47=0,"",RES_hhdet_tes!J47/RES_hhdet_fec!J47)</f>
        <v>2.7859071632375527</v>
      </c>
      <c r="K47" s="124">
        <f>IF(RES_hhdet_tes!K47=0,"",RES_hhdet_tes!K47/RES_hhdet_fec!K47)</f>
        <v>2.8658774570577363</v>
      </c>
      <c r="L47" s="124">
        <f>IF(RES_hhdet_tes!L47=0,"",RES_hhdet_tes!L47/RES_hhdet_fec!L47)</f>
        <v>2.9481018021774994</v>
      </c>
      <c r="M47" s="124">
        <f>IF(RES_hhdet_tes!M47=0,"",RES_hhdet_tes!M47/RES_hhdet_fec!M47)</f>
        <v>3.0539208971204119</v>
      </c>
      <c r="N47" s="124">
        <f>IF(RES_hhdet_tes!N47=0,"",RES_hhdet_tes!N47/RES_hhdet_fec!N47)</f>
        <v>3.1669673195915089</v>
      </c>
      <c r="O47" s="124">
        <f>IF(RES_hhdet_tes!O47=0,"",RES_hhdet_tes!O47/RES_hhdet_fec!O47)</f>
        <v>3.2846925526368249</v>
      </c>
      <c r="P47" s="124">
        <f>IF(RES_hhdet_tes!P47=0,"",RES_hhdet_tes!P47/RES_hhdet_fec!P47)</f>
        <v>3.4089540157103912</v>
      </c>
      <c r="Q47" s="124">
        <f>IF(RES_hhdet_tes!Q47=0,"",RES_hhdet_tes!Q47/RES_hhdet_fec!Q47)</f>
        <v>3.5030939041965126</v>
      </c>
      <c r="R47" s="124">
        <f>IF(RES_hhdet_tes!R47=0,"",RES_hhdet_tes!R47/RES_hhdet_fec!R47)</f>
        <v>3.5877985214085046</v>
      </c>
      <c r="S47" s="124">
        <f>IF(RES_hhdet_tes!S47=0,"",RES_hhdet_tes!S47/RES_hhdet_fec!S47)</f>
        <v>3.6808512220211123</v>
      </c>
      <c r="T47" s="124">
        <f>IF(RES_hhdet_tes!T47=0,"",RES_hhdet_tes!T47/RES_hhdet_fec!T47)</f>
        <v>3.7994142478946333</v>
      </c>
      <c r="U47" s="124">
        <f>IF(RES_hhdet_tes!U47=0,"",RES_hhdet_tes!U47/RES_hhdet_fec!U47)</f>
        <v>3.9293013518946478</v>
      </c>
      <c r="V47" s="124">
        <f>IF(RES_hhdet_tes!V47=0,"",RES_hhdet_tes!V47/RES_hhdet_fec!V47)</f>
        <v>4.0874020392127566</v>
      </c>
      <c r="W47" s="124">
        <f>IF(RES_hhdet_tes!W47=0,"",RES_hhdet_tes!W47/RES_hhdet_fec!W47)</f>
        <v>4.1997071327984683</v>
      </c>
      <c r="DA47" s="130" t="s">
        <v>1949</v>
      </c>
    </row>
    <row r="48" spans="1:105" ht="12" customHeight="1" x14ac:dyDescent="0.25">
      <c r="A48" s="97" t="s">
        <v>53</v>
      </c>
      <c r="B48" s="111">
        <f>IF(RES_hhdet_tes!B48=0,"",RES_hhdet_tes!B48/RES_hhdet_fec!B48)</f>
        <v>1.8458333023775315</v>
      </c>
      <c r="C48" s="111">
        <f>IF(RES_hhdet_tes!C48=0,"",RES_hhdet_tes!C48/RES_hhdet_fec!C48)</f>
        <v>1.9347208079895699</v>
      </c>
      <c r="D48" s="111">
        <f>IF(RES_hhdet_tes!D48=0,"",RES_hhdet_tes!D48/RES_hhdet_fec!D48)</f>
        <v>2.0223718802822535</v>
      </c>
      <c r="E48" s="111">
        <f>IF(RES_hhdet_tes!E48=0,"",RES_hhdet_tes!E48/RES_hhdet_fec!E48)</f>
        <v>2.1466925719118053</v>
      </c>
      <c r="F48" s="111">
        <f>IF(RES_hhdet_tes!F48=0,"",RES_hhdet_tes!F48/RES_hhdet_fec!F48)</f>
        <v>2.2496031394105627</v>
      </c>
      <c r="G48" s="111">
        <f>IF(RES_hhdet_tes!G48=0,"",RES_hhdet_tes!G48/RES_hhdet_fec!G48)</f>
        <v>2.3921533198808969</v>
      </c>
      <c r="H48" s="111">
        <f>IF(RES_hhdet_tes!H48=0,"",RES_hhdet_tes!H48/RES_hhdet_fec!H48)</f>
        <v>2.6160779143953383</v>
      </c>
      <c r="I48" s="111">
        <f>IF(RES_hhdet_tes!I48=0,"",RES_hhdet_tes!I48/RES_hhdet_fec!I48)</f>
        <v>2.7286133520920077</v>
      </c>
      <c r="J48" s="111">
        <f>IF(RES_hhdet_tes!J48=0,"",RES_hhdet_tes!J48/RES_hhdet_fec!J48)</f>
        <v>2.7859071632375527</v>
      </c>
      <c r="K48" s="111">
        <f>IF(RES_hhdet_tes!K48=0,"",RES_hhdet_tes!K48/RES_hhdet_fec!K48)</f>
        <v>2.8658774570577363</v>
      </c>
      <c r="L48" s="111">
        <f>IF(RES_hhdet_tes!L48=0,"",RES_hhdet_tes!L48/RES_hhdet_fec!L48)</f>
        <v>2.9481018021774994</v>
      </c>
      <c r="M48" s="111">
        <f>IF(RES_hhdet_tes!M48=0,"",RES_hhdet_tes!M48/RES_hhdet_fec!M48)</f>
        <v>3.0539208971204119</v>
      </c>
      <c r="N48" s="111">
        <f>IF(RES_hhdet_tes!N48=0,"",RES_hhdet_tes!N48/RES_hhdet_fec!N48)</f>
        <v>3.1669673195915089</v>
      </c>
      <c r="O48" s="111">
        <f>IF(RES_hhdet_tes!O48=0,"",RES_hhdet_tes!O48/RES_hhdet_fec!O48)</f>
        <v>3.2846925526368249</v>
      </c>
      <c r="P48" s="111">
        <f>IF(RES_hhdet_tes!P48=0,"",RES_hhdet_tes!P48/RES_hhdet_fec!P48)</f>
        <v>3.4089540157103912</v>
      </c>
      <c r="Q48" s="111">
        <f>IF(RES_hhdet_tes!Q48=0,"",RES_hhdet_tes!Q48/RES_hhdet_fec!Q48)</f>
        <v>3.5030939041965126</v>
      </c>
      <c r="R48" s="111">
        <f>IF(RES_hhdet_tes!R48=0,"",RES_hhdet_tes!R48/RES_hhdet_fec!R48)</f>
        <v>3.5877985214085046</v>
      </c>
      <c r="S48" s="111">
        <f>IF(RES_hhdet_tes!S48=0,"",RES_hhdet_tes!S48/RES_hhdet_fec!S48)</f>
        <v>3.6808512220211123</v>
      </c>
      <c r="T48" s="111">
        <f>IF(RES_hhdet_tes!T48=0,"",RES_hhdet_tes!T48/RES_hhdet_fec!T48)</f>
        <v>3.7994142478946333</v>
      </c>
      <c r="U48" s="111">
        <f>IF(RES_hhdet_tes!U48=0,"",RES_hhdet_tes!U48/RES_hhdet_fec!U48)</f>
        <v>3.9293013518946478</v>
      </c>
      <c r="V48" s="111">
        <f>IF(RES_hhdet_tes!V48=0,"",RES_hhdet_tes!V48/RES_hhdet_fec!V48)</f>
        <v>4.0874020392127566</v>
      </c>
      <c r="W48" s="111">
        <f>IF(RES_hhdet_tes!W48=0,"",RES_hhdet_tes!W48/RES_hhdet_fec!W48)</f>
        <v>4.1997071327984683</v>
      </c>
      <c r="DA48" s="63" t="s">
        <v>1950</v>
      </c>
    </row>
    <row r="49" spans="1:105" ht="12" customHeight="1" x14ac:dyDescent="0.25">
      <c r="A49" s="121" t="s">
        <v>55</v>
      </c>
      <c r="B49" s="124">
        <f>IF(RES_hhdet_tes!B49=0,"",RES_hhdet_tes!B49/RES_hhdet_fec!B49)</f>
        <v>0.58006484916163115</v>
      </c>
      <c r="C49" s="124">
        <f>IF(RES_hhdet_tes!C49=0,"",RES_hhdet_tes!C49/RES_hhdet_fec!C49)</f>
        <v>0.57951050230013312</v>
      </c>
      <c r="D49" s="124">
        <f>IF(RES_hhdet_tes!D49=0,"",RES_hhdet_tes!D49/RES_hhdet_fec!D49)</f>
        <v>0.57948564465296304</v>
      </c>
      <c r="E49" s="124">
        <f>IF(RES_hhdet_tes!E49=0,"",RES_hhdet_tes!E49/RES_hhdet_fec!E49)</f>
        <v>0.57899886069735629</v>
      </c>
      <c r="F49" s="124">
        <f>IF(RES_hhdet_tes!F49=0,"",RES_hhdet_tes!F49/RES_hhdet_fec!F49)</f>
        <v>0.57991428094620079</v>
      </c>
      <c r="G49" s="124">
        <f>IF(RES_hhdet_tes!G49=0,"",RES_hhdet_tes!G49/RES_hhdet_fec!G49)</f>
        <v>0.58030867536001784</v>
      </c>
      <c r="H49" s="124">
        <f>IF(RES_hhdet_tes!H49=0,"",RES_hhdet_tes!H49/RES_hhdet_fec!H49)</f>
        <v>0.58255042983795036</v>
      </c>
      <c r="I49" s="124">
        <f>IF(RES_hhdet_tes!I49=0,"",RES_hhdet_tes!I49/RES_hhdet_fec!I49)</f>
        <v>0.58254705013085617</v>
      </c>
      <c r="J49" s="124">
        <f>IF(RES_hhdet_tes!J49=0,"",RES_hhdet_tes!J49/RES_hhdet_fec!J49)</f>
        <v>0.58379880818160457</v>
      </c>
      <c r="K49" s="124">
        <f>IF(RES_hhdet_tes!K49=0,"",RES_hhdet_tes!K49/RES_hhdet_fec!K49)</f>
        <v>0.5821343700038546</v>
      </c>
      <c r="L49" s="124">
        <f>IF(RES_hhdet_tes!L49=0,"",RES_hhdet_tes!L49/RES_hhdet_fec!L49)</f>
        <v>0.58303524702822773</v>
      </c>
      <c r="M49" s="124">
        <f>IF(RES_hhdet_tes!M49=0,"",RES_hhdet_tes!M49/RES_hhdet_fec!M49)</f>
        <v>0.59099242133600971</v>
      </c>
      <c r="N49" s="124">
        <f>IF(RES_hhdet_tes!N49=0,"",RES_hhdet_tes!N49/RES_hhdet_fec!N49)</f>
        <v>0.60060935632718881</v>
      </c>
      <c r="O49" s="124">
        <f>IF(RES_hhdet_tes!O49=0,"",RES_hhdet_tes!O49/RES_hhdet_fec!O49)</f>
        <v>0.61974847105679198</v>
      </c>
      <c r="P49" s="124">
        <f>IF(RES_hhdet_tes!P49=0,"",RES_hhdet_tes!P49/RES_hhdet_fec!P49)</f>
        <v>0.63345412160032133</v>
      </c>
      <c r="Q49" s="124">
        <f>IF(RES_hhdet_tes!Q49=0,"",RES_hhdet_tes!Q49/RES_hhdet_fec!Q49)</f>
        <v>0.62708788325465381</v>
      </c>
      <c r="R49" s="124">
        <f>IF(RES_hhdet_tes!R49=0,"",RES_hhdet_tes!R49/RES_hhdet_fec!R49)</f>
        <v>0.6357987714199449</v>
      </c>
      <c r="S49" s="124">
        <f>IF(RES_hhdet_tes!S49=0,"",RES_hhdet_tes!S49/RES_hhdet_fec!S49)</f>
        <v>0.65205585800840948</v>
      </c>
      <c r="T49" s="124">
        <f>IF(RES_hhdet_tes!T49=0,"",RES_hhdet_tes!T49/RES_hhdet_fec!T49)</f>
        <v>0.66179192258230357</v>
      </c>
      <c r="U49" s="124">
        <f>IF(RES_hhdet_tes!U49=0,"",RES_hhdet_tes!U49/RES_hhdet_fec!U49)</f>
        <v>0.6745164496148246</v>
      </c>
      <c r="V49" s="124">
        <f>IF(RES_hhdet_tes!V49=0,"",RES_hhdet_tes!V49/RES_hhdet_fec!V49)</f>
        <v>0.70222350750034312</v>
      </c>
      <c r="W49" s="124">
        <f>IF(RES_hhdet_tes!W49=0,"",RES_hhdet_tes!W49/RES_hhdet_fec!W49)</f>
        <v>0.72215842672750652</v>
      </c>
      <c r="DA49" s="130" t="s">
        <v>1951</v>
      </c>
    </row>
    <row r="50" spans="1:105" ht="12" customHeight="1" x14ac:dyDescent="0.25">
      <c r="A50" s="97" t="s">
        <v>138</v>
      </c>
      <c r="B50" s="111">
        <f>IF(RES_hhdet_tes!B50=0,"",RES_hhdet_tes!B50/RES_hhdet_fec!B50)</f>
        <v>0.53989861102853898</v>
      </c>
      <c r="C50" s="111">
        <f>IF(RES_hhdet_tes!C50=0,"",RES_hhdet_tes!C50/RES_hhdet_fec!C50)</f>
        <v>0.54170202457318961</v>
      </c>
      <c r="D50" s="111">
        <f>IF(RES_hhdet_tes!D50=0,"",RES_hhdet_tes!D50/RES_hhdet_fec!D50)</f>
        <v>0.54356563811635361</v>
      </c>
      <c r="E50" s="111">
        <f>IF(RES_hhdet_tes!E50=0,"",RES_hhdet_tes!E50/RES_hhdet_fec!E50)</f>
        <v>0.5456136847815084</v>
      </c>
      <c r="F50" s="111">
        <f>IF(RES_hhdet_tes!F50=0,"",RES_hhdet_tes!F50/RES_hhdet_fec!F50)</f>
        <v>0.5479133154217416</v>
      </c>
      <c r="G50" s="111">
        <f>IF(RES_hhdet_tes!G50=0,"",RES_hhdet_tes!G50/RES_hhdet_fec!G50)</f>
        <v>0.55057124571109506</v>
      </c>
      <c r="H50" s="111">
        <f>IF(RES_hhdet_tes!H50=0,"",RES_hhdet_tes!H50/RES_hhdet_fec!H50)</f>
        <v>0.55365304849109875</v>
      </c>
      <c r="I50" s="111">
        <f>IF(RES_hhdet_tes!I50=0,"",RES_hhdet_tes!I50/RES_hhdet_fec!I50)</f>
        <v>0.55666975223083037</v>
      </c>
      <c r="J50" s="111">
        <f>IF(RES_hhdet_tes!J50=0,"",RES_hhdet_tes!J50/RES_hhdet_fec!J50)</f>
        <v>0.56014370140316783</v>
      </c>
      <c r="K50" s="111">
        <f>IF(RES_hhdet_tes!K50=0,"",RES_hhdet_tes!K50/RES_hhdet_fec!K50)</f>
        <v>0.56356415978029961</v>
      </c>
      <c r="L50" s="111">
        <f>IF(RES_hhdet_tes!L50=0,"",RES_hhdet_tes!L50/RES_hhdet_fec!L50)</f>
        <v>0.5668785796942768</v>
      </c>
      <c r="M50" s="111">
        <f>IF(RES_hhdet_tes!M50=0,"",RES_hhdet_tes!M50/RES_hhdet_fec!M50)</f>
        <v>0.57171137730264765</v>
      </c>
      <c r="N50" s="111">
        <f>IF(RES_hhdet_tes!N50=0,"",RES_hhdet_tes!N50/RES_hhdet_fec!N50)</f>
        <v>0.57881411463897481</v>
      </c>
      <c r="O50" s="111">
        <f>IF(RES_hhdet_tes!O50=0,"",RES_hhdet_tes!O50/RES_hhdet_fec!O50)</f>
        <v>0.58556256174472321</v>
      </c>
      <c r="P50" s="111">
        <f>IF(RES_hhdet_tes!P50=0,"",RES_hhdet_tes!P50/RES_hhdet_fec!P50)</f>
        <v>0.58870892303492661</v>
      </c>
      <c r="Q50" s="111">
        <f>IF(RES_hhdet_tes!Q50=0,"",RES_hhdet_tes!Q50/RES_hhdet_fec!Q50)</f>
        <v>0.59944467432183501</v>
      </c>
      <c r="R50" s="111">
        <f>IF(RES_hhdet_tes!R50=0,"",RES_hhdet_tes!R50/RES_hhdet_fec!R50)</f>
        <v>0.61179604869445214</v>
      </c>
      <c r="S50" s="111">
        <f>IF(RES_hhdet_tes!S50=0,"",RES_hhdet_tes!S50/RES_hhdet_fec!S50)</f>
        <v>0.62228812777073084</v>
      </c>
      <c r="T50" s="111">
        <f>IF(RES_hhdet_tes!T50=0,"",RES_hhdet_tes!T50/RES_hhdet_fec!T50)</f>
        <v>0.63607697227374316</v>
      </c>
      <c r="U50" s="111">
        <f>IF(RES_hhdet_tes!U50=0,"",RES_hhdet_tes!U50/RES_hhdet_fec!U50)</f>
        <v>0.6516821371386019</v>
      </c>
      <c r="V50" s="111">
        <f>IF(RES_hhdet_tes!V50=0,"",RES_hhdet_tes!V50/RES_hhdet_fec!V50)</f>
        <v>0.67223014110849943</v>
      </c>
      <c r="W50" s="111">
        <f>IF(RES_hhdet_tes!W50=0,"",RES_hhdet_tes!W50/RES_hhdet_fec!W50)</f>
        <v>0.69735382117467948</v>
      </c>
      <c r="DA50" s="63" t="s">
        <v>1952</v>
      </c>
    </row>
    <row r="51" spans="1:105" ht="12" customHeight="1" x14ac:dyDescent="0.25">
      <c r="A51" s="97" t="s">
        <v>137</v>
      </c>
      <c r="B51" s="111" t="str">
        <f>IF(RES_hhdet_tes!B51=0,"",RES_hhdet_tes!B51/RES_hhdet_fec!B51)</f>
        <v/>
      </c>
      <c r="C51" s="111">
        <f>IF(RES_hhdet_tes!C51=0,"",RES_hhdet_tes!C51/RES_hhdet_fec!C51)</f>
        <v>0.71780827352929522</v>
      </c>
      <c r="D51" s="111">
        <f>IF(RES_hhdet_tes!D51=0,"",RES_hhdet_tes!D51/RES_hhdet_fec!D51)</f>
        <v>0.71800883246423808</v>
      </c>
      <c r="E51" s="111">
        <f>IF(RES_hhdet_tes!E51=0,"",RES_hhdet_tes!E51/RES_hhdet_fec!E51)</f>
        <v>0.71939501469216627</v>
      </c>
      <c r="F51" s="111">
        <f>IF(RES_hhdet_tes!F51=0,"",RES_hhdet_tes!F51/RES_hhdet_fec!F51)</f>
        <v>0.71790994580441903</v>
      </c>
      <c r="G51" s="111">
        <f>IF(RES_hhdet_tes!G51=0,"",RES_hhdet_tes!G51/RES_hhdet_fec!G51)</f>
        <v>0.71948954883374738</v>
      </c>
      <c r="H51" s="111">
        <f>IF(RES_hhdet_tes!H51=0,"",RES_hhdet_tes!H51/RES_hhdet_fec!H51)</f>
        <v>0.72685306252041426</v>
      </c>
      <c r="I51" s="111">
        <f>IF(RES_hhdet_tes!I51=0,"",RES_hhdet_tes!I51/RES_hhdet_fec!I51)</f>
        <v>0.72567097460308427</v>
      </c>
      <c r="J51" s="111">
        <f>IF(RES_hhdet_tes!J51=0,"",RES_hhdet_tes!J51/RES_hhdet_fec!J51)</f>
        <v>0.72721314775321821</v>
      </c>
      <c r="K51" s="111">
        <f>IF(RES_hhdet_tes!K51=0,"",RES_hhdet_tes!K51/RES_hhdet_fec!K51)</f>
        <v>0.7421291383184635</v>
      </c>
      <c r="L51" s="111">
        <f>IF(RES_hhdet_tes!L51=0,"",RES_hhdet_tes!L51/RES_hhdet_fec!L51)</f>
        <v>0.73445396526322038</v>
      </c>
      <c r="M51" s="111">
        <f>IF(RES_hhdet_tes!M51=0,"",RES_hhdet_tes!M51/RES_hhdet_fec!M51)</f>
        <v>0.73272555145785678</v>
      </c>
      <c r="N51" s="111">
        <f>IF(RES_hhdet_tes!N51=0,"",RES_hhdet_tes!N51/RES_hhdet_fec!N51)</f>
        <v>0.75547996341512558</v>
      </c>
      <c r="O51" s="111">
        <f>IF(RES_hhdet_tes!O51=0,"",RES_hhdet_tes!O51/RES_hhdet_fec!O51)</f>
        <v>0.72620831621081616</v>
      </c>
      <c r="P51" s="111">
        <f>IF(RES_hhdet_tes!P51=0,"",RES_hhdet_tes!P51/RES_hhdet_fec!P51)</f>
        <v>0.71252782403649395</v>
      </c>
      <c r="Q51" s="111">
        <f>IF(RES_hhdet_tes!Q51=0,"",RES_hhdet_tes!Q51/RES_hhdet_fec!Q51)</f>
        <v>0.77183255731732658</v>
      </c>
      <c r="R51" s="111">
        <f>IF(RES_hhdet_tes!R51=0,"",RES_hhdet_tes!R51/RES_hhdet_fec!R51)</f>
        <v>0.78609953093978591</v>
      </c>
      <c r="S51" s="111">
        <f>IF(RES_hhdet_tes!S51=0,"",RES_hhdet_tes!S51/RES_hhdet_fec!S51)</f>
        <v>0.79245811114804465</v>
      </c>
      <c r="T51" s="111">
        <f>IF(RES_hhdet_tes!T51=0,"",RES_hhdet_tes!T51/RES_hhdet_fec!T51)</f>
        <v>0.78491314029789827</v>
      </c>
      <c r="U51" s="111">
        <f>IF(RES_hhdet_tes!U51=0,"",RES_hhdet_tes!U51/RES_hhdet_fec!U51)</f>
        <v>0.77857725395206467</v>
      </c>
      <c r="V51" s="111">
        <f>IF(RES_hhdet_tes!V51=0,"",RES_hhdet_tes!V51/RES_hhdet_fec!V51)</f>
        <v>0.80876269276394885</v>
      </c>
      <c r="W51" s="111">
        <f>IF(RES_hhdet_tes!W51=0,"",RES_hhdet_tes!W51/RES_hhdet_fec!W51)</f>
        <v>0.82626229777109761</v>
      </c>
      <c r="DA51" s="63" t="s">
        <v>1953</v>
      </c>
    </row>
    <row r="52" spans="1:105" ht="12" customHeight="1" x14ac:dyDescent="0.25">
      <c r="A52" s="100" t="s">
        <v>216</v>
      </c>
      <c r="B52" s="112" t="str">
        <f>IF(RES_hhdet_tes!B52=0,"",RES_hhdet_tes!B52/RES_hhdet_fec!B52)</f>
        <v/>
      </c>
      <c r="C52" s="112">
        <f>IF(RES_hhdet_tes!C52=0,"",RES_hhdet_tes!C52/RES_hhdet_fec!C52)</f>
        <v>0.55869126137798919</v>
      </c>
      <c r="D52" s="112">
        <f>IF(RES_hhdet_tes!D52=0,"",RES_hhdet_tes!D52/RES_hhdet_fec!D52)</f>
        <v>0.56012116467676165</v>
      </c>
      <c r="E52" s="112">
        <f>IF(RES_hhdet_tes!E52=0,"",RES_hhdet_tes!E52/RES_hhdet_fec!E52)</f>
        <v>0.56127586010922459</v>
      </c>
      <c r="F52" s="112">
        <f>IF(RES_hhdet_tes!F52=0,"",RES_hhdet_tes!F52/RES_hhdet_fec!F52)</f>
        <v>0.56247933793371196</v>
      </c>
      <c r="G52" s="112">
        <f>IF(RES_hhdet_tes!G52=0,"",RES_hhdet_tes!G52/RES_hhdet_fec!G52)</f>
        <v>0.56410453492842161</v>
      </c>
      <c r="H52" s="112">
        <f>IF(RES_hhdet_tes!H52=0,"",RES_hhdet_tes!H52/RES_hhdet_fec!H52)</f>
        <v>0.56655103107700733</v>
      </c>
      <c r="I52" s="112">
        <f>IF(RES_hhdet_tes!I52=0,"",RES_hhdet_tes!I52/RES_hhdet_fec!I52)</f>
        <v>0.56884727131391788</v>
      </c>
      <c r="J52" s="112">
        <f>IF(RES_hhdet_tes!J52=0,"",RES_hhdet_tes!J52/RES_hhdet_fec!J52)</f>
        <v>0.57125911185585032</v>
      </c>
      <c r="K52" s="112">
        <f>IF(RES_hhdet_tes!K52=0,"",RES_hhdet_tes!K52/RES_hhdet_fec!K52)</f>
        <v>0.57579995064296996</v>
      </c>
      <c r="L52" s="112">
        <f>IF(RES_hhdet_tes!L52=0,"",RES_hhdet_tes!L52/RES_hhdet_fec!L52)</f>
        <v>0.57688828214222099</v>
      </c>
      <c r="M52" s="112">
        <f>IF(RES_hhdet_tes!M52=0,"",RES_hhdet_tes!M52/RES_hhdet_fec!M52)</f>
        <v>0.57893992621329626</v>
      </c>
      <c r="N52" s="112">
        <f>IF(RES_hhdet_tes!N52=0,"",RES_hhdet_tes!N52/RES_hhdet_fec!N52)</f>
        <v>0.59285753902001881</v>
      </c>
      <c r="O52" s="112">
        <f>IF(RES_hhdet_tes!O52=0,"",RES_hhdet_tes!O52/RES_hhdet_fec!O52)</f>
        <v>0.59359823340358342</v>
      </c>
      <c r="P52" s="112">
        <f>IF(RES_hhdet_tes!P52=0,"",RES_hhdet_tes!P52/RES_hhdet_fec!P52)</f>
        <v>0.59392026988608571</v>
      </c>
      <c r="Q52" s="112">
        <f>IF(RES_hhdet_tes!Q52=0,"",RES_hhdet_tes!Q52/RES_hhdet_fec!Q52)</f>
        <v>0.60906120357596361</v>
      </c>
      <c r="R52" s="112">
        <f>IF(RES_hhdet_tes!R52=0,"",RES_hhdet_tes!R52/RES_hhdet_fec!R52)</f>
        <v>0.62728022546593043</v>
      </c>
      <c r="S52" s="112">
        <f>IF(RES_hhdet_tes!S52=0,"",RES_hhdet_tes!S52/RES_hhdet_fec!S52)</f>
        <v>0.62988600088372526</v>
      </c>
      <c r="T52" s="112">
        <f>IF(RES_hhdet_tes!T52=0,"",RES_hhdet_tes!T52/RES_hhdet_fec!T52)</f>
        <v>0.63329677053084077</v>
      </c>
      <c r="U52" s="112">
        <f>IF(RES_hhdet_tes!U52=0,"",RES_hhdet_tes!U52/RES_hhdet_fec!U52)</f>
        <v>0.63744821155687292</v>
      </c>
      <c r="V52" s="112">
        <f>IF(RES_hhdet_tes!V52=0,"",RES_hhdet_tes!V52/RES_hhdet_fec!V52)</f>
        <v>0.67270960469072338</v>
      </c>
      <c r="W52" s="112">
        <f>IF(RES_hhdet_tes!W52=0,"",RES_hhdet_tes!W52/RES_hhdet_fec!W52)</f>
        <v>0.7044915524952865</v>
      </c>
      <c r="DA52" s="131" t="s">
        <v>1954</v>
      </c>
    </row>
    <row r="53" spans="1:105" ht="12" customHeight="1" x14ac:dyDescent="0.25">
      <c r="A53" s="103" t="s">
        <v>52</v>
      </c>
      <c r="B53" s="113" t="str">
        <f>IF(RES_hhdet_tes!B53=0,"",RES_hhdet_tes!B53/RES_hhdet_fec!B53)</f>
        <v/>
      </c>
      <c r="C53" s="113">
        <f>IF(RES_hhdet_tes!C53=0,"",RES_hhdet_tes!C53/RES_hhdet_fec!C53)</f>
        <v>1</v>
      </c>
      <c r="D53" s="113">
        <f>IF(RES_hhdet_tes!D53=0,"",RES_hhdet_tes!D53/RES_hhdet_fec!D53)</f>
        <v>1</v>
      </c>
      <c r="E53" s="113">
        <f>IF(RES_hhdet_tes!E53=0,"",RES_hhdet_tes!E53/RES_hhdet_fec!E53)</f>
        <v>1</v>
      </c>
      <c r="F53" s="113">
        <f>IF(RES_hhdet_tes!F53=0,"",RES_hhdet_tes!F53/RES_hhdet_fec!F53)</f>
        <v>1</v>
      </c>
      <c r="G53" s="113">
        <f>IF(RES_hhdet_tes!G53=0,"",RES_hhdet_tes!G53/RES_hhdet_fec!G53)</f>
        <v>1</v>
      </c>
      <c r="H53" s="113">
        <f>IF(RES_hhdet_tes!H53=0,"",RES_hhdet_tes!H53/RES_hhdet_fec!H53)</f>
        <v>1</v>
      </c>
      <c r="I53" s="113">
        <f>IF(RES_hhdet_tes!I53=0,"",RES_hhdet_tes!I53/RES_hhdet_fec!I53)</f>
        <v>1</v>
      </c>
      <c r="J53" s="113">
        <f>IF(RES_hhdet_tes!J53=0,"",RES_hhdet_tes!J53/RES_hhdet_fec!J53)</f>
        <v>1</v>
      </c>
      <c r="K53" s="113">
        <f>IF(RES_hhdet_tes!K53=0,"",RES_hhdet_tes!K53/RES_hhdet_fec!K53)</f>
        <v>1</v>
      </c>
      <c r="L53" s="113">
        <f>IF(RES_hhdet_tes!L53=0,"",RES_hhdet_tes!L53/RES_hhdet_fec!L53)</f>
        <v>1</v>
      </c>
      <c r="M53" s="113">
        <f>IF(RES_hhdet_tes!M53=0,"",RES_hhdet_tes!M53/RES_hhdet_fec!M53)</f>
        <v>1</v>
      </c>
      <c r="N53" s="113">
        <f>IF(RES_hhdet_tes!N53=0,"",RES_hhdet_tes!N53/RES_hhdet_fec!N53)</f>
        <v>1</v>
      </c>
      <c r="O53" s="113">
        <f>IF(RES_hhdet_tes!O53=0,"",RES_hhdet_tes!O53/RES_hhdet_fec!O53)</f>
        <v>1</v>
      </c>
      <c r="P53" s="113">
        <f>IF(RES_hhdet_tes!P53=0,"",RES_hhdet_tes!P53/RES_hhdet_fec!P53)</f>
        <v>1</v>
      </c>
      <c r="Q53" s="113">
        <f>IF(RES_hhdet_tes!Q53=0,"",RES_hhdet_tes!Q53/RES_hhdet_fec!Q53)</f>
        <v>1</v>
      </c>
      <c r="R53" s="113">
        <f>IF(RES_hhdet_tes!R53=0,"",RES_hhdet_tes!R53/RES_hhdet_fec!R53)</f>
        <v>1</v>
      </c>
      <c r="S53" s="113">
        <f>IF(RES_hhdet_tes!S53=0,"",RES_hhdet_tes!S53/RES_hhdet_fec!S53)</f>
        <v>1</v>
      </c>
      <c r="T53" s="113">
        <f>IF(RES_hhdet_tes!T53=0,"",RES_hhdet_tes!T53/RES_hhdet_fec!T53)</f>
        <v>1</v>
      </c>
      <c r="U53" s="113">
        <f>IF(RES_hhdet_tes!U53=0,"",RES_hhdet_tes!U53/RES_hhdet_fec!U53)</f>
        <v>1</v>
      </c>
      <c r="V53" s="113">
        <f>IF(RES_hhdet_tes!V53=0,"",RES_hhdet_tes!V53/RES_hhdet_fec!V53)</f>
        <v>1</v>
      </c>
      <c r="W53" s="113">
        <f>IF(RES_hhdet_tes!W53=0,"",RES_hhdet_tes!W53/RES_hhdet_fec!W53)</f>
        <v>1</v>
      </c>
      <c r="DA53" s="132" t="s">
        <v>1955</v>
      </c>
    </row>
    <row r="54" spans="1:105" ht="12" customHeight="1" x14ac:dyDescent="0.25">
      <c r="A54" s="106" t="s">
        <v>122</v>
      </c>
      <c r="B54" s="112">
        <f>IF(RES_hhdet_tes!B54=0,"",RES_hhdet_tes!B54/RES_hhdet_fec!B54)</f>
        <v>0.67118149562677121</v>
      </c>
      <c r="C54" s="112">
        <f>IF(RES_hhdet_tes!C54=0,"",RES_hhdet_tes!C54/RES_hhdet_fec!C54)</f>
        <v>0.67424274054899258</v>
      </c>
      <c r="D54" s="112">
        <f>IF(RES_hhdet_tes!D54=0,"",RES_hhdet_tes!D54/RES_hhdet_fec!D54)</f>
        <v>0.67634141351897403</v>
      </c>
      <c r="E54" s="112">
        <f>IF(RES_hhdet_tes!E54=0,"",RES_hhdet_tes!E54/RES_hhdet_fec!E54)</f>
        <v>0.67901428584919998</v>
      </c>
      <c r="F54" s="112">
        <f>IF(RES_hhdet_tes!F54=0,"",RES_hhdet_tes!F54/RES_hhdet_fec!F54)</f>
        <v>0.68288583912424161</v>
      </c>
      <c r="G54" s="112">
        <f>IF(RES_hhdet_tes!G54=0,"",RES_hhdet_tes!G54/RES_hhdet_fec!G54)</f>
        <v>0.68787678409566211</v>
      </c>
      <c r="H54" s="112">
        <f>IF(RES_hhdet_tes!H54=0,"",RES_hhdet_tes!H54/RES_hhdet_fec!H54)</f>
        <v>0.69594375699139543</v>
      </c>
      <c r="I54" s="112">
        <f>IF(RES_hhdet_tes!I54=0,"",RES_hhdet_tes!I54/RES_hhdet_fec!I54)</f>
        <v>0.69903244285784694</v>
      </c>
      <c r="J54" s="112">
        <f>IF(RES_hhdet_tes!J54=0,"",RES_hhdet_tes!J54/RES_hhdet_fec!J54)</f>
        <v>0.69938603256570864</v>
      </c>
      <c r="K54" s="112">
        <f>IF(RES_hhdet_tes!K54=0,"",RES_hhdet_tes!K54/RES_hhdet_fec!K54)</f>
        <v>0.70028652845301698</v>
      </c>
      <c r="L54" s="112">
        <f>IF(RES_hhdet_tes!L54=0,"",RES_hhdet_tes!L54/RES_hhdet_fec!L54)</f>
        <v>0.70050603338839512</v>
      </c>
      <c r="M54" s="112">
        <f>IF(RES_hhdet_tes!M54=0,"",RES_hhdet_tes!M54/RES_hhdet_fec!M54)</f>
        <v>0.70329096738376684</v>
      </c>
      <c r="N54" s="112">
        <f>IF(RES_hhdet_tes!N54=0,"",RES_hhdet_tes!N54/RES_hhdet_fec!N54)</f>
        <v>0.70911167873259895</v>
      </c>
      <c r="O54" s="112">
        <f>IF(RES_hhdet_tes!O54=0,"",RES_hhdet_tes!O54/RES_hhdet_fec!O54)</f>
        <v>0.71800803115169221</v>
      </c>
      <c r="P54" s="112">
        <f>IF(RES_hhdet_tes!P54=0,"",RES_hhdet_tes!P54/RES_hhdet_fec!P54)</f>
        <v>0.72703132384585722</v>
      </c>
      <c r="Q54" s="112">
        <f>IF(RES_hhdet_tes!Q54=0,"",RES_hhdet_tes!Q54/RES_hhdet_fec!Q54)</f>
        <v>0.72852336312450117</v>
      </c>
      <c r="R54" s="112">
        <f>IF(RES_hhdet_tes!R54=0,"",RES_hhdet_tes!R54/RES_hhdet_fec!R54)</f>
        <v>0.72996411432046537</v>
      </c>
      <c r="S54" s="112">
        <f>IF(RES_hhdet_tes!S54=0,"",RES_hhdet_tes!S54/RES_hhdet_fec!S54)</f>
        <v>0.73018971816685407</v>
      </c>
      <c r="T54" s="112">
        <f>IF(RES_hhdet_tes!T54=0,"",RES_hhdet_tes!T54/RES_hhdet_fec!T54)</f>
        <v>0.73100175500229836</v>
      </c>
      <c r="U54" s="112">
        <f>IF(RES_hhdet_tes!U54=0,"",RES_hhdet_tes!U54/RES_hhdet_fec!U54)</f>
        <v>0.7504825694935533</v>
      </c>
      <c r="V54" s="112">
        <f>IF(RES_hhdet_tes!V54=0,"",RES_hhdet_tes!V54/RES_hhdet_fec!V54)</f>
        <v>0.76045540190638916</v>
      </c>
      <c r="W54" s="112">
        <f>IF(RES_hhdet_tes!W54=0,"",RES_hhdet_tes!W54/RES_hhdet_fec!W54)</f>
        <v>0.78014906991662436</v>
      </c>
      <c r="DA54" s="131" t="s">
        <v>1956</v>
      </c>
    </row>
    <row r="55" spans="1:105" ht="12" customHeight="1" x14ac:dyDescent="0.25">
      <c r="A55" s="107" t="s">
        <v>121</v>
      </c>
      <c r="B55" s="113">
        <f>IF(RES_hhdet_tes!B55=0,"",RES_hhdet_tes!B55/RES_hhdet_fec!B55)</f>
        <v>0.79869743853105679</v>
      </c>
      <c r="C55" s="113">
        <f>IF(RES_hhdet_tes!C55=0,"",RES_hhdet_tes!C55/RES_hhdet_fec!C55)</f>
        <v>0.82032730265445009</v>
      </c>
      <c r="D55" s="113">
        <f>IF(RES_hhdet_tes!D55=0,"",RES_hhdet_tes!D55/RES_hhdet_fec!D55)</f>
        <v>0.82049791601332667</v>
      </c>
      <c r="E55" s="113">
        <f>IF(RES_hhdet_tes!E55=0,"",RES_hhdet_tes!E55/RES_hhdet_fec!E55)</f>
        <v>0.82133589325189771</v>
      </c>
      <c r="F55" s="113">
        <f>IF(RES_hhdet_tes!F55=0,"",RES_hhdet_tes!F55/RES_hhdet_fec!F55)</f>
        <v>0.81983164290453836</v>
      </c>
      <c r="G55" s="113">
        <f>IF(RES_hhdet_tes!G55=0,"",RES_hhdet_tes!G55/RES_hhdet_fec!G55)</f>
        <v>0.82076445991099356</v>
      </c>
      <c r="H55" s="113">
        <f>IF(RES_hhdet_tes!H55=0,"",RES_hhdet_tes!H55/RES_hhdet_fec!H55)</f>
        <v>0.82532668853256708</v>
      </c>
      <c r="I55" s="113">
        <f>IF(RES_hhdet_tes!I55=0,"",RES_hhdet_tes!I55/RES_hhdet_fec!I55)</f>
        <v>0.82362750506737459</v>
      </c>
      <c r="J55" s="113">
        <f>IF(RES_hhdet_tes!J55=0,"",RES_hhdet_tes!J55/RES_hhdet_fec!J55)</f>
        <v>0.82486433485794886</v>
      </c>
      <c r="K55" s="113">
        <f>IF(RES_hhdet_tes!K55=0,"",RES_hhdet_tes!K55/RES_hhdet_fec!K55)</f>
        <v>0.83406632750829712</v>
      </c>
      <c r="L55" s="113">
        <f>IF(RES_hhdet_tes!L55=0,"",RES_hhdet_tes!L55/RES_hhdet_fec!L55)</f>
        <v>0.83839129174571903</v>
      </c>
      <c r="M55" s="113">
        <f>IF(RES_hhdet_tes!M55=0,"",RES_hhdet_tes!M55/RES_hhdet_fec!M55)</f>
        <v>0.8315014358901559</v>
      </c>
      <c r="N55" s="113">
        <f>IF(RES_hhdet_tes!N55=0,"",RES_hhdet_tes!N55/RES_hhdet_fec!N55)</f>
        <v>0.84515590069837077</v>
      </c>
      <c r="O55" s="113">
        <f>IF(RES_hhdet_tes!O55=0,"",RES_hhdet_tes!O55/RES_hhdet_fec!O55)</f>
        <v>0.82618524399594884</v>
      </c>
      <c r="P55" s="113">
        <f>IF(RES_hhdet_tes!P55=0,"",RES_hhdet_tes!P55/RES_hhdet_fec!P55)</f>
        <v>0.81791237527963567</v>
      </c>
      <c r="Q55" s="113">
        <f>IF(RES_hhdet_tes!Q55=0,"",RES_hhdet_tes!Q55/RES_hhdet_fec!Q55)</f>
        <v>0.86268081537355723</v>
      </c>
      <c r="R55" s="113">
        <f>IF(RES_hhdet_tes!R55=0,"",RES_hhdet_tes!R55/RES_hhdet_fec!R55)</f>
        <v>0.86547333915785307</v>
      </c>
      <c r="S55" s="113">
        <f>IF(RES_hhdet_tes!S55=0,"",RES_hhdet_tes!S55/RES_hhdet_fec!S55)</f>
        <v>0.86796605669359916</v>
      </c>
      <c r="T55" s="113">
        <f>IF(RES_hhdet_tes!T55=0,"",RES_hhdet_tes!T55/RES_hhdet_fec!T55)</f>
        <v>0.85968570133486655</v>
      </c>
      <c r="U55" s="113">
        <f>IF(RES_hhdet_tes!U55=0,"",RES_hhdet_tes!U55/RES_hhdet_fec!U55)</f>
        <v>0.86416614233766875</v>
      </c>
      <c r="V55" s="113">
        <f>IF(RES_hhdet_tes!V55=0,"",RES_hhdet_tes!V55/RES_hhdet_fec!V55)</f>
        <v>0.88034509719500276</v>
      </c>
      <c r="W55" s="113">
        <f>IF(RES_hhdet_tes!W55=0,"",RES_hhdet_tes!W55/RES_hhdet_fec!W55)</f>
        <v>0.8819522647497291</v>
      </c>
      <c r="DA55" s="132" t="s">
        <v>1957</v>
      </c>
    </row>
    <row r="56" spans="1:105" ht="12" customHeight="1" x14ac:dyDescent="0.25">
      <c r="A56" s="108" t="s">
        <v>53</v>
      </c>
      <c r="B56" s="111">
        <f>IF(RES_hhdet_tes!B56=0,"",RES_hhdet_tes!B56/RES_hhdet_fec!B56)</f>
        <v>0.67118149562677121</v>
      </c>
      <c r="C56" s="111">
        <f>IF(RES_hhdet_tes!C56=0,"",RES_hhdet_tes!C56/RES_hhdet_fec!C56)</f>
        <v>0.69445119708488467</v>
      </c>
      <c r="D56" s="111">
        <f>IF(RES_hhdet_tes!D56=0,"",RES_hhdet_tes!D56/RES_hhdet_fec!D56)</f>
        <v>0.6956599723997563</v>
      </c>
      <c r="E56" s="111">
        <f>IF(RES_hhdet_tes!E56=0,"",RES_hhdet_tes!E56/RES_hhdet_fec!E56)</f>
        <v>0.69635013869470153</v>
      </c>
      <c r="F56" s="111">
        <f>IF(RES_hhdet_tes!F56=0,"",RES_hhdet_tes!F56/RES_hhdet_fec!F56)</f>
        <v>0.69697613706755368</v>
      </c>
      <c r="G56" s="111">
        <f>IF(RES_hhdet_tes!G56=0,"",RES_hhdet_tes!G56/RES_hhdet_fec!G56)</f>
        <v>0.69780417163136144</v>
      </c>
      <c r="H56" s="111">
        <f>IF(RES_hhdet_tes!H56=0,"",RES_hhdet_tes!H56/RES_hhdet_fec!H56)</f>
        <v>0.69910433169936093</v>
      </c>
      <c r="I56" s="111">
        <f>IF(RES_hhdet_tes!I56=0,"",RES_hhdet_tes!I56/RES_hhdet_fec!I56)</f>
        <v>0.69963900715722682</v>
      </c>
      <c r="J56" s="111">
        <f>IF(RES_hhdet_tes!J56=0,"",RES_hhdet_tes!J56/RES_hhdet_fec!J56)</f>
        <v>0.70095209841362627</v>
      </c>
      <c r="K56" s="111">
        <f>IF(RES_hhdet_tes!K56=0,"",RES_hhdet_tes!K56/RES_hhdet_fec!K56)</f>
        <v>0.7016709320368939</v>
      </c>
      <c r="L56" s="111">
        <f>IF(RES_hhdet_tes!L56=0,"",RES_hhdet_tes!L56/RES_hhdet_fec!L56)</f>
        <v>0.70200695120931644</v>
      </c>
      <c r="M56" s="111">
        <f>IF(RES_hhdet_tes!M56=0,"",RES_hhdet_tes!M56/RES_hhdet_fec!M56)</f>
        <v>0.70681405508030448</v>
      </c>
      <c r="N56" s="111">
        <f>IF(RES_hhdet_tes!N56=0,"",RES_hhdet_tes!N56/RES_hhdet_fec!N56)</f>
        <v>0.71341739367185386</v>
      </c>
      <c r="O56" s="111">
        <f>IF(RES_hhdet_tes!O56=0,"",RES_hhdet_tes!O56/RES_hhdet_fec!O56)</f>
        <v>0.71907350030308048</v>
      </c>
      <c r="P56" s="111">
        <f>IF(RES_hhdet_tes!P56=0,"",RES_hhdet_tes!P56/RES_hhdet_fec!P56)</f>
        <v>0.72380824765967988</v>
      </c>
      <c r="Q56" s="111">
        <f>IF(RES_hhdet_tes!Q56=0,"",RES_hhdet_tes!Q56/RES_hhdet_fec!Q56)</f>
        <v>0.72614608860679941</v>
      </c>
      <c r="R56" s="111">
        <f>IF(RES_hhdet_tes!R56=0,"",RES_hhdet_tes!R56/RES_hhdet_fec!R56)</f>
        <v>0.72754887813520708</v>
      </c>
      <c r="S56" s="111">
        <f>IF(RES_hhdet_tes!S56=0,"",RES_hhdet_tes!S56/RES_hhdet_fec!S56)</f>
        <v>0.73221518613512604</v>
      </c>
      <c r="T56" s="111">
        <f>IF(RES_hhdet_tes!T56=0,"",RES_hhdet_tes!T56/RES_hhdet_fec!T56)</f>
        <v>0.74451340495591611</v>
      </c>
      <c r="U56" s="111">
        <f>IF(RES_hhdet_tes!U56=0,"",RES_hhdet_tes!U56/RES_hhdet_fec!U56)</f>
        <v>0.74898707545081156</v>
      </c>
      <c r="V56" s="111">
        <f>IF(RES_hhdet_tes!V56=0,"",RES_hhdet_tes!V56/RES_hhdet_fec!V56)</f>
        <v>0.7780320468257419</v>
      </c>
      <c r="W56" s="111">
        <f>IF(RES_hhdet_tes!W56=0,"",RES_hhdet_tes!W56/RES_hhdet_fec!W56)</f>
        <v>0.78850623470906744</v>
      </c>
      <c r="DA56" s="63" t="s">
        <v>1958</v>
      </c>
    </row>
    <row r="57" spans="1:105" ht="12" customHeight="1" x14ac:dyDescent="0.25">
      <c r="A57" s="108" t="s">
        <v>52</v>
      </c>
      <c r="B57" s="111">
        <f>IF(RES_hhdet_tes!B57=0,"",RES_hhdet_tes!B57/RES_hhdet_fec!B57)</f>
        <v>1</v>
      </c>
      <c r="C57" s="111">
        <f>IF(RES_hhdet_tes!C57=0,"",RES_hhdet_tes!C57/RES_hhdet_fec!C57)</f>
        <v>1</v>
      </c>
      <c r="D57" s="111">
        <f>IF(RES_hhdet_tes!D57=0,"",RES_hhdet_tes!D57/RES_hhdet_fec!D57)</f>
        <v>1</v>
      </c>
      <c r="E57" s="111">
        <f>IF(RES_hhdet_tes!E57=0,"",RES_hhdet_tes!E57/RES_hhdet_fec!E57)</f>
        <v>1</v>
      </c>
      <c r="F57" s="111">
        <f>IF(RES_hhdet_tes!F57=0,"",RES_hhdet_tes!F57/RES_hhdet_fec!F57)</f>
        <v>1</v>
      </c>
      <c r="G57" s="111">
        <f>IF(RES_hhdet_tes!G57=0,"",RES_hhdet_tes!G57/RES_hhdet_fec!G57)</f>
        <v>1</v>
      </c>
      <c r="H57" s="111">
        <f>IF(RES_hhdet_tes!H57=0,"",RES_hhdet_tes!H57/RES_hhdet_fec!H57)</f>
        <v>1</v>
      </c>
      <c r="I57" s="111">
        <f>IF(RES_hhdet_tes!I57=0,"",RES_hhdet_tes!I57/RES_hhdet_fec!I57)</f>
        <v>1</v>
      </c>
      <c r="J57" s="111">
        <f>IF(RES_hhdet_tes!J57=0,"",RES_hhdet_tes!J57/RES_hhdet_fec!J57)</f>
        <v>1</v>
      </c>
      <c r="K57" s="111">
        <f>IF(RES_hhdet_tes!K57=0,"",RES_hhdet_tes!K57/RES_hhdet_fec!K57)</f>
        <v>1</v>
      </c>
      <c r="L57" s="111">
        <f>IF(RES_hhdet_tes!L57=0,"",RES_hhdet_tes!L57/RES_hhdet_fec!L57)</f>
        <v>1</v>
      </c>
      <c r="M57" s="111">
        <f>IF(RES_hhdet_tes!M57=0,"",RES_hhdet_tes!M57/RES_hhdet_fec!M57)</f>
        <v>1</v>
      </c>
      <c r="N57" s="111">
        <f>IF(RES_hhdet_tes!N57=0,"",RES_hhdet_tes!N57/RES_hhdet_fec!N57)</f>
        <v>1</v>
      </c>
      <c r="O57" s="111">
        <f>IF(RES_hhdet_tes!O57=0,"",RES_hhdet_tes!O57/RES_hhdet_fec!O57)</f>
        <v>1</v>
      </c>
      <c r="P57" s="111">
        <f>IF(RES_hhdet_tes!P57=0,"",RES_hhdet_tes!P57/RES_hhdet_fec!P57)</f>
        <v>1</v>
      </c>
      <c r="Q57" s="111">
        <f>IF(RES_hhdet_tes!Q57=0,"",RES_hhdet_tes!Q57/RES_hhdet_fec!Q57)</f>
        <v>1</v>
      </c>
      <c r="R57" s="111">
        <f>IF(RES_hhdet_tes!R57=0,"",RES_hhdet_tes!R57/RES_hhdet_fec!R57)</f>
        <v>1</v>
      </c>
      <c r="S57" s="111">
        <f>IF(RES_hhdet_tes!S57=0,"",RES_hhdet_tes!S57/RES_hhdet_fec!S57)</f>
        <v>1</v>
      </c>
      <c r="T57" s="111">
        <f>IF(RES_hhdet_tes!T57=0,"",RES_hhdet_tes!T57/RES_hhdet_fec!T57)</f>
        <v>1</v>
      </c>
      <c r="U57" s="111">
        <f>IF(RES_hhdet_tes!U57=0,"",RES_hhdet_tes!U57/RES_hhdet_fec!U57)</f>
        <v>1</v>
      </c>
      <c r="V57" s="111">
        <f>IF(RES_hhdet_tes!V57=0,"",RES_hhdet_tes!V57/RES_hhdet_fec!V57)</f>
        <v>1</v>
      </c>
      <c r="W57" s="111">
        <f>IF(RES_hhdet_tes!W57=0,"",RES_hhdet_tes!W57/RES_hhdet_fec!W57)</f>
        <v>1</v>
      </c>
      <c r="DA57" s="63" t="s">
        <v>1959</v>
      </c>
    </row>
    <row r="58" spans="1:105" ht="12" customHeight="1" x14ac:dyDescent="0.25">
      <c r="A58" s="121" t="s">
        <v>54</v>
      </c>
      <c r="B58" s="124">
        <f>IF(RES_hhdet_tes!B58=0,"",RES_hhdet_tes!B58/RES_hhdet_fec!B58)</f>
        <v>0.69672042347035235</v>
      </c>
      <c r="C58" s="124">
        <f>IF(RES_hhdet_tes!C58=0,"",RES_hhdet_tes!C58/RES_hhdet_fec!C58)</f>
        <v>0.69392347768676355</v>
      </c>
      <c r="D58" s="124">
        <f>IF(RES_hhdet_tes!D58=0,"",RES_hhdet_tes!D58/RES_hhdet_fec!D58)</f>
        <v>0.73496338107936143</v>
      </c>
      <c r="E58" s="124">
        <f>IF(RES_hhdet_tes!E58=0,"",RES_hhdet_tes!E58/RES_hhdet_fec!E58)</f>
        <v>0.7520405230305387</v>
      </c>
      <c r="F58" s="124">
        <f>IF(RES_hhdet_tes!F58=0,"",RES_hhdet_tes!F58/RES_hhdet_fec!F58)</f>
        <v>0.74099613991823299</v>
      </c>
      <c r="G58" s="124">
        <f>IF(RES_hhdet_tes!G58=0,"",RES_hhdet_tes!G58/RES_hhdet_fec!G58)</f>
        <v>0.73044337105530022</v>
      </c>
      <c r="H58" s="124">
        <f>IF(RES_hhdet_tes!H58=0,"",RES_hhdet_tes!H58/RES_hhdet_fec!H58)</f>
        <v>0.73311886635944445</v>
      </c>
      <c r="I58" s="124">
        <f>IF(RES_hhdet_tes!I58=0,"",RES_hhdet_tes!I58/RES_hhdet_fec!I58)</f>
        <v>0.76129809884558797</v>
      </c>
      <c r="J58" s="124">
        <f>IF(RES_hhdet_tes!J58=0,"",RES_hhdet_tes!J58/RES_hhdet_fec!J58)</f>
        <v>0.76221578471261575</v>
      </c>
      <c r="K58" s="124">
        <f>IF(RES_hhdet_tes!K58=0,"",RES_hhdet_tes!K58/RES_hhdet_fec!K58)</f>
        <v>0.73981493606046511</v>
      </c>
      <c r="L58" s="124">
        <f>IF(RES_hhdet_tes!L58=0,"",RES_hhdet_tes!L58/RES_hhdet_fec!L58)</f>
        <v>0.74167417858756479</v>
      </c>
      <c r="M58" s="124">
        <f>IF(RES_hhdet_tes!M58=0,"",RES_hhdet_tes!M58/RES_hhdet_fec!M58)</f>
        <v>0.76854190304616943</v>
      </c>
      <c r="N58" s="124">
        <f>IF(RES_hhdet_tes!N58=0,"",RES_hhdet_tes!N58/RES_hhdet_fec!N58)</f>
        <v>0.77982325272355146</v>
      </c>
      <c r="O58" s="124">
        <f>IF(RES_hhdet_tes!O58=0,"",RES_hhdet_tes!O58/RES_hhdet_fec!O58)</f>
        <v>0.78207003696912902</v>
      </c>
      <c r="P58" s="124">
        <f>IF(RES_hhdet_tes!P58=0,"",RES_hhdet_tes!P58/RES_hhdet_fec!P58)</f>
        <v>0.78368001275179744</v>
      </c>
      <c r="Q58" s="124">
        <f>IF(RES_hhdet_tes!Q58=0,"",RES_hhdet_tes!Q58/RES_hhdet_fec!Q58)</f>
        <v>0.78502596125201807</v>
      </c>
      <c r="R58" s="124">
        <f>IF(RES_hhdet_tes!R58=0,"",RES_hhdet_tes!R58/RES_hhdet_fec!R58)</f>
        <v>0.78905466009388736</v>
      </c>
      <c r="S58" s="124">
        <f>IF(RES_hhdet_tes!S58=0,"",RES_hhdet_tes!S58/RES_hhdet_fec!S58)</f>
        <v>0.79504724393440551</v>
      </c>
      <c r="T58" s="124">
        <f>IF(RES_hhdet_tes!T58=0,"",RES_hhdet_tes!T58/RES_hhdet_fec!T58)</f>
        <v>0.80217355370659438</v>
      </c>
      <c r="U58" s="124">
        <f>IF(RES_hhdet_tes!U58=0,"",RES_hhdet_tes!U58/RES_hhdet_fec!U58)</f>
        <v>0.80901460714101003</v>
      </c>
      <c r="V58" s="124">
        <f>IF(RES_hhdet_tes!V58=0,"",RES_hhdet_tes!V58/RES_hhdet_fec!V58)</f>
        <v>0.81458034551389846</v>
      </c>
      <c r="W58" s="124">
        <f>IF(RES_hhdet_tes!W58=0,"",RES_hhdet_tes!W58/RES_hhdet_fec!W58)</f>
        <v>0.84197419394192852</v>
      </c>
      <c r="DA58" s="130" t="s">
        <v>1960</v>
      </c>
    </row>
    <row r="59" spans="1:105" ht="12" customHeight="1" x14ac:dyDescent="0.25">
      <c r="A59" s="97" t="s">
        <v>50</v>
      </c>
      <c r="B59" s="111">
        <f>IF(RES_hhdet_tes!B59=0,"",RES_hhdet_tes!B59/RES_hhdet_fec!B59)</f>
        <v>0.61513665692996511</v>
      </c>
      <c r="C59" s="111">
        <f>IF(RES_hhdet_tes!C59=0,"",RES_hhdet_tes!C59/RES_hhdet_fec!C59)</f>
        <v>0.61532322504176973</v>
      </c>
      <c r="D59" s="111">
        <f>IF(RES_hhdet_tes!D59=0,"",RES_hhdet_tes!D59/RES_hhdet_fec!D59)</f>
        <v>0.61536660172028868</v>
      </c>
      <c r="E59" s="111">
        <f>IF(RES_hhdet_tes!E59=0,"",RES_hhdet_tes!E59/RES_hhdet_fec!E59)</f>
        <v>0.6153705632676485</v>
      </c>
      <c r="F59" s="111">
        <f>IF(RES_hhdet_tes!F59=0,"",RES_hhdet_tes!F59/RES_hhdet_fec!F59)</f>
        <v>0.61589519270030224</v>
      </c>
      <c r="G59" s="111">
        <f>IF(RES_hhdet_tes!G59=0,"",RES_hhdet_tes!G59/RES_hhdet_fec!G59)</f>
        <v>0.61893314885700235</v>
      </c>
      <c r="H59" s="111">
        <f>IF(RES_hhdet_tes!H59=0,"",RES_hhdet_tes!H59/RES_hhdet_fec!H59)</f>
        <v>0.6212531442166489</v>
      </c>
      <c r="I59" s="111">
        <f>IF(RES_hhdet_tes!I59=0,"",RES_hhdet_tes!I59/RES_hhdet_fec!I59)</f>
        <v>0.62217017723110402</v>
      </c>
      <c r="J59" s="111">
        <f>IF(RES_hhdet_tes!J59=0,"",RES_hhdet_tes!J59/RES_hhdet_fec!J59)</f>
        <v>0.62218858312858405</v>
      </c>
      <c r="K59" s="111">
        <f>IF(RES_hhdet_tes!K59=0,"",RES_hhdet_tes!K59/RES_hhdet_fec!K59)</f>
        <v>0.62228156309333493</v>
      </c>
      <c r="L59" s="111">
        <f>IF(RES_hhdet_tes!L59=0,"",RES_hhdet_tes!L59/RES_hhdet_fec!L59)</f>
        <v>0.62229505246604111</v>
      </c>
      <c r="M59" s="111">
        <f>IF(RES_hhdet_tes!M59=0,"",RES_hhdet_tes!M59/RES_hhdet_fec!M59)</f>
        <v>0.62233845326166581</v>
      </c>
      <c r="N59" s="111">
        <f>IF(RES_hhdet_tes!N59=0,"",RES_hhdet_tes!N59/RES_hhdet_fec!N59)</f>
        <v>0.62245571800935418</v>
      </c>
      <c r="O59" s="111">
        <f>IF(RES_hhdet_tes!O59=0,"",RES_hhdet_tes!O59/RES_hhdet_fec!O59)</f>
        <v>0.62271085275383686</v>
      </c>
      <c r="P59" s="111">
        <f>IF(RES_hhdet_tes!P59=0,"",RES_hhdet_tes!P59/RES_hhdet_fec!P59)</f>
        <v>0.62288255240986357</v>
      </c>
      <c r="Q59" s="111">
        <f>IF(RES_hhdet_tes!Q59=0,"",RES_hhdet_tes!Q59/RES_hhdet_fec!Q59)</f>
        <v>0.62288897002108401</v>
      </c>
      <c r="R59" s="111">
        <f>IF(RES_hhdet_tes!R59=0,"",RES_hhdet_tes!R59/RES_hhdet_fec!R59)</f>
        <v>0.62300461409076902</v>
      </c>
      <c r="S59" s="111">
        <f>IF(RES_hhdet_tes!S59=0,"",RES_hhdet_tes!S59/RES_hhdet_fec!S59)</f>
        <v>0.62330771115818973</v>
      </c>
      <c r="T59" s="111">
        <f>IF(RES_hhdet_tes!T59=0,"",RES_hhdet_tes!T59/RES_hhdet_fec!T59)</f>
        <v>0.62370223755841292</v>
      </c>
      <c r="U59" s="111">
        <f>IF(RES_hhdet_tes!U59=0,"",RES_hhdet_tes!U59/RES_hhdet_fec!U59)</f>
        <v>0.62429425074077916</v>
      </c>
      <c r="V59" s="111">
        <f>IF(RES_hhdet_tes!V59=0,"",RES_hhdet_tes!V59/RES_hhdet_fec!V59)</f>
        <v>0.6250456498207948</v>
      </c>
      <c r="W59" s="111">
        <f>IF(RES_hhdet_tes!W59=0,"",RES_hhdet_tes!W59/RES_hhdet_fec!W59)</f>
        <v>0.62531786616881013</v>
      </c>
      <c r="DA59" s="63" t="s">
        <v>1961</v>
      </c>
    </row>
    <row r="60" spans="1:105" ht="12" customHeight="1" x14ac:dyDescent="0.25">
      <c r="A60" s="109" t="s">
        <v>120</v>
      </c>
      <c r="B60" s="45">
        <f>IF(RES_hhdet_tes!B60=0,"",RES_hhdet_tes!B60/RES_hhdet_fec!B60)</f>
        <v>0.75897860896710378</v>
      </c>
      <c r="C60" s="45">
        <f>IF(RES_hhdet_tes!C60=0,"",RES_hhdet_tes!C60/RES_hhdet_fec!C60)</f>
        <v>0.76232041680512497</v>
      </c>
      <c r="D60" s="45">
        <f>IF(RES_hhdet_tes!D60=0,"",RES_hhdet_tes!D60/RES_hhdet_fec!D60)</f>
        <v>0.7660343399378845</v>
      </c>
      <c r="E60" s="45">
        <f>IF(RES_hhdet_tes!E60=0,"",RES_hhdet_tes!E60/RES_hhdet_fec!E60)</f>
        <v>0.76860180312523985</v>
      </c>
      <c r="F60" s="45">
        <f>IF(RES_hhdet_tes!F60=0,"",RES_hhdet_tes!F60/RES_hhdet_fec!F60)</f>
        <v>0.77074488804892638</v>
      </c>
      <c r="G60" s="45">
        <f>IF(RES_hhdet_tes!G60=0,"",RES_hhdet_tes!G60/RES_hhdet_fec!G60)</f>
        <v>0.77309884993601963</v>
      </c>
      <c r="H60" s="45">
        <f>IF(RES_hhdet_tes!H60=0,"",RES_hhdet_tes!H60/RES_hhdet_fec!H60)</f>
        <v>0.77635149597978592</v>
      </c>
      <c r="I60" s="45">
        <f>IF(RES_hhdet_tes!I60=0,"",RES_hhdet_tes!I60/RES_hhdet_fec!I60)</f>
        <v>0.77820116962675634</v>
      </c>
      <c r="J60" s="45">
        <f>IF(RES_hhdet_tes!J60=0,"",RES_hhdet_tes!J60/RES_hhdet_fec!J60)</f>
        <v>0.77935226056931184</v>
      </c>
      <c r="K60" s="45">
        <f>IF(RES_hhdet_tes!K60=0,"",RES_hhdet_tes!K60/RES_hhdet_fec!K60)</f>
        <v>0.78076868584311698</v>
      </c>
      <c r="L60" s="45">
        <f>IF(RES_hhdet_tes!L60=0,"",RES_hhdet_tes!L60/RES_hhdet_fec!L60)</f>
        <v>0.78247865535982664</v>
      </c>
      <c r="M60" s="45">
        <f>IF(RES_hhdet_tes!M60=0,"",RES_hhdet_tes!M60/RES_hhdet_fec!M60)</f>
        <v>0.78469987121478602</v>
      </c>
      <c r="N60" s="45">
        <f>IF(RES_hhdet_tes!N60=0,"",RES_hhdet_tes!N60/RES_hhdet_fec!N60)</f>
        <v>0.78747475083824225</v>
      </c>
      <c r="O60" s="45">
        <f>IF(RES_hhdet_tes!O60=0,"",RES_hhdet_tes!O60/RES_hhdet_fec!O60)</f>
        <v>0.79032764742977624</v>
      </c>
      <c r="P60" s="45">
        <f>IF(RES_hhdet_tes!P60=0,"",RES_hhdet_tes!P60/RES_hhdet_fec!P60)</f>
        <v>0.79303384421469969</v>
      </c>
      <c r="Q60" s="45">
        <f>IF(RES_hhdet_tes!Q60=0,"",RES_hhdet_tes!Q60/RES_hhdet_fec!Q60)</f>
        <v>0.79644115760647183</v>
      </c>
      <c r="R60" s="45">
        <f>IF(RES_hhdet_tes!R60=0,"",RES_hhdet_tes!R60/RES_hhdet_fec!R60)</f>
        <v>0.80092337516927803</v>
      </c>
      <c r="S60" s="45">
        <f>IF(RES_hhdet_tes!S60=0,"",RES_hhdet_tes!S60/RES_hhdet_fec!S60)</f>
        <v>0.80637636836767945</v>
      </c>
      <c r="T60" s="45">
        <f>IF(RES_hhdet_tes!T60=0,"",RES_hhdet_tes!T60/RES_hhdet_fec!T60)</f>
        <v>0.81536282169232244</v>
      </c>
      <c r="U60" s="45">
        <f>IF(RES_hhdet_tes!U60=0,"",RES_hhdet_tes!U60/RES_hhdet_fec!U60)</f>
        <v>0.82750237375553537</v>
      </c>
      <c r="V60" s="45">
        <f>IF(RES_hhdet_tes!V60=0,"",RES_hhdet_tes!V60/RES_hhdet_fec!V60)</f>
        <v>0.84282128072221685</v>
      </c>
      <c r="W60" s="45">
        <f>IF(RES_hhdet_tes!W60=0,"",RES_hhdet_tes!W60/RES_hhdet_fec!W60)</f>
        <v>0.85702813326455096</v>
      </c>
      <c r="DA60" s="60" t="s">
        <v>1962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>
        <f>IF(RES_hhdet_tes!B62=0,"",RES_hhdet_tes!B62/RES_hhdet_fec!B62)</f>
        <v>0.54101198314573906</v>
      </c>
      <c r="C62" s="119">
        <f>IF(RES_hhdet_tes!C62=0,"",RES_hhdet_tes!C62/RES_hhdet_fec!C62)</f>
        <v>0.54881453023564442</v>
      </c>
      <c r="D62" s="119">
        <f>IF(RES_hhdet_tes!D62=0,"",RES_hhdet_tes!D62/RES_hhdet_fec!D62)</f>
        <v>0.56003114142203547</v>
      </c>
      <c r="E62" s="119">
        <f>IF(RES_hhdet_tes!E62=0,"",RES_hhdet_tes!E62/RES_hhdet_fec!E62)</f>
        <v>0.57274572153168357</v>
      </c>
      <c r="F62" s="119">
        <f>IF(RES_hhdet_tes!F62=0,"",RES_hhdet_tes!F62/RES_hhdet_fec!F62)</f>
        <v>0.57937006227930365</v>
      </c>
      <c r="G62" s="119">
        <f>IF(RES_hhdet_tes!G62=0,"",RES_hhdet_tes!G62/RES_hhdet_fec!G62)</f>
        <v>0.58941015252297146</v>
      </c>
      <c r="H62" s="119">
        <f>IF(RES_hhdet_tes!H62=0,"",RES_hhdet_tes!H62/RES_hhdet_fec!H62)</f>
        <v>0.60202791194156635</v>
      </c>
      <c r="I62" s="119">
        <f>IF(RES_hhdet_tes!I62=0,"",RES_hhdet_tes!I62/RES_hhdet_fec!I62)</f>
        <v>0.61023512975146821</v>
      </c>
      <c r="J62" s="119">
        <f>IF(RES_hhdet_tes!J62=0,"",RES_hhdet_tes!J62/RES_hhdet_fec!J62)</f>
        <v>0.62260464101404578</v>
      </c>
      <c r="K62" s="119">
        <f>IF(RES_hhdet_tes!K62=0,"",RES_hhdet_tes!K62/RES_hhdet_fec!K62)</f>
        <v>0.63674949395753044</v>
      </c>
      <c r="L62" s="119">
        <f>IF(RES_hhdet_tes!L62=0,"",RES_hhdet_tes!L62/RES_hhdet_fec!L62)</f>
        <v>0.65096276392962527</v>
      </c>
      <c r="M62" s="119">
        <f>IF(RES_hhdet_tes!M62=0,"",RES_hhdet_tes!M62/RES_hhdet_fec!M62)</f>
        <v>0.66627793400958679</v>
      </c>
      <c r="N62" s="119">
        <f>IF(RES_hhdet_tes!N62=0,"",RES_hhdet_tes!N62/RES_hhdet_fec!N62)</f>
        <v>0.68320518142246667</v>
      </c>
      <c r="O62" s="119">
        <f>IF(RES_hhdet_tes!O62=0,"",RES_hhdet_tes!O62/RES_hhdet_fec!O62)</f>
        <v>0.6969917130793114</v>
      </c>
      <c r="P62" s="119">
        <f>IF(RES_hhdet_tes!P62=0,"",RES_hhdet_tes!P62/RES_hhdet_fec!P62)</f>
        <v>0.70663527563992579</v>
      </c>
      <c r="Q62" s="119">
        <f>IF(RES_hhdet_tes!Q62=0,"",RES_hhdet_tes!Q62/RES_hhdet_fec!Q62)</f>
        <v>0.71734402519882512</v>
      </c>
      <c r="R62" s="119">
        <f>IF(RES_hhdet_tes!R62=0,"",RES_hhdet_tes!R62/RES_hhdet_fec!R62)</f>
        <v>0.73038656353143039</v>
      </c>
      <c r="S62" s="119">
        <f>IF(RES_hhdet_tes!S62=0,"",RES_hhdet_tes!S62/RES_hhdet_fec!S62)</f>
        <v>0.74242730940799928</v>
      </c>
      <c r="T62" s="119">
        <f>IF(RES_hhdet_tes!T62=0,"",RES_hhdet_tes!T62/RES_hhdet_fec!T62)</f>
        <v>0.75934859646916153</v>
      </c>
      <c r="U62" s="119">
        <f>IF(RES_hhdet_tes!U62=0,"",RES_hhdet_tes!U62/RES_hhdet_fec!U62)</f>
        <v>0.77302883371622821</v>
      </c>
      <c r="V62" s="119">
        <f>IF(RES_hhdet_tes!V62=0,"",RES_hhdet_tes!V62/RES_hhdet_fec!V62)</f>
        <v>0.78372831487771111</v>
      </c>
      <c r="W62" s="119">
        <f>IF(RES_hhdet_tes!W62=0,"",RES_hhdet_tes!W62/RES_hhdet_fec!W62)</f>
        <v>0.79353031034635702</v>
      </c>
      <c r="DA62" s="129" t="s">
        <v>1963</v>
      </c>
    </row>
    <row r="63" spans="1:105" ht="12.95" customHeight="1" x14ac:dyDescent="0.25">
      <c r="A63" s="121" t="s">
        <v>57</v>
      </c>
      <c r="B63" s="124">
        <f>IF(RES_hhdet_tes!B63=0,"",RES_hhdet_tes!B63/RES_hhdet_fec!B63)</f>
        <v>0.53132744718136282</v>
      </c>
      <c r="C63" s="124">
        <f>IF(RES_hhdet_tes!C63=0,"",RES_hhdet_tes!C63/RES_hhdet_fec!C63)</f>
        <v>0.54032380713307293</v>
      </c>
      <c r="D63" s="124">
        <f>IF(RES_hhdet_tes!D63=0,"",RES_hhdet_tes!D63/RES_hhdet_fec!D63)</f>
        <v>0.55155396384031619</v>
      </c>
      <c r="E63" s="124">
        <f>IF(RES_hhdet_tes!E63=0,"",RES_hhdet_tes!E63/RES_hhdet_fec!E63)</f>
        <v>0.56209316777243556</v>
      </c>
      <c r="F63" s="124">
        <f>IF(RES_hhdet_tes!F63=0,"",RES_hhdet_tes!F63/RES_hhdet_fec!F63)</f>
        <v>0.57225479492617304</v>
      </c>
      <c r="G63" s="124">
        <f>IF(RES_hhdet_tes!G63=0,"",RES_hhdet_tes!G63/RES_hhdet_fec!G63)</f>
        <v>0.58197767104038578</v>
      </c>
      <c r="H63" s="124">
        <f>IF(RES_hhdet_tes!H63=0,"",RES_hhdet_tes!H63/RES_hhdet_fec!H63)</f>
        <v>0.59156729606268466</v>
      </c>
      <c r="I63" s="124">
        <f>IF(RES_hhdet_tes!I63=0,"",RES_hhdet_tes!I63/RES_hhdet_fec!I63)</f>
        <v>0.60278028386546401</v>
      </c>
      <c r="J63" s="124">
        <f>IF(RES_hhdet_tes!J63=0,"",RES_hhdet_tes!J63/RES_hhdet_fec!J63)</f>
        <v>0.61599097137475034</v>
      </c>
      <c r="K63" s="124">
        <f>IF(RES_hhdet_tes!K63=0,"",RES_hhdet_tes!K63/RES_hhdet_fec!K63)</f>
        <v>0.63019494380773811</v>
      </c>
      <c r="L63" s="124">
        <f>IF(RES_hhdet_tes!L63=0,"",RES_hhdet_tes!L63/RES_hhdet_fec!L63)</f>
        <v>0.64424210299218876</v>
      </c>
      <c r="M63" s="124">
        <f>IF(RES_hhdet_tes!M63=0,"",RES_hhdet_tes!M63/RES_hhdet_fec!M63)</f>
        <v>0.65809548604829116</v>
      </c>
      <c r="N63" s="124">
        <f>IF(RES_hhdet_tes!N63=0,"",RES_hhdet_tes!N63/RES_hhdet_fec!N63)</f>
        <v>0.67447323729089093</v>
      </c>
      <c r="O63" s="124">
        <f>IF(RES_hhdet_tes!O63=0,"",RES_hhdet_tes!O63/RES_hhdet_fec!O63)</f>
        <v>0.68841756914106722</v>
      </c>
      <c r="P63" s="124">
        <f>IF(RES_hhdet_tes!P63=0,"",RES_hhdet_tes!P63/RES_hhdet_fec!P63)</f>
        <v>0.69676860464591961</v>
      </c>
      <c r="Q63" s="124">
        <f>IF(RES_hhdet_tes!Q63=0,"",RES_hhdet_tes!Q63/RES_hhdet_fec!Q63)</f>
        <v>0.7069876852634458</v>
      </c>
      <c r="R63" s="124">
        <f>IF(RES_hhdet_tes!R63=0,"",RES_hhdet_tes!R63/RES_hhdet_fec!R63)</f>
        <v>0.71974005850310008</v>
      </c>
      <c r="S63" s="124">
        <f>IF(RES_hhdet_tes!S63=0,"",RES_hhdet_tes!S63/RES_hhdet_fec!S63)</f>
        <v>0.73410513267582522</v>
      </c>
      <c r="T63" s="124">
        <f>IF(RES_hhdet_tes!T63=0,"",RES_hhdet_tes!T63/RES_hhdet_fec!T63)</f>
        <v>0.74617913968425731</v>
      </c>
      <c r="U63" s="124">
        <f>IF(RES_hhdet_tes!U63=0,"",RES_hhdet_tes!U63/RES_hhdet_fec!U63)</f>
        <v>0.75691380130938346</v>
      </c>
      <c r="V63" s="124">
        <f>IF(RES_hhdet_tes!V63=0,"",RES_hhdet_tes!V63/RES_hhdet_fec!V63)</f>
        <v>0.76655043647680376</v>
      </c>
      <c r="W63" s="124">
        <f>IF(RES_hhdet_tes!W63=0,"",RES_hhdet_tes!W63/RES_hhdet_fec!W63)</f>
        <v>0.77344250713946394</v>
      </c>
      <c r="DA63" s="130" t="s">
        <v>1964</v>
      </c>
    </row>
    <row r="64" spans="1:105" ht="12" customHeight="1" x14ac:dyDescent="0.25">
      <c r="A64" s="97" t="s">
        <v>217</v>
      </c>
      <c r="B64" s="111">
        <f>IF(RES_hhdet_tes!B64=0,"",RES_hhdet_tes!B64/RES_hhdet_fec!B64)</f>
        <v>0.52517408025962642</v>
      </c>
      <c r="C64" s="111">
        <f>IF(RES_hhdet_tes!C64=0,"",RES_hhdet_tes!C64/RES_hhdet_fec!C64)</f>
        <v>0.53430938190948141</v>
      </c>
      <c r="D64" s="111">
        <f>IF(RES_hhdet_tes!D64=0,"",RES_hhdet_tes!D64/RES_hhdet_fec!D64)</f>
        <v>0.54567860314593541</v>
      </c>
      <c r="E64" s="111">
        <f>IF(RES_hhdet_tes!E64=0,"",RES_hhdet_tes!E64/RES_hhdet_fec!E64)</f>
        <v>0.55649720210157871</v>
      </c>
      <c r="F64" s="111">
        <f>IF(RES_hhdet_tes!F64=0,"",RES_hhdet_tes!F64/RES_hhdet_fec!F64)</f>
        <v>0.56661731148860939</v>
      </c>
      <c r="G64" s="111">
        <f>IF(RES_hhdet_tes!G64=0,"",RES_hhdet_tes!G64/RES_hhdet_fec!G64)</f>
        <v>0.57648639469365448</v>
      </c>
      <c r="H64" s="111">
        <f>IF(RES_hhdet_tes!H64=0,"",RES_hhdet_tes!H64/RES_hhdet_fec!H64)</f>
        <v>0.58629956213687362</v>
      </c>
      <c r="I64" s="111">
        <f>IF(RES_hhdet_tes!I64=0,"",RES_hhdet_tes!I64/RES_hhdet_fec!I64)</f>
        <v>0.59751659063752061</v>
      </c>
      <c r="J64" s="111">
        <f>IF(RES_hhdet_tes!J64=0,"",RES_hhdet_tes!J64/RES_hhdet_fec!J64)</f>
        <v>0.61083754427551418</v>
      </c>
      <c r="K64" s="111">
        <f>IF(RES_hhdet_tes!K64=0,"",RES_hhdet_tes!K64/RES_hhdet_fec!K64)</f>
        <v>0.6252094028211973</v>
      </c>
      <c r="L64" s="111">
        <f>IF(RES_hhdet_tes!L64=0,"",RES_hhdet_tes!L64/RES_hhdet_fec!L64)</f>
        <v>0.63943459658992385</v>
      </c>
      <c r="M64" s="111">
        <f>IF(RES_hhdet_tes!M64=0,"",RES_hhdet_tes!M64/RES_hhdet_fec!M64)</f>
        <v>0.6534080248658426</v>
      </c>
      <c r="N64" s="111">
        <f>IF(RES_hhdet_tes!N64=0,"",RES_hhdet_tes!N64/RES_hhdet_fec!N64)</f>
        <v>0.67002286694214308</v>
      </c>
      <c r="O64" s="111">
        <f>IF(RES_hhdet_tes!O64=0,"",RES_hhdet_tes!O64/RES_hhdet_fec!O64)</f>
        <v>0.68407512981464991</v>
      </c>
      <c r="P64" s="111">
        <f>IF(RES_hhdet_tes!P64=0,"",RES_hhdet_tes!P64/RES_hhdet_fec!P64)</f>
        <v>0.6924830917968412</v>
      </c>
      <c r="Q64" s="111">
        <f>IF(RES_hhdet_tes!Q64=0,"",RES_hhdet_tes!Q64/RES_hhdet_fec!Q64)</f>
        <v>0.70287625379303686</v>
      </c>
      <c r="R64" s="111">
        <f>IF(RES_hhdet_tes!R64=0,"",RES_hhdet_tes!R64/RES_hhdet_fec!R64)</f>
        <v>0.71575941218270878</v>
      </c>
      <c r="S64" s="111">
        <f>IF(RES_hhdet_tes!S64=0,"",RES_hhdet_tes!S64/RES_hhdet_fec!S64)</f>
        <v>0.73031338673184765</v>
      </c>
      <c r="T64" s="111">
        <f>IF(RES_hhdet_tes!T64=0,"",RES_hhdet_tes!T64/RES_hhdet_fec!T64)</f>
        <v>0.7424744832530451</v>
      </c>
      <c r="U64" s="111">
        <f>IF(RES_hhdet_tes!U64=0,"",RES_hhdet_tes!U64/RES_hhdet_fec!U64)</f>
        <v>0.75327517636181129</v>
      </c>
      <c r="V64" s="111">
        <f>IF(RES_hhdet_tes!V64=0,"",RES_hhdet_tes!V64/RES_hhdet_fec!V64)</f>
        <v>0.76308208978946368</v>
      </c>
      <c r="W64" s="111">
        <f>IF(RES_hhdet_tes!W64=0,"",RES_hhdet_tes!W64/RES_hhdet_fec!W64)</f>
        <v>0.77006160866668794</v>
      </c>
      <c r="DA64" s="63" t="s">
        <v>1965</v>
      </c>
    </row>
    <row r="65" spans="1:105" ht="12" customHeight="1" x14ac:dyDescent="0.25">
      <c r="A65" s="97" t="s">
        <v>53</v>
      </c>
      <c r="B65" s="111">
        <f>IF(RES_hhdet_tes!B65=0,"",RES_hhdet_tes!B65/RES_hhdet_fec!B65)</f>
        <v>1</v>
      </c>
      <c r="C65" s="111">
        <f>IF(RES_hhdet_tes!C65=0,"",RES_hhdet_tes!C65/RES_hhdet_fec!C65)</f>
        <v>1</v>
      </c>
      <c r="D65" s="111">
        <f>IF(RES_hhdet_tes!D65=0,"",RES_hhdet_tes!D65/RES_hhdet_fec!D65)</f>
        <v>1</v>
      </c>
      <c r="E65" s="111">
        <f>IF(RES_hhdet_tes!E65=0,"",RES_hhdet_tes!E65/RES_hhdet_fec!E65)</f>
        <v>1</v>
      </c>
      <c r="F65" s="111">
        <f>IF(RES_hhdet_tes!F65=0,"",RES_hhdet_tes!F65/RES_hhdet_fec!F65)</f>
        <v>1</v>
      </c>
      <c r="G65" s="111">
        <f>IF(RES_hhdet_tes!G65=0,"",RES_hhdet_tes!G65/RES_hhdet_fec!G65)</f>
        <v>1</v>
      </c>
      <c r="H65" s="111">
        <f>IF(RES_hhdet_tes!H65=0,"",RES_hhdet_tes!H65/RES_hhdet_fec!H65)</f>
        <v>1</v>
      </c>
      <c r="I65" s="111">
        <f>IF(RES_hhdet_tes!I65=0,"",RES_hhdet_tes!I65/RES_hhdet_fec!I65)</f>
        <v>1</v>
      </c>
      <c r="J65" s="111">
        <f>IF(RES_hhdet_tes!J65=0,"",RES_hhdet_tes!J65/RES_hhdet_fec!J65)</f>
        <v>1</v>
      </c>
      <c r="K65" s="111">
        <f>IF(RES_hhdet_tes!K65=0,"",RES_hhdet_tes!K65/RES_hhdet_fec!K65)</f>
        <v>1</v>
      </c>
      <c r="L65" s="111">
        <f>IF(RES_hhdet_tes!L65=0,"",RES_hhdet_tes!L65/RES_hhdet_fec!L65)</f>
        <v>1</v>
      </c>
      <c r="M65" s="111">
        <f>IF(RES_hhdet_tes!M65=0,"",RES_hhdet_tes!M65/RES_hhdet_fec!M65)</f>
        <v>1</v>
      </c>
      <c r="N65" s="111">
        <f>IF(RES_hhdet_tes!N65=0,"",RES_hhdet_tes!N65/RES_hhdet_fec!N65)</f>
        <v>1</v>
      </c>
      <c r="O65" s="111">
        <f>IF(RES_hhdet_tes!O65=0,"",RES_hhdet_tes!O65/RES_hhdet_fec!O65)</f>
        <v>1</v>
      </c>
      <c r="P65" s="111">
        <f>IF(RES_hhdet_tes!P65=0,"",RES_hhdet_tes!P65/RES_hhdet_fec!P65)</f>
        <v>1</v>
      </c>
      <c r="Q65" s="111">
        <f>IF(RES_hhdet_tes!Q65=0,"",RES_hhdet_tes!Q65/RES_hhdet_fec!Q65)</f>
        <v>1</v>
      </c>
      <c r="R65" s="111">
        <f>IF(RES_hhdet_tes!R65=0,"",RES_hhdet_tes!R65/RES_hhdet_fec!R65)</f>
        <v>1</v>
      </c>
      <c r="S65" s="111">
        <f>IF(RES_hhdet_tes!S65=0,"",RES_hhdet_tes!S65/RES_hhdet_fec!S65)</f>
        <v>1</v>
      </c>
      <c r="T65" s="111">
        <f>IF(RES_hhdet_tes!T65=0,"",RES_hhdet_tes!T65/RES_hhdet_fec!T65)</f>
        <v>1</v>
      </c>
      <c r="U65" s="111">
        <f>IF(RES_hhdet_tes!U65=0,"",RES_hhdet_tes!U65/RES_hhdet_fec!U65)</f>
        <v>1</v>
      </c>
      <c r="V65" s="111">
        <f>IF(RES_hhdet_tes!V65=0,"",RES_hhdet_tes!V65/RES_hhdet_fec!V65)</f>
        <v>1</v>
      </c>
      <c r="W65" s="111">
        <f>IF(RES_hhdet_tes!W65=0,"",RES_hhdet_tes!W65/RES_hhdet_fec!W65)</f>
        <v>1</v>
      </c>
      <c r="DA65" s="63" t="s">
        <v>1966</v>
      </c>
    </row>
    <row r="66" spans="1:105" ht="12.95" customHeight="1" x14ac:dyDescent="0.25">
      <c r="A66" s="121" t="s">
        <v>92</v>
      </c>
      <c r="B66" s="124">
        <f>IF(RES_hhdet_tes!B66=0,"",RES_hhdet_tes!B66/RES_hhdet_fec!B66)</f>
        <v>1.8458333023775317</v>
      </c>
      <c r="C66" s="124">
        <f>IF(RES_hhdet_tes!C66=0,"",RES_hhdet_tes!C66/RES_hhdet_fec!C66)</f>
        <v>1.9388201054201231</v>
      </c>
      <c r="D66" s="124">
        <f>IF(RES_hhdet_tes!D66=0,"",RES_hhdet_tes!D66/RES_hhdet_fec!D66)</f>
        <v>2.0313279842626493</v>
      </c>
      <c r="E66" s="124">
        <f>IF(RES_hhdet_tes!E66=0,"",RES_hhdet_tes!E66/RES_hhdet_fec!E66)</f>
        <v>2.2032397691254828</v>
      </c>
      <c r="F66" s="124">
        <f>IF(RES_hhdet_tes!F66=0,"",RES_hhdet_tes!F66/RES_hhdet_fec!F66)</f>
        <v>2.3283503984080025</v>
      </c>
      <c r="G66" s="124">
        <f>IF(RES_hhdet_tes!G66=0,"",RES_hhdet_tes!G66/RES_hhdet_fec!G66)</f>
        <v>2.4639655978587722</v>
      </c>
      <c r="H66" s="124">
        <f>IF(RES_hhdet_tes!H66=0,"",RES_hhdet_tes!H66/RES_hhdet_fec!H66)</f>
        <v>2.6321178185944758</v>
      </c>
      <c r="I66" s="124">
        <f>IF(RES_hhdet_tes!I66=0,"",RES_hhdet_tes!I66/RES_hhdet_fec!I66)</f>
        <v>2.715332361099783</v>
      </c>
      <c r="J66" s="124">
        <f>IF(RES_hhdet_tes!J66=0,"",RES_hhdet_tes!J66/RES_hhdet_fec!J66)</f>
        <v>2.766856631957864</v>
      </c>
      <c r="K66" s="124">
        <f>IF(RES_hhdet_tes!K66=0,"",RES_hhdet_tes!K66/RES_hhdet_fec!K66)</f>
        <v>2.8611046563944518</v>
      </c>
      <c r="L66" s="124">
        <f>IF(RES_hhdet_tes!L66=0,"",RES_hhdet_tes!L66/RES_hhdet_fec!L66)</f>
        <v>2.9858362329451604</v>
      </c>
      <c r="M66" s="124">
        <f>IF(RES_hhdet_tes!M66=0,"",RES_hhdet_tes!M66/RES_hhdet_fec!M66)</f>
        <v>3.1198674022284947</v>
      </c>
      <c r="N66" s="124">
        <f>IF(RES_hhdet_tes!N66=0,"",RES_hhdet_tes!N66/RES_hhdet_fec!N66)</f>
        <v>3.2105075773369403</v>
      </c>
      <c r="O66" s="124">
        <f>IF(RES_hhdet_tes!O66=0,"",RES_hhdet_tes!O66/RES_hhdet_fec!O66)</f>
        <v>3.2994115486043838</v>
      </c>
      <c r="P66" s="124">
        <f>IF(RES_hhdet_tes!P66=0,"",RES_hhdet_tes!P66/RES_hhdet_fec!P66)</f>
        <v>3.3932550638512708</v>
      </c>
      <c r="Q66" s="124">
        <f>IF(RES_hhdet_tes!Q66=0,"",RES_hhdet_tes!Q66/RES_hhdet_fec!Q66)</f>
        <v>3.509519448534351</v>
      </c>
      <c r="R66" s="124">
        <f>IF(RES_hhdet_tes!R66=0,"",RES_hhdet_tes!R66/RES_hhdet_fec!R66)</f>
        <v>3.6238535316063212</v>
      </c>
      <c r="S66" s="124">
        <f>IF(RES_hhdet_tes!S66=0,"",RES_hhdet_tes!S66/RES_hhdet_fec!S66)</f>
        <v>3.7559004084193051</v>
      </c>
      <c r="T66" s="124">
        <f>IF(RES_hhdet_tes!T66=0,"",RES_hhdet_tes!T66/RES_hhdet_fec!T66)</f>
        <v>3.9179828266237493</v>
      </c>
      <c r="U66" s="124">
        <f>IF(RES_hhdet_tes!U66=0,"",RES_hhdet_tes!U66/RES_hhdet_fec!U66)</f>
        <v>4.0379075259982828</v>
      </c>
      <c r="V66" s="124">
        <f>IF(RES_hhdet_tes!V66=0,"",RES_hhdet_tes!V66/RES_hhdet_fec!V66)</f>
        <v>4.1308531271912852</v>
      </c>
      <c r="W66" s="124">
        <f>IF(RES_hhdet_tes!W66=0,"",RES_hhdet_tes!W66/RES_hhdet_fec!W66)</f>
        <v>4.1874014115716438</v>
      </c>
      <c r="DA66" s="130" t="s">
        <v>1967</v>
      </c>
    </row>
    <row r="67" spans="1:105" ht="12" customHeight="1" x14ac:dyDescent="0.25">
      <c r="A67" s="97" t="s">
        <v>53</v>
      </c>
      <c r="B67" s="111">
        <f>IF(RES_hhdet_tes!B67=0,"",RES_hhdet_tes!B67/RES_hhdet_fec!B67)</f>
        <v>1.8458333023775317</v>
      </c>
      <c r="C67" s="111">
        <f>IF(RES_hhdet_tes!C67=0,"",RES_hhdet_tes!C67/RES_hhdet_fec!C67)</f>
        <v>1.9388201054201231</v>
      </c>
      <c r="D67" s="111">
        <f>IF(RES_hhdet_tes!D67=0,"",RES_hhdet_tes!D67/RES_hhdet_fec!D67)</f>
        <v>2.0313279842626493</v>
      </c>
      <c r="E67" s="111">
        <f>IF(RES_hhdet_tes!E67=0,"",RES_hhdet_tes!E67/RES_hhdet_fec!E67)</f>
        <v>2.2032397691254828</v>
      </c>
      <c r="F67" s="111">
        <f>IF(RES_hhdet_tes!F67=0,"",RES_hhdet_tes!F67/RES_hhdet_fec!F67)</f>
        <v>2.3283503984080025</v>
      </c>
      <c r="G67" s="111">
        <f>IF(RES_hhdet_tes!G67=0,"",RES_hhdet_tes!G67/RES_hhdet_fec!G67)</f>
        <v>2.4639655978587722</v>
      </c>
      <c r="H67" s="111">
        <f>IF(RES_hhdet_tes!H67=0,"",RES_hhdet_tes!H67/RES_hhdet_fec!H67)</f>
        <v>2.6321178185944758</v>
      </c>
      <c r="I67" s="111">
        <f>IF(RES_hhdet_tes!I67=0,"",RES_hhdet_tes!I67/RES_hhdet_fec!I67)</f>
        <v>2.715332361099783</v>
      </c>
      <c r="J67" s="111">
        <f>IF(RES_hhdet_tes!J67=0,"",RES_hhdet_tes!J67/RES_hhdet_fec!J67)</f>
        <v>2.766856631957864</v>
      </c>
      <c r="K67" s="111">
        <f>IF(RES_hhdet_tes!K67=0,"",RES_hhdet_tes!K67/RES_hhdet_fec!K67)</f>
        <v>2.8611046563944518</v>
      </c>
      <c r="L67" s="111">
        <f>IF(RES_hhdet_tes!L67=0,"",RES_hhdet_tes!L67/RES_hhdet_fec!L67)</f>
        <v>2.9858362329451604</v>
      </c>
      <c r="M67" s="111">
        <f>IF(RES_hhdet_tes!M67=0,"",RES_hhdet_tes!M67/RES_hhdet_fec!M67)</f>
        <v>3.1198674022284947</v>
      </c>
      <c r="N67" s="111">
        <f>IF(RES_hhdet_tes!N67=0,"",RES_hhdet_tes!N67/RES_hhdet_fec!N67)</f>
        <v>3.2105075773369403</v>
      </c>
      <c r="O67" s="111">
        <f>IF(RES_hhdet_tes!O67=0,"",RES_hhdet_tes!O67/RES_hhdet_fec!O67)</f>
        <v>3.2994115486043838</v>
      </c>
      <c r="P67" s="111">
        <f>IF(RES_hhdet_tes!P67=0,"",RES_hhdet_tes!P67/RES_hhdet_fec!P67)</f>
        <v>3.3932550638512708</v>
      </c>
      <c r="Q67" s="111">
        <f>IF(RES_hhdet_tes!Q67=0,"",RES_hhdet_tes!Q67/RES_hhdet_fec!Q67)</f>
        <v>3.509519448534351</v>
      </c>
      <c r="R67" s="111">
        <f>IF(RES_hhdet_tes!R67=0,"",RES_hhdet_tes!R67/RES_hhdet_fec!R67)</f>
        <v>3.6238535316063212</v>
      </c>
      <c r="S67" s="111">
        <f>IF(RES_hhdet_tes!S67=0,"",RES_hhdet_tes!S67/RES_hhdet_fec!S67)</f>
        <v>3.7559004084193051</v>
      </c>
      <c r="T67" s="111">
        <f>IF(RES_hhdet_tes!T67=0,"",RES_hhdet_tes!T67/RES_hhdet_fec!T67)</f>
        <v>3.9179828266237493</v>
      </c>
      <c r="U67" s="111">
        <f>IF(RES_hhdet_tes!U67=0,"",RES_hhdet_tes!U67/RES_hhdet_fec!U67)</f>
        <v>4.0379075259982828</v>
      </c>
      <c r="V67" s="111">
        <f>IF(RES_hhdet_tes!V67=0,"",RES_hhdet_tes!V67/RES_hhdet_fec!V67)</f>
        <v>4.1308531271912852</v>
      </c>
      <c r="W67" s="111">
        <f>IF(RES_hhdet_tes!W67=0,"",RES_hhdet_tes!W67/RES_hhdet_fec!W67)</f>
        <v>4.1874014115716438</v>
      </c>
      <c r="DA67" s="63" t="s">
        <v>1968</v>
      </c>
    </row>
    <row r="68" spans="1:105" ht="12" customHeight="1" x14ac:dyDescent="0.25">
      <c r="A68" s="121" t="s">
        <v>55</v>
      </c>
      <c r="B68" s="124">
        <f>IF(RES_hhdet_tes!B68=0,"",RES_hhdet_tes!B68/RES_hhdet_fec!B68)</f>
        <v>0.58388722783495639</v>
      </c>
      <c r="C68" s="124">
        <f>IF(RES_hhdet_tes!C68=0,"",RES_hhdet_tes!C68/RES_hhdet_fec!C68)</f>
        <v>0.58742257929243646</v>
      </c>
      <c r="D68" s="124">
        <f>IF(RES_hhdet_tes!D68=0,"",RES_hhdet_tes!D68/RES_hhdet_fec!D68)</f>
        <v>0.5927374182110644</v>
      </c>
      <c r="E68" s="124">
        <f>IF(RES_hhdet_tes!E68=0,"",RES_hhdet_tes!E68/RES_hhdet_fec!E68)</f>
        <v>0.59825101300986117</v>
      </c>
      <c r="F68" s="124">
        <f>IF(RES_hhdet_tes!F68=0,"",RES_hhdet_tes!F68/RES_hhdet_fec!F68)</f>
        <v>0.60409360072377627</v>
      </c>
      <c r="G68" s="124">
        <f>IF(RES_hhdet_tes!G68=0,"",RES_hhdet_tes!G68/RES_hhdet_fec!G68)</f>
        <v>0.60943652460509667</v>
      </c>
      <c r="H68" s="124">
        <f>IF(RES_hhdet_tes!H68=0,"",RES_hhdet_tes!H68/RES_hhdet_fec!H68)</f>
        <v>0.61447461671234194</v>
      </c>
      <c r="I68" s="124">
        <f>IF(RES_hhdet_tes!I68=0,"",RES_hhdet_tes!I68/RES_hhdet_fec!I68)</f>
        <v>0.6222296586595667</v>
      </c>
      <c r="J68" s="124">
        <f>IF(RES_hhdet_tes!J68=0,"",RES_hhdet_tes!J68/RES_hhdet_fec!J68)</f>
        <v>0.63142024341589487</v>
      </c>
      <c r="K68" s="124">
        <f>IF(RES_hhdet_tes!K68=0,"",RES_hhdet_tes!K68/RES_hhdet_fec!K68)</f>
        <v>0.64337915178520777</v>
      </c>
      <c r="L68" s="124">
        <f>IF(RES_hhdet_tes!L68=0,"",RES_hhdet_tes!L68/RES_hhdet_fec!L68)</f>
        <v>0.65450008409636662</v>
      </c>
      <c r="M68" s="124">
        <f>IF(RES_hhdet_tes!M68=0,"",RES_hhdet_tes!M68/RES_hhdet_fec!M68)</f>
        <v>0.66439610126011028</v>
      </c>
      <c r="N68" s="124">
        <f>IF(RES_hhdet_tes!N68=0,"",RES_hhdet_tes!N68/RES_hhdet_fec!N68)</f>
        <v>0.67939873463785605</v>
      </c>
      <c r="O68" s="124">
        <f>IF(RES_hhdet_tes!O68=0,"",RES_hhdet_tes!O68/RES_hhdet_fec!O68)</f>
        <v>0.68635606491115631</v>
      </c>
      <c r="P68" s="124">
        <f>IF(RES_hhdet_tes!P68=0,"",RES_hhdet_tes!P68/RES_hhdet_fec!P68)</f>
        <v>0.69487914177651178</v>
      </c>
      <c r="Q68" s="124">
        <f>IF(RES_hhdet_tes!Q68=0,"",RES_hhdet_tes!Q68/RES_hhdet_fec!Q68)</f>
        <v>0.71455749428817716</v>
      </c>
      <c r="R68" s="124">
        <f>IF(RES_hhdet_tes!R68=0,"",RES_hhdet_tes!R68/RES_hhdet_fec!R68)</f>
        <v>0.73235467716560398</v>
      </c>
      <c r="S68" s="124">
        <f>IF(RES_hhdet_tes!S68=0,"",RES_hhdet_tes!S68/RES_hhdet_fec!S68)</f>
        <v>0.75203423475774767</v>
      </c>
      <c r="T68" s="124">
        <f>IF(RES_hhdet_tes!T68=0,"",RES_hhdet_tes!T68/RES_hhdet_fec!T68)</f>
        <v>0.76711967595104624</v>
      </c>
      <c r="U68" s="124">
        <f>IF(RES_hhdet_tes!U68=0,"",RES_hhdet_tes!U68/RES_hhdet_fec!U68)</f>
        <v>0.78006150695551135</v>
      </c>
      <c r="V68" s="124">
        <f>IF(RES_hhdet_tes!V68=0,"",RES_hhdet_tes!V68/RES_hhdet_fec!V68)</f>
        <v>0.796629769280782</v>
      </c>
      <c r="W68" s="124">
        <f>IF(RES_hhdet_tes!W68=0,"",RES_hhdet_tes!W68/RES_hhdet_fec!W68)</f>
        <v>0.80562568712278071</v>
      </c>
      <c r="DA68" s="130" t="s">
        <v>1969</v>
      </c>
    </row>
    <row r="69" spans="1:105" ht="12" customHeight="1" x14ac:dyDescent="0.25">
      <c r="A69" s="97" t="s">
        <v>134</v>
      </c>
      <c r="B69" s="111">
        <f>IF(RES_hhdet_tes!B69=0,"",RES_hhdet_tes!B69/RES_hhdet_fec!B69)</f>
        <v>0.55862213013537754</v>
      </c>
      <c r="C69" s="111">
        <f>IF(RES_hhdet_tes!C69=0,"",RES_hhdet_tes!C69/RES_hhdet_fec!C69)</f>
        <v>0.56583804150355899</v>
      </c>
      <c r="D69" s="111">
        <f>IF(RES_hhdet_tes!D69=0,"",RES_hhdet_tes!D69/RES_hhdet_fec!D69)</f>
        <v>0.57480055630722815</v>
      </c>
      <c r="E69" s="111">
        <f>IF(RES_hhdet_tes!E69=0,"",RES_hhdet_tes!E69/RES_hhdet_fec!E69)</f>
        <v>0.58281529719639902</v>
      </c>
      <c r="F69" s="111">
        <f>IF(RES_hhdet_tes!F69=0,"",RES_hhdet_tes!F69/RES_hhdet_fec!F69)</f>
        <v>0.58995282513534641</v>
      </c>
      <c r="G69" s="111">
        <f>IF(RES_hhdet_tes!G69=0,"",RES_hhdet_tes!G69/RES_hhdet_fec!G69)</f>
        <v>0.59684874124710618</v>
      </c>
      <c r="H69" s="111">
        <f>IF(RES_hhdet_tes!H69=0,"",RES_hhdet_tes!H69/RES_hhdet_fec!H69)</f>
        <v>0.60513254578592479</v>
      </c>
      <c r="I69" s="111">
        <f>IF(RES_hhdet_tes!I69=0,"",RES_hhdet_tes!I69/RES_hhdet_fec!I69)</f>
        <v>0.61298106098093708</v>
      </c>
      <c r="J69" s="111">
        <f>IF(RES_hhdet_tes!J69=0,"",RES_hhdet_tes!J69/RES_hhdet_fec!J69)</f>
        <v>0.6219869090081992</v>
      </c>
      <c r="K69" s="111">
        <f>IF(RES_hhdet_tes!K69=0,"",RES_hhdet_tes!K69/RES_hhdet_fec!K69)</f>
        <v>0.63059603257223296</v>
      </c>
      <c r="L69" s="111">
        <f>IF(RES_hhdet_tes!L69=0,"",RES_hhdet_tes!L69/RES_hhdet_fec!L69)</f>
        <v>0.63875761164214517</v>
      </c>
      <c r="M69" s="111">
        <f>IF(RES_hhdet_tes!M69=0,"",RES_hhdet_tes!M69/RES_hhdet_fec!M69)</f>
        <v>0.64839095624095322</v>
      </c>
      <c r="N69" s="111">
        <f>IF(RES_hhdet_tes!N69=0,"",RES_hhdet_tes!N69/RES_hhdet_fec!N69)</f>
        <v>0.66023279433359994</v>
      </c>
      <c r="O69" s="111">
        <f>IF(RES_hhdet_tes!O69=0,"",RES_hhdet_tes!O69/RES_hhdet_fec!O69)</f>
        <v>0.67112685144412387</v>
      </c>
      <c r="P69" s="111">
        <f>IF(RES_hhdet_tes!P69=0,"",RES_hhdet_tes!P69/RES_hhdet_fec!P69)</f>
        <v>0.68329033838193909</v>
      </c>
      <c r="Q69" s="111">
        <f>IF(RES_hhdet_tes!Q69=0,"",RES_hhdet_tes!Q69/RES_hhdet_fec!Q69)</f>
        <v>0.69084975055433684</v>
      </c>
      <c r="R69" s="111">
        <f>IF(RES_hhdet_tes!R69=0,"",RES_hhdet_tes!R69/RES_hhdet_fec!R69)</f>
        <v>0.70739260341080368</v>
      </c>
      <c r="S69" s="111">
        <f>IF(RES_hhdet_tes!S69=0,"",RES_hhdet_tes!S69/RES_hhdet_fec!S69)</f>
        <v>0.72789316594340536</v>
      </c>
      <c r="T69" s="111">
        <f>IF(RES_hhdet_tes!T69=0,"",RES_hhdet_tes!T69/RES_hhdet_fec!T69)</f>
        <v>0.74683260805887175</v>
      </c>
      <c r="U69" s="111">
        <f>IF(RES_hhdet_tes!U69=0,"",RES_hhdet_tes!U69/RES_hhdet_fec!U69)</f>
        <v>0.76361517607516616</v>
      </c>
      <c r="V69" s="111">
        <f>IF(RES_hhdet_tes!V69=0,"",RES_hhdet_tes!V69/RES_hhdet_fec!V69)</f>
        <v>0.77462259642950448</v>
      </c>
      <c r="W69" s="111">
        <f>IF(RES_hhdet_tes!W69=0,"",RES_hhdet_tes!W69/RES_hhdet_fec!W69)</f>
        <v>0.78495770359077444</v>
      </c>
      <c r="DA69" s="63" t="s">
        <v>1970</v>
      </c>
    </row>
    <row r="70" spans="1:105" ht="12" customHeight="1" x14ac:dyDescent="0.25">
      <c r="A70" s="97" t="s">
        <v>133</v>
      </c>
      <c r="B70" s="111">
        <f>IF(RES_hhdet_tes!B70=0,"",RES_hhdet_tes!B70/RES_hhdet_fec!B70)</f>
        <v>0.71099995288037154</v>
      </c>
      <c r="C70" s="111">
        <f>IF(RES_hhdet_tes!C70=0,"",RES_hhdet_tes!C70/RES_hhdet_fec!C70)</f>
        <v>0.76326292974261123</v>
      </c>
      <c r="D70" s="111">
        <f>IF(RES_hhdet_tes!D70=0,"",RES_hhdet_tes!D70/RES_hhdet_fec!D70)</f>
        <v>0.76683737561697796</v>
      </c>
      <c r="E70" s="111">
        <f>IF(RES_hhdet_tes!E70=0,"",RES_hhdet_tes!E70/RES_hhdet_fec!E70)</f>
        <v>0.77017696854030171</v>
      </c>
      <c r="F70" s="111">
        <f>IF(RES_hhdet_tes!F70=0,"",RES_hhdet_tes!F70/RES_hhdet_fec!F70)</f>
        <v>0.77089922073235051</v>
      </c>
      <c r="G70" s="111">
        <f>IF(RES_hhdet_tes!G70=0,"",RES_hhdet_tes!G70/RES_hhdet_fec!G70)</f>
        <v>0.77474266988381646</v>
      </c>
      <c r="H70" s="111">
        <f>IF(RES_hhdet_tes!H70=0,"",RES_hhdet_tes!H70/RES_hhdet_fec!H70)</f>
        <v>0.78349761282818853</v>
      </c>
      <c r="I70" s="111">
        <f>IF(RES_hhdet_tes!I70=0,"",RES_hhdet_tes!I70/RES_hhdet_fec!I70)</f>
        <v>0.7856093477764573</v>
      </c>
      <c r="J70" s="111">
        <f>IF(RES_hhdet_tes!J70=0,"",RES_hhdet_tes!J70/RES_hhdet_fec!J70)</f>
        <v>0.78970143125336911</v>
      </c>
      <c r="K70" s="111">
        <f>IF(RES_hhdet_tes!K70=0,"",RES_hhdet_tes!K70/RES_hhdet_fec!K70)</f>
        <v>0.80519840658907083</v>
      </c>
      <c r="L70" s="111">
        <f>IF(RES_hhdet_tes!L70=0,"",RES_hhdet_tes!L70/RES_hhdet_fec!L70)</f>
        <v>0.80045053457375404</v>
      </c>
      <c r="M70" s="111">
        <f>IF(RES_hhdet_tes!M70=0,"",RES_hhdet_tes!M70/RES_hhdet_fec!M70)</f>
        <v>0.80081622737961</v>
      </c>
      <c r="N70" s="111">
        <f>IF(RES_hhdet_tes!N70=0,"",RES_hhdet_tes!N70/RES_hhdet_fec!N70)</f>
        <v>0.81894253711709419</v>
      </c>
      <c r="O70" s="111">
        <f>IF(RES_hhdet_tes!O70=0,"",RES_hhdet_tes!O70/RES_hhdet_fec!O70)</f>
        <v>0.79504494069227849</v>
      </c>
      <c r="P70" s="111">
        <f>IF(RES_hhdet_tes!P70=0,"",RES_hhdet_tes!P70/RES_hhdet_fec!P70)</f>
        <v>0.78452687108137609</v>
      </c>
      <c r="Q70" s="111">
        <f>IF(RES_hhdet_tes!Q70=0,"",RES_hhdet_tes!Q70/RES_hhdet_fec!Q70)</f>
        <v>0.84219276742762184</v>
      </c>
      <c r="R70" s="111">
        <f>IF(RES_hhdet_tes!R70=0,"",RES_hhdet_tes!R70/RES_hhdet_fec!R70)</f>
        <v>0.85335327248941395</v>
      </c>
      <c r="S70" s="111">
        <f>IF(RES_hhdet_tes!S70=0,"",RES_hhdet_tes!S70/RES_hhdet_fec!S70)</f>
        <v>0.86544972322866442</v>
      </c>
      <c r="T70" s="111">
        <f>IF(RES_hhdet_tes!T70=0,"",RES_hhdet_tes!T70/RES_hhdet_fec!T70)</f>
        <v>0.86566577755566754</v>
      </c>
      <c r="U70" s="111">
        <f>IF(RES_hhdet_tes!U70=0,"",RES_hhdet_tes!U70/RES_hhdet_fec!U70)</f>
        <v>0.86319289729164594</v>
      </c>
      <c r="V70" s="111">
        <f>IF(RES_hhdet_tes!V70=0,"",RES_hhdet_tes!V70/RES_hhdet_fec!V70)</f>
        <v>0.88416951145514078</v>
      </c>
      <c r="W70" s="111">
        <f>IF(RES_hhdet_tes!W70=0,"",RES_hhdet_tes!W70/RES_hhdet_fec!W70)</f>
        <v>0.88683141181530889</v>
      </c>
      <c r="DA70" s="63" t="s">
        <v>1971</v>
      </c>
    </row>
    <row r="71" spans="1:105" ht="12" customHeight="1" x14ac:dyDescent="0.25">
      <c r="A71" s="100" t="s">
        <v>217</v>
      </c>
      <c r="B71" s="112">
        <f>IF(RES_hhdet_tes!B71=0,"",RES_hhdet_tes!B71/RES_hhdet_fec!B71)</f>
        <v>0.55862213013537754</v>
      </c>
      <c r="C71" s="112">
        <f>IF(RES_hhdet_tes!C71=0,"",RES_hhdet_tes!C71/RES_hhdet_fec!C71)</f>
        <v>0.61608565939963889</v>
      </c>
      <c r="D71" s="112">
        <f>IF(RES_hhdet_tes!D71=0,"",RES_hhdet_tes!D71/RES_hhdet_fec!D71)</f>
        <v>0.62189461043407523</v>
      </c>
      <c r="E71" s="112">
        <f>IF(RES_hhdet_tes!E71=0,"",RES_hhdet_tes!E71/RES_hhdet_fec!E71)</f>
        <v>0.62586092878938693</v>
      </c>
      <c r="F71" s="112">
        <f>IF(RES_hhdet_tes!F71=0,"",RES_hhdet_tes!F71/RES_hhdet_fec!F71)</f>
        <v>0.62954064383980424</v>
      </c>
      <c r="G71" s="112">
        <f>IF(RES_hhdet_tes!G71=0,"",RES_hhdet_tes!G71/RES_hhdet_fec!G71)</f>
        <v>0.63462979161894795</v>
      </c>
      <c r="H71" s="112">
        <f>IF(RES_hhdet_tes!H71=0,"",RES_hhdet_tes!H71/RES_hhdet_fec!H71)</f>
        <v>0.63970864422269069</v>
      </c>
      <c r="I71" s="112">
        <f>IF(RES_hhdet_tes!I71=0,"",RES_hhdet_tes!I71/RES_hhdet_fec!I71)</f>
        <v>0.6463805885948295</v>
      </c>
      <c r="J71" s="112">
        <f>IF(RES_hhdet_tes!J71=0,"",RES_hhdet_tes!J71/RES_hhdet_fec!J71)</f>
        <v>0.65277358844059774</v>
      </c>
      <c r="K71" s="112">
        <f>IF(RES_hhdet_tes!K71=0,"",RES_hhdet_tes!K71/RES_hhdet_fec!K71)</f>
        <v>0.66046271846591487</v>
      </c>
      <c r="L71" s="112">
        <f>IF(RES_hhdet_tes!L71=0,"",RES_hhdet_tes!L71/RES_hhdet_fec!L71)</f>
        <v>0.66779536358166947</v>
      </c>
      <c r="M71" s="112">
        <f>IF(RES_hhdet_tes!M71=0,"",RES_hhdet_tes!M71/RES_hhdet_fec!M71)</f>
        <v>0.67027437473070517</v>
      </c>
      <c r="N71" s="112">
        <f>IF(RES_hhdet_tes!N71=0,"",RES_hhdet_tes!N71/RES_hhdet_fec!N71)</f>
        <v>0.68065939780988327</v>
      </c>
      <c r="O71" s="112">
        <f>IF(RES_hhdet_tes!O71=0,"",RES_hhdet_tes!O71/RES_hhdet_fec!O71)</f>
        <v>0.68132989732889981</v>
      </c>
      <c r="P71" s="112">
        <f>IF(RES_hhdet_tes!P71=0,"",RES_hhdet_tes!P71/RES_hhdet_fec!P71)</f>
        <v>0.68183937558804519</v>
      </c>
      <c r="Q71" s="112">
        <f>IF(RES_hhdet_tes!Q71=0,"",RES_hhdet_tes!Q71/RES_hhdet_fec!Q71)</f>
        <v>0.71399855553062963</v>
      </c>
      <c r="R71" s="112">
        <f>IF(RES_hhdet_tes!R71=0,"",RES_hhdet_tes!R71/RES_hhdet_fec!R71)</f>
        <v>0.72978154419767238</v>
      </c>
      <c r="S71" s="112">
        <f>IF(RES_hhdet_tes!S71=0,"",RES_hhdet_tes!S71/RES_hhdet_fec!S71)</f>
        <v>0.74328230848377785</v>
      </c>
      <c r="T71" s="112">
        <f>IF(RES_hhdet_tes!T71=0,"",RES_hhdet_tes!T71/RES_hhdet_fec!T71)</f>
        <v>0.75240124946673093</v>
      </c>
      <c r="U71" s="112">
        <f>IF(RES_hhdet_tes!U71=0,"",RES_hhdet_tes!U71/RES_hhdet_fec!U71)</f>
        <v>0.76091166296868007</v>
      </c>
      <c r="V71" s="112">
        <f>IF(RES_hhdet_tes!V71=0,"",RES_hhdet_tes!V71/RES_hhdet_fec!V71)</f>
        <v>0.78855787527383814</v>
      </c>
      <c r="W71" s="112">
        <f>IF(RES_hhdet_tes!W71=0,"",RES_hhdet_tes!W71/RES_hhdet_fec!W71)</f>
        <v>0.79681050254967578</v>
      </c>
      <c r="DA71" s="131" t="s">
        <v>1972</v>
      </c>
    </row>
    <row r="72" spans="1:105" ht="12" customHeight="1" x14ac:dyDescent="0.25">
      <c r="A72" s="103" t="s">
        <v>52</v>
      </c>
      <c r="B72" s="113">
        <f>IF(RES_hhdet_tes!B72=0,"",RES_hhdet_tes!B72/RES_hhdet_fec!B72)</f>
        <v>1</v>
      </c>
      <c r="C72" s="113">
        <f>IF(RES_hhdet_tes!C72=0,"",RES_hhdet_tes!C72/RES_hhdet_fec!C72)</f>
        <v>1</v>
      </c>
      <c r="D72" s="113">
        <f>IF(RES_hhdet_tes!D72=0,"",RES_hhdet_tes!D72/RES_hhdet_fec!D72)</f>
        <v>1</v>
      </c>
      <c r="E72" s="113">
        <f>IF(RES_hhdet_tes!E72=0,"",RES_hhdet_tes!E72/RES_hhdet_fec!E72)</f>
        <v>1</v>
      </c>
      <c r="F72" s="113">
        <f>IF(RES_hhdet_tes!F72=0,"",RES_hhdet_tes!F72/RES_hhdet_fec!F72)</f>
        <v>1</v>
      </c>
      <c r="G72" s="113">
        <f>IF(RES_hhdet_tes!G72=0,"",RES_hhdet_tes!G72/RES_hhdet_fec!G72)</f>
        <v>1</v>
      </c>
      <c r="H72" s="113">
        <f>IF(RES_hhdet_tes!H72=0,"",RES_hhdet_tes!H72/RES_hhdet_fec!H72)</f>
        <v>1</v>
      </c>
      <c r="I72" s="113">
        <f>IF(RES_hhdet_tes!I72=0,"",RES_hhdet_tes!I72/RES_hhdet_fec!I72)</f>
        <v>1</v>
      </c>
      <c r="J72" s="113">
        <f>IF(RES_hhdet_tes!J72=0,"",RES_hhdet_tes!J72/RES_hhdet_fec!J72)</f>
        <v>1</v>
      </c>
      <c r="K72" s="113">
        <f>IF(RES_hhdet_tes!K72=0,"",RES_hhdet_tes!K72/RES_hhdet_fec!K72)</f>
        <v>1</v>
      </c>
      <c r="L72" s="113">
        <f>IF(RES_hhdet_tes!L72=0,"",RES_hhdet_tes!L72/RES_hhdet_fec!L72)</f>
        <v>1</v>
      </c>
      <c r="M72" s="113">
        <f>IF(RES_hhdet_tes!M72=0,"",RES_hhdet_tes!M72/RES_hhdet_fec!M72)</f>
        <v>1</v>
      </c>
      <c r="N72" s="113">
        <f>IF(RES_hhdet_tes!N72=0,"",RES_hhdet_tes!N72/RES_hhdet_fec!N72)</f>
        <v>1</v>
      </c>
      <c r="O72" s="113">
        <f>IF(RES_hhdet_tes!O72=0,"",RES_hhdet_tes!O72/RES_hhdet_fec!O72)</f>
        <v>1</v>
      </c>
      <c r="P72" s="113">
        <f>IF(RES_hhdet_tes!P72=0,"",RES_hhdet_tes!P72/RES_hhdet_fec!P72)</f>
        <v>1</v>
      </c>
      <c r="Q72" s="113">
        <f>IF(RES_hhdet_tes!Q72=0,"",RES_hhdet_tes!Q72/RES_hhdet_fec!Q72)</f>
        <v>1</v>
      </c>
      <c r="R72" s="113">
        <f>IF(RES_hhdet_tes!R72=0,"",RES_hhdet_tes!R72/RES_hhdet_fec!R72)</f>
        <v>1</v>
      </c>
      <c r="S72" s="113">
        <f>IF(RES_hhdet_tes!S72=0,"",RES_hhdet_tes!S72/RES_hhdet_fec!S72)</f>
        <v>1</v>
      </c>
      <c r="T72" s="113">
        <f>IF(RES_hhdet_tes!T72=0,"",RES_hhdet_tes!T72/RES_hhdet_fec!T72)</f>
        <v>1</v>
      </c>
      <c r="U72" s="113">
        <f>IF(RES_hhdet_tes!U72=0,"",RES_hhdet_tes!U72/RES_hhdet_fec!U72)</f>
        <v>1</v>
      </c>
      <c r="V72" s="113">
        <f>IF(RES_hhdet_tes!V72=0,"",RES_hhdet_tes!V72/RES_hhdet_fec!V72)</f>
        <v>1</v>
      </c>
      <c r="W72" s="113">
        <f>IF(RES_hhdet_tes!W72=0,"",RES_hhdet_tes!W72/RES_hhdet_fec!W72)</f>
        <v>1</v>
      </c>
      <c r="DA72" s="132" t="s">
        <v>1973</v>
      </c>
    </row>
    <row r="73" spans="1:105" ht="12" customHeight="1" x14ac:dyDescent="0.25">
      <c r="A73" s="106" t="s">
        <v>122</v>
      </c>
      <c r="B73" s="112">
        <f>IF(RES_hhdet_tes!B73=0,"",RES_hhdet_tes!B73/RES_hhdet_fec!B73)</f>
        <v>0.67118149562677121</v>
      </c>
      <c r="C73" s="112">
        <f>IF(RES_hhdet_tes!C73=0,"",RES_hhdet_tes!C73/RES_hhdet_fec!C73)</f>
        <v>0.67357143216047122</v>
      </c>
      <c r="D73" s="112">
        <f>IF(RES_hhdet_tes!D73=0,"",RES_hhdet_tes!D73/RES_hhdet_fec!D73)</f>
        <v>0.67549958940874866</v>
      </c>
      <c r="E73" s="112">
        <f>IF(RES_hhdet_tes!E73=0,"",RES_hhdet_tes!E73/RES_hhdet_fec!E73)</f>
        <v>0.6781471476475186</v>
      </c>
      <c r="F73" s="112">
        <f>IF(RES_hhdet_tes!F73=0,"",RES_hhdet_tes!F73/RES_hhdet_fec!F73)</f>
        <v>0.68192878104588095</v>
      </c>
      <c r="G73" s="112">
        <f>IF(RES_hhdet_tes!G73=0,"",RES_hhdet_tes!G73/RES_hhdet_fec!G73)</f>
        <v>0.68657768168659594</v>
      </c>
      <c r="H73" s="112">
        <f>IF(RES_hhdet_tes!H73=0,"",RES_hhdet_tes!H73/RES_hhdet_fec!H73)</f>
        <v>0.69776083543469047</v>
      </c>
      <c r="I73" s="112">
        <f>IF(RES_hhdet_tes!I73=0,"",RES_hhdet_tes!I73/RES_hhdet_fec!I73)</f>
        <v>0.698393095312829</v>
      </c>
      <c r="J73" s="112">
        <f>IF(RES_hhdet_tes!J73=0,"",RES_hhdet_tes!J73/RES_hhdet_fec!J73)</f>
        <v>0.69898565559063774</v>
      </c>
      <c r="K73" s="112">
        <f>IF(RES_hhdet_tes!K73=0,"",RES_hhdet_tes!K73/RES_hhdet_fec!K73)</f>
        <v>0.69900621435609633</v>
      </c>
      <c r="L73" s="112">
        <f>IF(RES_hhdet_tes!L73=0,"",RES_hhdet_tes!L73/RES_hhdet_fec!L73)</f>
        <v>0.70021776069152997</v>
      </c>
      <c r="M73" s="112">
        <f>IF(RES_hhdet_tes!M73=0,"",RES_hhdet_tes!M73/RES_hhdet_fec!M73)</f>
        <v>0.70482310547540339</v>
      </c>
      <c r="N73" s="112">
        <f>IF(RES_hhdet_tes!N73=0,"",RES_hhdet_tes!N73/RES_hhdet_fec!N73)</f>
        <v>0.71056839095184121</v>
      </c>
      <c r="O73" s="112">
        <f>IF(RES_hhdet_tes!O73=0,"",RES_hhdet_tes!O73/RES_hhdet_fec!O73)</f>
        <v>0.71150461070889925</v>
      </c>
      <c r="P73" s="112">
        <f>IF(RES_hhdet_tes!P73=0,"",RES_hhdet_tes!P73/RES_hhdet_fec!P73)</f>
        <v>0.7189057739817809</v>
      </c>
      <c r="Q73" s="112">
        <f>IF(RES_hhdet_tes!Q73=0,"",RES_hhdet_tes!Q73/RES_hhdet_fec!Q73)</f>
        <v>0.71952816095223193</v>
      </c>
      <c r="R73" s="112">
        <f>IF(RES_hhdet_tes!R73=0,"",RES_hhdet_tes!R73/RES_hhdet_fec!R73)</f>
        <v>0.72060068208114358</v>
      </c>
      <c r="S73" s="112">
        <f>IF(RES_hhdet_tes!S73=0,"",RES_hhdet_tes!S73/RES_hhdet_fec!S73)</f>
        <v>0.72274117261014736</v>
      </c>
      <c r="T73" s="112">
        <f>IF(RES_hhdet_tes!T73=0,"",RES_hhdet_tes!T73/RES_hhdet_fec!T73)</f>
        <v>0.73446131493517364</v>
      </c>
      <c r="U73" s="112">
        <f>IF(RES_hhdet_tes!U73=0,"",RES_hhdet_tes!U73/RES_hhdet_fec!U73)</f>
        <v>0.76326712015915299</v>
      </c>
      <c r="V73" s="112">
        <f>IF(RES_hhdet_tes!V73=0,"",RES_hhdet_tes!V73/RES_hhdet_fec!V73)</f>
        <v>0.76633919485220603</v>
      </c>
      <c r="W73" s="112">
        <f>IF(RES_hhdet_tes!W73=0,"",RES_hhdet_tes!W73/RES_hhdet_fec!W73)</f>
        <v>0.78392866501707181</v>
      </c>
      <c r="DA73" s="131" t="s">
        <v>1974</v>
      </c>
    </row>
    <row r="74" spans="1:105" ht="12" customHeight="1" x14ac:dyDescent="0.25">
      <c r="A74" s="107" t="s">
        <v>121</v>
      </c>
      <c r="B74" s="113">
        <f>IF(RES_hhdet_tes!B74=0,"",RES_hhdet_tes!B74/RES_hhdet_fec!B74)</f>
        <v>0.79869743853105679</v>
      </c>
      <c r="C74" s="113">
        <f>IF(RES_hhdet_tes!C74=0,"",RES_hhdet_tes!C74/RES_hhdet_fec!C74)</f>
        <v>0.82025621171043239</v>
      </c>
      <c r="D74" s="113">
        <f>IF(RES_hhdet_tes!D74=0,"",RES_hhdet_tes!D74/RES_hhdet_fec!D74)</f>
        <v>0.82049071956320418</v>
      </c>
      <c r="E74" s="113">
        <f>IF(RES_hhdet_tes!E74=0,"",RES_hhdet_tes!E74/RES_hhdet_fec!E74)</f>
        <v>0.82138902268224823</v>
      </c>
      <c r="F74" s="113">
        <f>IF(RES_hhdet_tes!F74=0,"",RES_hhdet_tes!F74/RES_hhdet_fec!F74)</f>
        <v>0.81985499676586482</v>
      </c>
      <c r="G74" s="113">
        <f>IF(RES_hhdet_tes!G74=0,"",RES_hhdet_tes!G74/RES_hhdet_fec!G74)</f>
        <v>0.8206768849996513</v>
      </c>
      <c r="H74" s="113">
        <f>IF(RES_hhdet_tes!H74=0,"",RES_hhdet_tes!H74/RES_hhdet_fec!H74)</f>
        <v>0.8245052722523607</v>
      </c>
      <c r="I74" s="113">
        <f>IF(RES_hhdet_tes!I74=0,"",RES_hhdet_tes!I74/RES_hhdet_fec!I74)</f>
        <v>0.82268515022004041</v>
      </c>
      <c r="J74" s="113">
        <f>IF(RES_hhdet_tes!J74=0,"",RES_hhdet_tes!J74/RES_hhdet_fec!J74)</f>
        <v>0.82351830708130558</v>
      </c>
      <c r="K74" s="113">
        <f>IF(RES_hhdet_tes!K74=0,"",RES_hhdet_tes!K74/RES_hhdet_fec!K74)</f>
        <v>0.83232332436661671</v>
      </c>
      <c r="L74" s="113">
        <f>IF(RES_hhdet_tes!L74=0,"",RES_hhdet_tes!L74/RES_hhdet_fec!L74)</f>
        <v>0.83868988907592257</v>
      </c>
      <c r="M74" s="113">
        <f>IF(RES_hhdet_tes!M74=0,"",RES_hhdet_tes!M74/RES_hhdet_fec!M74)</f>
        <v>0.83307959794643949</v>
      </c>
      <c r="N74" s="113">
        <f>IF(RES_hhdet_tes!N74=0,"",RES_hhdet_tes!N74/RES_hhdet_fec!N74)</f>
        <v>0.84385952511537243</v>
      </c>
      <c r="O74" s="113">
        <f>IF(RES_hhdet_tes!O74=0,"",RES_hhdet_tes!O74/RES_hhdet_fec!O74)</f>
        <v>0.82093979302248576</v>
      </c>
      <c r="P74" s="113">
        <f>IF(RES_hhdet_tes!P74=0,"",RES_hhdet_tes!P74/RES_hhdet_fec!P74)</f>
        <v>0.8130008203904121</v>
      </c>
      <c r="Q74" s="113">
        <f>IF(RES_hhdet_tes!Q74=0,"",RES_hhdet_tes!Q74/RES_hhdet_fec!Q74)</f>
        <v>0.87391608498408013</v>
      </c>
      <c r="R74" s="113">
        <f>IF(RES_hhdet_tes!R74=0,"",RES_hhdet_tes!R74/RES_hhdet_fec!R74)</f>
        <v>0.87805645680946764</v>
      </c>
      <c r="S74" s="113">
        <f>IF(RES_hhdet_tes!S74=0,"",RES_hhdet_tes!S74/RES_hhdet_fec!S74)</f>
        <v>0.87972308707822988</v>
      </c>
      <c r="T74" s="113">
        <f>IF(RES_hhdet_tes!T74=0,"",RES_hhdet_tes!T74/RES_hhdet_fec!T74)</f>
        <v>0.86677923474616925</v>
      </c>
      <c r="U74" s="113">
        <f>IF(RES_hhdet_tes!U74=0,"",RES_hhdet_tes!U74/RES_hhdet_fec!U74)</f>
        <v>0.86893104210780392</v>
      </c>
      <c r="V74" s="113">
        <f>IF(RES_hhdet_tes!V74=0,"",RES_hhdet_tes!V74/RES_hhdet_fec!V74)</f>
        <v>0.87383626588690599</v>
      </c>
      <c r="W74" s="113">
        <f>IF(RES_hhdet_tes!W74=0,"",RES_hhdet_tes!W74/RES_hhdet_fec!W74)</f>
        <v>0.87238249106330812</v>
      </c>
      <c r="DA74" s="132" t="s">
        <v>1975</v>
      </c>
    </row>
    <row r="75" spans="1:105" ht="12" customHeight="1" x14ac:dyDescent="0.25">
      <c r="A75" s="108" t="s">
        <v>53</v>
      </c>
      <c r="B75" s="111">
        <f>IF(RES_hhdet_tes!B75=0,"",RES_hhdet_tes!B75/RES_hhdet_fec!B75)</f>
        <v>0.67118149562677121</v>
      </c>
      <c r="C75" s="111">
        <f>IF(RES_hhdet_tes!C75=0,"",RES_hhdet_tes!C75/RES_hhdet_fec!C75)</f>
        <v>0.69434885812992875</v>
      </c>
      <c r="D75" s="111">
        <f>IF(RES_hhdet_tes!D75=0,"",RES_hhdet_tes!D75/RES_hhdet_fec!D75)</f>
        <v>0.6956496275357904</v>
      </c>
      <c r="E75" s="111">
        <f>IF(RES_hhdet_tes!E75=0,"",RES_hhdet_tes!E75/RES_hhdet_fec!E75)</f>
        <v>0.69642669790610334</v>
      </c>
      <c r="F75" s="111">
        <f>IF(RES_hhdet_tes!F75=0,"",RES_hhdet_tes!F75/RES_hhdet_fec!F75)</f>
        <v>0.69700953031667168</v>
      </c>
      <c r="G75" s="111">
        <f>IF(RES_hhdet_tes!G75=0,"",RES_hhdet_tes!G75/RES_hhdet_fec!G75)</f>
        <v>0.69767864748616604</v>
      </c>
      <c r="H75" s="111">
        <f>IF(RES_hhdet_tes!H75=0,"",RES_hhdet_tes!H75/RES_hhdet_fec!H75)</f>
        <v>0.69790660822453954</v>
      </c>
      <c r="I75" s="111">
        <f>IF(RES_hhdet_tes!I75=0,"",RES_hhdet_tes!I75/RES_hhdet_fec!I75)</f>
        <v>0.69827686906105157</v>
      </c>
      <c r="J75" s="111">
        <f>IF(RES_hhdet_tes!J75=0,"",RES_hhdet_tes!J75/RES_hhdet_fec!J75)</f>
        <v>0.6990012439313491</v>
      </c>
      <c r="K75" s="111">
        <f>IF(RES_hhdet_tes!K75=0,"",RES_hhdet_tes!K75/RES_hhdet_fec!K75)</f>
        <v>0.69903903691048286</v>
      </c>
      <c r="L75" s="111">
        <f>IF(RES_hhdet_tes!L75=0,"",RES_hhdet_tes!L75/RES_hhdet_fec!L75)</f>
        <v>0.70246811213490579</v>
      </c>
      <c r="M75" s="111">
        <f>IF(RES_hhdet_tes!M75=0,"",RES_hhdet_tes!M75/RES_hhdet_fec!M75)</f>
        <v>0.70915155227861648</v>
      </c>
      <c r="N75" s="111">
        <f>IF(RES_hhdet_tes!N75=0,"",RES_hhdet_tes!N75/RES_hhdet_fec!N75)</f>
        <v>0.71139471689042844</v>
      </c>
      <c r="O75" s="111">
        <f>IF(RES_hhdet_tes!O75=0,"",RES_hhdet_tes!O75/RES_hhdet_fec!O75)</f>
        <v>0.71172347423022575</v>
      </c>
      <c r="P75" s="111">
        <f>IF(RES_hhdet_tes!P75=0,"",RES_hhdet_tes!P75/RES_hhdet_fec!P75)</f>
        <v>0.71723590324299491</v>
      </c>
      <c r="Q75" s="111">
        <f>IF(RES_hhdet_tes!Q75=0,"",RES_hhdet_tes!Q75/RES_hhdet_fec!Q75)</f>
        <v>0.74525366562237072</v>
      </c>
      <c r="R75" s="111">
        <f>IF(RES_hhdet_tes!R75=0,"",RES_hhdet_tes!R75/RES_hhdet_fec!R75)</f>
        <v>0.7492958803814086</v>
      </c>
      <c r="S75" s="111">
        <f>IF(RES_hhdet_tes!S75=0,"",RES_hhdet_tes!S75/RES_hhdet_fec!S75)</f>
        <v>0.75261493561269477</v>
      </c>
      <c r="T75" s="111">
        <f>IF(RES_hhdet_tes!T75=0,"",RES_hhdet_tes!T75/RES_hhdet_fec!T75)</f>
        <v>0.75577534020770698</v>
      </c>
      <c r="U75" s="111">
        <f>IF(RES_hhdet_tes!U75=0,"",RES_hhdet_tes!U75/RES_hhdet_fec!U75)</f>
        <v>0.75665458230102578</v>
      </c>
      <c r="V75" s="111">
        <f>IF(RES_hhdet_tes!V75=0,"",RES_hhdet_tes!V75/RES_hhdet_fec!V75)</f>
        <v>0.76742803049373043</v>
      </c>
      <c r="W75" s="111">
        <f>IF(RES_hhdet_tes!W75=0,"",RES_hhdet_tes!W75/RES_hhdet_fec!W75)</f>
        <v>0.77330820618645313</v>
      </c>
      <c r="DA75" s="63" t="s">
        <v>1976</v>
      </c>
    </row>
    <row r="76" spans="1:105" ht="12" customHeight="1" x14ac:dyDescent="0.25">
      <c r="A76" s="108" t="s">
        <v>52</v>
      </c>
      <c r="B76" s="111">
        <f>IF(RES_hhdet_tes!B76=0,"",RES_hhdet_tes!B76/RES_hhdet_fec!B76)</f>
        <v>1</v>
      </c>
      <c r="C76" s="111">
        <f>IF(RES_hhdet_tes!C76=0,"",RES_hhdet_tes!C76/RES_hhdet_fec!C76)</f>
        <v>1</v>
      </c>
      <c r="D76" s="111">
        <f>IF(RES_hhdet_tes!D76=0,"",RES_hhdet_tes!D76/RES_hhdet_fec!D76)</f>
        <v>1</v>
      </c>
      <c r="E76" s="111">
        <f>IF(RES_hhdet_tes!E76=0,"",RES_hhdet_tes!E76/RES_hhdet_fec!E76)</f>
        <v>1</v>
      </c>
      <c r="F76" s="111">
        <f>IF(RES_hhdet_tes!F76=0,"",RES_hhdet_tes!F76/RES_hhdet_fec!F76)</f>
        <v>1</v>
      </c>
      <c r="G76" s="111">
        <f>IF(RES_hhdet_tes!G76=0,"",RES_hhdet_tes!G76/RES_hhdet_fec!G76)</f>
        <v>1</v>
      </c>
      <c r="H76" s="111">
        <f>IF(RES_hhdet_tes!H76=0,"",RES_hhdet_tes!H76/RES_hhdet_fec!H76)</f>
        <v>1</v>
      </c>
      <c r="I76" s="111">
        <f>IF(RES_hhdet_tes!I76=0,"",RES_hhdet_tes!I76/RES_hhdet_fec!I76)</f>
        <v>1</v>
      </c>
      <c r="J76" s="111">
        <f>IF(RES_hhdet_tes!J76=0,"",RES_hhdet_tes!J76/RES_hhdet_fec!J76)</f>
        <v>1</v>
      </c>
      <c r="K76" s="111">
        <f>IF(RES_hhdet_tes!K76=0,"",RES_hhdet_tes!K76/RES_hhdet_fec!K76)</f>
        <v>1</v>
      </c>
      <c r="L76" s="111">
        <f>IF(RES_hhdet_tes!L76=0,"",RES_hhdet_tes!L76/RES_hhdet_fec!L76)</f>
        <v>1</v>
      </c>
      <c r="M76" s="111">
        <f>IF(RES_hhdet_tes!M76=0,"",RES_hhdet_tes!M76/RES_hhdet_fec!M76)</f>
        <v>1</v>
      </c>
      <c r="N76" s="111">
        <f>IF(RES_hhdet_tes!N76=0,"",RES_hhdet_tes!N76/RES_hhdet_fec!N76)</f>
        <v>1</v>
      </c>
      <c r="O76" s="111">
        <f>IF(RES_hhdet_tes!O76=0,"",RES_hhdet_tes!O76/RES_hhdet_fec!O76)</f>
        <v>1</v>
      </c>
      <c r="P76" s="111">
        <f>IF(RES_hhdet_tes!P76=0,"",RES_hhdet_tes!P76/RES_hhdet_fec!P76)</f>
        <v>1</v>
      </c>
      <c r="Q76" s="111">
        <f>IF(RES_hhdet_tes!Q76=0,"",RES_hhdet_tes!Q76/RES_hhdet_fec!Q76)</f>
        <v>1</v>
      </c>
      <c r="R76" s="111">
        <f>IF(RES_hhdet_tes!R76=0,"",RES_hhdet_tes!R76/RES_hhdet_fec!R76)</f>
        <v>1</v>
      </c>
      <c r="S76" s="111">
        <f>IF(RES_hhdet_tes!S76=0,"",RES_hhdet_tes!S76/RES_hhdet_fec!S76)</f>
        <v>1</v>
      </c>
      <c r="T76" s="111">
        <f>IF(RES_hhdet_tes!T76=0,"",RES_hhdet_tes!T76/RES_hhdet_fec!T76)</f>
        <v>1</v>
      </c>
      <c r="U76" s="111">
        <f>IF(RES_hhdet_tes!U76=0,"",RES_hhdet_tes!U76/RES_hhdet_fec!U76)</f>
        <v>1</v>
      </c>
      <c r="V76" s="111">
        <f>IF(RES_hhdet_tes!V76=0,"",RES_hhdet_tes!V76/RES_hhdet_fec!V76)</f>
        <v>1</v>
      </c>
      <c r="W76" s="111">
        <f>IF(RES_hhdet_tes!W76=0,"",RES_hhdet_tes!W76/RES_hhdet_fec!W76)</f>
        <v>1</v>
      </c>
      <c r="DA76" s="63" t="s">
        <v>1977</v>
      </c>
    </row>
    <row r="77" spans="1:105" ht="12" customHeight="1" x14ac:dyDescent="0.25">
      <c r="A77" s="121" t="s">
        <v>54</v>
      </c>
      <c r="B77" s="124">
        <f>IF(RES_hhdet_tes!B77=0,"",RES_hhdet_tes!B77/RES_hhdet_fec!B77)</f>
        <v>0.67583989792181498</v>
      </c>
      <c r="C77" s="124">
        <f>IF(RES_hhdet_tes!C77=0,"",RES_hhdet_tes!C77/RES_hhdet_fec!C77)</f>
        <v>0.65914145091737308</v>
      </c>
      <c r="D77" s="124">
        <f>IF(RES_hhdet_tes!D77=0,"",RES_hhdet_tes!D77/RES_hhdet_fec!D77)</f>
        <v>0.67470919031933152</v>
      </c>
      <c r="E77" s="124">
        <f>IF(RES_hhdet_tes!E77=0,"",RES_hhdet_tes!E77/RES_hhdet_fec!E77)</f>
        <v>0.6815488373497377</v>
      </c>
      <c r="F77" s="124">
        <f>IF(RES_hhdet_tes!F77=0,"",RES_hhdet_tes!F77/RES_hhdet_fec!F77)</f>
        <v>0.68593539985156826</v>
      </c>
      <c r="G77" s="124">
        <f>IF(RES_hhdet_tes!G77=0,"",RES_hhdet_tes!G77/RES_hhdet_fec!G77)</f>
        <v>0.68639379374720333</v>
      </c>
      <c r="H77" s="124">
        <f>IF(RES_hhdet_tes!H77=0,"",RES_hhdet_tes!H77/RES_hhdet_fec!H77)</f>
        <v>0.68582338280426225</v>
      </c>
      <c r="I77" s="124">
        <f>IF(RES_hhdet_tes!I77=0,"",RES_hhdet_tes!I77/RES_hhdet_fec!I77)</f>
        <v>0.68439183879766197</v>
      </c>
      <c r="J77" s="124">
        <f>IF(RES_hhdet_tes!J77=0,"",RES_hhdet_tes!J77/RES_hhdet_fec!J77)</f>
        <v>0.67744957067649891</v>
      </c>
      <c r="K77" s="124">
        <f>IF(RES_hhdet_tes!K77=0,"",RES_hhdet_tes!K77/RES_hhdet_fec!K77)</f>
        <v>0.67310239584326725</v>
      </c>
      <c r="L77" s="124">
        <f>IF(RES_hhdet_tes!L77=0,"",RES_hhdet_tes!L77/RES_hhdet_fec!L77)</f>
        <v>0.66538029596462278</v>
      </c>
      <c r="M77" s="124">
        <f>IF(RES_hhdet_tes!M77=0,"",RES_hhdet_tes!M77/RES_hhdet_fec!M77)</f>
        <v>0.68122802753495104</v>
      </c>
      <c r="N77" s="124">
        <f>IF(RES_hhdet_tes!N77=0,"",RES_hhdet_tes!N77/RES_hhdet_fec!N77)</f>
        <v>0.67761296716186792</v>
      </c>
      <c r="O77" s="124">
        <f>IF(RES_hhdet_tes!O77=0,"",RES_hhdet_tes!O77/RES_hhdet_fec!O77)</f>
        <v>0.68643145308459586</v>
      </c>
      <c r="P77" s="124">
        <f>IF(RES_hhdet_tes!P77=0,"",RES_hhdet_tes!P77/RES_hhdet_fec!P77)</f>
        <v>0.69463755506816405</v>
      </c>
      <c r="Q77" s="124">
        <f>IF(RES_hhdet_tes!Q77=0,"",RES_hhdet_tes!Q77/RES_hhdet_fec!Q77)</f>
        <v>0.66478523674928436</v>
      </c>
      <c r="R77" s="124">
        <f>IF(RES_hhdet_tes!R77=0,"",RES_hhdet_tes!R77/RES_hhdet_fec!R77)</f>
        <v>0.66343619405948084</v>
      </c>
      <c r="S77" s="124">
        <f>IF(RES_hhdet_tes!S77=0,"",RES_hhdet_tes!S77/RES_hhdet_fec!S77)</f>
        <v>0.65467378614419502</v>
      </c>
      <c r="T77" s="124">
        <f>IF(RES_hhdet_tes!T77=0,"",RES_hhdet_tes!T77/RES_hhdet_fec!T77)</f>
        <v>0.66759991704639532</v>
      </c>
      <c r="U77" s="124">
        <f>IF(RES_hhdet_tes!U77=0,"",RES_hhdet_tes!U77/RES_hhdet_fec!U77)</f>
        <v>0.67153299050800275</v>
      </c>
      <c r="V77" s="124">
        <f>IF(RES_hhdet_tes!V77=0,"",RES_hhdet_tes!V77/RES_hhdet_fec!V77)</f>
        <v>0.64653985818329174</v>
      </c>
      <c r="W77" s="124">
        <f>IF(RES_hhdet_tes!W77=0,"",RES_hhdet_tes!W77/RES_hhdet_fec!W77)</f>
        <v>0.63511056420735645</v>
      </c>
      <c r="DA77" s="130" t="s">
        <v>1978</v>
      </c>
    </row>
    <row r="78" spans="1:105" ht="12" customHeight="1" x14ac:dyDescent="0.25">
      <c r="A78" s="97" t="s">
        <v>192</v>
      </c>
      <c r="B78" s="111">
        <f>IF(RES_hhdet_tes!B78=0,"",RES_hhdet_tes!B78/RES_hhdet_fec!B78)</f>
        <v>0.61291673818883508</v>
      </c>
      <c r="C78" s="111">
        <f>IF(RES_hhdet_tes!C78=0,"",RES_hhdet_tes!C78/RES_hhdet_fec!C78)</f>
        <v>0.61445280497154353</v>
      </c>
      <c r="D78" s="111">
        <f>IF(RES_hhdet_tes!D78=0,"",RES_hhdet_tes!D78/RES_hhdet_fec!D78)</f>
        <v>0.61537684791075009</v>
      </c>
      <c r="E78" s="111">
        <f>IF(RES_hhdet_tes!E78=0,"",RES_hhdet_tes!E78/RES_hhdet_fec!E78)</f>
        <v>0.61638051015179407</v>
      </c>
      <c r="F78" s="111">
        <f>IF(RES_hhdet_tes!F78=0,"",RES_hhdet_tes!F78/RES_hhdet_fec!F78)</f>
        <v>0.61737675464624209</v>
      </c>
      <c r="G78" s="111">
        <f>IF(RES_hhdet_tes!G78=0,"",RES_hhdet_tes!G78/RES_hhdet_fec!G78)</f>
        <v>0.61853338419751736</v>
      </c>
      <c r="H78" s="111">
        <f>IF(RES_hhdet_tes!H78=0,"",RES_hhdet_tes!H78/RES_hhdet_fec!H78)</f>
        <v>0.61976107802052249</v>
      </c>
      <c r="I78" s="111">
        <f>IF(RES_hhdet_tes!I78=0,"",RES_hhdet_tes!I78/RES_hhdet_fec!I78)</f>
        <v>0.62036745679261718</v>
      </c>
      <c r="J78" s="111">
        <f>IF(RES_hhdet_tes!J78=0,"",RES_hhdet_tes!J78/RES_hhdet_fec!J78)</f>
        <v>0.62064571411583502</v>
      </c>
      <c r="K78" s="111">
        <f>IF(RES_hhdet_tes!K78=0,"",RES_hhdet_tes!K78/RES_hhdet_fec!K78)</f>
        <v>0.62094122457204193</v>
      </c>
      <c r="L78" s="111">
        <f>IF(RES_hhdet_tes!L78=0,"",RES_hhdet_tes!L78/RES_hhdet_fec!L78)</f>
        <v>0.62117337437690656</v>
      </c>
      <c r="M78" s="111">
        <f>IF(RES_hhdet_tes!M78=0,"",RES_hhdet_tes!M78/RES_hhdet_fec!M78)</f>
        <v>0.621336043456308</v>
      </c>
      <c r="N78" s="111">
        <f>IF(RES_hhdet_tes!N78=0,"",RES_hhdet_tes!N78/RES_hhdet_fec!N78)</f>
        <v>0.62150233183788717</v>
      </c>
      <c r="O78" s="111">
        <f>IF(RES_hhdet_tes!O78=0,"",RES_hhdet_tes!O78/RES_hhdet_fec!O78)</f>
        <v>0.62165021111217911</v>
      </c>
      <c r="P78" s="111">
        <f>IF(RES_hhdet_tes!P78=0,"",RES_hhdet_tes!P78/RES_hhdet_fec!P78)</f>
        <v>0.62175233018177833</v>
      </c>
      <c r="Q78" s="111">
        <f>IF(RES_hhdet_tes!Q78=0,"",RES_hhdet_tes!Q78/RES_hhdet_fec!Q78)</f>
        <v>0.62184640449584838</v>
      </c>
      <c r="R78" s="111">
        <f>IF(RES_hhdet_tes!R78=0,"",RES_hhdet_tes!R78/RES_hhdet_fec!R78)</f>
        <v>0.62209925015363943</v>
      </c>
      <c r="S78" s="111">
        <f>IF(RES_hhdet_tes!S78=0,"",RES_hhdet_tes!S78/RES_hhdet_fec!S78)</f>
        <v>0.62256931295481499</v>
      </c>
      <c r="T78" s="111">
        <f>IF(RES_hhdet_tes!T78=0,"",RES_hhdet_tes!T78/RES_hhdet_fec!T78)</f>
        <v>0.62307231989792122</v>
      </c>
      <c r="U78" s="111">
        <f>IF(RES_hhdet_tes!U78=0,"",RES_hhdet_tes!U78/RES_hhdet_fec!U78)</f>
        <v>0.62385937433163574</v>
      </c>
      <c r="V78" s="111">
        <f>IF(RES_hhdet_tes!V78=0,"",RES_hhdet_tes!V78/RES_hhdet_fec!V78)</f>
        <v>0.6252077049789998</v>
      </c>
      <c r="W78" s="111">
        <f>IF(RES_hhdet_tes!W78=0,"",RES_hhdet_tes!W78/RES_hhdet_fec!W78)</f>
        <v>0.62643749996925246</v>
      </c>
      <c r="DA78" s="63" t="s">
        <v>1979</v>
      </c>
    </row>
    <row r="79" spans="1:105" ht="12" customHeight="1" x14ac:dyDescent="0.25">
      <c r="A79" s="109" t="s">
        <v>120</v>
      </c>
      <c r="B79" s="45">
        <f>IF(RES_hhdet_tes!B79=0,"",RES_hhdet_tes!B79/RES_hhdet_fec!B79)</f>
        <v>0.75897860896710378</v>
      </c>
      <c r="C79" s="45">
        <f>IF(RES_hhdet_tes!C79=0,"",RES_hhdet_tes!C79/RES_hhdet_fec!C79)</f>
        <v>0.76050265067123823</v>
      </c>
      <c r="D79" s="45">
        <f>IF(RES_hhdet_tes!D79=0,"",RES_hhdet_tes!D79/RES_hhdet_fec!D79)</f>
        <v>0.76470665805831828</v>
      </c>
      <c r="E79" s="45">
        <f>IF(RES_hhdet_tes!E79=0,"",RES_hhdet_tes!E79/RES_hhdet_fec!E79)</f>
        <v>0.76807161195178009</v>
      </c>
      <c r="F79" s="45">
        <f>IF(RES_hhdet_tes!F79=0,"",RES_hhdet_tes!F79/RES_hhdet_fec!F79)</f>
        <v>0.77113074701794637</v>
      </c>
      <c r="G79" s="45">
        <f>IF(RES_hhdet_tes!G79=0,"",RES_hhdet_tes!G79/RES_hhdet_fec!G79)</f>
        <v>0.77378008803361642</v>
      </c>
      <c r="H79" s="45">
        <f>IF(RES_hhdet_tes!H79=0,"",RES_hhdet_tes!H79/RES_hhdet_fec!H79)</f>
        <v>0.77641153040863575</v>
      </c>
      <c r="I79" s="45">
        <f>IF(RES_hhdet_tes!I79=0,"",RES_hhdet_tes!I79/RES_hhdet_fec!I79)</f>
        <v>0.7777644989798711</v>
      </c>
      <c r="J79" s="45">
        <f>IF(RES_hhdet_tes!J79=0,"",RES_hhdet_tes!J79/RES_hhdet_fec!J79)</f>
        <v>0.77851165621113094</v>
      </c>
      <c r="K79" s="45">
        <f>IF(RES_hhdet_tes!K79=0,"",RES_hhdet_tes!K79/RES_hhdet_fec!K79)</f>
        <v>0.78034112433168679</v>
      </c>
      <c r="L79" s="45">
        <f>IF(RES_hhdet_tes!L79=0,"",RES_hhdet_tes!L79/RES_hhdet_fec!L79)</f>
        <v>0.78262629279844698</v>
      </c>
      <c r="M79" s="45">
        <f>IF(RES_hhdet_tes!M79=0,"",RES_hhdet_tes!M79/RES_hhdet_fec!M79)</f>
        <v>0.78545168793943643</v>
      </c>
      <c r="N79" s="45">
        <f>IF(RES_hhdet_tes!N79=0,"",RES_hhdet_tes!N79/RES_hhdet_fec!N79)</f>
        <v>0.7883059506635246</v>
      </c>
      <c r="O79" s="45">
        <f>IF(RES_hhdet_tes!O79=0,"",RES_hhdet_tes!O79/RES_hhdet_fec!O79)</f>
        <v>0.79046156476251972</v>
      </c>
      <c r="P79" s="45">
        <f>IF(RES_hhdet_tes!P79=0,"",RES_hhdet_tes!P79/RES_hhdet_fec!P79)</f>
        <v>0.79302159128749461</v>
      </c>
      <c r="Q79" s="45">
        <f>IF(RES_hhdet_tes!Q79=0,"",RES_hhdet_tes!Q79/RES_hhdet_fec!Q79)</f>
        <v>0.79568359055617566</v>
      </c>
      <c r="R79" s="45">
        <f>IF(RES_hhdet_tes!R79=0,"",RES_hhdet_tes!R79/RES_hhdet_fec!R79)</f>
        <v>0.79724616875629106</v>
      </c>
      <c r="S79" s="45">
        <f>IF(RES_hhdet_tes!S79=0,"",RES_hhdet_tes!S79/RES_hhdet_fec!S79)</f>
        <v>0.80346019332158991</v>
      </c>
      <c r="T79" s="45">
        <f>IF(RES_hhdet_tes!T79=0,"",RES_hhdet_tes!T79/RES_hhdet_fec!T79)</f>
        <v>0.81914723415608115</v>
      </c>
      <c r="U79" s="45">
        <f>IF(RES_hhdet_tes!U79=0,"",RES_hhdet_tes!U79/RES_hhdet_fec!U79)</f>
        <v>0.83177693010399167</v>
      </c>
      <c r="V79" s="45">
        <f>IF(RES_hhdet_tes!V79=0,"",RES_hhdet_tes!V79/RES_hhdet_fec!V79)</f>
        <v>0.85086037590609875</v>
      </c>
      <c r="W79" s="45">
        <f>IF(RES_hhdet_tes!W79=0,"",RES_hhdet_tes!W79/RES_hhdet_fec!W79)</f>
        <v>0.87070966111853954</v>
      </c>
      <c r="DA79" s="60" t="s">
        <v>1980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>
        <f>IF(RES_hhdet_tes!B81=0,"",RES_hhdet_tes!B81/RES_hhdet_fec!B81)</f>
        <v>0.48736021062631601</v>
      </c>
      <c r="C81" s="119">
        <f>IF(RES_hhdet_tes!C81=0,"",RES_hhdet_tes!C81/RES_hhdet_fec!C81)</f>
        <v>0.49341182075124446</v>
      </c>
      <c r="D81" s="119">
        <f>IF(RES_hhdet_tes!D81=0,"",RES_hhdet_tes!D81/RES_hhdet_fec!D81)</f>
        <v>0.50275041788417085</v>
      </c>
      <c r="E81" s="119">
        <f>IF(RES_hhdet_tes!E81=0,"",RES_hhdet_tes!E81/RES_hhdet_fec!E81)</f>
        <v>0.5136552812506564</v>
      </c>
      <c r="F81" s="119">
        <f>IF(RES_hhdet_tes!F81=0,"",RES_hhdet_tes!F81/RES_hhdet_fec!F81)</f>
        <v>0.52179469732035166</v>
      </c>
      <c r="G81" s="119">
        <f>IF(RES_hhdet_tes!G81=0,"",RES_hhdet_tes!G81/RES_hhdet_fec!G81)</f>
        <v>0.53487820328921742</v>
      </c>
      <c r="H81" s="119">
        <f>IF(RES_hhdet_tes!H81=0,"",RES_hhdet_tes!H81/RES_hhdet_fec!H81)</f>
        <v>0.55245905177084642</v>
      </c>
      <c r="I81" s="119">
        <f>IF(RES_hhdet_tes!I81=0,"",RES_hhdet_tes!I81/RES_hhdet_fec!I81)</f>
        <v>0.56824905884955523</v>
      </c>
      <c r="J81" s="119">
        <f>IF(RES_hhdet_tes!J81=0,"",RES_hhdet_tes!J81/RES_hhdet_fec!J81)</f>
        <v>0.58928040760333344</v>
      </c>
      <c r="K81" s="119">
        <f>IF(RES_hhdet_tes!K81=0,"",RES_hhdet_tes!K81/RES_hhdet_fec!K81)</f>
        <v>0.609300811389616</v>
      </c>
      <c r="L81" s="119">
        <f>IF(RES_hhdet_tes!L81=0,"",RES_hhdet_tes!L81/RES_hhdet_fec!L81)</f>
        <v>0.63215940834898487</v>
      </c>
      <c r="M81" s="119">
        <f>IF(RES_hhdet_tes!M81=0,"",RES_hhdet_tes!M81/RES_hhdet_fec!M81)</f>
        <v>0.66080905882833951</v>
      </c>
      <c r="N81" s="119">
        <f>IF(RES_hhdet_tes!N81=0,"",RES_hhdet_tes!N81/RES_hhdet_fec!N81)</f>
        <v>0.68478942332945114</v>
      </c>
      <c r="O81" s="119">
        <f>IF(RES_hhdet_tes!O81=0,"",RES_hhdet_tes!O81/RES_hhdet_fec!O81)</f>
        <v>0.70736026122047524</v>
      </c>
      <c r="P81" s="119">
        <f>IF(RES_hhdet_tes!P81=0,"",RES_hhdet_tes!P81/RES_hhdet_fec!P81)</f>
        <v>0.71753739993014121</v>
      </c>
      <c r="Q81" s="119">
        <f>IF(RES_hhdet_tes!Q81=0,"",RES_hhdet_tes!Q81/RES_hhdet_fec!Q81)</f>
        <v>0.72327165102386337</v>
      </c>
      <c r="R81" s="119">
        <f>IF(RES_hhdet_tes!R81=0,"",RES_hhdet_tes!R81/RES_hhdet_fec!R81)</f>
        <v>0.72870452945304676</v>
      </c>
      <c r="S81" s="119">
        <f>IF(RES_hhdet_tes!S81=0,"",RES_hhdet_tes!S81/RES_hhdet_fec!S81)</f>
        <v>0.73347093829593413</v>
      </c>
      <c r="T81" s="119">
        <f>IF(RES_hhdet_tes!T81=0,"",RES_hhdet_tes!T81/RES_hhdet_fec!T81)</f>
        <v>0.74001546990947109</v>
      </c>
      <c r="U81" s="119">
        <f>IF(RES_hhdet_tes!U81=0,"",RES_hhdet_tes!U81/RES_hhdet_fec!U81)</f>
        <v>0.752063751996492</v>
      </c>
      <c r="V81" s="119">
        <f>IF(RES_hhdet_tes!V81=0,"",RES_hhdet_tes!V81/RES_hhdet_fec!V81)</f>
        <v>0.75160792495450557</v>
      </c>
      <c r="W81" s="119">
        <f>IF(RES_hhdet_tes!W81=0,"",RES_hhdet_tes!W81/RES_hhdet_fec!W81)</f>
        <v>0.75365332829876519</v>
      </c>
      <c r="DA81" s="129" t="s">
        <v>1981</v>
      </c>
    </row>
    <row r="82" spans="1:105" ht="12.95" customHeight="1" x14ac:dyDescent="0.25">
      <c r="A82" s="121" t="s">
        <v>57</v>
      </c>
      <c r="B82" s="124">
        <f>IF(RES_hhdet_tes!B82=0,"",RES_hhdet_tes!B82/RES_hhdet_fec!B82)</f>
        <v>0.47123076398346475</v>
      </c>
      <c r="C82" s="124">
        <f>IF(RES_hhdet_tes!C82=0,"",RES_hhdet_tes!C82/RES_hhdet_fec!C82)</f>
        <v>0.47899804645417016</v>
      </c>
      <c r="D82" s="124">
        <f>IF(RES_hhdet_tes!D82=0,"",RES_hhdet_tes!D82/RES_hhdet_fec!D82)</f>
        <v>0.4871098474964406</v>
      </c>
      <c r="E82" s="124">
        <f>IF(RES_hhdet_tes!E82=0,"",RES_hhdet_tes!E82/RES_hhdet_fec!E82)</f>
        <v>0.49646361282871754</v>
      </c>
      <c r="F82" s="124">
        <f>IF(RES_hhdet_tes!F82=0,"",RES_hhdet_tes!F82/RES_hhdet_fec!F82)</f>
        <v>0.50802911726378752</v>
      </c>
      <c r="G82" s="124">
        <f>IF(RES_hhdet_tes!G82=0,"",RES_hhdet_tes!G82/RES_hhdet_fec!G82)</f>
        <v>0.52057573137572977</v>
      </c>
      <c r="H82" s="124">
        <f>IF(RES_hhdet_tes!H82=0,"",RES_hhdet_tes!H82/RES_hhdet_fec!H82)</f>
        <v>0.53617526184600206</v>
      </c>
      <c r="I82" s="124">
        <f>IF(RES_hhdet_tes!I82=0,"",RES_hhdet_tes!I82/RES_hhdet_fec!I82)</f>
        <v>0.55271703487843948</v>
      </c>
      <c r="J82" s="124">
        <f>IF(RES_hhdet_tes!J82=0,"",RES_hhdet_tes!J82/RES_hhdet_fec!J82)</f>
        <v>0.57438662145020081</v>
      </c>
      <c r="K82" s="124">
        <f>IF(RES_hhdet_tes!K82=0,"",RES_hhdet_tes!K82/RES_hhdet_fec!K82)</f>
        <v>0.59568425765145572</v>
      </c>
      <c r="L82" s="124">
        <f>IF(RES_hhdet_tes!L82=0,"",RES_hhdet_tes!L82/RES_hhdet_fec!L82)</f>
        <v>0.61782315840032642</v>
      </c>
      <c r="M82" s="124">
        <f>IF(RES_hhdet_tes!M82=0,"",RES_hhdet_tes!M82/RES_hhdet_fec!M82)</f>
        <v>0.63931239051066791</v>
      </c>
      <c r="N82" s="124">
        <f>IF(RES_hhdet_tes!N82=0,"",RES_hhdet_tes!N82/RES_hhdet_fec!N82)</f>
        <v>0.66710036635964898</v>
      </c>
      <c r="O82" s="124">
        <f>IF(RES_hhdet_tes!O82=0,"",RES_hhdet_tes!O82/RES_hhdet_fec!O82)</f>
        <v>0.68928253105647752</v>
      </c>
      <c r="P82" s="124">
        <f>IF(RES_hhdet_tes!P82=0,"",RES_hhdet_tes!P82/RES_hhdet_fec!P82)</f>
        <v>0.69735247919244259</v>
      </c>
      <c r="Q82" s="124">
        <f>IF(RES_hhdet_tes!Q82=0,"",RES_hhdet_tes!Q82/RES_hhdet_fec!Q82)</f>
        <v>0.70272527157234776</v>
      </c>
      <c r="R82" s="124">
        <f>IF(RES_hhdet_tes!R82=0,"",RES_hhdet_tes!R82/RES_hhdet_fec!R82)</f>
        <v>0.70963436341452202</v>
      </c>
      <c r="S82" s="124">
        <f>IF(RES_hhdet_tes!S82=0,"",RES_hhdet_tes!S82/RES_hhdet_fec!S82)</f>
        <v>0.71397652990120397</v>
      </c>
      <c r="T82" s="124">
        <f>IF(RES_hhdet_tes!T82=0,"",RES_hhdet_tes!T82/RES_hhdet_fec!T82)</f>
        <v>0.71924807124566237</v>
      </c>
      <c r="U82" s="124">
        <f>IF(RES_hhdet_tes!U82=0,"",RES_hhdet_tes!U82/RES_hhdet_fec!U82)</f>
        <v>0.7226019252825181</v>
      </c>
      <c r="V82" s="124">
        <f>IF(RES_hhdet_tes!V82=0,"",RES_hhdet_tes!V82/RES_hhdet_fec!V82)</f>
        <v>0.72530621127375161</v>
      </c>
      <c r="W82" s="124">
        <f>IF(RES_hhdet_tes!W82=0,"",RES_hhdet_tes!W82/RES_hhdet_fec!W82)</f>
        <v>0.73129312619210418</v>
      </c>
      <c r="DA82" s="130" t="s">
        <v>1982</v>
      </c>
    </row>
    <row r="83" spans="1:105" ht="12" customHeight="1" x14ac:dyDescent="0.25">
      <c r="A83" s="97" t="s">
        <v>204</v>
      </c>
      <c r="B83" s="111">
        <f>IF(RES_hhdet_tes!B83=0,"",RES_hhdet_tes!B83/RES_hhdet_fec!B83)</f>
        <v>0.46875214683781929</v>
      </c>
      <c r="C83" s="111">
        <f>IF(RES_hhdet_tes!C83=0,"",RES_hhdet_tes!C83/RES_hhdet_fec!C83)</f>
        <v>0.47656600083631606</v>
      </c>
      <c r="D83" s="111">
        <f>IF(RES_hhdet_tes!D83=0,"",RES_hhdet_tes!D83/RES_hhdet_fec!D83)</f>
        <v>0.48472223024122552</v>
      </c>
      <c r="E83" s="111">
        <f>IF(RES_hhdet_tes!E83=0,"",RES_hhdet_tes!E83/RES_hhdet_fec!E83)</f>
        <v>0.49417798989682127</v>
      </c>
      <c r="F83" s="111">
        <f>IF(RES_hhdet_tes!F83=0,"",RES_hhdet_tes!F83/RES_hhdet_fec!F83)</f>
        <v>0.50571430953571606</v>
      </c>
      <c r="G83" s="111">
        <f>IF(RES_hhdet_tes!G83=0,"",RES_hhdet_tes!G83/RES_hhdet_fec!G83)</f>
        <v>0.51831080013915343</v>
      </c>
      <c r="H83" s="111">
        <f>IF(RES_hhdet_tes!H83=0,"",RES_hhdet_tes!H83/RES_hhdet_fec!H83)</f>
        <v>0.53399586886537953</v>
      </c>
      <c r="I83" s="111">
        <f>IF(RES_hhdet_tes!I83=0,"",RES_hhdet_tes!I83/RES_hhdet_fec!I83)</f>
        <v>0.55053261957088262</v>
      </c>
      <c r="J83" s="111">
        <f>IF(RES_hhdet_tes!J83=0,"",RES_hhdet_tes!J83/RES_hhdet_fec!J83)</f>
        <v>0.5722462595884017</v>
      </c>
      <c r="K83" s="111">
        <f>IF(RES_hhdet_tes!K83=0,"",RES_hhdet_tes!K83/RES_hhdet_fec!K83)</f>
        <v>0.59361412196552965</v>
      </c>
      <c r="L83" s="111">
        <f>IF(RES_hhdet_tes!L83=0,"",RES_hhdet_tes!L83/RES_hhdet_fec!L83)</f>
        <v>0.61583359890846145</v>
      </c>
      <c r="M83" s="111">
        <f>IF(RES_hhdet_tes!M83=0,"",RES_hhdet_tes!M83/RES_hhdet_fec!M83)</f>
        <v>0.63738291168746686</v>
      </c>
      <c r="N83" s="111">
        <f>IF(RES_hhdet_tes!N83=0,"",RES_hhdet_tes!N83/RES_hhdet_fec!N83)</f>
        <v>0.66529275138887967</v>
      </c>
      <c r="O83" s="111">
        <f>IF(RES_hhdet_tes!O83=0,"",RES_hhdet_tes!O83/RES_hhdet_fec!O83)</f>
        <v>0.68754159973622897</v>
      </c>
      <c r="P83" s="111">
        <f>IF(RES_hhdet_tes!P83=0,"",RES_hhdet_tes!P83/RES_hhdet_fec!P83)</f>
        <v>0.69563379039952999</v>
      </c>
      <c r="Q83" s="111">
        <f>IF(RES_hhdet_tes!Q83=0,"",RES_hhdet_tes!Q83/RES_hhdet_fec!Q83)</f>
        <v>0.70106108446180271</v>
      </c>
      <c r="R83" s="111">
        <f>IF(RES_hhdet_tes!R83=0,"",RES_hhdet_tes!R83/RES_hhdet_fec!R83)</f>
        <v>0.70800256863035793</v>
      </c>
      <c r="S83" s="111">
        <f>IF(RES_hhdet_tes!S83=0,"",RES_hhdet_tes!S83/RES_hhdet_fec!S83)</f>
        <v>0.71238506712395044</v>
      </c>
      <c r="T83" s="111">
        <f>IF(RES_hhdet_tes!T83=0,"",RES_hhdet_tes!T83/RES_hhdet_fec!T83)</f>
        <v>0.71766375146658401</v>
      </c>
      <c r="U83" s="111">
        <f>IF(RES_hhdet_tes!U83=0,"",RES_hhdet_tes!U83/RES_hhdet_fec!U83)</f>
        <v>0.72101217333439738</v>
      </c>
      <c r="V83" s="111">
        <f>IF(RES_hhdet_tes!V83=0,"",RES_hhdet_tes!V83/RES_hhdet_fec!V83)</f>
        <v>0.72375789271701163</v>
      </c>
      <c r="W83" s="111">
        <f>IF(RES_hhdet_tes!W83=0,"",RES_hhdet_tes!W83/RES_hhdet_fec!W83)</f>
        <v>0.72977308681840014</v>
      </c>
      <c r="DA83" s="63" t="s">
        <v>1983</v>
      </c>
    </row>
    <row r="84" spans="1:105" ht="12" customHeight="1" x14ac:dyDescent="0.25">
      <c r="A84" s="97" t="s">
        <v>53</v>
      </c>
      <c r="B84" s="111">
        <f>IF(RES_hhdet_tes!B84=0,"",RES_hhdet_tes!B84/RES_hhdet_fec!B84)</f>
        <v>1</v>
      </c>
      <c r="C84" s="111">
        <f>IF(RES_hhdet_tes!C84=0,"",RES_hhdet_tes!C84/RES_hhdet_fec!C84)</f>
        <v>1</v>
      </c>
      <c r="D84" s="111">
        <f>IF(RES_hhdet_tes!D84=0,"",RES_hhdet_tes!D84/RES_hhdet_fec!D84)</f>
        <v>1</v>
      </c>
      <c r="E84" s="111">
        <f>IF(RES_hhdet_tes!E84=0,"",RES_hhdet_tes!E84/RES_hhdet_fec!E84)</f>
        <v>1</v>
      </c>
      <c r="F84" s="111">
        <f>IF(RES_hhdet_tes!F84=0,"",RES_hhdet_tes!F84/RES_hhdet_fec!F84)</f>
        <v>1</v>
      </c>
      <c r="G84" s="111">
        <f>IF(RES_hhdet_tes!G84=0,"",RES_hhdet_tes!G84/RES_hhdet_fec!G84)</f>
        <v>1</v>
      </c>
      <c r="H84" s="111">
        <f>IF(RES_hhdet_tes!H84=0,"",RES_hhdet_tes!H84/RES_hhdet_fec!H84)</f>
        <v>1</v>
      </c>
      <c r="I84" s="111">
        <f>IF(RES_hhdet_tes!I84=0,"",RES_hhdet_tes!I84/RES_hhdet_fec!I84)</f>
        <v>1</v>
      </c>
      <c r="J84" s="111">
        <f>IF(RES_hhdet_tes!J84=0,"",RES_hhdet_tes!J84/RES_hhdet_fec!J84)</f>
        <v>1</v>
      </c>
      <c r="K84" s="111">
        <f>IF(RES_hhdet_tes!K84=0,"",RES_hhdet_tes!K84/RES_hhdet_fec!K84)</f>
        <v>1</v>
      </c>
      <c r="L84" s="111">
        <f>IF(RES_hhdet_tes!L84=0,"",RES_hhdet_tes!L84/RES_hhdet_fec!L84)</f>
        <v>1</v>
      </c>
      <c r="M84" s="111">
        <f>IF(RES_hhdet_tes!M84=0,"",RES_hhdet_tes!M84/RES_hhdet_fec!M84)</f>
        <v>1</v>
      </c>
      <c r="N84" s="111">
        <f>IF(RES_hhdet_tes!N84=0,"",RES_hhdet_tes!N84/RES_hhdet_fec!N84)</f>
        <v>1</v>
      </c>
      <c r="O84" s="111">
        <f>IF(RES_hhdet_tes!O84=0,"",RES_hhdet_tes!O84/RES_hhdet_fec!O84)</f>
        <v>1</v>
      </c>
      <c r="P84" s="111">
        <f>IF(RES_hhdet_tes!P84=0,"",RES_hhdet_tes!P84/RES_hhdet_fec!P84)</f>
        <v>1</v>
      </c>
      <c r="Q84" s="111">
        <f>IF(RES_hhdet_tes!Q84=0,"",RES_hhdet_tes!Q84/RES_hhdet_fec!Q84)</f>
        <v>1</v>
      </c>
      <c r="R84" s="111">
        <f>IF(RES_hhdet_tes!R84=0,"",RES_hhdet_tes!R84/RES_hhdet_fec!R84)</f>
        <v>1</v>
      </c>
      <c r="S84" s="111">
        <f>IF(RES_hhdet_tes!S84=0,"",RES_hhdet_tes!S84/RES_hhdet_fec!S84)</f>
        <v>1</v>
      </c>
      <c r="T84" s="111">
        <f>IF(RES_hhdet_tes!T84=0,"",RES_hhdet_tes!T84/RES_hhdet_fec!T84)</f>
        <v>1</v>
      </c>
      <c r="U84" s="111">
        <f>IF(RES_hhdet_tes!U84=0,"",RES_hhdet_tes!U84/RES_hhdet_fec!U84)</f>
        <v>1</v>
      </c>
      <c r="V84" s="111">
        <f>IF(RES_hhdet_tes!V84=0,"",RES_hhdet_tes!V84/RES_hhdet_fec!V84)</f>
        <v>1</v>
      </c>
      <c r="W84" s="111">
        <f>IF(RES_hhdet_tes!W84=0,"",RES_hhdet_tes!W84/RES_hhdet_fec!W84)</f>
        <v>1</v>
      </c>
      <c r="DA84" s="63" t="s">
        <v>1984</v>
      </c>
    </row>
    <row r="85" spans="1:105" ht="12.95" customHeight="1" x14ac:dyDescent="0.25">
      <c r="A85" s="121" t="s">
        <v>92</v>
      </c>
      <c r="B85" s="124">
        <f>IF(RES_hhdet_tes!B85=0,"",RES_hhdet_tes!B85/RES_hhdet_fec!B85)</f>
        <v>1.8458333023775315</v>
      </c>
      <c r="C85" s="124">
        <f>IF(RES_hhdet_tes!C85=0,"",RES_hhdet_tes!C85/RES_hhdet_fec!C85)</f>
        <v>1.933498159569951</v>
      </c>
      <c r="D85" s="124">
        <f>IF(RES_hhdet_tes!D85=0,"",RES_hhdet_tes!D85/RES_hhdet_fec!D85)</f>
        <v>2.021280203118426</v>
      </c>
      <c r="E85" s="124">
        <f>IF(RES_hhdet_tes!E85=0,"",RES_hhdet_tes!E85/RES_hhdet_fec!E85)</f>
        <v>2.1492731861153533</v>
      </c>
      <c r="F85" s="124">
        <f>IF(RES_hhdet_tes!F85=0,"",RES_hhdet_tes!F85/RES_hhdet_fec!F85)</f>
        <v>2.2593155679677253</v>
      </c>
      <c r="G85" s="124">
        <f>IF(RES_hhdet_tes!G85=0,"",RES_hhdet_tes!G85/RES_hhdet_fec!G85)</f>
        <v>2.4064738321830448</v>
      </c>
      <c r="H85" s="124">
        <f>IF(RES_hhdet_tes!H85=0,"",RES_hhdet_tes!H85/RES_hhdet_fec!H85)</f>
        <v>2.6190812861255548</v>
      </c>
      <c r="I85" s="124">
        <f>IF(RES_hhdet_tes!I85=0,"",RES_hhdet_tes!I85/RES_hhdet_fec!I85)</f>
        <v>2.7264372314714</v>
      </c>
      <c r="J85" s="124">
        <f>IF(RES_hhdet_tes!J85=0,"",RES_hhdet_tes!J85/RES_hhdet_fec!J85)</f>
        <v>2.7892636935795818</v>
      </c>
      <c r="K85" s="124">
        <f>IF(RES_hhdet_tes!K85=0,"",RES_hhdet_tes!K85/RES_hhdet_fec!K85)</f>
        <v>2.8956166843364826</v>
      </c>
      <c r="L85" s="124">
        <f>IF(RES_hhdet_tes!L85=0,"",RES_hhdet_tes!L85/RES_hhdet_fec!L85)</f>
        <v>3.0171625382971601</v>
      </c>
      <c r="M85" s="124">
        <f>IF(RES_hhdet_tes!M85=0,"",RES_hhdet_tes!M85/RES_hhdet_fec!M85)</f>
        <v>3.1355190205994163</v>
      </c>
      <c r="N85" s="124">
        <f>IF(RES_hhdet_tes!N85=0,"",RES_hhdet_tes!N85/RES_hhdet_fec!N85)</f>
        <v>3.2264657811250461</v>
      </c>
      <c r="O85" s="124">
        <f>IF(RES_hhdet_tes!O85=0,"",RES_hhdet_tes!O85/RES_hhdet_fec!O85)</f>
        <v>3.3389205621525488</v>
      </c>
      <c r="P85" s="124">
        <f>IF(RES_hhdet_tes!P85=0,"",RES_hhdet_tes!P85/RES_hhdet_fec!P85)</f>
        <v>3.4548753569284427</v>
      </c>
      <c r="Q85" s="124">
        <f>IF(RES_hhdet_tes!Q85=0,"",RES_hhdet_tes!Q85/RES_hhdet_fec!Q85)</f>
        <v>3.5668499599686947</v>
      </c>
      <c r="R85" s="124">
        <f>IF(RES_hhdet_tes!R85=0,"",RES_hhdet_tes!R85/RES_hhdet_fec!R85)</f>
        <v>3.6584140427002891</v>
      </c>
      <c r="S85" s="124">
        <f>IF(RES_hhdet_tes!S85=0,"",RES_hhdet_tes!S85/RES_hhdet_fec!S85)</f>
        <v>3.7434919564513263</v>
      </c>
      <c r="T85" s="124">
        <f>IF(RES_hhdet_tes!T85=0,"",RES_hhdet_tes!T85/RES_hhdet_fec!T85)</f>
        <v>3.8348352257001457</v>
      </c>
      <c r="U85" s="124">
        <f>IF(RES_hhdet_tes!U85=0,"",RES_hhdet_tes!U85/RES_hhdet_fec!U85)</f>
        <v>3.9163486377470895</v>
      </c>
      <c r="V85" s="124">
        <f>IF(RES_hhdet_tes!V85=0,"",RES_hhdet_tes!V85/RES_hhdet_fec!V85)</f>
        <v>3.9912850819380159</v>
      </c>
      <c r="W85" s="124">
        <f>IF(RES_hhdet_tes!W85=0,"",RES_hhdet_tes!W85/RES_hhdet_fec!W85)</f>
        <v>4.0603960160350621</v>
      </c>
      <c r="DA85" s="130" t="s">
        <v>1985</v>
      </c>
    </row>
    <row r="86" spans="1:105" ht="12" customHeight="1" x14ac:dyDescent="0.25">
      <c r="A86" s="97" t="s">
        <v>53</v>
      </c>
      <c r="B86" s="111">
        <f>IF(RES_hhdet_tes!B86=0,"",RES_hhdet_tes!B86/RES_hhdet_fec!B86)</f>
        <v>1.8458333023775315</v>
      </c>
      <c r="C86" s="111">
        <f>IF(RES_hhdet_tes!C86=0,"",RES_hhdet_tes!C86/RES_hhdet_fec!C86)</f>
        <v>1.933498159569951</v>
      </c>
      <c r="D86" s="111">
        <f>IF(RES_hhdet_tes!D86=0,"",RES_hhdet_tes!D86/RES_hhdet_fec!D86)</f>
        <v>2.021280203118426</v>
      </c>
      <c r="E86" s="111">
        <f>IF(RES_hhdet_tes!E86=0,"",RES_hhdet_tes!E86/RES_hhdet_fec!E86)</f>
        <v>2.1492731861153533</v>
      </c>
      <c r="F86" s="111">
        <f>IF(RES_hhdet_tes!F86=0,"",RES_hhdet_tes!F86/RES_hhdet_fec!F86)</f>
        <v>2.2593155679677253</v>
      </c>
      <c r="G86" s="111">
        <f>IF(RES_hhdet_tes!G86=0,"",RES_hhdet_tes!G86/RES_hhdet_fec!G86)</f>
        <v>2.4064738321830448</v>
      </c>
      <c r="H86" s="111">
        <f>IF(RES_hhdet_tes!H86=0,"",RES_hhdet_tes!H86/RES_hhdet_fec!H86)</f>
        <v>2.6190812861255548</v>
      </c>
      <c r="I86" s="111">
        <f>IF(RES_hhdet_tes!I86=0,"",RES_hhdet_tes!I86/RES_hhdet_fec!I86)</f>
        <v>2.7264372314714</v>
      </c>
      <c r="J86" s="111">
        <f>IF(RES_hhdet_tes!J86=0,"",RES_hhdet_tes!J86/RES_hhdet_fec!J86)</f>
        <v>2.7892636935795818</v>
      </c>
      <c r="K86" s="111">
        <f>IF(RES_hhdet_tes!K86=0,"",RES_hhdet_tes!K86/RES_hhdet_fec!K86)</f>
        <v>2.8956166843364826</v>
      </c>
      <c r="L86" s="111">
        <f>IF(RES_hhdet_tes!L86=0,"",RES_hhdet_tes!L86/RES_hhdet_fec!L86)</f>
        <v>3.0171625382971601</v>
      </c>
      <c r="M86" s="111">
        <f>IF(RES_hhdet_tes!M86=0,"",RES_hhdet_tes!M86/RES_hhdet_fec!M86)</f>
        <v>3.1355190205994163</v>
      </c>
      <c r="N86" s="111">
        <f>IF(RES_hhdet_tes!N86=0,"",RES_hhdet_tes!N86/RES_hhdet_fec!N86)</f>
        <v>3.2264657811250461</v>
      </c>
      <c r="O86" s="111">
        <f>IF(RES_hhdet_tes!O86=0,"",RES_hhdet_tes!O86/RES_hhdet_fec!O86)</f>
        <v>3.3389205621525488</v>
      </c>
      <c r="P86" s="111">
        <f>IF(RES_hhdet_tes!P86=0,"",RES_hhdet_tes!P86/RES_hhdet_fec!P86)</f>
        <v>3.4548753569284427</v>
      </c>
      <c r="Q86" s="111">
        <f>IF(RES_hhdet_tes!Q86=0,"",RES_hhdet_tes!Q86/RES_hhdet_fec!Q86)</f>
        <v>3.5668499599686947</v>
      </c>
      <c r="R86" s="111">
        <f>IF(RES_hhdet_tes!R86=0,"",RES_hhdet_tes!R86/RES_hhdet_fec!R86)</f>
        <v>3.6584140427002891</v>
      </c>
      <c r="S86" s="111">
        <f>IF(RES_hhdet_tes!S86=0,"",RES_hhdet_tes!S86/RES_hhdet_fec!S86)</f>
        <v>3.7434919564513263</v>
      </c>
      <c r="T86" s="111">
        <f>IF(RES_hhdet_tes!T86=0,"",RES_hhdet_tes!T86/RES_hhdet_fec!T86)</f>
        <v>3.8348352257001457</v>
      </c>
      <c r="U86" s="111">
        <f>IF(RES_hhdet_tes!U86=0,"",RES_hhdet_tes!U86/RES_hhdet_fec!U86)</f>
        <v>3.9163486377470895</v>
      </c>
      <c r="V86" s="111">
        <f>IF(RES_hhdet_tes!V86=0,"",RES_hhdet_tes!V86/RES_hhdet_fec!V86)</f>
        <v>3.9912850819380159</v>
      </c>
      <c r="W86" s="111">
        <f>IF(RES_hhdet_tes!W86=0,"",RES_hhdet_tes!W86/RES_hhdet_fec!W86)</f>
        <v>4.0603960160350621</v>
      </c>
      <c r="DA86" s="63" t="s">
        <v>1986</v>
      </c>
    </row>
    <row r="87" spans="1:105" ht="12" customHeight="1" x14ac:dyDescent="0.25">
      <c r="A87" s="121" t="s">
        <v>55</v>
      </c>
      <c r="B87" s="124">
        <f>IF(RES_hhdet_tes!B87=0,"",RES_hhdet_tes!B87/RES_hhdet_fec!B87)</f>
        <v>0.60697189584239797</v>
      </c>
      <c r="C87" s="124">
        <f>IF(RES_hhdet_tes!C87=0,"",RES_hhdet_tes!C87/RES_hhdet_fec!C87)</f>
        <v>0.61129780214594709</v>
      </c>
      <c r="D87" s="124">
        <f>IF(RES_hhdet_tes!D87=0,"",RES_hhdet_tes!D87/RES_hhdet_fec!D87)</f>
        <v>0.62059829397135502</v>
      </c>
      <c r="E87" s="124">
        <f>IF(RES_hhdet_tes!E87=0,"",RES_hhdet_tes!E87/RES_hhdet_fec!E87)</f>
        <v>0.62725899039360122</v>
      </c>
      <c r="F87" s="124">
        <f>IF(RES_hhdet_tes!F87=0,"",RES_hhdet_tes!F87/RES_hhdet_fec!F87)</f>
        <v>0.63681195365329035</v>
      </c>
      <c r="G87" s="124">
        <f>IF(RES_hhdet_tes!G87=0,"",RES_hhdet_tes!G87/RES_hhdet_fec!G87)</f>
        <v>0.64561925848713664</v>
      </c>
      <c r="H87" s="124">
        <f>IF(RES_hhdet_tes!H87=0,"",RES_hhdet_tes!H87/RES_hhdet_fec!H87)</f>
        <v>0.65477251271129078</v>
      </c>
      <c r="I87" s="124">
        <f>IF(RES_hhdet_tes!I87=0,"",RES_hhdet_tes!I87/RES_hhdet_fec!I87)</f>
        <v>0.67553500878321371</v>
      </c>
      <c r="J87" s="124">
        <f>IF(RES_hhdet_tes!J87=0,"",RES_hhdet_tes!J87/RES_hhdet_fec!J87)</f>
        <v>0.6960727194696863</v>
      </c>
      <c r="K87" s="124">
        <f>IF(RES_hhdet_tes!K87=0,"",RES_hhdet_tes!K87/RES_hhdet_fec!K87)</f>
        <v>0.71239812800742486</v>
      </c>
      <c r="L87" s="124">
        <f>IF(RES_hhdet_tes!L87=0,"",RES_hhdet_tes!L87/RES_hhdet_fec!L87)</f>
        <v>0.7236078857661733</v>
      </c>
      <c r="M87" s="124">
        <f>IF(RES_hhdet_tes!M87=0,"",RES_hhdet_tes!M87/RES_hhdet_fec!M87)</f>
        <v>0.74141084728275464</v>
      </c>
      <c r="N87" s="124">
        <f>IF(RES_hhdet_tes!N87=0,"",RES_hhdet_tes!N87/RES_hhdet_fec!N87)</f>
        <v>0.76364465846285001</v>
      </c>
      <c r="O87" s="124">
        <f>IF(RES_hhdet_tes!O87=0,"",RES_hhdet_tes!O87/RES_hhdet_fec!O87)</f>
        <v>0.76714920112716956</v>
      </c>
      <c r="P87" s="124">
        <f>IF(RES_hhdet_tes!P87=0,"",RES_hhdet_tes!P87/RES_hhdet_fec!P87)</f>
        <v>0.76564329594912839</v>
      </c>
      <c r="Q87" s="124">
        <f>IF(RES_hhdet_tes!Q87=0,"",RES_hhdet_tes!Q87/RES_hhdet_fec!Q87)</f>
        <v>0.78045668142218738</v>
      </c>
      <c r="R87" s="124">
        <f>IF(RES_hhdet_tes!R87=0,"",RES_hhdet_tes!R87/RES_hhdet_fec!R87)</f>
        <v>0.7898247686258224</v>
      </c>
      <c r="S87" s="124">
        <f>IF(RES_hhdet_tes!S87=0,"",RES_hhdet_tes!S87/RES_hhdet_fec!S87)</f>
        <v>0.79490889060858039</v>
      </c>
      <c r="T87" s="124">
        <f>IF(RES_hhdet_tes!T87=0,"",RES_hhdet_tes!T87/RES_hhdet_fec!T87)</f>
        <v>0.80062938087792246</v>
      </c>
      <c r="U87" s="124">
        <f>IF(RES_hhdet_tes!U87=0,"",RES_hhdet_tes!U87/RES_hhdet_fec!U87)</f>
        <v>0.8089297839743107</v>
      </c>
      <c r="V87" s="124">
        <f>IF(RES_hhdet_tes!V87=0,"",RES_hhdet_tes!V87/RES_hhdet_fec!V87)</f>
        <v>0.82520863724692839</v>
      </c>
      <c r="W87" s="124">
        <f>IF(RES_hhdet_tes!W87=0,"",RES_hhdet_tes!W87/RES_hhdet_fec!W87)</f>
        <v>0.83426443289316721</v>
      </c>
      <c r="DA87" s="130" t="s">
        <v>1987</v>
      </c>
    </row>
    <row r="88" spans="1:105" ht="12" customHeight="1" x14ac:dyDescent="0.25">
      <c r="A88" s="97" t="s">
        <v>132</v>
      </c>
      <c r="B88" s="111">
        <f>IF(RES_hhdet_tes!B88=0,"",RES_hhdet_tes!B88/RES_hhdet_fec!B88)</f>
        <v>0.50328903852573559</v>
      </c>
      <c r="C88" s="111">
        <f>IF(RES_hhdet_tes!C88=0,"",RES_hhdet_tes!C88/RES_hhdet_fec!C88)</f>
        <v>0.51531210806138039</v>
      </c>
      <c r="D88" s="111">
        <f>IF(RES_hhdet_tes!D88=0,"",RES_hhdet_tes!D88/RES_hhdet_fec!D88)</f>
        <v>0.52887209110934896</v>
      </c>
      <c r="E88" s="111">
        <f>IF(RES_hhdet_tes!E88=0,"",RES_hhdet_tes!E88/RES_hhdet_fec!E88)</f>
        <v>0.54327384899584363</v>
      </c>
      <c r="F88" s="111">
        <f>IF(RES_hhdet_tes!F88=0,"",RES_hhdet_tes!F88/RES_hhdet_fec!F88)</f>
        <v>0.55913967283684007</v>
      </c>
      <c r="G88" s="111">
        <f>IF(RES_hhdet_tes!G88=0,"",RES_hhdet_tes!G88/RES_hhdet_fec!G88)</f>
        <v>0.57565611842345765</v>
      </c>
      <c r="H88" s="111">
        <f>IF(RES_hhdet_tes!H88=0,"",RES_hhdet_tes!H88/RES_hhdet_fec!H88)</f>
        <v>0.59441700348878823</v>
      </c>
      <c r="I88" s="111">
        <f>IF(RES_hhdet_tes!I88=0,"",RES_hhdet_tes!I88/RES_hhdet_fec!I88)</f>
        <v>0.61358061093424154</v>
      </c>
      <c r="J88" s="111">
        <f>IF(RES_hhdet_tes!J88=0,"",RES_hhdet_tes!J88/RES_hhdet_fec!J88)</f>
        <v>0.64252548782258523</v>
      </c>
      <c r="K88" s="111">
        <f>IF(RES_hhdet_tes!K88=0,"",RES_hhdet_tes!K88/RES_hhdet_fec!K88)</f>
        <v>0.6690877749611448</v>
      </c>
      <c r="L88" s="111">
        <f>IF(RES_hhdet_tes!L88=0,"",RES_hhdet_tes!L88/RES_hhdet_fec!L88)</f>
        <v>0.69017288171922875</v>
      </c>
      <c r="M88" s="111">
        <f>IF(RES_hhdet_tes!M88=0,"",RES_hhdet_tes!M88/RES_hhdet_fec!M88)</f>
        <v>0.70813040154205997</v>
      </c>
      <c r="N88" s="111">
        <f>IF(RES_hhdet_tes!N88=0,"",RES_hhdet_tes!N88/RES_hhdet_fec!N88)</f>
        <v>0.72850105496267348</v>
      </c>
      <c r="O88" s="111">
        <f>IF(RES_hhdet_tes!O88=0,"",RES_hhdet_tes!O88/RES_hhdet_fec!O88)</f>
        <v>0.74697313402695831</v>
      </c>
      <c r="P88" s="111">
        <f>IF(RES_hhdet_tes!P88=0,"",RES_hhdet_tes!P88/RES_hhdet_fec!P88)</f>
        <v>0.76337160595694675</v>
      </c>
      <c r="Q88" s="111">
        <f>IF(RES_hhdet_tes!Q88=0,"",RES_hhdet_tes!Q88/RES_hhdet_fec!Q88)</f>
        <v>0.77375392958632372</v>
      </c>
      <c r="R88" s="111">
        <f>IF(RES_hhdet_tes!R88=0,"",RES_hhdet_tes!R88/RES_hhdet_fec!R88)</f>
        <v>0.7820190400610384</v>
      </c>
      <c r="S88" s="111">
        <f>IF(RES_hhdet_tes!S88=0,"",RES_hhdet_tes!S88/RES_hhdet_fec!S88)</f>
        <v>0.79176805045475618</v>
      </c>
      <c r="T88" s="111">
        <f>IF(RES_hhdet_tes!T88=0,"",RES_hhdet_tes!T88/RES_hhdet_fec!T88)</f>
        <v>0.80208302544530008</v>
      </c>
      <c r="U88" s="111">
        <f>IF(RES_hhdet_tes!U88=0,"",RES_hhdet_tes!U88/RES_hhdet_fec!U88)</f>
        <v>0.81028921474034032</v>
      </c>
      <c r="V88" s="111">
        <f>IF(RES_hhdet_tes!V88=0,"",RES_hhdet_tes!V88/RES_hhdet_fec!V88)</f>
        <v>0.8222191227364225</v>
      </c>
      <c r="W88" s="111">
        <f>IF(RES_hhdet_tes!W88=0,"",RES_hhdet_tes!W88/RES_hhdet_fec!W88)</f>
        <v>0.8312158929124599</v>
      </c>
      <c r="DA88" s="63" t="s">
        <v>1988</v>
      </c>
    </row>
    <row r="89" spans="1:105" ht="12" customHeight="1" x14ac:dyDescent="0.25">
      <c r="A89" s="97" t="s">
        <v>131</v>
      </c>
      <c r="B89" s="111" t="str">
        <f>IF(RES_hhdet_tes!B89=0,"",RES_hhdet_tes!B89/RES_hhdet_fec!B89)</f>
        <v/>
      </c>
      <c r="C89" s="111" t="str">
        <f>IF(RES_hhdet_tes!C89=0,"",RES_hhdet_tes!C89/RES_hhdet_fec!C89)</f>
        <v/>
      </c>
      <c r="D89" s="111">
        <f>IF(RES_hhdet_tes!D89=0,"",RES_hhdet_tes!D89/RES_hhdet_fec!D89)</f>
        <v>0.78750576407758577</v>
      </c>
      <c r="E89" s="111">
        <f>IF(RES_hhdet_tes!E89=0,"",RES_hhdet_tes!E89/RES_hhdet_fec!E89)</f>
        <v>0.78794412929721069</v>
      </c>
      <c r="F89" s="111">
        <f>IF(RES_hhdet_tes!F89=0,"",RES_hhdet_tes!F89/RES_hhdet_fec!F89)</f>
        <v>0.78594756991367531</v>
      </c>
      <c r="G89" s="111">
        <f>IF(RES_hhdet_tes!G89=0,"",RES_hhdet_tes!G89/RES_hhdet_fec!G89)</f>
        <v>0.80036199764397931</v>
      </c>
      <c r="H89" s="111">
        <f>IF(RES_hhdet_tes!H89=0,"",RES_hhdet_tes!H89/RES_hhdet_fec!H89)</f>
        <v>0.81253630441428581</v>
      </c>
      <c r="I89" s="111">
        <f>IF(RES_hhdet_tes!I89=0,"",RES_hhdet_tes!I89/RES_hhdet_fec!I89)</f>
        <v>0.8164049218642988</v>
      </c>
      <c r="J89" s="111">
        <f>IF(RES_hhdet_tes!J89=0,"",RES_hhdet_tes!J89/RES_hhdet_fec!J89)</f>
        <v>0.8257639716042442</v>
      </c>
      <c r="K89" s="111">
        <f>IF(RES_hhdet_tes!K89=0,"",RES_hhdet_tes!K89/RES_hhdet_fec!K89)</f>
        <v>0.84979248374548977</v>
      </c>
      <c r="L89" s="111">
        <f>IF(RES_hhdet_tes!L89=0,"",RES_hhdet_tes!L89/RES_hhdet_fec!L89)</f>
        <v>0.84734331938145024</v>
      </c>
      <c r="M89" s="111">
        <f>IF(RES_hhdet_tes!M89=0,"",RES_hhdet_tes!M89/RES_hhdet_fec!M89)</f>
        <v>0.8473825932875183</v>
      </c>
      <c r="N89" s="111">
        <f>IF(RES_hhdet_tes!N89=0,"",RES_hhdet_tes!N89/RES_hhdet_fec!N89)</f>
        <v>0.85882100614157042</v>
      </c>
      <c r="O89" s="111">
        <f>IF(RES_hhdet_tes!O89=0,"",RES_hhdet_tes!O89/RES_hhdet_fec!O89)</f>
        <v>0.84608177140705854</v>
      </c>
      <c r="P89" s="111">
        <f>IF(RES_hhdet_tes!P89=0,"",RES_hhdet_tes!P89/RES_hhdet_fec!P89)</f>
        <v>0.84239508239433836</v>
      </c>
      <c r="Q89" s="111">
        <f>IF(RES_hhdet_tes!Q89=0,"",RES_hhdet_tes!Q89/RES_hhdet_fec!Q89)</f>
        <v>0.88956552199444183</v>
      </c>
      <c r="R89" s="111">
        <f>IF(RES_hhdet_tes!R89=0,"",RES_hhdet_tes!R89/RES_hhdet_fec!R89)</f>
        <v>0.89116427668472209</v>
      </c>
      <c r="S89" s="111">
        <f>IF(RES_hhdet_tes!S89=0,"",RES_hhdet_tes!S89/RES_hhdet_fec!S89)</f>
        <v>0.89829542846615595</v>
      </c>
      <c r="T89" s="111">
        <f>IF(RES_hhdet_tes!T89=0,"",RES_hhdet_tes!T89/RES_hhdet_fec!T89)</f>
        <v>0.90074842405375999</v>
      </c>
      <c r="U89" s="111">
        <f>IF(RES_hhdet_tes!U89=0,"",RES_hhdet_tes!U89/RES_hhdet_fec!U89)</f>
        <v>0.8956445541576642</v>
      </c>
      <c r="V89" s="111">
        <f>IF(RES_hhdet_tes!V89=0,"",RES_hhdet_tes!V89/RES_hhdet_fec!V89)</f>
        <v>0.90605286113271766</v>
      </c>
      <c r="W89" s="111">
        <f>IF(RES_hhdet_tes!W89=0,"",RES_hhdet_tes!W89/RES_hhdet_fec!W89)</f>
        <v>0.90807312453042577</v>
      </c>
      <c r="DA89" s="63" t="s">
        <v>1989</v>
      </c>
    </row>
    <row r="90" spans="1:105" ht="12" customHeight="1" x14ac:dyDescent="0.25">
      <c r="A90" s="100" t="s">
        <v>204</v>
      </c>
      <c r="B90" s="112" t="str">
        <f>IF(RES_hhdet_tes!B90=0,"",RES_hhdet_tes!B90/RES_hhdet_fec!B90)</f>
        <v/>
      </c>
      <c r="C90" s="112" t="str">
        <f>IF(RES_hhdet_tes!C90=0,"",RES_hhdet_tes!C90/RES_hhdet_fec!C90)</f>
        <v/>
      </c>
      <c r="D90" s="112">
        <f>IF(RES_hhdet_tes!D90=0,"",RES_hhdet_tes!D90/RES_hhdet_fec!D90)</f>
        <v>0.6496565408781112</v>
      </c>
      <c r="E90" s="112">
        <f>IF(RES_hhdet_tes!E90=0,"",RES_hhdet_tes!E90/RES_hhdet_fec!E90)</f>
        <v>0.6496565408781112</v>
      </c>
      <c r="F90" s="112">
        <f>IF(RES_hhdet_tes!F90=0,"",RES_hhdet_tes!F90/RES_hhdet_fec!F90)</f>
        <v>0.6496565408781112</v>
      </c>
      <c r="G90" s="112">
        <f>IF(RES_hhdet_tes!G90=0,"",RES_hhdet_tes!G90/RES_hhdet_fec!G90)</f>
        <v>0.66921031220086569</v>
      </c>
      <c r="H90" s="112">
        <f>IF(RES_hhdet_tes!H90=0,"",RES_hhdet_tes!H90/RES_hhdet_fec!H90)</f>
        <v>0.68029605270957694</v>
      </c>
      <c r="I90" s="112">
        <f>IF(RES_hhdet_tes!I90=0,"",RES_hhdet_tes!I90/RES_hhdet_fec!I90)</f>
        <v>0.68918476074131296</v>
      </c>
      <c r="J90" s="112">
        <f>IF(RES_hhdet_tes!J90=0,"",RES_hhdet_tes!J90/RES_hhdet_fec!J90)</f>
        <v>0.70248178183328047</v>
      </c>
      <c r="K90" s="112">
        <f>IF(RES_hhdet_tes!K90=0,"",RES_hhdet_tes!K90/RES_hhdet_fec!K90)</f>
        <v>0.72716366399363852</v>
      </c>
      <c r="L90" s="112">
        <f>IF(RES_hhdet_tes!L90=0,"",RES_hhdet_tes!L90/RES_hhdet_fec!L90)</f>
        <v>0.7321582812212728</v>
      </c>
      <c r="M90" s="112">
        <f>IF(RES_hhdet_tes!M90=0,"",RES_hhdet_tes!M90/RES_hhdet_fec!M90)</f>
        <v>0.73581296163644327</v>
      </c>
      <c r="N90" s="112">
        <f>IF(RES_hhdet_tes!N90=0,"",RES_hhdet_tes!N90/RES_hhdet_fec!N90)</f>
        <v>0.73971916996456033</v>
      </c>
      <c r="O90" s="112">
        <f>IF(RES_hhdet_tes!O90=0,"",RES_hhdet_tes!O90/RES_hhdet_fec!O90)</f>
        <v>0.75018300513816671</v>
      </c>
      <c r="P90" s="112">
        <f>IF(RES_hhdet_tes!P90=0,"",RES_hhdet_tes!P90/RES_hhdet_fec!P90)</f>
        <v>0.75790431499271982</v>
      </c>
      <c r="Q90" s="112">
        <f>IF(RES_hhdet_tes!Q90=0,"",RES_hhdet_tes!Q90/RES_hhdet_fec!Q90)</f>
        <v>0.78826985421676776</v>
      </c>
      <c r="R90" s="112">
        <f>IF(RES_hhdet_tes!R90=0,"",RES_hhdet_tes!R90/RES_hhdet_fec!R90)</f>
        <v>0.78826985421676776</v>
      </c>
      <c r="S90" s="112">
        <f>IF(RES_hhdet_tes!S90=0,"",RES_hhdet_tes!S90/RES_hhdet_fec!S90)</f>
        <v>0.79678760798754589</v>
      </c>
      <c r="T90" s="112">
        <f>IF(RES_hhdet_tes!T90=0,"",RES_hhdet_tes!T90/RES_hhdet_fec!T90)</f>
        <v>0.81160917109243724</v>
      </c>
      <c r="U90" s="112">
        <f>IF(RES_hhdet_tes!U90=0,"",RES_hhdet_tes!U90/RES_hhdet_fec!U90)</f>
        <v>0.81164735106824792</v>
      </c>
      <c r="V90" s="112">
        <f>IF(RES_hhdet_tes!V90=0,"",RES_hhdet_tes!V90/RES_hhdet_fec!V90)</f>
        <v>0.8245147005246658</v>
      </c>
      <c r="W90" s="112">
        <f>IF(RES_hhdet_tes!W90=0,"",RES_hhdet_tes!W90/RES_hhdet_fec!W90)</f>
        <v>0.83164265542589799</v>
      </c>
      <c r="DA90" s="131" t="s">
        <v>1990</v>
      </c>
    </row>
    <row r="91" spans="1:105" ht="12" customHeight="1" x14ac:dyDescent="0.25">
      <c r="A91" s="103" t="s">
        <v>52</v>
      </c>
      <c r="B91" s="113" t="str">
        <f>IF(RES_hhdet_tes!B91=0,"",RES_hhdet_tes!B91/RES_hhdet_fec!B91)</f>
        <v/>
      </c>
      <c r="C91" s="113" t="str">
        <f>IF(RES_hhdet_tes!C91=0,"",RES_hhdet_tes!C91/RES_hhdet_fec!C91)</f>
        <v/>
      </c>
      <c r="D91" s="113">
        <f>IF(RES_hhdet_tes!D91=0,"",RES_hhdet_tes!D91/RES_hhdet_fec!D91)</f>
        <v>1</v>
      </c>
      <c r="E91" s="113">
        <f>IF(RES_hhdet_tes!E91=0,"",RES_hhdet_tes!E91/RES_hhdet_fec!E91)</f>
        <v>1</v>
      </c>
      <c r="F91" s="113">
        <f>IF(RES_hhdet_tes!F91=0,"",RES_hhdet_tes!F91/RES_hhdet_fec!F91)</f>
        <v>1</v>
      </c>
      <c r="G91" s="113">
        <f>IF(RES_hhdet_tes!G91=0,"",RES_hhdet_tes!G91/RES_hhdet_fec!G91)</f>
        <v>1</v>
      </c>
      <c r="H91" s="113">
        <f>IF(RES_hhdet_tes!H91=0,"",RES_hhdet_tes!H91/RES_hhdet_fec!H91)</f>
        <v>1</v>
      </c>
      <c r="I91" s="113">
        <f>IF(RES_hhdet_tes!I91=0,"",RES_hhdet_tes!I91/RES_hhdet_fec!I91)</f>
        <v>1</v>
      </c>
      <c r="J91" s="113">
        <f>IF(RES_hhdet_tes!J91=0,"",RES_hhdet_tes!J91/RES_hhdet_fec!J91)</f>
        <v>1</v>
      </c>
      <c r="K91" s="113">
        <f>IF(RES_hhdet_tes!K91=0,"",RES_hhdet_tes!K91/RES_hhdet_fec!K91)</f>
        <v>1</v>
      </c>
      <c r="L91" s="113">
        <f>IF(RES_hhdet_tes!L91=0,"",RES_hhdet_tes!L91/RES_hhdet_fec!L91)</f>
        <v>1</v>
      </c>
      <c r="M91" s="113">
        <f>IF(RES_hhdet_tes!M91=0,"",RES_hhdet_tes!M91/RES_hhdet_fec!M91)</f>
        <v>1</v>
      </c>
      <c r="N91" s="113">
        <f>IF(RES_hhdet_tes!N91=0,"",RES_hhdet_tes!N91/RES_hhdet_fec!N91)</f>
        <v>1</v>
      </c>
      <c r="O91" s="113">
        <f>IF(RES_hhdet_tes!O91=0,"",RES_hhdet_tes!O91/RES_hhdet_fec!O91)</f>
        <v>1</v>
      </c>
      <c r="P91" s="113">
        <f>IF(RES_hhdet_tes!P91=0,"",RES_hhdet_tes!P91/RES_hhdet_fec!P91)</f>
        <v>1</v>
      </c>
      <c r="Q91" s="113">
        <f>IF(RES_hhdet_tes!Q91=0,"",RES_hhdet_tes!Q91/RES_hhdet_fec!Q91)</f>
        <v>1</v>
      </c>
      <c r="R91" s="113">
        <f>IF(RES_hhdet_tes!R91=0,"",RES_hhdet_tes!R91/RES_hhdet_fec!R91)</f>
        <v>1</v>
      </c>
      <c r="S91" s="113">
        <f>IF(RES_hhdet_tes!S91=0,"",RES_hhdet_tes!S91/RES_hhdet_fec!S91)</f>
        <v>1</v>
      </c>
      <c r="T91" s="113">
        <f>IF(RES_hhdet_tes!T91=0,"",RES_hhdet_tes!T91/RES_hhdet_fec!T91)</f>
        <v>1</v>
      </c>
      <c r="U91" s="113">
        <f>IF(RES_hhdet_tes!U91=0,"",RES_hhdet_tes!U91/RES_hhdet_fec!U91)</f>
        <v>1</v>
      </c>
      <c r="V91" s="113">
        <f>IF(RES_hhdet_tes!V91=0,"",RES_hhdet_tes!V91/RES_hhdet_fec!V91)</f>
        <v>1</v>
      </c>
      <c r="W91" s="113">
        <f>IF(RES_hhdet_tes!W91=0,"",RES_hhdet_tes!W91/RES_hhdet_fec!W91)</f>
        <v>1</v>
      </c>
      <c r="DA91" s="132" t="s">
        <v>1991</v>
      </c>
    </row>
    <row r="92" spans="1:105" ht="12" customHeight="1" x14ac:dyDescent="0.25">
      <c r="A92" s="106" t="s">
        <v>124</v>
      </c>
      <c r="B92" s="112">
        <f>IF(RES_hhdet_tes!B92=0,"",RES_hhdet_tes!B92/RES_hhdet_fec!B92)</f>
        <v>0.59909305143245484</v>
      </c>
      <c r="C92" s="112">
        <f>IF(RES_hhdet_tes!C92=0,"",RES_hhdet_tes!C92/RES_hhdet_fec!C92)</f>
        <v>0.60002389754883312</v>
      </c>
      <c r="D92" s="112">
        <f>IF(RES_hhdet_tes!D92=0,"",RES_hhdet_tes!D92/RES_hhdet_fec!D92)</f>
        <v>0.60579492620614672</v>
      </c>
      <c r="E92" s="112">
        <f>IF(RES_hhdet_tes!E92=0,"",RES_hhdet_tes!E92/RES_hhdet_fec!E92)</f>
        <v>0.60966347156089418</v>
      </c>
      <c r="F92" s="112">
        <f>IF(RES_hhdet_tes!F92=0,"",RES_hhdet_tes!F92/RES_hhdet_fec!F92)</f>
        <v>0.61214033190476091</v>
      </c>
      <c r="G92" s="112">
        <f>IF(RES_hhdet_tes!G92=0,"",RES_hhdet_tes!G92/RES_hhdet_fec!G92)</f>
        <v>0.61632824752568938</v>
      </c>
      <c r="H92" s="112">
        <f>IF(RES_hhdet_tes!H92=0,"",RES_hhdet_tes!H92/RES_hhdet_fec!H92)</f>
        <v>0.62591316798480234</v>
      </c>
      <c r="I92" s="112">
        <f>IF(RES_hhdet_tes!I92=0,"",RES_hhdet_tes!I92/RES_hhdet_fec!I92)</f>
        <v>0.62958726115857211</v>
      </c>
      <c r="J92" s="112">
        <f>IF(RES_hhdet_tes!J92=0,"",RES_hhdet_tes!J92/RES_hhdet_fec!J92)</f>
        <v>0.63227969821453245</v>
      </c>
      <c r="K92" s="112">
        <f>IF(RES_hhdet_tes!K92=0,"",RES_hhdet_tes!K92/RES_hhdet_fec!K92)</f>
        <v>0.63347688830708326</v>
      </c>
      <c r="L92" s="112">
        <f>IF(RES_hhdet_tes!L92=0,"",RES_hhdet_tes!L92/RES_hhdet_fec!L92)</f>
        <v>0.63699085201362682</v>
      </c>
      <c r="M92" s="112">
        <f>IF(RES_hhdet_tes!M92=0,"",RES_hhdet_tes!M92/RES_hhdet_fec!M92)</f>
        <v>0.64653438672096752</v>
      </c>
      <c r="N92" s="112" t="str">
        <f>IF(RES_hhdet_tes!N92=0,"",RES_hhdet_tes!N92/RES_hhdet_fec!N92)</f>
        <v/>
      </c>
      <c r="O92" s="112" t="str">
        <f>IF(RES_hhdet_tes!O92=0,"",RES_hhdet_tes!O92/RES_hhdet_fec!O92)</f>
        <v/>
      </c>
      <c r="P92" s="112" t="str">
        <f>IF(RES_hhdet_tes!P92=0,"",RES_hhdet_tes!P92/RES_hhdet_fec!P92)</f>
        <v/>
      </c>
      <c r="Q92" s="112" t="str">
        <f>IF(RES_hhdet_tes!Q92=0,"",RES_hhdet_tes!Q92/RES_hhdet_fec!Q92)</f>
        <v/>
      </c>
      <c r="R92" s="112" t="str">
        <f>IF(RES_hhdet_tes!R92=0,"",RES_hhdet_tes!R92/RES_hhdet_fec!R92)</f>
        <v/>
      </c>
      <c r="S92" s="112" t="str">
        <f>IF(RES_hhdet_tes!S92=0,"",RES_hhdet_tes!S92/RES_hhdet_fec!S92)</f>
        <v/>
      </c>
      <c r="T92" s="112" t="str">
        <f>IF(RES_hhdet_tes!T92=0,"",RES_hhdet_tes!T92/RES_hhdet_fec!T92)</f>
        <v/>
      </c>
      <c r="U92" s="112" t="str">
        <f>IF(RES_hhdet_tes!U92=0,"",RES_hhdet_tes!U92/RES_hhdet_fec!U92)</f>
        <v/>
      </c>
      <c r="V92" s="112" t="str">
        <f>IF(RES_hhdet_tes!V92=0,"",RES_hhdet_tes!V92/RES_hhdet_fec!V92)</f>
        <v/>
      </c>
      <c r="W92" s="112" t="str">
        <f>IF(RES_hhdet_tes!W92=0,"",RES_hhdet_tes!W92/RES_hhdet_fec!W92)</f>
        <v/>
      </c>
      <c r="DA92" s="131" t="s">
        <v>1992</v>
      </c>
    </row>
    <row r="93" spans="1:105" ht="12" customHeight="1" x14ac:dyDescent="0.25">
      <c r="A93" s="107" t="s">
        <v>123</v>
      </c>
      <c r="B93" s="113" t="str">
        <f>IF(RES_hhdet_tes!B93=0,"",RES_hhdet_tes!B93/RES_hhdet_fec!B93)</f>
        <v/>
      </c>
      <c r="C93" s="113" t="str">
        <f>IF(RES_hhdet_tes!C93=0,"",RES_hhdet_tes!C93/RES_hhdet_fec!C93)</f>
        <v/>
      </c>
      <c r="D93" s="113" t="str">
        <f>IF(RES_hhdet_tes!D93=0,"",RES_hhdet_tes!D93/RES_hhdet_fec!D93)</f>
        <v/>
      </c>
      <c r="E93" s="113" t="str">
        <f>IF(RES_hhdet_tes!E93=0,"",RES_hhdet_tes!E93/RES_hhdet_fec!E93)</f>
        <v/>
      </c>
      <c r="F93" s="113" t="str">
        <f>IF(RES_hhdet_tes!F93=0,"",RES_hhdet_tes!F93/RES_hhdet_fec!F93)</f>
        <v/>
      </c>
      <c r="G93" s="113" t="str">
        <f>IF(RES_hhdet_tes!G93=0,"",RES_hhdet_tes!G93/RES_hhdet_fec!G93)</f>
        <v/>
      </c>
      <c r="H93" s="113" t="str">
        <f>IF(RES_hhdet_tes!H93=0,"",RES_hhdet_tes!H93/RES_hhdet_fec!H93)</f>
        <v/>
      </c>
      <c r="I93" s="113" t="str">
        <f>IF(RES_hhdet_tes!I93=0,"",RES_hhdet_tes!I93/RES_hhdet_fec!I93)</f>
        <v/>
      </c>
      <c r="J93" s="113" t="str">
        <f>IF(RES_hhdet_tes!J93=0,"",RES_hhdet_tes!J93/RES_hhdet_fec!J93)</f>
        <v/>
      </c>
      <c r="K93" s="113" t="str">
        <f>IF(RES_hhdet_tes!K93=0,"",RES_hhdet_tes!K93/RES_hhdet_fec!K93)</f>
        <v/>
      </c>
      <c r="L93" s="113" t="str">
        <f>IF(RES_hhdet_tes!L93=0,"",RES_hhdet_tes!L93/RES_hhdet_fec!L93)</f>
        <v/>
      </c>
      <c r="M93" s="113" t="str">
        <f>IF(RES_hhdet_tes!M93=0,"",RES_hhdet_tes!M93/RES_hhdet_fec!M93)</f>
        <v/>
      </c>
      <c r="N93" s="113" t="str">
        <f>IF(RES_hhdet_tes!N93=0,"",RES_hhdet_tes!N93/RES_hhdet_fec!N93)</f>
        <v/>
      </c>
      <c r="O93" s="113" t="str">
        <f>IF(RES_hhdet_tes!O93=0,"",RES_hhdet_tes!O93/RES_hhdet_fec!O93)</f>
        <v/>
      </c>
      <c r="P93" s="113" t="str">
        <f>IF(RES_hhdet_tes!P93=0,"",RES_hhdet_tes!P93/RES_hhdet_fec!P93)</f>
        <v/>
      </c>
      <c r="Q93" s="113" t="str">
        <f>IF(RES_hhdet_tes!Q93=0,"",RES_hhdet_tes!Q93/RES_hhdet_fec!Q93)</f>
        <v/>
      </c>
      <c r="R93" s="113" t="str">
        <f>IF(RES_hhdet_tes!R93=0,"",RES_hhdet_tes!R93/RES_hhdet_fec!R93)</f>
        <v/>
      </c>
      <c r="S93" s="113" t="str">
        <f>IF(RES_hhdet_tes!S93=0,"",RES_hhdet_tes!S93/RES_hhdet_fec!S93)</f>
        <v/>
      </c>
      <c r="T93" s="113" t="str">
        <f>IF(RES_hhdet_tes!T93=0,"",RES_hhdet_tes!T93/RES_hhdet_fec!T93)</f>
        <v/>
      </c>
      <c r="U93" s="113" t="str">
        <f>IF(RES_hhdet_tes!U93=0,"",RES_hhdet_tes!U93/RES_hhdet_fec!U93)</f>
        <v/>
      </c>
      <c r="V93" s="113" t="str">
        <f>IF(RES_hhdet_tes!V93=0,"",RES_hhdet_tes!V93/RES_hhdet_fec!V93)</f>
        <v/>
      </c>
      <c r="W93" s="113" t="str">
        <f>IF(RES_hhdet_tes!W93=0,"",RES_hhdet_tes!W93/RES_hhdet_fec!W93)</f>
        <v/>
      </c>
      <c r="DA93" s="132" t="s">
        <v>1993</v>
      </c>
    </row>
    <row r="94" spans="1:105" ht="12" customHeight="1" x14ac:dyDescent="0.25">
      <c r="A94" s="108" t="s">
        <v>50</v>
      </c>
      <c r="B94" s="111" t="str">
        <f>IF(RES_hhdet_tes!B94=0,"",RES_hhdet_tes!B94/RES_hhdet_fec!B94)</f>
        <v/>
      </c>
      <c r="C94" s="111" t="str">
        <f>IF(RES_hhdet_tes!C94=0,"",RES_hhdet_tes!C94/RES_hhdet_fec!C94)</f>
        <v/>
      </c>
      <c r="D94" s="111" t="str">
        <f>IF(RES_hhdet_tes!D94=0,"",RES_hhdet_tes!D94/RES_hhdet_fec!D94)</f>
        <v/>
      </c>
      <c r="E94" s="111" t="str">
        <f>IF(RES_hhdet_tes!E94=0,"",RES_hhdet_tes!E94/RES_hhdet_fec!E94)</f>
        <v/>
      </c>
      <c r="F94" s="111" t="str">
        <f>IF(RES_hhdet_tes!F94=0,"",RES_hhdet_tes!F94/RES_hhdet_fec!F94)</f>
        <v/>
      </c>
      <c r="G94" s="111" t="str">
        <f>IF(RES_hhdet_tes!G94=0,"",RES_hhdet_tes!G94/RES_hhdet_fec!G94)</f>
        <v/>
      </c>
      <c r="H94" s="111" t="str">
        <f>IF(RES_hhdet_tes!H94=0,"",RES_hhdet_tes!H94/RES_hhdet_fec!H94)</f>
        <v/>
      </c>
      <c r="I94" s="111" t="str">
        <f>IF(RES_hhdet_tes!I94=0,"",RES_hhdet_tes!I94/RES_hhdet_fec!I94)</f>
        <v/>
      </c>
      <c r="J94" s="111" t="str">
        <f>IF(RES_hhdet_tes!J94=0,"",RES_hhdet_tes!J94/RES_hhdet_fec!J94)</f>
        <v/>
      </c>
      <c r="K94" s="111" t="str">
        <f>IF(RES_hhdet_tes!K94=0,"",RES_hhdet_tes!K94/RES_hhdet_fec!K94)</f>
        <v/>
      </c>
      <c r="L94" s="111" t="str">
        <f>IF(RES_hhdet_tes!L94=0,"",RES_hhdet_tes!L94/RES_hhdet_fec!L94)</f>
        <v/>
      </c>
      <c r="M94" s="111" t="str">
        <f>IF(RES_hhdet_tes!M94=0,"",RES_hhdet_tes!M94/RES_hhdet_fec!M94)</f>
        <v/>
      </c>
      <c r="N94" s="111" t="str">
        <f>IF(RES_hhdet_tes!N94=0,"",RES_hhdet_tes!N94/RES_hhdet_fec!N94)</f>
        <v/>
      </c>
      <c r="O94" s="111" t="str">
        <f>IF(RES_hhdet_tes!O94=0,"",RES_hhdet_tes!O94/RES_hhdet_fec!O94)</f>
        <v/>
      </c>
      <c r="P94" s="111" t="str">
        <f>IF(RES_hhdet_tes!P94=0,"",RES_hhdet_tes!P94/RES_hhdet_fec!P94)</f>
        <v/>
      </c>
      <c r="Q94" s="111" t="str">
        <f>IF(RES_hhdet_tes!Q94=0,"",RES_hhdet_tes!Q94/RES_hhdet_fec!Q94)</f>
        <v/>
      </c>
      <c r="R94" s="111" t="str">
        <f>IF(RES_hhdet_tes!R94=0,"",RES_hhdet_tes!R94/RES_hhdet_fec!R94)</f>
        <v/>
      </c>
      <c r="S94" s="111" t="str">
        <f>IF(RES_hhdet_tes!S94=0,"",RES_hhdet_tes!S94/RES_hhdet_fec!S94)</f>
        <v/>
      </c>
      <c r="T94" s="111" t="str">
        <f>IF(RES_hhdet_tes!T94=0,"",RES_hhdet_tes!T94/RES_hhdet_fec!T94)</f>
        <v/>
      </c>
      <c r="U94" s="111" t="str">
        <f>IF(RES_hhdet_tes!U94=0,"",RES_hhdet_tes!U94/RES_hhdet_fec!U94)</f>
        <v/>
      </c>
      <c r="V94" s="111" t="str">
        <f>IF(RES_hhdet_tes!V94=0,"",RES_hhdet_tes!V94/RES_hhdet_fec!V94)</f>
        <v/>
      </c>
      <c r="W94" s="111" t="str">
        <f>IF(RES_hhdet_tes!W94=0,"",RES_hhdet_tes!W94/RES_hhdet_fec!W94)</f>
        <v/>
      </c>
      <c r="DA94" s="63" t="s">
        <v>1994</v>
      </c>
    </row>
    <row r="95" spans="1:105" ht="12" customHeight="1" x14ac:dyDescent="0.25">
      <c r="A95" s="108" t="s">
        <v>52</v>
      </c>
      <c r="B95" s="111" t="str">
        <f>IF(RES_hhdet_tes!B95=0,"",RES_hhdet_tes!B95/RES_hhdet_fec!B95)</f>
        <v/>
      </c>
      <c r="C95" s="111" t="str">
        <f>IF(RES_hhdet_tes!C95=0,"",RES_hhdet_tes!C95/RES_hhdet_fec!C95)</f>
        <v/>
      </c>
      <c r="D95" s="111" t="str">
        <f>IF(RES_hhdet_tes!D95=0,"",RES_hhdet_tes!D95/RES_hhdet_fec!D95)</f>
        <v/>
      </c>
      <c r="E95" s="111" t="str">
        <f>IF(RES_hhdet_tes!E95=0,"",RES_hhdet_tes!E95/RES_hhdet_fec!E95)</f>
        <v/>
      </c>
      <c r="F95" s="111" t="str">
        <f>IF(RES_hhdet_tes!F95=0,"",RES_hhdet_tes!F95/RES_hhdet_fec!F95)</f>
        <v/>
      </c>
      <c r="G95" s="111" t="str">
        <f>IF(RES_hhdet_tes!G95=0,"",RES_hhdet_tes!G95/RES_hhdet_fec!G95)</f>
        <v/>
      </c>
      <c r="H95" s="111" t="str">
        <f>IF(RES_hhdet_tes!H95=0,"",RES_hhdet_tes!H95/RES_hhdet_fec!H95)</f>
        <v/>
      </c>
      <c r="I95" s="111" t="str">
        <f>IF(RES_hhdet_tes!I95=0,"",RES_hhdet_tes!I95/RES_hhdet_fec!I95)</f>
        <v/>
      </c>
      <c r="J95" s="111" t="str">
        <f>IF(RES_hhdet_tes!J95=0,"",RES_hhdet_tes!J95/RES_hhdet_fec!J95)</f>
        <v/>
      </c>
      <c r="K95" s="111" t="str">
        <f>IF(RES_hhdet_tes!K95=0,"",RES_hhdet_tes!K95/RES_hhdet_fec!K95)</f>
        <v/>
      </c>
      <c r="L95" s="111" t="str">
        <f>IF(RES_hhdet_tes!L95=0,"",RES_hhdet_tes!L95/RES_hhdet_fec!L95)</f>
        <v/>
      </c>
      <c r="M95" s="111" t="str">
        <f>IF(RES_hhdet_tes!M95=0,"",RES_hhdet_tes!M95/RES_hhdet_fec!M95)</f>
        <v/>
      </c>
      <c r="N95" s="111" t="str">
        <f>IF(RES_hhdet_tes!N95=0,"",RES_hhdet_tes!N95/RES_hhdet_fec!N95)</f>
        <v/>
      </c>
      <c r="O95" s="111" t="str">
        <f>IF(RES_hhdet_tes!O95=0,"",RES_hhdet_tes!O95/RES_hhdet_fec!O95)</f>
        <v/>
      </c>
      <c r="P95" s="111" t="str">
        <f>IF(RES_hhdet_tes!P95=0,"",RES_hhdet_tes!P95/RES_hhdet_fec!P95)</f>
        <v/>
      </c>
      <c r="Q95" s="111" t="str">
        <f>IF(RES_hhdet_tes!Q95=0,"",RES_hhdet_tes!Q95/RES_hhdet_fec!Q95)</f>
        <v/>
      </c>
      <c r="R95" s="111" t="str">
        <f>IF(RES_hhdet_tes!R95=0,"",RES_hhdet_tes!R95/RES_hhdet_fec!R95)</f>
        <v/>
      </c>
      <c r="S95" s="111" t="str">
        <f>IF(RES_hhdet_tes!S95=0,"",RES_hhdet_tes!S95/RES_hhdet_fec!S95)</f>
        <v/>
      </c>
      <c r="T95" s="111" t="str">
        <f>IF(RES_hhdet_tes!T95=0,"",RES_hhdet_tes!T95/RES_hhdet_fec!T95)</f>
        <v/>
      </c>
      <c r="U95" s="111" t="str">
        <f>IF(RES_hhdet_tes!U95=0,"",RES_hhdet_tes!U95/RES_hhdet_fec!U95)</f>
        <v/>
      </c>
      <c r="V95" s="111" t="str">
        <f>IF(RES_hhdet_tes!V95=0,"",RES_hhdet_tes!V95/RES_hhdet_fec!V95)</f>
        <v/>
      </c>
      <c r="W95" s="111" t="str">
        <f>IF(RES_hhdet_tes!W95=0,"",RES_hhdet_tes!W95/RES_hhdet_fec!W95)</f>
        <v/>
      </c>
      <c r="DA95" s="63" t="s">
        <v>1995</v>
      </c>
    </row>
    <row r="96" spans="1:105" ht="12" customHeight="1" x14ac:dyDescent="0.25">
      <c r="A96" s="106" t="s">
        <v>122</v>
      </c>
      <c r="B96" s="112">
        <f>IF(RES_hhdet_tes!B96=0,"",RES_hhdet_tes!B96/RES_hhdet_fec!B96)</f>
        <v>0.67118149562677121</v>
      </c>
      <c r="C96" s="112">
        <f>IF(RES_hhdet_tes!C96=0,"",RES_hhdet_tes!C96/RES_hhdet_fec!C96)</f>
        <v>0.6748009294870424</v>
      </c>
      <c r="D96" s="112">
        <f>IF(RES_hhdet_tes!D96=0,"",RES_hhdet_tes!D96/RES_hhdet_fec!D96)</f>
        <v>0.67817641467693668</v>
      </c>
      <c r="E96" s="112">
        <f>IF(RES_hhdet_tes!E96=0,"",RES_hhdet_tes!E96/RES_hhdet_fec!E96)</f>
        <v>0.68133019243505211</v>
      </c>
      <c r="F96" s="112">
        <f>IF(RES_hhdet_tes!F96=0,"",RES_hhdet_tes!F96/RES_hhdet_fec!F96)</f>
        <v>0.68583952767322343</v>
      </c>
      <c r="G96" s="112">
        <f>IF(RES_hhdet_tes!G96=0,"",RES_hhdet_tes!G96/RES_hhdet_fec!G96)</f>
        <v>0.69060113768905518</v>
      </c>
      <c r="H96" s="112">
        <f>IF(RES_hhdet_tes!H96=0,"",RES_hhdet_tes!H96/RES_hhdet_fec!H96)</f>
        <v>0.69637704342826423</v>
      </c>
      <c r="I96" s="112">
        <f>IF(RES_hhdet_tes!I96=0,"",RES_hhdet_tes!I96/RES_hhdet_fec!I96)</f>
        <v>0.69871552921291058</v>
      </c>
      <c r="J96" s="112">
        <f>IF(RES_hhdet_tes!J96=0,"",RES_hhdet_tes!J96/RES_hhdet_fec!J96)</f>
        <v>0.69904052302616826</v>
      </c>
      <c r="K96" s="112">
        <f>IF(RES_hhdet_tes!K96=0,"",RES_hhdet_tes!K96/RES_hhdet_fec!K96)</f>
        <v>0.69963327959529065</v>
      </c>
      <c r="L96" s="112">
        <f>IF(RES_hhdet_tes!L96=0,"",RES_hhdet_tes!L96/RES_hhdet_fec!L96)</f>
        <v>0.70258152639467519</v>
      </c>
      <c r="M96" s="112">
        <f>IF(RES_hhdet_tes!M96=0,"",RES_hhdet_tes!M96/RES_hhdet_fec!M96)</f>
        <v>0.70635461412917155</v>
      </c>
      <c r="N96" s="112">
        <f>IF(RES_hhdet_tes!N96=0,"",RES_hhdet_tes!N96/RES_hhdet_fec!N96)</f>
        <v>0.7121384181086492</v>
      </c>
      <c r="O96" s="112">
        <f>IF(RES_hhdet_tes!O96=0,"",RES_hhdet_tes!O96/RES_hhdet_fec!O96)</f>
        <v>0.71842791739517098</v>
      </c>
      <c r="P96" s="112">
        <f>IF(RES_hhdet_tes!P96=0,"",RES_hhdet_tes!P96/RES_hhdet_fec!P96)</f>
        <v>0.72290791318217484</v>
      </c>
      <c r="Q96" s="112">
        <f>IF(RES_hhdet_tes!Q96=0,"",RES_hhdet_tes!Q96/RES_hhdet_fec!Q96)</f>
        <v>0.72338985304058967</v>
      </c>
      <c r="R96" s="112">
        <f>IF(RES_hhdet_tes!R96=0,"",RES_hhdet_tes!R96/RES_hhdet_fec!R96)</f>
        <v>0.72404955002888505</v>
      </c>
      <c r="S96" s="112">
        <f>IF(RES_hhdet_tes!S96=0,"",RES_hhdet_tes!S96/RES_hhdet_fec!S96)</f>
        <v>0.72543949656606643</v>
      </c>
      <c r="T96" s="112">
        <f>IF(RES_hhdet_tes!T96=0,"",RES_hhdet_tes!T96/RES_hhdet_fec!T96)</f>
        <v>0.72748264375864224</v>
      </c>
      <c r="U96" s="112">
        <f>IF(RES_hhdet_tes!U96=0,"",RES_hhdet_tes!U96/RES_hhdet_fec!U96)</f>
        <v>0.73076879507839787</v>
      </c>
      <c r="V96" s="112">
        <f>IF(RES_hhdet_tes!V96=0,"",RES_hhdet_tes!V96/RES_hhdet_fec!V96)</f>
        <v>0.74107801080119007</v>
      </c>
      <c r="W96" s="112">
        <f>IF(RES_hhdet_tes!W96=0,"",RES_hhdet_tes!W96/RES_hhdet_fec!W96)</f>
        <v>0.77896200208741229</v>
      </c>
      <c r="DA96" s="131" t="s">
        <v>1996</v>
      </c>
    </row>
    <row r="97" spans="1:105" ht="12" customHeight="1" x14ac:dyDescent="0.25">
      <c r="A97" s="107" t="s">
        <v>121</v>
      </c>
      <c r="B97" s="113">
        <f>IF(RES_hhdet_tes!B97=0,"",RES_hhdet_tes!B97/RES_hhdet_fec!B97)</f>
        <v>0.79869743853105679</v>
      </c>
      <c r="C97" s="113">
        <f>IF(RES_hhdet_tes!C97=0,"",RES_hhdet_tes!C97/RES_hhdet_fec!C97)</f>
        <v>0.82029447498752528</v>
      </c>
      <c r="D97" s="113">
        <f>IF(RES_hhdet_tes!D97=0,"",RES_hhdet_tes!D97/RES_hhdet_fec!D97)</f>
        <v>0.82059508975145112</v>
      </c>
      <c r="E97" s="113">
        <f>IF(RES_hhdet_tes!E97=0,"",RES_hhdet_tes!E97/RES_hhdet_fec!E97)</f>
        <v>0.82133125131303664</v>
      </c>
      <c r="F97" s="113">
        <f>IF(RES_hhdet_tes!F97=0,"",RES_hhdet_tes!F97/RES_hhdet_fec!F97)</f>
        <v>0.81990739394492462</v>
      </c>
      <c r="G97" s="113">
        <f>IF(RES_hhdet_tes!G97=0,"",RES_hhdet_tes!G97/RES_hhdet_fec!G97)</f>
        <v>0.82078966124659691</v>
      </c>
      <c r="H97" s="113">
        <f>IF(RES_hhdet_tes!H97=0,"",RES_hhdet_tes!H97/RES_hhdet_fec!H97)</f>
        <v>0.82502760455284496</v>
      </c>
      <c r="I97" s="113">
        <f>IF(RES_hhdet_tes!I97=0,"",RES_hhdet_tes!I97/RES_hhdet_fec!I97)</f>
        <v>0.82464218773105835</v>
      </c>
      <c r="J97" s="113">
        <f>IF(RES_hhdet_tes!J97=0,"",RES_hhdet_tes!J97/RES_hhdet_fec!J97)</f>
        <v>0.82610979652201688</v>
      </c>
      <c r="K97" s="113">
        <f>IF(RES_hhdet_tes!K97=0,"",RES_hhdet_tes!K97/RES_hhdet_fec!K97)</f>
        <v>0.83564764592366703</v>
      </c>
      <c r="L97" s="113">
        <f>IF(RES_hhdet_tes!L97=0,"",RES_hhdet_tes!L97/RES_hhdet_fec!L97)</f>
        <v>0.84033433027192206</v>
      </c>
      <c r="M97" s="113">
        <f>IF(RES_hhdet_tes!M97=0,"",RES_hhdet_tes!M97/RES_hhdet_fec!M97)</f>
        <v>0.83143414108874913</v>
      </c>
      <c r="N97" s="113">
        <f>IF(RES_hhdet_tes!N97=0,"",RES_hhdet_tes!N97/RES_hhdet_fec!N97)</f>
        <v>0.84342127544437839</v>
      </c>
      <c r="O97" s="113">
        <f>IF(RES_hhdet_tes!O97=0,"",RES_hhdet_tes!O97/RES_hhdet_fec!O97)</f>
        <v>0.82296596112266263</v>
      </c>
      <c r="P97" s="113">
        <f>IF(RES_hhdet_tes!P97=0,"",RES_hhdet_tes!P97/RES_hhdet_fec!P97)</f>
        <v>0.81326455935830055</v>
      </c>
      <c r="Q97" s="113">
        <f>IF(RES_hhdet_tes!Q97=0,"",RES_hhdet_tes!Q97/RES_hhdet_fec!Q97)</f>
        <v>0.85946914905903882</v>
      </c>
      <c r="R97" s="113">
        <f>IF(RES_hhdet_tes!R97=0,"",RES_hhdet_tes!R97/RES_hhdet_fec!R97)</f>
        <v>0.86759671931769333</v>
      </c>
      <c r="S97" s="113">
        <f>IF(RES_hhdet_tes!S97=0,"",RES_hhdet_tes!S97/RES_hhdet_fec!S97)</f>
        <v>0.86933029588689625</v>
      </c>
      <c r="T97" s="113">
        <f>IF(RES_hhdet_tes!T97=0,"",RES_hhdet_tes!T97/RES_hhdet_fec!T97)</f>
        <v>0.85624813337743066</v>
      </c>
      <c r="U97" s="113">
        <f>IF(RES_hhdet_tes!U97=0,"",RES_hhdet_tes!U97/RES_hhdet_fec!U97)</f>
        <v>0.86164221305550681</v>
      </c>
      <c r="V97" s="113">
        <f>IF(RES_hhdet_tes!V97=0,"",RES_hhdet_tes!V97/RES_hhdet_fec!V97)</f>
        <v>0.86890670310543427</v>
      </c>
      <c r="W97" s="113">
        <f>IF(RES_hhdet_tes!W97=0,"",RES_hhdet_tes!W97/RES_hhdet_fec!W97)</f>
        <v>0.8665067931717586</v>
      </c>
      <c r="DA97" s="132" t="s">
        <v>1997</v>
      </c>
    </row>
    <row r="98" spans="1:105" ht="12" customHeight="1" x14ac:dyDescent="0.25">
      <c r="A98" s="108" t="s">
        <v>53</v>
      </c>
      <c r="B98" s="111">
        <f>IF(RES_hhdet_tes!B98=0,"",RES_hhdet_tes!B98/RES_hhdet_fec!B98)</f>
        <v>0.67118149562677121</v>
      </c>
      <c r="C98" s="111">
        <f>IF(RES_hhdet_tes!C98=0,"",RES_hhdet_tes!C98/RES_hhdet_fec!C98)</f>
        <v>0.69440393847897364</v>
      </c>
      <c r="D98" s="111">
        <f>IF(RES_hhdet_tes!D98=0,"",RES_hhdet_tes!D98/RES_hhdet_fec!D98)</f>
        <v>0.69579967156010369</v>
      </c>
      <c r="E98" s="111">
        <f>IF(RES_hhdet_tes!E98=0,"",RES_hhdet_tes!E98/RES_hhdet_fec!E98)</f>
        <v>0.69634345001595144</v>
      </c>
      <c r="F98" s="111">
        <f>IF(RES_hhdet_tes!F98=0,"",RES_hhdet_tes!F98/RES_hhdet_fec!F98)</f>
        <v>0.69708445678291264</v>
      </c>
      <c r="G98" s="111">
        <f>IF(RES_hhdet_tes!G98=0,"",RES_hhdet_tes!G98/RES_hhdet_fec!G98)</f>
        <v>0.69784029698113947</v>
      </c>
      <c r="H98" s="111">
        <f>IF(RES_hhdet_tes!H98=0,"",RES_hhdet_tes!H98/RES_hhdet_fec!H98)</f>
        <v>0.69866803198835947</v>
      </c>
      <c r="I98" s="111">
        <f>IF(RES_hhdet_tes!I98=0,"",RES_hhdet_tes!I98/RES_hhdet_fec!I98)</f>
        <v>0.70110814442687119</v>
      </c>
      <c r="J98" s="111">
        <f>IF(RES_hhdet_tes!J98=0,"",RES_hhdet_tes!J98/RES_hhdet_fec!J98)</f>
        <v>0.70276121493667421</v>
      </c>
      <c r="K98" s="111">
        <f>IF(RES_hhdet_tes!K98=0,"",RES_hhdet_tes!K98/RES_hhdet_fec!K98)</f>
        <v>0.70406629170501789</v>
      </c>
      <c r="L98" s="111">
        <f>IF(RES_hhdet_tes!L98=0,"",RES_hhdet_tes!L98/RES_hhdet_fec!L98)</f>
        <v>0.70501280384076481</v>
      </c>
      <c r="M98" s="111">
        <f>IF(RES_hhdet_tes!M98=0,"",RES_hhdet_tes!M98/RES_hhdet_fec!M98)</f>
        <v>0.70671452723017114</v>
      </c>
      <c r="N98" s="111">
        <f>IF(RES_hhdet_tes!N98=0,"",RES_hhdet_tes!N98/RES_hhdet_fec!N98)</f>
        <v>0.71071212746813373</v>
      </c>
      <c r="O98" s="111">
        <f>IF(RES_hhdet_tes!O98=0,"",RES_hhdet_tes!O98/RES_hhdet_fec!O98)</f>
        <v>0.71455577867535736</v>
      </c>
      <c r="P98" s="111">
        <f>IF(RES_hhdet_tes!P98=0,"",RES_hhdet_tes!P98/RES_hhdet_fec!P98)</f>
        <v>0.71758778930039535</v>
      </c>
      <c r="Q98" s="111">
        <f>IF(RES_hhdet_tes!Q98=0,"",RES_hhdet_tes!Q98/RES_hhdet_fec!Q98)</f>
        <v>0.72077468996888649</v>
      </c>
      <c r="R98" s="111">
        <f>IF(RES_hhdet_tes!R98=0,"",RES_hhdet_tes!R98/RES_hhdet_fec!R98)</f>
        <v>0.73117306243792612</v>
      </c>
      <c r="S98" s="111">
        <f>IF(RES_hhdet_tes!S98=0,"",RES_hhdet_tes!S98/RES_hhdet_fec!S98)</f>
        <v>0.73455310403466434</v>
      </c>
      <c r="T98" s="111">
        <f>IF(RES_hhdet_tes!T98=0,"",RES_hhdet_tes!T98/RES_hhdet_fec!T98)</f>
        <v>0.73911050138958512</v>
      </c>
      <c r="U98" s="111">
        <f>IF(RES_hhdet_tes!U98=0,"",RES_hhdet_tes!U98/RES_hhdet_fec!U98)</f>
        <v>0.74495463382109772</v>
      </c>
      <c r="V98" s="111">
        <f>IF(RES_hhdet_tes!V98=0,"",RES_hhdet_tes!V98/RES_hhdet_fec!V98)</f>
        <v>0.75948516178370595</v>
      </c>
      <c r="W98" s="111">
        <f>IF(RES_hhdet_tes!W98=0,"",RES_hhdet_tes!W98/RES_hhdet_fec!W98)</f>
        <v>0.76410443648342741</v>
      </c>
      <c r="DA98" s="63" t="s">
        <v>1998</v>
      </c>
    </row>
    <row r="99" spans="1:105" ht="12" customHeight="1" x14ac:dyDescent="0.25">
      <c r="A99" s="108" t="s">
        <v>52</v>
      </c>
      <c r="B99" s="111">
        <f>IF(RES_hhdet_tes!B99=0,"",RES_hhdet_tes!B99/RES_hhdet_fec!B99)</f>
        <v>1</v>
      </c>
      <c r="C99" s="111">
        <f>IF(RES_hhdet_tes!C99=0,"",RES_hhdet_tes!C99/RES_hhdet_fec!C99)</f>
        <v>1</v>
      </c>
      <c r="D99" s="111">
        <f>IF(RES_hhdet_tes!D99=0,"",RES_hhdet_tes!D99/RES_hhdet_fec!D99)</f>
        <v>1</v>
      </c>
      <c r="E99" s="111">
        <f>IF(RES_hhdet_tes!E99=0,"",RES_hhdet_tes!E99/RES_hhdet_fec!E99)</f>
        <v>1</v>
      </c>
      <c r="F99" s="111">
        <f>IF(RES_hhdet_tes!F99=0,"",RES_hhdet_tes!F99/RES_hhdet_fec!F99)</f>
        <v>1</v>
      </c>
      <c r="G99" s="111">
        <f>IF(RES_hhdet_tes!G99=0,"",RES_hhdet_tes!G99/RES_hhdet_fec!G99)</f>
        <v>1</v>
      </c>
      <c r="H99" s="111">
        <f>IF(RES_hhdet_tes!H99=0,"",RES_hhdet_tes!H99/RES_hhdet_fec!H99)</f>
        <v>1</v>
      </c>
      <c r="I99" s="111">
        <f>IF(RES_hhdet_tes!I99=0,"",RES_hhdet_tes!I99/RES_hhdet_fec!I99)</f>
        <v>1</v>
      </c>
      <c r="J99" s="111">
        <f>IF(RES_hhdet_tes!J99=0,"",RES_hhdet_tes!J99/RES_hhdet_fec!J99)</f>
        <v>1</v>
      </c>
      <c r="K99" s="111">
        <f>IF(RES_hhdet_tes!K99=0,"",RES_hhdet_tes!K99/RES_hhdet_fec!K99)</f>
        <v>1</v>
      </c>
      <c r="L99" s="111">
        <f>IF(RES_hhdet_tes!L99=0,"",RES_hhdet_tes!L99/RES_hhdet_fec!L99)</f>
        <v>1</v>
      </c>
      <c r="M99" s="111">
        <f>IF(RES_hhdet_tes!M99=0,"",RES_hhdet_tes!M99/RES_hhdet_fec!M99)</f>
        <v>1</v>
      </c>
      <c r="N99" s="111">
        <f>IF(RES_hhdet_tes!N99=0,"",RES_hhdet_tes!N99/RES_hhdet_fec!N99)</f>
        <v>1</v>
      </c>
      <c r="O99" s="111">
        <f>IF(RES_hhdet_tes!O99=0,"",RES_hhdet_tes!O99/RES_hhdet_fec!O99)</f>
        <v>1</v>
      </c>
      <c r="P99" s="111">
        <f>IF(RES_hhdet_tes!P99=0,"",RES_hhdet_tes!P99/RES_hhdet_fec!P99)</f>
        <v>1</v>
      </c>
      <c r="Q99" s="111">
        <f>IF(RES_hhdet_tes!Q99=0,"",RES_hhdet_tes!Q99/RES_hhdet_fec!Q99)</f>
        <v>1</v>
      </c>
      <c r="R99" s="111">
        <f>IF(RES_hhdet_tes!R99=0,"",RES_hhdet_tes!R99/RES_hhdet_fec!R99)</f>
        <v>1</v>
      </c>
      <c r="S99" s="111">
        <f>IF(RES_hhdet_tes!S99=0,"",RES_hhdet_tes!S99/RES_hhdet_fec!S99)</f>
        <v>1</v>
      </c>
      <c r="T99" s="111">
        <f>IF(RES_hhdet_tes!T99=0,"",RES_hhdet_tes!T99/RES_hhdet_fec!T99)</f>
        <v>1</v>
      </c>
      <c r="U99" s="111">
        <f>IF(RES_hhdet_tes!U99=0,"",RES_hhdet_tes!U99/RES_hhdet_fec!U99)</f>
        <v>1</v>
      </c>
      <c r="V99" s="111">
        <f>IF(RES_hhdet_tes!V99=0,"",RES_hhdet_tes!V99/RES_hhdet_fec!V99)</f>
        <v>1</v>
      </c>
      <c r="W99" s="111">
        <f>IF(RES_hhdet_tes!W99=0,"",RES_hhdet_tes!W99/RES_hhdet_fec!W99)</f>
        <v>1</v>
      </c>
      <c r="DA99" s="63" t="s">
        <v>1999</v>
      </c>
    </row>
    <row r="100" spans="1:105" ht="12" customHeight="1" x14ac:dyDescent="0.25">
      <c r="A100" s="121" t="s">
        <v>54</v>
      </c>
      <c r="B100" s="124">
        <f>IF(RES_hhdet_tes!B100=0,"",RES_hhdet_tes!B100/RES_hhdet_fec!B100)</f>
        <v>0.69671812798931942</v>
      </c>
      <c r="C100" s="124">
        <f>IF(RES_hhdet_tes!C100=0,"",RES_hhdet_tes!C100/RES_hhdet_fec!C100)</f>
        <v>0.6935909197744532</v>
      </c>
      <c r="D100" s="124">
        <f>IF(RES_hhdet_tes!D100=0,"",RES_hhdet_tes!D100/RES_hhdet_fec!D100)</f>
        <v>0.73516066638017263</v>
      </c>
      <c r="E100" s="124">
        <f>IF(RES_hhdet_tes!E100=0,"",RES_hhdet_tes!E100/RES_hhdet_fec!E100)</f>
        <v>0.75248031657632697</v>
      </c>
      <c r="F100" s="124">
        <f>IF(RES_hhdet_tes!F100=0,"",RES_hhdet_tes!F100/RES_hhdet_fec!F100)</f>
        <v>0.74179464183449928</v>
      </c>
      <c r="G100" s="124">
        <f>IF(RES_hhdet_tes!G100=0,"",RES_hhdet_tes!G100/RES_hhdet_fec!G100)</f>
        <v>0.73117926573532765</v>
      </c>
      <c r="H100" s="124">
        <f>IF(RES_hhdet_tes!H100=0,"",RES_hhdet_tes!H100/RES_hhdet_fec!H100)</f>
        <v>0.73394115375145619</v>
      </c>
      <c r="I100" s="124">
        <f>IF(RES_hhdet_tes!I100=0,"",RES_hhdet_tes!I100/RES_hhdet_fec!I100)</f>
        <v>0.76219944792213079</v>
      </c>
      <c r="J100" s="124">
        <f>IF(RES_hhdet_tes!J100=0,"",RES_hhdet_tes!J100/RES_hhdet_fec!J100)</f>
        <v>0.76450299797282262</v>
      </c>
      <c r="K100" s="124">
        <f>IF(RES_hhdet_tes!K100=0,"",RES_hhdet_tes!K100/RES_hhdet_fec!K100)</f>
        <v>0.74333465694904788</v>
      </c>
      <c r="L100" s="124">
        <f>IF(RES_hhdet_tes!L100=0,"",RES_hhdet_tes!L100/RES_hhdet_fec!L100)</f>
        <v>0.74870623838911321</v>
      </c>
      <c r="M100" s="124">
        <f>IF(RES_hhdet_tes!M100=0,"",RES_hhdet_tes!M100/RES_hhdet_fec!M100)</f>
        <v>0.77229236605135965</v>
      </c>
      <c r="N100" s="124">
        <f>IF(RES_hhdet_tes!N100=0,"",RES_hhdet_tes!N100/RES_hhdet_fec!N100)</f>
        <v>0.78207035636936695</v>
      </c>
      <c r="O100" s="124">
        <f>IF(RES_hhdet_tes!O100=0,"",RES_hhdet_tes!O100/RES_hhdet_fec!O100)</f>
        <v>0.7833726553749023</v>
      </c>
      <c r="P100" s="124">
        <f>IF(RES_hhdet_tes!P100=0,"",RES_hhdet_tes!P100/RES_hhdet_fec!P100)</f>
        <v>0.78388825591661049</v>
      </c>
      <c r="Q100" s="124">
        <f>IF(RES_hhdet_tes!Q100=0,"",RES_hhdet_tes!Q100/RES_hhdet_fec!Q100)</f>
        <v>0.78558293282739855</v>
      </c>
      <c r="R100" s="124">
        <f>IF(RES_hhdet_tes!R100=0,"",RES_hhdet_tes!R100/RES_hhdet_fec!R100)</f>
        <v>0.79005112893318097</v>
      </c>
      <c r="S100" s="124">
        <f>IF(RES_hhdet_tes!S100=0,"",RES_hhdet_tes!S100/RES_hhdet_fec!S100)</f>
        <v>0.79549918281475074</v>
      </c>
      <c r="T100" s="124">
        <f>IF(RES_hhdet_tes!T100=0,"",RES_hhdet_tes!T100/RES_hhdet_fec!T100)</f>
        <v>0.80166594642506483</v>
      </c>
      <c r="U100" s="124">
        <f>IF(RES_hhdet_tes!U100=0,"",RES_hhdet_tes!U100/RES_hhdet_fec!U100)</f>
        <v>0.80467987626957149</v>
      </c>
      <c r="V100" s="124">
        <f>IF(RES_hhdet_tes!V100=0,"",RES_hhdet_tes!V100/RES_hhdet_fec!V100)</f>
        <v>0.80701904046112827</v>
      </c>
      <c r="W100" s="124">
        <f>IF(RES_hhdet_tes!W100=0,"",RES_hhdet_tes!W100/RES_hhdet_fec!W100)</f>
        <v>0.83509680850487045</v>
      </c>
      <c r="DA100" s="130" t="s">
        <v>2000</v>
      </c>
    </row>
    <row r="101" spans="1:105" ht="12" customHeight="1" x14ac:dyDescent="0.25">
      <c r="A101" s="97" t="s">
        <v>207</v>
      </c>
      <c r="B101" s="111" t="str">
        <f>IF(RES_hhdet_tes!B101=0,"",RES_hhdet_tes!B101/RES_hhdet_fec!B101)</f>
        <v/>
      </c>
      <c r="C101" s="111" t="str">
        <f>IF(RES_hhdet_tes!C101=0,"",RES_hhdet_tes!C101/RES_hhdet_fec!C101)</f>
        <v/>
      </c>
      <c r="D101" s="111" t="str">
        <f>IF(RES_hhdet_tes!D101=0,"",RES_hhdet_tes!D101/RES_hhdet_fec!D101)</f>
        <v/>
      </c>
      <c r="E101" s="111" t="str">
        <f>IF(RES_hhdet_tes!E101=0,"",RES_hhdet_tes!E101/RES_hhdet_fec!E101)</f>
        <v/>
      </c>
      <c r="F101" s="111" t="str">
        <f>IF(RES_hhdet_tes!F101=0,"",RES_hhdet_tes!F101/RES_hhdet_fec!F101)</f>
        <v/>
      </c>
      <c r="G101" s="111" t="str">
        <f>IF(RES_hhdet_tes!G101=0,"",RES_hhdet_tes!G101/RES_hhdet_fec!G101)</f>
        <v/>
      </c>
      <c r="H101" s="111" t="str">
        <f>IF(RES_hhdet_tes!H101=0,"",RES_hhdet_tes!H101/RES_hhdet_fec!H101)</f>
        <v/>
      </c>
      <c r="I101" s="111" t="str">
        <f>IF(RES_hhdet_tes!I101=0,"",RES_hhdet_tes!I101/RES_hhdet_fec!I101)</f>
        <v/>
      </c>
      <c r="J101" s="111" t="str">
        <f>IF(RES_hhdet_tes!J101=0,"",RES_hhdet_tes!J101/RES_hhdet_fec!J101)</f>
        <v/>
      </c>
      <c r="K101" s="111" t="str">
        <f>IF(RES_hhdet_tes!K101=0,"",RES_hhdet_tes!K101/RES_hhdet_fec!K101)</f>
        <v/>
      </c>
      <c r="L101" s="111" t="str">
        <f>IF(RES_hhdet_tes!L101=0,"",RES_hhdet_tes!L101/RES_hhdet_fec!L101)</f>
        <v/>
      </c>
      <c r="M101" s="111" t="str">
        <f>IF(RES_hhdet_tes!M101=0,"",RES_hhdet_tes!M101/RES_hhdet_fec!M101)</f>
        <v/>
      </c>
      <c r="N101" s="111" t="str">
        <f>IF(RES_hhdet_tes!N101=0,"",RES_hhdet_tes!N101/RES_hhdet_fec!N101)</f>
        <v/>
      </c>
      <c r="O101" s="111" t="str">
        <f>IF(RES_hhdet_tes!O101=0,"",RES_hhdet_tes!O101/RES_hhdet_fec!O101)</f>
        <v/>
      </c>
      <c r="P101" s="111" t="str">
        <f>IF(RES_hhdet_tes!P101=0,"",RES_hhdet_tes!P101/RES_hhdet_fec!P101)</f>
        <v/>
      </c>
      <c r="Q101" s="111" t="str">
        <f>IF(RES_hhdet_tes!Q101=0,"",RES_hhdet_tes!Q101/RES_hhdet_fec!Q101)</f>
        <v/>
      </c>
      <c r="R101" s="111" t="str">
        <f>IF(RES_hhdet_tes!R101=0,"",RES_hhdet_tes!R101/RES_hhdet_fec!R101)</f>
        <v/>
      </c>
      <c r="S101" s="111" t="str">
        <f>IF(RES_hhdet_tes!S101=0,"",RES_hhdet_tes!S101/RES_hhdet_fec!S101)</f>
        <v/>
      </c>
      <c r="T101" s="111" t="str">
        <f>IF(RES_hhdet_tes!T101=0,"",RES_hhdet_tes!T101/RES_hhdet_fec!T101)</f>
        <v/>
      </c>
      <c r="U101" s="111" t="str">
        <f>IF(RES_hhdet_tes!U101=0,"",RES_hhdet_tes!U101/RES_hhdet_fec!U101)</f>
        <v/>
      </c>
      <c r="V101" s="111" t="str">
        <f>IF(RES_hhdet_tes!V101=0,"",RES_hhdet_tes!V101/RES_hhdet_fec!V101)</f>
        <v/>
      </c>
      <c r="W101" s="111" t="str">
        <f>IF(RES_hhdet_tes!W101=0,"",RES_hhdet_tes!W101/RES_hhdet_fec!W101)</f>
        <v/>
      </c>
      <c r="DA101" s="63" t="s">
        <v>2001</v>
      </c>
    </row>
    <row r="102" spans="1:105" ht="12" customHeight="1" x14ac:dyDescent="0.25">
      <c r="A102" s="97" t="s">
        <v>50</v>
      </c>
      <c r="B102" s="111">
        <f>IF(RES_hhdet_tes!B102=0,"",RES_hhdet_tes!B102/RES_hhdet_fec!B102)</f>
        <v>0.61513665692996511</v>
      </c>
      <c r="C102" s="111">
        <f>IF(RES_hhdet_tes!C102=0,"",RES_hhdet_tes!C102/RES_hhdet_fec!C102)</f>
        <v>0.61531544461701604</v>
      </c>
      <c r="D102" s="111">
        <f>IF(RES_hhdet_tes!D102=0,"",RES_hhdet_tes!D102/RES_hhdet_fec!D102)</f>
        <v>0.61535542236046392</v>
      </c>
      <c r="E102" s="111">
        <f>IF(RES_hhdet_tes!E102=0,"",RES_hhdet_tes!E102/RES_hhdet_fec!E102)</f>
        <v>0.61535712314706403</v>
      </c>
      <c r="F102" s="111">
        <f>IF(RES_hhdet_tes!F102=0,"",RES_hhdet_tes!F102/RES_hhdet_fec!F102)</f>
        <v>0.61594235928258401</v>
      </c>
      <c r="G102" s="111">
        <f>IF(RES_hhdet_tes!G102=0,"",RES_hhdet_tes!G102/RES_hhdet_fec!G102)</f>
        <v>0.61899066952327453</v>
      </c>
      <c r="H102" s="111">
        <f>IF(RES_hhdet_tes!H102=0,"",RES_hhdet_tes!H102/RES_hhdet_fec!H102)</f>
        <v>0.62123944125681685</v>
      </c>
      <c r="I102" s="111">
        <f>IF(RES_hhdet_tes!I102=0,"",RES_hhdet_tes!I102/RES_hhdet_fec!I102)</f>
        <v>0.62216470143712144</v>
      </c>
      <c r="J102" s="111">
        <f>IF(RES_hhdet_tes!J102=0,"",RES_hhdet_tes!J102/RES_hhdet_fec!J102)</f>
        <v>0.62218846269144168</v>
      </c>
      <c r="K102" s="111">
        <f>IF(RES_hhdet_tes!K102=0,"",RES_hhdet_tes!K102/RES_hhdet_fec!K102)</f>
        <v>0.62233985221187338</v>
      </c>
      <c r="L102" s="111">
        <f>IF(RES_hhdet_tes!L102=0,"",RES_hhdet_tes!L102/RES_hhdet_fec!L102)</f>
        <v>0.62235721842536207</v>
      </c>
      <c r="M102" s="111">
        <f>IF(RES_hhdet_tes!M102=0,"",RES_hhdet_tes!M102/RES_hhdet_fec!M102)</f>
        <v>0.62241203051305194</v>
      </c>
      <c r="N102" s="111">
        <f>IF(RES_hhdet_tes!N102=0,"",RES_hhdet_tes!N102/RES_hhdet_fec!N102)</f>
        <v>0.62255398743673662</v>
      </c>
      <c r="O102" s="111">
        <f>IF(RES_hhdet_tes!O102=0,"",RES_hhdet_tes!O102/RES_hhdet_fec!O102)</f>
        <v>0.62279178307195182</v>
      </c>
      <c r="P102" s="111">
        <f>IF(RES_hhdet_tes!P102=0,"",RES_hhdet_tes!P102/RES_hhdet_fec!P102)</f>
        <v>0.62289448560199157</v>
      </c>
      <c r="Q102" s="111">
        <f>IF(RES_hhdet_tes!Q102=0,"",RES_hhdet_tes!Q102/RES_hhdet_fec!Q102)</f>
        <v>0.62290028824574739</v>
      </c>
      <c r="R102" s="111">
        <f>IF(RES_hhdet_tes!R102=0,"",RES_hhdet_tes!R102/RES_hhdet_fec!R102)</f>
        <v>0.62302420722825202</v>
      </c>
      <c r="S102" s="111">
        <f>IF(RES_hhdet_tes!S102=0,"",RES_hhdet_tes!S102/RES_hhdet_fec!S102)</f>
        <v>0.62325481486380396</v>
      </c>
      <c r="T102" s="111">
        <f>IF(RES_hhdet_tes!T102=0,"",RES_hhdet_tes!T102/RES_hhdet_fec!T102)</f>
        <v>0.62356867791199933</v>
      </c>
      <c r="U102" s="111">
        <f>IF(RES_hhdet_tes!U102=0,"",RES_hhdet_tes!U102/RES_hhdet_fec!U102)</f>
        <v>0.62384454201954287</v>
      </c>
      <c r="V102" s="111">
        <f>IF(RES_hhdet_tes!V102=0,"",RES_hhdet_tes!V102/RES_hhdet_fec!V102)</f>
        <v>0.62433626204244141</v>
      </c>
      <c r="W102" s="111">
        <f>IF(RES_hhdet_tes!W102=0,"",RES_hhdet_tes!W102/RES_hhdet_fec!W102)</f>
        <v>0.62462490878018617</v>
      </c>
      <c r="DA102" s="63" t="s">
        <v>2002</v>
      </c>
    </row>
    <row r="103" spans="1:105" ht="12" customHeight="1" x14ac:dyDescent="0.25">
      <c r="A103" s="109" t="s">
        <v>120</v>
      </c>
      <c r="B103" s="45">
        <f>IF(RES_hhdet_tes!B103=0,"",RES_hhdet_tes!B103/RES_hhdet_fec!B103)</f>
        <v>0.75897860896710378</v>
      </c>
      <c r="C103" s="45">
        <f>IF(RES_hhdet_tes!C103=0,"",RES_hhdet_tes!C103/RES_hhdet_fec!C103)</f>
        <v>0.76222093932158741</v>
      </c>
      <c r="D103" s="45">
        <f>IF(RES_hhdet_tes!D103=0,"",RES_hhdet_tes!D103/RES_hhdet_fec!D103)</f>
        <v>0.76608592581120538</v>
      </c>
      <c r="E103" s="45">
        <f>IF(RES_hhdet_tes!E103=0,"",RES_hhdet_tes!E103/RES_hhdet_fec!E103)</f>
        <v>0.76875079025995174</v>
      </c>
      <c r="F103" s="45">
        <f>IF(RES_hhdet_tes!F103=0,"",RES_hhdet_tes!F103/RES_hhdet_fec!F103)</f>
        <v>0.77095549921946249</v>
      </c>
      <c r="G103" s="45">
        <f>IF(RES_hhdet_tes!G103=0,"",RES_hhdet_tes!G103/RES_hhdet_fec!G103)</f>
        <v>0.77325612246327713</v>
      </c>
      <c r="H103" s="45">
        <f>IF(RES_hhdet_tes!H103=0,"",RES_hhdet_tes!H103/RES_hhdet_fec!H103)</f>
        <v>0.77629280145598523</v>
      </c>
      <c r="I103" s="45">
        <f>IF(RES_hhdet_tes!I103=0,"",RES_hhdet_tes!I103/RES_hhdet_fec!I103)</f>
        <v>0.77825843446904652</v>
      </c>
      <c r="J103" s="45">
        <f>IF(RES_hhdet_tes!J103=0,"",RES_hhdet_tes!J103/RES_hhdet_fec!J103)</f>
        <v>0.77978006170164782</v>
      </c>
      <c r="K103" s="45">
        <f>IF(RES_hhdet_tes!K103=0,"",RES_hhdet_tes!K103/RES_hhdet_fec!K103)</f>
        <v>0.78148296694639174</v>
      </c>
      <c r="L103" s="45">
        <f>IF(RES_hhdet_tes!L103=0,"",RES_hhdet_tes!L103/RES_hhdet_fec!L103)</f>
        <v>0.78348388908841415</v>
      </c>
      <c r="M103" s="45">
        <f>IF(RES_hhdet_tes!M103=0,"",RES_hhdet_tes!M103/RES_hhdet_fec!M103)</f>
        <v>0.78543371572074994</v>
      </c>
      <c r="N103" s="45">
        <f>IF(RES_hhdet_tes!N103=0,"",RES_hhdet_tes!N103/RES_hhdet_fec!N103)</f>
        <v>0.78821501469118382</v>
      </c>
      <c r="O103" s="45">
        <f>IF(RES_hhdet_tes!O103=0,"",RES_hhdet_tes!O103/RES_hhdet_fec!O103)</f>
        <v>0.79111916143292849</v>
      </c>
      <c r="P103" s="45">
        <f>IF(RES_hhdet_tes!P103=0,"",RES_hhdet_tes!P103/RES_hhdet_fec!P103)</f>
        <v>0.79443463024040684</v>
      </c>
      <c r="Q103" s="45">
        <f>IF(RES_hhdet_tes!Q103=0,"",RES_hhdet_tes!Q103/RES_hhdet_fec!Q103)</f>
        <v>0.79786918110426963</v>
      </c>
      <c r="R103" s="45">
        <f>IF(RES_hhdet_tes!R103=0,"",RES_hhdet_tes!R103/RES_hhdet_fec!R103)</f>
        <v>0.8029537873542264</v>
      </c>
      <c r="S103" s="45">
        <f>IF(RES_hhdet_tes!S103=0,"",RES_hhdet_tes!S103/RES_hhdet_fec!S103)</f>
        <v>0.80764651228825035</v>
      </c>
      <c r="T103" s="45">
        <f>IF(RES_hhdet_tes!T103=0,"",RES_hhdet_tes!T103/RES_hhdet_fec!T103)</f>
        <v>0.81503749342829357</v>
      </c>
      <c r="U103" s="45">
        <f>IF(RES_hhdet_tes!U103=0,"",RES_hhdet_tes!U103/RES_hhdet_fec!U103)</f>
        <v>0.82150364204663362</v>
      </c>
      <c r="V103" s="45">
        <f>IF(RES_hhdet_tes!V103=0,"",RES_hhdet_tes!V103/RES_hhdet_fec!V103)</f>
        <v>0.83144030415135273</v>
      </c>
      <c r="W103" s="45">
        <f>IF(RES_hhdet_tes!W103=0,"",RES_hhdet_tes!W103/RES_hhdet_fec!W103)</f>
        <v>0.84814403564264651</v>
      </c>
      <c r="DA103" s="60" t="s">
        <v>2003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 t="str">
        <f>IF(RES_hhdet_tes!B105=0,"",RES_hhdet_tes!B105/RES_hhdet_fec!B105)</f>
        <v/>
      </c>
      <c r="C105" s="119" t="str">
        <f>IF(RES_hhdet_tes!C105=0,"",RES_hhdet_tes!C105/RES_hhdet_fec!C105)</f>
        <v/>
      </c>
      <c r="D105" s="119" t="str">
        <f>IF(RES_hhdet_tes!D105=0,"",RES_hhdet_tes!D105/RES_hhdet_fec!D105)</f>
        <v/>
      </c>
      <c r="E105" s="119" t="str">
        <f>IF(RES_hhdet_tes!E105=0,"",RES_hhdet_tes!E105/RES_hhdet_fec!E105)</f>
        <v/>
      </c>
      <c r="F105" s="119" t="str">
        <f>IF(RES_hhdet_tes!F105=0,"",RES_hhdet_tes!F105/RES_hhdet_fec!F105)</f>
        <v/>
      </c>
      <c r="G105" s="119" t="str">
        <f>IF(RES_hhdet_tes!G105=0,"",RES_hhdet_tes!G105/RES_hhdet_fec!G105)</f>
        <v/>
      </c>
      <c r="H105" s="119" t="str">
        <f>IF(RES_hhdet_tes!H105=0,"",RES_hhdet_tes!H105/RES_hhdet_fec!H105)</f>
        <v/>
      </c>
      <c r="I105" s="119" t="str">
        <f>IF(RES_hhdet_tes!I105=0,"",RES_hhdet_tes!I105/RES_hhdet_fec!I105)</f>
        <v/>
      </c>
      <c r="J105" s="119" t="str">
        <f>IF(RES_hhdet_tes!J105=0,"",RES_hhdet_tes!J105/RES_hhdet_fec!J105)</f>
        <v/>
      </c>
      <c r="K105" s="119" t="str">
        <f>IF(RES_hhdet_tes!K105=0,"",RES_hhdet_tes!K105/RES_hhdet_fec!K105)</f>
        <v/>
      </c>
      <c r="L105" s="119" t="str">
        <f>IF(RES_hhdet_tes!L105=0,"",RES_hhdet_tes!L105/RES_hhdet_fec!L105)</f>
        <v/>
      </c>
      <c r="M105" s="119" t="str">
        <f>IF(RES_hhdet_tes!M105=0,"",RES_hhdet_tes!M105/RES_hhdet_fec!M105)</f>
        <v/>
      </c>
      <c r="N105" s="119" t="str">
        <f>IF(RES_hhdet_tes!N105=0,"",RES_hhdet_tes!N105/RES_hhdet_fec!N105)</f>
        <v/>
      </c>
      <c r="O105" s="119" t="str">
        <f>IF(RES_hhdet_tes!O105=0,"",RES_hhdet_tes!O105/RES_hhdet_fec!O105)</f>
        <v/>
      </c>
      <c r="P105" s="119" t="str">
        <f>IF(RES_hhdet_tes!P105=0,"",RES_hhdet_tes!P105/RES_hhdet_fec!P105)</f>
        <v/>
      </c>
      <c r="Q105" s="119" t="str">
        <f>IF(RES_hhdet_tes!Q105=0,"",RES_hhdet_tes!Q105/RES_hhdet_fec!Q105)</f>
        <v/>
      </c>
      <c r="R105" s="119" t="str">
        <f>IF(RES_hhdet_tes!R105=0,"",RES_hhdet_tes!R105/RES_hhdet_fec!R105)</f>
        <v/>
      </c>
      <c r="S105" s="119" t="str">
        <f>IF(RES_hhdet_tes!S105=0,"",RES_hhdet_tes!S105/RES_hhdet_fec!S105)</f>
        <v/>
      </c>
      <c r="T105" s="119" t="str">
        <f>IF(RES_hhdet_tes!T105=0,"",RES_hhdet_tes!T105/RES_hhdet_fec!T105)</f>
        <v/>
      </c>
      <c r="U105" s="119" t="str">
        <f>IF(RES_hhdet_tes!U105=0,"",RES_hhdet_tes!U105/RES_hhdet_fec!U105)</f>
        <v/>
      </c>
      <c r="V105" s="119" t="str">
        <f>IF(RES_hhdet_tes!V105=0,"",RES_hhdet_tes!V105/RES_hhdet_fec!V105)</f>
        <v/>
      </c>
      <c r="W105" s="119" t="str">
        <f>IF(RES_hhdet_tes!W105=0,"",RES_hhdet_tes!W105/RES_hhdet_fec!W105)</f>
        <v/>
      </c>
      <c r="DA105" s="129" t="s">
        <v>2004</v>
      </c>
    </row>
    <row r="106" spans="1:105" ht="12.95" customHeight="1" x14ac:dyDescent="0.25">
      <c r="A106" s="121" t="s">
        <v>57</v>
      </c>
      <c r="B106" s="124" t="str">
        <f>IF(RES_hhdet_tes!B106=0,"",RES_hhdet_tes!B106/RES_hhdet_fec!B106)</f>
        <v/>
      </c>
      <c r="C106" s="124" t="str">
        <f>IF(RES_hhdet_tes!C106=0,"",RES_hhdet_tes!C106/RES_hhdet_fec!C106)</f>
        <v/>
      </c>
      <c r="D106" s="124" t="str">
        <f>IF(RES_hhdet_tes!D106=0,"",RES_hhdet_tes!D106/RES_hhdet_fec!D106)</f>
        <v/>
      </c>
      <c r="E106" s="124" t="str">
        <f>IF(RES_hhdet_tes!E106=0,"",RES_hhdet_tes!E106/RES_hhdet_fec!E106)</f>
        <v/>
      </c>
      <c r="F106" s="124" t="str">
        <f>IF(RES_hhdet_tes!F106=0,"",RES_hhdet_tes!F106/RES_hhdet_fec!F106)</f>
        <v/>
      </c>
      <c r="G106" s="124" t="str">
        <f>IF(RES_hhdet_tes!G106=0,"",RES_hhdet_tes!G106/RES_hhdet_fec!G106)</f>
        <v/>
      </c>
      <c r="H106" s="124" t="str">
        <f>IF(RES_hhdet_tes!H106=0,"",RES_hhdet_tes!H106/RES_hhdet_fec!H106)</f>
        <v/>
      </c>
      <c r="I106" s="124" t="str">
        <f>IF(RES_hhdet_tes!I106=0,"",RES_hhdet_tes!I106/RES_hhdet_fec!I106)</f>
        <v/>
      </c>
      <c r="J106" s="124" t="str">
        <f>IF(RES_hhdet_tes!J106=0,"",RES_hhdet_tes!J106/RES_hhdet_fec!J106)</f>
        <v/>
      </c>
      <c r="K106" s="124" t="str">
        <f>IF(RES_hhdet_tes!K106=0,"",RES_hhdet_tes!K106/RES_hhdet_fec!K106)</f>
        <v/>
      </c>
      <c r="L106" s="124" t="str">
        <f>IF(RES_hhdet_tes!L106=0,"",RES_hhdet_tes!L106/RES_hhdet_fec!L106)</f>
        <v/>
      </c>
      <c r="M106" s="124" t="str">
        <f>IF(RES_hhdet_tes!M106=0,"",RES_hhdet_tes!M106/RES_hhdet_fec!M106)</f>
        <v/>
      </c>
      <c r="N106" s="124" t="str">
        <f>IF(RES_hhdet_tes!N106=0,"",RES_hhdet_tes!N106/RES_hhdet_fec!N106)</f>
        <v/>
      </c>
      <c r="O106" s="124" t="str">
        <f>IF(RES_hhdet_tes!O106=0,"",RES_hhdet_tes!O106/RES_hhdet_fec!O106)</f>
        <v/>
      </c>
      <c r="P106" s="124" t="str">
        <f>IF(RES_hhdet_tes!P106=0,"",RES_hhdet_tes!P106/RES_hhdet_fec!P106)</f>
        <v/>
      </c>
      <c r="Q106" s="124" t="str">
        <f>IF(RES_hhdet_tes!Q106=0,"",RES_hhdet_tes!Q106/RES_hhdet_fec!Q106)</f>
        <v/>
      </c>
      <c r="R106" s="124" t="str">
        <f>IF(RES_hhdet_tes!R106=0,"",RES_hhdet_tes!R106/RES_hhdet_fec!R106)</f>
        <v/>
      </c>
      <c r="S106" s="124" t="str">
        <f>IF(RES_hhdet_tes!S106=0,"",RES_hhdet_tes!S106/RES_hhdet_fec!S106)</f>
        <v/>
      </c>
      <c r="T106" s="124" t="str">
        <f>IF(RES_hhdet_tes!T106=0,"",RES_hhdet_tes!T106/RES_hhdet_fec!T106)</f>
        <v/>
      </c>
      <c r="U106" s="124" t="str">
        <f>IF(RES_hhdet_tes!U106=0,"",RES_hhdet_tes!U106/RES_hhdet_fec!U106)</f>
        <v/>
      </c>
      <c r="V106" s="124" t="str">
        <f>IF(RES_hhdet_tes!V106=0,"",RES_hhdet_tes!V106/RES_hhdet_fec!V106)</f>
        <v/>
      </c>
      <c r="W106" s="124" t="str">
        <f>IF(RES_hhdet_tes!W106=0,"",RES_hhdet_tes!W106/RES_hhdet_fec!W106)</f>
        <v/>
      </c>
      <c r="DA106" s="130" t="s">
        <v>2005</v>
      </c>
    </row>
    <row r="107" spans="1:105" ht="12" customHeight="1" x14ac:dyDescent="0.25">
      <c r="A107" s="97" t="s">
        <v>202</v>
      </c>
      <c r="B107" s="111" t="str">
        <f>IF(RES_hhdet_tes!B107=0,"",RES_hhdet_tes!B107/RES_hhdet_fec!B107)</f>
        <v/>
      </c>
      <c r="C107" s="111" t="str">
        <f>IF(RES_hhdet_tes!C107=0,"",RES_hhdet_tes!C107/RES_hhdet_fec!C107)</f>
        <v/>
      </c>
      <c r="D107" s="111" t="str">
        <f>IF(RES_hhdet_tes!D107=0,"",RES_hhdet_tes!D107/RES_hhdet_fec!D107)</f>
        <v/>
      </c>
      <c r="E107" s="111" t="str">
        <f>IF(RES_hhdet_tes!E107=0,"",RES_hhdet_tes!E107/RES_hhdet_fec!E107)</f>
        <v/>
      </c>
      <c r="F107" s="111" t="str">
        <f>IF(RES_hhdet_tes!F107=0,"",RES_hhdet_tes!F107/RES_hhdet_fec!F107)</f>
        <v/>
      </c>
      <c r="G107" s="111" t="str">
        <f>IF(RES_hhdet_tes!G107=0,"",RES_hhdet_tes!G107/RES_hhdet_fec!G107)</f>
        <v/>
      </c>
      <c r="H107" s="111" t="str">
        <f>IF(RES_hhdet_tes!H107=0,"",RES_hhdet_tes!H107/RES_hhdet_fec!H107)</f>
        <v/>
      </c>
      <c r="I107" s="111" t="str">
        <f>IF(RES_hhdet_tes!I107=0,"",RES_hhdet_tes!I107/RES_hhdet_fec!I107)</f>
        <v/>
      </c>
      <c r="J107" s="111" t="str">
        <f>IF(RES_hhdet_tes!J107=0,"",RES_hhdet_tes!J107/RES_hhdet_fec!J107)</f>
        <v/>
      </c>
      <c r="K107" s="111" t="str">
        <f>IF(RES_hhdet_tes!K107=0,"",RES_hhdet_tes!K107/RES_hhdet_fec!K107)</f>
        <v/>
      </c>
      <c r="L107" s="111" t="str">
        <f>IF(RES_hhdet_tes!L107=0,"",RES_hhdet_tes!L107/RES_hhdet_fec!L107)</f>
        <v/>
      </c>
      <c r="M107" s="111" t="str">
        <f>IF(RES_hhdet_tes!M107=0,"",RES_hhdet_tes!M107/RES_hhdet_fec!M107)</f>
        <v/>
      </c>
      <c r="N107" s="111" t="str">
        <f>IF(RES_hhdet_tes!N107=0,"",RES_hhdet_tes!N107/RES_hhdet_fec!N107)</f>
        <v/>
      </c>
      <c r="O107" s="111" t="str">
        <f>IF(RES_hhdet_tes!O107=0,"",RES_hhdet_tes!O107/RES_hhdet_fec!O107)</f>
        <v/>
      </c>
      <c r="P107" s="111" t="str">
        <f>IF(RES_hhdet_tes!P107=0,"",RES_hhdet_tes!P107/RES_hhdet_fec!P107)</f>
        <v/>
      </c>
      <c r="Q107" s="111" t="str">
        <f>IF(RES_hhdet_tes!Q107=0,"",RES_hhdet_tes!Q107/RES_hhdet_fec!Q107)</f>
        <v/>
      </c>
      <c r="R107" s="111" t="str">
        <f>IF(RES_hhdet_tes!R107=0,"",RES_hhdet_tes!R107/RES_hhdet_fec!R107)</f>
        <v/>
      </c>
      <c r="S107" s="111" t="str">
        <f>IF(RES_hhdet_tes!S107=0,"",RES_hhdet_tes!S107/RES_hhdet_fec!S107)</f>
        <v/>
      </c>
      <c r="T107" s="111" t="str">
        <f>IF(RES_hhdet_tes!T107=0,"",RES_hhdet_tes!T107/RES_hhdet_fec!T107)</f>
        <v/>
      </c>
      <c r="U107" s="111" t="str">
        <f>IF(RES_hhdet_tes!U107=0,"",RES_hhdet_tes!U107/RES_hhdet_fec!U107)</f>
        <v/>
      </c>
      <c r="V107" s="111" t="str">
        <f>IF(RES_hhdet_tes!V107=0,"",RES_hhdet_tes!V107/RES_hhdet_fec!V107)</f>
        <v/>
      </c>
      <c r="W107" s="111" t="str">
        <f>IF(RES_hhdet_tes!W107=0,"",RES_hhdet_tes!W107/RES_hhdet_fec!W107)</f>
        <v/>
      </c>
      <c r="DA107" s="63" t="s">
        <v>2006</v>
      </c>
    </row>
    <row r="108" spans="1:105" ht="12" customHeight="1" x14ac:dyDescent="0.25">
      <c r="A108" s="97" t="s">
        <v>53</v>
      </c>
      <c r="B108" s="111" t="str">
        <f>IF(RES_hhdet_tes!B108=0,"",RES_hhdet_tes!B108/RES_hhdet_fec!B108)</f>
        <v/>
      </c>
      <c r="C108" s="111" t="str">
        <f>IF(RES_hhdet_tes!C108=0,"",RES_hhdet_tes!C108/RES_hhdet_fec!C108)</f>
        <v/>
      </c>
      <c r="D108" s="111" t="str">
        <f>IF(RES_hhdet_tes!D108=0,"",RES_hhdet_tes!D108/RES_hhdet_fec!D108)</f>
        <v/>
      </c>
      <c r="E108" s="111" t="str">
        <f>IF(RES_hhdet_tes!E108=0,"",RES_hhdet_tes!E108/RES_hhdet_fec!E108)</f>
        <v/>
      </c>
      <c r="F108" s="111" t="str">
        <f>IF(RES_hhdet_tes!F108=0,"",RES_hhdet_tes!F108/RES_hhdet_fec!F108)</f>
        <v/>
      </c>
      <c r="G108" s="111" t="str">
        <f>IF(RES_hhdet_tes!G108=0,"",RES_hhdet_tes!G108/RES_hhdet_fec!G108)</f>
        <v/>
      </c>
      <c r="H108" s="111" t="str">
        <f>IF(RES_hhdet_tes!H108=0,"",RES_hhdet_tes!H108/RES_hhdet_fec!H108)</f>
        <v/>
      </c>
      <c r="I108" s="111" t="str">
        <f>IF(RES_hhdet_tes!I108=0,"",RES_hhdet_tes!I108/RES_hhdet_fec!I108)</f>
        <v/>
      </c>
      <c r="J108" s="111" t="str">
        <f>IF(RES_hhdet_tes!J108=0,"",RES_hhdet_tes!J108/RES_hhdet_fec!J108)</f>
        <v/>
      </c>
      <c r="K108" s="111" t="str">
        <f>IF(RES_hhdet_tes!K108=0,"",RES_hhdet_tes!K108/RES_hhdet_fec!K108)</f>
        <v/>
      </c>
      <c r="L108" s="111" t="str">
        <f>IF(RES_hhdet_tes!L108=0,"",RES_hhdet_tes!L108/RES_hhdet_fec!L108)</f>
        <v/>
      </c>
      <c r="M108" s="111" t="str">
        <f>IF(RES_hhdet_tes!M108=0,"",RES_hhdet_tes!M108/RES_hhdet_fec!M108)</f>
        <v/>
      </c>
      <c r="N108" s="111" t="str">
        <f>IF(RES_hhdet_tes!N108=0,"",RES_hhdet_tes!N108/RES_hhdet_fec!N108)</f>
        <v/>
      </c>
      <c r="O108" s="111" t="str">
        <f>IF(RES_hhdet_tes!O108=0,"",RES_hhdet_tes!O108/RES_hhdet_fec!O108)</f>
        <v/>
      </c>
      <c r="P108" s="111" t="str">
        <f>IF(RES_hhdet_tes!P108=0,"",RES_hhdet_tes!P108/RES_hhdet_fec!P108)</f>
        <v/>
      </c>
      <c r="Q108" s="111" t="str">
        <f>IF(RES_hhdet_tes!Q108=0,"",RES_hhdet_tes!Q108/RES_hhdet_fec!Q108)</f>
        <v/>
      </c>
      <c r="R108" s="111" t="str">
        <f>IF(RES_hhdet_tes!R108=0,"",RES_hhdet_tes!R108/RES_hhdet_fec!R108)</f>
        <v/>
      </c>
      <c r="S108" s="111" t="str">
        <f>IF(RES_hhdet_tes!S108=0,"",RES_hhdet_tes!S108/RES_hhdet_fec!S108)</f>
        <v/>
      </c>
      <c r="T108" s="111" t="str">
        <f>IF(RES_hhdet_tes!T108=0,"",RES_hhdet_tes!T108/RES_hhdet_fec!T108)</f>
        <v/>
      </c>
      <c r="U108" s="111" t="str">
        <f>IF(RES_hhdet_tes!U108=0,"",RES_hhdet_tes!U108/RES_hhdet_fec!U108)</f>
        <v/>
      </c>
      <c r="V108" s="111" t="str">
        <f>IF(RES_hhdet_tes!V108=0,"",RES_hhdet_tes!V108/RES_hhdet_fec!V108)</f>
        <v/>
      </c>
      <c r="W108" s="111" t="str">
        <f>IF(RES_hhdet_tes!W108=0,"",RES_hhdet_tes!W108/RES_hhdet_fec!W108)</f>
        <v/>
      </c>
      <c r="DA108" s="63" t="s">
        <v>2007</v>
      </c>
    </row>
    <row r="109" spans="1:105" ht="12.95" customHeight="1" x14ac:dyDescent="0.25">
      <c r="A109" s="121" t="s">
        <v>92</v>
      </c>
      <c r="B109" s="124" t="str">
        <f>IF(RES_hhdet_tes!B109=0,"",RES_hhdet_tes!B109/RES_hhdet_fec!B109)</f>
        <v/>
      </c>
      <c r="C109" s="124" t="str">
        <f>IF(RES_hhdet_tes!C109=0,"",RES_hhdet_tes!C109/RES_hhdet_fec!C109)</f>
        <v/>
      </c>
      <c r="D109" s="124" t="str">
        <f>IF(RES_hhdet_tes!D109=0,"",RES_hhdet_tes!D109/RES_hhdet_fec!D109)</f>
        <v/>
      </c>
      <c r="E109" s="124" t="str">
        <f>IF(RES_hhdet_tes!E109=0,"",RES_hhdet_tes!E109/RES_hhdet_fec!E109)</f>
        <v/>
      </c>
      <c r="F109" s="124" t="str">
        <f>IF(RES_hhdet_tes!F109=0,"",RES_hhdet_tes!F109/RES_hhdet_fec!F109)</f>
        <v/>
      </c>
      <c r="G109" s="124" t="str">
        <f>IF(RES_hhdet_tes!G109=0,"",RES_hhdet_tes!G109/RES_hhdet_fec!G109)</f>
        <v/>
      </c>
      <c r="H109" s="124" t="str">
        <f>IF(RES_hhdet_tes!H109=0,"",RES_hhdet_tes!H109/RES_hhdet_fec!H109)</f>
        <v/>
      </c>
      <c r="I109" s="124" t="str">
        <f>IF(RES_hhdet_tes!I109=0,"",RES_hhdet_tes!I109/RES_hhdet_fec!I109)</f>
        <v/>
      </c>
      <c r="J109" s="124" t="str">
        <f>IF(RES_hhdet_tes!J109=0,"",RES_hhdet_tes!J109/RES_hhdet_fec!J109)</f>
        <v/>
      </c>
      <c r="K109" s="124" t="str">
        <f>IF(RES_hhdet_tes!K109=0,"",RES_hhdet_tes!K109/RES_hhdet_fec!K109)</f>
        <v/>
      </c>
      <c r="L109" s="124" t="str">
        <f>IF(RES_hhdet_tes!L109=0,"",RES_hhdet_tes!L109/RES_hhdet_fec!L109)</f>
        <v/>
      </c>
      <c r="M109" s="124" t="str">
        <f>IF(RES_hhdet_tes!M109=0,"",RES_hhdet_tes!M109/RES_hhdet_fec!M109)</f>
        <v/>
      </c>
      <c r="N109" s="124" t="str">
        <f>IF(RES_hhdet_tes!N109=0,"",RES_hhdet_tes!N109/RES_hhdet_fec!N109)</f>
        <v/>
      </c>
      <c r="O109" s="124" t="str">
        <f>IF(RES_hhdet_tes!O109=0,"",RES_hhdet_tes!O109/RES_hhdet_fec!O109)</f>
        <v/>
      </c>
      <c r="P109" s="124" t="str">
        <f>IF(RES_hhdet_tes!P109=0,"",RES_hhdet_tes!P109/RES_hhdet_fec!P109)</f>
        <v/>
      </c>
      <c r="Q109" s="124" t="str">
        <f>IF(RES_hhdet_tes!Q109=0,"",RES_hhdet_tes!Q109/RES_hhdet_fec!Q109)</f>
        <v/>
      </c>
      <c r="R109" s="124" t="str">
        <f>IF(RES_hhdet_tes!R109=0,"",RES_hhdet_tes!R109/RES_hhdet_fec!R109)</f>
        <v/>
      </c>
      <c r="S109" s="124" t="str">
        <f>IF(RES_hhdet_tes!S109=0,"",RES_hhdet_tes!S109/RES_hhdet_fec!S109)</f>
        <v/>
      </c>
      <c r="T109" s="124" t="str">
        <f>IF(RES_hhdet_tes!T109=0,"",RES_hhdet_tes!T109/RES_hhdet_fec!T109)</f>
        <v/>
      </c>
      <c r="U109" s="124" t="str">
        <f>IF(RES_hhdet_tes!U109=0,"",RES_hhdet_tes!U109/RES_hhdet_fec!U109)</f>
        <v/>
      </c>
      <c r="V109" s="124" t="str">
        <f>IF(RES_hhdet_tes!V109=0,"",RES_hhdet_tes!V109/RES_hhdet_fec!V109)</f>
        <v/>
      </c>
      <c r="W109" s="124" t="str">
        <f>IF(RES_hhdet_tes!W109=0,"",RES_hhdet_tes!W109/RES_hhdet_fec!W109)</f>
        <v/>
      </c>
      <c r="DA109" s="130" t="s">
        <v>2008</v>
      </c>
    </row>
    <row r="110" spans="1:105" ht="12" customHeight="1" x14ac:dyDescent="0.25">
      <c r="A110" s="97" t="s">
        <v>53</v>
      </c>
      <c r="B110" s="111" t="str">
        <f>IF(RES_hhdet_tes!B110=0,"",RES_hhdet_tes!B110/RES_hhdet_fec!B110)</f>
        <v/>
      </c>
      <c r="C110" s="111" t="str">
        <f>IF(RES_hhdet_tes!C110=0,"",RES_hhdet_tes!C110/RES_hhdet_fec!C110)</f>
        <v/>
      </c>
      <c r="D110" s="111" t="str">
        <f>IF(RES_hhdet_tes!D110=0,"",RES_hhdet_tes!D110/RES_hhdet_fec!D110)</f>
        <v/>
      </c>
      <c r="E110" s="111" t="str">
        <f>IF(RES_hhdet_tes!E110=0,"",RES_hhdet_tes!E110/RES_hhdet_fec!E110)</f>
        <v/>
      </c>
      <c r="F110" s="111" t="str">
        <f>IF(RES_hhdet_tes!F110=0,"",RES_hhdet_tes!F110/RES_hhdet_fec!F110)</f>
        <v/>
      </c>
      <c r="G110" s="111" t="str">
        <f>IF(RES_hhdet_tes!G110=0,"",RES_hhdet_tes!G110/RES_hhdet_fec!G110)</f>
        <v/>
      </c>
      <c r="H110" s="111" t="str">
        <f>IF(RES_hhdet_tes!H110=0,"",RES_hhdet_tes!H110/RES_hhdet_fec!H110)</f>
        <v/>
      </c>
      <c r="I110" s="111" t="str">
        <f>IF(RES_hhdet_tes!I110=0,"",RES_hhdet_tes!I110/RES_hhdet_fec!I110)</f>
        <v/>
      </c>
      <c r="J110" s="111" t="str">
        <f>IF(RES_hhdet_tes!J110=0,"",RES_hhdet_tes!J110/RES_hhdet_fec!J110)</f>
        <v/>
      </c>
      <c r="K110" s="111" t="str">
        <f>IF(RES_hhdet_tes!K110=0,"",RES_hhdet_tes!K110/RES_hhdet_fec!K110)</f>
        <v/>
      </c>
      <c r="L110" s="111" t="str">
        <f>IF(RES_hhdet_tes!L110=0,"",RES_hhdet_tes!L110/RES_hhdet_fec!L110)</f>
        <v/>
      </c>
      <c r="M110" s="111" t="str">
        <f>IF(RES_hhdet_tes!M110=0,"",RES_hhdet_tes!M110/RES_hhdet_fec!M110)</f>
        <v/>
      </c>
      <c r="N110" s="111" t="str">
        <f>IF(RES_hhdet_tes!N110=0,"",RES_hhdet_tes!N110/RES_hhdet_fec!N110)</f>
        <v/>
      </c>
      <c r="O110" s="111" t="str">
        <f>IF(RES_hhdet_tes!O110=0,"",RES_hhdet_tes!O110/RES_hhdet_fec!O110)</f>
        <v/>
      </c>
      <c r="P110" s="111" t="str">
        <f>IF(RES_hhdet_tes!P110=0,"",RES_hhdet_tes!P110/RES_hhdet_fec!P110)</f>
        <v/>
      </c>
      <c r="Q110" s="111" t="str">
        <f>IF(RES_hhdet_tes!Q110=0,"",RES_hhdet_tes!Q110/RES_hhdet_fec!Q110)</f>
        <v/>
      </c>
      <c r="R110" s="111" t="str">
        <f>IF(RES_hhdet_tes!R110=0,"",RES_hhdet_tes!R110/RES_hhdet_fec!R110)</f>
        <v/>
      </c>
      <c r="S110" s="111" t="str">
        <f>IF(RES_hhdet_tes!S110=0,"",RES_hhdet_tes!S110/RES_hhdet_fec!S110)</f>
        <v/>
      </c>
      <c r="T110" s="111" t="str">
        <f>IF(RES_hhdet_tes!T110=0,"",RES_hhdet_tes!T110/RES_hhdet_fec!T110)</f>
        <v/>
      </c>
      <c r="U110" s="111" t="str">
        <f>IF(RES_hhdet_tes!U110=0,"",RES_hhdet_tes!U110/RES_hhdet_fec!U110)</f>
        <v/>
      </c>
      <c r="V110" s="111" t="str">
        <f>IF(RES_hhdet_tes!V110=0,"",RES_hhdet_tes!V110/RES_hhdet_fec!V110)</f>
        <v/>
      </c>
      <c r="W110" s="111" t="str">
        <f>IF(RES_hhdet_tes!W110=0,"",RES_hhdet_tes!W110/RES_hhdet_fec!W110)</f>
        <v/>
      </c>
      <c r="DA110" s="63" t="s">
        <v>2009</v>
      </c>
    </row>
    <row r="111" spans="1:105" ht="12" customHeight="1" x14ac:dyDescent="0.25">
      <c r="A111" s="121" t="s">
        <v>55</v>
      </c>
      <c r="B111" s="124" t="str">
        <f>IF(RES_hhdet_tes!B111=0,"",RES_hhdet_tes!B111/RES_hhdet_fec!B111)</f>
        <v/>
      </c>
      <c r="C111" s="124" t="str">
        <f>IF(RES_hhdet_tes!C111=0,"",RES_hhdet_tes!C111/RES_hhdet_fec!C111)</f>
        <v/>
      </c>
      <c r="D111" s="124" t="str">
        <f>IF(RES_hhdet_tes!D111=0,"",RES_hhdet_tes!D111/RES_hhdet_fec!D111)</f>
        <v/>
      </c>
      <c r="E111" s="124" t="str">
        <f>IF(RES_hhdet_tes!E111=0,"",RES_hhdet_tes!E111/RES_hhdet_fec!E111)</f>
        <v/>
      </c>
      <c r="F111" s="124" t="str">
        <f>IF(RES_hhdet_tes!F111=0,"",RES_hhdet_tes!F111/RES_hhdet_fec!F111)</f>
        <v/>
      </c>
      <c r="G111" s="124" t="str">
        <f>IF(RES_hhdet_tes!G111=0,"",RES_hhdet_tes!G111/RES_hhdet_fec!G111)</f>
        <v/>
      </c>
      <c r="H111" s="124" t="str">
        <f>IF(RES_hhdet_tes!H111=0,"",RES_hhdet_tes!H111/RES_hhdet_fec!H111)</f>
        <v/>
      </c>
      <c r="I111" s="124" t="str">
        <f>IF(RES_hhdet_tes!I111=0,"",RES_hhdet_tes!I111/RES_hhdet_fec!I111)</f>
        <v/>
      </c>
      <c r="J111" s="124" t="str">
        <f>IF(RES_hhdet_tes!J111=0,"",RES_hhdet_tes!J111/RES_hhdet_fec!J111)</f>
        <v/>
      </c>
      <c r="K111" s="124" t="str">
        <f>IF(RES_hhdet_tes!K111=0,"",RES_hhdet_tes!K111/RES_hhdet_fec!K111)</f>
        <v/>
      </c>
      <c r="L111" s="124" t="str">
        <f>IF(RES_hhdet_tes!L111=0,"",RES_hhdet_tes!L111/RES_hhdet_fec!L111)</f>
        <v/>
      </c>
      <c r="M111" s="124" t="str">
        <f>IF(RES_hhdet_tes!M111=0,"",RES_hhdet_tes!M111/RES_hhdet_fec!M111)</f>
        <v/>
      </c>
      <c r="N111" s="124" t="str">
        <f>IF(RES_hhdet_tes!N111=0,"",RES_hhdet_tes!N111/RES_hhdet_fec!N111)</f>
        <v/>
      </c>
      <c r="O111" s="124" t="str">
        <f>IF(RES_hhdet_tes!O111=0,"",RES_hhdet_tes!O111/RES_hhdet_fec!O111)</f>
        <v/>
      </c>
      <c r="P111" s="124" t="str">
        <f>IF(RES_hhdet_tes!P111=0,"",RES_hhdet_tes!P111/RES_hhdet_fec!P111)</f>
        <v/>
      </c>
      <c r="Q111" s="124" t="str">
        <f>IF(RES_hhdet_tes!Q111=0,"",RES_hhdet_tes!Q111/RES_hhdet_fec!Q111)</f>
        <v/>
      </c>
      <c r="R111" s="124" t="str">
        <f>IF(RES_hhdet_tes!R111=0,"",RES_hhdet_tes!R111/RES_hhdet_fec!R111)</f>
        <v/>
      </c>
      <c r="S111" s="124" t="str">
        <f>IF(RES_hhdet_tes!S111=0,"",RES_hhdet_tes!S111/RES_hhdet_fec!S111)</f>
        <v/>
      </c>
      <c r="T111" s="124" t="str">
        <f>IF(RES_hhdet_tes!T111=0,"",RES_hhdet_tes!T111/RES_hhdet_fec!T111)</f>
        <v/>
      </c>
      <c r="U111" s="124" t="str">
        <f>IF(RES_hhdet_tes!U111=0,"",RES_hhdet_tes!U111/RES_hhdet_fec!U111)</f>
        <v/>
      </c>
      <c r="V111" s="124" t="str">
        <f>IF(RES_hhdet_tes!V111=0,"",RES_hhdet_tes!V111/RES_hhdet_fec!V111)</f>
        <v/>
      </c>
      <c r="W111" s="124" t="str">
        <f>IF(RES_hhdet_tes!W111=0,"",RES_hhdet_tes!W111/RES_hhdet_fec!W111)</f>
        <v/>
      </c>
      <c r="DA111" s="130" t="s">
        <v>2010</v>
      </c>
    </row>
    <row r="112" spans="1:105" ht="12" customHeight="1" x14ac:dyDescent="0.25">
      <c r="A112" s="97" t="s">
        <v>130</v>
      </c>
      <c r="B112" s="111" t="str">
        <f>IF(RES_hhdet_tes!B112=0,"",RES_hhdet_tes!B112/RES_hhdet_fec!B112)</f>
        <v/>
      </c>
      <c r="C112" s="111" t="str">
        <f>IF(RES_hhdet_tes!C112=0,"",RES_hhdet_tes!C112/RES_hhdet_fec!C112)</f>
        <v/>
      </c>
      <c r="D112" s="111" t="str">
        <f>IF(RES_hhdet_tes!D112=0,"",RES_hhdet_tes!D112/RES_hhdet_fec!D112)</f>
        <v/>
      </c>
      <c r="E112" s="111" t="str">
        <f>IF(RES_hhdet_tes!E112=0,"",RES_hhdet_tes!E112/RES_hhdet_fec!E112)</f>
        <v/>
      </c>
      <c r="F112" s="111" t="str">
        <f>IF(RES_hhdet_tes!F112=0,"",RES_hhdet_tes!F112/RES_hhdet_fec!F112)</f>
        <v/>
      </c>
      <c r="G112" s="111" t="str">
        <f>IF(RES_hhdet_tes!G112=0,"",RES_hhdet_tes!G112/RES_hhdet_fec!G112)</f>
        <v/>
      </c>
      <c r="H112" s="111" t="str">
        <f>IF(RES_hhdet_tes!H112=0,"",RES_hhdet_tes!H112/RES_hhdet_fec!H112)</f>
        <v/>
      </c>
      <c r="I112" s="111" t="str">
        <f>IF(RES_hhdet_tes!I112=0,"",RES_hhdet_tes!I112/RES_hhdet_fec!I112)</f>
        <v/>
      </c>
      <c r="J112" s="111" t="str">
        <f>IF(RES_hhdet_tes!J112=0,"",RES_hhdet_tes!J112/RES_hhdet_fec!J112)</f>
        <v/>
      </c>
      <c r="K112" s="111" t="str">
        <f>IF(RES_hhdet_tes!K112=0,"",RES_hhdet_tes!K112/RES_hhdet_fec!K112)</f>
        <v/>
      </c>
      <c r="L112" s="111" t="str">
        <f>IF(RES_hhdet_tes!L112=0,"",RES_hhdet_tes!L112/RES_hhdet_fec!L112)</f>
        <v/>
      </c>
      <c r="M112" s="111" t="str">
        <f>IF(RES_hhdet_tes!M112=0,"",RES_hhdet_tes!M112/RES_hhdet_fec!M112)</f>
        <v/>
      </c>
      <c r="N112" s="111" t="str">
        <f>IF(RES_hhdet_tes!N112=0,"",RES_hhdet_tes!N112/RES_hhdet_fec!N112)</f>
        <v/>
      </c>
      <c r="O112" s="111" t="str">
        <f>IF(RES_hhdet_tes!O112=0,"",RES_hhdet_tes!O112/RES_hhdet_fec!O112)</f>
        <v/>
      </c>
      <c r="P112" s="111" t="str">
        <f>IF(RES_hhdet_tes!P112=0,"",RES_hhdet_tes!P112/RES_hhdet_fec!P112)</f>
        <v/>
      </c>
      <c r="Q112" s="111" t="str">
        <f>IF(RES_hhdet_tes!Q112=0,"",RES_hhdet_tes!Q112/RES_hhdet_fec!Q112)</f>
        <v/>
      </c>
      <c r="R112" s="111" t="str">
        <f>IF(RES_hhdet_tes!R112=0,"",RES_hhdet_tes!R112/RES_hhdet_fec!R112)</f>
        <v/>
      </c>
      <c r="S112" s="111" t="str">
        <f>IF(RES_hhdet_tes!S112=0,"",RES_hhdet_tes!S112/RES_hhdet_fec!S112)</f>
        <v/>
      </c>
      <c r="T112" s="111" t="str">
        <f>IF(RES_hhdet_tes!T112=0,"",RES_hhdet_tes!T112/RES_hhdet_fec!T112)</f>
        <v/>
      </c>
      <c r="U112" s="111" t="str">
        <f>IF(RES_hhdet_tes!U112=0,"",RES_hhdet_tes!U112/RES_hhdet_fec!U112)</f>
        <v/>
      </c>
      <c r="V112" s="111" t="str">
        <f>IF(RES_hhdet_tes!V112=0,"",RES_hhdet_tes!V112/RES_hhdet_fec!V112)</f>
        <v/>
      </c>
      <c r="W112" s="111" t="str">
        <f>IF(RES_hhdet_tes!W112=0,"",RES_hhdet_tes!W112/RES_hhdet_fec!W112)</f>
        <v/>
      </c>
      <c r="DA112" s="63" t="s">
        <v>2011</v>
      </c>
    </row>
    <row r="113" spans="1:105" ht="12" customHeight="1" x14ac:dyDescent="0.25">
      <c r="A113" s="97" t="s">
        <v>129</v>
      </c>
      <c r="B113" s="111" t="str">
        <f>IF(RES_hhdet_tes!B113=0,"",RES_hhdet_tes!B113/RES_hhdet_fec!B113)</f>
        <v/>
      </c>
      <c r="C113" s="111" t="str">
        <f>IF(RES_hhdet_tes!C113=0,"",RES_hhdet_tes!C113/RES_hhdet_fec!C113)</f>
        <v/>
      </c>
      <c r="D113" s="111" t="str">
        <f>IF(RES_hhdet_tes!D113=0,"",RES_hhdet_tes!D113/RES_hhdet_fec!D113)</f>
        <v/>
      </c>
      <c r="E113" s="111" t="str">
        <f>IF(RES_hhdet_tes!E113=0,"",RES_hhdet_tes!E113/RES_hhdet_fec!E113)</f>
        <v/>
      </c>
      <c r="F113" s="111" t="str">
        <f>IF(RES_hhdet_tes!F113=0,"",RES_hhdet_tes!F113/RES_hhdet_fec!F113)</f>
        <v/>
      </c>
      <c r="G113" s="111" t="str">
        <f>IF(RES_hhdet_tes!G113=0,"",RES_hhdet_tes!G113/RES_hhdet_fec!G113)</f>
        <v/>
      </c>
      <c r="H113" s="111" t="str">
        <f>IF(RES_hhdet_tes!H113=0,"",RES_hhdet_tes!H113/RES_hhdet_fec!H113)</f>
        <v/>
      </c>
      <c r="I113" s="111" t="str">
        <f>IF(RES_hhdet_tes!I113=0,"",RES_hhdet_tes!I113/RES_hhdet_fec!I113)</f>
        <v/>
      </c>
      <c r="J113" s="111" t="str">
        <f>IF(RES_hhdet_tes!J113=0,"",RES_hhdet_tes!J113/RES_hhdet_fec!J113)</f>
        <v/>
      </c>
      <c r="K113" s="111" t="str">
        <f>IF(RES_hhdet_tes!K113=0,"",RES_hhdet_tes!K113/RES_hhdet_fec!K113)</f>
        <v/>
      </c>
      <c r="L113" s="111" t="str">
        <f>IF(RES_hhdet_tes!L113=0,"",RES_hhdet_tes!L113/RES_hhdet_fec!L113)</f>
        <v/>
      </c>
      <c r="M113" s="111" t="str">
        <f>IF(RES_hhdet_tes!M113=0,"",RES_hhdet_tes!M113/RES_hhdet_fec!M113)</f>
        <v/>
      </c>
      <c r="N113" s="111" t="str">
        <f>IF(RES_hhdet_tes!N113=0,"",RES_hhdet_tes!N113/RES_hhdet_fec!N113)</f>
        <v/>
      </c>
      <c r="O113" s="111" t="str">
        <f>IF(RES_hhdet_tes!O113=0,"",RES_hhdet_tes!O113/RES_hhdet_fec!O113)</f>
        <v/>
      </c>
      <c r="P113" s="111" t="str">
        <f>IF(RES_hhdet_tes!P113=0,"",RES_hhdet_tes!P113/RES_hhdet_fec!P113)</f>
        <v/>
      </c>
      <c r="Q113" s="111" t="str">
        <f>IF(RES_hhdet_tes!Q113=0,"",RES_hhdet_tes!Q113/RES_hhdet_fec!Q113)</f>
        <v/>
      </c>
      <c r="R113" s="111" t="str">
        <f>IF(RES_hhdet_tes!R113=0,"",RES_hhdet_tes!R113/RES_hhdet_fec!R113)</f>
        <v/>
      </c>
      <c r="S113" s="111" t="str">
        <f>IF(RES_hhdet_tes!S113=0,"",RES_hhdet_tes!S113/RES_hhdet_fec!S113)</f>
        <v/>
      </c>
      <c r="T113" s="111" t="str">
        <f>IF(RES_hhdet_tes!T113=0,"",RES_hhdet_tes!T113/RES_hhdet_fec!T113)</f>
        <v/>
      </c>
      <c r="U113" s="111" t="str">
        <f>IF(RES_hhdet_tes!U113=0,"",RES_hhdet_tes!U113/RES_hhdet_fec!U113)</f>
        <v/>
      </c>
      <c r="V113" s="111" t="str">
        <f>IF(RES_hhdet_tes!V113=0,"",RES_hhdet_tes!V113/RES_hhdet_fec!V113)</f>
        <v/>
      </c>
      <c r="W113" s="111" t="str">
        <f>IF(RES_hhdet_tes!W113=0,"",RES_hhdet_tes!W113/RES_hhdet_fec!W113)</f>
        <v/>
      </c>
      <c r="DA113" s="63" t="s">
        <v>2012</v>
      </c>
    </row>
    <row r="114" spans="1:105" ht="12" customHeight="1" x14ac:dyDescent="0.25">
      <c r="A114" s="100" t="s">
        <v>202</v>
      </c>
      <c r="B114" s="112" t="str">
        <f>IF(RES_hhdet_tes!B114=0,"",RES_hhdet_tes!B114/RES_hhdet_fec!B114)</f>
        <v/>
      </c>
      <c r="C114" s="112" t="str">
        <f>IF(RES_hhdet_tes!C114=0,"",RES_hhdet_tes!C114/RES_hhdet_fec!C114)</f>
        <v/>
      </c>
      <c r="D114" s="112" t="str">
        <f>IF(RES_hhdet_tes!D114=0,"",RES_hhdet_tes!D114/RES_hhdet_fec!D114)</f>
        <v/>
      </c>
      <c r="E114" s="112" t="str">
        <f>IF(RES_hhdet_tes!E114=0,"",RES_hhdet_tes!E114/RES_hhdet_fec!E114)</f>
        <v/>
      </c>
      <c r="F114" s="112" t="str">
        <f>IF(RES_hhdet_tes!F114=0,"",RES_hhdet_tes!F114/RES_hhdet_fec!F114)</f>
        <v/>
      </c>
      <c r="G114" s="112" t="str">
        <f>IF(RES_hhdet_tes!G114=0,"",RES_hhdet_tes!G114/RES_hhdet_fec!G114)</f>
        <v/>
      </c>
      <c r="H114" s="112" t="str">
        <f>IF(RES_hhdet_tes!H114=0,"",RES_hhdet_tes!H114/RES_hhdet_fec!H114)</f>
        <v/>
      </c>
      <c r="I114" s="112" t="str">
        <f>IF(RES_hhdet_tes!I114=0,"",RES_hhdet_tes!I114/RES_hhdet_fec!I114)</f>
        <v/>
      </c>
      <c r="J114" s="112" t="str">
        <f>IF(RES_hhdet_tes!J114=0,"",RES_hhdet_tes!J114/RES_hhdet_fec!J114)</f>
        <v/>
      </c>
      <c r="K114" s="112" t="str">
        <f>IF(RES_hhdet_tes!K114=0,"",RES_hhdet_tes!K114/RES_hhdet_fec!K114)</f>
        <v/>
      </c>
      <c r="L114" s="112" t="str">
        <f>IF(RES_hhdet_tes!L114=0,"",RES_hhdet_tes!L114/RES_hhdet_fec!L114)</f>
        <v/>
      </c>
      <c r="M114" s="112" t="str">
        <f>IF(RES_hhdet_tes!M114=0,"",RES_hhdet_tes!M114/RES_hhdet_fec!M114)</f>
        <v/>
      </c>
      <c r="N114" s="112" t="str">
        <f>IF(RES_hhdet_tes!N114=0,"",RES_hhdet_tes!N114/RES_hhdet_fec!N114)</f>
        <v/>
      </c>
      <c r="O114" s="112" t="str">
        <f>IF(RES_hhdet_tes!O114=0,"",RES_hhdet_tes!O114/RES_hhdet_fec!O114)</f>
        <v/>
      </c>
      <c r="P114" s="112" t="str">
        <f>IF(RES_hhdet_tes!P114=0,"",RES_hhdet_tes!P114/RES_hhdet_fec!P114)</f>
        <v/>
      </c>
      <c r="Q114" s="112" t="str">
        <f>IF(RES_hhdet_tes!Q114=0,"",RES_hhdet_tes!Q114/RES_hhdet_fec!Q114)</f>
        <v/>
      </c>
      <c r="R114" s="112" t="str">
        <f>IF(RES_hhdet_tes!R114=0,"",RES_hhdet_tes!R114/RES_hhdet_fec!R114)</f>
        <v/>
      </c>
      <c r="S114" s="112" t="str">
        <f>IF(RES_hhdet_tes!S114=0,"",RES_hhdet_tes!S114/RES_hhdet_fec!S114)</f>
        <v/>
      </c>
      <c r="T114" s="112" t="str">
        <f>IF(RES_hhdet_tes!T114=0,"",RES_hhdet_tes!T114/RES_hhdet_fec!T114)</f>
        <v/>
      </c>
      <c r="U114" s="112" t="str">
        <f>IF(RES_hhdet_tes!U114=0,"",RES_hhdet_tes!U114/RES_hhdet_fec!U114)</f>
        <v/>
      </c>
      <c r="V114" s="112" t="str">
        <f>IF(RES_hhdet_tes!V114=0,"",RES_hhdet_tes!V114/RES_hhdet_fec!V114)</f>
        <v/>
      </c>
      <c r="W114" s="112" t="str">
        <f>IF(RES_hhdet_tes!W114=0,"",RES_hhdet_tes!W114/RES_hhdet_fec!W114)</f>
        <v/>
      </c>
      <c r="DA114" s="131" t="s">
        <v>2013</v>
      </c>
    </row>
    <row r="115" spans="1:105" ht="12" customHeight="1" x14ac:dyDescent="0.25">
      <c r="A115" s="103" t="s">
        <v>52</v>
      </c>
      <c r="B115" s="113" t="str">
        <f>IF(RES_hhdet_tes!B115=0,"",RES_hhdet_tes!B115/RES_hhdet_fec!B115)</f>
        <v/>
      </c>
      <c r="C115" s="113" t="str">
        <f>IF(RES_hhdet_tes!C115=0,"",RES_hhdet_tes!C115/RES_hhdet_fec!C115)</f>
        <v/>
      </c>
      <c r="D115" s="113" t="str">
        <f>IF(RES_hhdet_tes!D115=0,"",RES_hhdet_tes!D115/RES_hhdet_fec!D115)</f>
        <v/>
      </c>
      <c r="E115" s="113" t="str">
        <f>IF(RES_hhdet_tes!E115=0,"",RES_hhdet_tes!E115/RES_hhdet_fec!E115)</f>
        <v/>
      </c>
      <c r="F115" s="113" t="str">
        <f>IF(RES_hhdet_tes!F115=0,"",RES_hhdet_tes!F115/RES_hhdet_fec!F115)</f>
        <v/>
      </c>
      <c r="G115" s="113" t="str">
        <f>IF(RES_hhdet_tes!G115=0,"",RES_hhdet_tes!G115/RES_hhdet_fec!G115)</f>
        <v/>
      </c>
      <c r="H115" s="113" t="str">
        <f>IF(RES_hhdet_tes!H115=0,"",RES_hhdet_tes!H115/RES_hhdet_fec!H115)</f>
        <v/>
      </c>
      <c r="I115" s="113" t="str">
        <f>IF(RES_hhdet_tes!I115=0,"",RES_hhdet_tes!I115/RES_hhdet_fec!I115)</f>
        <v/>
      </c>
      <c r="J115" s="113" t="str">
        <f>IF(RES_hhdet_tes!J115=0,"",RES_hhdet_tes!J115/RES_hhdet_fec!J115)</f>
        <v/>
      </c>
      <c r="K115" s="113" t="str">
        <f>IF(RES_hhdet_tes!K115=0,"",RES_hhdet_tes!K115/RES_hhdet_fec!K115)</f>
        <v/>
      </c>
      <c r="L115" s="113" t="str">
        <f>IF(RES_hhdet_tes!L115=0,"",RES_hhdet_tes!L115/RES_hhdet_fec!L115)</f>
        <v/>
      </c>
      <c r="M115" s="113" t="str">
        <f>IF(RES_hhdet_tes!M115=0,"",RES_hhdet_tes!M115/RES_hhdet_fec!M115)</f>
        <v/>
      </c>
      <c r="N115" s="113" t="str">
        <f>IF(RES_hhdet_tes!N115=0,"",RES_hhdet_tes!N115/RES_hhdet_fec!N115)</f>
        <v/>
      </c>
      <c r="O115" s="113" t="str">
        <f>IF(RES_hhdet_tes!O115=0,"",RES_hhdet_tes!O115/RES_hhdet_fec!O115)</f>
        <v/>
      </c>
      <c r="P115" s="113" t="str">
        <f>IF(RES_hhdet_tes!P115=0,"",RES_hhdet_tes!P115/RES_hhdet_fec!P115)</f>
        <v/>
      </c>
      <c r="Q115" s="113" t="str">
        <f>IF(RES_hhdet_tes!Q115=0,"",RES_hhdet_tes!Q115/RES_hhdet_fec!Q115)</f>
        <v/>
      </c>
      <c r="R115" s="113" t="str">
        <f>IF(RES_hhdet_tes!R115=0,"",RES_hhdet_tes!R115/RES_hhdet_fec!R115)</f>
        <v/>
      </c>
      <c r="S115" s="113" t="str">
        <f>IF(RES_hhdet_tes!S115=0,"",RES_hhdet_tes!S115/RES_hhdet_fec!S115)</f>
        <v/>
      </c>
      <c r="T115" s="113" t="str">
        <f>IF(RES_hhdet_tes!T115=0,"",RES_hhdet_tes!T115/RES_hhdet_fec!T115)</f>
        <v/>
      </c>
      <c r="U115" s="113" t="str">
        <f>IF(RES_hhdet_tes!U115=0,"",RES_hhdet_tes!U115/RES_hhdet_fec!U115)</f>
        <v/>
      </c>
      <c r="V115" s="113" t="str">
        <f>IF(RES_hhdet_tes!V115=0,"",RES_hhdet_tes!V115/RES_hhdet_fec!V115)</f>
        <v/>
      </c>
      <c r="W115" s="113" t="str">
        <f>IF(RES_hhdet_tes!W115=0,"",RES_hhdet_tes!W115/RES_hhdet_fec!W115)</f>
        <v/>
      </c>
      <c r="DA115" s="132" t="s">
        <v>2014</v>
      </c>
    </row>
    <row r="116" spans="1:105" ht="12" customHeight="1" x14ac:dyDescent="0.25">
      <c r="A116" s="106" t="s">
        <v>122</v>
      </c>
      <c r="B116" s="112" t="str">
        <f>IF(RES_hhdet_tes!B116=0,"",RES_hhdet_tes!B116/RES_hhdet_fec!B116)</f>
        <v/>
      </c>
      <c r="C116" s="112" t="str">
        <f>IF(RES_hhdet_tes!C116=0,"",RES_hhdet_tes!C116/RES_hhdet_fec!C116)</f>
        <v/>
      </c>
      <c r="D116" s="112" t="str">
        <f>IF(RES_hhdet_tes!D116=0,"",RES_hhdet_tes!D116/RES_hhdet_fec!D116)</f>
        <v/>
      </c>
      <c r="E116" s="112" t="str">
        <f>IF(RES_hhdet_tes!E116=0,"",RES_hhdet_tes!E116/RES_hhdet_fec!E116)</f>
        <v/>
      </c>
      <c r="F116" s="112" t="str">
        <f>IF(RES_hhdet_tes!F116=0,"",RES_hhdet_tes!F116/RES_hhdet_fec!F116)</f>
        <v/>
      </c>
      <c r="G116" s="112" t="str">
        <f>IF(RES_hhdet_tes!G116=0,"",RES_hhdet_tes!G116/RES_hhdet_fec!G116)</f>
        <v/>
      </c>
      <c r="H116" s="112" t="str">
        <f>IF(RES_hhdet_tes!H116=0,"",RES_hhdet_tes!H116/RES_hhdet_fec!H116)</f>
        <v/>
      </c>
      <c r="I116" s="112" t="str">
        <f>IF(RES_hhdet_tes!I116=0,"",RES_hhdet_tes!I116/RES_hhdet_fec!I116)</f>
        <v/>
      </c>
      <c r="J116" s="112" t="str">
        <f>IF(RES_hhdet_tes!J116=0,"",RES_hhdet_tes!J116/RES_hhdet_fec!J116)</f>
        <v/>
      </c>
      <c r="K116" s="112" t="str">
        <f>IF(RES_hhdet_tes!K116=0,"",RES_hhdet_tes!K116/RES_hhdet_fec!K116)</f>
        <v/>
      </c>
      <c r="L116" s="112" t="str">
        <f>IF(RES_hhdet_tes!L116=0,"",RES_hhdet_tes!L116/RES_hhdet_fec!L116)</f>
        <v/>
      </c>
      <c r="M116" s="112" t="str">
        <f>IF(RES_hhdet_tes!M116=0,"",RES_hhdet_tes!M116/RES_hhdet_fec!M116)</f>
        <v/>
      </c>
      <c r="N116" s="112" t="str">
        <f>IF(RES_hhdet_tes!N116=0,"",RES_hhdet_tes!N116/RES_hhdet_fec!N116)</f>
        <v/>
      </c>
      <c r="O116" s="112" t="str">
        <f>IF(RES_hhdet_tes!O116=0,"",RES_hhdet_tes!O116/RES_hhdet_fec!O116)</f>
        <v/>
      </c>
      <c r="P116" s="112" t="str">
        <f>IF(RES_hhdet_tes!P116=0,"",RES_hhdet_tes!P116/RES_hhdet_fec!P116)</f>
        <v/>
      </c>
      <c r="Q116" s="112" t="str">
        <f>IF(RES_hhdet_tes!Q116=0,"",RES_hhdet_tes!Q116/RES_hhdet_fec!Q116)</f>
        <v/>
      </c>
      <c r="R116" s="112" t="str">
        <f>IF(RES_hhdet_tes!R116=0,"",RES_hhdet_tes!R116/RES_hhdet_fec!R116)</f>
        <v/>
      </c>
      <c r="S116" s="112" t="str">
        <f>IF(RES_hhdet_tes!S116=0,"",RES_hhdet_tes!S116/RES_hhdet_fec!S116)</f>
        <v/>
      </c>
      <c r="T116" s="112" t="str">
        <f>IF(RES_hhdet_tes!T116=0,"",RES_hhdet_tes!T116/RES_hhdet_fec!T116)</f>
        <v/>
      </c>
      <c r="U116" s="112" t="str">
        <f>IF(RES_hhdet_tes!U116=0,"",RES_hhdet_tes!U116/RES_hhdet_fec!U116)</f>
        <v/>
      </c>
      <c r="V116" s="112" t="str">
        <f>IF(RES_hhdet_tes!V116=0,"",RES_hhdet_tes!V116/RES_hhdet_fec!V116)</f>
        <v/>
      </c>
      <c r="W116" s="112" t="str">
        <f>IF(RES_hhdet_tes!W116=0,"",RES_hhdet_tes!W116/RES_hhdet_fec!W116)</f>
        <v/>
      </c>
      <c r="DA116" s="131" t="s">
        <v>2015</v>
      </c>
    </row>
    <row r="117" spans="1:105" ht="12" customHeight="1" x14ac:dyDescent="0.25">
      <c r="A117" s="107" t="s">
        <v>121</v>
      </c>
      <c r="B117" s="113" t="str">
        <f>IF(RES_hhdet_tes!B117=0,"",RES_hhdet_tes!B117/RES_hhdet_fec!B117)</f>
        <v/>
      </c>
      <c r="C117" s="113" t="str">
        <f>IF(RES_hhdet_tes!C117=0,"",RES_hhdet_tes!C117/RES_hhdet_fec!C117)</f>
        <v/>
      </c>
      <c r="D117" s="113" t="str">
        <f>IF(RES_hhdet_tes!D117=0,"",RES_hhdet_tes!D117/RES_hhdet_fec!D117)</f>
        <v/>
      </c>
      <c r="E117" s="113" t="str">
        <f>IF(RES_hhdet_tes!E117=0,"",RES_hhdet_tes!E117/RES_hhdet_fec!E117)</f>
        <v/>
      </c>
      <c r="F117" s="113" t="str">
        <f>IF(RES_hhdet_tes!F117=0,"",RES_hhdet_tes!F117/RES_hhdet_fec!F117)</f>
        <v/>
      </c>
      <c r="G117" s="113" t="str">
        <f>IF(RES_hhdet_tes!G117=0,"",RES_hhdet_tes!G117/RES_hhdet_fec!G117)</f>
        <v/>
      </c>
      <c r="H117" s="113" t="str">
        <f>IF(RES_hhdet_tes!H117=0,"",RES_hhdet_tes!H117/RES_hhdet_fec!H117)</f>
        <v/>
      </c>
      <c r="I117" s="113" t="str">
        <f>IF(RES_hhdet_tes!I117=0,"",RES_hhdet_tes!I117/RES_hhdet_fec!I117)</f>
        <v/>
      </c>
      <c r="J117" s="113" t="str">
        <f>IF(RES_hhdet_tes!J117=0,"",RES_hhdet_tes!J117/RES_hhdet_fec!J117)</f>
        <v/>
      </c>
      <c r="K117" s="113" t="str">
        <f>IF(RES_hhdet_tes!K117=0,"",RES_hhdet_tes!K117/RES_hhdet_fec!K117)</f>
        <v/>
      </c>
      <c r="L117" s="113" t="str">
        <f>IF(RES_hhdet_tes!L117=0,"",RES_hhdet_tes!L117/RES_hhdet_fec!L117)</f>
        <v/>
      </c>
      <c r="M117" s="113" t="str">
        <f>IF(RES_hhdet_tes!M117=0,"",RES_hhdet_tes!M117/RES_hhdet_fec!M117)</f>
        <v/>
      </c>
      <c r="N117" s="113" t="str">
        <f>IF(RES_hhdet_tes!N117=0,"",RES_hhdet_tes!N117/RES_hhdet_fec!N117)</f>
        <v/>
      </c>
      <c r="O117" s="113" t="str">
        <f>IF(RES_hhdet_tes!O117=0,"",RES_hhdet_tes!O117/RES_hhdet_fec!O117)</f>
        <v/>
      </c>
      <c r="P117" s="113" t="str">
        <f>IF(RES_hhdet_tes!P117=0,"",RES_hhdet_tes!P117/RES_hhdet_fec!P117)</f>
        <v/>
      </c>
      <c r="Q117" s="113" t="str">
        <f>IF(RES_hhdet_tes!Q117=0,"",RES_hhdet_tes!Q117/RES_hhdet_fec!Q117)</f>
        <v/>
      </c>
      <c r="R117" s="113" t="str">
        <f>IF(RES_hhdet_tes!R117=0,"",RES_hhdet_tes!R117/RES_hhdet_fec!R117)</f>
        <v/>
      </c>
      <c r="S117" s="113" t="str">
        <f>IF(RES_hhdet_tes!S117=0,"",RES_hhdet_tes!S117/RES_hhdet_fec!S117)</f>
        <v/>
      </c>
      <c r="T117" s="113" t="str">
        <f>IF(RES_hhdet_tes!T117=0,"",RES_hhdet_tes!T117/RES_hhdet_fec!T117)</f>
        <v/>
      </c>
      <c r="U117" s="113" t="str">
        <f>IF(RES_hhdet_tes!U117=0,"",RES_hhdet_tes!U117/RES_hhdet_fec!U117)</f>
        <v/>
      </c>
      <c r="V117" s="113" t="str">
        <f>IF(RES_hhdet_tes!V117=0,"",RES_hhdet_tes!V117/RES_hhdet_fec!V117)</f>
        <v/>
      </c>
      <c r="W117" s="113" t="str">
        <f>IF(RES_hhdet_tes!W117=0,"",RES_hhdet_tes!W117/RES_hhdet_fec!W117)</f>
        <v/>
      </c>
      <c r="DA117" s="132" t="s">
        <v>2016</v>
      </c>
    </row>
    <row r="118" spans="1:105" ht="12" customHeight="1" x14ac:dyDescent="0.25">
      <c r="A118" s="108" t="s">
        <v>53</v>
      </c>
      <c r="B118" s="111" t="str">
        <f>IF(RES_hhdet_tes!B118=0,"",RES_hhdet_tes!B118/RES_hhdet_fec!B118)</f>
        <v/>
      </c>
      <c r="C118" s="111" t="str">
        <f>IF(RES_hhdet_tes!C118=0,"",RES_hhdet_tes!C118/RES_hhdet_fec!C118)</f>
        <v/>
      </c>
      <c r="D118" s="111" t="str">
        <f>IF(RES_hhdet_tes!D118=0,"",RES_hhdet_tes!D118/RES_hhdet_fec!D118)</f>
        <v/>
      </c>
      <c r="E118" s="111" t="str">
        <f>IF(RES_hhdet_tes!E118=0,"",RES_hhdet_tes!E118/RES_hhdet_fec!E118)</f>
        <v/>
      </c>
      <c r="F118" s="111" t="str">
        <f>IF(RES_hhdet_tes!F118=0,"",RES_hhdet_tes!F118/RES_hhdet_fec!F118)</f>
        <v/>
      </c>
      <c r="G118" s="111" t="str">
        <f>IF(RES_hhdet_tes!G118=0,"",RES_hhdet_tes!G118/RES_hhdet_fec!G118)</f>
        <v/>
      </c>
      <c r="H118" s="111" t="str">
        <f>IF(RES_hhdet_tes!H118=0,"",RES_hhdet_tes!H118/RES_hhdet_fec!H118)</f>
        <v/>
      </c>
      <c r="I118" s="111" t="str">
        <f>IF(RES_hhdet_tes!I118=0,"",RES_hhdet_tes!I118/RES_hhdet_fec!I118)</f>
        <v/>
      </c>
      <c r="J118" s="111" t="str">
        <f>IF(RES_hhdet_tes!J118=0,"",RES_hhdet_tes!J118/RES_hhdet_fec!J118)</f>
        <v/>
      </c>
      <c r="K118" s="111" t="str">
        <f>IF(RES_hhdet_tes!K118=0,"",RES_hhdet_tes!K118/RES_hhdet_fec!K118)</f>
        <v/>
      </c>
      <c r="L118" s="111" t="str">
        <f>IF(RES_hhdet_tes!L118=0,"",RES_hhdet_tes!L118/RES_hhdet_fec!L118)</f>
        <v/>
      </c>
      <c r="M118" s="111" t="str">
        <f>IF(RES_hhdet_tes!M118=0,"",RES_hhdet_tes!M118/RES_hhdet_fec!M118)</f>
        <v/>
      </c>
      <c r="N118" s="111" t="str">
        <f>IF(RES_hhdet_tes!N118=0,"",RES_hhdet_tes!N118/RES_hhdet_fec!N118)</f>
        <v/>
      </c>
      <c r="O118" s="111" t="str">
        <f>IF(RES_hhdet_tes!O118=0,"",RES_hhdet_tes!O118/RES_hhdet_fec!O118)</f>
        <v/>
      </c>
      <c r="P118" s="111" t="str">
        <f>IF(RES_hhdet_tes!P118=0,"",RES_hhdet_tes!P118/RES_hhdet_fec!P118)</f>
        <v/>
      </c>
      <c r="Q118" s="111" t="str">
        <f>IF(RES_hhdet_tes!Q118=0,"",RES_hhdet_tes!Q118/RES_hhdet_fec!Q118)</f>
        <v/>
      </c>
      <c r="R118" s="111" t="str">
        <f>IF(RES_hhdet_tes!R118=0,"",RES_hhdet_tes!R118/RES_hhdet_fec!R118)</f>
        <v/>
      </c>
      <c r="S118" s="111" t="str">
        <f>IF(RES_hhdet_tes!S118=0,"",RES_hhdet_tes!S118/RES_hhdet_fec!S118)</f>
        <v/>
      </c>
      <c r="T118" s="111" t="str">
        <f>IF(RES_hhdet_tes!T118=0,"",RES_hhdet_tes!T118/RES_hhdet_fec!T118)</f>
        <v/>
      </c>
      <c r="U118" s="111" t="str">
        <f>IF(RES_hhdet_tes!U118=0,"",RES_hhdet_tes!U118/RES_hhdet_fec!U118)</f>
        <v/>
      </c>
      <c r="V118" s="111" t="str">
        <f>IF(RES_hhdet_tes!V118=0,"",RES_hhdet_tes!V118/RES_hhdet_fec!V118)</f>
        <v/>
      </c>
      <c r="W118" s="111" t="str">
        <f>IF(RES_hhdet_tes!W118=0,"",RES_hhdet_tes!W118/RES_hhdet_fec!W118)</f>
        <v/>
      </c>
      <c r="DA118" s="63" t="s">
        <v>2017</v>
      </c>
    </row>
    <row r="119" spans="1:105" ht="12" customHeight="1" x14ac:dyDescent="0.25">
      <c r="A119" s="108" t="s">
        <v>52</v>
      </c>
      <c r="B119" s="111" t="str">
        <f>IF(RES_hhdet_tes!B119=0,"",RES_hhdet_tes!B119/RES_hhdet_fec!B119)</f>
        <v/>
      </c>
      <c r="C119" s="111" t="str">
        <f>IF(RES_hhdet_tes!C119=0,"",RES_hhdet_tes!C119/RES_hhdet_fec!C119)</f>
        <v/>
      </c>
      <c r="D119" s="111" t="str">
        <f>IF(RES_hhdet_tes!D119=0,"",RES_hhdet_tes!D119/RES_hhdet_fec!D119)</f>
        <v/>
      </c>
      <c r="E119" s="111" t="str">
        <f>IF(RES_hhdet_tes!E119=0,"",RES_hhdet_tes!E119/RES_hhdet_fec!E119)</f>
        <v/>
      </c>
      <c r="F119" s="111" t="str">
        <f>IF(RES_hhdet_tes!F119=0,"",RES_hhdet_tes!F119/RES_hhdet_fec!F119)</f>
        <v/>
      </c>
      <c r="G119" s="111" t="str">
        <f>IF(RES_hhdet_tes!G119=0,"",RES_hhdet_tes!G119/RES_hhdet_fec!G119)</f>
        <v/>
      </c>
      <c r="H119" s="111" t="str">
        <f>IF(RES_hhdet_tes!H119=0,"",RES_hhdet_tes!H119/RES_hhdet_fec!H119)</f>
        <v/>
      </c>
      <c r="I119" s="111" t="str">
        <f>IF(RES_hhdet_tes!I119=0,"",RES_hhdet_tes!I119/RES_hhdet_fec!I119)</f>
        <v/>
      </c>
      <c r="J119" s="111" t="str">
        <f>IF(RES_hhdet_tes!J119=0,"",RES_hhdet_tes!J119/RES_hhdet_fec!J119)</f>
        <v/>
      </c>
      <c r="K119" s="111" t="str">
        <f>IF(RES_hhdet_tes!K119=0,"",RES_hhdet_tes!K119/RES_hhdet_fec!K119)</f>
        <v/>
      </c>
      <c r="L119" s="111" t="str">
        <f>IF(RES_hhdet_tes!L119=0,"",RES_hhdet_tes!L119/RES_hhdet_fec!L119)</f>
        <v/>
      </c>
      <c r="M119" s="111" t="str">
        <f>IF(RES_hhdet_tes!M119=0,"",RES_hhdet_tes!M119/RES_hhdet_fec!M119)</f>
        <v/>
      </c>
      <c r="N119" s="111" t="str">
        <f>IF(RES_hhdet_tes!N119=0,"",RES_hhdet_tes!N119/RES_hhdet_fec!N119)</f>
        <v/>
      </c>
      <c r="O119" s="111" t="str">
        <f>IF(RES_hhdet_tes!O119=0,"",RES_hhdet_tes!O119/RES_hhdet_fec!O119)</f>
        <v/>
      </c>
      <c r="P119" s="111" t="str">
        <f>IF(RES_hhdet_tes!P119=0,"",RES_hhdet_tes!P119/RES_hhdet_fec!P119)</f>
        <v/>
      </c>
      <c r="Q119" s="111" t="str">
        <f>IF(RES_hhdet_tes!Q119=0,"",RES_hhdet_tes!Q119/RES_hhdet_fec!Q119)</f>
        <v/>
      </c>
      <c r="R119" s="111" t="str">
        <f>IF(RES_hhdet_tes!R119=0,"",RES_hhdet_tes!R119/RES_hhdet_fec!R119)</f>
        <v/>
      </c>
      <c r="S119" s="111" t="str">
        <f>IF(RES_hhdet_tes!S119=0,"",RES_hhdet_tes!S119/RES_hhdet_fec!S119)</f>
        <v/>
      </c>
      <c r="T119" s="111" t="str">
        <f>IF(RES_hhdet_tes!T119=0,"",RES_hhdet_tes!T119/RES_hhdet_fec!T119)</f>
        <v/>
      </c>
      <c r="U119" s="111" t="str">
        <f>IF(RES_hhdet_tes!U119=0,"",RES_hhdet_tes!U119/RES_hhdet_fec!U119)</f>
        <v/>
      </c>
      <c r="V119" s="111" t="str">
        <f>IF(RES_hhdet_tes!V119=0,"",RES_hhdet_tes!V119/RES_hhdet_fec!V119)</f>
        <v/>
      </c>
      <c r="W119" s="111" t="str">
        <f>IF(RES_hhdet_tes!W119=0,"",RES_hhdet_tes!W119/RES_hhdet_fec!W119)</f>
        <v/>
      </c>
      <c r="DA119" s="63" t="s">
        <v>2018</v>
      </c>
    </row>
    <row r="120" spans="1:105" ht="12" customHeight="1" x14ac:dyDescent="0.25">
      <c r="A120" s="121" t="s">
        <v>54</v>
      </c>
      <c r="B120" s="124" t="str">
        <f>IF(RES_hhdet_tes!B120=0,"",RES_hhdet_tes!B120/RES_hhdet_fec!B120)</f>
        <v/>
      </c>
      <c r="C120" s="124" t="str">
        <f>IF(RES_hhdet_tes!C120=0,"",RES_hhdet_tes!C120/RES_hhdet_fec!C120)</f>
        <v/>
      </c>
      <c r="D120" s="124" t="str">
        <f>IF(RES_hhdet_tes!D120=0,"",RES_hhdet_tes!D120/RES_hhdet_fec!D120)</f>
        <v/>
      </c>
      <c r="E120" s="124" t="str">
        <f>IF(RES_hhdet_tes!E120=0,"",RES_hhdet_tes!E120/RES_hhdet_fec!E120)</f>
        <v/>
      </c>
      <c r="F120" s="124" t="str">
        <f>IF(RES_hhdet_tes!F120=0,"",RES_hhdet_tes!F120/RES_hhdet_fec!F120)</f>
        <v/>
      </c>
      <c r="G120" s="124" t="str">
        <f>IF(RES_hhdet_tes!G120=0,"",RES_hhdet_tes!G120/RES_hhdet_fec!G120)</f>
        <v/>
      </c>
      <c r="H120" s="124" t="str">
        <f>IF(RES_hhdet_tes!H120=0,"",RES_hhdet_tes!H120/RES_hhdet_fec!H120)</f>
        <v/>
      </c>
      <c r="I120" s="124" t="str">
        <f>IF(RES_hhdet_tes!I120=0,"",RES_hhdet_tes!I120/RES_hhdet_fec!I120)</f>
        <v/>
      </c>
      <c r="J120" s="124" t="str">
        <f>IF(RES_hhdet_tes!J120=0,"",RES_hhdet_tes!J120/RES_hhdet_fec!J120)</f>
        <v/>
      </c>
      <c r="K120" s="124" t="str">
        <f>IF(RES_hhdet_tes!K120=0,"",RES_hhdet_tes!K120/RES_hhdet_fec!K120)</f>
        <v/>
      </c>
      <c r="L120" s="124" t="str">
        <f>IF(RES_hhdet_tes!L120=0,"",RES_hhdet_tes!L120/RES_hhdet_fec!L120)</f>
        <v/>
      </c>
      <c r="M120" s="124" t="str">
        <f>IF(RES_hhdet_tes!M120=0,"",RES_hhdet_tes!M120/RES_hhdet_fec!M120)</f>
        <v/>
      </c>
      <c r="N120" s="124" t="str">
        <f>IF(RES_hhdet_tes!N120=0,"",RES_hhdet_tes!N120/RES_hhdet_fec!N120)</f>
        <v/>
      </c>
      <c r="O120" s="124" t="str">
        <f>IF(RES_hhdet_tes!O120=0,"",RES_hhdet_tes!O120/RES_hhdet_fec!O120)</f>
        <v/>
      </c>
      <c r="P120" s="124" t="str">
        <f>IF(RES_hhdet_tes!P120=0,"",RES_hhdet_tes!P120/RES_hhdet_fec!P120)</f>
        <v/>
      </c>
      <c r="Q120" s="124" t="str">
        <f>IF(RES_hhdet_tes!Q120=0,"",RES_hhdet_tes!Q120/RES_hhdet_fec!Q120)</f>
        <v/>
      </c>
      <c r="R120" s="124" t="str">
        <f>IF(RES_hhdet_tes!R120=0,"",RES_hhdet_tes!R120/RES_hhdet_fec!R120)</f>
        <v/>
      </c>
      <c r="S120" s="124" t="str">
        <f>IF(RES_hhdet_tes!S120=0,"",RES_hhdet_tes!S120/RES_hhdet_fec!S120)</f>
        <v/>
      </c>
      <c r="T120" s="124" t="str">
        <f>IF(RES_hhdet_tes!T120=0,"",RES_hhdet_tes!T120/RES_hhdet_fec!T120)</f>
        <v/>
      </c>
      <c r="U120" s="124" t="str">
        <f>IF(RES_hhdet_tes!U120=0,"",RES_hhdet_tes!U120/RES_hhdet_fec!U120)</f>
        <v/>
      </c>
      <c r="V120" s="124" t="str">
        <f>IF(RES_hhdet_tes!V120=0,"",RES_hhdet_tes!V120/RES_hhdet_fec!V120)</f>
        <v/>
      </c>
      <c r="W120" s="124" t="str">
        <f>IF(RES_hhdet_tes!W120=0,"",RES_hhdet_tes!W120/RES_hhdet_fec!W120)</f>
        <v/>
      </c>
      <c r="DA120" s="130" t="s">
        <v>2019</v>
      </c>
    </row>
    <row r="121" spans="1:105" ht="12" customHeight="1" x14ac:dyDescent="0.25">
      <c r="A121" s="97" t="s">
        <v>50</v>
      </c>
      <c r="B121" s="111" t="str">
        <f>IF(RES_hhdet_tes!B121=0,"",RES_hhdet_tes!B121/RES_hhdet_fec!B121)</f>
        <v/>
      </c>
      <c r="C121" s="111" t="str">
        <f>IF(RES_hhdet_tes!C121=0,"",RES_hhdet_tes!C121/RES_hhdet_fec!C121)</f>
        <v/>
      </c>
      <c r="D121" s="111" t="str">
        <f>IF(RES_hhdet_tes!D121=0,"",RES_hhdet_tes!D121/RES_hhdet_fec!D121)</f>
        <v/>
      </c>
      <c r="E121" s="111" t="str">
        <f>IF(RES_hhdet_tes!E121=0,"",RES_hhdet_tes!E121/RES_hhdet_fec!E121)</f>
        <v/>
      </c>
      <c r="F121" s="111" t="str">
        <f>IF(RES_hhdet_tes!F121=0,"",RES_hhdet_tes!F121/RES_hhdet_fec!F121)</f>
        <v/>
      </c>
      <c r="G121" s="111" t="str">
        <f>IF(RES_hhdet_tes!G121=0,"",RES_hhdet_tes!G121/RES_hhdet_fec!G121)</f>
        <v/>
      </c>
      <c r="H121" s="111" t="str">
        <f>IF(RES_hhdet_tes!H121=0,"",RES_hhdet_tes!H121/RES_hhdet_fec!H121)</f>
        <v/>
      </c>
      <c r="I121" s="111" t="str">
        <f>IF(RES_hhdet_tes!I121=0,"",RES_hhdet_tes!I121/RES_hhdet_fec!I121)</f>
        <v/>
      </c>
      <c r="J121" s="111" t="str">
        <f>IF(RES_hhdet_tes!J121=0,"",RES_hhdet_tes!J121/RES_hhdet_fec!J121)</f>
        <v/>
      </c>
      <c r="K121" s="111" t="str">
        <f>IF(RES_hhdet_tes!K121=0,"",RES_hhdet_tes!K121/RES_hhdet_fec!K121)</f>
        <v/>
      </c>
      <c r="L121" s="111" t="str">
        <f>IF(RES_hhdet_tes!L121=0,"",RES_hhdet_tes!L121/RES_hhdet_fec!L121)</f>
        <v/>
      </c>
      <c r="M121" s="111" t="str">
        <f>IF(RES_hhdet_tes!M121=0,"",RES_hhdet_tes!M121/RES_hhdet_fec!M121)</f>
        <v/>
      </c>
      <c r="N121" s="111" t="str">
        <f>IF(RES_hhdet_tes!N121=0,"",RES_hhdet_tes!N121/RES_hhdet_fec!N121)</f>
        <v/>
      </c>
      <c r="O121" s="111" t="str">
        <f>IF(RES_hhdet_tes!O121=0,"",RES_hhdet_tes!O121/RES_hhdet_fec!O121)</f>
        <v/>
      </c>
      <c r="P121" s="111" t="str">
        <f>IF(RES_hhdet_tes!P121=0,"",RES_hhdet_tes!P121/RES_hhdet_fec!P121)</f>
        <v/>
      </c>
      <c r="Q121" s="111" t="str">
        <f>IF(RES_hhdet_tes!Q121=0,"",RES_hhdet_tes!Q121/RES_hhdet_fec!Q121)</f>
        <v/>
      </c>
      <c r="R121" s="111" t="str">
        <f>IF(RES_hhdet_tes!R121=0,"",RES_hhdet_tes!R121/RES_hhdet_fec!R121)</f>
        <v/>
      </c>
      <c r="S121" s="111" t="str">
        <f>IF(RES_hhdet_tes!S121=0,"",RES_hhdet_tes!S121/RES_hhdet_fec!S121)</f>
        <v/>
      </c>
      <c r="T121" s="111" t="str">
        <f>IF(RES_hhdet_tes!T121=0,"",RES_hhdet_tes!T121/RES_hhdet_fec!T121)</f>
        <v/>
      </c>
      <c r="U121" s="111" t="str">
        <f>IF(RES_hhdet_tes!U121=0,"",RES_hhdet_tes!U121/RES_hhdet_fec!U121)</f>
        <v/>
      </c>
      <c r="V121" s="111" t="str">
        <f>IF(RES_hhdet_tes!V121=0,"",RES_hhdet_tes!V121/RES_hhdet_fec!V121)</f>
        <v/>
      </c>
      <c r="W121" s="111" t="str">
        <f>IF(RES_hhdet_tes!W121=0,"",RES_hhdet_tes!W121/RES_hhdet_fec!W121)</f>
        <v/>
      </c>
      <c r="DA121" s="63" t="s">
        <v>2020</v>
      </c>
    </row>
    <row r="122" spans="1:105" ht="12" customHeight="1" x14ac:dyDescent="0.25">
      <c r="A122" s="109" t="s">
        <v>120</v>
      </c>
      <c r="B122" s="45" t="str">
        <f>IF(RES_hhdet_tes!B122=0,"",RES_hhdet_tes!B122/RES_hhdet_fec!B122)</f>
        <v/>
      </c>
      <c r="C122" s="45" t="str">
        <f>IF(RES_hhdet_tes!C122=0,"",RES_hhdet_tes!C122/RES_hhdet_fec!C122)</f>
        <v/>
      </c>
      <c r="D122" s="45" t="str">
        <f>IF(RES_hhdet_tes!D122=0,"",RES_hhdet_tes!D122/RES_hhdet_fec!D122)</f>
        <v/>
      </c>
      <c r="E122" s="45" t="str">
        <f>IF(RES_hhdet_tes!E122=0,"",RES_hhdet_tes!E122/RES_hhdet_fec!E122)</f>
        <v/>
      </c>
      <c r="F122" s="45" t="str">
        <f>IF(RES_hhdet_tes!F122=0,"",RES_hhdet_tes!F122/RES_hhdet_fec!F122)</f>
        <v/>
      </c>
      <c r="G122" s="45" t="str">
        <f>IF(RES_hhdet_tes!G122=0,"",RES_hhdet_tes!G122/RES_hhdet_fec!G122)</f>
        <v/>
      </c>
      <c r="H122" s="45" t="str">
        <f>IF(RES_hhdet_tes!H122=0,"",RES_hhdet_tes!H122/RES_hhdet_fec!H122)</f>
        <v/>
      </c>
      <c r="I122" s="45" t="str">
        <f>IF(RES_hhdet_tes!I122=0,"",RES_hhdet_tes!I122/RES_hhdet_fec!I122)</f>
        <v/>
      </c>
      <c r="J122" s="45" t="str">
        <f>IF(RES_hhdet_tes!J122=0,"",RES_hhdet_tes!J122/RES_hhdet_fec!J122)</f>
        <v/>
      </c>
      <c r="K122" s="45" t="str">
        <f>IF(RES_hhdet_tes!K122=0,"",RES_hhdet_tes!K122/RES_hhdet_fec!K122)</f>
        <v/>
      </c>
      <c r="L122" s="45" t="str">
        <f>IF(RES_hhdet_tes!L122=0,"",RES_hhdet_tes!L122/RES_hhdet_fec!L122)</f>
        <v/>
      </c>
      <c r="M122" s="45" t="str">
        <f>IF(RES_hhdet_tes!M122=0,"",RES_hhdet_tes!M122/RES_hhdet_fec!M122)</f>
        <v/>
      </c>
      <c r="N122" s="45" t="str">
        <f>IF(RES_hhdet_tes!N122=0,"",RES_hhdet_tes!N122/RES_hhdet_fec!N122)</f>
        <v/>
      </c>
      <c r="O122" s="45" t="str">
        <f>IF(RES_hhdet_tes!O122=0,"",RES_hhdet_tes!O122/RES_hhdet_fec!O122)</f>
        <v/>
      </c>
      <c r="P122" s="45" t="str">
        <f>IF(RES_hhdet_tes!P122=0,"",RES_hhdet_tes!P122/RES_hhdet_fec!P122)</f>
        <v/>
      </c>
      <c r="Q122" s="45" t="str">
        <f>IF(RES_hhdet_tes!Q122=0,"",RES_hhdet_tes!Q122/RES_hhdet_fec!Q122)</f>
        <v/>
      </c>
      <c r="R122" s="45" t="str">
        <f>IF(RES_hhdet_tes!R122=0,"",RES_hhdet_tes!R122/RES_hhdet_fec!R122)</f>
        <v/>
      </c>
      <c r="S122" s="45" t="str">
        <f>IF(RES_hhdet_tes!S122=0,"",RES_hhdet_tes!S122/RES_hhdet_fec!S122)</f>
        <v/>
      </c>
      <c r="T122" s="45" t="str">
        <f>IF(RES_hhdet_tes!T122=0,"",RES_hhdet_tes!T122/RES_hhdet_fec!T122)</f>
        <v/>
      </c>
      <c r="U122" s="45" t="str">
        <f>IF(RES_hhdet_tes!U122=0,"",RES_hhdet_tes!U122/RES_hhdet_fec!U122)</f>
        <v/>
      </c>
      <c r="V122" s="45" t="str">
        <f>IF(RES_hhdet_tes!V122=0,"",RES_hhdet_tes!V122/RES_hhdet_fec!V122)</f>
        <v/>
      </c>
      <c r="W122" s="45" t="str">
        <f>IF(RES_hhdet_tes!W122=0,"",RES_hhdet_tes!W122/RES_hhdet_fec!W122)</f>
        <v/>
      </c>
      <c r="DA122" s="60" t="s">
        <v>2021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 t="str">
        <f>IF(RES_hhdet_tes!B124=0,"",RES_hhdet_tes!B124/RES_hhdet_fec!B124)</f>
        <v/>
      </c>
      <c r="C124" s="119" t="str">
        <f>IF(RES_hhdet_tes!C124=0,"",RES_hhdet_tes!C124/RES_hhdet_fec!C124)</f>
        <v/>
      </c>
      <c r="D124" s="119" t="str">
        <f>IF(RES_hhdet_tes!D124=0,"",RES_hhdet_tes!D124/RES_hhdet_fec!D124)</f>
        <v/>
      </c>
      <c r="E124" s="119" t="str">
        <f>IF(RES_hhdet_tes!E124=0,"",RES_hhdet_tes!E124/RES_hhdet_fec!E124)</f>
        <v/>
      </c>
      <c r="F124" s="119" t="str">
        <f>IF(RES_hhdet_tes!F124=0,"",RES_hhdet_tes!F124/RES_hhdet_fec!F124)</f>
        <v/>
      </c>
      <c r="G124" s="119" t="str">
        <f>IF(RES_hhdet_tes!G124=0,"",RES_hhdet_tes!G124/RES_hhdet_fec!G124)</f>
        <v/>
      </c>
      <c r="H124" s="119" t="str">
        <f>IF(RES_hhdet_tes!H124=0,"",RES_hhdet_tes!H124/RES_hhdet_fec!H124)</f>
        <v/>
      </c>
      <c r="I124" s="119" t="str">
        <f>IF(RES_hhdet_tes!I124=0,"",RES_hhdet_tes!I124/RES_hhdet_fec!I124)</f>
        <v/>
      </c>
      <c r="J124" s="119" t="str">
        <f>IF(RES_hhdet_tes!J124=0,"",RES_hhdet_tes!J124/RES_hhdet_fec!J124)</f>
        <v/>
      </c>
      <c r="K124" s="119" t="str">
        <f>IF(RES_hhdet_tes!K124=0,"",RES_hhdet_tes!K124/RES_hhdet_fec!K124)</f>
        <v/>
      </c>
      <c r="L124" s="119" t="str">
        <f>IF(RES_hhdet_tes!L124=0,"",RES_hhdet_tes!L124/RES_hhdet_fec!L124)</f>
        <v/>
      </c>
      <c r="M124" s="119" t="str">
        <f>IF(RES_hhdet_tes!M124=0,"",RES_hhdet_tes!M124/RES_hhdet_fec!M124)</f>
        <v/>
      </c>
      <c r="N124" s="119" t="str">
        <f>IF(RES_hhdet_tes!N124=0,"",RES_hhdet_tes!N124/RES_hhdet_fec!N124)</f>
        <v/>
      </c>
      <c r="O124" s="119" t="str">
        <f>IF(RES_hhdet_tes!O124=0,"",RES_hhdet_tes!O124/RES_hhdet_fec!O124)</f>
        <v/>
      </c>
      <c r="P124" s="119" t="str">
        <f>IF(RES_hhdet_tes!P124=0,"",RES_hhdet_tes!P124/RES_hhdet_fec!P124)</f>
        <v/>
      </c>
      <c r="Q124" s="119" t="str">
        <f>IF(RES_hhdet_tes!Q124=0,"",RES_hhdet_tes!Q124/RES_hhdet_fec!Q124)</f>
        <v/>
      </c>
      <c r="R124" s="119" t="str">
        <f>IF(RES_hhdet_tes!R124=0,"",RES_hhdet_tes!R124/RES_hhdet_fec!R124)</f>
        <v/>
      </c>
      <c r="S124" s="119" t="str">
        <f>IF(RES_hhdet_tes!S124=0,"",RES_hhdet_tes!S124/RES_hhdet_fec!S124)</f>
        <v/>
      </c>
      <c r="T124" s="119" t="str">
        <f>IF(RES_hhdet_tes!T124=0,"",RES_hhdet_tes!T124/RES_hhdet_fec!T124)</f>
        <v/>
      </c>
      <c r="U124" s="119" t="str">
        <f>IF(RES_hhdet_tes!U124=0,"",RES_hhdet_tes!U124/RES_hhdet_fec!U124)</f>
        <v/>
      </c>
      <c r="V124" s="119" t="str">
        <f>IF(RES_hhdet_tes!V124=0,"",RES_hhdet_tes!V124/RES_hhdet_fec!V124)</f>
        <v/>
      </c>
      <c r="W124" s="119" t="str">
        <f>IF(RES_hhdet_tes!W124=0,"",RES_hhdet_tes!W124/RES_hhdet_fec!W124)</f>
        <v/>
      </c>
      <c r="DA124" s="129" t="s">
        <v>2022</v>
      </c>
    </row>
    <row r="125" spans="1:105" ht="12.95" customHeight="1" x14ac:dyDescent="0.25">
      <c r="A125" s="121" t="s">
        <v>57</v>
      </c>
      <c r="B125" s="124" t="str">
        <f>IF(RES_hhdet_tes!B125=0,"",RES_hhdet_tes!B125/RES_hhdet_fec!B125)</f>
        <v/>
      </c>
      <c r="C125" s="124" t="str">
        <f>IF(RES_hhdet_tes!C125=0,"",RES_hhdet_tes!C125/RES_hhdet_fec!C125)</f>
        <v/>
      </c>
      <c r="D125" s="124" t="str">
        <f>IF(RES_hhdet_tes!D125=0,"",RES_hhdet_tes!D125/RES_hhdet_fec!D125)</f>
        <v/>
      </c>
      <c r="E125" s="124" t="str">
        <f>IF(RES_hhdet_tes!E125=0,"",RES_hhdet_tes!E125/RES_hhdet_fec!E125)</f>
        <v/>
      </c>
      <c r="F125" s="124" t="str">
        <f>IF(RES_hhdet_tes!F125=0,"",RES_hhdet_tes!F125/RES_hhdet_fec!F125)</f>
        <v/>
      </c>
      <c r="G125" s="124" t="str">
        <f>IF(RES_hhdet_tes!G125=0,"",RES_hhdet_tes!G125/RES_hhdet_fec!G125)</f>
        <v/>
      </c>
      <c r="H125" s="124" t="str">
        <f>IF(RES_hhdet_tes!H125=0,"",RES_hhdet_tes!H125/RES_hhdet_fec!H125)</f>
        <v/>
      </c>
      <c r="I125" s="124" t="str">
        <f>IF(RES_hhdet_tes!I125=0,"",RES_hhdet_tes!I125/RES_hhdet_fec!I125)</f>
        <v/>
      </c>
      <c r="J125" s="124" t="str">
        <f>IF(RES_hhdet_tes!J125=0,"",RES_hhdet_tes!J125/RES_hhdet_fec!J125)</f>
        <v/>
      </c>
      <c r="K125" s="124" t="str">
        <f>IF(RES_hhdet_tes!K125=0,"",RES_hhdet_tes!K125/RES_hhdet_fec!K125)</f>
        <v/>
      </c>
      <c r="L125" s="124" t="str">
        <f>IF(RES_hhdet_tes!L125=0,"",RES_hhdet_tes!L125/RES_hhdet_fec!L125)</f>
        <v/>
      </c>
      <c r="M125" s="124" t="str">
        <f>IF(RES_hhdet_tes!M125=0,"",RES_hhdet_tes!M125/RES_hhdet_fec!M125)</f>
        <v/>
      </c>
      <c r="N125" s="124" t="str">
        <f>IF(RES_hhdet_tes!N125=0,"",RES_hhdet_tes!N125/RES_hhdet_fec!N125)</f>
        <v/>
      </c>
      <c r="O125" s="124" t="str">
        <f>IF(RES_hhdet_tes!O125=0,"",RES_hhdet_tes!O125/RES_hhdet_fec!O125)</f>
        <v/>
      </c>
      <c r="P125" s="124" t="str">
        <f>IF(RES_hhdet_tes!P125=0,"",RES_hhdet_tes!P125/RES_hhdet_fec!P125)</f>
        <v/>
      </c>
      <c r="Q125" s="124" t="str">
        <f>IF(RES_hhdet_tes!Q125=0,"",RES_hhdet_tes!Q125/RES_hhdet_fec!Q125)</f>
        <v/>
      </c>
      <c r="R125" s="124" t="str">
        <f>IF(RES_hhdet_tes!R125=0,"",RES_hhdet_tes!R125/RES_hhdet_fec!R125)</f>
        <v/>
      </c>
      <c r="S125" s="124" t="str">
        <f>IF(RES_hhdet_tes!S125=0,"",RES_hhdet_tes!S125/RES_hhdet_fec!S125)</f>
        <v/>
      </c>
      <c r="T125" s="124" t="str">
        <f>IF(RES_hhdet_tes!T125=0,"",RES_hhdet_tes!T125/RES_hhdet_fec!T125)</f>
        <v/>
      </c>
      <c r="U125" s="124" t="str">
        <f>IF(RES_hhdet_tes!U125=0,"",RES_hhdet_tes!U125/RES_hhdet_fec!U125)</f>
        <v/>
      </c>
      <c r="V125" s="124" t="str">
        <f>IF(RES_hhdet_tes!V125=0,"",RES_hhdet_tes!V125/RES_hhdet_fec!V125)</f>
        <v/>
      </c>
      <c r="W125" s="124" t="str">
        <f>IF(RES_hhdet_tes!W125=0,"",RES_hhdet_tes!W125/RES_hhdet_fec!W125)</f>
        <v/>
      </c>
      <c r="DA125" s="130" t="s">
        <v>2023</v>
      </c>
    </row>
    <row r="126" spans="1:105" ht="12" customHeight="1" x14ac:dyDescent="0.25">
      <c r="A126" s="97" t="s">
        <v>203</v>
      </c>
      <c r="B126" s="111" t="str">
        <f>IF(RES_hhdet_tes!B126=0,"",RES_hhdet_tes!B126/RES_hhdet_fec!B126)</f>
        <v/>
      </c>
      <c r="C126" s="111" t="str">
        <f>IF(RES_hhdet_tes!C126=0,"",RES_hhdet_tes!C126/RES_hhdet_fec!C126)</f>
        <v/>
      </c>
      <c r="D126" s="111" t="str">
        <f>IF(RES_hhdet_tes!D126=0,"",RES_hhdet_tes!D126/RES_hhdet_fec!D126)</f>
        <v/>
      </c>
      <c r="E126" s="111" t="str">
        <f>IF(RES_hhdet_tes!E126=0,"",RES_hhdet_tes!E126/RES_hhdet_fec!E126)</f>
        <v/>
      </c>
      <c r="F126" s="111" t="str">
        <f>IF(RES_hhdet_tes!F126=0,"",RES_hhdet_tes!F126/RES_hhdet_fec!F126)</f>
        <v/>
      </c>
      <c r="G126" s="111" t="str">
        <f>IF(RES_hhdet_tes!G126=0,"",RES_hhdet_tes!G126/RES_hhdet_fec!G126)</f>
        <v/>
      </c>
      <c r="H126" s="111" t="str">
        <f>IF(RES_hhdet_tes!H126=0,"",RES_hhdet_tes!H126/RES_hhdet_fec!H126)</f>
        <v/>
      </c>
      <c r="I126" s="111" t="str">
        <f>IF(RES_hhdet_tes!I126=0,"",RES_hhdet_tes!I126/RES_hhdet_fec!I126)</f>
        <v/>
      </c>
      <c r="J126" s="111" t="str">
        <f>IF(RES_hhdet_tes!J126=0,"",RES_hhdet_tes!J126/RES_hhdet_fec!J126)</f>
        <v/>
      </c>
      <c r="K126" s="111" t="str">
        <f>IF(RES_hhdet_tes!K126=0,"",RES_hhdet_tes!K126/RES_hhdet_fec!K126)</f>
        <v/>
      </c>
      <c r="L126" s="111" t="str">
        <f>IF(RES_hhdet_tes!L126=0,"",RES_hhdet_tes!L126/RES_hhdet_fec!L126)</f>
        <v/>
      </c>
      <c r="M126" s="111" t="str">
        <f>IF(RES_hhdet_tes!M126=0,"",RES_hhdet_tes!M126/RES_hhdet_fec!M126)</f>
        <v/>
      </c>
      <c r="N126" s="111" t="str">
        <f>IF(RES_hhdet_tes!N126=0,"",RES_hhdet_tes!N126/RES_hhdet_fec!N126)</f>
        <v/>
      </c>
      <c r="O126" s="111" t="str">
        <f>IF(RES_hhdet_tes!O126=0,"",RES_hhdet_tes!O126/RES_hhdet_fec!O126)</f>
        <v/>
      </c>
      <c r="P126" s="111" t="str">
        <f>IF(RES_hhdet_tes!P126=0,"",RES_hhdet_tes!P126/RES_hhdet_fec!P126)</f>
        <v/>
      </c>
      <c r="Q126" s="111" t="str">
        <f>IF(RES_hhdet_tes!Q126=0,"",RES_hhdet_tes!Q126/RES_hhdet_fec!Q126)</f>
        <v/>
      </c>
      <c r="R126" s="111" t="str">
        <f>IF(RES_hhdet_tes!R126=0,"",RES_hhdet_tes!R126/RES_hhdet_fec!R126)</f>
        <v/>
      </c>
      <c r="S126" s="111" t="str">
        <f>IF(RES_hhdet_tes!S126=0,"",RES_hhdet_tes!S126/RES_hhdet_fec!S126)</f>
        <v/>
      </c>
      <c r="T126" s="111" t="str">
        <f>IF(RES_hhdet_tes!T126=0,"",RES_hhdet_tes!T126/RES_hhdet_fec!T126)</f>
        <v/>
      </c>
      <c r="U126" s="111" t="str">
        <f>IF(RES_hhdet_tes!U126=0,"",RES_hhdet_tes!U126/RES_hhdet_fec!U126)</f>
        <v/>
      </c>
      <c r="V126" s="111" t="str">
        <f>IF(RES_hhdet_tes!V126=0,"",RES_hhdet_tes!V126/RES_hhdet_fec!V126)</f>
        <v/>
      </c>
      <c r="W126" s="111" t="str">
        <f>IF(RES_hhdet_tes!W126=0,"",RES_hhdet_tes!W126/RES_hhdet_fec!W126)</f>
        <v/>
      </c>
      <c r="DA126" s="63" t="s">
        <v>2024</v>
      </c>
    </row>
    <row r="127" spans="1:105" ht="12" customHeight="1" x14ac:dyDescent="0.25">
      <c r="A127" s="97" t="s">
        <v>53</v>
      </c>
      <c r="B127" s="111" t="str">
        <f>IF(RES_hhdet_tes!B127=0,"",RES_hhdet_tes!B127/RES_hhdet_fec!B127)</f>
        <v/>
      </c>
      <c r="C127" s="111" t="str">
        <f>IF(RES_hhdet_tes!C127=0,"",RES_hhdet_tes!C127/RES_hhdet_fec!C127)</f>
        <v/>
      </c>
      <c r="D127" s="111" t="str">
        <f>IF(RES_hhdet_tes!D127=0,"",RES_hhdet_tes!D127/RES_hhdet_fec!D127)</f>
        <v/>
      </c>
      <c r="E127" s="111" t="str">
        <f>IF(RES_hhdet_tes!E127=0,"",RES_hhdet_tes!E127/RES_hhdet_fec!E127)</f>
        <v/>
      </c>
      <c r="F127" s="111" t="str">
        <f>IF(RES_hhdet_tes!F127=0,"",RES_hhdet_tes!F127/RES_hhdet_fec!F127)</f>
        <v/>
      </c>
      <c r="G127" s="111" t="str">
        <f>IF(RES_hhdet_tes!G127=0,"",RES_hhdet_tes!G127/RES_hhdet_fec!G127)</f>
        <v/>
      </c>
      <c r="H127" s="111" t="str">
        <f>IF(RES_hhdet_tes!H127=0,"",RES_hhdet_tes!H127/RES_hhdet_fec!H127)</f>
        <v/>
      </c>
      <c r="I127" s="111" t="str">
        <f>IF(RES_hhdet_tes!I127=0,"",RES_hhdet_tes!I127/RES_hhdet_fec!I127)</f>
        <v/>
      </c>
      <c r="J127" s="111" t="str">
        <f>IF(RES_hhdet_tes!J127=0,"",RES_hhdet_tes!J127/RES_hhdet_fec!J127)</f>
        <v/>
      </c>
      <c r="K127" s="111" t="str">
        <f>IF(RES_hhdet_tes!K127=0,"",RES_hhdet_tes!K127/RES_hhdet_fec!K127)</f>
        <v/>
      </c>
      <c r="L127" s="111" t="str">
        <f>IF(RES_hhdet_tes!L127=0,"",RES_hhdet_tes!L127/RES_hhdet_fec!L127)</f>
        <v/>
      </c>
      <c r="M127" s="111" t="str">
        <f>IF(RES_hhdet_tes!M127=0,"",RES_hhdet_tes!M127/RES_hhdet_fec!M127)</f>
        <v/>
      </c>
      <c r="N127" s="111" t="str">
        <f>IF(RES_hhdet_tes!N127=0,"",RES_hhdet_tes!N127/RES_hhdet_fec!N127)</f>
        <v/>
      </c>
      <c r="O127" s="111" t="str">
        <f>IF(RES_hhdet_tes!O127=0,"",RES_hhdet_tes!O127/RES_hhdet_fec!O127)</f>
        <v/>
      </c>
      <c r="P127" s="111" t="str">
        <f>IF(RES_hhdet_tes!P127=0,"",RES_hhdet_tes!P127/RES_hhdet_fec!P127)</f>
        <v/>
      </c>
      <c r="Q127" s="111" t="str">
        <f>IF(RES_hhdet_tes!Q127=0,"",RES_hhdet_tes!Q127/RES_hhdet_fec!Q127)</f>
        <v/>
      </c>
      <c r="R127" s="111" t="str">
        <f>IF(RES_hhdet_tes!R127=0,"",RES_hhdet_tes!R127/RES_hhdet_fec!R127)</f>
        <v/>
      </c>
      <c r="S127" s="111" t="str">
        <f>IF(RES_hhdet_tes!S127=0,"",RES_hhdet_tes!S127/RES_hhdet_fec!S127)</f>
        <v/>
      </c>
      <c r="T127" s="111" t="str">
        <f>IF(RES_hhdet_tes!T127=0,"",RES_hhdet_tes!T127/RES_hhdet_fec!T127)</f>
        <v/>
      </c>
      <c r="U127" s="111" t="str">
        <f>IF(RES_hhdet_tes!U127=0,"",RES_hhdet_tes!U127/RES_hhdet_fec!U127)</f>
        <v/>
      </c>
      <c r="V127" s="111" t="str">
        <f>IF(RES_hhdet_tes!V127=0,"",RES_hhdet_tes!V127/RES_hhdet_fec!V127)</f>
        <v/>
      </c>
      <c r="W127" s="111" t="str">
        <f>IF(RES_hhdet_tes!W127=0,"",RES_hhdet_tes!W127/RES_hhdet_fec!W127)</f>
        <v/>
      </c>
      <c r="DA127" s="63" t="s">
        <v>2025</v>
      </c>
    </row>
    <row r="128" spans="1:105" ht="12.95" customHeight="1" x14ac:dyDescent="0.25">
      <c r="A128" s="121" t="s">
        <v>92</v>
      </c>
      <c r="B128" s="124" t="str">
        <f>IF(RES_hhdet_tes!B128=0,"",RES_hhdet_tes!B128/RES_hhdet_fec!B128)</f>
        <v/>
      </c>
      <c r="C128" s="124" t="str">
        <f>IF(RES_hhdet_tes!C128=0,"",RES_hhdet_tes!C128/RES_hhdet_fec!C128)</f>
        <v/>
      </c>
      <c r="D128" s="124" t="str">
        <f>IF(RES_hhdet_tes!D128=0,"",RES_hhdet_tes!D128/RES_hhdet_fec!D128)</f>
        <v/>
      </c>
      <c r="E128" s="124" t="str">
        <f>IF(RES_hhdet_tes!E128=0,"",RES_hhdet_tes!E128/RES_hhdet_fec!E128)</f>
        <v/>
      </c>
      <c r="F128" s="124" t="str">
        <f>IF(RES_hhdet_tes!F128=0,"",RES_hhdet_tes!F128/RES_hhdet_fec!F128)</f>
        <v/>
      </c>
      <c r="G128" s="124" t="str">
        <f>IF(RES_hhdet_tes!G128=0,"",RES_hhdet_tes!G128/RES_hhdet_fec!G128)</f>
        <v/>
      </c>
      <c r="H128" s="124" t="str">
        <f>IF(RES_hhdet_tes!H128=0,"",RES_hhdet_tes!H128/RES_hhdet_fec!H128)</f>
        <v/>
      </c>
      <c r="I128" s="124" t="str">
        <f>IF(RES_hhdet_tes!I128=0,"",RES_hhdet_tes!I128/RES_hhdet_fec!I128)</f>
        <v/>
      </c>
      <c r="J128" s="124" t="str">
        <f>IF(RES_hhdet_tes!J128=0,"",RES_hhdet_tes!J128/RES_hhdet_fec!J128)</f>
        <v/>
      </c>
      <c r="K128" s="124" t="str">
        <f>IF(RES_hhdet_tes!K128=0,"",RES_hhdet_tes!K128/RES_hhdet_fec!K128)</f>
        <v/>
      </c>
      <c r="L128" s="124" t="str">
        <f>IF(RES_hhdet_tes!L128=0,"",RES_hhdet_tes!L128/RES_hhdet_fec!L128)</f>
        <v/>
      </c>
      <c r="M128" s="124" t="str">
        <f>IF(RES_hhdet_tes!M128=0,"",RES_hhdet_tes!M128/RES_hhdet_fec!M128)</f>
        <v/>
      </c>
      <c r="N128" s="124" t="str">
        <f>IF(RES_hhdet_tes!N128=0,"",RES_hhdet_tes!N128/RES_hhdet_fec!N128)</f>
        <v/>
      </c>
      <c r="O128" s="124" t="str">
        <f>IF(RES_hhdet_tes!O128=0,"",RES_hhdet_tes!O128/RES_hhdet_fec!O128)</f>
        <v/>
      </c>
      <c r="P128" s="124" t="str">
        <f>IF(RES_hhdet_tes!P128=0,"",RES_hhdet_tes!P128/RES_hhdet_fec!P128)</f>
        <v/>
      </c>
      <c r="Q128" s="124" t="str">
        <f>IF(RES_hhdet_tes!Q128=0,"",RES_hhdet_tes!Q128/RES_hhdet_fec!Q128)</f>
        <v/>
      </c>
      <c r="R128" s="124" t="str">
        <f>IF(RES_hhdet_tes!R128=0,"",RES_hhdet_tes!R128/RES_hhdet_fec!R128)</f>
        <v/>
      </c>
      <c r="S128" s="124" t="str">
        <f>IF(RES_hhdet_tes!S128=0,"",RES_hhdet_tes!S128/RES_hhdet_fec!S128)</f>
        <v/>
      </c>
      <c r="T128" s="124" t="str">
        <f>IF(RES_hhdet_tes!T128=0,"",RES_hhdet_tes!T128/RES_hhdet_fec!T128)</f>
        <v/>
      </c>
      <c r="U128" s="124" t="str">
        <f>IF(RES_hhdet_tes!U128=0,"",RES_hhdet_tes!U128/RES_hhdet_fec!U128)</f>
        <v/>
      </c>
      <c r="V128" s="124" t="str">
        <f>IF(RES_hhdet_tes!V128=0,"",RES_hhdet_tes!V128/RES_hhdet_fec!V128)</f>
        <v/>
      </c>
      <c r="W128" s="124" t="str">
        <f>IF(RES_hhdet_tes!W128=0,"",RES_hhdet_tes!W128/RES_hhdet_fec!W128)</f>
        <v/>
      </c>
      <c r="DA128" s="130" t="s">
        <v>2026</v>
      </c>
    </row>
    <row r="129" spans="1:105" ht="12" customHeight="1" x14ac:dyDescent="0.25">
      <c r="A129" s="97" t="s">
        <v>53</v>
      </c>
      <c r="B129" s="111" t="str">
        <f>IF(RES_hhdet_tes!B129=0,"",RES_hhdet_tes!B129/RES_hhdet_fec!B129)</f>
        <v/>
      </c>
      <c r="C129" s="111" t="str">
        <f>IF(RES_hhdet_tes!C129=0,"",RES_hhdet_tes!C129/RES_hhdet_fec!C129)</f>
        <v/>
      </c>
      <c r="D129" s="111" t="str">
        <f>IF(RES_hhdet_tes!D129=0,"",RES_hhdet_tes!D129/RES_hhdet_fec!D129)</f>
        <v/>
      </c>
      <c r="E129" s="111" t="str">
        <f>IF(RES_hhdet_tes!E129=0,"",RES_hhdet_tes!E129/RES_hhdet_fec!E129)</f>
        <v/>
      </c>
      <c r="F129" s="111" t="str">
        <f>IF(RES_hhdet_tes!F129=0,"",RES_hhdet_tes!F129/RES_hhdet_fec!F129)</f>
        <v/>
      </c>
      <c r="G129" s="111" t="str">
        <f>IF(RES_hhdet_tes!G129=0,"",RES_hhdet_tes!G129/RES_hhdet_fec!G129)</f>
        <v/>
      </c>
      <c r="H129" s="111" t="str">
        <f>IF(RES_hhdet_tes!H129=0,"",RES_hhdet_tes!H129/RES_hhdet_fec!H129)</f>
        <v/>
      </c>
      <c r="I129" s="111" t="str">
        <f>IF(RES_hhdet_tes!I129=0,"",RES_hhdet_tes!I129/RES_hhdet_fec!I129)</f>
        <v/>
      </c>
      <c r="J129" s="111" t="str">
        <f>IF(RES_hhdet_tes!J129=0,"",RES_hhdet_tes!J129/RES_hhdet_fec!J129)</f>
        <v/>
      </c>
      <c r="K129" s="111" t="str">
        <f>IF(RES_hhdet_tes!K129=0,"",RES_hhdet_tes!K129/RES_hhdet_fec!K129)</f>
        <v/>
      </c>
      <c r="L129" s="111" t="str">
        <f>IF(RES_hhdet_tes!L129=0,"",RES_hhdet_tes!L129/RES_hhdet_fec!L129)</f>
        <v/>
      </c>
      <c r="M129" s="111" t="str">
        <f>IF(RES_hhdet_tes!M129=0,"",RES_hhdet_tes!M129/RES_hhdet_fec!M129)</f>
        <v/>
      </c>
      <c r="N129" s="111" t="str">
        <f>IF(RES_hhdet_tes!N129=0,"",RES_hhdet_tes!N129/RES_hhdet_fec!N129)</f>
        <v/>
      </c>
      <c r="O129" s="111" t="str">
        <f>IF(RES_hhdet_tes!O129=0,"",RES_hhdet_tes!O129/RES_hhdet_fec!O129)</f>
        <v/>
      </c>
      <c r="P129" s="111" t="str">
        <f>IF(RES_hhdet_tes!P129=0,"",RES_hhdet_tes!P129/RES_hhdet_fec!P129)</f>
        <v/>
      </c>
      <c r="Q129" s="111" t="str">
        <f>IF(RES_hhdet_tes!Q129=0,"",RES_hhdet_tes!Q129/RES_hhdet_fec!Q129)</f>
        <v/>
      </c>
      <c r="R129" s="111" t="str">
        <f>IF(RES_hhdet_tes!R129=0,"",RES_hhdet_tes!R129/RES_hhdet_fec!R129)</f>
        <v/>
      </c>
      <c r="S129" s="111" t="str">
        <f>IF(RES_hhdet_tes!S129=0,"",RES_hhdet_tes!S129/RES_hhdet_fec!S129)</f>
        <v/>
      </c>
      <c r="T129" s="111" t="str">
        <f>IF(RES_hhdet_tes!T129=0,"",RES_hhdet_tes!T129/RES_hhdet_fec!T129)</f>
        <v/>
      </c>
      <c r="U129" s="111" t="str">
        <f>IF(RES_hhdet_tes!U129=0,"",RES_hhdet_tes!U129/RES_hhdet_fec!U129)</f>
        <v/>
      </c>
      <c r="V129" s="111" t="str">
        <f>IF(RES_hhdet_tes!V129=0,"",RES_hhdet_tes!V129/RES_hhdet_fec!V129)</f>
        <v/>
      </c>
      <c r="W129" s="111" t="str">
        <f>IF(RES_hhdet_tes!W129=0,"",RES_hhdet_tes!W129/RES_hhdet_fec!W129)</f>
        <v/>
      </c>
      <c r="DA129" s="63" t="s">
        <v>2027</v>
      </c>
    </row>
    <row r="130" spans="1:105" ht="12" customHeight="1" x14ac:dyDescent="0.25">
      <c r="A130" s="121" t="s">
        <v>55</v>
      </c>
      <c r="B130" s="124" t="str">
        <f>IF(RES_hhdet_tes!B130=0,"",RES_hhdet_tes!B130/RES_hhdet_fec!B130)</f>
        <v/>
      </c>
      <c r="C130" s="124" t="str">
        <f>IF(RES_hhdet_tes!C130=0,"",RES_hhdet_tes!C130/RES_hhdet_fec!C130)</f>
        <v/>
      </c>
      <c r="D130" s="124" t="str">
        <f>IF(RES_hhdet_tes!D130=0,"",RES_hhdet_tes!D130/RES_hhdet_fec!D130)</f>
        <v/>
      </c>
      <c r="E130" s="124" t="str">
        <f>IF(RES_hhdet_tes!E130=0,"",RES_hhdet_tes!E130/RES_hhdet_fec!E130)</f>
        <v/>
      </c>
      <c r="F130" s="124" t="str">
        <f>IF(RES_hhdet_tes!F130=0,"",RES_hhdet_tes!F130/RES_hhdet_fec!F130)</f>
        <v/>
      </c>
      <c r="G130" s="124" t="str">
        <f>IF(RES_hhdet_tes!G130=0,"",RES_hhdet_tes!G130/RES_hhdet_fec!G130)</f>
        <v/>
      </c>
      <c r="H130" s="124" t="str">
        <f>IF(RES_hhdet_tes!H130=0,"",RES_hhdet_tes!H130/RES_hhdet_fec!H130)</f>
        <v/>
      </c>
      <c r="I130" s="124" t="str">
        <f>IF(RES_hhdet_tes!I130=0,"",RES_hhdet_tes!I130/RES_hhdet_fec!I130)</f>
        <v/>
      </c>
      <c r="J130" s="124" t="str">
        <f>IF(RES_hhdet_tes!J130=0,"",RES_hhdet_tes!J130/RES_hhdet_fec!J130)</f>
        <v/>
      </c>
      <c r="K130" s="124" t="str">
        <f>IF(RES_hhdet_tes!K130=0,"",RES_hhdet_tes!K130/RES_hhdet_fec!K130)</f>
        <v/>
      </c>
      <c r="L130" s="124" t="str">
        <f>IF(RES_hhdet_tes!L130=0,"",RES_hhdet_tes!L130/RES_hhdet_fec!L130)</f>
        <v/>
      </c>
      <c r="M130" s="124" t="str">
        <f>IF(RES_hhdet_tes!M130=0,"",RES_hhdet_tes!M130/RES_hhdet_fec!M130)</f>
        <v/>
      </c>
      <c r="N130" s="124" t="str">
        <f>IF(RES_hhdet_tes!N130=0,"",RES_hhdet_tes!N130/RES_hhdet_fec!N130)</f>
        <v/>
      </c>
      <c r="O130" s="124" t="str">
        <f>IF(RES_hhdet_tes!O130=0,"",RES_hhdet_tes!O130/RES_hhdet_fec!O130)</f>
        <v/>
      </c>
      <c r="P130" s="124" t="str">
        <f>IF(RES_hhdet_tes!P130=0,"",RES_hhdet_tes!P130/RES_hhdet_fec!P130)</f>
        <v/>
      </c>
      <c r="Q130" s="124" t="str">
        <f>IF(RES_hhdet_tes!Q130=0,"",RES_hhdet_tes!Q130/RES_hhdet_fec!Q130)</f>
        <v/>
      </c>
      <c r="R130" s="124" t="str">
        <f>IF(RES_hhdet_tes!R130=0,"",RES_hhdet_tes!R130/RES_hhdet_fec!R130)</f>
        <v/>
      </c>
      <c r="S130" s="124" t="str">
        <f>IF(RES_hhdet_tes!S130=0,"",RES_hhdet_tes!S130/RES_hhdet_fec!S130)</f>
        <v/>
      </c>
      <c r="T130" s="124" t="str">
        <f>IF(RES_hhdet_tes!T130=0,"",RES_hhdet_tes!T130/RES_hhdet_fec!T130)</f>
        <v/>
      </c>
      <c r="U130" s="124" t="str">
        <f>IF(RES_hhdet_tes!U130=0,"",RES_hhdet_tes!U130/RES_hhdet_fec!U130)</f>
        <v/>
      </c>
      <c r="V130" s="124" t="str">
        <f>IF(RES_hhdet_tes!V130=0,"",RES_hhdet_tes!V130/RES_hhdet_fec!V130)</f>
        <v/>
      </c>
      <c r="W130" s="124" t="str">
        <f>IF(RES_hhdet_tes!W130=0,"",RES_hhdet_tes!W130/RES_hhdet_fec!W130)</f>
        <v/>
      </c>
      <c r="DA130" s="130" t="s">
        <v>2028</v>
      </c>
    </row>
    <row r="131" spans="1:105" ht="12" customHeight="1" x14ac:dyDescent="0.25">
      <c r="A131" s="97" t="s">
        <v>128</v>
      </c>
      <c r="B131" s="111" t="str">
        <f>IF(RES_hhdet_tes!B131=0,"",RES_hhdet_tes!B131/RES_hhdet_fec!B131)</f>
        <v/>
      </c>
      <c r="C131" s="111" t="str">
        <f>IF(RES_hhdet_tes!C131=0,"",RES_hhdet_tes!C131/RES_hhdet_fec!C131)</f>
        <v/>
      </c>
      <c r="D131" s="111" t="str">
        <f>IF(RES_hhdet_tes!D131=0,"",RES_hhdet_tes!D131/RES_hhdet_fec!D131)</f>
        <v/>
      </c>
      <c r="E131" s="111" t="str">
        <f>IF(RES_hhdet_tes!E131=0,"",RES_hhdet_tes!E131/RES_hhdet_fec!E131)</f>
        <v/>
      </c>
      <c r="F131" s="111" t="str">
        <f>IF(RES_hhdet_tes!F131=0,"",RES_hhdet_tes!F131/RES_hhdet_fec!F131)</f>
        <v/>
      </c>
      <c r="G131" s="111" t="str">
        <f>IF(RES_hhdet_tes!G131=0,"",RES_hhdet_tes!G131/RES_hhdet_fec!G131)</f>
        <v/>
      </c>
      <c r="H131" s="111" t="str">
        <f>IF(RES_hhdet_tes!H131=0,"",RES_hhdet_tes!H131/RES_hhdet_fec!H131)</f>
        <v/>
      </c>
      <c r="I131" s="111" t="str">
        <f>IF(RES_hhdet_tes!I131=0,"",RES_hhdet_tes!I131/RES_hhdet_fec!I131)</f>
        <v/>
      </c>
      <c r="J131" s="111" t="str">
        <f>IF(RES_hhdet_tes!J131=0,"",RES_hhdet_tes!J131/RES_hhdet_fec!J131)</f>
        <v/>
      </c>
      <c r="K131" s="111" t="str">
        <f>IF(RES_hhdet_tes!K131=0,"",RES_hhdet_tes!K131/RES_hhdet_fec!K131)</f>
        <v/>
      </c>
      <c r="L131" s="111" t="str">
        <f>IF(RES_hhdet_tes!L131=0,"",RES_hhdet_tes!L131/RES_hhdet_fec!L131)</f>
        <v/>
      </c>
      <c r="M131" s="111" t="str">
        <f>IF(RES_hhdet_tes!M131=0,"",RES_hhdet_tes!M131/RES_hhdet_fec!M131)</f>
        <v/>
      </c>
      <c r="N131" s="111" t="str">
        <f>IF(RES_hhdet_tes!N131=0,"",RES_hhdet_tes!N131/RES_hhdet_fec!N131)</f>
        <v/>
      </c>
      <c r="O131" s="111" t="str">
        <f>IF(RES_hhdet_tes!O131=0,"",RES_hhdet_tes!O131/RES_hhdet_fec!O131)</f>
        <v/>
      </c>
      <c r="P131" s="111" t="str">
        <f>IF(RES_hhdet_tes!P131=0,"",RES_hhdet_tes!P131/RES_hhdet_fec!P131)</f>
        <v/>
      </c>
      <c r="Q131" s="111" t="str">
        <f>IF(RES_hhdet_tes!Q131=0,"",RES_hhdet_tes!Q131/RES_hhdet_fec!Q131)</f>
        <v/>
      </c>
      <c r="R131" s="111" t="str">
        <f>IF(RES_hhdet_tes!R131=0,"",RES_hhdet_tes!R131/RES_hhdet_fec!R131)</f>
        <v/>
      </c>
      <c r="S131" s="111" t="str">
        <f>IF(RES_hhdet_tes!S131=0,"",RES_hhdet_tes!S131/RES_hhdet_fec!S131)</f>
        <v/>
      </c>
      <c r="T131" s="111" t="str">
        <f>IF(RES_hhdet_tes!T131=0,"",RES_hhdet_tes!T131/RES_hhdet_fec!T131)</f>
        <v/>
      </c>
      <c r="U131" s="111" t="str">
        <f>IF(RES_hhdet_tes!U131=0,"",RES_hhdet_tes!U131/RES_hhdet_fec!U131)</f>
        <v/>
      </c>
      <c r="V131" s="111" t="str">
        <f>IF(RES_hhdet_tes!V131=0,"",RES_hhdet_tes!V131/RES_hhdet_fec!V131)</f>
        <v/>
      </c>
      <c r="W131" s="111" t="str">
        <f>IF(RES_hhdet_tes!W131=0,"",RES_hhdet_tes!W131/RES_hhdet_fec!W131)</f>
        <v/>
      </c>
      <c r="DA131" s="63" t="s">
        <v>2029</v>
      </c>
    </row>
    <row r="132" spans="1:105" ht="12" customHeight="1" x14ac:dyDescent="0.25">
      <c r="A132" s="97" t="s">
        <v>127</v>
      </c>
      <c r="B132" s="111" t="str">
        <f>IF(RES_hhdet_tes!B132=0,"",RES_hhdet_tes!B132/RES_hhdet_fec!B132)</f>
        <v/>
      </c>
      <c r="C132" s="111" t="str">
        <f>IF(RES_hhdet_tes!C132=0,"",RES_hhdet_tes!C132/RES_hhdet_fec!C132)</f>
        <v/>
      </c>
      <c r="D132" s="111" t="str">
        <f>IF(RES_hhdet_tes!D132=0,"",RES_hhdet_tes!D132/RES_hhdet_fec!D132)</f>
        <v/>
      </c>
      <c r="E132" s="111" t="str">
        <f>IF(RES_hhdet_tes!E132=0,"",RES_hhdet_tes!E132/RES_hhdet_fec!E132)</f>
        <v/>
      </c>
      <c r="F132" s="111" t="str">
        <f>IF(RES_hhdet_tes!F132=0,"",RES_hhdet_tes!F132/RES_hhdet_fec!F132)</f>
        <v/>
      </c>
      <c r="G132" s="111" t="str">
        <f>IF(RES_hhdet_tes!G132=0,"",RES_hhdet_tes!G132/RES_hhdet_fec!G132)</f>
        <v/>
      </c>
      <c r="H132" s="111" t="str">
        <f>IF(RES_hhdet_tes!H132=0,"",RES_hhdet_tes!H132/RES_hhdet_fec!H132)</f>
        <v/>
      </c>
      <c r="I132" s="111" t="str">
        <f>IF(RES_hhdet_tes!I132=0,"",RES_hhdet_tes!I132/RES_hhdet_fec!I132)</f>
        <v/>
      </c>
      <c r="J132" s="111" t="str">
        <f>IF(RES_hhdet_tes!J132=0,"",RES_hhdet_tes!J132/RES_hhdet_fec!J132)</f>
        <v/>
      </c>
      <c r="K132" s="111" t="str">
        <f>IF(RES_hhdet_tes!K132=0,"",RES_hhdet_tes!K132/RES_hhdet_fec!K132)</f>
        <v/>
      </c>
      <c r="L132" s="111" t="str">
        <f>IF(RES_hhdet_tes!L132=0,"",RES_hhdet_tes!L132/RES_hhdet_fec!L132)</f>
        <v/>
      </c>
      <c r="M132" s="111" t="str">
        <f>IF(RES_hhdet_tes!M132=0,"",RES_hhdet_tes!M132/RES_hhdet_fec!M132)</f>
        <v/>
      </c>
      <c r="N132" s="111" t="str">
        <f>IF(RES_hhdet_tes!N132=0,"",RES_hhdet_tes!N132/RES_hhdet_fec!N132)</f>
        <v/>
      </c>
      <c r="O132" s="111" t="str">
        <f>IF(RES_hhdet_tes!O132=0,"",RES_hhdet_tes!O132/RES_hhdet_fec!O132)</f>
        <v/>
      </c>
      <c r="P132" s="111" t="str">
        <f>IF(RES_hhdet_tes!P132=0,"",RES_hhdet_tes!P132/RES_hhdet_fec!P132)</f>
        <v/>
      </c>
      <c r="Q132" s="111" t="str">
        <f>IF(RES_hhdet_tes!Q132=0,"",RES_hhdet_tes!Q132/RES_hhdet_fec!Q132)</f>
        <v/>
      </c>
      <c r="R132" s="111" t="str">
        <f>IF(RES_hhdet_tes!R132=0,"",RES_hhdet_tes!R132/RES_hhdet_fec!R132)</f>
        <v/>
      </c>
      <c r="S132" s="111" t="str">
        <f>IF(RES_hhdet_tes!S132=0,"",RES_hhdet_tes!S132/RES_hhdet_fec!S132)</f>
        <v/>
      </c>
      <c r="T132" s="111" t="str">
        <f>IF(RES_hhdet_tes!T132=0,"",RES_hhdet_tes!T132/RES_hhdet_fec!T132)</f>
        <v/>
      </c>
      <c r="U132" s="111" t="str">
        <f>IF(RES_hhdet_tes!U132=0,"",RES_hhdet_tes!U132/RES_hhdet_fec!U132)</f>
        <v/>
      </c>
      <c r="V132" s="111" t="str">
        <f>IF(RES_hhdet_tes!V132=0,"",RES_hhdet_tes!V132/RES_hhdet_fec!V132)</f>
        <v/>
      </c>
      <c r="W132" s="111" t="str">
        <f>IF(RES_hhdet_tes!W132=0,"",RES_hhdet_tes!W132/RES_hhdet_fec!W132)</f>
        <v/>
      </c>
      <c r="DA132" s="63" t="s">
        <v>2030</v>
      </c>
    </row>
    <row r="133" spans="1:105" ht="12" customHeight="1" x14ac:dyDescent="0.25">
      <c r="A133" s="100" t="s">
        <v>203</v>
      </c>
      <c r="B133" s="112" t="str">
        <f>IF(RES_hhdet_tes!B133=0,"",RES_hhdet_tes!B133/RES_hhdet_fec!B133)</f>
        <v/>
      </c>
      <c r="C133" s="112" t="str">
        <f>IF(RES_hhdet_tes!C133=0,"",RES_hhdet_tes!C133/RES_hhdet_fec!C133)</f>
        <v/>
      </c>
      <c r="D133" s="112" t="str">
        <f>IF(RES_hhdet_tes!D133=0,"",RES_hhdet_tes!D133/RES_hhdet_fec!D133)</f>
        <v/>
      </c>
      <c r="E133" s="112" t="str">
        <f>IF(RES_hhdet_tes!E133=0,"",RES_hhdet_tes!E133/RES_hhdet_fec!E133)</f>
        <v/>
      </c>
      <c r="F133" s="112" t="str">
        <f>IF(RES_hhdet_tes!F133=0,"",RES_hhdet_tes!F133/RES_hhdet_fec!F133)</f>
        <v/>
      </c>
      <c r="G133" s="112" t="str">
        <f>IF(RES_hhdet_tes!G133=0,"",RES_hhdet_tes!G133/RES_hhdet_fec!G133)</f>
        <v/>
      </c>
      <c r="H133" s="112" t="str">
        <f>IF(RES_hhdet_tes!H133=0,"",RES_hhdet_tes!H133/RES_hhdet_fec!H133)</f>
        <v/>
      </c>
      <c r="I133" s="112" t="str">
        <f>IF(RES_hhdet_tes!I133=0,"",RES_hhdet_tes!I133/RES_hhdet_fec!I133)</f>
        <v/>
      </c>
      <c r="J133" s="112" t="str">
        <f>IF(RES_hhdet_tes!J133=0,"",RES_hhdet_tes!J133/RES_hhdet_fec!J133)</f>
        <v/>
      </c>
      <c r="K133" s="112" t="str">
        <f>IF(RES_hhdet_tes!K133=0,"",RES_hhdet_tes!K133/RES_hhdet_fec!K133)</f>
        <v/>
      </c>
      <c r="L133" s="112" t="str">
        <f>IF(RES_hhdet_tes!L133=0,"",RES_hhdet_tes!L133/RES_hhdet_fec!L133)</f>
        <v/>
      </c>
      <c r="M133" s="112" t="str">
        <f>IF(RES_hhdet_tes!M133=0,"",RES_hhdet_tes!M133/RES_hhdet_fec!M133)</f>
        <v/>
      </c>
      <c r="N133" s="112" t="str">
        <f>IF(RES_hhdet_tes!N133=0,"",RES_hhdet_tes!N133/RES_hhdet_fec!N133)</f>
        <v/>
      </c>
      <c r="O133" s="112" t="str">
        <f>IF(RES_hhdet_tes!O133=0,"",RES_hhdet_tes!O133/RES_hhdet_fec!O133)</f>
        <v/>
      </c>
      <c r="P133" s="112" t="str">
        <f>IF(RES_hhdet_tes!P133=0,"",RES_hhdet_tes!P133/RES_hhdet_fec!P133)</f>
        <v/>
      </c>
      <c r="Q133" s="112" t="str">
        <f>IF(RES_hhdet_tes!Q133=0,"",RES_hhdet_tes!Q133/RES_hhdet_fec!Q133)</f>
        <v/>
      </c>
      <c r="R133" s="112" t="str">
        <f>IF(RES_hhdet_tes!R133=0,"",RES_hhdet_tes!R133/RES_hhdet_fec!R133)</f>
        <v/>
      </c>
      <c r="S133" s="112" t="str">
        <f>IF(RES_hhdet_tes!S133=0,"",RES_hhdet_tes!S133/RES_hhdet_fec!S133)</f>
        <v/>
      </c>
      <c r="T133" s="112" t="str">
        <f>IF(RES_hhdet_tes!T133=0,"",RES_hhdet_tes!T133/RES_hhdet_fec!T133)</f>
        <v/>
      </c>
      <c r="U133" s="112" t="str">
        <f>IF(RES_hhdet_tes!U133=0,"",RES_hhdet_tes!U133/RES_hhdet_fec!U133)</f>
        <v/>
      </c>
      <c r="V133" s="112" t="str">
        <f>IF(RES_hhdet_tes!V133=0,"",RES_hhdet_tes!V133/RES_hhdet_fec!V133)</f>
        <v/>
      </c>
      <c r="W133" s="112" t="str">
        <f>IF(RES_hhdet_tes!W133=0,"",RES_hhdet_tes!W133/RES_hhdet_fec!W133)</f>
        <v/>
      </c>
      <c r="DA133" s="131" t="s">
        <v>2031</v>
      </c>
    </row>
    <row r="134" spans="1:105" ht="12" customHeight="1" x14ac:dyDescent="0.25">
      <c r="A134" s="103" t="s">
        <v>52</v>
      </c>
      <c r="B134" s="113" t="str">
        <f>IF(RES_hhdet_tes!B134=0,"",RES_hhdet_tes!B134/RES_hhdet_fec!B134)</f>
        <v/>
      </c>
      <c r="C134" s="113" t="str">
        <f>IF(RES_hhdet_tes!C134=0,"",RES_hhdet_tes!C134/RES_hhdet_fec!C134)</f>
        <v/>
      </c>
      <c r="D134" s="113" t="str">
        <f>IF(RES_hhdet_tes!D134=0,"",RES_hhdet_tes!D134/RES_hhdet_fec!D134)</f>
        <v/>
      </c>
      <c r="E134" s="113" t="str">
        <f>IF(RES_hhdet_tes!E134=0,"",RES_hhdet_tes!E134/RES_hhdet_fec!E134)</f>
        <v/>
      </c>
      <c r="F134" s="113" t="str">
        <f>IF(RES_hhdet_tes!F134=0,"",RES_hhdet_tes!F134/RES_hhdet_fec!F134)</f>
        <v/>
      </c>
      <c r="G134" s="113" t="str">
        <f>IF(RES_hhdet_tes!G134=0,"",RES_hhdet_tes!G134/RES_hhdet_fec!G134)</f>
        <v/>
      </c>
      <c r="H134" s="113" t="str">
        <f>IF(RES_hhdet_tes!H134=0,"",RES_hhdet_tes!H134/RES_hhdet_fec!H134)</f>
        <v/>
      </c>
      <c r="I134" s="113" t="str">
        <f>IF(RES_hhdet_tes!I134=0,"",RES_hhdet_tes!I134/RES_hhdet_fec!I134)</f>
        <v/>
      </c>
      <c r="J134" s="113" t="str">
        <f>IF(RES_hhdet_tes!J134=0,"",RES_hhdet_tes!J134/RES_hhdet_fec!J134)</f>
        <v/>
      </c>
      <c r="K134" s="113" t="str">
        <f>IF(RES_hhdet_tes!K134=0,"",RES_hhdet_tes!K134/RES_hhdet_fec!K134)</f>
        <v/>
      </c>
      <c r="L134" s="113" t="str">
        <f>IF(RES_hhdet_tes!L134=0,"",RES_hhdet_tes!L134/RES_hhdet_fec!L134)</f>
        <v/>
      </c>
      <c r="M134" s="113" t="str">
        <f>IF(RES_hhdet_tes!M134=0,"",RES_hhdet_tes!M134/RES_hhdet_fec!M134)</f>
        <v/>
      </c>
      <c r="N134" s="113" t="str">
        <f>IF(RES_hhdet_tes!N134=0,"",RES_hhdet_tes!N134/RES_hhdet_fec!N134)</f>
        <v/>
      </c>
      <c r="O134" s="113" t="str">
        <f>IF(RES_hhdet_tes!O134=0,"",RES_hhdet_tes!O134/RES_hhdet_fec!O134)</f>
        <v/>
      </c>
      <c r="P134" s="113" t="str">
        <f>IF(RES_hhdet_tes!P134=0,"",RES_hhdet_tes!P134/RES_hhdet_fec!P134)</f>
        <v/>
      </c>
      <c r="Q134" s="113" t="str">
        <f>IF(RES_hhdet_tes!Q134=0,"",RES_hhdet_tes!Q134/RES_hhdet_fec!Q134)</f>
        <v/>
      </c>
      <c r="R134" s="113" t="str">
        <f>IF(RES_hhdet_tes!R134=0,"",RES_hhdet_tes!R134/RES_hhdet_fec!R134)</f>
        <v/>
      </c>
      <c r="S134" s="113" t="str">
        <f>IF(RES_hhdet_tes!S134=0,"",RES_hhdet_tes!S134/RES_hhdet_fec!S134)</f>
        <v/>
      </c>
      <c r="T134" s="113" t="str">
        <f>IF(RES_hhdet_tes!T134=0,"",RES_hhdet_tes!T134/RES_hhdet_fec!T134)</f>
        <v/>
      </c>
      <c r="U134" s="113" t="str">
        <f>IF(RES_hhdet_tes!U134=0,"",RES_hhdet_tes!U134/RES_hhdet_fec!U134)</f>
        <v/>
      </c>
      <c r="V134" s="113" t="str">
        <f>IF(RES_hhdet_tes!V134=0,"",RES_hhdet_tes!V134/RES_hhdet_fec!V134)</f>
        <v/>
      </c>
      <c r="W134" s="113" t="str">
        <f>IF(RES_hhdet_tes!W134=0,"",RES_hhdet_tes!W134/RES_hhdet_fec!W134)</f>
        <v/>
      </c>
      <c r="DA134" s="132" t="s">
        <v>2032</v>
      </c>
    </row>
    <row r="135" spans="1:105" ht="12" customHeight="1" x14ac:dyDescent="0.25">
      <c r="A135" s="106" t="s">
        <v>122</v>
      </c>
      <c r="B135" s="112" t="str">
        <f>IF(RES_hhdet_tes!B135=0,"",RES_hhdet_tes!B135/RES_hhdet_fec!B135)</f>
        <v/>
      </c>
      <c r="C135" s="112" t="str">
        <f>IF(RES_hhdet_tes!C135=0,"",RES_hhdet_tes!C135/RES_hhdet_fec!C135)</f>
        <v/>
      </c>
      <c r="D135" s="112" t="str">
        <f>IF(RES_hhdet_tes!D135=0,"",RES_hhdet_tes!D135/RES_hhdet_fec!D135)</f>
        <v/>
      </c>
      <c r="E135" s="112" t="str">
        <f>IF(RES_hhdet_tes!E135=0,"",RES_hhdet_tes!E135/RES_hhdet_fec!E135)</f>
        <v/>
      </c>
      <c r="F135" s="112" t="str">
        <f>IF(RES_hhdet_tes!F135=0,"",RES_hhdet_tes!F135/RES_hhdet_fec!F135)</f>
        <v/>
      </c>
      <c r="G135" s="112" t="str">
        <f>IF(RES_hhdet_tes!G135=0,"",RES_hhdet_tes!G135/RES_hhdet_fec!G135)</f>
        <v/>
      </c>
      <c r="H135" s="112" t="str">
        <f>IF(RES_hhdet_tes!H135=0,"",RES_hhdet_tes!H135/RES_hhdet_fec!H135)</f>
        <v/>
      </c>
      <c r="I135" s="112" t="str">
        <f>IF(RES_hhdet_tes!I135=0,"",RES_hhdet_tes!I135/RES_hhdet_fec!I135)</f>
        <v/>
      </c>
      <c r="J135" s="112" t="str">
        <f>IF(RES_hhdet_tes!J135=0,"",RES_hhdet_tes!J135/RES_hhdet_fec!J135)</f>
        <v/>
      </c>
      <c r="K135" s="112" t="str">
        <f>IF(RES_hhdet_tes!K135=0,"",RES_hhdet_tes!K135/RES_hhdet_fec!K135)</f>
        <v/>
      </c>
      <c r="L135" s="112" t="str">
        <f>IF(RES_hhdet_tes!L135=0,"",RES_hhdet_tes!L135/RES_hhdet_fec!L135)</f>
        <v/>
      </c>
      <c r="M135" s="112" t="str">
        <f>IF(RES_hhdet_tes!M135=0,"",RES_hhdet_tes!M135/RES_hhdet_fec!M135)</f>
        <v/>
      </c>
      <c r="N135" s="112" t="str">
        <f>IF(RES_hhdet_tes!N135=0,"",RES_hhdet_tes!N135/RES_hhdet_fec!N135)</f>
        <v/>
      </c>
      <c r="O135" s="112" t="str">
        <f>IF(RES_hhdet_tes!O135=0,"",RES_hhdet_tes!O135/RES_hhdet_fec!O135)</f>
        <v/>
      </c>
      <c r="P135" s="112" t="str">
        <f>IF(RES_hhdet_tes!P135=0,"",RES_hhdet_tes!P135/RES_hhdet_fec!P135)</f>
        <v/>
      </c>
      <c r="Q135" s="112" t="str">
        <f>IF(RES_hhdet_tes!Q135=0,"",RES_hhdet_tes!Q135/RES_hhdet_fec!Q135)</f>
        <v/>
      </c>
      <c r="R135" s="112" t="str">
        <f>IF(RES_hhdet_tes!R135=0,"",RES_hhdet_tes!R135/RES_hhdet_fec!R135)</f>
        <v/>
      </c>
      <c r="S135" s="112" t="str">
        <f>IF(RES_hhdet_tes!S135=0,"",RES_hhdet_tes!S135/RES_hhdet_fec!S135)</f>
        <v/>
      </c>
      <c r="T135" s="112" t="str">
        <f>IF(RES_hhdet_tes!T135=0,"",RES_hhdet_tes!T135/RES_hhdet_fec!T135)</f>
        <v/>
      </c>
      <c r="U135" s="112" t="str">
        <f>IF(RES_hhdet_tes!U135=0,"",RES_hhdet_tes!U135/RES_hhdet_fec!U135)</f>
        <v/>
      </c>
      <c r="V135" s="112" t="str">
        <f>IF(RES_hhdet_tes!V135=0,"",RES_hhdet_tes!V135/RES_hhdet_fec!V135)</f>
        <v/>
      </c>
      <c r="W135" s="112" t="str">
        <f>IF(RES_hhdet_tes!W135=0,"",RES_hhdet_tes!W135/RES_hhdet_fec!W135)</f>
        <v/>
      </c>
      <c r="DA135" s="131" t="s">
        <v>2033</v>
      </c>
    </row>
    <row r="136" spans="1:105" ht="12" customHeight="1" x14ac:dyDescent="0.25">
      <c r="A136" s="107" t="s">
        <v>121</v>
      </c>
      <c r="B136" s="113" t="str">
        <f>IF(RES_hhdet_tes!B136=0,"",RES_hhdet_tes!B136/RES_hhdet_fec!B136)</f>
        <v/>
      </c>
      <c r="C136" s="113" t="str">
        <f>IF(RES_hhdet_tes!C136=0,"",RES_hhdet_tes!C136/RES_hhdet_fec!C136)</f>
        <v/>
      </c>
      <c r="D136" s="113" t="str">
        <f>IF(RES_hhdet_tes!D136=0,"",RES_hhdet_tes!D136/RES_hhdet_fec!D136)</f>
        <v/>
      </c>
      <c r="E136" s="113" t="str">
        <f>IF(RES_hhdet_tes!E136=0,"",RES_hhdet_tes!E136/RES_hhdet_fec!E136)</f>
        <v/>
      </c>
      <c r="F136" s="113" t="str">
        <f>IF(RES_hhdet_tes!F136=0,"",RES_hhdet_tes!F136/RES_hhdet_fec!F136)</f>
        <v/>
      </c>
      <c r="G136" s="113" t="str">
        <f>IF(RES_hhdet_tes!G136=0,"",RES_hhdet_tes!G136/RES_hhdet_fec!G136)</f>
        <v/>
      </c>
      <c r="H136" s="113" t="str">
        <f>IF(RES_hhdet_tes!H136=0,"",RES_hhdet_tes!H136/RES_hhdet_fec!H136)</f>
        <v/>
      </c>
      <c r="I136" s="113" t="str">
        <f>IF(RES_hhdet_tes!I136=0,"",RES_hhdet_tes!I136/RES_hhdet_fec!I136)</f>
        <v/>
      </c>
      <c r="J136" s="113" t="str">
        <f>IF(RES_hhdet_tes!J136=0,"",RES_hhdet_tes!J136/RES_hhdet_fec!J136)</f>
        <v/>
      </c>
      <c r="K136" s="113" t="str">
        <f>IF(RES_hhdet_tes!K136=0,"",RES_hhdet_tes!K136/RES_hhdet_fec!K136)</f>
        <v/>
      </c>
      <c r="L136" s="113" t="str">
        <f>IF(RES_hhdet_tes!L136=0,"",RES_hhdet_tes!L136/RES_hhdet_fec!L136)</f>
        <v/>
      </c>
      <c r="M136" s="113" t="str">
        <f>IF(RES_hhdet_tes!M136=0,"",RES_hhdet_tes!M136/RES_hhdet_fec!M136)</f>
        <v/>
      </c>
      <c r="N136" s="113" t="str">
        <f>IF(RES_hhdet_tes!N136=0,"",RES_hhdet_tes!N136/RES_hhdet_fec!N136)</f>
        <v/>
      </c>
      <c r="O136" s="113" t="str">
        <f>IF(RES_hhdet_tes!O136=0,"",RES_hhdet_tes!O136/RES_hhdet_fec!O136)</f>
        <v/>
      </c>
      <c r="P136" s="113" t="str">
        <f>IF(RES_hhdet_tes!P136=0,"",RES_hhdet_tes!P136/RES_hhdet_fec!P136)</f>
        <v/>
      </c>
      <c r="Q136" s="113" t="str">
        <f>IF(RES_hhdet_tes!Q136=0,"",RES_hhdet_tes!Q136/RES_hhdet_fec!Q136)</f>
        <v/>
      </c>
      <c r="R136" s="113" t="str">
        <f>IF(RES_hhdet_tes!R136=0,"",RES_hhdet_tes!R136/RES_hhdet_fec!R136)</f>
        <v/>
      </c>
      <c r="S136" s="113" t="str">
        <f>IF(RES_hhdet_tes!S136=0,"",RES_hhdet_tes!S136/RES_hhdet_fec!S136)</f>
        <v/>
      </c>
      <c r="T136" s="113" t="str">
        <f>IF(RES_hhdet_tes!T136=0,"",RES_hhdet_tes!T136/RES_hhdet_fec!T136)</f>
        <v/>
      </c>
      <c r="U136" s="113" t="str">
        <f>IF(RES_hhdet_tes!U136=0,"",RES_hhdet_tes!U136/RES_hhdet_fec!U136)</f>
        <v/>
      </c>
      <c r="V136" s="113" t="str">
        <f>IF(RES_hhdet_tes!V136=0,"",RES_hhdet_tes!V136/RES_hhdet_fec!V136)</f>
        <v/>
      </c>
      <c r="W136" s="113" t="str">
        <f>IF(RES_hhdet_tes!W136=0,"",RES_hhdet_tes!W136/RES_hhdet_fec!W136)</f>
        <v/>
      </c>
      <c r="DA136" s="132" t="s">
        <v>2034</v>
      </c>
    </row>
    <row r="137" spans="1:105" ht="12" customHeight="1" x14ac:dyDescent="0.25">
      <c r="A137" s="108" t="s">
        <v>53</v>
      </c>
      <c r="B137" s="111" t="str">
        <f>IF(RES_hhdet_tes!B137=0,"",RES_hhdet_tes!B137/RES_hhdet_fec!B137)</f>
        <v/>
      </c>
      <c r="C137" s="111" t="str">
        <f>IF(RES_hhdet_tes!C137=0,"",RES_hhdet_tes!C137/RES_hhdet_fec!C137)</f>
        <v/>
      </c>
      <c r="D137" s="111" t="str">
        <f>IF(RES_hhdet_tes!D137=0,"",RES_hhdet_tes!D137/RES_hhdet_fec!D137)</f>
        <v/>
      </c>
      <c r="E137" s="111" t="str">
        <f>IF(RES_hhdet_tes!E137=0,"",RES_hhdet_tes!E137/RES_hhdet_fec!E137)</f>
        <v/>
      </c>
      <c r="F137" s="111" t="str">
        <f>IF(RES_hhdet_tes!F137=0,"",RES_hhdet_tes!F137/RES_hhdet_fec!F137)</f>
        <v/>
      </c>
      <c r="G137" s="111" t="str">
        <f>IF(RES_hhdet_tes!G137=0,"",RES_hhdet_tes!G137/RES_hhdet_fec!G137)</f>
        <v/>
      </c>
      <c r="H137" s="111" t="str">
        <f>IF(RES_hhdet_tes!H137=0,"",RES_hhdet_tes!H137/RES_hhdet_fec!H137)</f>
        <v/>
      </c>
      <c r="I137" s="111" t="str">
        <f>IF(RES_hhdet_tes!I137=0,"",RES_hhdet_tes!I137/RES_hhdet_fec!I137)</f>
        <v/>
      </c>
      <c r="J137" s="111" t="str">
        <f>IF(RES_hhdet_tes!J137=0,"",RES_hhdet_tes!J137/RES_hhdet_fec!J137)</f>
        <v/>
      </c>
      <c r="K137" s="111" t="str">
        <f>IF(RES_hhdet_tes!K137=0,"",RES_hhdet_tes!K137/RES_hhdet_fec!K137)</f>
        <v/>
      </c>
      <c r="L137" s="111" t="str">
        <f>IF(RES_hhdet_tes!L137=0,"",RES_hhdet_tes!L137/RES_hhdet_fec!L137)</f>
        <v/>
      </c>
      <c r="M137" s="111" t="str">
        <f>IF(RES_hhdet_tes!M137=0,"",RES_hhdet_tes!M137/RES_hhdet_fec!M137)</f>
        <v/>
      </c>
      <c r="N137" s="111" t="str">
        <f>IF(RES_hhdet_tes!N137=0,"",RES_hhdet_tes!N137/RES_hhdet_fec!N137)</f>
        <v/>
      </c>
      <c r="O137" s="111" t="str">
        <f>IF(RES_hhdet_tes!O137=0,"",RES_hhdet_tes!O137/RES_hhdet_fec!O137)</f>
        <v/>
      </c>
      <c r="P137" s="111" t="str">
        <f>IF(RES_hhdet_tes!P137=0,"",RES_hhdet_tes!P137/RES_hhdet_fec!P137)</f>
        <v/>
      </c>
      <c r="Q137" s="111" t="str">
        <f>IF(RES_hhdet_tes!Q137=0,"",RES_hhdet_tes!Q137/RES_hhdet_fec!Q137)</f>
        <v/>
      </c>
      <c r="R137" s="111" t="str">
        <f>IF(RES_hhdet_tes!R137=0,"",RES_hhdet_tes!R137/RES_hhdet_fec!R137)</f>
        <v/>
      </c>
      <c r="S137" s="111" t="str">
        <f>IF(RES_hhdet_tes!S137=0,"",RES_hhdet_tes!S137/RES_hhdet_fec!S137)</f>
        <v/>
      </c>
      <c r="T137" s="111" t="str">
        <f>IF(RES_hhdet_tes!T137=0,"",RES_hhdet_tes!T137/RES_hhdet_fec!T137)</f>
        <v/>
      </c>
      <c r="U137" s="111" t="str">
        <f>IF(RES_hhdet_tes!U137=0,"",RES_hhdet_tes!U137/RES_hhdet_fec!U137)</f>
        <v/>
      </c>
      <c r="V137" s="111" t="str">
        <f>IF(RES_hhdet_tes!V137=0,"",RES_hhdet_tes!V137/RES_hhdet_fec!V137)</f>
        <v/>
      </c>
      <c r="W137" s="111" t="str">
        <f>IF(RES_hhdet_tes!W137=0,"",RES_hhdet_tes!W137/RES_hhdet_fec!W137)</f>
        <v/>
      </c>
      <c r="DA137" s="63" t="s">
        <v>2035</v>
      </c>
    </row>
    <row r="138" spans="1:105" ht="12" customHeight="1" x14ac:dyDescent="0.25">
      <c r="A138" s="108" t="s">
        <v>52</v>
      </c>
      <c r="B138" s="111" t="str">
        <f>IF(RES_hhdet_tes!B138=0,"",RES_hhdet_tes!B138/RES_hhdet_fec!B138)</f>
        <v/>
      </c>
      <c r="C138" s="111" t="str">
        <f>IF(RES_hhdet_tes!C138=0,"",RES_hhdet_tes!C138/RES_hhdet_fec!C138)</f>
        <v/>
      </c>
      <c r="D138" s="111" t="str">
        <f>IF(RES_hhdet_tes!D138=0,"",RES_hhdet_tes!D138/RES_hhdet_fec!D138)</f>
        <v/>
      </c>
      <c r="E138" s="111" t="str">
        <f>IF(RES_hhdet_tes!E138=0,"",RES_hhdet_tes!E138/RES_hhdet_fec!E138)</f>
        <v/>
      </c>
      <c r="F138" s="111" t="str">
        <f>IF(RES_hhdet_tes!F138=0,"",RES_hhdet_tes!F138/RES_hhdet_fec!F138)</f>
        <v/>
      </c>
      <c r="G138" s="111" t="str">
        <f>IF(RES_hhdet_tes!G138=0,"",RES_hhdet_tes!G138/RES_hhdet_fec!G138)</f>
        <v/>
      </c>
      <c r="H138" s="111" t="str">
        <f>IF(RES_hhdet_tes!H138=0,"",RES_hhdet_tes!H138/RES_hhdet_fec!H138)</f>
        <v/>
      </c>
      <c r="I138" s="111" t="str">
        <f>IF(RES_hhdet_tes!I138=0,"",RES_hhdet_tes!I138/RES_hhdet_fec!I138)</f>
        <v/>
      </c>
      <c r="J138" s="111" t="str">
        <f>IF(RES_hhdet_tes!J138=0,"",RES_hhdet_tes!J138/RES_hhdet_fec!J138)</f>
        <v/>
      </c>
      <c r="K138" s="111" t="str">
        <f>IF(RES_hhdet_tes!K138=0,"",RES_hhdet_tes!K138/RES_hhdet_fec!K138)</f>
        <v/>
      </c>
      <c r="L138" s="111" t="str">
        <f>IF(RES_hhdet_tes!L138=0,"",RES_hhdet_tes!L138/RES_hhdet_fec!L138)</f>
        <v/>
      </c>
      <c r="M138" s="111" t="str">
        <f>IF(RES_hhdet_tes!M138=0,"",RES_hhdet_tes!M138/RES_hhdet_fec!M138)</f>
        <v/>
      </c>
      <c r="N138" s="111" t="str">
        <f>IF(RES_hhdet_tes!N138=0,"",RES_hhdet_tes!N138/RES_hhdet_fec!N138)</f>
        <v/>
      </c>
      <c r="O138" s="111" t="str">
        <f>IF(RES_hhdet_tes!O138=0,"",RES_hhdet_tes!O138/RES_hhdet_fec!O138)</f>
        <v/>
      </c>
      <c r="P138" s="111" t="str">
        <f>IF(RES_hhdet_tes!P138=0,"",RES_hhdet_tes!P138/RES_hhdet_fec!P138)</f>
        <v/>
      </c>
      <c r="Q138" s="111" t="str">
        <f>IF(RES_hhdet_tes!Q138=0,"",RES_hhdet_tes!Q138/RES_hhdet_fec!Q138)</f>
        <v/>
      </c>
      <c r="R138" s="111" t="str">
        <f>IF(RES_hhdet_tes!R138=0,"",RES_hhdet_tes!R138/RES_hhdet_fec!R138)</f>
        <v/>
      </c>
      <c r="S138" s="111" t="str">
        <f>IF(RES_hhdet_tes!S138=0,"",RES_hhdet_tes!S138/RES_hhdet_fec!S138)</f>
        <v/>
      </c>
      <c r="T138" s="111" t="str">
        <f>IF(RES_hhdet_tes!T138=0,"",RES_hhdet_tes!T138/RES_hhdet_fec!T138)</f>
        <v/>
      </c>
      <c r="U138" s="111" t="str">
        <f>IF(RES_hhdet_tes!U138=0,"",RES_hhdet_tes!U138/RES_hhdet_fec!U138)</f>
        <v/>
      </c>
      <c r="V138" s="111" t="str">
        <f>IF(RES_hhdet_tes!V138=0,"",RES_hhdet_tes!V138/RES_hhdet_fec!V138)</f>
        <v/>
      </c>
      <c r="W138" s="111" t="str">
        <f>IF(RES_hhdet_tes!W138=0,"",RES_hhdet_tes!W138/RES_hhdet_fec!W138)</f>
        <v/>
      </c>
      <c r="DA138" s="63" t="s">
        <v>2036</v>
      </c>
    </row>
    <row r="139" spans="1:105" ht="12" customHeight="1" x14ac:dyDescent="0.25">
      <c r="A139" s="121" t="s">
        <v>54</v>
      </c>
      <c r="B139" s="124" t="str">
        <f>IF(RES_hhdet_tes!B139=0,"",RES_hhdet_tes!B139/RES_hhdet_fec!B139)</f>
        <v/>
      </c>
      <c r="C139" s="124" t="str">
        <f>IF(RES_hhdet_tes!C139=0,"",RES_hhdet_tes!C139/RES_hhdet_fec!C139)</f>
        <v/>
      </c>
      <c r="D139" s="124" t="str">
        <f>IF(RES_hhdet_tes!D139=0,"",RES_hhdet_tes!D139/RES_hhdet_fec!D139)</f>
        <v/>
      </c>
      <c r="E139" s="124" t="str">
        <f>IF(RES_hhdet_tes!E139=0,"",RES_hhdet_tes!E139/RES_hhdet_fec!E139)</f>
        <v/>
      </c>
      <c r="F139" s="124" t="str">
        <f>IF(RES_hhdet_tes!F139=0,"",RES_hhdet_tes!F139/RES_hhdet_fec!F139)</f>
        <v/>
      </c>
      <c r="G139" s="124" t="str">
        <f>IF(RES_hhdet_tes!G139=0,"",RES_hhdet_tes!G139/RES_hhdet_fec!G139)</f>
        <v/>
      </c>
      <c r="H139" s="124" t="str">
        <f>IF(RES_hhdet_tes!H139=0,"",RES_hhdet_tes!H139/RES_hhdet_fec!H139)</f>
        <v/>
      </c>
      <c r="I139" s="124" t="str">
        <f>IF(RES_hhdet_tes!I139=0,"",RES_hhdet_tes!I139/RES_hhdet_fec!I139)</f>
        <v/>
      </c>
      <c r="J139" s="124" t="str">
        <f>IF(RES_hhdet_tes!J139=0,"",RES_hhdet_tes!J139/RES_hhdet_fec!J139)</f>
        <v/>
      </c>
      <c r="K139" s="124" t="str">
        <f>IF(RES_hhdet_tes!K139=0,"",RES_hhdet_tes!K139/RES_hhdet_fec!K139)</f>
        <v/>
      </c>
      <c r="L139" s="124" t="str">
        <f>IF(RES_hhdet_tes!L139=0,"",RES_hhdet_tes!L139/RES_hhdet_fec!L139)</f>
        <v/>
      </c>
      <c r="M139" s="124" t="str">
        <f>IF(RES_hhdet_tes!M139=0,"",RES_hhdet_tes!M139/RES_hhdet_fec!M139)</f>
        <v/>
      </c>
      <c r="N139" s="124" t="str">
        <f>IF(RES_hhdet_tes!N139=0,"",RES_hhdet_tes!N139/RES_hhdet_fec!N139)</f>
        <v/>
      </c>
      <c r="O139" s="124" t="str">
        <f>IF(RES_hhdet_tes!O139=0,"",RES_hhdet_tes!O139/RES_hhdet_fec!O139)</f>
        <v/>
      </c>
      <c r="P139" s="124" t="str">
        <f>IF(RES_hhdet_tes!P139=0,"",RES_hhdet_tes!P139/RES_hhdet_fec!P139)</f>
        <v/>
      </c>
      <c r="Q139" s="124" t="str">
        <f>IF(RES_hhdet_tes!Q139=0,"",RES_hhdet_tes!Q139/RES_hhdet_fec!Q139)</f>
        <v/>
      </c>
      <c r="R139" s="124" t="str">
        <f>IF(RES_hhdet_tes!R139=0,"",RES_hhdet_tes!R139/RES_hhdet_fec!R139)</f>
        <v/>
      </c>
      <c r="S139" s="124" t="str">
        <f>IF(RES_hhdet_tes!S139=0,"",RES_hhdet_tes!S139/RES_hhdet_fec!S139)</f>
        <v/>
      </c>
      <c r="T139" s="124" t="str">
        <f>IF(RES_hhdet_tes!T139=0,"",RES_hhdet_tes!T139/RES_hhdet_fec!T139)</f>
        <v/>
      </c>
      <c r="U139" s="124" t="str">
        <f>IF(RES_hhdet_tes!U139=0,"",RES_hhdet_tes!U139/RES_hhdet_fec!U139)</f>
        <v/>
      </c>
      <c r="V139" s="124" t="str">
        <f>IF(RES_hhdet_tes!V139=0,"",RES_hhdet_tes!V139/RES_hhdet_fec!V139)</f>
        <v/>
      </c>
      <c r="W139" s="124" t="str">
        <f>IF(RES_hhdet_tes!W139=0,"",RES_hhdet_tes!W139/RES_hhdet_fec!W139)</f>
        <v/>
      </c>
      <c r="DA139" s="130" t="s">
        <v>2037</v>
      </c>
    </row>
    <row r="140" spans="1:105" ht="12" customHeight="1" x14ac:dyDescent="0.25">
      <c r="A140" s="97" t="s">
        <v>50</v>
      </c>
      <c r="B140" s="111" t="str">
        <f>IF(RES_hhdet_tes!B140=0,"",RES_hhdet_tes!B140/RES_hhdet_fec!B140)</f>
        <v/>
      </c>
      <c r="C140" s="111" t="str">
        <f>IF(RES_hhdet_tes!C140=0,"",RES_hhdet_tes!C140/RES_hhdet_fec!C140)</f>
        <v/>
      </c>
      <c r="D140" s="111" t="str">
        <f>IF(RES_hhdet_tes!D140=0,"",RES_hhdet_tes!D140/RES_hhdet_fec!D140)</f>
        <v/>
      </c>
      <c r="E140" s="111" t="str">
        <f>IF(RES_hhdet_tes!E140=0,"",RES_hhdet_tes!E140/RES_hhdet_fec!E140)</f>
        <v/>
      </c>
      <c r="F140" s="111" t="str">
        <f>IF(RES_hhdet_tes!F140=0,"",RES_hhdet_tes!F140/RES_hhdet_fec!F140)</f>
        <v/>
      </c>
      <c r="G140" s="111" t="str">
        <f>IF(RES_hhdet_tes!G140=0,"",RES_hhdet_tes!G140/RES_hhdet_fec!G140)</f>
        <v/>
      </c>
      <c r="H140" s="111" t="str">
        <f>IF(RES_hhdet_tes!H140=0,"",RES_hhdet_tes!H140/RES_hhdet_fec!H140)</f>
        <v/>
      </c>
      <c r="I140" s="111" t="str">
        <f>IF(RES_hhdet_tes!I140=0,"",RES_hhdet_tes!I140/RES_hhdet_fec!I140)</f>
        <v/>
      </c>
      <c r="J140" s="111" t="str">
        <f>IF(RES_hhdet_tes!J140=0,"",RES_hhdet_tes!J140/RES_hhdet_fec!J140)</f>
        <v/>
      </c>
      <c r="K140" s="111" t="str">
        <f>IF(RES_hhdet_tes!K140=0,"",RES_hhdet_tes!K140/RES_hhdet_fec!K140)</f>
        <v/>
      </c>
      <c r="L140" s="111" t="str">
        <f>IF(RES_hhdet_tes!L140=0,"",RES_hhdet_tes!L140/RES_hhdet_fec!L140)</f>
        <v/>
      </c>
      <c r="M140" s="111" t="str">
        <f>IF(RES_hhdet_tes!M140=0,"",RES_hhdet_tes!M140/RES_hhdet_fec!M140)</f>
        <v/>
      </c>
      <c r="N140" s="111" t="str">
        <f>IF(RES_hhdet_tes!N140=0,"",RES_hhdet_tes!N140/RES_hhdet_fec!N140)</f>
        <v/>
      </c>
      <c r="O140" s="111" t="str">
        <f>IF(RES_hhdet_tes!O140=0,"",RES_hhdet_tes!O140/RES_hhdet_fec!O140)</f>
        <v/>
      </c>
      <c r="P140" s="111" t="str">
        <f>IF(RES_hhdet_tes!P140=0,"",RES_hhdet_tes!P140/RES_hhdet_fec!P140)</f>
        <v/>
      </c>
      <c r="Q140" s="111" t="str">
        <f>IF(RES_hhdet_tes!Q140=0,"",RES_hhdet_tes!Q140/RES_hhdet_fec!Q140)</f>
        <v/>
      </c>
      <c r="R140" s="111" t="str">
        <f>IF(RES_hhdet_tes!R140=0,"",RES_hhdet_tes!R140/RES_hhdet_fec!R140)</f>
        <v/>
      </c>
      <c r="S140" s="111" t="str">
        <f>IF(RES_hhdet_tes!S140=0,"",RES_hhdet_tes!S140/RES_hhdet_fec!S140)</f>
        <v/>
      </c>
      <c r="T140" s="111" t="str">
        <f>IF(RES_hhdet_tes!T140=0,"",RES_hhdet_tes!T140/RES_hhdet_fec!T140)</f>
        <v/>
      </c>
      <c r="U140" s="111" t="str">
        <f>IF(RES_hhdet_tes!U140=0,"",RES_hhdet_tes!U140/RES_hhdet_fec!U140)</f>
        <v/>
      </c>
      <c r="V140" s="111" t="str">
        <f>IF(RES_hhdet_tes!V140=0,"",RES_hhdet_tes!V140/RES_hhdet_fec!V140)</f>
        <v/>
      </c>
      <c r="W140" s="111" t="str">
        <f>IF(RES_hhdet_tes!W140=0,"",RES_hhdet_tes!W140/RES_hhdet_fec!W140)</f>
        <v/>
      </c>
      <c r="DA140" s="63" t="s">
        <v>2038</v>
      </c>
    </row>
    <row r="141" spans="1:105" ht="12" customHeight="1" x14ac:dyDescent="0.25">
      <c r="A141" s="109" t="s">
        <v>120</v>
      </c>
      <c r="B141" s="45" t="str">
        <f>IF(RES_hhdet_tes!B141=0,"",RES_hhdet_tes!B141/RES_hhdet_fec!B141)</f>
        <v/>
      </c>
      <c r="C141" s="45" t="str">
        <f>IF(RES_hhdet_tes!C141=0,"",RES_hhdet_tes!C141/RES_hhdet_fec!C141)</f>
        <v/>
      </c>
      <c r="D141" s="45" t="str">
        <f>IF(RES_hhdet_tes!D141=0,"",RES_hhdet_tes!D141/RES_hhdet_fec!D141)</f>
        <v/>
      </c>
      <c r="E141" s="45" t="str">
        <f>IF(RES_hhdet_tes!E141=0,"",RES_hhdet_tes!E141/RES_hhdet_fec!E141)</f>
        <v/>
      </c>
      <c r="F141" s="45" t="str">
        <f>IF(RES_hhdet_tes!F141=0,"",RES_hhdet_tes!F141/RES_hhdet_fec!F141)</f>
        <v/>
      </c>
      <c r="G141" s="45" t="str">
        <f>IF(RES_hhdet_tes!G141=0,"",RES_hhdet_tes!G141/RES_hhdet_fec!G141)</f>
        <v/>
      </c>
      <c r="H141" s="45" t="str">
        <f>IF(RES_hhdet_tes!H141=0,"",RES_hhdet_tes!H141/RES_hhdet_fec!H141)</f>
        <v/>
      </c>
      <c r="I141" s="45" t="str">
        <f>IF(RES_hhdet_tes!I141=0,"",RES_hhdet_tes!I141/RES_hhdet_fec!I141)</f>
        <v/>
      </c>
      <c r="J141" s="45" t="str">
        <f>IF(RES_hhdet_tes!J141=0,"",RES_hhdet_tes!J141/RES_hhdet_fec!J141)</f>
        <v/>
      </c>
      <c r="K141" s="45" t="str">
        <f>IF(RES_hhdet_tes!K141=0,"",RES_hhdet_tes!K141/RES_hhdet_fec!K141)</f>
        <v/>
      </c>
      <c r="L141" s="45" t="str">
        <f>IF(RES_hhdet_tes!L141=0,"",RES_hhdet_tes!L141/RES_hhdet_fec!L141)</f>
        <v/>
      </c>
      <c r="M141" s="45" t="str">
        <f>IF(RES_hhdet_tes!M141=0,"",RES_hhdet_tes!M141/RES_hhdet_fec!M141)</f>
        <v/>
      </c>
      <c r="N141" s="45" t="str">
        <f>IF(RES_hhdet_tes!N141=0,"",RES_hhdet_tes!N141/RES_hhdet_fec!N141)</f>
        <v/>
      </c>
      <c r="O141" s="45" t="str">
        <f>IF(RES_hhdet_tes!O141=0,"",RES_hhdet_tes!O141/RES_hhdet_fec!O141)</f>
        <v/>
      </c>
      <c r="P141" s="45" t="str">
        <f>IF(RES_hhdet_tes!P141=0,"",RES_hhdet_tes!P141/RES_hhdet_fec!P141)</f>
        <v/>
      </c>
      <c r="Q141" s="45" t="str">
        <f>IF(RES_hhdet_tes!Q141=0,"",RES_hhdet_tes!Q141/RES_hhdet_fec!Q141)</f>
        <v/>
      </c>
      <c r="R141" s="45" t="str">
        <f>IF(RES_hhdet_tes!R141=0,"",RES_hhdet_tes!R141/RES_hhdet_fec!R141)</f>
        <v/>
      </c>
      <c r="S141" s="45" t="str">
        <f>IF(RES_hhdet_tes!S141=0,"",RES_hhdet_tes!S141/RES_hhdet_fec!S141)</f>
        <v/>
      </c>
      <c r="T141" s="45" t="str">
        <f>IF(RES_hhdet_tes!T141=0,"",RES_hhdet_tes!T141/RES_hhdet_fec!T141)</f>
        <v/>
      </c>
      <c r="U141" s="45" t="str">
        <f>IF(RES_hhdet_tes!U141=0,"",RES_hhdet_tes!U141/RES_hhdet_fec!U141)</f>
        <v/>
      </c>
      <c r="V141" s="45" t="str">
        <f>IF(RES_hhdet_tes!V141=0,"",RES_hhdet_tes!V141/RES_hhdet_fec!V141)</f>
        <v/>
      </c>
      <c r="W141" s="45" t="str">
        <f>IF(RES_hhdet_tes!W141=0,"",RES_hhdet_tes!W141/RES_hhdet_fec!W141)</f>
        <v/>
      </c>
      <c r="DA141" s="60" t="s">
        <v>2039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>
        <f>IF(RES_hhdet_tes!B143=0,"",RES_hhdet_tes!B143/RES_hhdet_fec!B143)</f>
        <v>1.2370294013548273</v>
      </c>
      <c r="C143" s="119">
        <f>IF(RES_hhdet_tes!C143=0,"",RES_hhdet_tes!C143/RES_hhdet_fec!C143)</f>
        <v>1.276325991040385</v>
      </c>
      <c r="D143" s="119">
        <f>IF(RES_hhdet_tes!D143=0,"",RES_hhdet_tes!D143/RES_hhdet_fec!D143)</f>
        <v>1.3219734944703643</v>
      </c>
      <c r="E143" s="119">
        <f>IF(RES_hhdet_tes!E143=0,"",RES_hhdet_tes!E143/RES_hhdet_fec!E143)</f>
        <v>1.4165247998406345</v>
      </c>
      <c r="F143" s="119">
        <f>IF(RES_hhdet_tes!F143=0,"",RES_hhdet_tes!F143/RES_hhdet_fec!F143)</f>
        <v>1.4342990806402005</v>
      </c>
      <c r="G143" s="119">
        <f>IF(RES_hhdet_tes!G143=0,"",RES_hhdet_tes!G143/RES_hhdet_fec!G143)</f>
        <v>1.4788378370104673</v>
      </c>
      <c r="H143" s="119">
        <f>IF(RES_hhdet_tes!H143=0,"",RES_hhdet_tes!H143/RES_hhdet_fec!H143)</f>
        <v>1.5498870599738395</v>
      </c>
      <c r="I143" s="119">
        <f>IF(RES_hhdet_tes!I143=0,"",RES_hhdet_tes!I143/RES_hhdet_fec!I143)</f>
        <v>1.6389105285587244</v>
      </c>
      <c r="J143" s="119">
        <f>IF(RES_hhdet_tes!J143=0,"",RES_hhdet_tes!J143/RES_hhdet_fec!J143)</f>
        <v>1.7660520812352918</v>
      </c>
      <c r="K143" s="119">
        <f>IF(RES_hhdet_tes!K143=0,"",RES_hhdet_tes!K143/RES_hhdet_fec!K143)</f>
        <v>1.8682001070472771</v>
      </c>
      <c r="L143" s="119">
        <f>IF(RES_hhdet_tes!L143=0,"",RES_hhdet_tes!L143/RES_hhdet_fec!L143)</f>
        <v>1.9715716224245283</v>
      </c>
      <c r="M143" s="119">
        <f>IF(RES_hhdet_tes!M143=0,"",RES_hhdet_tes!M143/RES_hhdet_fec!M143)</f>
        <v>1.9784707151996328</v>
      </c>
      <c r="N143" s="119">
        <f>IF(RES_hhdet_tes!N143=0,"",RES_hhdet_tes!N143/RES_hhdet_fec!N143)</f>
        <v>2.1100013552635994</v>
      </c>
      <c r="O143" s="119">
        <f>IF(RES_hhdet_tes!O143=0,"",RES_hhdet_tes!O143/RES_hhdet_fec!O143)</f>
        <v>2.0752302751555907</v>
      </c>
      <c r="P143" s="119">
        <f>IF(RES_hhdet_tes!P143=0,"",RES_hhdet_tes!P143/RES_hhdet_fec!P143)</f>
        <v>2.0664115746597318</v>
      </c>
      <c r="Q143" s="119">
        <f>IF(RES_hhdet_tes!Q143=0,"",RES_hhdet_tes!Q143/RES_hhdet_fec!Q143)</f>
        <v>2.4197312576079875</v>
      </c>
      <c r="R143" s="119">
        <f>IF(RES_hhdet_tes!R143=0,"",RES_hhdet_tes!R143/RES_hhdet_fec!R143)</f>
        <v>2.494274397917926</v>
      </c>
      <c r="S143" s="119">
        <f>IF(RES_hhdet_tes!S143=0,"",RES_hhdet_tes!S143/RES_hhdet_fec!S143)</f>
        <v>2.5839028789101395</v>
      </c>
      <c r="T143" s="119">
        <f>IF(RES_hhdet_tes!T143=0,"",RES_hhdet_tes!T143/RES_hhdet_fec!T143)</f>
        <v>2.5782594420013236</v>
      </c>
      <c r="U143" s="119">
        <f>IF(RES_hhdet_tes!U143=0,"",RES_hhdet_tes!U143/RES_hhdet_fec!U143)</f>
        <v>2.5425644653814627</v>
      </c>
      <c r="V143" s="119">
        <f>IF(RES_hhdet_tes!V143=0,"",RES_hhdet_tes!V143/RES_hhdet_fec!V143)</f>
        <v>2.7130658408810091</v>
      </c>
      <c r="W143" s="119">
        <f>IF(RES_hhdet_tes!W143=0,"",RES_hhdet_tes!W143/RES_hhdet_fec!W143)</f>
        <v>2.7870298254527901</v>
      </c>
      <c r="DA143" s="129" t="s">
        <v>2040</v>
      </c>
    </row>
    <row r="144" spans="1:105" ht="12.95" customHeight="1" x14ac:dyDescent="0.25">
      <c r="A144" s="121" t="s">
        <v>57</v>
      </c>
      <c r="B144" s="124">
        <f>IF(RES_hhdet_tes!B144=0,"",RES_hhdet_tes!B144/RES_hhdet_fec!B144)</f>
        <v>1.3763872902580137</v>
      </c>
      <c r="C144" s="124">
        <f>IF(RES_hhdet_tes!C144=0,"",RES_hhdet_tes!C144/RES_hhdet_fec!C144)</f>
        <v>1.4037484510610112</v>
      </c>
      <c r="D144" s="124">
        <f>IF(RES_hhdet_tes!D144=0,"",RES_hhdet_tes!D144/RES_hhdet_fec!D144)</f>
        <v>1.4647837589959962</v>
      </c>
      <c r="E144" s="124">
        <f>IF(RES_hhdet_tes!E144=0,"",RES_hhdet_tes!E144/RES_hhdet_fec!E144)</f>
        <v>1.534339244550498</v>
      </c>
      <c r="F144" s="124">
        <f>IF(RES_hhdet_tes!F144=0,"",RES_hhdet_tes!F144/RES_hhdet_fec!F144)</f>
        <v>1.5972260123741084</v>
      </c>
      <c r="G144" s="124">
        <f>IF(RES_hhdet_tes!G144=0,"",RES_hhdet_tes!G144/RES_hhdet_fec!G144)</f>
        <v>1.6670170181474997</v>
      </c>
      <c r="H144" s="124">
        <f>IF(RES_hhdet_tes!H144=0,"",RES_hhdet_tes!H144/RES_hhdet_fec!H144)</f>
        <v>1.7674275621603535</v>
      </c>
      <c r="I144" s="124">
        <f>IF(RES_hhdet_tes!I144=0,"",RES_hhdet_tes!I144/RES_hhdet_fec!I144)</f>
        <v>1.896988890416146</v>
      </c>
      <c r="J144" s="124">
        <f>IF(RES_hhdet_tes!J144=0,"",RES_hhdet_tes!J144/RES_hhdet_fec!J144)</f>
        <v>2.0377375680514684</v>
      </c>
      <c r="K144" s="124">
        <f>IF(RES_hhdet_tes!K144=0,"",RES_hhdet_tes!K144/RES_hhdet_fec!K144)</f>
        <v>2.1759254142423345</v>
      </c>
      <c r="L144" s="124">
        <f>IF(RES_hhdet_tes!L144=0,"",RES_hhdet_tes!L144/RES_hhdet_fec!L144)</f>
        <v>2.3128900626714484</v>
      </c>
      <c r="M144" s="124">
        <f>IF(RES_hhdet_tes!M144=0,"",RES_hhdet_tes!M144/RES_hhdet_fec!M144)</f>
        <v>2.4363540368144245</v>
      </c>
      <c r="N144" s="124">
        <f>IF(RES_hhdet_tes!N144=0,"",RES_hhdet_tes!N144/RES_hhdet_fec!N144)</f>
        <v>2.5817354002168793</v>
      </c>
      <c r="O144" s="124">
        <f>IF(RES_hhdet_tes!O144=0,"",RES_hhdet_tes!O144/RES_hhdet_fec!O144)</f>
        <v>2.7255776575538735</v>
      </c>
      <c r="P144" s="124">
        <f>IF(RES_hhdet_tes!P144=0,"",RES_hhdet_tes!P144/RES_hhdet_fec!P144)</f>
        <v>2.8732601228495933</v>
      </c>
      <c r="Q144" s="124">
        <f>IF(RES_hhdet_tes!Q144=0,"",RES_hhdet_tes!Q144/RES_hhdet_fec!Q144)</f>
        <v>3.0101019144653365</v>
      </c>
      <c r="R144" s="124">
        <f>IF(RES_hhdet_tes!R144=0,"",RES_hhdet_tes!R144/RES_hhdet_fec!R144)</f>
        <v>3.1396689428716518</v>
      </c>
      <c r="S144" s="124">
        <f>IF(RES_hhdet_tes!S144=0,"",RES_hhdet_tes!S144/RES_hhdet_fec!S144)</f>
        <v>3.259371416045068</v>
      </c>
      <c r="T144" s="124">
        <f>IF(RES_hhdet_tes!T144=0,"",RES_hhdet_tes!T144/RES_hhdet_fec!T144)</f>
        <v>3.3580797254747528</v>
      </c>
      <c r="U144" s="124">
        <f>IF(RES_hhdet_tes!U144=0,"",RES_hhdet_tes!U144/RES_hhdet_fec!U144)</f>
        <v>3.4343191342652855</v>
      </c>
      <c r="V144" s="124">
        <f>IF(RES_hhdet_tes!V144=0,"",RES_hhdet_tes!V144/RES_hhdet_fec!V144)</f>
        <v>3.4875837054750809</v>
      </c>
      <c r="W144" s="124">
        <f>IF(RES_hhdet_tes!W144=0,"",RES_hhdet_tes!W144/RES_hhdet_fec!W144)</f>
        <v>3.5288144270708575</v>
      </c>
      <c r="DA144" s="130" t="s">
        <v>2041</v>
      </c>
    </row>
    <row r="145" spans="1:105" ht="12" customHeight="1" x14ac:dyDescent="0.25">
      <c r="A145" s="97" t="s">
        <v>53</v>
      </c>
      <c r="B145" s="111">
        <f>IF(RES_hhdet_tes!B145=0,"",RES_hhdet_tes!B145/RES_hhdet_fec!B145)</f>
        <v>1.3763872902580137</v>
      </c>
      <c r="C145" s="111">
        <f>IF(RES_hhdet_tes!C145=0,"",RES_hhdet_tes!C145/RES_hhdet_fec!C145)</f>
        <v>1.4037484510610112</v>
      </c>
      <c r="D145" s="111">
        <f>IF(RES_hhdet_tes!D145=0,"",RES_hhdet_tes!D145/RES_hhdet_fec!D145)</f>
        <v>1.4647837589959962</v>
      </c>
      <c r="E145" s="111">
        <f>IF(RES_hhdet_tes!E145=0,"",RES_hhdet_tes!E145/RES_hhdet_fec!E145)</f>
        <v>1.534339244550498</v>
      </c>
      <c r="F145" s="111">
        <f>IF(RES_hhdet_tes!F145=0,"",RES_hhdet_tes!F145/RES_hhdet_fec!F145)</f>
        <v>1.5972260123741084</v>
      </c>
      <c r="G145" s="111">
        <f>IF(RES_hhdet_tes!G145=0,"",RES_hhdet_tes!G145/RES_hhdet_fec!G145)</f>
        <v>1.6670170181474997</v>
      </c>
      <c r="H145" s="111">
        <f>IF(RES_hhdet_tes!H145=0,"",RES_hhdet_tes!H145/RES_hhdet_fec!H145)</f>
        <v>1.7674275621603535</v>
      </c>
      <c r="I145" s="111">
        <f>IF(RES_hhdet_tes!I145=0,"",RES_hhdet_tes!I145/RES_hhdet_fec!I145)</f>
        <v>1.896988890416146</v>
      </c>
      <c r="J145" s="111">
        <f>IF(RES_hhdet_tes!J145=0,"",RES_hhdet_tes!J145/RES_hhdet_fec!J145)</f>
        <v>2.0377375680514684</v>
      </c>
      <c r="K145" s="111">
        <f>IF(RES_hhdet_tes!K145=0,"",RES_hhdet_tes!K145/RES_hhdet_fec!K145)</f>
        <v>2.1759254142423345</v>
      </c>
      <c r="L145" s="111">
        <f>IF(RES_hhdet_tes!L145=0,"",RES_hhdet_tes!L145/RES_hhdet_fec!L145)</f>
        <v>2.3128900626714484</v>
      </c>
      <c r="M145" s="111">
        <f>IF(RES_hhdet_tes!M145=0,"",RES_hhdet_tes!M145/RES_hhdet_fec!M145)</f>
        <v>2.4363540368144245</v>
      </c>
      <c r="N145" s="111">
        <f>IF(RES_hhdet_tes!N145=0,"",RES_hhdet_tes!N145/RES_hhdet_fec!N145)</f>
        <v>2.5817354002168793</v>
      </c>
      <c r="O145" s="111">
        <f>IF(RES_hhdet_tes!O145=0,"",RES_hhdet_tes!O145/RES_hhdet_fec!O145)</f>
        <v>2.7255776575538735</v>
      </c>
      <c r="P145" s="111">
        <f>IF(RES_hhdet_tes!P145=0,"",RES_hhdet_tes!P145/RES_hhdet_fec!P145)</f>
        <v>2.8732601228495933</v>
      </c>
      <c r="Q145" s="111">
        <f>IF(RES_hhdet_tes!Q145=0,"",RES_hhdet_tes!Q145/RES_hhdet_fec!Q145)</f>
        <v>3.0101019144653365</v>
      </c>
      <c r="R145" s="111">
        <f>IF(RES_hhdet_tes!R145=0,"",RES_hhdet_tes!R145/RES_hhdet_fec!R145)</f>
        <v>3.1396689428716518</v>
      </c>
      <c r="S145" s="111">
        <f>IF(RES_hhdet_tes!S145=0,"",RES_hhdet_tes!S145/RES_hhdet_fec!S145)</f>
        <v>3.259371416045068</v>
      </c>
      <c r="T145" s="111">
        <f>IF(RES_hhdet_tes!T145=0,"",RES_hhdet_tes!T145/RES_hhdet_fec!T145)</f>
        <v>3.3580797254747528</v>
      </c>
      <c r="U145" s="111">
        <f>IF(RES_hhdet_tes!U145=0,"",RES_hhdet_tes!U145/RES_hhdet_fec!U145)</f>
        <v>3.4343191342652855</v>
      </c>
      <c r="V145" s="111">
        <f>IF(RES_hhdet_tes!V145=0,"",RES_hhdet_tes!V145/RES_hhdet_fec!V145)</f>
        <v>3.4875837054750809</v>
      </c>
      <c r="W145" s="111">
        <f>IF(RES_hhdet_tes!W145=0,"",RES_hhdet_tes!W145/RES_hhdet_fec!W145)</f>
        <v>3.5288144270708575</v>
      </c>
      <c r="DA145" s="63" t="s">
        <v>2042</v>
      </c>
    </row>
    <row r="146" spans="1:105" ht="12.95" customHeight="1" x14ac:dyDescent="0.25">
      <c r="A146" s="121" t="s">
        <v>92</v>
      </c>
      <c r="B146" s="124">
        <f>IF(RES_hhdet_tes!B146=0,"",RES_hhdet_tes!B146/RES_hhdet_fec!B146)</f>
        <v>1.8458333023775315</v>
      </c>
      <c r="C146" s="124">
        <f>IF(RES_hhdet_tes!C146=0,"",RES_hhdet_tes!C146/RES_hhdet_fec!C146)</f>
        <v>1.9016931285904055</v>
      </c>
      <c r="D146" s="124">
        <f>IF(RES_hhdet_tes!D146=0,"",RES_hhdet_tes!D146/RES_hhdet_fec!D146)</f>
        <v>1.9736552251260036</v>
      </c>
      <c r="E146" s="124">
        <f>IF(RES_hhdet_tes!E146=0,"",RES_hhdet_tes!E146/RES_hhdet_fec!E146)</f>
        <v>2.1208185068837211</v>
      </c>
      <c r="F146" s="124">
        <f>IF(RES_hhdet_tes!F146=0,"",RES_hhdet_tes!F146/RES_hhdet_fec!F146)</f>
        <v>2.2642563581679327</v>
      </c>
      <c r="G146" s="124">
        <f>IF(RES_hhdet_tes!G146=0,"",RES_hhdet_tes!G146/RES_hhdet_fec!G146)</f>
        <v>2.3774597288312456</v>
      </c>
      <c r="H146" s="124">
        <f>IF(RES_hhdet_tes!H146=0,"",RES_hhdet_tes!H146/RES_hhdet_fec!H146)</f>
        <v>2.6467032560157611</v>
      </c>
      <c r="I146" s="124">
        <f>IF(RES_hhdet_tes!I146=0,"",RES_hhdet_tes!I146/RES_hhdet_fec!I146)</f>
        <v>2.7900289635137754</v>
      </c>
      <c r="J146" s="124">
        <f>IF(RES_hhdet_tes!J146=0,"",RES_hhdet_tes!J146/RES_hhdet_fec!J146)</f>
        <v>2.8793417626943478</v>
      </c>
      <c r="K146" s="124">
        <f>IF(RES_hhdet_tes!K146=0,"",RES_hhdet_tes!K146/RES_hhdet_fec!K146)</f>
        <v>2.9890396272904738</v>
      </c>
      <c r="L146" s="124">
        <f>IF(RES_hhdet_tes!L146=0,"",RES_hhdet_tes!L146/RES_hhdet_fec!L146)</f>
        <v>3.068254843785815</v>
      </c>
      <c r="M146" s="124">
        <f>IF(RES_hhdet_tes!M146=0,"",RES_hhdet_tes!M146/RES_hhdet_fec!M146)</f>
        <v>3.1576924949582428</v>
      </c>
      <c r="N146" s="124">
        <f>IF(RES_hhdet_tes!N146=0,"",RES_hhdet_tes!N146/RES_hhdet_fec!N146)</f>
        <v>3.3103661965691784</v>
      </c>
      <c r="O146" s="124">
        <f>IF(RES_hhdet_tes!O146=0,"",RES_hhdet_tes!O146/RES_hhdet_fec!O146)</f>
        <v>3.4095296605717471</v>
      </c>
      <c r="P146" s="124">
        <f>IF(RES_hhdet_tes!P146=0,"",RES_hhdet_tes!P146/RES_hhdet_fec!P146)</f>
        <v>3.5644769993172032</v>
      </c>
      <c r="Q146" s="124">
        <f>IF(RES_hhdet_tes!Q146=0,"",RES_hhdet_tes!Q146/RES_hhdet_fec!Q146)</f>
        <v>3.7109681925215039</v>
      </c>
      <c r="R146" s="124">
        <f>IF(RES_hhdet_tes!R146=0,"",RES_hhdet_tes!R146/RES_hhdet_fec!R146)</f>
        <v>3.8128797414436395</v>
      </c>
      <c r="S146" s="124">
        <f>IF(RES_hhdet_tes!S146=0,"",RES_hhdet_tes!S146/RES_hhdet_fec!S146)</f>
        <v>3.9090579234937013</v>
      </c>
      <c r="T146" s="124">
        <f>IF(RES_hhdet_tes!T146=0,"",RES_hhdet_tes!T146/RES_hhdet_fec!T146)</f>
        <v>3.9946165274466594</v>
      </c>
      <c r="U146" s="124">
        <f>IF(RES_hhdet_tes!U146=0,"",RES_hhdet_tes!U146/RES_hhdet_fec!U146)</f>
        <v>4.0709496792385611</v>
      </c>
      <c r="V146" s="124">
        <f>IF(RES_hhdet_tes!V146=0,"",RES_hhdet_tes!V146/RES_hhdet_fec!V146)</f>
        <v>4.1640892854229952</v>
      </c>
      <c r="W146" s="124">
        <f>IF(RES_hhdet_tes!W146=0,"",RES_hhdet_tes!W146/RES_hhdet_fec!W146)</f>
        <v>4.2081084341344175</v>
      </c>
      <c r="DA146" s="130" t="s">
        <v>2043</v>
      </c>
    </row>
    <row r="147" spans="1:105" ht="12" customHeight="1" x14ac:dyDescent="0.25">
      <c r="A147" s="97" t="s">
        <v>53</v>
      </c>
      <c r="B147" s="111">
        <f>IF(RES_hhdet_tes!B147=0,"",RES_hhdet_tes!B147/RES_hhdet_fec!B147)</f>
        <v>1.8458333023775315</v>
      </c>
      <c r="C147" s="111">
        <f>IF(RES_hhdet_tes!C147=0,"",RES_hhdet_tes!C147/RES_hhdet_fec!C147)</f>
        <v>1.9016931285904055</v>
      </c>
      <c r="D147" s="111">
        <f>IF(RES_hhdet_tes!D147=0,"",RES_hhdet_tes!D147/RES_hhdet_fec!D147)</f>
        <v>1.9736552251260036</v>
      </c>
      <c r="E147" s="111">
        <f>IF(RES_hhdet_tes!E147=0,"",RES_hhdet_tes!E147/RES_hhdet_fec!E147)</f>
        <v>2.1208185068837211</v>
      </c>
      <c r="F147" s="111">
        <f>IF(RES_hhdet_tes!F147=0,"",RES_hhdet_tes!F147/RES_hhdet_fec!F147)</f>
        <v>2.2642563581679327</v>
      </c>
      <c r="G147" s="111">
        <f>IF(RES_hhdet_tes!G147=0,"",RES_hhdet_tes!G147/RES_hhdet_fec!G147)</f>
        <v>2.3774597288312456</v>
      </c>
      <c r="H147" s="111">
        <f>IF(RES_hhdet_tes!H147=0,"",RES_hhdet_tes!H147/RES_hhdet_fec!H147)</f>
        <v>2.6467032560157611</v>
      </c>
      <c r="I147" s="111">
        <f>IF(RES_hhdet_tes!I147=0,"",RES_hhdet_tes!I147/RES_hhdet_fec!I147)</f>
        <v>2.7900289635137754</v>
      </c>
      <c r="J147" s="111">
        <f>IF(RES_hhdet_tes!J147=0,"",RES_hhdet_tes!J147/RES_hhdet_fec!J147)</f>
        <v>2.8793417626943478</v>
      </c>
      <c r="K147" s="111">
        <f>IF(RES_hhdet_tes!K147=0,"",RES_hhdet_tes!K147/RES_hhdet_fec!K147)</f>
        <v>2.9890396272904738</v>
      </c>
      <c r="L147" s="111">
        <f>IF(RES_hhdet_tes!L147=0,"",RES_hhdet_tes!L147/RES_hhdet_fec!L147)</f>
        <v>3.068254843785815</v>
      </c>
      <c r="M147" s="111">
        <f>IF(RES_hhdet_tes!M147=0,"",RES_hhdet_tes!M147/RES_hhdet_fec!M147)</f>
        <v>3.1576924949582428</v>
      </c>
      <c r="N147" s="111">
        <f>IF(RES_hhdet_tes!N147=0,"",RES_hhdet_tes!N147/RES_hhdet_fec!N147)</f>
        <v>3.3103661965691784</v>
      </c>
      <c r="O147" s="111">
        <f>IF(RES_hhdet_tes!O147=0,"",RES_hhdet_tes!O147/RES_hhdet_fec!O147)</f>
        <v>3.4095296605717471</v>
      </c>
      <c r="P147" s="111">
        <f>IF(RES_hhdet_tes!P147=0,"",RES_hhdet_tes!P147/RES_hhdet_fec!P147)</f>
        <v>3.5644769993172032</v>
      </c>
      <c r="Q147" s="111">
        <f>IF(RES_hhdet_tes!Q147=0,"",RES_hhdet_tes!Q147/RES_hhdet_fec!Q147)</f>
        <v>3.7109681925215039</v>
      </c>
      <c r="R147" s="111">
        <f>IF(RES_hhdet_tes!R147=0,"",RES_hhdet_tes!R147/RES_hhdet_fec!R147)</f>
        <v>3.8128797414436395</v>
      </c>
      <c r="S147" s="111">
        <f>IF(RES_hhdet_tes!S147=0,"",RES_hhdet_tes!S147/RES_hhdet_fec!S147)</f>
        <v>3.9090579234937013</v>
      </c>
      <c r="T147" s="111">
        <f>IF(RES_hhdet_tes!T147=0,"",RES_hhdet_tes!T147/RES_hhdet_fec!T147)</f>
        <v>3.9946165274466594</v>
      </c>
      <c r="U147" s="111">
        <f>IF(RES_hhdet_tes!U147=0,"",RES_hhdet_tes!U147/RES_hhdet_fec!U147)</f>
        <v>4.0709496792385611</v>
      </c>
      <c r="V147" s="111">
        <f>IF(RES_hhdet_tes!V147=0,"",RES_hhdet_tes!V147/RES_hhdet_fec!V147)</f>
        <v>4.1640892854229952</v>
      </c>
      <c r="W147" s="111">
        <f>IF(RES_hhdet_tes!W147=0,"",RES_hhdet_tes!W147/RES_hhdet_fec!W147)</f>
        <v>4.2081084341344175</v>
      </c>
      <c r="DA147" s="63" t="s">
        <v>2044</v>
      </c>
    </row>
    <row r="148" spans="1:105" ht="12" customHeight="1" x14ac:dyDescent="0.25">
      <c r="A148" s="121" t="s">
        <v>55</v>
      </c>
      <c r="B148" s="124">
        <f>IF(RES_hhdet_tes!B148=0,"",RES_hhdet_tes!B148/RES_hhdet_fec!B148)</f>
        <v>0.66162334565192271</v>
      </c>
      <c r="C148" s="124">
        <f>IF(RES_hhdet_tes!C148=0,"",RES_hhdet_tes!C148/RES_hhdet_fec!C148)</f>
        <v>0.67099163190767108</v>
      </c>
      <c r="D148" s="124">
        <f>IF(RES_hhdet_tes!D148=0,"",RES_hhdet_tes!D148/RES_hhdet_fec!D148)</f>
        <v>0.68764245829800297</v>
      </c>
      <c r="E148" s="124">
        <f>IF(RES_hhdet_tes!E148=0,"",RES_hhdet_tes!E148/RES_hhdet_fec!E148)</f>
        <v>0.69630599683080219</v>
      </c>
      <c r="F148" s="124">
        <f>IF(RES_hhdet_tes!F148=0,"",RES_hhdet_tes!F148/RES_hhdet_fec!F148)</f>
        <v>0.69649268332964809</v>
      </c>
      <c r="G148" s="124">
        <f>IF(RES_hhdet_tes!G148=0,"",RES_hhdet_tes!G148/RES_hhdet_fec!G148)</f>
        <v>0.69906276006013668</v>
      </c>
      <c r="H148" s="124">
        <f>IF(RES_hhdet_tes!H148=0,"",RES_hhdet_tes!H148/RES_hhdet_fec!H148)</f>
        <v>0.70304545093566995</v>
      </c>
      <c r="I148" s="124">
        <f>IF(RES_hhdet_tes!I148=0,"",RES_hhdet_tes!I148/RES_hhdet_fec!I148)</f>
        <v>0.74075404723471328</v>
      </c>
      <c r="J148" s="124">
        <f>IF(RES_hhdet_tes!J148=0,"",RES_hhdet_tes!J148/RES_hhdet_fec!J148)</f>
        <v>0.76774738025704137</v>
      </c>
      <c r="K148" s="124">
        <f>IF(RES_hhdet_tes!K148=0,"",RES_hhdet_tes!K148/RES_hhdet_fec!K148)</f>
        <v>0.78934089731488633</v>
      </c>
      <c r="L148" s="124">
        <f>IF(RES_hhdet_tes!L148=0,"",RES_hhdet_tes!L148/RES_hhdet_fec!L148)</f>
        <v>0.7803874100436955</v>
      </c>
      <c r="M148" s="124">
        <f>IF(RES_hhdet_tes!M148=0,"",RES_hhdet_tes!M148/RES_hhdet_fec!M148)</f>
        <v>0.77814600553010804</v>
      </c>
      <c r="N148" s="124">
        <f>IF(RES_hhdet_tes!N148=0,"",RES_hhdet_tes!N148/RES_hhdet_fec!N148)</f>
        <v>0.7867565703299787</v>
      </c>
      <c r="O148" s="124">
        <f>IF(RES_hhdet_tes!O148=0,"",RES_hhdet_tes!O148/RES_hhdet_fec!O148)</f>
        <v>0.77301428724475119</v>
      </c>
      <c r="P148" s="124">
        <f>IF(RES_hhdet_tes!P148=0,"",RES_hhdet_tes!P148/RES_hhdet_fec!P148)</f>
        <v>0.76717307727518136</v>
      </c>
      <c r="Q148" s="124">
        <f>IF(RES_hhdet_tes!Q148=0,"",RES_hhdet_tes!Q148/RES_hhdet_fec!Q148)</f>
        <v>0.80719174353611156</v>
      </c>
      <c r="R148" s="124">
        <f>IF(RES_hhdet_tes!R148=0,"",RES_hhdet_tes!R148/RES_hhdet_fec!R148)</f>
        <v>0.82833017108308782</v>
      </c>
      <c r="S148" s="124">
        <f>IF(RES_hhdet_tes!S148=0,"",RES_hhdet_tes!S148/RES_hhdet_fec!S148)</f>
        <v>0.84748837168727476</v>
      </c>
      <c r="T148" s="124">
        <f>IF(RES_hhdet_tes!T148=0,"",RES_hhdet_tes!T148/RES_hhdet_fec!T148)</f>
        <v>0.85207410595013766</v>
      </c>
      <c r="U148" s="124">
        <f>IF(RES_hhdet_tes!U148=0,"",RES_hhdet_tes!U148/RES_hhdet_fec!U148)</f>
        <v>0.83837172534909887</v>
      </c>
      <c r="V148" s="124">
        <f>IF(RES_hhdet_tes!V148=0,"",RES_hhdet_tes!V148/RES_hhdet_fec!V148)</f>
        <v>0.85017858011024861</v>
      </c>
      <c r="W148" s="124">
        <f>IF(RES_hhdet_tes!W148=0,"",RES_hhdet_tes!W148/RES_hhdet_fec!W148)</f>
        <v>0.85129083086856905</v>
      </c>
      <c r="DA148" s="130" t="s">
        <v>2045</v>
      </c>
    </row>
    <row r="149" spans="1:105" ht="12" customHeight="1" x14ac:dyDescent="0.25">
      <c r="A149" s="97" t="s">
        <v>124</v>
      </c>
      <c r="B149" s="111">
        <f>IF(RES_hhdet_tes!B149=0,"",RES_hhdet_tes!B149/RES_hhdet_fec!B149)</f>
        <v>0.59909305143245484</v>
      </c>
      <c r="C149" s="111">
        <f>IF(RES_hhdet_tes!C149=0,"",RES_hhdet_tes!C149/RES_hhdet_fec!C149)</f>
        <v>0.59909305143245484</v>
      </c>
      <c r="D149" s="111">
        <f>IF(RES_hhdet_tes!D149=0,"",RES_hhdet_tes!D149/RES_hhdet_fec!D149)</f>
        <v>0.61056399833703001</v>
      </c>
      <c r="E149" s="111">
        <f>IF(RES_hhdet_tes!E149=0,"",RES_hhdet_tes!E149/RES_hhdet_fec!E149)</f>
        <v>0.61676260494543489</v>
      </c>
      <c r="F149" s="111">
        <f>IF(RES_hhdet_tes!F149=0,"",RES_hhdet_tes!F149/RES_hhdet_fec!F149)</f>
        <v>0.61814910527631217</v>
      </c>
      <c r="G149" s="111">
        <f>IF(RES_hhdet_tes!G149=0,"",RES_hhdet_tes!G149/RES_hhdet_fec!G149)</f>
        <v>0.62223123263802804</v>
      </c>
      <c r="H149" s="111">
        <f>IF(RES_hhdet_tes!H149=0,"",RES_hhdet_tes!H149/RES_hhdet_fec!H149)</f>
        <v>0.62889075656356064</v>
      </c>
      <c r="I149" s="111">
        <f>IF(RES_hhdet_tes!I149=0,"",RES_hhdet_tes!I149/RES_hhdet_fec!I149)</f>
        <v>0.63033725795304729</v>
      </c>
      <c r="J149" s="111">
        <f>IF(RES_hhdet_tes!J149=0,"",RES_hhdet_tes!J149/RES_hhdet_fec!J149)</f>
        <v>0.63427782386835396</v>
      </c>
      <c r="K149" s="111">
        <f>IF(RES_hhdet_tes!K149=0,"",RES_hhdet_tes!K149/RES_hhdet_fec!K149)</f>
        <v>0.63707414324624123</v>
      </c>
      <c r="L149" s="111">
        <f>IF(RES_hhdet_tes!L149=0,"",RES_hhdet_tes!L149/RES_hhdet_fec!L149)</f>
        <v>0.64048060671803297</v>
      </c>
      <c r="M149" s="111">
        <f>IF(RES_hhdet_tes!M149=0,"",RES_hhdet_tes!M149/RES_hhdet_fec!M149)</f>
        <v>0.64804709257185755</v>
      </c>
      <c r="N149" s="111" t="str">
        <f>IF(RES_hhdet_tes!N149=0,"",RES_hhdet_tes!N149/RES_hhdet_fec!N149)</f>
        <v/>
      </c>
      <c r="O149" s="111" t="str">
        <f>IF(RES_hhdet_tes!O149=0,"",RES_hhdet_tes!O149/RES_hhdet_fec!O149)</f>
        <v/>
      </c>
      <c r="P149" s="111" t="str">
        <f>IF(RES_hhdet_tes!P149=0,"",RES_hhdet_tes!P149/RES_hhdet_fec!P149)</f>
        <v/>
      </c>
      <c r="Q149" s="111" t="str">
        <f>IF(RES_hhdet_tes!Q149=0,"",RES_hhdet_tes!Q149/RES_hhdet_fec!Q149)</f>
        <v/>
      </c>
      <c r="R149" s="111" t="str">
        <f>IF(RES_hhdet_tes!R149=0,"",RES_hhdet_tes!R149/RES_hhdet_fec!R149)</f>
        <v/>
      </c>
      <c r="S149" s="111" t="str">
        <f>IF(RES_hhdet_tes!S149=0,"",RES_hhdet_tes!S149/RES_hhdet_fec!S149)</f>
        <v/>
      </c>
      <c r="T149" s="111" t="str">
        <f>IF(RES_hhdet_tes!T149=0,"",RES_hhdet_tes!T149/RES_hhdet_fec!T149)</f>
        <v/>
      </c>
      <c r="U149" s="111" t="str">
        <f>IF(RES_hhdet_tes!U149=0,"",RES_hhdet_tes!U149/RES_hhdet_fec!U149)</f>
        <v/>
      </c>
      <c r="V149" s="111" t="str">
        <f>IF(RES_hhdet_tes!V149=0,"",RES_hhdet_tes!V149/RES_hhdet_fec!V149)</f>
        <v/>
      </c>
      <c r="W149" s="111" t="str">
        <f>IF(RES_hhdet_tes!W149=0,"",RES_hhdet_tes!W149/RES_hhdet_fec!W149)</f>
        <v/>
      </c>
      <c r="DA149" s="63" t="s">
        <v>2046</v>
      </c>
    </row>
    <row r="150" spans="1:105" ht="12" customHeight="1" x14ac:dyDescent="0.25">
      <c r="A150" s="97" t="s">
        <v>123</v>
      </c>
      <c r="B150" s="111" t="str">
        <f>IF(RES_hhdet_tes!B150=0,"",RES_hhdet_tes!B150/RES_hhdet_fec!B150)</f>
        <v/>
      </c>
      <c r="C150" s="111" t="str">
        <f>IF(RES_hhdet_tes!C150=0,"",RES_hhdet_tes!C150/RES_hhdet_fec!C150)</f>
        <v/>
      </c>
      <c r="D150" s="111" t="str">
        <f>IF(RES_hhdet_tes!D150=0,"",RES_hhdet_tes!D150/RES_hhdet_fec!D150)</f>
        <v/>
      </c>
      <c r="E150" s="111" t="str">
        <f>IF(RES_hhdet_tes!E150=0,"",RES_hhdet_tes!E150/RES_hhdet_fec!E150)</f>
        <v/>
      </c>
      <c r="F150" s="111" t="str">
        <f>IF(RES_hhdet_tes!F150=0,"",RES_hhdet_tes!F150/RES_hhdet_fec!F150)</f>
        <v/>
      </c>
      <c r="G150" s="111" t="str">
        <f>IF(RES_hhdet_tes!G150=0,"",RES_hhdet_tes!G150/RES_hhdet_fec!G150)</f>
        <v/>
      </c>
      <c r="H150" s="111" t="str">
        <f>IF(RES_hhdet_tes!H150=0,"",RES_hhdet_tes!H150/RES_hhdet_fec!H150)</f>
        <v/>
      </c>
      <c r="I150" s="111" t="str">
        <f>IF(RES_hhdet_tes!I150=0,"",RES_hhdet_tes!I150/RES_hhdet_fec!I150)</f>
        <v/>
      </c>
      <c r="J150" s="111" t="str">
        <f>IF(RES_hhdet_tes!J150=0,"",RES_hhdet_tes!J150/RES_hhdet_fec!J150)</f>
        <v/>
      </c>
      <c r="K150" s="111" t="str">
        <f>IF(RES_hhdet_tes!K150=0,"",RES_hhdet_tes!K150/RES_hhdet_fec!K150)</f>
        <v/>
      </c>
      <c r="L150" s="111" t="str">
        <f>IF(RES_hhdet_tes!L150=0,"",RES_hhdet_tes!L150/RES_hhdet_fec!L150)</f>
        <v/>
      </c>
      <c r="M150" s="111" t="str">
        <f>IF(RES_hhdet_tes!M150=0,"",RES_hhdet_tes!M150/RES_hhdet_fec!M150)</f>
        <v/>
      </c>
      <c r="N150" s="111" t="str">
        <f>IF(RES_hhdet_tes!N150=0,"",RES_hhdet_tes!N150/RES_hhdet_fec!N150)</f>
        <v/>
      </c>
      <c r="O150" s="111" t="str">
        <f>IF(RES_hhdet_tes!O150=0,"",RES_hhdet_tes!O150/RES_hhdet_fec!O150)</f>
        <v/>
      </c>
      <c r="P150" s="111" t="str">
        <f>IF(RES_hhdet_tes!P150=0,"",RES_hhdet_tes!P150/RES_hhdet_fec!P150)</f>
        <v/>
      </c>
      <c r="Q150" s="111" t="str">
        <f>IF(RES_hhdet_tes!Q150=0,"",RES_hhdet_tes!Q150/RES_hhdet_fec!Q150)</f>
        <v/>
      </c>
      <c r="R150" s="111" t="str">
        <f>IF(RES_hhdet_tes!R150=0,"",RES_hhdet_tes!R150/RES_hhdet_fec!R150)</f>
        <v/>
      </c>
      <c r="S150" s="111" t="str">
        <f>IF(RES_hhdet_tes!S150=0,"",RES_hhdet_tes!S150/RES_hhdet_fec!S150)</f>
        <v/>
      </c>
      <c r="T150" s="111" t="str">
        <f>IF(RES_hhdet_tes!T150=0,"",RES_hhdet_tes!T150/RES_hhdet_fec!T150)</f>
        <v/>
      </c>
      <c r="U150" s="111" t="str">
        <f>IF(RES_hhdet_tes!U150=0,"",RES_hhdet_tes!U150/RES_hhdet_fec!U150)</f>
        <v/>
      </c>
      <c r="V150" s="111" t="str">
        <f>IF(RES_hhdet_tes!V150=0,"",RES_hhdet_tes!V150/RES_hhdet_fec!V150)</f>
        <v/>
      </c>
      <c r="W150" s="111" t="str">
        <f>IF(RES_hhdet_tes!W150=0,"",RES_hhdet_tes!W150/RES_hhdet_fec!W150)</f>
        <v/>
      </c>
      <c r="DA150" s="63" t="s">
        <v>2047</v>
      </c>
    </row>
    <row r="151" spans="1:105" ht="12" customHeight="1" x14ac:dyDescent="0.25">
      <c r="A151" s="100" t="s">
        <v>50</v>
      </c>
      <c r="B151" s="112" t="str">
        <f>IF(RES_hhdet_tes!B151=0,"",RES_hhdet_tes!B151/RES_hhdet_fec!B151)</f>
        <v/>
      </c>
      <c r="C151" s="112" t="str">
        <f>IF(RES_hhdet_tes!C151=0,"",RES_hhdet_tes!C151/RES_hhdet_fec!C151)</f>
        <v/>
      </c>
      <c r="D151" s="112" t="str">
        <f>IF(RES_hhdet_tes!D151=0,"",RES_hhdet_tes!D151/RES_hhdet_fec!D151)</f>
        <v/>
      </c>
      <c r="E151" s="112" t="str">
        <f>IF(RES_hhdet_tes!E151=0,"",RES_hhdet_tes!E151/RES_hhdet_fec!E151)</f>
        <v/>
      </c>
      <c r="F151" s="112" t="str">
        <f>IF(RES_hhdet_tes!F151=0,"",RES_hhdet_tes!F151/RES_hhdet_fec!F151)</f>
        <v/>
      </c>
      <c r="G151" s="112" t="str">
        <f>IF(RES_hhdet_tes!G151=0,"",RES_hhdet_tes!G151/RES_hhdet_fec!G151)</f>
        <v/>
      </c>
      <c r="H151" s="112" t="str">
        <f>IF(RES_hhdet_tes!H151=0,"",RES_hhdet_tes!H151/RES_hhdet_fec!H151)</f>
        <v/>
      </c>
      <c r="I151" s="112" t="str">
        <f>IF(RES_hhdet_tes!I151=0,"",RES_hhdet_tes!I151/RES_hhdet_fec!I151)</f>
        <v/>
      </c>
      <c r="J151" s="112" t="str">
        <f>IF(RES_hhdet_tes!J151=0,"",RES_hhdet_tes!J151/RES_hhdet_fec!J151)</f>
        <v/>
      </c>
      <c r="K151" s="112" t="str">
        <f>IF(RES_hhdet_tes!K151=0,"",RES_hhdet_tes!K151/RES_hhdet_fec!K151)</f>
        <v/>
      </c>
      <c r="L151" s="112" t="str">
        <f>IF(RES_hhdet_tes!L151=0,"",RES_hhdet_tes!L151/RES_hhdet_fec!L151)</f>
        <v/>
      </c>
      <c r="M151" s="112" t="str">
        <f>IF(RES_hhdet_tes!M151=0,"",RES_hhdet_tes!M151/RES_hhdet_fec!M151)</f>
        <v/>
      </c>
      <c r="N151" s="112" t="str">
        <f>IF(RES_hhdet_tes!N151=0,"",RES_hhdet_tes!N151/RES_hhdet_fec!N151)</f>
        <v/>
      </c>
      <c r="O151" s="112" t="str">
        <f>IF(RES_hhdet_tes!O151=0,"",RES_hhdet_tes!O151/RES_hhdet_fec!O151)</f>
        <v/>
      </c>
      <c r="P151" s="112" t="str">
        <f>IF(RES_hhdet_tes!P151=0,"",RES_hhdet_tes!P151/RES_hhdet_fec!P151)</f>
        <v/>
      </c>
      <c r="Q151" s="112" t="str">
        <f>IF(RES_hhdet_tes!Q151=0,"",RES_hhdet_tes!Q151/RES_hhdet_fec!Q151)</f>
        <v/>
      </c>
      <c r="R151" s="112" t="str">
        <f>IF(RES_hhdet_tes!R151=0,"",RES_hhdet_tes!R151/RES_hhdet_fec!R151)</f>
        <v/>
      </c>
      <c r="S151" s="112" t="str">
        <f>IF(RES_hhdet_tes!S151=0,"",RES_hhdet_tes!S151/RES_hhdet_fec!S151)</f>
        <v/>
      </c>
      <c r="T151" s="112" t="str">
        <f>IF(RES_hhdet_tes!T151=0,"",RES_hhdet_tes!T151/RES_hhdet_fec!T151)</f>
        <v/>
      </c>
      <c r="U151" s="112" t="str">
        <f>IF(RES_hhdet_tes!U151=0,"",RES_hhdet_tes!U151/RES_hhdet_fec!U151)</f>
        <v/>
      </c>
      <c r="V151" s="112" t="str">
        <f>IF(RES_hhdet_tes!V151=0,"",RES_hhdet_tes!V151/RES_hhdet_fec!V151)</f>
        <v/>
      </c>
      <c r="W151" s="112" t="str">
        <f>IF(RES_hhdet_tes!W151=0,"",RES_hhdet_tes!W151/RES_hhdet_fec!W151)</f>
        <v/>
      </c>
      <c r="DA151" s="131" t="s">
        <v>2048</v>
      </c>
    </row>
    <row r="152" spans="1:105" ht="12" customHeight="1" x14ac:dyDescent="0.25">
      <c r="A152" s="103" t="s">
        <v>52</v>
      </c>
      <c r="B152" s="113" t="str">
        <f>IF(RES_hhdet_tes!B152=0,"",RES_hhdet_tes!B152/RES_hhdet_fec!B152)</f>
        <v/>
      </c>
      <c r="C152" s="113" t="str">
        <f>IF(RES_hhdet_tes!C152=0,"",RES_hhdet_tes!C152/RES_hhdet_fec!C152)</f>
        <v/>
      </c>
      <c r="D152" s="113" t="str">
        <f>IF(RES_hhdet_tes!D152=0,"",RES_hhdet_tes!D152/RES_hhdet_fec!D152)</f>
        <v/>
      </c>
      <c r="E152" s="113" t="str">
        <f>IF(RES_hhdet_tes!E152=0,"",RES_hhdet_tes!E152/RES_hhdet_fec!E152)</f>
        <v/>
      </c>
      <c r="F152" s="113" t="str">
        <f>IF(RES_hhdet_tes!F152=0,"",RES_hhdet_tes!F152/RES_hhdet_fec!F152)</f>
        <v/>
      </c>
      <c r="G152" s="113" t="str">
        <f>IF(RES_hhdet_tes!G152=0,"",RES_hhdet_tes!G152/RES_hhdet_fec!G152)</f>
        <v/>
      </c>
      <c r="H152" s="113" t="str">
        <f>IF(RES_hhdet_tes!H152=0,"",RES_hhdet_tes!H152/RES_hhdet_fec!H152)</f>
        <v/>
      </c>
      <c r="I152" s="113" t="str">
        <f>IF(RES_hhdet_tes!I152=0,"",RES_hhdet_tes!I152/RES_hhdet_fec!I152)</f>
        <v/>
      </c>
      <c r="J152" s="113" t="str">
        <f>IF(RES_hhdet_tes!J152=0,"",RES_hhdet_tes!J152/RES_hhdet_fec!J152)</f>
        <v/>
      </c>
      <c r="K152" s="113" t="str">
        <f>IF(RES_hhdet_tes!K152=0,"",RES_hhdet_tes!K152/RES_hhdet_fec!K152)</f>
        <v/>
      </c>
      <c r="L152" s="113" t="str">
        <f>IF(RES_hhdet_tes!L152=0,"",RES_hhdet_tes!L152/RES_hhdet_fec!L152)</f>
        <v/>
      </c>
      <c r="M152" s="113" t="str">
        <f>IF(RES_hhdet_tes!M152=0,"",RES_hhdet_tes!M152/RES_hhdet_fec!M152)</f>
        <v/>
      </c>
      <c r="N152" s="113" t="str">
        <f>IF(RES_hhdet_tes!N152=0,"",RES_hhdet_tes!N152/RES_hhdet_fec!N152)</f>
        <v/>
      </c>
      <c r="O152" s="113" t="str">
        <f>IF(RES_hhdet_tes!O152=0,"",RES_hhdet_tes!O152/RES_hhdet_fec!O152)</f>
        <v/>
      </c>
      <c r="P152" s="113" t="str">
        <f>IF(RES_hhdet_tes!P152=0,"",RES_hhdet_tes!P152/RES_hhdet_fec!P152)</f>
        <v/>
      </c>
      <c r="Q152" s="113" t="str">
        <f>IF(RES_hhdet_tes!Q152=0,"",RES_hhdet_tes!Q152/RES_hhdet_fec!Q152)</f>
        <v/>
      </c>
      <c r="R152" s="113" t="str">
        <f>IF(RES_hhdet_tes!R152=0,"",RES_hhdet_tes!R152/RES_hhdet_fec!R152)</f>
        <v/>
      </c>
      <c r="S152" s="113" t="str">
        <f>IF(RES_hhdet_tes!S152=0,"",RES_hhdet_tes!S152/RES_hhdet_fec!S152)</f>
        <v/>
      </c>
      <c r="T152" s="113" t="str">
        <f>IF(RES_hhdet_tes!T152=0,"",RES_hhdet_tes!T152/RES_hhdet_fec!T152)</f>
        <v/>
      </c>
      <c r="U152" s="113" t="str">
        <f>IF(RES_hhdet_tes!U152=0,"",RES_hhdet_tes!U152/RES_hhdet_fec!U152)</f>
        <v/>
      </c>
      <c r="V152" s="113" t="str">
        <f>IF(RES_hhdet_tes!V152=0,"",RES_hhdet_tes!V152/RES_hhdet_fec!V152)</f>
        <v/>
      </c>
      <c r="W152" s="113" t="str">
        <f>IF(RES_hhdet_tes!W152=0,"",RES_hhdet_tes!W152/RES_hhdet_fec!W152)</f>
        <v/>
      </c>
      <c r="DA152" s="132" t="s">
        <v>2049</v>
      </c>
    </row>
    <row r="153" spans="1:105" ht="12" customHeight="1" x14ac:dyDescent="0.25">
      <c r="A153" s="106" t="s">
        <v>122</v>
      </c>
      <c r="B153" s="112">
        <f>IF(RES_hhdet_tes!B153=0,"",RES_hhdet_tes!B153/RES_hhdet_fec!B153)</f>
        <v>0.67118149562677121</v>
      </c>
      <c r="C153" s="112">
        <f>IF(RES_hhdet_tes!C153=0,"",RES_hhdet_tes!C153/RES_hhdet_fec!C153)</f>
        <v>0.67830821699664656</v>
      </c>
      <c r="D153" s="112">
        <f>IF(RES_hhdet_tes!D153=0,"",RES_hhdet_tes!D153/RES_hhdet_fec!D153)</f>
        <v>0.68376987480707541</v>
      </c>
      <c r="E153" s="112">
        <f>IF(RES_hhdet_tes!E153=0,"",RES_hhdet_tes!E153/RES_hhdet_fec!E153)</f>
        <v>0.68856295223207664</v>
      </c>
      <c r="F153" s="112">
        <f>IF(RES_hhdet_tes!F153=0,"",RES_hhdet_tes!F153/RES_hhdet_fec!F153)</f>
        <v>0.69228525113222628</v>
      </c>
      <c r="G153" s="112">
        <f>IF(RES_hhdet_tes!G153=0,"",RES_hhdet_tes!G153/RES_hhdet_fec!G153)</f>
        <v>0.69527129627919892</v>
      </c>
      <c r="H153" s="112">
        <f>IF(RES_hhdet_tes!H153=0,"",RES_hhdet_tes!H153/RES_hhdet_fec!H153)</f>
        <v>0.69834327534702945</v>
      </c>
      <c r="I153" s="112">
        <f>IF(RES_hhdet_tes!I153=0,"",RES_hhdet_tes!I153/RES_hhdet_fec!I153)</f>
        <v>0.69916845484627077</v>
      </c>
      <c r="J153" s="112">
        <f>IF(RES_hhdet_tes!J153=0,"",RES_hhdet_tes!J153/RES_hhdet_fec!J153)</f>
        <v>0.69944394485167483</v>
      </c>
      <c r="K153" s="112">
        <f>IF(RES_hhdet_tes!K153=0,"",RES_hhdet_tes!K153/RES_hhdet_fec!K153)</f>
        <v>0.69990044802499962</v>
      </c>
      <c r="L153" s="112">
        <f>IF(RES_hhdet_tes!L153=0,"",RES_hhdet_tes!L153/RES_hhdet_fec!L153)</f>
        <v>0.70555084829809522</v>
      </c>
      <c r="M153" s="112">
        <f>IF(RES_hhdet_tes!M153=0,"",RES_hhdet_tes!M153/RES_hhdet_fec!M153)</f>
        <v>0.70923282906758478</v>
      </c>
      <c r="N153" s="112">
        <f>IF(RES_hhdet_tes!N153=0,"",RES_hhdet_tes!N153/RES_hhdet_fec!N153)</f>
        <v>0.71311829414825856</v>
      </c>
      <c r="O153" s="112">
        <f>IF(RES_hhdet_tes!O153=0,"",RES_hhdet_tes!O153/RES_hhdet_fec!O153)</f>
        <v>0.71913099539526182</v>
      </c>
      <c r="P153" s="112">
        <f>IF(RES_hhdet_tes!P153=0,"",RES_hhdet_tes!P153/RES_hhdet_fec!P153)</f>
        <v>0.72794962930230755</v>
      </c>
      <c r="Q153" s="112">
        <f>IF(RES_hhdet_tes!Q153=0,"",RES_hhdet_tes!Q153/RES_hhdet_fec!Q153)</f>
        <v>0.72825663253242578</v>
      </c>
      <c r="R153" s="112">
        <f>IF(RES_hhdet_tes!R153=0,"",RES_hhdet_tes!R153/RES_hhdet_fec!R153)</f>
        <v>0.72894486093205346</v>
      </c>
      <c r="S153" s="112">
        <f>IF(RES_hhdet_tes!S153=0,"",RES_hhdet_tes!S153/RES_hhdet_fec!S153)</f>
        <v>0.73032392730831919</v>
      </c>
      <c r="T153" s="112">
        <f>IF(RES_hhdet_tes!T153=0,"",RES_hhdet_tes!T153/RES_hhdet_fec!T153)</f>
        <v>0.73423982741583427</v>
      </c>
      <c r="U153" s="112">
        <f>IF(RES_hhdet_tes!U153=0,"",RES_hhdet_tes!U153/RES_hhdet_fec!U153)</f>
        <v>0.7753172389740477</v>
      </c>
      <c r="V153" s="112">
        <f>IF(RES_hhdet_tes!V153=0,"",RES_hhdet_tes!V153/RES_hhdet_fec!V153)</f>
        <v>0.7791877286568567</v>
      </c>
      <c r="W153" s="112">
        <f>IF(RES_hhdet_tes!W153=0,"",RES_hhdet_tes!W153/RES_hhdet_fec!W153)</f>
        <v>0.78642647070809923</v>
      </c>
      <c r="DA153" s="131" t="s">
        <v>2050</v>
      </c>
    </row>
    <row r="154" spans="1:105" ht="12" customHeight="1" x14ac:dyDescent="0.25">
      <c r="A154" s="107" t="s">
        <v>121</v>
      </c>
      <c r="B154" s="113" t="str">
        <f>IF(RES_hhdet_tes!B154=0,"",RES_hhdet_tes!B154/RES_hhdet_fec!B154)</f>
        <v/>
      </c>
      <c r="C154" s="113" t="str">
        <f>IF(RES_hhdet_tes!C154=0,"",RES_hhdet_tes!C154/RES_hhdet_fec!C154)</f>
        <v/>
      </c>
      <c r="D154" s="113">
        <f>IF(RES_hhdet_tes!D154=0,"",RES_hhdet_tes!D154/RES_hhdet_fec!D154)</f>
        <v>0.82090524559987454</v>
      </c>
      <c r="E154" s="113">
        <f>IF(RES_hhdet_tes!E154=0,"",RES_hhdet_tes!E154/RES_hhdet_fec!E154)</f>
        <v>0.82155015232902528</v>
      </c>
      <c r="F154" s="113">
        <f>IF(RES_hhdet_tes!F154=0,"",RES_hhdet_tes!F154/RES_hhdet_fec!F154)</f>
        <v>0.8199726803456594</v>
      </c>
      <c r="G154" s="113">
        <f>IF(RES_hhdet_tes!G154=0,"",RES_hhdet_tes!G154/RES_hhdet_fec!G154)</f>
        <v>0.82087757507944858</v>
      </c>
      <c r="H154" s="113">
        <f>IF(RES_hhdet_tes!H154=0,"",RES_hhdet_tes!H154/RES_hhdet_fec!H154)</f>
        <v>0.82529778325473746</v>
      </c>
      <c r="I154" s="113">
        <f>IF(RES_hhdet_tes!I154=0,"",RES_hhdet_tes!I154/RES_hhdet_fec!I154)</f>
        <v>0.82526309818706556</v>
      </c>
      <c r="J154" s="113">
        <f>IF(RES_hhdet_tes!J154=0,"",RES_hhdet_tes!J154/RES_hhdet_fec!J154)</f>
        <v>0.82662113538572524</v>
      </c>
      <c r="K154" s="113">
        <f>IF(RES_hhdet_tes!K154=0,"",RES_hhdet_tes!K154/RES_hhdet_fec!K154)</f>
        <v>0.83623068290151559</v>
      </c>
      <c r="L154" s="113">
        <f>IF(RES_hhdet_tes!L154=0,"",RES_hhdet_tes!L154/RES_hhdet_fec!L154)</f>
        <v>0.84078414075129015</v>
      </c>
      <c r="M154" s="113">
        <f>IF(RES_hhdet_tes!M154=0,"",RES_hhdet_tes!M154/RES_hhdet_fec!M154)</f>
        <v>0.83185404109654149</v>
      </c>
      <c r="N154" s="113">
        <f>IF(RES_hhdet_tes!N154=0,"",RES_hhdet_tes!N154/RES_hhdet_fec!N154)</f>
        <v>0.84350234949706127</v>
      </c>
      <c r="O154" s="113">
        <f>IF(RES_hhdet_tes!O154=0,"",RES_hhdet_tes!O154/RES_hhdet_fec!O154)</f>
        <v>0.82332302596821816</v>
      </c>
      <c r="P154" s="113">
        <f>IF(RES_hhdet_tes!P154=0,"",RES_hhdet_tes!P154/RES_hhdet_fec!P154)</f>
        <v>0.81634291074457843</v>
      </c>
      <c r="Q154" s="113">
        <f>IF(RES_hhdet_tes!Q154=0,"",RES_hhdet_tes!Q154/RES_hhdet_fec!Q154)</f>
        <v>0.86867673142402735</v>
      </c>
      <c r="R154" s="113">
        <f>IF(RES_hhdet_tes!R154=0,"",RES_hhdet_tes!R154/RES_hhdet_fec!R154)</f>
        <v>0.87705974051514513</v>
      </c>
      <c r="S154" s="113">
        <f>IF(RES_hhdet_tes!S154=0,"",RES_hhdet_tes!S154/RES_hhdet_fec!S154)</f>
        <v>0.88220042858469838</v>
      </c>
      <c r="T154" s="113">
        <f>IF(RES_hhdet_tes!T154=0,"",RES_hhdet_tes!T154/RES_hhdet_fec!T154)</f>
        <v>0.87253615127225359</v>
      </c>
      <c r="U154" s="113">
        <f>IF(RES_hhdet_tes!U154=0,"",RES_hhdet_tes!U154/RES_hhdet_fec!U154)</f>
        <v>0.87497199431930994</v>
      </c>
      <c r="V154" s="113">
        <f>IF(RES_hhdet_tes!V154=0,"",RES_hhdet_tes!V154/RES_hhdet_fec!V154)</f>
        <v>0.87897009038241769</v>
      </c>
      <c r="W154" s="113">
        <f>IF(RES_hhdet_tes!W154=0,"",RES_hhdet_tes!W154/RES_hhdet_fec!W154)</f>
        <v>0.87746735480426075</v>
      </c>
      <c r="DA154" s="132" t="s">
        <v>2051</v>
      </c>
    </row>
    <row r="155" spans="1:105" ht="12" customHeight="1" x14ac:dyDescent="0.25">
      <c r="A155" s="108" t="s">
        <v>53</v>
      </c>
      <c r="B155" s="111" t="str">
        <f>IF(RES_hhdet_tes!B155=0,"",RES_hhdet_tes!B155/RES_hhdet_fec!B155)</f>
        <v/>
      </c>
      <c r="C155" s="111" t="str">
        <f>IF(RES_hhdet_tes!C155=0,"",RES_hhdet_tes!C155/RES_hhdet_fec!C155)</f>
        <v/>
      </c>
      <c r="D155" s="111">
        <f>IF(RES_hhdet_tes!D155=0,"",RES_hhdet_tes!D155/RES_hhdet_fec!D155)</f>
        <v>0.6962457126117636</v>
      </c>
      <c r="E155" s="111">
        <f>IF(RES_hhdet_tes!E155=0,"",RES_hhdet_tes!E155/RES_hhdet_fec!E155)</f>
        <v>0.69665892720392519</v>
      </c>
      <c r="F155" s="111">
        <f>IF(RES_hhdet_tes!F155=0,"",RES_hhdet_tes!F155/RES_hhdet_fec!F155)</f>
        <v>0.69717782360641145</v>
      </c>
      <c r="G155" s="111">
        <f>IF(RES_hhdet_tes!G155=0,"",RES_hhdet_tes!G155/RES_hhdet_fec!G155)</f>
        <v>0.69796633070850789</v>
      </c>
      <c r="H155" s="111">
        <f>IF(RES_hhdet_tes!H155=0,"",RES_hhdet_tes!H155/RES_hhdet_fec!H155)</f>
        <v>0.69906215509197334</v>
      </c>
      <c r="I155" s="111">
        <f>IF(RES_hhdet_tes!I155=0,"",RES_hhdet_tes!I155/RES_hhdet_fec!I155)</f>
        <v>0.70200840415139554</v>
      </c>
      <c r="J155" s="111">
        <f>IF(RES_hhdet_tes!J155=0,"",RES_hhdet_tes!J155/RES_hhdet_fec!J155)</f>
        <v>0.7035050898324603</v>
      </c>
      <c r="K155" s="111">
        <f>IF(RES_hhdet_tes!K155=0,"",RES_hhdet_tes!K155/RES_hhdet_fec!K155)</f>
        <v>0.70495130057728772</v>
      </c>
      <c r="L155" s="111">
        <f>IF(RES_hhdet_tes!L155=0,"",RES_hhdet_tes!L155/RES_hhdet_fec!L155)</f>
        <v>0.70571033426337526</v>
      </c>
      <c r="M155" s="111">
        <f>IF(RES_hhdet_tes!M155=0,"",RES_hhdet_tes!M155/RES_hhdet_fec!M155)</f>
        <v>0.70733574703483382</v>
      </c>
      <c r="N155" s="111">
        <f>IF(RES_hhdet_tes!N155=0,"",RES_hhdet_tes!N155/RES_hhdet_fec!N155)</f>
        <v>0.71083835785628335</v>
      </c>
      <c r="O155" s="111">
        <f>IF(RES_hhdet_tes!O155=0,"",RES_hhdet_tes!O155/RES_hhdet_fec!O155)</f>
        <v>0.71505579161008925</v>
      </c>
      <c r="P155" s="111">
        <f>IF(RES_hhdet_tes!P155=0,"",RES_hhdet_tes!P155/RES_hhdet_fec!P155)</f>
        <v>0.72170365495631816</v>
      </c>
      <c r="Q155" s="111">
        <f>IF(RES_hhdet_tes!Q155=0,"",RES_hhdet_tes!Q155/RES_hhdet_fec!Q155)</f>
        <v>0.73628120644664086</v>
      </c>
      <c r="R155" s="111">
        <f>IF(RES_hhdet_tes!R155=0,"",RES_hhdet_tes!R155/RES_hhdet_fec!R155)</f>
        <v>0.74754931482819709</v>
      </c>
      <c r="S155" s="111">
        <f>IF(RES_hhdet_tes!S155=0,"",RES_hhdet_tes!S155/RES_hhdet_fec!S155)</f>
        <v>0.75698711836882993</v>
      </c>
      <c r="T155" s="111">
        <f>IF(RES_hhdet_tes!T155=0,"",RES_hhdet_tes!T155/RES_hhdet_fec!T155)</f>
        <v>0.76502875113334878</v>
      </c>
      <c r="U155" s="111">
        <f>IF(RES_hhdet_tes!U155=0,"",RES_hhdet_tes!U155/RES_hhdet_fec!U155)</f>
        <v>0.76647964200571594</v>
      </c>
      <c r="V155" s="111">
        <f>IF(RES_hhdet_tes!V155=0,"",RES_hhdet_tes!V155/RES_hhdet_fec!V155)</f>
        <v>0.7757807666864287</v>
      </c>
      <c r="W155" s="111">
        <f>IF(RES_hhdet_tes!W155=0,"",RES_hhdet_tes!W155/RES_hhdet_fec!W155)</f>
        <v>0.78135124559211278</v>
      </c>
      <c r="DA155" s="63" t="s">
        <v>2052</v>
      </c>
    </row>
    <row r="156" spans="1:105" ht="12" customHeight="1" x14ac:dyDescent="0.25">
      <c r="A156" s="108" t="s">
        <v>52</v>
      </c>
      <c r="B156" s="111" t="str">
        <f>IF(RES_hhdet_tes!B156=0,"",RES_hhdet_tes!B156/RES_hhdet_fec!B156)</f>
        <v/>
      </c>
      <c r="C156" s="111" t="str">
        <f>IF(RES_hhdet_tes!C156=0,"",RES_hhdet_tes!C156/RES_hhdet_fec!C156)</f>
        <v/>
      </c>
      <c r="D156" s="111">
        <f>IF(RES_hhdet_tes!D156=0,"",RES_hhdet_tes!D156/RES_hhdet_fec!D156)</f>
        <v>1</v>
      </c>
      <c r="E156" s="111">
        <f>IF(RES_hhdet_tes!E156=0,"",RES_hhdet_tes!E156/RES_hhdet_fec!E156)</f>
        <v>1</v>
      </c>
      <c r="F156" s="111">
        <f>IF(RES_hhdet_tes!F156=0,"",RES_hhdet_tes!F156/RES_hhdet_fec!F156)</f>
        <v>1</v>
      </c>
      <c r="G156" s="111">
        <f>IF(RES_hhdet_tes!G156=0,"",RES_hhdet_tes!G156/RES_hhdet_fec!G156)</f>
        <v>1</v>
      </c>
      <c r="H156" s="111">
        <f>IF(RES_hhdet_tes!H156=0,"",RES_hhdet_tes!H156/RES_hhdet_fec!H156)</f>
        <v>1</v>
      </c>
      <c r="I156" s="111">
        <f>IF(RES_hhdet_tes!I156=0,"",RES_hhdet_tes!I156/RES_hhdet_fec!I156)</f>
        <v>1</v>
      </c>
      <c r="J156" s="111">
        <f>IF(RES_hhdet_tes!J156=0,"",RES_hhdet_tes!J156/RES_hhdet_fec!J156)</f>
        <v>1</v>
      </c>
      <c r="K156" s="111">
        <f>IF(RES_hhdet_tes!K156=0,"",RES_hhdet_tes!K156/RES_hhdet_fec!K156)</f>
        <v>1</v>
      </c>
      <c r="L156" s="111">
        <f>IF(RES_hhdet_tes!L156=0,"",RES_hhdet_tes!L156/RES_hhdet_fec!L156)</f>
        <v>1</v>
      </c>
      <c r="M156" s="111">
        <f>IF(RES_hhdet_tes!M156=0,"",RES_hhdet_tes!M156/RES_hhdet_fec!M156)</f>
        <v>1</v>
      </c>
      <c r="N156" s="111">
        <f>IF(RES_hhdet_tes!N156=0,"",RES_hhdet_tes!N156/RES_hhdet_fec!N156)</f>
        <v>1</v>
      </c>
      <c r="O156" s="111">
        <f>IF(RES_hhdet_tes!O156=0,"",RES_hhdet_tes!O156/RES_hhdet_fec!O156)</f>
        <v>1</v>
      </c>
      <c r="P156" s="111">
        <f>IF(RES_hhdet_tes!P156=0,"",RES_hhdet_tes!P156/RES_hhdet_fec!P156)</f>
        <v>1</v>
      </c>
      <c r="Q156" s="111">
        <f>IF(RES_hhdet_tes!Q156=0,"",RES_hhdet_tes!Q156/RES_hhdet_fec!Q156)</f>
        <v>1</v>
      </c>
      <c r="R156" s="111">
        <f>IF(RES_hhdet_tes!R156=0,"",RES_hhdet_tes!R156/RES_hhdet_fec!R156)</f>
        <v>1</v>
      </c>
      <c r="S156" s="111">
        <f>IF(RES_hhdet_tes!S156=0,"",RES_hhdet_tes!S156/RES_hhdet_fec!S156)</f>
        <v>1</v>
      </c>
      <c r="T156" s="111">
        <f>IF(RES_hhdet_tes!T156=0,"",RES_hhdet_tes!T156/RES_hhdet_fec!T156)</f>
        <v>1</v>
      </c>
      <c r="U156" s="111">
        <f>IF(RES_hhdet_tes!U156=0,"",RES_hhdet_tes!U156/RES_hhdet_fec!U156)</f>
        <v>1</v>
      </c>
      <c r="V156" s="111">
        <f>IF(RES_hhdet_tes!V156=0,"",RES_hhdet_tes!V156/RES_hhdet_fec!V156)</f>
        <v>1</v>
      </c>
      <c r="W156" s="111">
        <f>IF(RES_hhdet_tes!W156=0,"",RES_hhdet_tes!W156/RES_hhdet_fec!W156)</f>
        <v>1</v>
      </c>
      <c r="DA156" s="63" t="s">
        <v>2053</v>
      </c>
    </row>
    <row r="157" spans="1:105" ht="12" customHeight="1" x14ac:dyDescent="0.25">
      <c r="A157" s="121" t="s">
        <v>54</v>
      </c>
      <c r="B157" s="124">
        <f>IF(RES_hhdet_tes!B157=0,"",RES_hhdet_tes!B157/RES_hhdet_fec!B157)</f>
        <v>0.69475276321835489</v>
      </c>
      <c r="C157" s="124">
        <f>IF(RES_hhdet_tes!C157=0,"",RES_hhdet_tes!C157/RES_hhdet_fec!C157)</f>
        <v>0.70079890124143629</v>
      </c>
      <c r="D157" s="124">
        <f>IF(RES_hhdet_tes!D157=0,"",RES_hhdet_tes!D157/RES_hhdet_fec!D157)</f>
        <v>0.74754829609656803</v>
      </c>
      <c r="E157" s="124">
        <f>IF(RES_hhdet_tes!E157=0,"",RES_hhdet_tes!E157/RES_hhdet_fec!E157)</f>
        <v>0.76475958350279249</v>
      </c>
      <c r="F157" s="124">
        <f>IF(RES_hhdet_tes!F157=0,"",RES_hhdet_tes!F157/RES_hhdet_fec!F157)</f>
        <v>0.75788031590076177</v>
      </c>
      <c r="G157" s="124">
        <f>IF(RES_hhdet_tes!G157=0,"",RES_hhdet_tes!G157/RES_hhdet_fec!G157)</f>
        <v>0.73775428895000816</v>
      </c>
      <c r="H157" s="124">
        <f>IF(RES_hhdet_tes!H157=0,"",RES_hhdet_tes!H157/RES_hhdet_fec!H157)</f>
        <v>0.73436114007891018</v>
      </c>
      <c r="I157" s="124">
        <f>IF(RES_hhdet_tes!I157=0,"",RES_hhdet_tes!I157/RES_hhdet_fec!I157)</f>
        <v>0.76460944705069811</v>
      </c>
      <c r="J157" s="124">
        <f>IF(RES_hhdet_tes!J157=0,"",RES_hhdet_tes!J157/RES_hhdet_fec!J157)</f>
        <v>0.76945838653827592</v>
      </c>
      <c r="K157" s="124">
        <f>IF(RES_hhdet_tes!K157=0,"",RES_hhdet_tes!K157/RES_hhdet_fec!K157)</f>
        <v>0.75047849984222459</v>
      </c>
      <c r="L157" s="124">
        <f>IF(RES_hhdet_tes!L157=0,"",RES_hhdet_tes!L157/RES_hhdet_fec!L157)</f>
        <v>0.75995105250017547</v>
      </c>
      <c r="M157" s="124">
        <f>IF(RES_hhdet_tes!M157=0,"",RES_hhdet_tes!M157/RES_hhdet_fec!M157)</f>
        <v>0.77935410874248634</v>
      </c>
      <c r="N157" s="124">
        <f>IF(RES_hhdet_tes!N157=0,"",RES_hhdet_tes!N157/RES_hhdet_fec!N157)</f>
        <v>0.78538976752989842</v>
      </c>
      <c r="O157" s="124">
        <f>IF(RES_hhdet_tes!O157=0,"",RES_hhdet_tes!O157/RES_hhdet_fec!O157)</f>
        <v>0.78562903397338968</v>
      </c>
      <c r="P157" s="124">
        <f>IF(RES_hhdet_tes!P157=0,"",RES_hhdet_tes!P157/RES_hhdet_fec!P157)</f>
        <v>0.78565664934664226</v>
      </c>
      <c r="Q157" s="124">
        <f>IF(RES_hhdet_tes!Q157=0,"",RES_hhdet_tes!Q157/RES_hhdet_fec!Q157)</f>
        <v>0.79115796680628692</v>
      </c>
      <c r="R157" s="124">
        <f>IF(RES_hhdet_tes!R157=0,"",RES_hhdet_tes!R157/RES_hhdet_fec!R157)</f>
        <v>0.79605669359960285</v>
      </c>
      <c r="S157" s="124">
        <f>IF(RES_hhdet_tes!S157=0,"",RES_hhdet_tes!S157/RES_hhdet_fec!S157)</f>
        <v>0.80292609960467076</v>
      </c>
      <c r="T157" s="124">
        <f>IF(RES_hhdet_tes!T157=0,"",RES_hhdet_tes!T157/RES_hhdet_fec!T157)</f>
        <v>0.81215970682502958</v>
      </c>
      <c r="U157" s="124">
        <f>IF(RES_hhdet_tes!U157=0,"",RES_hhdet_tes!U157/RES_hhdet_fec!U157)</f>
        <v>0.81815131618905979</v>
      </c>
      <c r="V157" s="124">
        <f>IF(RES_hhdet_tes!V157=0,"",RES_hhdet_tes!V157/RES_hhdet_fec!V157)</f>
        <v>0.81966809155643561</v>
      </c>
      <c r="W157" s="124">
        <f>IF(RES_hhdet_tes!W157=0,"",RES_hhdet_tes!W157/RES_hhdet_fec!W157)</f>
        <v>0.84285334644929089</v>
      </c>
      <c r="DA157" s="130" t="s">
        <v>2054</v>
      </c>
    </row>
    <row r="158" spans="1:105" ht="12" customHeight="1" x14ac:dyDescent="0.25">
      <c r="A158" s="97" t="s">
        <v>50</v>
      </c>
      <c r="B158" s="111">
        <f>IF(RES_hhdet_tes!B158=0,"",RES_hhdet_tes!B158/RES_hhdet_fec!B158)</f>
        <v>0.61513665692996511</v>
      </c>
      <c r="C158" s="111">
        <f>IF(RES_hhdet_tes!C158=0,"",RES_hhdet_tes!C158/RES_hhdet_fec!C158)</f>
        <v>0.61513665692996511</v>
      </c>
      <c r="D158" s="111">
        <f>IF(RES_hhdet_tes!D158=0,"",RES_hhdet_tes!D158/RES_hhdet_fec!D158)</f>
        <v>0.61513665692996511</v>
      </c>
      <c r="E158" s="111">
        <f>IF(RES_hhdet_tes!E158=0,"",RES_hhdet_tes!E158/RES_hhdet_fec!E158)</f>
        <v>0.61513665692996511</v>
      </c>
      <c r="F158" s="111">
        <f>IF(RES_hhdet_tes!F158=0,"",RES_hhdet_tes!F158/RES_hhdet_fec!F158)</f>
        <v>0.61707938542783491</v>
      </c>
      <c r="G158" s="111">
        <f>IF(RES_hhdet_tes!G158=0,"",RES_hhdet_tes!G158/RES_hhdet_fec!G158)</f>
        <v>0.62080083850314327</v>
      </c>
      <c r="H158" s="111">
        <f>IF(RES_hhdet_tes!H158=0,"",RES_hhdet_tes!H158/RES_hhdet_fec!H158)</f>
        <v>0.62186674659953523</v>
      </c>
      <c r="I158" s="111">
        <f>IF(RES_hhdet_tes!I158=0,"",RES_hhdet_tes!I158/RES_hhdet_fec!I158)</f>
        <v>0.62219090225600604</v>
      </c>
      <c r="J158" s="111">
        <f>IF(RES_hhdet_tes!J158=0,"",RES_hhdet_tes!J158/RES_hhdet_fec!J158)</f>
        <v>0.62222664994422283</v>
      </c>
      <c r="K158" s="111">
        <f>IF(RES_hhdet_tes!K158=0,"",RES_hhdet_tes!K158/RES_hhdet_fec!K158)</f>
        <v>0.62248322583133375</v>
      </c>
      <c r="L158" s="111">
        <f>IF(RES_hhdet_tes!L158=0,"",RES_hhdet_tes!L158/RES_hhdet_fec!L158)</f>
        <v>0.62250114004303658</v>
      </c>
      <c r="M158" s="111">
        <f>IF(RES_hhdet_tes!M158=0,"",RES_hhdet_tes!M158/RES_hhdet_fec!M158)</f>
        <v>0.62258557094691314</v>
      </c>
      <c r="N158" s="111">
        <f>IF(RES_hhdet_tes!N158=0,"",RES_hhdet_tes!N158/RES_hhdet_fec!N158)</f>
        <v>0.6227321566625631</v>
      </c>
      <c r="O158" s="111">
        <f>IF(RES_hhdet_tes!O158=0,"",RES_hhdet_tes!O158/RES_hhdet_fec!O158)</f>
        <v>0.62285020819524251</v>
      </c>
      <c r="P158" s="111">
        <f>IF(RES_hhdet_tes!P158=0,"",RES_hhdet_tes!P158/RES_hhdet_fec!P158)</f>
        <v>0.62291580014983539</v>
      </c>
      <c r="Q158" s="111">
        <f>IF(RES_hhdet_tes!Q158=0,"",RES_hhdet_tes!Q158/RES_hhdet_fec!Q158)</f>
        <v>0.62292583689116865</v>
      </c>
      <c r="R158" s="111">
        <f>IF(RES_hhdet_tes!R158=0,"",RES_hhdet_tes!R158/RES_hhdet_fec!R158)</f>
        <v>0.62311704454456862</v>
      </c>
      <c r="S158" s="111">
        <f>IF(RES_hhdet_tes!S158=0,"",RES_hhdet_tes!S158/RES_hhdet_fec!S158)</f>
        <v>0.62361866469075178</v>
      </c>
      <c r="T158" s="111">
        <f>IF(RES_hhdet_tes!T158=0,"",RES_hhdet_tes!T158/RES_hhdet_fec!T158)</f>
        <v>0.62411056379950758</v>
      </c>
      <c r="U158" s="111">
        <f>IF(RES_hhdet_tes!U158=0,"",RES_hhdet_tes!U158/RES_hhdet_fec!U158)</f>
        <v>0.62471454744343624</v>
      </c>
      <c r="V158" s="111">
        <f>IF(RES_hhdet_tes!V158=0,"",RES_hhdet_tes!V158/RES_hhdet_fec!V158)</f>
        <v>0.62527467764790079</v>
      </c>
      <c r="W158" s="111">
        <f>IF(RES_hhdet_tes!W158=0,"",RES_hhdet_tes!W158/RES_hhdet_fec!W158)</f>
        <v>0.62540631188262019</v>
      </c>
      <c r="DA158" s="63" t="s">
        <v>2055</v>
      </c>
    </row>
    <row r="159" spans="1:105" ht="12" customHeight="1" x14ac:dyDescent="0.25">
      <c r="A159" s="109" t="s">
        <v>120</v>
      </c>
      <c r="B159" s="45">
        <f>IF(RES_hhdet_tes!B159=0,"",RES_hhdet_tes!B159/RES_hhdet_fec!B159)</f>
        <v>0.7589786089671039</v>
      </c>
      <c r="C159" s="45">
        <f>IF(RES_hhdet_tes!C159=0,"",RES_hhdet_tes!C159/RES_hhdet_fec!C159)</f>
        <v>0.76429986744938772</v>
      </c>
      <c r="D159" s="45">
        <f>IF(RES_hhdet_tes!D159=0,"",RES_hhdet_tes!D159/RES_hhdet_fec!D159)</f>
        <v>0.76945279795152155</v>
      </c>
      <c r="E159" s="45">
        <f>IF(RES_hhdet_tes!E159=0,"",RES_hhdet_tes!E159/RES_hhdet_fec!E159)</f>
        <v>0.77222145171148493</v>
      </c>
      <c r="F159" s="45">
        <f>IF(RES_hhdet_tes!F159=0,"",RES_hhdet_tes!F159/RES_hhdet_fec!F159)</f>
        <v>0.77380369224778955</v>
      </c>
      <c r="G159" s="45">
        <f>IF(RES_hhdet_tes!G159=0,"",RES_hhdet_tes!G159/RES_hhdet_fec!G159)</f>
        <v>0.77547551680158378</v>
      </c>
      <c r="H159" s="45">
        <f>IF(RES_hhdet_tes!H159=0,"",RES_hhdet_tes!H159/RES_hhdet_fec!H159)</f>
        <v>0.77747457930667441</v>
      </c>
      <c r="I159" s="45">
        <f>IF(RES_hhdet_tes!I159=0,"",RES_hhdet_tes!I159/RES_hhdet_fec!I159)</f>
        <v>0.77941655852483516</v>
      </c>
      <c r="J159" s="45">
        <f>IF(RES_hhdet_tes!J159=0,"",RES_hhdet_tes!J159/RES_hhdet_fec!J159)</f>
        <v>0.78133414305394389</v>
      </c>
      <c r="K159" s="45">
        <f>IF(RES_hhdet_tes!K159=0,"",RES_hhdet_tes!K159/RES_hhdet_fec!K159)</f>
        <v>0.78310976233363638</v>
      </c>
      <c r="L159" s="45">
        <f>IF(RES_hhdet_tes!L159=0,"",RES_hhdet_tes!L159/RES_hhdet_fec!L159)</f>
        <v>0.78497220619438524</v>
      </c>
      <c r="M159" s="45">
        <f>IF(RES_hhdet_tes!M159=0,"",RES_hhdet_tes!M159/RES_hhdet_fec!M159)</f>
        <v>0.78697395344512866</v>
      </c>
      <c r="N159" s="45">
        <f>IF(RES_hhdet_tes!N159=0,"",RES_hhdet_tes!N159/RES_hhdet_fec!N159)</f>
        <v>0.78934845058807246</v>
      </c>
      <c r="O159" s="45">
        <f>IF(RES_hhdet_tes!O159=0,"",RES_hhdet_tes!O159/RES_hhdet_fec!O159)</f>
        <v>0.79222694239922042</v>
      </c>
      <c r="P159" s="45">
        <f>IF(RES_hhdet_tes!P159=0,"",RES_hhdet_tes!P159/RES_hhdet_fec!P159)</f>
        <v>0.79633437010089558</v>
      </c>
      <c r="Q159" s="45">
        <f>IF(RES_hhdet_tes!Q159=0,"",RES_hhdet_tes!Q159/RES_hhdet_fec!Q159)</f>
        <v>0.80150998066106083</v>
      </c>
      <c r="R159" s="45">
        <f>IF(RES_hhdet_tes!R159=0,"",RES_hhdet_tes!R159/RES_hhdet_fec!R159)</f>
        <v>0.80832644670316567</v>
      </c>
      <c r="S159" s="45">
        <f>IF(RES_hhdet_tes!S159=0,"",RES_hhdet_tes!S159/RES_hhdet_fec!S159)</f>
        <v>0.81720858322317536</v>
      </c>
      <c r="T159" s="45">
        <f>IF(RES_hhdet_tes!T159=0,"",RES_hhdet_tes!T159/RES_hhdet_fec!T159)</f>
        <v>0.8281087971549449</v>
      </c>
      <c r="U159" s="45">
        <f>IF(RES_hhdet_tes!U159=0,"",RES_hhdet_tes!U159/RES_hhdet_fec!U159)</f>
        <v>0.83917117368776306</v>
      </c>
      <c r="V159" s="45">
        <f>IF(RES_hhdet_tes!V159=0,"",RES_hhdet_tes!V159/RES_hhdet_fec!V159)</f>
        <v>0.84948534243165497</v>
      </c>
      <c r="W159" s="45">
        <f>IF(RES_hhdet_tes!W159=0,"",RES_hhdet_tes!W159/RES_hhdet_fec!W159)</f>
        <v>0.85894749569613471</v>
      </c>
      <c r="DA159" s="60" t="s">
        <v>2056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>
        <f>IF(RES_hhdet_tes!B161=0,"",RES_hhdet_tes!B161/RES_hhdet_fec!B161)</f>
        <v>0.71795633030168116</v>
      </c>
      <c r="C161" s="119">
        <f>IF(RES_hhdet_tes!C161=0,"",RES_hhdet_tes!C161/RES_hhdet_fec!C161)</f>
        <v>0.72047969727095873</v>
      </c>
      <c r="D161" s="119">
        <f>IF(RES_hhdet_tes!D161=0,"",RES_hhdet_tes!D161/RES_hhdet_fec!D161)</f>
        <v>0.72629991972402097</v>
      </c>
      <c r="E161" s="119">
        <f>IF(RES_hhdet_tes!E161=0,"",RES_hhdet_tes!E161/RES_hhdet_fec!E161)</f>
        <v>0.74166282673078554</v>
      </c>
      <c r="F161" s="119">
        <f>IF(RES_hhdet_tes!F161=0,"",RES_hhdet_tes!F161/RES_hhdet_fec!F161)</f>
        <v>0.73021974933303779</v>
      </c>
      <c r="G161" s="119">
        <f>IF(RES_hhdet_tes!G161=0,"",RES_hhdet_tes!G161/RES_hhdet_fec!G161)</f>
        <v>0.73448594297518277</v>
      </c>
      <c r="H161" s="119">
        <f>IF(RES_hhdet_tes!H161=0,"",RES_hhdet_tes!H161/RES_hhdet_fec!H161)</f>
        <v>0.74328905394414946</v>
      </c>
      <c r="I161" s="119">
        <f>IF(RES_hhdet_tes!I161=0,"",RES_hhdet_tes!I161/RES_hhdet_fec!I161)</f>
        <v>0.74175715041353285</v>
      </c>
      <c r="J161" s="119">
        <f>IF(RES_hhdet_tes!J161=0,"",RES_hhdet_tes!J161/RES_hhdet_fec!J161)</f>
        <v>0.75220504636144525</v>
      </c>
      <c r="K161" s="119">
        <f>IF(RES_hhdet_tes!K161=0,"",RES_hhdet_tes!K161/RES_hhdet_fec!K161)</f>
        <v>0.75460490453771012</v>
      </c>
      <c r="L161" s="119">
        <f>IF(RES_hhdet_tes!L161=0,"",RES_hhdet_tes!L161/RES_hhdet_fec!L161)</f>
        <v>0.76995409754623167</v>
      </c>
      <c r="M161" s="119">
        <f>IF(RES_hhdet_tes!M161=0,"",RES_hhdet_tes!M161/RES_hhdet_fec!M161)</f>
        <v>0.78599464021360266</v>
      </c>
      <c r="N161" s="119">
        <f>IF(RES_hhdet_tes!N161=0,"",RES_hhdet_tes!N161/RES_hhdet_fec!N161)</f>
        <v>0.80254072902980822</v>
      </c>
      <c r="O161" s="119">
        <f>IF(RES_hhdet_tes!O161=0,"",RES_hhdet_tes!O161/RES_hhdet_fec!O161)</f>
        <v>0.80994017243443173</v>
      </c>
      <c r="P161" s="119">
        <f>IF(RES_hhdet_tes!P161=0,"",RES_hhdet_tes!P161/RES_hhdet_fec!P161)</f>
        <v>0.81398575877964985</v>
      </c>
      <c r="Q161" s="119">
        <f>IF(RES_hhdet_tes!Q161=0,"",RES_hhdet_tes!Q161/RES_hhdet_fec!Q161)</f>
        <v>0.81366544050849454</v>
      </c>
      <c r="R161" s="119">
        <f>IF(RES_hhdet_tes!R161=0,"",RES_hhdet_tes!R161/RES_hhdet_fec!R161)</f>
        <v>0.81361140974489832</v>
      </c>
      <c r="S161" s="119">
        <f>IF(RES_hhdet_tes!S161=0,"",RES_hhdet_tes!S161/RES_hhdet_fec!S161)</f>
        <v>0.81041733252223258</v>
      </c>
      <c r="T161" s="119">
        <f>IF(RES_hhdet_tes!T161=0,"",RES_hhdet_tes!T161/RES_hhdet_fec!T161)</f>
        <v>0.82370793031232981</v>
      </c>
      <c r="U161" s="119">
        <f>IF(RES_hhdet_tes!U161=0,"",RES_hhdet_tes!U161/RES_hhdet_fec!U161)</f>
        <v>0.83696653870691884</v>
      </c>
      <c r="V161" s="119">
        <f>IF(RES_hhdet_tes!V161=0,"",RES_hhdet_tes!V161/RES_hhdet_fec!V161)</f>
        <v>0.83732615007234701</v>
      </c>
      <c r="W161" s="119">
        <f>IF(RES_hhdet_tes!W161=0,"",RES_hhdet_tes!W161/RES_hhdet_fec!W161)</f>
        <v>0.84896116818256928</v>
      </c>
      <c r="DA161" s="129" t="s">
        <v>2057</v>
      </c>
    </row>
    <row r="162" spans="1:105" ht="12.95" customHeight="1" x14ac:dyDescent="0.25">
      <c r="A162" s="121" t="s">
        <v>57</v>
      </c>
      <c r="B162" s="124">
        <f>IF(RES_hhdet_tes!B162=0,"",RES_hhdet_tes!B162/RES_hhdet_fec!B162)</f>
        <v>0.71350840272685323</v>
      </c>
      <c r="C162" s="124">
        <f>IF(RES_hhdet_tes!C162=0,"",RES_hhdet_tes!C162/RES_hhdet_fec!C162)</f>
        <v>0.71549803396044054</v>
      </c>
      <c r="D162" s="124">
        <f>IF(RES_hhdet_tes!D162=0,"",RES_hhdet_tes!D162/RES_hhdet_fec!D162)</f>
        <v>0.71743508317790594</v>
      </c>
      <c r="E162" s="124">
        <f>IF(RES_hhdet_tes!E162=0,"",RES_hhdet_tes!E162/RES_hhdet_fec!E162)</f>
        <v>0.72047441363461784</v>
      </c>
      <c r="F162" s="124">
        <f>IF(RES_hhdet_tes!F162=0,"",RES_hhdet_tes!F162/RES_hhdet_fec!F162)</f>
        <v>0.72440820581821375</v>
      </c>
      <c r="G162" s="124">
        <f>IF(RES_hhdet_tes!G162=0,"",RES_hhdet_tes!G162/RES_hhdet_fec!G162)</f>
        <v>0.72903186606853998</v>
      </c>
      <c r="H162" s="124">
        <f>IF(RES_hhdet_tes!H162=0,"",RES_hhdet_tes!H162/RES_hhdet_fec!H162)</f>
        <v>0.7304510032154421</v>
      </c>
      <c r="I162" s="124">
        <f>IF(RES_hhdet_tes!I162=0,"",RES_hhdet_tes!I162/RES_hhdet_fec!I162)</f>
        <v>0.73482493365868073</v>
      </c>
      <c r="J162" s="124">
        <f>IF(RES_hhdet_tes!J162=0,"",RES_hhdet_tes!J162/RES_hhdet_fec!J162)</f>
        <v>0.73709468949677404</v>
      </c>
      <c r="K162" s="124">
        <f>IF(RES_hhdet_tes!K162=0,"",RES_hhdet_tes!K162/RES_hhdet_fec!K162)</f>
        <v>0.74956681914279066</v>
      </c>
      <c r="L162" s="124">
        <f>IF(RES_hhdet_tes!L162=0,"",RES_hhdet_tes!L162/RES_hhdet_fec!L162)</f>
        <v>0.75656162496526491</v>
      </c>
      <c r="M162" s="124">
        <f>IF(RES_hhdet_tes!M162=0,"",RES_hhdet_tes!M162/RES_hhdet_fec!M162)</f>
        <v>0.77025723165090898</v>
      </c>
      <c r="N162" s="124">
        <f>IF(RES_hhdet_tes!N162=0,"",RES_hhdet_tes!N162/RES_hhdet_fec!N162)</f>
        <v>0.78149725266470305</v>
      </c>
      <c r="O162" s="124">
        <f>IF(RES_hhdet_tes!O162=0,"",RES_hhdet_tes!O162/RES_hhdet_fec!O162)</f>
        <v>0.79134643339601363</v>
      </c>
      <c r="P162" s="124">
        <f>IF(RES_hhdet_tes!P162=0,"",RES_hhdet_tes!P162/RES_hhdet_fec!P162)</f>
        <v>0.79479081383897898</v>
      </c>
      <c r="Q162" s="124">
        <f>IF(RES_hhdet_tes!Q162=0,"",RES_hhdet_tes!Q162/RES_hhdet_fec!Q162)</f>
        <v>0.79569919521401677</v>
      </c>
      <c r="R162" s="124">
        <f>IF(RES_hhdet_tes!R162=0,"",RES_hhdet_tes!R162/RES_hhdet_fec!R162)</f>
        <v>0.79606743253403256</v>
      </c>
      <c r="S162" s="124">
        <f>IF(RES_hhdet_tes!S162=0,"",RES_hhdet_tes!S162/RES_hhdet_fec!S162)</f>
        <v>0.79704187995517983</v>
      </c>
      <c r="T162" s="124">
        <f>IF(RES_hhdet_tes!T162=0,"",RES_hhdet_tes!T162/RES_hhdet_fec!T162)</f>
        <v>0.80139005218871651</v>
      </c>
      <c r="U162" s="124">
        <f>IF(RES_hhdet_tes!U162=0,"",RES_hhdet_tes!U162/RES_hhdet_fec!U162)</f>
        <v>0.80951791558578845</v>
      </c>
      <c r="V162" s="124">
        <f>IF(RES_hhdet_tes!V162=0,"",RES_hhdet_tes!V162/RES_hhdet_fec!V162)</f>
        <v>0.81774945329349913</v>
      </c>
      <c r="W162" s="124">
        <f>IF(RES_hhdet_tes!W162=0,"",RES_hhdet_tes!W162/RES_hhdet_fec!W162)</f>
        <v>0.82754320979647833</v>
      </c>
      <c r="DA162" s="130" t="s">
        <v>2058</v>
      </c>
    </row>
    <row r="163" spans="1:105" ht="12" customHeight="1" x14ac:dyDescent="0.25">
      <c r="A163" s="97" t="s">
        <v>53</v>
      </c>
      <c r="B163" s="45">
        <f>IF(RES_hhdet_tes!B163=0,"",RES_hhdet_tes!B163/RES_hhdet_fec!B163)</f>
        <v>0.71350840272685323</v>
      </c>
      <c r="C163" s="45">
        <f>IF(RES_hhdet_tes!C163=0,"",RES_hhdet_tes!C163/RES_hhdet_fec!C163)</f>
        <v>0.71549803396044054</v>
      </c>
      <c r="D163" s="45">
        <f>IF(RES_hhdet_tes!D163=0,"",RES_hhdet_tes!D163/RES_hhdet_fec!D163)</f>
        <v>0.71743508317790594</v>
      </c>
      <c r="E163" s="45">
        <f>IF(RES_hhdet_tes!E163=0,"",RES_hhdet_tes!E163/RES_hhdet_fec!E163)</f>
        <v>0.72047441363461784</v>
      </c>
      <c r="F163" s="45">
        <f>IF(RES_hhdet_tes!F163=0,"",RES_hhdet_tes!F163/RES_hhdet_fec!F163)</f>
        <v>0.72440820581821375</v>
      </c>
      <c r="G163" s="45">
        <f>IF(RES_hhdet_tes!G163=0,"",RES_hhdet_tes!G163/RES_hhdet_fec!G163)</f>
        <v>0.72903186606853998</v>
      </c>
      <c r="H163" s="45">
        <f>IF(RES_hhdet_tes!H163=0,"",RES_hhdet_tes!H163/RES_hhdet_fec!H163)</f>
        <v>0.7304510032154421</v>
      </c>
      <c r="I163" s="45">
        <f>IF(RES_hhdet_tes!I163=0,"",RES_hhdet_tes!I163/RES_hhdet_fec!I163)</f>
        <v>0.73482493365868073</v>
      </c>
      <c r="J163" s="45">
        <f>IF(RES_hhdet_tes!J163=0,"",RES_hhdet_tes!J163/RES_hhdet_fec!J163)</f>
        <v>0.73709468949677404</v>
      </c>
      <c r="K163" s="45">
        <f>IF(RES_hhdet_tes!K163=0,"",RES_hhdet_tes!K163/RES_hhdet_fec!K163)</f>
        <v>0.74956681914279066</v>
      </c>
      <c r="L163" s="45">
        <f>IF(RES_hhdet_tes!L163=0,"",RES_hhdet_tes!L163/RES_hhdet_fec!L163)</f>
        <v>0.75656162496526491</v>
      </c>
      <c r="M163" s="45">
        <f>IF(RES_hhdet_tes!M163=0,"",RES_hhdet_tes!M163/RES_hhdet_fec!M163)</f>
        <v>0.77025723165090898</v>
      </c>
      <c r="N163" s="45">
        <f>IF(RES_hhdet_tes!N163=0,"",RES_hhdet_tes!N163/RES_hhdet_fec!N163)</f>
        <v>0.78149725266470305</v>
      </c>
      <c r="O163" s="45">
        <f>IF(RES_hhdet_tes!O163=0,"",RES_hhdet_tes!O163/RES_hhdet_fec!O163)</f>
        <v>0.79134643339601363</v>
      </c>
      <c r="P163" s="45">
        <f>IF(RES_hhdet_tes!P163=0,"",RES_hhdet_tes!P163/RES_hhdet_fec!P163)</f>
        <v>0.79479081383897898</v>
      </c>
      <c r="Q163" s="45">
        <f>IF(RES_hhdet_tes!Q163=0,"",RES_hhdet_tes!Q163/RES_hhdet_fec!Q163)</f>
        <v>0.79569919521401677</v>
      </c>
      <c r="R163" s="45">
        <f>IF(RES_hhdet_tes!R163=0,"",RES_hhdet_tes!R163/RES_hhdet_fec!R163)</f>
        <v>0.79606743253403256</v>
      </c>
      <c r="S163" s="45">
        <f>IF(RES_hhdet_tes!S163=0,"",RES_hhdet_tes!S163/RES_hhdet_fec!S163)</f>
        <v>0.79704187995517983</v>
      </c>
      <c r="T163" s="45">
        <f>IF(RES_hhdet_tes!T163=0,"",RES_hhdet_tes!T163/RES_hhdet_fec!T163)</f>
        <v>0.80139005218871651</v>
      </c>
      <c r="U163" s="45">
        <f>IF(RES_hhdet_tes!U163=0,"",RES_hhdet_tes!U163/RES_hhdet_fec!U163)</f>
        <v>0.80951791558578845</v>
      </c>
      <c r="V163" s="45">
        <f>IF(RES_hhdet_tes!V163=0,"",RES_hhdet_tes!V163/RES_hhdet_fec!V163)</f>
        <v>0.81774945329349913</v>
      </c>
      <c r="W163" s="45">
        <f>IF(RES_hhdet_tes!W163=0,"",RES_hhdet_tes!W163/RES_hhdet_fec!W163)</f>
        <v>0.82754320979647833</v>
      </c>
      <c r="DA163" s="60" t="s">
        <v>2059</v>
      </c>
    </row>
    <row r="164" spans="1:105" ht="12.95" customHeight="1" x14ac:dyDescent="0.25">
      <c r="A164" s="121" t="s">
        <v>92</v>
      </c>
      <c r="B164" s="124">
        <f>IF(RES_hhdet_tes!B164=0,"",RES_hhdet_tes!B164/RES_hhdet_fec!B164)</f>
        <v>1.8458333023775315</v>
      </c>
      <c r="C164" s="124">
        <f>IF(RES_hhdet_tes!C164=0,"",RES_hhdet_tes!C164/RES_hhdet_fec!C164)</f>
        <v>1.9037113574701834</v>
      </c>
      <c r="D164" s="124">
        <f>IF(RES_hhdet_tes!D164=0,"",RES_hhdet_tes!D164/RES_hhdet_fec!D164)</f>
        <v>1.9663731037238248</v>
      </c>
      <c r="E164" s="124">
        <f>IF(RES_hhdet_tes!E164=0,"",RES_hhdet_tes!E164/RES_hhdet_fec!E164)</f>
        <v>2.0389303128513636</v>
      </c>
      <c r="F164" s="124">
        <f>IF(RES_hhdet_tes!F164=0,"",RES_hhdet_tes!F164/RES_hhdet_fec!F164)</f>
        <v>2.1179352422315665</v>
      </c>
      <c r="G164" s="124">
        <f>IF(RES_hhdet_tes!G164=0,"",RES_hhdet_tes!G164/RES_hhdet_fec!G164)</f>
        <v>2.232540463851028</v>
      </c>
      <c r="H164" s="124">
        <f>IF(RES_hhdet_tes!H164=0,"",RES_hhdet_tes!H164/RES_hhdet_fec!H164)</f>
        <v>2.4894504777398097</v>
      </c>
      <c r="I164" s="124">
        <f>IF(RES_hhdet_tes!I164=0,"",RES_hhdet_tes!I164/RES_hhdet_fec!I164)</f>
        <v>2.6544800966034465</v>
      </c>
      <c r="J164" s="124">
        <f>IF(RES_hhdet_tes!J164=0,"",RES_hhdet_tes!J164/RES_hhdet_fec!J164)</f>
        <v>2.6926746640593482</v>
      </c>
      <c r="K164" s="124">
        <f>IF(RES_hhdet_tes!K164=0,"",RES_hhdet_tes!K164/RES_hhdet_fec!K164)</f>
        <v>2.8398306983166712</v>
      </c>
      <c r="L164" s="124">
        <f>IF(RES_hhdet_tes!L164=0,"",RES_hhdet_tes!L164/RES_hhdet_fec!L164)</f>
        <v>2.9957636371827174</v>
      </c>
      <c r="M164" s="124">
        <f>IF(RES_hhdet_tes!M164=0,"",RES_hhdet_tes!M164/RES_hhdet_fec!M164)</f>
        <v>3.1192943998869556</v>
      </c>
      <c r="N164" s="124">
        <f>IF(RES_hhdet_tes!N164=0,"",RES_hhdet_tes!N164/RES_hhdet_fec!N164)</f>
        <v>3.2935802866309145</v>
      </c>
      <c r="O164" s="124">
        <f>IF(RES_hhdet_tes!O164=0,"",RES_hhdet_tes!O164/RES_hhdet_fec!O164)</f>
        <v>3.3951175300693075</v>
      </c>
      <c r="P164" s="124">
        <f>IF(RES_hhdet_tes!P164=0,"",RES_hhdet_tes!P164/RES_hhdet_fec!P164)</f>
        <v>3.4759776096217521</v>
      </c>
      <c r="Q164" s="124">
        <f>IF(RES_hhdet_tes!Q164=0,"",RES_hhdet_tes!Q164/RES_hhdet_fec!Q164)</f>
        <v>3.5185513063689537</v>
      </c>
      <c r="R164" s="124">
        <f>IF(RES_hhdet_tes!R164=0,"",RES_hhdet_tes!R164/RES_hhdet_fec!R164)</f>
        <v>3.5086271979083139</v>
      </c>
      <c r="S164" s="124">
        <f>IF(RES_hhdet_tes!S164=0,"",RES_hhdet_tes!S164/RES_hhdet_fec!S164)</f>
        <v>3.5469251554747578</v>
      </c>
      <c r="T164" s="124">
        <f>IF(RES_hhdet_tes!T164=0,"",RES_hhdet_tes!T164/RES_hhdet_fec!T164)</f>
        <v>3.6169731128106881</v>
      </c>
      <c r="U164" s="124">
        <f>IF(RES_hhdet_tes!U164=0,"",RES_hhdet_tes!U164/RES_hhdet_fec!U164)</f>
        <v>3.7465099520412095</v>
      </c>
      <c r="V164" s="124">
        <f>IF(RES_hhdet_tes!V164=0,"",RES_hhdet_tes!V164/RES_hhdet_fec!V164)</f>
        <v>4.0290552812160776</v>
      </c>
      <c r="W164" s="124">
        <f>IF(RES_hhdet_tes!W164=0,"",RES_hhdet_tes!W164/RES_hhdet_fec!W164)</f>
        <v>4.1929232122305669</v>
      </c>
      <c r="DA164" s="130" t="s">
        <v>2060</v>
      </c>
    </row>
    <row r="165" spans="1:105" ht="12" customHeight="1" x14ac:dyDescent="0.25">
      <c r="A165" s="97" t="s">
        <v>53</v>
      </c>
      <c r="B165" s="111">
        <f>IF(RES_hhdet_tes!B165=0,"",RES_hhdet_tes!B165/RES_hhdet_fec!B165)</f>
        <v>1.8458333023775315</v>
      </c>
      <c r="C165" s="111">
        <f>IF(RES_hhdet_tes!C165=0,"",RES_hhdet_tes!C165/RES_hhdet_fec!C165)</f>
        <v>1.9037113574701834</v>
      </c>
      <c r="D165" s="111">
        <f>IF(RES_hhdet_tes!D165=0,"",RES_hhdet_tes!D165/RES_hhdet_fec!D165)</f>
        <v>1.9663731037238248</v>
      </c>
      <c r="E165" s="111">
        <f>IF(RES_hhdet_tes!E165=0,"",RES_hhdet_tes!E165/RES_hhdet_fec!E165)</f>
        <v>2.0389303128513636</v>
      </c>
      <c r="F165" s="111">
        <f>IF(RES_hhdet_tes!F165=0,"",RES_hhdet_tes!F165/RES_hhdet_fec!F165)</f>
        <v>2.1179352422315665</v>
      </c>
      <c r="G165" s="111">
        <f>IF(RES_hhdet_tes!G165=0,"",RES_hhdet_tes!G165/RES_hhdet_fec!G165)</f>
        <v>2.232540463851028</v>
      </c>
      <c r="H165" s="111">
        <f>IF(RES_hhdet_tes!H165=0,"",RES_hhdet_tes!H165/RES_hhdet_fec!H165)</f>
        <v>2.4894504777398097</v>
      </c>
      <c r="I165" s="111">
        <f>IF(RES_hhdet_tes!I165=0,"",RES_hhdet_tes!I165/RES_hhdet_fec!I165)</f>
        <v>2.6544800966034465</v>
      </c>
      <c r="J165" s="111">
        <f>IF(RES_hhdet_tes!J165=0,"",RES_hhdet_tes!J165/RES_hhdet_fec!J165)</f>
        <v>2.6926746640593482</v>
      </c>
      <c r="K165" s="111">
        <f>IF(RES_hhdet_tes!K165=0,"",RES_hhdet_tes!K165/RES_hhdet_fec!K165)</f>
        <v>2.8398306983166712</v>
      </c>
      <c r="L165" s="111">
        <f>IF(RES_hhdet_tes!L165=0,"",RES_hhdet_tes!L165/RES_hhdet_fec!L165)</f>
        <v>2.9957636371827174</v>
      </c>
      <c r="M165" s="111">
        <f>IF(RES_hhdet_tes!M165=0,"",RES_hhdet_tes!M165/RES_hhdet_fec!M165)</f>
        <v>3.1192943998869556</v>
      </c>
      <c r="N165" s="111">
        <f>IF(RES_hhdet_tes!N165=0,"",RES_hhdet_tes!N165/RES_hhdet_fec!N165)</f>
        <v>3.2935802866309145</v>
      </c>
      <c r="O165" s="111">
        <f>IF(RES_hhdet_tes!O165=0,"",RES_hhdet_tes!O165/RES_hhdet_fec!O165)</f>
        <v>3.3951175300693075</v>
      </c>
      <c r="P165" s="111">
        <f>IF(RES_hhdet_tes!P165=0,"",RES_hhdet_tes!P165/RES_hhdet_fec!P165)</f>
        <v>3.4759776096217521</v>
      </c>
      <c r="Q165" s="111">
        <f>IF(RES_hhdet_tes!Q165=0,"",RES_hhdet_tes!Q165/RES_hhdet_fec!Q165)</f>
        <v>3.5185513063689537</v>
      </c>
      <c r="R165" s="111">
        <f>IF(RES_hhdet_tes!R165=0,"",RES_hhdet_tes!R165/RES_hhdet_fec!R165)</f>
        <v>3.5086271979083139</v>
      </c>
      <c r="S165" s="111">
        <f>IF(RES_hhdet_tes!S165=0,"",RES_hhdet_tes!S165/RES_hhdet_fec!S165)</f>
        <v>3.5469251554747578</v>
      </c>
      <c r="T165" s="111">
        <f>IF(RES_hhdet_tes!T165=0,"",RES_hhdet_tes!T165/RES_hhdet_fec!T165)</f>
        <v>3.6169731128106881</v>
      </c>
      <c r="U165" s="111">
        <f>IF(RES_hhdet_tes!U165=0,"",RES_hhdet_tes!U165/RES_hhdet_fec!U165)</f>
        <v>3.7465099520412095</v>
      </c>
      <c r="V165" s="111">
        <f>IF(RES_hhdet_tes!V165=0,"",RES_hhdet_tes!V165/RES_hhdet_fec!V165)</f>
        <v>4.0290552812160776</v>
      </c>
      <c r="W165" s="111">
        <f>IF(RES_hhdet_tes!W165=0,"",RES_hhdet_tes!W165/RES_hhdet_fec!W165)</f>
        <v>4.1929232122305669</v>
      </c>
      <c r="DA165" s="63" t="s">
        <v>2061</v>
      </c>
    </row>
    <row r="166" spans="1:105" ht="12" customHeight="1" x14ac:dyDescent="0.25">
      <c r="A166" s="121" t="s">
        <v>55</v>
      </c>
      <c r="B166" s="124">
        <f>IF(RES_hhdet_tes!B166=0,"",RES_hhdet_tes!B166/RES_hhdet_fec!B166)</f>
        <v>0.66162543371496507</v>
      </c>
      <c r="C166" s="124">
        <f>IF(RES_hhdet_tes!C166=0,"",RES_hhdet_tes!C166/RES_hhdet_fec!C166)</f>
        <v>0.66673772241552542</v>
      </c>
      <c r="D166" s="124">
        <f>IF(RES_hhdet_tes!D166=0,"",RES_hhdet_tes!D166/RES_hhdet_fec!D166)</f>
        <v>0.67732485739234616</v>
      </c>
      <c r="E166" s="124">
        <f>IF(RES_hhdet_tes!E166=0,"",RES_hhdet_tes!E166/RES_hhdet_fec!E166)</f>
        <v>0.6850639203213752</v>
      </c>
      <c r="F166" s="124">
        <f>IF(RES_hhdet_tes!F166=0,"",RES_hhdet_tes!F166/RES_hhdet_fec!F166)</f>
        <v>0.68899110709023403</v>
      </c>
      <c r="G166" s="124">
        <f>IF(RES_hhdet_tes!G166=0,"",RES_hhdet_tes!G166/RES_hhdet_fec!G166)</f>
        <v>0.69320043985859858</v>
      </c>
      <c r="H166" s="124">
        <f>IF(RES_hhdet_tes!H166=0,"",RES_hhdet_tes!H166/RES_hhdet_fec!H166)</f>
        <v>0.69993732057318658</v>
      </c>
      <c r="I166" s="124">
        <f>IF(RES_hhdet_tes!I166=0,"",RES_hhdet_tes!I166/RES_hhdet_fec!I166)</f>
        <v>0.72234529139883652</v>
      </c>
      <c r="J166" s="124">
        <f>IF(RES_hhdet_tes!J166=0,"",RES_hhdet_tes!J166/RES_hhdet_fec!J166)</f>
        <v>0.72862236559397109</v>
      </c>
      <c r="K166" s="124">
        <f>IF(RES_hhdet_tes!K166=0,"",RES_hhdet_tes!K166/RES_hhdet_fec!K166)</f>
        <v>0.75489513657512453</v>
      </c>
      <c r="L166" s="124">
        <f>IF(RES_hhdet_tes!L166=0,"",RES_hhdet_tes!L166/RES_hhdet_fec!L166)</f>
        <v>0.76287235797289854</v>
      </c>
      <c r="M166" s="124">
        <f>IF(RES_hhdet_tes!M166=0,"",RES_hhdet_tes!M166/RES_hhdet_fec!M166)</f>
        <v>0.77259751342680305</v>
      </c>
      <c r="N166" s="124">
        <f>IF(RES_hhdet_tes!N166=0,"",RES_hhdet_tes!N166/RES_hhdet_fec!N166)</f>
        <v>0.78601172720776313</v>
      </c>
      <c r="O166" s="124">
        <f>IF(RES_hhdet_tes!O166=0,"",RES_hhdet_tes!O166/RES_hhdet_fec!O166)</f>
        <v>0.77519251848672777</v>
      </c>
      <c r="P166" s="124">
        <f>IF(RES_hhdet_tes!P166=0,"",RES_hhdet_tes!P166/RES_hhdet_fec!P166)</f>
        <v>0.76755413416962104</v>
      </c>
      <c r="Q166" s="124">
        <f>IF(RES_hhdet_tes!Q166=0,"",RES_hhdet_tes!Q166/RES_hhdet_fec!Q166)</f>
        <v>0.78764019228164261</v>
      </c>
      <c r="R166" s="124">
        <f>IF(RES_hhdet_tes!R166=0,"",RES_hhdet_tes!R166/RES_hhdet_fec!R166)</f>
        <v>0.78869981441760961</v>
      </c>
      <c r="S166" s="124">
        <f>IF(RES_hhdet_tes!S166=0,"",RES_hhdet_tes!S166/RES_hhdet_fec!S166)</f>
        <v>0.79431236362816715</v>
      </c>
      <c r="T166" s="124">
        <f>IF(RES_hhdet_tes!T166=0,"",RES_hhdet_tes!T166/RES_hhdet_fec!T166)</f>
        <v>0.80639577367258919</v>
      </c>
      <c r="U166" s="124">
        <f>IF(RES_hhdet_tes!U166=0,"",RES_hhdet_tes!U166/RES_hhdet_fec!U166)</f>
        <v>0.80895175254389573</v>
      </c>
      <c r="V166" s="124">
        <f>IF(RES_hhdet_tes!V166=0,"",RES_hhdet_tes!V166/RES_hhdet_fec!V166)</f>
        <v>0.83338331368238994</v>
      </c>
      <c r="W166" s="124">
        <f>IF(RES_hhdet_tes!W166=0,"",RES_hhdet_tes!W166/RES_hhdet_fec!W166)</f>
        <v>0.84450794014791131</v>
      </c>
      <c r="DA166" s="130" t="s">
        <v>2062</v>
      </c>
    </row>
    <row r="167" spans="1:105" ht="12" customHeight="1" x14ac:dyDescent="0.25">
      <c r="A167" s="97" t="s">
        <v>124</v>
      </c>
      <c r="B167" s="111">
        <f>IF(RES_hhdet_tes!B167=0,"",RES_hhdet_tes!B167/RES_hhdet_fec!B167)</f>
        <v>0.59909305143245484</v>
      </c>
      <c r="C167" s="111">
        <f>IF(RES_hhdet_tes!C167=0,"",RES_hhdet_tes!C167/RES_hhdet_fec!C167)</f>
        <v>0.5999423310553158</v>
      </c>
      <c r="D167" s="111">
        <f>IF(RES_hhdet_tes!D167=0,"",RES_hhdet_tes!D167/RES_hhdet_fec!D167)</f>
        <v>0.60557576037333538</v>
      </c>
      <c r="E167" s="111">
        <f>IF(RES_hhdet_tes!E167=0,"",RES_hhdet_tes!E167/RES_hhdet_fec!E167)</f>
        <v>0.60969133249251795</v>
      </c>
      <c r="F167" s="111">
        <f>IF(RES_hhdet_tes!F167=0,"",RES_hhdet_tes!F167/RES_hhdet_fec!F167)</f>
        <v>0.61222224195609332</v>
      </c>
      <c r="G167" s="111">
        <f>IF(RES_hhdet_tes!G167=0,"",RES_hhdet_tes!G167/RES_hhdet_fec!G167)</f>
        <v>0.61665024887408992</v>
      </c>
      <c r="H167" s="111">
        <f>IF(RES_hhdet_tes!H167=0,"",RES_hhdet_tes!H167/RES_hhdet_fec!H167)</f>
        <v>0.62463856463212175</v>
      </c>
      <c r="I167" s="111">
        <f>IF(RES_hhdet_tes!I167=0,"",RES_hhdet_tes!I167/RES_hhdet_fec!I167)</f>
        <v>0.62874049268298304</v>
      </c>
      <c r="J167" s="111">
        <f>IF(RES_hhdet_tes!J167=0,"",RES_hhdet_tes!J167/RES_hhdet_fec!J167)</f>
        <v>0.62956089541257521</v>
      </c>
      <c r="K167" s="111">
        <f>IF(RES_hhdet_tes!K167=0,"",RES_hhdet_tes!K167/RES_hhdet_fec!K167)</f>
        <v>0.63114570156870387</v>
      </c>
      <c r="L167" s="111">
        <f>IF(RES_hhdet_tes!L167=0,"",RES_hhdet_tes!L167/RES_hhdet_fec!L167)</f>
        <v>0.63499789408395968</v>
      </c>
      <c r="M167" s="111">
        <f>IF(RES_hhdet_tes!M167=0,"",RES_hhdet_tes!M167/RES_hhdet_fec!M167)</f>
        <v>0.64934578584201363</v>
      </c>
      <c r="N167" s="111" t="str">
        <f>IF(RES_hhdet_tes!N167=0,"",RES_hhdet_tes!N167/RES_hhdet_fec!N167)</f>
        <v/>
      </c>
      <c r="O167" s="111" t="str">
        <f>IF(RES_hhdet_tes!O167=0,"",RES_hhdet_tes!O167/RES_hhdet_fec!O167)</f>
        <v/>
      </c>
      <c r="P167" s="111" t="str">
        <f>IF(RES_hhdet_tes!P167=0,"",RES_hhdet_tes!P167/RES_hhdet_fec!P167)</f>
        <v/>
      </c>
      <c r="Q167" s="111" t="str">
        <f>IF(RES_hhdet_tes!Q167=0,"",RES_hhdet_tes!Q167/RES_hhdet_fec!Q167)</f>
        <v/>
      </c>
      <c r="R167" s="111" t="str">
        <f>IF(RES_hhdet_tes!R167=0,"",RES_hhdet_tes!R167/RES_hhdet_fec!R167)</f>
        <v/>
      </c>
      <c r="S167" s="111" t="str">
        <f>IF(RES_hhdet_tes!S167=0,"",RES_hhdet_tes!S167/RES_hhdet_fec!S167)</f>
        <v/>
      </c>
      <c r="T167" s="111" t="str">
        <f>IF(RES_hhdet_tes!T167=0,"",RES_hhdet_tes!T167/RES_hhdet_fec!T167)</f>
        <v/>
      </c>
      <c r="U167" s="111" t="str">
        <f>IF(RES_hhdet_tes!U167=0,"",RES_hhdet_tes!U167/RES_hhdet_fec!U167)</f>
        <v/>
      </c>
      <c r="V167" s="111" t="str">
        <f>IF(RES_hhdet_tes!V167=0,"",RES_hhdet_tes!V167/RES_hhdet_fec!V167)</f>
        <v/>
      </c>
      <c r="W167" s="111" t="str">
        <f>IF(RES_hhdet_tes!W167=0,"",RES_hhdet_tes!W167/RES_hhdet_fec!W167)</f>
        <v/>
      </c>
      <c r="DA167" s="63" t="s">
        <v>2063</v>
      </c>
    </row>
    <row r="168" spans="1:105" ht="12" customHeight="1" x14ac:dyDescent="0.25">
      <c r="A168" s="97" t="s">
        <v>123</v>
      </c>
      <c r="B168" s="111" t="str">
        <f>IF(RES_hhdet_tes!B168=0,"",RES_hhdet_tes!B168/RES_hhdet_fec!B168)</f>
        <v/>
      </c>
      <c r="C168" s="111" t="str">
        <f>IF(RES_hhdet_tes!C168=0,"",RES_hhdet_tes!C168/RES_hhdet_fec!C168)</f>
        <v/>
      </c>
      <c r="D168" s="111" t="str">
        <f>IF(RES_hhdet_tes!D168=0,"",RES_hhdet_tes!D168/RES_hhdet_fec!D168)</f>
        <v/>
      </c>
      <c r="E168" s="111" t="str">
        <f>IF(RES_hhdet_tes!E168=0,"",RES_hhdet_tes!E168/RES_hhdet_fec!E168)</f>
        <v/>
      </c>
      <c r="F168" s="111" t="str">
        <f>IF(RES_hhdet_tes!F168=0,"",RES_hhdet_tes!F168/RES_hhdet_fec!F168)</f>
        <v/>
      </c>
      <c r="G168" s="111" t="str">
        <f>IF(RES_hhdet_tes!G168=0,"",RES_hhdet_tes!G168/RES_hhdet_fec!G168)</f>
        <v/>
      </c>
      <c r="H168" s="111">
        <f>IF(RES_hhdet_tes!H168=0,"",RES_hhdet_tes!H168/RES_hhdet_fec!H168)</f>
        <v>0.77952858271387671</v>
      </c>
      <c r="I168" s="111">
        <f>IF(RES_hhdet_tes!I168=0,"",RES_hhdet_tes!I168/RES_hhdet_fec!I168)</f>
        <v>0.77672656765059866</v>
      </c>
      <c r="J168" s="111">
        <f>IF(RES_hhdet_tes!J168=0,"",RES_hhdet_tes!J168/RES_hhdet_fec!J168)</f>
        <v>0.79013316370051023</v>
      </c>
      <c r="K168" s="111">
        <f>IF(RES_hhdet_tes!K168=0,"",RES_hhdet_tes!K168/RES_hhdet_fec!K168)</f>
        <v>0.79308623070766426</v>
      </c>
      <c r="L168" s="111">
        <f>IF(RES_hhdet_tes!L168=0,"",RES_hhdet_tes!L168/RES_hhdet_fec!L168)</f>
        <v>0.78581148218849828</v>
      </c>
      <c r="M168" s="111">
        <f>IF(RES_hhdet_tes!M168=0,"",RES_hhdet_tes!M168/RES_hhdet_fec!M168)</f>
        <v>0.78042894628892401</v>
      </c>
      <c r="N168" s="111" t="str">
        <f>IF(RES_hhdet_tes!N168=0,"",RES_hhdet_tes!N168/RES_hhdet_fec!N168)</f>
        <v/>
      </c>
      <c r="O168" s="111" t="str">
        <f>IF(RES_hhdet_tes!O168=0,"",RES_hhdet_tes!O168/RES_hhdet_fec!O168)</f>
        <v/>
      </c>
      <c r="P168" s="111" t="str">
        <f>IF(RES_hhdet_tes!P168=0,"",RES_hhdet_tes!P168/RES_hhdet_fec!P168)</f>
        <v/>
      </c>
      <c r="Q168" s="111" t="str">
        <f>IF(RES_hhdet_tes!Q168=0,"",RES_hhdet_tes!Q168/RES_hhdet_fec!Q168)</f>
        <v/>
      </c>
      <c r="R168" s="111" t="str">
        <f>IF(RES_hhdet_tes!R168=0,"",RES_hhdet_tes!R168/RES_hhdet_fec!R168)</f>
        <v/>
      </c>
      <c r="S168" s="111" t="str">
        <f>IF(RES_hhdet_tes!S168=0,"",RES_hhdet_tes!S168/RES_hhdet_fec!S168)</f>
        <v/>
      </c>
      <c r="T168" s="111" t="str">
        <f>IF(RES_hhdet_tes!T168=0,"",RES_hhdet_tes!T168/RES_hhdet_fec!T168)</f>
        <v/>
      </c>
      <c r="U168" s="111" t="str">
        <f>IF(RES_hhdet_tes!U168=0,"",RES_hhdet_tes!U168/RES_hhdet_fec!U168)</f>
        <v/>
      </c>
      <c r="V168" s="111" t="str">
        <f>IF(RES_hhdet_tes!V168=0,"",RES_hhdet_tes!V168/RES_hhdet_fec!V168)</f>
        <v/>
      </c>
      <c r="W168" s="111" t="str">
        <f>IF(RES_hhdet_tes!W168=0,"",RES_hhdet_tes!W168/RES_hhdet_fec!W168)</f>
        <v/>
      </c>
      <c r="DA168" s="63" t="s">
        <v>2064</v>
      </c>
    </row>
    <row r="169" spans="1:105" ht="12" customHeight="1" x14ac:dyDescent="0.25">
      <c r="A169" s="100" t="s">
        <v>50</v>
      </c>
      <c r="B169" s="112" t="str">
        <f>IF(RES_hhdet_tes!B169=0,"",RES_hhdet_tes!B169/RES_hhdet_fec!B169)</f>
        <v/>
      </c>
      <c r="C169" s="112" t="str">
        <f>IF(RES_hhdet_tes!C169=0,"",RES_hhdet_tes!C169/RES_hhdet_fec!C169)</f>
        <v/>
      </c>
      <c r="D169" s="112" t="str">
        <f>IF(RES_hhdet_tes!D169=0,"",RES_hhdet_tes!D169/RES_hhdet_fec!D169)</f>
        <v/>
      </c>
      <c r="E169" s="112" t="str">
        <f>IF(RES_hhdet_tes!E169=0,"",RES_hhdet_tes!E169/RES_hhdet_fec!E169)</f>
        <v/>
      </c>
      <c r="F169" s="112" t="str">
        <f>IF(RES_hhdet_tes!F169=0,"",RES_hhdet_tes!F169/RES_hhdet_fec!F169)</f>
        <v/>
      </c>
      <c r="G169" s="112" t="str">
        <f>IF(RES_hhdet_tes!G169=0,"",RES_hhdet_tes!G169/RES_hhdet_fec!G169)</f>
        <v/>
      </c>
      <c r="H169" s="112">
        <f>IF(RES_hhdet_tes!H169=0,"",RES_hhdet_tes!H169/RES_hhdet_fec!H169)</f>
        <v>0.63460985092259969</v>
      </c>
      <c r="I169" s="112">
        <f>IF(RES_hhdet_tes!I169=0,"",RES_hhdet_tes!I169/RES_hhdet_fec!I169)</f>
        <v>0.63460985092259969</v>
      </c>
      <c r="J169" s="112">
        <f>IF(RES_hhdet_tes!J169=0,"",RES_hhdet_tes!J169/RES_hhdet_fec!J169)</f>
        <v>0.63460985092259969</v>
      </c>
      <c r="K169" s="112">
        <f>IF(RES_hhdet_tes!K169=0,"",RES_hhdet_tes!K169/RES_hhdet_fec!K169)</f>
        <v>0.64377842564122312</v>
      </c>
      <c r="L169" s="112">
        <f>IF(RES_hhdet_tes!L169=0,"",RES_hhdet_tes!L169/RES_hhdet_fec!L169)</f>
        <v>0.64377842564122323</v>
      </c>
      <c r="M169" s="112">
        <f>IF(RES_hhdet_tes!M169=0,"",RES_hhdet_tes!M169/RES_hhdet_fec!M169)</f>
        <v>0.64377842564122334</v>
      </c>
      <c r="N169" s="112" t="str">
        <f>IF(RES_hhdet_tes!N169=0,"",RES_hhdet_tes!N169/RES_hhdet_fec!N169)</f>
        <v/>
      </c>
      <c r="O169" s="112" t="str">
        <f>IF(RES_hhdet_tes!O169=0,"",RES_hhdet_tes!O169/RES_hhdet_fec!O169)</f>
        <v/>
      </c>
      <c r="P169" s="112" t="str">
        <f>IF(RES_hhdet_tes!P169=0,"",RES_hhdet_tes!P169/RES_hhdet_fec!P169)</f>
        <v/>
      </c>
      <c r="Q169" s="112" t="str">
        <f>IF(RES_hhdet_tes!Q169=0,"",RES_hhdet_tes!Q169/RES_hhdet_fec!Q169)</f>
        <v/>
      </c>
      <c r="R169" s="112" t="str">
        <f>IF(RES_hhdet_tes!R169=0,"",RES_hhdet_tes!R169/RES_hhdet_fec!R169)</f>
        <v/>
      </c>
      <c r="S169" s="112" t="str">
        <f>IF(RES_hhdet_tes!S169=0,"",RES_hhdet_tes!S169/RES_hhdet_fec!S169)</f>
        <v/>
      </c>
      <c r="T169" s="112" t="str">
        <f>IF(RES_hhdet_tes!T169=0,"",RES_hhdet_tes!T169/RES_hhdet_fec!T169)</f>
        <v/>
      </c>
      <c r="U169" s="112" t="str">
        <f>IF(RES_hhdet_tes!U169=0,"",RES_hhdet_tes!U169/RES_hhdet_fec!U169)</f>
        <v/>
      </c>
      <c r="V169" s="112" t="str">
        <f>IF(RES_hhdet_tes!V169=0,"",RES_hhdet_tes!V169/RES_hhdet_fec!V169)</f>
        <v/>
      </c>
      <c r="W169" s="112" t="str">
        <f>IF(RES_hhdet_tes!W169=0,"",RES_hhdet_tes!W169/RES_hhdet_fec!W169)</f>
        <v/>
      </c>
      <c r="DA169" s="131" t="s">
        <v>2065</v>
      </c>
    </row>
    <row r="170" spans="1:105" ht="12" customHeight="1" x14ac:dyDescent="0.25">
      <c r="A170" s="103" t="s">
        <v>52</v>
      </c>
      <c r="B170" s="113" t="str">
        <f>IF(RES_hhdet_tes!B170=0,"",RES_hhdet_tes!B170/RES_hhdet_fec!B170)</f>
        <v/>
      </c>
      <c r="C170" s="113" t="str">
        <f>IF(RES_hhdet_tes!C170=0,"",RES_hhdet_tes!C170/RES_hhdet_fec!C170)</f>
        <v/>
      </c>
      <c r="D170" s="113" t="str">
        <f>IF(RES_hhdet_tes!D170=0,"",RES_hhdet_tes!D170/RES_hhdet_fec!D170)</f>
        <v/>
      </c>
      <c r="E170" s="113" t="str">
        <f>IF(RES_hhdet_tes!E170=0,"",RES_hhdet_tes!E170/RES_hhdet_fec!E170)</f>
        <v/>
      </c>
      <c r="F170" s="113" t="str">
        <f>IF(RES_hhdet_tes!F170=0,"",RES_hhdet_tes!F170/RES_hhdet_fec!F170)</f>
        <v/>
      </c>
      <c r="G170" s="113" t="str">
        <f>IF(RES_hhdet_tes!G170=0,"",RES_hhdet_tes!G170/RES_hhdet_fec!G170)</f>
        <v/>
      </c>
      <c r="H170" s="113">
        <f>IF(RES_hhdet_tes!H170=0,"",RES_hhdet_tes!H170/RES_hhdet_fec!H170)</f>
        <v>1</v>
      </c>
      <c r="I170" s="113">
        <f>IF(RES_hhdet_tes!I170=0,"",RES_hhdet_tes!I170/RES_hhdet_fec!I170)</f>
        <v>1</v>
      </c>
      <c r="J170" s="113">
        <f>IF(RES_hhdet_tes!J170=0,"",RES_hhdet_tes!J170/RES_hhdet_fec!J170)</f>
        <v>1</v>
      </c>
      <c r="K170" s="113">
        <f>IF(RES_hhdet_tes!K170=0,"",RES_hhdet_tes!K170/RES_hhdet_fec!K170)</f>
        <v>1</v>
      </c>
      <c r="L170" s="113">
        <f>IF(RES_hhdet_tes!L170=0,"",RES_hhdet_tes!L170/RES_hhdet_fec!L170)</f>
        <v>1</v>
      </c>
      <c r="M170" s="113">
        <f>IF(RES_hhdet_tes!M170=0,"",RES_hhdet_tes!M170/RES_hhdet_fec!M170)</f>
        <v>1</v>
      </c>
      <c r="N170" s="113" t="str">
        <f>IF(RES_hhdet_tes!N170=0,"",RES_hhdet_tes!N170/RES_hhdet_fec!N170)</f>
        <v/>
      </c>
      <c r="O170" s="113" t="str">
        <f>IF(RES_hhdet_tes!O170=0,"",RES_hhdet_tes!O170/RES_hhdet_fec!O170)</f>
        <v/>
      </c>
      <c r="P170" s="113" t="str">
        <f>IF(RES_hhdet_tes!P170=0,"",RES_hhdet_tes!P170/RES_hhdet_fec!P170)</f>
        <v/>
      </c>
      <c r="Q170" s="113" t="str">
        <f>IF(RES_hhdet_tes!Q170=0,"",RES_hhdet_tes!Q170/RES_hhdet_fec!Q170)</f>
        <v/>
      </c>
      <c r="R170" s="113" t="str">
        <f>IF(RES_hhdet_tes!R170=0,"",RES_hhdet_tes!R170/RES_hhdet_fec!R170)</f>
        <v/>
      </c>
      <c r="S170" s="113" t="str">
        <f>IF(RES_hhdet_tes!S170=0,"",RES_hhdet_tes!S170/RES_hhdet_fec!S170)</f>
        <v/>
      </c>
      <c r="T170" s="113" t="str">
        <f>IF(RES_hhdet_tes!T170=0,"",RES_hhdet_tes!T170/RES_hhdet_fec!T170)</f>
        <v/>
      </c>
      <c r="U170" s="113" t="str">
        <f>IF(RES_hhdet_tes!U170=0,"",RES_hhdet_tes!U170/RES_hhdet_fec!U170)</f>
        <v/>
      </c>
      <c r="V170" s="113" t="str">
        <f>IF(RES_hhdet_tes!V170=0,"",RES_hhdet_tes!V170/RES_hhdet_fec!V170)</f>
        <v/>
      </c>
      <c r="W170" s="113" t="str">
        <f>IF(RES_hhdet_tes!W170=0,"",RES_hhdet_tes!W170/RES_hhdet_fec!W170)</f>
        <v/>
      </c>
      <c r="DA170" s="132" t="s">
        <v>2066</v>
      </c>
    </row>
    <row r="171" spans="1:105" ht="12" customHeight="1" x14ac:dyDescent="0.25">
      <c r="A171" s="106" t="s">
        <v>122</v>
      </c>
      <c r="B171" s="112">
        <f>IF(RES_hhdet_tes!B171=0,"",RES_hhdet_tes!B171/RES_hhdet_fec!B171)</f>
        <v>0.67118149562677121</v>
      </c>
      <c r="C171" s="112">
        <f>IF(RES_hhdet_tes!C171=0,"",RES_hhdet_tes!C171/RES_hhdet_fec!C171)</f>
        <v>0.6745799292122262</v>
      </c>
      <c r="D171" s="112">
        <f>IF(RES_hhdet_tes!D171=0,"",RES_hhdet_tes!D171/RES_hhdet_fec!D171)</f>
        <v>0.67785784708744568</v>
      </c>
      <c r="E171" s="112">
        <f>IF(RES_hhdet_tes!E171=0,"",RES_hhdet_tes!E171/RES_hhdet_fec!E171)</f>
        <v>0.68115993167492195</v>
      </c>
      <c r="F171" s="112">
        <f>IF(RES_hhdet_tes!F171=0,"",RES_hhdet_tes!F171/RES_hhdet_fec!F171)</f>
        <v>0.68586470913514852</v>
      </c>
      <c r="G171" s="112">
        <f>IF(RES_hhdet_tes!G171=0,"",RES_hhdet_tes!G171/RES_hhdet_fec!G171)</f>
        <v>0.69083256383756997</v>
      </c>
      <c r="H171" s="112">
        <f>IF(RES_hhdet_tes!H171=0,"",RES_hhdet_tes!H171/RES_hhdet_fec!H171)</f>
        <v>0.69593664340105921</v>
      </c>
      <c r="I171" s="112">
        <f>IF(RES_hhdet_tes!I171=0,"",RES_hhdet_tes!I171/RES_hhdet_fec!I171)</f>
        <v>0.69843206646386957</v>
      </c>
      <c r="J171" s="112">
        <f>IF(RES_hhdet_tes!J171=0,"",RES_hhdet_tes!J171/RES_hhdet_fec!J171)</f>
        <v>0.69872167562126886</v>
      </c>
      <c r="K171" s="112">
        <f>IF(RES_hhdet_tes!K171=0,"",RES_hhdet_tes!K171/RES_hhdet_fec!K171)</f>
        <v>0.69926174302702326</v>
      </c>
      <c r="L171" s="112">
        <f>IF(RES_hhdet_tes!L171=0,"",RES_hhdet_tes!L171/RES_hhdet_fec!L171)</f>
        <v>0.70172674830856951</v>
      </c>
      <c r="M171" s="112">
        <f>IF(RES_hhdet_tes!M171=0,"",RES_hhdet_tes!M171/RES_hhdet_fec!M171)</f>
        <v>0.70692548107702069</v>
      </c>
      <c r="N171" s="112">
        <f>IF(RES_hhdet_tes!N171=0,"",RES_hhdet_tes!N171/RES_hhdet_fec!N171)</f>
        <v>0.71216867809716522</v>
      </c>
      <c r="O171" s="112">
        <f>IF(RES_hhdet_tes!O171=0,"",RES_hhdet_tes!O171/RES_hhdet_fec!O171)</f>
        <v>0.71827464511010075</v>
      </c>
      <c r="P171" s="112">
        <f>IF(RES_hhdet_tes!P171=0,"",RES_hhdet_tes!P171/RES_hhdet_fec!P171)</f>
        <v>0.72271689310225284</v>
      </c>
      <c r="Q171" s="112">
        <f>IF(RES_hhdet_tes!Q171=0,"",RES_hhdet_tes!Q171/RES_hhdet_fec!Q171)</f>
        <v>0.72313399493375519</v>
      </c>
      <c r="R171" s="112">
        <f>IF(RES_hhdet_tes!R171=0,"",RES_hhdet_tes!R171/RES_hhdet_fec!R171)</f>
        <v>0.72330150333945631</v>
      </c>
      <c r="S171" s="112">
        <f>IF(RES_hhdet_tes!S171=0,"",RES_hhdet_tes!S171/RES_hhdet_fec!S171)</f>
        <v>0.72408711350205757</v>
      </c>
      <c r="T171" s="112">
        <f>IF(RES_hhdet_tes!T171=0,"",RES_hhdet_tes!T171/RES_hhdet_fec!T171)</f>
        <v>0.72713188252151606</v>
      </c>
      <c r="U171" s="112">
        <f>IF(RES_hhdet_tes!U171=0,"",RES_hhdet_tes!U171/RES_hhdet_fec!U171)</f>
        <v>0.76026305900438984</v>
      </c>
      <c r="V171" s="112">
        <f>IF(RES_hhdet_tes!V171=0,"",RES_hhdet_tes!V171/RES_hhdet_fec!V171)</f>
        <v>0.7698642694789638</v>
      </c>
      <c r="W171" s="112">
        <f>IF(RES_hhdet_tes!W171=0,"",RES_hhdet_tes!W171/RES_hhdet_fec!W171)</f>
        <v>0.78364072284589559</v>
      </c>
      <c r="DA171" s="131" t="s">
        <v>2067</v>
      </c>
    </row>
    <row r="172" spans="1:105" ht="12" customHeight="1" x14ac:dyDescent="0.25">
      <c r="A172" s="107" t="s">
        <v>121</v>
      </c>
      <c r="B172" s="113">
        <f>IF(RES_hhdet_tes!B172=0,"",RES_hhdet_tes!B172/RES_hhdet_fec!B172)</f>
        <v>0.79869743853105679</v>
      </c>
      <c r="C172" s="113">
        <f>IF(RES_hhdet_tes!C172=0,"",RES_hhdet_tes!C172/RES_hhdet_fec!C172)</f>
        <v>0.8201583419192372</v>
      </c>
      <c r="D172" s="113">
        <f>IF(RES_hhdet_tes!D172=0,"",RES_hhdet_tes!D172/RES_hhdet_fec!D172)</f>
        <v>0.82064255379677131</v>
      </c>
      <c r="E172" s="113">
        <f>IF(RES_hhdet_tes!E172=0,"",RES_hhdet_tes!E172/RES_hhdet_fec!E172)</f>
        <v>0.82139873907043981</v>
      </c>
      <c r="F172" s="113">
        <f>IF(RES_hhdet_tes!F172=0,"",RES_hhdet_tes!F172/RES_hhdet_fec!F172)</f>
        <v>0.8199159640250776</v>
      </c>
      <c r="G172" s="113">
        <f>IF(RES_hhdet_tes!G172=0,"",RES_hhdet_tes!G172/RES_hhdet_fec!G172)</f>
        <v>0.82087581539873999</v>
      </c>
      <c r="H172" s="113">
        <f>IF(RES_hhdet_tes!H172=0,"",RES_hhdet_tes!H172/RES_hhdet_fec!H172)</f>
        <v>0.82486112041918813</v>
      </c>
      <c r="I172" s="113">
        <f>IF(RES_hhdet_tes!I172=0,"",RES_hhdet_tes!I172/RES_hhdet_fec!I172)</f>
        <v>0.82449160880858141</v>
      </c>
      <c r="J172" s="113">
        <f>IF(RES_hhdet_tes!J172=0,"",RES_hhdet_tes!J172/RES_hhdet_fec!J172)</f>
        <v>0.82530762525278312</v>
      </c>
      <c r="K172" s="113">
        <f>IF(RES_hhdet_tes!K172=0,"",RES_hhdet_tes!K172/RES_hhdet_fec!K172)</f>
        <v>0.83596300745836538</v>
      </c>
      <c r="L172" s="113">
        <f>IF(RES_hhdet_tes!L172=0,"",RES_hhdet_tes!L172/RES_hhdet_fec!L172)</f>
        <v>0.84051909478784514</v>
      </c>
      <c r="M172" s="113">
        <f>IF(RES_hhdet_tes!M172=0,"",RES_hhdet_tes!M172/RES_hhdet_fec!M172)</f>
        <v>0.83192501986945888</v>
      </c>
      <c r="N172" s="113">
        <f>IF(RES_hhdet_tes!N172=0,"",RES_hhdet_tes!N172/RES_hhdet_fec!N172)</f>
        <v>0.8432338170909085</v>
      </c>
      <c r="O172" s="113">
        <f>IF(RES_hhdet_tes!O172=0,"",RES_hhdet_tes!O172/RES_hhdet_fec!O172)</f>
        <v>0.82238945610370351</v>
      </c>
      <c r="P172" s="113">
        <f>IF(RES_hhdet_tes!P172=0,"",RES_hhdet_tes!P172/RES_hhdet_fec!P172)</f>
        <v>0.81267786988445656</v>
      </c>
      <c r="Q172" s="113">
        <f>IF(RES_hhdet_tes!Q172=0,"",RES_hhdet_tes!Q172/RES_hhdet_fec!Q172)</f>
        <v>0.85799946635947044</v>
      </c>
      <c r="R172" s="113">
        <f>IF(RES_hhdet_tes!R172=0,"",RES_hhdet_tes!R172/RES_hhdet_fec!R172)</f>
        <v>0.86215724746995281</v>
      </c>
      <c r="S172" s="113">
        <f>IF(RES_hhdet_tes!S172=0,"",RES_hhdet_tes!S172/RES_hhdet_fec!S172)</f>
        <v>0.86901467646835251</v>
      </c>
      <c r="T172" s="113">
        <f>IF(RES_hhdet_tes!T172=0,"",RES_hhdet_tes!T172/RES_hhdet_fec!T172)</f>
        <v>0.86260399181273772</v>
      </c>
      <c r="U172" s="113">
        <f>IF(RES_hhdet_tes!U172=0,"",RES_hhdet_tes!U172/RES_hhdet_fec!U172)</f>
        <v>0.86888271476411172</v>
      </c>
      <c r="V172" s="113">
        <f>IF(RES_hhdet_tes!V172=0,"",RES_hhdet_tes!V172/RES_hhdet_fec!V172)</f>
        <v>0.87968610359542909</v>
      </c>
      <c r="W172" s="113">
        <f>IF(RES_hhdet_tes!W172=0,"",RES_hhdet_tes!W172/RES_hhdet_fec!W172)</f>
        <v>0.88052587035743124</v>
      </c>
      <c r="DA172" s="132" t="s">
        <v>2068</v>
      </c>
    </row>
    <row r="173" spans="1:105" ht="12" customHeight="1" x14ac:dyDescent="0.25">
      <c r="A173" s="108" t="s">
        <v>53</v>
      </c>
      <c r="B173" s="111">
        <f>IF(RES_hhdet_tes!B173=0,"",RES_hhdet_tes!B173/RES_hhdet_fec!B173)</f>
        <v>0.67118149562677121</v>
      </c>
      <c r="C173" s="111">
        <f>IF(RES_hhdet_tes!C173=0,"",RES_hhdet_tes!C173/RES_hhdet_fec!C173)</f>
        <v>0.69420799001756972</v>
      </c>
      <c r="D173" s="111">
        <f>IF(RES_hhdet_tes!D173=0,"",RES_hhdet_tes!D173/RES_hhdet_fec!D173)</f>
        <v>0.69586791531001857</v>
      </c>
      <c r="E173" s="111">
        <f>IF(RES_hhdet_tes!E173=0,"",RES_hhdet_tes!E173/RES_hhdet_fec!E173)</f>
        <v>0.69644069991653323</v>
      </c>
      <c r="F173" s="111">
        <f>IF(RES_hhdet_tes!F173=0,"",RES_hhdet_tes!F173/RES_hhdet_fec!F173)</f>
        <v>0.69709671237370718</v>
      </c>
      <c r="G173" s="111">
        <f>IF(RES_hhdet_tes!G173=0,"",RES_hhdet_tes!G173/RES_hhdet_fec!G173)</f>
        <v>0.6979638078394268</v>
      </c>
      <c r="H173" s="111">
        <f>IF(RES_hhdet_tes!H173=0,"",RES_hhdet_tes!H173/RES_hhdet_fec!H173)</f>
        <v>0.69842526611886191</v>
      </c>
      <c r="I173" s="111">
        <f>IF(RES_hhdet_tes!I173=0,"",RES_hhdet_tes!I173/RES_hhdet_fec!I173)</f>
        <v>0.70088996351691768</v>
      </c>
      <c r="J173" s="111">
        <f>IF(RES_hhdet_tes!J173=0,"",RES_hhdet_tes!J173/RES_hhdet_fec!J173)</f>
        <v>0.70159556420178537</v>
      </c>
      <c r="K173" s="111">
        <f>IF(RES_hhdet_tes!K173=0,"",RES_hhdet_tes!K173/RES_hhdet_fec!K173)</f>
        <v>0.70454486539820793</v>
      </c>
      <c r="L173" s="111">
        <f>IF(RES_hhdet_tes!L173=0,"",RES_hhdet_tes!L173/RES_hhdet_fec!L173)</f>
        <v>0.7052992453956447</v>
      </c>
      <c r="M173" s="111">
        <f>IF(RES_hhdet_tes!M173=0,"",RES_hhdet_tes!M173/RES_hhdet_fec!M173)</f>
        <v>0.70744080225830108</v>
      </c>
      <c r="N173" s="111">
        <f>IF(RES_hhdet_tes!N173=0,"",RES_hhdet_tes!N173/RES_hhdet_fec!N173)</f>
        <v>0.71042033797781701</v>
      </c>
      <c r="O173" s="111">
        <f>IF(RES_hhdet_tes!O173=0,"",RES_hhdet_tes!O173/RES_hhdet_fec!O173)</f>
        <v>0.71374903499713838</v>
      </c>
      <c r="P173" s="111">
        <f>IF(RES_hhdet_tes!P173=0,"",RES_hhdet_tes!P173/RES_hhdet_fec!P173)</f>
        <v>0.71680517511677577</v>
      </c>
      <c r="Q173" s="111">
        <f>IF(RES_hhdet_tes!Q173=0,"",RES_hhdet_tes!Q173/RES_hhdet_fec!Q173)</f>
        <v>0.71832988844830381</v>
      </c>
      <c r="R173" s="111">
        <f>IF(RES_hhdet_tes!R173=0,"",RES_hhdet_tes!R173/RES_hhdet_fec!R173)</f>
        <v>0.72192530240192421</v>
      </c>
      <c r="S173" s="111">
        <f>IF(RES_hhdet_tes!S173=0,"",RES_hhdet_tes!S173/RES_hhdet_fec!S173)</f>
        <v>0.73401154944445457</v>
      </c>
      <c r="T173" s="111">
        <f>IF(RES_hhdet_tes!T173=0,"",RES_hhdet_tes!T173/RES_hhdet_fec!T173)</f>
        <v>0.74912806070153304</v>
      </c>
      <c r="U173" s="111">
        <f>IF(RES_hhdet_tes!U173=0,"",RES_hhdet_tes!U173/RES_hhdet_fec!U173)</f>
        <v>0.75657645408375507</v>
      </c>
      <c r="V173" s="111">
        <f>IF(RES_hhdet_tes!V173=0,"",RES_hhdet_tes!V173/RES_hhdet_fec!V173)</f>
        <v>0.77695233559036336</v>
      </c>
      <c r="W173" s="111">
        <f>IF(RES_hhdet_tes!W173=0,"",RES_hhdet_tes!W173/RES_hhdet_fec!W173)</f>
        <v>0.78622440132049187</v>
      </c>
      <c r="DA173" s="63" t="s">
        <v>2069</v>
      </c>
    </row>
    <row r="174" spans="1:105" ht="12" customHeight="1" x14ac:dyDescent="0.25">
      <c r="A174" s="115" t="s">
        <v>52</v>
      </c>
      <c r="B174" s="45">
        <f>IF(RES_hhdet_tes!B174=0,"",RES_hhdet_tes!B174/RES_hhdet_fec!B174)</f>
        <v>1</v>
      </c>
      <c r="C174" s="45">
        <f>IF(RES_hhdet_tes!C174=0,"",RES_hhdet_tes!C174/RES_hhdet_fec!C174)</f>
        <v>1</v>
      </c>
      <c r="D174" s="45">
        <f>IF(RES_hhdet_tes!D174=0,"",RES_hhdet_tes!D174/RES_hhdet_fec!D174)</f>
        <v>1</v>
      </c>
      <c r="E174" s="45">
        <f>IF(RES_hhdet_tes!E174=0,"",RES_hhdet_tes!E174/RES_hhdet_fec!E174)</f>
        <v>1</v>
      </c>
      <c r="F174" s="45">
        <f>IF(RES_hhdet_tes!F174=0,"",RES_hhdet_tes!F174/RES_hhdet_fec!F174)</f>
        <v>1</v>
      </c>
      <c r="G174" s="45">
        <f>IF(RES_hhdet_tes!G174=0,"",RES_hhdet_tes!G174/RES_hhdet_fec!G174)</f>
        <v>1</v>
      </c>
      <c r="H174" s="45">
        <f>IF(RES_hhdet_tes!H174=0,"",RES_hhdet_tes!H174/RES_hhdet_fec!H174)</f>
        <v>1</v>
      </c>
      <c r="I174" s="45">
        <f>IF(RES_hhdet_tes!I174=0,"",RES_hhdet_tes!I174/RES_hhdet_fec!I174)</f>
        <v>1</v>
      </c>
      <c r="J174" s="45">
        <f>IF(RES_hhdet_tes!J174=0,"",RES_hhdet_tes!J174/RES_hhdet_fec!J174)</f>
        <v>1</v>
      </c>
      <c r="K174" s="45">
        <f>IF(RES_hhdet_tes!K174=0,"",RES_hhdet_tes!K174/RES_hhdet_fec!K174)</f>
        <v>1</v>
      </c>
      <c r="L174" s="45">
        <f>IF(RES_hhdet_tes!L174=0,"",RES_hhdet_tes!L174/RES_hhdet_fec!L174)</f>
        <v>1</v>
      </c>
      <c r="M174" s="45">
        <f>IF(RES_hhdet_tes!M174=0,"",RES_hhdet_tes!M174/RES_hhdet_fec!M174)</f>
        <v>1</v>
      </c>
      <c r="N174" s="45">
        <f>IF(RES_hhdet_tes!N174=0,"",RES_hhdet_tes!N174/RES_hhdet_fec!N174)</f>
        <v>1</v>
      </c>
      <c r="O174" s="45">
        <f>IF(RES_hhdet_tes!O174=0,"",RES_hhdet_tes!O174/RES_hhdet_fec!O174)</f>
        <v>1</v>
      </c>
      <c r="P174" s="45">
        <f>IF(RES_hhdet_tes!P174=0,"",RES_hhdet_tes!P174/RES_hhdet_fec!P174)</f>
        <v>1</v>
      </c>
      <c r="Q174" s="45">
        <f>IF(RES_hhdet_tes!Q174=0,"",RES_hhdet_tes!Q174/RES_hhdet_fec!Q174)</f>
        <v>1</v>
      </c>
      <c r="R174" s="45">
        <f>IF(RES_hhdet_tes!R174=0,"",RES_hhdet_tes!R174/RES_hhdet_fec!R174)</f>
        <v>1</v>
      </c>
      <c r="S174" s="45">
        <f>IF(RES_hhdet_tes!S174=0,"",RES_hhdet_tes!S174/RES_hhdet_fec!S174)</f>
        <v>1</v>
      </c>
      <c r="T174" s="45">
        <f>IF(RES_hhdet_tes!T174=0,"",RES_hhdet_tes!T174/RES_hhdet_fec!T174)</f>
        <v>1</v>
      </c>
      <c r="U174" s="45">
        <f>IF(RES_hhdet_tes!U174=0,"",RES_hhdet_tes!U174/RES_hhdet_fec!U174)</f>
        <v>1</v>
      </c>
      <c r="V174" s="45">
        <f>IF(RES_hhdet_tes!V174=0,"",RES_hhdet_tes!V174/RES_hhdet_fec!V174)</f>
        <v>1</v>
      </c>
      <c r="W174" s="45">
        <f>IF(RES_hhdet_tes!W174=0,"",RES_hhdet_tes!W174/RES_hhdet_fec!W174)</f>
        <v>1</v>
      </c>
      <c r="DA174" s="60" t="s">
        <v>2070</v>
      </c>
    </row>
    <row r="175" spans="1:105" ht="12" customHeight="1" x14ac:dyDescent="0.25">
      <c r="A175" s="121" t="s">
        <v>54</v>
      </c>
      <c r="B175" s="124">
        <f>IF(RES_hhdet_tes!B175=0,"",RES_hhdet_tes!B175/RES_hhdet_fec!B175)</f>
        <v>0.69671105146537693</v>
      </c>
      <c r="C175" s="124">
        <f>IF(RES_hhdet_tes!C175=0,"",RES_hhdet_tes!C175/RES_hhdet_fec!C175)</f>
        <v>0.69213587632508655</v>
      </c>
      <c r="D175" s="124">
        <f>IF(RES_hhdet_tes!D175=0,"",RES_hhdet_tes!D175/RES_hhdet_fec!D175)</f>
        <v>0.73296248374664186</v>
      </c>
      <c r="E175" s="124">
        <f>IF(RES_hhdet_tes!E175=0,"",RES_hhdet_tes!E175/RES_hhdet_fec!E175)</f>
        <v>0.75077974057164243</v>
      </c>
      <c r="F175" s="124">
        <f>IF(RES_hhdet_tes!F175=0,"",RES_hhdet_tes!F175/RES_hhdet_fec!F175)</f>
        <v>0.73934736012548152</v>
      </c>
      <c r="G175" s="124">
        <f>IF(RES_hhdet_tes!G175=0,"",RES_hhdet_tes!G175/RES_hhdet_fec!G175)</f>
        <v>0.72875409118401324</v>
      </c>
      <c r="H175" s="124">
        <f>IF(RES_hhdet_tes!H175=0,"",RES_hhdet_tes!H175/RES_hhdet_fec!H175)</f>
        <v>0.73341773332721283</v>
      </c>
      <c r="I175" s="124">
        <f>IF(RES_hhdet_tes!I175=0,"",RES_hhdet_tes!I175/RES_hhdet_fec!I175)</f>
        <v>0.76161353032459789</v>
      </c>
      <c r="J175" s="124">
        <f>IF(RES_hhdet_tes!J175=0,"",RES_hhdet_tes!J175/RES_hhdet_fec!J175)</f>
        <v>0.76044570518689214</v>
      </c>
      <c r="K175" s="124">
        <f>IF(RES_hhdet_tes!K175=0,"",RES_hhdet_tes!K175/RES_hhdet_fec!K175)</f>
        <v>0.73651545038636845</v>
      </c>
      <c r="L175" s="124">
        <f>IF(RES_hhdet_tes!L175=0,"",RES_hhdet_tes!L175/RES_hhdet_fec!L175)</f>
        <v>0.74008398675894593</v>
      </c>
      <c r="M175" s="124">
        <f>IF(RES_hhdet_tes!M175=0,"",RES_hhdet_tes!M175/RES_hhdet_fec!M175)</f>
        <v>0.77168600114564267</v>
      </c>
      <c r="N175" s="124">
        <f>IF(RES_hhdet_tes!N175=0,"",RES_hhdet_tes!N175/RES_hhdet_fec!N175)</f>
        <v>0.78243035513850534</v>
      </c>
      <c r="O175" s="124">
        <f>IF(RES_hhdet_tes!O175=0,"",RES_hhdet_tes!O175/RES_hhdet_fec!O175)</f>
        <v>0.78366683315938934</v>
      </c>
      <c r="P175" s="124">
        <f>IF(RES_hhdet_tes!P175=0,"",RES_hhdet_tes!P175/RES_hhdet_fec!P175)</f>
        <v>0.78288632575033501</v>
      </c>
      <c r="Q175" s="124">
        <f>IF(RES_hhdet_tes!Q175=0,"",RES_hhdet_tes!Q175/RES_hhdet_fec!Q175)</f>
        <v>0.78045984387235168</v>
      </c>
      <c r="R175" s="124">
        <f>IF(RES_hhdet_tes!R175=0,"",RES_hhdet_tes!R175/RES_hhdet_fec!R175)</f>
        <v>0.78266146700940864</v>
      </c>
      <c r="S175" s="124">
        <f>IF(RES_hhdet_tes!S175=0,"",RES_hhdet_tes!S175/RES_hhdet_fec!S175)</f>
        <v>0.78996208786116584</v>
      </c>
      <c r="T175" s="124">
        <f>IF(RES_hhdet_tes!T175=0,"",RES_hhdet_tes!T175/RES_hhdet_fec!T175)</f>
        <v>0.79891919204486905</v>
      </c>
      <c r="U175" s="124">
        <f>IF(RES_hhdet_tes!U175=0,"",RES_hhdet_tes!U175/RES_hhdet_fec!U175)</f>
        <v>0.81070077548431319</v>
      </c>
      <c r="V175" s="124">
        <f>IF(RES_hhdet_tes!V175=0,"",RES_hhdet_tes!V175/RES_hhdet_fec!V175)</f>
        <v>0.81835984620641733</v>
      </c>
      <c r="W175" s="124">
        <f>IF(RES_hhdet_tes!W175=0,"",RES_hhdet_tes!W175/RES_hhdet_fec!W175)</f>
        <v>0.84759467829497315</v>
      </c>
      <c r="DA175" s="130" t="s">
        <v>2071</v>
      </c>
    </row>
    <row r="176" spans="1:105" ht="12" customHeight="1" x14ac:dyDescent="0.25">
      <c r="A176" s="97" t="s">
        <v>50</v>
      </c>
      <c r="B176" s="111">
        <f>IF(RES_hhdet_tes!B176=0,"",RES_hhdet_tes!B176/RES_hhdet_fec!B176)</f>
        <v>0.61513665692996511</v>
      </c>
      <c r="C176" s="111">
        <f>IF(RES_hhdet_tes!C176=0,"",RES_hhdet_tes!C176/RES_hhdet_fec!C176)</f>
        <v>0.61528655372237917</v>
      </c>
      <c r="D176" s="111">
        <f>IF(RES_hhdet_tes!D176=0,"",RES_hhdet_tes!D176/RES_hhdet_fec!D176)</f>
        <v>0.61532331631188208</v>
      </c>
      <c r="E176" s="111">
        <f>IF(RES_hhdet_tes!E176=0,"",RES_hhdet_tes!E176/RES_hhdet_fec!E176)</f>
        <v>0.61532494787568992</v>
      </c>
      <c r="F176" s="111">
        <f>IF(RES_hhdet_tes!F176=0,"",RES_hhdet_tes!F176/RES_hhdet_fec!F176)</f>
        <v>0.61585347596042039</v>
      </c>
      <c r="G176" s="111">
        <f>IF(RES_hhdet_tes!G176=0,"",RES_hhdet_tes!G176/RES_hhdet_fec!G176)</f>
        <v>0.61889368891780105</v>
      </c>
      <c r="H176" s="111">
        <f>IF(RES_hhdet_tes!H176=0,"",RES_hhdet_tes!H176/RES_hhdet_fec!H176)</f>
        <v>0.62098177145520006</v>
      </c>
      <c r="I176" s="111">
        <f>IF(RES_hhdet_tes!I176=0,"",RES_hhdet_tes!I176/RES_hhdet_fec!I176)</f>
        <v>0.62213773571332909</v>
      </c>
      <c r="J176" s="111">
        <f>IF(RES_hhdet_tes!J176=0,"",RES_hhdet_tes!J176/RES_hhdet_fec!J176)</f>
        <v>0.62214680634136155</v>
      </c>
      <c r="K176" s="111">
        <f>IF(RES_hhdet_tes!K176=0,"",RES_hhdet_tes!K176/RES_hhdet_fec!K176)</f>
        <v>0.62235840980985691</v>
      </c>
      <c r="L176" s="111">
        <f>IF(RES_hhdet_tes!L176=0,"",RES_hhdet_tes!L176/RES_hhdet_fec!L176)</f>
        <v>0.62237697456121155</v>
      </c>
      <c r="M176" s="111">
        <f>IF(RES_hhdet_tes!M176=0,"",RES_hhdet_tes!M176/RES_hhdet_fec!M176)</f>
        <v>0.6224468897622637</v>
      </c>
      <c r="N176" s="111">
        <f>IF(RES_hhdet_tes!N176=0,"",RES_hhdet_tes!N176/RES_hhdet_fec!N176)</f>
        <v>0.62260058994557932</v>
      </c>
      <c r="O176" s="111">
        <f>IF(RES_hhdet_tes!O176=0,"",RES_hhdet_tes!O176/RES_hhdet_fec!O176)</f>
        <v>0.62284710939586951</v>
      </c>
      <c r="P176" s="111">
        <f>IF(RES_hhdet_tes!P176=0,"",RES_hhdet_tes!P176/RES_hhdet_fec!P176)</f>
        <v>0.62287320519426337</v>
      </c>
      <c r="Q176" s="111">
        <f>IF(RES_hhdet_tes!Q176=0,"",RES_hhdet_tes!Q176/RES_hhdet_fec!Q176)</f>
        <v>0.62287235825070175</v>
      </c>
      <c r="R176" s="111">
        <f>IF(RES_hhdet_tes!R176=0,"",RES_hhdet_tes!R176/RES_hhdet_fec!R176)</f>
        <v>0.62290999891720211</v>
      </c>
      <c r="S176" s="111">
        <f>IF(RES_hhdet_tes!S176=0,"",RES_hhdet_tes!S176/RES_hhdet_fec!S176)</f>
        <v>0.62321248249663408</v>
      </c>
      <c r="T176" s="111">
        <f>IF(RES_hhdet_tes!T176=0,"",RES_hhdet_tes!T176/RES_hhdet_fec!T176)</f>
        <v>0.6236786540183954</v>
      </c>
      <c r="U176" s="111">
        <f>IF(RES_hhdet_tes!U176=0,"",RES_hhdet_tes!U176/RES_hhdet_fec!U176)</f>
        <v>0.62451774171038266</v>
      </c>
      <c r="V176" s="111">
        <f>IF(RES_hhdet_tes!V176=0,"",RES_hhdet_tes!V176/RES_hhdet_fec!V176)</f>
        <v>0.62531001707124922</v>
      </c>
      <c r="W176" s="111">
        <f>IF(RES_hhdet_tes!W176=0,"",RES_hhdet_tes!W176/RES_hhdet_fec!W176)</f>
        <v>0.62564156088527834</v>
      </c>
      <c r="DA176" s="63" t="s">
        <v>2072</v>
      </c>
    </row>
    <row r="177" spans="1:105" ht="12" customHeight="1" x14ac:dyDescent="0.25">
      <c r="A177" s="109" t="s">
        <v>120</v>
      </c>
      <c r="B177" s="45">
        <f>IF(RES_hhdet_tes!B177=0,"",RES_hhdet_tes!B177/RES_hhdet_fec!B177)</f>
        <v>0.75897860896710378</v>
      </c>
      <c r="C177" s="45">
        <f>IF(RES_hhdet_tes!C177=0,"",RES_hhdet_tes!C177/RES_hhdet_fec!C177)</f>
        <v>0.76178920407815542</v>
      </c>
      <c r="D177" s="45">
        <f>IF(RES_hhdet_tes!D177=0,"",RES_hhdet_tes!D177/RES_hhdet_fec!D177)</f>
        <v>0.76546703250833237</v>
      </c>
      <c r="E177" s="45">
        <f>IF(RES_hhdet_tes!E177=0,"",RES_hhdet_tes!E177/RES_hhdet_fec!E177)</f>
        <v>0.76821139560555629</v>
      </c>
      <c r="F177" s="45">
        <f>IF(RES_hhdet_tes!F177=0,"",RES_hhdet_tes!F177/RES_hhdet_fec!F177)</f>
        <v>0.77050834819411662</v>
      </c>
      <c r="G177" s="45">
        <f>IF(RES_hhdet_tes!G177=0,"",RES_hhdet_tes!G177/RES_hhdet_fec!G177)</f>
        <v>0.77302119510858591</v>
      </c>
      <c r="H177" s="45">
        <f>IF(RES_hhdet_tes!H177=0,"",RES_hhdet_tes!H177/RES_hhdet_fec!H177)</f>
        <v>0.77574451389531207</v>
      </c>
      <c r="I177" s="45">
        <f>IF(RES_hhdet_tes!I177=0,"",RES_hhdet_tes!I177/RES_hhdet_fec!I177)</f>
        <v>0.77780242028449043</v>
      </c>
      <c r="J177" s="45">
        <f>IF(RES_hhdet_tes!J177=0,"",RES_hhdet_tes!J177/RES_hhdet_fec!J177)</f>
        <v>0.7784140907493714</v>
      </c>
      <c r="K177" s="45">
        <f>IF(RES_hhdet_tes!K177=0,"",RES_hhdet_tes!K177/RES_hhdet_fec!K177)</f>
        <v>0.78110788141892995</v>
      </c>
      <c r="L177" s="45">
        <f>IF(RES_hhdet_tes!L177=0,"",RES_hhdet_tes!L177/RES_hhdet_fec!L177)</f>
        <v>0.78321279026176938</v>
      </c>
      <c r="M177" s="45">
        <f>IF(RES_hhdet_tes!M177=0,"",RES_hhdet_tes!M177/RES_hhdet_fec!M177)</f>
        <v>0.78644918789542362</v>
      </c>
      <c r="N177" s="45">
        <f>IF(RES_hhdet_tes!N177=0,"",RES_hhdet_tes!N177/RES_hhdet_fec!N177)</f>
        <v>0.78911472548812622</v>
      </c>
      <c r="O177" s="45">
        <f>IF(RES_hhdet_tes!O177=0,"",RES_hhdet_tes!O177/RES_hhdet_fec!O177)</f>
        <v>0.79165663081862336</v>
      </c>
      <c r="P177" s="45">
        <f>IF(RES_hhdet_tes!P177=0,"",RES_hhdet_tes!P177/RES_hhdet_fec!P177)</f>
        <v>0.79351013251563884</v>
      </c>
      <c r="Q177" s="45">
        <f>IF(RES_hhdet_tes!Q177=0,"",RES_hhdet_tes!Q177/RES_hhdet_fec!Q177)</f>
        <v>0.79417155175715914</v>
      </c>
      <c r="R177" s="45">
        <f>IF(RES_hhdet_tes!R177=0,"",RES_hhdet_tes!R177/RES_hhdet_fec!R177)</f>
        <v>0.79548147794974866</v>
      </c>
      <c r="S177" s="45">
        <f>IF(RES_hhdet_tes!S177=0,"",RES_hhdet_tes!S177/RES_hhdet_fec!S177)</f>
        <v>0.80073678676105808</v>
      </c>
      <c r="T177" s="45">
        <f>IF(RES_hhdet_tes!T177=0,"",RES_hhdet_tes!T177/RES_hhdet_fec!T177)</f>
        <v>0.81184602761187497</v>
      </c>
      <c r="U177" s="45">
        <f>IF(RES_hhdet_tes!U177=0,"",RES_hhdet_tes!U177/RES_hhdet_fec!U177)</f>
        <v>0.83095801006693959</v>
      </c>
      <c r="V177" s="45">
        <f>IF(RES_hhdet_tes!V177=0,"",RES_hhdet_tes!V177/RES_hhdet_fec!V177)</f>
        <v>0.84953061526336193</v>
      </c>
      <c r="W177" s="45">
        <f>IF(RES_hhdet_tes!W177=0,"",RES_hhdet_tes!W177/RES_hhdet_fec!W177)</f>
        <v>0.86422487964416017</v>
      </c>
      <c r="DA177" s="60" t="s">
        <v>2073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2074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6.3140829089150987</v>
      </c>
      <c r="C3" s="117">
        <f t="shared" si="0"/>
        <v>5.1099860802667108</v>
      </c>
      <c r="D3" s="117">
        <f t="shared" si="0"/>
        <v>4.0020413885351891</v>
      </c>
      <c r="E3" s="117">
        <f t="shared" si="0"/>
        <v>2.8954966699666849</v>
      </c>
      <c r="F3" s="117">
        <f t="shared" si="0"/>
        <v>2.7026776120566547</v>
      </c>
      <c r="G3" s="117">
        <f t="shared" si="0"/>
        <v>2.9755265336132086</v>
      </c>
      <c r="H3" s="117">
        <f t="shared" si="0"/>
        <v>2.5532418208500358</v>
      </c>
      <c r="I3" s="117">
        <f t="shared" si="0"/>
        <v>2.1112509687287169</v>
      </c>
      <c r="J3" s="117">
        <f t="shared" si="0"/>
        <v>1.9474899809113733</v>
      </c>
      <c r="K3" s="117">
        <f t="shared" si="0"/>
        <v>2.1458380611386518</v>
      </c>
      <c r="L3" s="117">
        <f t="shared" si="0"/>
        <v>2.4944812134022567</v>
      </c>
      <c r="M3" s="117">
        <f t="shared" si="0"/>
        <v>2.231111208054426</v>
      </c>
      <c r="N3" s="117">
        <f t="shared" si="0"/>
        <v>1.8306709316342284</v>
      </c>
      <c r="O3" s="117">
        <f t="shared" si="0"/>
        <v>2.5956882821944474</v>
      </c>
      <c r="P3" s="117">
        <f t="shared" si="0"/>
        <v>2.0364413770969891</v>
      </c>
      <c r="Q3" s="117">
        <f t="shared" si="0"/>
        <v>2.5191017031352816</v>
      </c>
      <c r="R3" s="117">
        <f t="shared" ref="R3:V3" si="1">R4+R7+R9+R19</f>
        <v>2.3975735251894679</v>
      </c>
      <c r="S3" s="117">
        <f t="shared" si="1"/>
        <v>1.5559028979400324</v>
      </c>
      <c r="T3" s="117">
        <f t="shared" si="1"/>
        <v>0.97105811231357531</v>
      </c>
      <c r="U3" s="117">
        <f t="shared" si="1"/>
        <v>1.0168056400794341</v>
      </c>
      <c r="V3" s="117">
        <f t="shared" si="1"/>
        <v>1.0882513851948921</v>
      </c>
      <c r="W3" s="117">
        <f t="shared" ref="W3" si="2">W4+W7+W9+W19</f>
        <v>1.4225899995403766</v>
      </c>
      <c r="DA3" s="129" t="s">
        <v>2075</v>
      </c>
    </row>
    <row r="4" spans="1:105" ht="12.95" customHeight="1" x14ac:dyDescent="0.25">
      <c r="A4" s="121" t="s">
        <v>57</v>
      </c>
      <c r="B4" s="122">
        <f t="shared" ref="B4:Q4" si="3">SUM(B5:B6)</f>
        <v>6.2078016000000016</v>
      </c>
      <c r="C4" s="122">
        <f t="shared" si="3"/>
        <v>5.0087267999999989</v>
      </c>
      <c r="D4" s="122">
        <f t="shared" si="3"/>
        <v>3.9637936800000007</v>
      </c>
      <c r="E4" s="122">
        <f t="shared" si="3"/>
        <v>2.8781306400000006</v>
      </c>
      <c r="F4" s="122">
        <f t="shared" si="3"/>
        <v>2.6702676000000003</v>
      </c>
      <c r="G4" s="122">
        <f t="shared" si="3"/>
        <v>2.9318520000000006</v>
      </c>
      <c r="H4" s="122">
        <f t="shared" si="3"/>
        <v>2.5147214400000002</v>
      </c>
      <c r="I4" s="122">
        <f t="shared" si="3"/>
        <v>2.0993464799999999</v>
      </c>
      <c r="J4" s="122">
        <f t="shared" si="3"/>
        <v>1.9353734400000004</v>
      </c>
      <c r="K4" s="122">
        <f t="shared" si="3"/>
        <v>2.1172535999999997</v>
      </c>
      <c r="L4" s="122">
        <f t="shared" si="3"/>
        <v>2.4715336800000003</v>
      </c>
      <c r="M4" s="122">
        <f t="shared" si="3"/>
        <v>2.2229407200000004</v>
      </c>
      <c r="N4" s="122">
        <f t="shared" si="3"/>
        <v>1.8282818400000003</v>
      </c>
      <c r="O4" s="122">
        <f t="shared" si="3"/>
        <v>2.5930212000000008</v>
      </c>
      <c r="P4" s="122">
        <f t="shared" si="3"/>
        <v>2.0329847999999995</v>
      </c>
      <c r="Q4" s="122">
        <f t="shared" si="3"/>
        <v>2.5164770400000016</v>
      </c>
      <c r="R4" s="122">
        <f t="shared" ref="R4:V4" si="4">SUM(R5:R6)</f>
        <v>2.3953406400000006</v>
      </c>
      <c r="S4" s="122">
        <f t="shared" si="4"/>
        <v>1.55475936</v>
      </c>
      <c r="T4" s="122">
        <f t="shared" si="4"/>
        <v>0.96979344000000078</v>
      </c>
      <c r="U4" s="122">
        <f t="shared" si="4"/>
        <v>1.0154390400000006</v>
      </c>
      <c r="V4" s="122">
        <f t="shared" si="4"/>
        <v>1.0867164000000007</v>
      </c>
      <c r="W4" s="122">
        <f t="shared" ref="W4" si="5">SUM(W5:W6)</f>
        <v>1.4220360000000005</v>
      </c>
      <c r="DA4" s="130" t="s">
        <v>2076</v>
      </c>
    </row>
    <row r="5" spans="1:105" ht="12" customHeight="1" x14ac:dyDescent="0.25">
      <c r="A5" s="97" t="s">
        <v>51</v>
      </c>
      <c r="B5" s="98">
        <v>6.2078016000000016</v>
      </c>
      <c r="C5" s="98">
        <v>5.0087267999999989</v>
      </c>
      <c r="D5" s="98">
        <v>3.9637936800000007</v>
      </c>
      <c r="E5" s="98">
        <v>2.8781306400000006</v>
      </c>
      <c r="F5" s="98">
        <v>2.6702676000000003</v>
      </c>
      <c r="G5" s="98">
        <v>2.9318520000000006</v>
      </c>
      <c r="H5" s="98">
        <v>2.5147214400000002</v>
      </c>
      <c r="I5" s="98">
        <v>2.0993464799999999</v>
      </c>
      <c r="J5" s="98">
        <v>1.9353734400000004</v>
      </c>
      <c r="K5" s="98">
        <v>2.1172535999999997</v>
      </c>
      <c r="L5" s="98">
        <v>2.4715336800000003</v>
      </c>
      <c r="M5" s="98">
        <v>2.2229407200000004</v>
      </c>
      <c r="N5" s="98">
        <v>1.8282818400000003</v>
      </c>
      <c r="O5" s="98">
        <v>2.5930212000000008</v>
      </c>
      <c r="P5" s="98">
        <v>2.0329847999999995</v>
      </c>
      <c r="Q5" s="98">
        <v>2.5164770400000016</v>
      </c>
      <c r="R5" s="98">
        <v>2.3953406400000006</v>
      </c>
      <c r="S5" s="98">
        <v>1.55475936</v>
      </c>
      <c r="T5" s="98">
        <v>0.96979344000000078</v>
      </c>
      <c r="U5" s="98">
        <v>1.0154390400000006</v>
      </c>
      <c r="V5" s="98">
        <v>1.0867164000000007</v>
      </c>
      <c r="W5" s="98">
        <v>1.4220360000000005</v>
      </c>
      <c r="DA5" s="63" t="s">
        <v>2077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2078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2079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2080</v>
      </c>
    </row>
    <row r="9" spans="1:105" ht="12" customHeight="1" x14ac:dyDescent="0.25">
      <c r="A9" s="121" t="s">
        <v>55</v>
      </c>
      <c r="B9" s="122">
        <v>4.1227374864305277E-2</v>
      </c>
      <c r="C9" s="122">
        <v>3.1289013785284071E-2</v>
      </c>
      <c r="D9" s="122">
        <v>1.250906192456192E-2</v>
      </c>
      <c r="E9" s="122">
        <v>5.3517338997574231E-3</v>
      </c>
      <c r="F9" s="122">
        <v>1.0118918442029444E-2</v>
      </c>
      <c r="G9" s="122">
        <v>1.4548899169600733E-2</v>
      </c>
      <c r="H9" s="122">
        <v>1.3726849529565608E-2</v>
      </c>
      <c r="I9" s="122">
        <v>4.1654865080979183E-3</v>
      </c>
      <c r="J9" s="122">
        <v>3.8142121069613885E-3</v>
      </c>
      <c r="K9" s="122">
        <v>8.4274708225455779E-3</v>
      </c>
      <c r="L9" s="122">
        <v>8.6424694384356227E-3</v>
      </c>
      <c r="M9" s="122">
        <v>2.3328183181615353E-3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2081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2082</v>
      </c>
    </row>
    <row r="11" spans="1:105" ht="12" customHeight="1" x14ac:dyDescent="0.25">
      <c r="A11" s="97" t="s">
        <v>124</v>
      </c>
      <c r="B11" s="98">
        <v>4.1227374864305277E-2</v>
      </c>
      <c r="C11" s="98">
        <v>3.1289013785284071E-2</v>
      </c>
      <c r="D11" s="98">
        <v>1.250906192456192E-2</v>
      </c>
      <c r="E11" s="98">
        <v>5.3517338997574231E-3</v>
      </c>
      <c r="F11" s="98">
        <v>1.0118918442029444E-2</v>
      </c>
      <c r="G11" s="98">
        <v>1.4548899169600733E-2</v>
      </c>
      <c r="H11" s="98">
        <v>1.3726849529565608E-2</v>
      </c>
      <c r="I11" s="98">
        <v>4.1654865080979183E-3</v>
      </c>
      <c r="J11" s="98">
        <v>3.8142121069613885E-3</v>
      </c>
      <c r="K11" s="98">
        <v>8.4274708225455779E-3</v>
      </c>
      <c r="L11" s="98">
        <v>8.6424694384356227E-3</v>
      </c>
      <c r="M11" s="98">
        <v>2.3328183181615353E-3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2083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2084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2085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2086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2087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2088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2089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2090</v>
      </c>
    </row>
    <row r="19" spans="1:105" ht="12" customHeight="1" x14ac:dyDescent="0.25">
      <c r="A19" s="121" t="s">
        <v>54</v>
      </c>
      <c r="B19" s="122">
        <v>6.5053934050792281E-2</v>
      </c>
      <c r="C19" s="122">
        <v>6.9970266481427484E-2</v>
      </c>
      <c r="D19" s="122">
        <v>2.5738646610626512E-2</v>
      </c>
      <c r="E19" s="122">
        <v>1.2014296066926724E-2</v>
      </c>
      <c r="F19" s="122">
        <v>2.2291093614624818E-2</v>
      </c>
      <c r="G19" s="122">
        <v>2.9125634443607353E-2</v>
      </c>
      <c r="H19" s="122">
        <v>2.4793531320470227E-2</v>
      </c>
      <c r="I19" s="122">
        <v>7.7390022206192347E-3</v>
      </c>
      <c r="J19" s="122">
        <v>8.3023288044115195E-3</v>
      </c>
      <c r="K19" s="122">
        <v>2.0156990316106568E-2</v>
      </c>
      <c r="L19" s="122">
        <v>1.4305063963820485E-2</v>
      </c>
      <c r="M19" s="122">
        <v>5.8376697362640551E-3</v>
      </c>
      <c r="N19" s="122">
        <v>2.389091634228166E-3</v>
      </c>
      <c r="O19" s="122">
        <v>2.6670821944464727E-3</v>
      </c>
      <c r="P19" s="122">
        <v>3.4565770969894531E-3</v>
      </c>
      <c r="Q19" s="122">
        <v>2.6246631352799242E-3</v>
      </c>
      <c r="R19" s="122">
        <v>2.232885189467391E-3</v>
      </c>
      <c r="S19" s="122">
        <v>1.1435379400324731E-3</v>
      </c>
      <c r="T19" s="122">
        <v>1.2646723135745338E-3</v>
      </c>
      <c r="U19" s="122">
        <v>1.366600079433543E-3</v>
      </c>
      <c r="V19" s="122">
        <v>1.5349851948912787E-3</v>
      </c>
      <c r="W19" s="122">
        <v>5.5399954037613501E-4</v>
      </c>
      <c r="DA19" s="130" t="s">
        <v>2091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2092</v>
      </c>
    </row>
    <row r="21" spans="1:105" ht="12" customHeight="1" x14ac:dyDescent="0.25">
      <c r="A21" s="97" t="s">
        <v>50</v>
      </c>
      <c r="B21" s="98">
        <v>6.5053934050792281E-2</v>
      </c>
      <c r="C21" s="98">
        <v>6.9970266481427484E-2</v>
      </c>
      <c r="D21" s="98">
        <v>2.5738646610626512E-2</v>
      </c>
      <c r="E21" s="98">
        <v>1.2014296066926724E-2</v>
      </c>
      <c r="F21" s="98">
        <v>2.2291093614624818E-2</v>
      </c>
      <c r="G21" s="98">
        <v>2.9125634443607353E-2</v>
      </c>
      <c r="H21" s="98">
        <v>2.4793531320470227E-2</v>
      </c>
      <c r="I21" s="98">
        <v>7.7390022206192347E-3</v>
      </c>
      <c r="J21" s="98">
        <v>8.3023288044115195E-3</v>
      </c>
      <c r="K21" s="98">
        <v>2.0156990316106568E-2</v>
      </c>
      <c r="L21" s="98">
        <v>1.4305063963820485E-2</v>
      </c>
      <c r="M21" s="98">
        <v>5.8376697362640551E-3</v>
      </c>
      <c r="N21" s="98">
        <v>2.389091634228166E-3</v>
      </c>
      <c r="O21" s="98">
        <v>2.6670821944464727E-3</v>
      </c>
      <c r="P21" s="98">
        <v>3.4565770969894531E-3</v>
      </c>
      <c r="Q21" s="98">
        <v>2.6246631352799242E-3</v>
      </c>
      <c r="R21" s="98">
        <v>2.232885189467391E-3</v>
      </c>
      <c r="S21" s="98">
        <v>1.1435379400324731E-3</v>
      </c>
      <c r="T21" s="98">
        <v>1.2646723135745338E-3</v>
      </c>
      <c r="U21" s="98">
        <v>1.366600079433543E-3</v>
      </c>
      <c r="V21" s="98">
        <v>1.5349851948912787E-3</v>
      </c>
      <c r="W21" s="98">
        <v>5.5399954037613501E-4</v>
      </c>
      <c r="DA21" s="63" t="s">
        <v>2093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2094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5.2936370424310759</v>
      </c>
      <c r="C24" s="117">
        <f t="shared" si="7"/>
        <v>4.5161557648397475</v>
      </c>
      <c r="D24" s="117">
        <f t="shared" si="7"/>
        <v>2.0412665681099673</v>
      </c>
      <c r="E24" s="117">
        <f t="shared" si="7"/>
        <v>1.1152797628710487</v>
      </c>
      <c r="F24" s="117">
        <f t="shared" si="7"/>
        <v>2.3078108907236476</v>
      </c>
      <c r="G24" s="117">
        <f t="shared" si="7"/>
        <v>3.3964015370472453</v>
      </c>
      <c r="H24" s="117">
        <f t="shared" si="7"/>
        <v>3.1916430396642603</v>
      </c>
      <c r="I24" s="117">
        <f t="shared" si="7"/>
        <v>1.0232107875988607</v>
      </c>
      <c r="J24" s="117">
        <f t="shared" si="7"/>
        <v>0.935568223428899</v>
      </c>
      <c r="K24" s="117">
        <f t="shared" si="7"/>
        <v>0.88692607736793216</v>
      </c>
      <c r="L24" s="117">
        <f t="shared" si="7"/>
        <v>1.811221351647148</v>
      </c>
      <c r="M24" s="117">
        <f t="shared" si="7"/>
        <v>0.16788601599861766</v>
      </c>
      <c r="N24" s="117">
        <f t="shared" si="7"/>
        <v>3.3521804826536009E-2</v>
      </c>
      <c r="O24" s="117">
        <f t="shared" si="7"/>
        <v>3.5593113344936221E-2</v>
      </c>
      <c r="P24" s="117">
        <f t="shared" si="7"/>
        <v>8.2169189547203564E-2</v>
      </c>
      <c r="Q24" s="117">
        <f t="shared" si="7"/>
        <v>0.24161513342787508</v>
      </c>
      <c r="R24" s="117">
        <f t="shared" ref="R24:V24" si="8">R25+R28+R30+R39</f>
        <v>0.19511747230623644</v>
      </c>
      <c r="S24" s="117">
        <f t="shared" si="8"/>
        <v>0.1516079289700161</v>
      </c>
      <c r="T24" s="117">
        <f t="shared" si="8"/>
        <v>0.19225468298767626</v>
      </c>
      <c r="U24" s="117">
        <f t="shared" si="8"/>
        <v>0.35751194612613013</v>
      </c>
      <c r="V24" s="117">
        <f t="shared" si="8"/>
        <v>2.6123399999999831E-2</v>
      </c>
      <c r="W24" s="117">
        <f t="shared" ref="W24" si="9">W25+W28+W30+W39</f>
        <v>8.1298039999999919E-2</v>
      </c>
      <c r="DA24" s="129" t="s">
        <v>2095</v>
      </c>
    </row>
    <row r="25" spans="1:105" ht="12.95" customHeight="1" x14ac:dyDescent="0.25">
      <c r="A25" s="121" t="s">
        <v>57</v>
      </c>
      <c r="B25" s="122">
        <f t="shared" ref="B25:Q25" si="10">SUM(B26:B27)</f>
        <v>5.1851823529355539</v>
      </c>
      <c r="C25" s="122">
        <f t="shared" si="10"/>
        <v>4.4191788360830309</v>
      </c>
      <c r="D25" s="122">
        <f t="shared" si="10"/>
        <v>2.005719981897927</v>
      </c>
      <c r="E25" s="122">
        <f t="shared" si="10"/>
        <v>1.0997096299644842</v>
      </c>
      <c r="F25" s="122">
        <f t="shared" si="10"/>
        <v>2.2767493868507964</v>
      </c>
      <c r="G25" s="122">
        <f t="shared" si="10"/>
        <v>3.3495393800162812</v>
      </c>
      <c r="H25" s="122">
        <f t="shared" si="10"/>
        <v>3.14952658596073</v>
      </c>
      <c r="I25" s="122">
        <f t="shared" si="10"/>
        <v>1.0108324804694429</v>
      </c>
      <c r="J25" s="122">
        <f t="shared" si="10"/>
        <v>0.92604979043224267</v>
      </c>
      <c r="K25" s="122">
        <f t="shared" si="10"/>
        <v>0.86891297820318525</v>
      </c>
      <c r="L25" s="122">
        <f t="shared" si="10"/>
        <v>1.7968103599999989</v>
      </c>
      <c r="M25" s="122">
        <f t="shared" si="10"/>
        <v>0.16264655999999972</v>
      </c>
      <c r="N25" s="122">
        <f t="shared" si="10"/>
        <v>3.1928600000000168E-2</v>
      </c>
      <c r="O25" s="122">
        <f t="shared" si="10"/>
        <v>3.483119999999968E-2</v>
      </c>
      <c r="P25" s="122">
        <f t="shared" si="10"/>
        <v>8.1247559999999885E-2</v>
      </c>
      <c r="Q25" s="122">
        <f t="shared" si="10"/>
        <v>0.24086532000000019</v>
      </c>
      <c r="R25" s="122">
        <f t="shared" ref="R25:V25" si="11">SUM(R26:R27)</f>
        <v>0.19437323999999964</v>
      </c>
      <c r="S25" s="122">
        <f t="shared" si="11"/>
        <v>0.15103615999999986</v>
      </c>
      <c r="T25" s="122">
        <f t="shared" si="11"/>
        <v>0.19162207999999994</v>
      </c>
      <c r="U25" s="122">
        <f t="shared" si="11"/>
        <v>0.35712076000000015</v>
      </c>
      <c r="V25" s="122">
        <f t="shared" si="11"/>
        <v>2.6123399999999831E-2</v>
      </c>
      <c r="W25" s="122">
        <f t="shared" ref="W25" si="12">SUM(W26:W27)</f>
        <v>8.1298039999999919E-2</v>
      </c>
      <c r="DA25" s="130" t="s">
        <v>2096</v>
      </c>
    </row>
    <row r="26" spans="1:105" ht="12" customHeight="1" x14ac:dyDescent="0.25">
      <c r="A26" s="97" t="s">
        <v>74</v>
      </c>
      <c r="B26" s="98">
        <v>5.1851823529355539</v>
      </c>
      <c r="C26" s="98">
        <v>4.4191788360830309</v>
      </c>
      <c r="D26" s="98">
        <v>2.005719981897927</v>
      </c>
      <c r="E26" s="98">
        <v>1.0997096299644842</v>
      </c>
      <c r="F26" s="98">
        <v>2.2767493868507964</v>
      </c>
      <c r="G26" s="98">
        <v>3.3495393800162812</v>
      </c>
      <c r="H26" s="98">
        <v>3.14952658596073</v>
      </c>
      <c r="I26" s="98">
        <v>1.0108324804694429</v>
      </c>
      <c r="J26" s="98">
        <v>0.92604979043224267</v>
      </c>
      <c r="K26" s="98">
        <v>0.86891297820318525</v>
      </c>
      <c r="L26" s="98">
        <v>1.7968103599999989</v>
      </c>
      <c r="M26" s="98">
        <v>0.16264655999999972</v>
      </c>
      <c r="N26" s="98">
        <v>3.1928600000000168E-2</v>
      </c>
      <c r="O26" s="98">
        <v>3.483119999999968E-2</v>
      </c>
      <c r="P26" s="98">
        <v>8.1247559999999885E-2</v>
      </c>
      <c r="Q26" s="98">
        <v>0.24086532000000019</v>
      </c>
      <c r="R26" s="98">
        <v>0.19437323999999964</v>
      </c>
      <c r="S26" s="98">
        <v>0.15103615999999986</v>
      </c>
      <c r="T26" s="98">
        <v>0.19162207999999994</v>
      </c>
      <c r="U26" s="98">
        <v>0.35712076000000015</v>
      </c>
      <c r="V26" s="98">
        <v>2.6123399999999831E-2</v>
      </c>
      <c r="W26" s="98">
        <v>8.1298039999999919E-2</v>
      </c>
      <c r="DA26" s="63" t="s">
        <v>2097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2098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2099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2100</v>
      </c>
    </row>
    <row r="30" spans="1:105" ht="12" customHeight="1" x14ac:dyDescent="0.25">
      <c r="A30" s="121" t="s">
        <v>55</v>
      </c>
      <c r="B30" s="122">
        <v>4.2133471015169122E-2</v>
      </c>
      <c r="C30" s="122">
        <v>2.9966942780272066E-2</v>
      </c>
      <c r="D30" s="122">
        <v>1.120340839355643E-2</v>
      </c>
      <c r="E30" s="122">
        <v>4.3436595325510386E-3</v>
      </c>
      <c r="F30" s="122">
        <v>8.7745395368266903E-3</v>
      </c>
      <c r="G30" s="122">
        <v>1.5010225395635565E-2</v>
      </c>
      <c r="H30" s="122">
        <v>1.468809027595243E-2</v>
      </c>
      <c r="I30" s="122">
        <v>3.9563163377290527E-3</v>
      </c>
      <c r="J30" s="122">
        <v>2.7255386994299818E-3</v>
      </c>
      <c r="K30" s="122">
        <v>5.629244326280149E-3</v>
      </c>
      <c r="L30" s="122">
        <v>5.1236777123756906E-3</v>
      </c>
      <c r="M30" s="122">
        <v>1.0685915619284114E-3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2101</v>
      </c>
    </row>
    <row r="31" spans="1:105" ht="12" customHeight="1" x14ac:dyDescent="0.25">
      <c r="A31" s="97" t="s">
        <v>141</v>
      </c>
      <c r="B31" s="98">
        <v>4.2133471015169122E-2</v>
      </c>
      <c r="C31" s="98">
        <v>2.9966942780272066E-2</v>
      </c>
      <c r="D31" s="98">
        <v>1.120340839355643E-2</v>
      </c>
      <c r="E31" s="98">
        <v>4.3436595325510386E-3</v>
      </c>
      <c r="F31" s="98">
        <v>8.7745395368266903E-3</v>
      </c>
      <c r="G31" s="98">
        <v>1.5010225395635565E-2</v>
      </c>
      <c r="H31" s="98">
        <v>1.468809027595243E-2</v>
      </c>
      <c r="I31" s="98">
        <v>3.9563163377290527E-3</v>
      </c>
      <c r="J31" s="98">
        <v>2.7255386994299818E-3</v>
      </c>
      <c r="K31" s="98">
        <v>5.629244326280149E-3</v>
      </c>
      <c r="L31" s="98">
        <v>5.1236777123756906E-3</v>
      </c>
      <c r="M31" s="98">
        <v>1.0685915619284114E-3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2102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2103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2104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2105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2106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2107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2108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2109</v>
      </c>
    </row>
    <row r="39" spans="1:105" ht="12" customHeight="1" x14ac:dyDescent="0.25">
      <c r="A39" s="121" t="s">
        <v>54</v>
      </c>
      <c r="B39" s="122">
        <v>6.6321218480353161E-2</v>
      </c>
      <c r="C39" s="122">
        <v>6.7009985976444003E-2</v>
      </c>
      <c r="D39" s="122">
        <v>2.4343177818484111E-2</v>
      </c>
      <c r="E39" s="122">
        <v>1.1226473374013496E-2</v>
      </c>
      <c r="F39" s="122">
        <v>2.2286964336024635E-2</v>
      </c>
      <c r="G39" s="122">
        <v>3.1851931635328394E-2</v>
      </c>
      <c r="H39" s="122">
        <v>2.7428363427577842E-2</v>
      </c>
      <c r="I39" s="122">
        <v>8.4219907916889287E-3</v>
      </c>
      <c r="J39" s="122">
        <v>6.7928942972263692E-3</v>
      </c>
      <c r="K39" s="122">
        <v>1.2383854838466716E-2</v>
      </c>
      <c r="L39" s="122">
        <v>9.2873139347733873E-3</v>
      </c>
      <c r="M39" s="122">
        <v>4.170864436689555E-3</v>
      </c>
      <c r="N39" s="122">
        <v>1.5932048265358389E-3</v>
      </c>
      <c r="O39" s="122">
        <v>7.6191334493654051E-4</v>
      </c>
      <c r="P39" s="122">
        <v>9.2162954720367851E-4</v>
      </c>
      <c r="Q39" s="122">
        <v>7.4981342787488027E-4</v>
      </c>
      <c r="R39" s="122">
        <v>7.4423230623678425E-4</v>
      </c>
      <c r="S39" s="122">
        <v>5.7176897001623656E-4</v>
      </c>
      <c r="T39" s="122">
        <v>6.3260298767631661E-4</v>
      </c>
      <c r="U39" s="122">
        <v>3.9118612612999704E-4</v>
      </c>
      <c r="V39" s="122">
        <v>0</v>
      </c>
      <c r="W39" s="122">
        <v>0</v>
      </c>
      <c r="DA39" s="130" t="s">
        <v>2110</v>
      </c>
    </row>
    <row r="40" spans="1:105" ht="12" customHeight="1" x14ac:dyDescent="0.25">
      <c r="A40" s="97" t="s">
        <v>50</v>
      </c>
      <c r="B40" s="98">
        <v>6.6321218480353161E-2</v>
      </c>
      <c r="C40" s="98">
        <v>6.7009985976444003E-2</v>
      </c>
      <c r="D40" s="98">
        <v>2.4343177818484111E-2</v>
      </c>
      <c r="E40" s="98">
        <v>1.1226473374013496E-2</v>
      </c>
      <c r="F40" s="98">
        <v>2.2286964336024635E-2</v>
      </c>
      <c r="G40" s="98">
        <v>3.1851931635328394E-2</v>
      </c>
      <c r="H40" s="98">
        <v>2.7428363427577842E-2</v>
      </c>
      <c r="I40" s="98">
        <v>8.4219907916889287E-3</v>
      </c>
      <c r="J40" s="98">
        <v>6.7928942972263692E-3</v>
      </c>
      <c r="K40" s="98">
        <v>1.2383854838466716E-2</v>
      </c>
      <c r="L40" s="98">
        <v>9.2873139347733873E-3</v>
      </c>
      <c r="M40" s="98">
        <v>4.170864436689555E-3</v>
      </c>
      <c r="N40" s="98">
        <v>1.5932048265358389E-3</v>
      </c>
      <c r="O40" s="98">
        <v>7.6191334493654051E-4</v>
      </c>
      <c r="P40" s="98">
        <v>9.2162954720367851E-4</v>
      </c>
      <c r="Q40" s="98">
        <v>7.4981342787488027E-4</v>
      </c>
      <c r="R40" s="98">
        <v>7.4423230623678425E-4</v>
      </c>
      <c r="S40" s="98">
        <v>5.7176897001623656E-4</v>
      </c>
      <c r="T40" s="98">
        <v>6.3260298767631661E-4</v>
      </c>
      <c r="U40" s="98">
        <v>3.9118612612999704E-4</v>
      </c>
      <c r="V40" s="98">
        <v>0</v>
      </c>
      <c r="W40" s="98">
        <v>0</v>
      </c>
      <c r="DA40" s="63" t="s">
        <v>2111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2112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692.87024333861234</v>
      </c>
      <c r="C43" s="117">
        <f t="shared" si="14"/>
        <v>748.58197983128184</v>
      </c>
      <c r="D43" s="117">
        <f t="shared" si="14"/>
        <v>686.91268874652383</v>
      </c>
      <c r="E43" s="117">
        <f t="shared" si="14"/>
        <v>700.11667065136771</v>
      </c>
      <c r="F43" s="117">
        <f t="shared" si="14"/>
        <v>741.6757903192555</v>
      </c>
      <c r="G43" s="117">
        <f t="shared" si="14"/>
        <v>714.07762121801079</v>
      </c>
      <c r="H43" s="117">
        <f t="shared" si="14"/>
        <v>737.04754563637914</v>
      </c>
      <c r="I43" s="117">
        <f t="shared" si="14"/>
        <v>701.62725894557229</v>
      </c>
      <c r="J43" s="117">
        <f t="shared" si="14"/>
        <v>704.48811490203366</v>
      </c>
      <c r="K43" s="117">
        <f t="shared" si="14"/>
        <v>695.88642176509018</v>
      </c>
      <c r="L43" s="117">
        <f t="shared" si="14"/>
        <v>596.46995236016448</v>
      </c>
      <c r="M43" s="117">
        <f t="shared" si="14"/>
        <v>534.63227396044147</v>
      </c>
      <c r="N43" s="117">
        <f t="shared" si="14"/>
        <v>594.7602558317592</v>
      </c>
      <c r="O43" s="117">
        <f t="shared" si="14"/>
        <v>559.37988829514097</v>
      </c>
      <c r="P43" s="117">
        <f t="shared" si="14"/>
        <v>475.79750652666189</v>
      </c>
      <c r="Q43" s="117">
        <f t="shared" si="14"/>
        <v>545.55759583564736</v>
      </c>
      <c r="R43" s="117">
        <f t="shared" ref="R43:V43" si="15">R44+R47+R49+R58</f>
        <v>545.2150281112672</v>
      </c>
      <c r="S43" s="117">
        <f t="shared" si="15"/>
        <v>486.08202895215277</v>
      </c>
      <c r="T43" s="117">
        <f t="shared" si="15"/>
        <v>453.80796429868485</v>
      </c>
      <c r="U43" s="117">
        <f t="shared" si="15"/>
        <v>361.15110889381009</v>
      </c>
      <c r="V43" s="117">
        <f t="shared" si="15"/>
        <v>420.08770251841923</v>
      </c>
      <c r="W43" s="117">
        <f t="shared" ref="W43" si="16">W44+W47+W49+W58</f>
        <v>415.87105512252776</v>
      </c>
      <c r="DA43" s="129" t="s">
        <v>2113</v>
      </c>
    </row>
    <row r="44" spans="1:105" ht="12.95" customHeight="1" x14ac:dyDescent="0.25">
      <c r="A44" s="121" t="s">
        <v>57</v>
      </c>
      <c r="B44" s="122">
        <f t="shared" ref="B44:Q44" si="17">SUM(B45:B46)</f>
        <v>653.98882247042093</v>
      </c>
      <c r="C44" s="122">
        <f t="shared" si="17"/>
        <v>708.82284007172734</v>
      </c>
      <c r="D44" s="122">
        <f t="shared" si="17"/>
        <v>651.60220125301578</v>
      </c>
      <c r="E44" s="122">
        <f t="shared" si="17"/>
        <v>666.08194644620312</v>
      </c>
      <c r="F44" s="122">
        <f t="shared" si="17"/>
        <v>706.08167460445623</v>
      </c>
      <c r="G44" s="122">
        <f t="shared" si="17"/>
        <v>677.6195678418253</v>
      </c>
      <c r="H44" s="122">
        <f t="shared" si="17"/>
        <v>697.28836960196713</v>
      </c>
      <c r="I44" s="122">
        <f t="shared" si="17"/>
        <v>664.55649566130751</v>
      </c>
      <c r="J44" s="122">
        <f t="shared" si="17"/>
        <v>666.86141608103537</v>
      </c>
      <c r="K44" s="122">
        <f t="shared" si="17"/>
        <v>656.86804110191326</v>
      </c>
      <c r="L44" s="122">
        <f t="shared" si="17"/>
        <v>559.89110374208485</v>
      </c>
      <c r="M44" s="122">
        <f t="shared" si="17"/>
        <v>498.74412449357391</v>
      </c>
      <c r="N44" s="122">
        <f t="shared" si="17"/>
        <v>558.83402822112487</v>
      </c>
      <c r="O44" s="122">
        <f t="shared" si="17"/>
        <v>524.83708580812947</v>
      </c>
      <c r="P44" s="122">
        <f t="shared" si="17"/>
        <v>442.76682667496578</v>
      </c>
      <c r="Q44" s="122">
        <f t="shared" si="17"/>
        <v>512.11869262164828</v>
      </c>
      <c r="R44" s="122">
        <f t="shared" ref="R44:V44" si="18">SUM(R45:R46)</f>
        <v>511.99785269475626</v>
      </c>
      <c r="S44" s="122">
        <f t="shared" si="18"/>
        <v>462.06146011236973</v>
      </c>
      <c r="T44" s="122">
        <f t="shared" si="18"/>
        <v>425.09660731649859</v>
      </c>
      <c r="U44" s="122">
        <f t="shared" si="18"/>
        <v>330.81531408697646</v>
      </c>
      <c r="V44" s="122">
        <f t="shared" si="18"/>
        <v>396.34750568952393</v>
      </c>
      <c r="W44" s="122">
        <f t="shared" ref="W44" si="19">SUM(W45:W46)</f>
        <v>388.39653544807419</v>
      </c>
      <c r="DA44" s="130" t="s">
        <v>2114</v>
      </c>
    </row>
    <row r="45" spans="1:105" ht="12" customHeight="1" x14ac:dyDescent="0.25">
      <c r="A45" s="97" t="s">
        <v>216</v>
      </c>
      <c r="B45" s="98">
        <v>653.98882247042093</v>
      </c>
      <c r="C45" s="98">
        <v>708.82284007172734</v>
      </c>
      <c r="D45" s="98">
        <v>651.60220125301578</v>
      </c>
      <c r="E45" s="98">
        <v>666.08194644620312</v>
      </c>
      <c r="F45" s="98">
        <v>706.08167460445623</v>
      </c>
      <c r="G45" s="98">
        <v>677.6195678418253</v>
      </c>
      <c r="H45" s="98">
        <v>697.28836960196713</v>
      </c>
      <c r="I45" s="98">
        <v>664.55649566130751</v>
      </c>
      <c r="J45" s="98">
        <v>666.86141608103537</v>
      </c>
      <c r="K45" s="98">
        <v>656.86804110191326</v>
      </c>
      <c r="L45" s="98">
        <v>559.89110374208485</v>
      </c>
      <c r="M45" s="98">
        <v>498.74412449357391</v>
      </c>
      <c r="N45" s="98">
        <v>558.83402822112487</v>
      </c>
      <c r="O45" s="98">
        <v>524.83708580812947</v>
      </c>
      <c r="P45" s="98">
        <v>442.76682667496578</v>
      </c>
      <c r="Q45" s="98">
        <v>512.11869262164828</v>
      </c>
      <c r="R45" s="98">
        <v>511.99785269475626</v>
      </c>
      <c r="S45" s="98">
        <v>462.06146011236973</v>
      </c>
      <c r="T45" s="98">
        <v>425.09660731649859</v>
      </c>
      <c r="U45" s="98">
        <v>330.81531408697646</v>
      </c>
      <c r="V45" s="98">
        <v>396.34750568952393</v>
      </c>
      <c r="W45" s="98">
        <v>388.39653544807419</v>
      </c>
      <c r="DA45" s="63" t="s">
        <v>2115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2116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2117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2118</v>
      </c>
    </row>
    <row r="49" spans="1:105" ht="12" customHeight="1" x14ac:dyDescent="0.25">
      <c r="A49" s="121" t="s">
        <v>55</v>
      </c>
      <c r="B49" s="122">
        <v>31.510049769578877</v>
      </c>
      <c r="C49" s="122">
        <v>31.595547408272683</v>
      </c>
      <c r="D49" s="122">
        <v>32.297401226984164</v>
      </c>
      <c r="E49" s="122">
        <v>32.620627793796899</v>
      </c>
      <c r="F49" s="122">
        <v>32.828914435543858</v>
      </c>
      <c r="G49" s="122">
        <v>32.252889478174517</v>
      </c>
      <c r="H49" s="122">
        <v>35.303622558032878</v>
      </c>
      <c r="I49" s="122">
        <v>35.549540018692227</v>
      </c>
      <c r="J49" s="122">
        <v>36.018178398964743</v>
      </c>
      <c r="K49" s="122">
        <v>34.907857738086776</v>
      </c>
      <c r="L49" s="122">
        <v>33.250314977914982</v>
      </c>
      <c r="M49" s="122">
        <v>34.375183986426329</v>
      </c>
      <c r="N49" s="122">
        <v>35.207848778875082</v>
      </c>
      <c r="O49" s="122">
        <v>33.753531991870751</v>
      </c>
      <c r="P49" s="122">
        <v>32.102030205034481</v>
      </c>
      <c r="Q49" s="122">
        <v>32.670825498351768</v>
      </c>
      <c r="R49" s="122">
        <v>32.435607785243768</v>
      </c>
      <c r="S49" s="122">
        <v>23.416693967630511</v>
      </c>
      <c r="T49" s="122">
        <v>27.946350643501471</v>
      </c>
      <c r="U49" s="122">
        <v>29.256875993024227</v>
      </c>
      <c r="V49" s="122">
        <v>22.780411350476182</v>
      </c>
      <c r="W49" s="122">
        <v>27.067062191926084</v>
      </c>
      <c r="DA49" s="130" t="s">
        <v>2119</v>
      </c>
    </row>
    <row r="50" spans="1:105" ht="12" customHeight="1" x14ac:dyDescent="0.25">
      <c r="A50" s="97" t="s">
        <v>138</v>
      </c>
      <c r="B50" s="98">
        <v>31.510049769578877</v>
      </c>
      <c r="C50" s="98">
        <v>31.594514202394567</v>
      </c>
      <c r="D50" s="98">
        <v>32.293236392025477</v>
      </c>
      <c r="E50" s="98">
        <v>32.613433158890253</v>
      </c>
      <c r="F50" s="98">
        <v>32.818471095219252</v>
      </c>
      <c r="G50" s="98">
        <v>32.238486935586643</v>
      </c>
      <c r="H50" s="98">
        <v>35.279993240149032</v>
      </c>
      <c r="I50" s="98">
        <v>35.514981636061819</v>
      </c>
      <c r="J50" s="98">
        <v>35.969864688780433</v>
      </c>
      <c r="K50" s="98">
        <v>34.832833904085469</v>
      </c>
      <c r="L50" s="98">
        <v>33.167263725136038</v>
      </c>
      <c r="M50" s="98">
        <v>34.280628835099854</v>
      </c>
      <c r="N50" s="98">
        <v>35.068668445240114</v>
      </c>
      <c r="O50" s="98">
        <v>33.593575660076027</v>
      </c>
      <c r="P50" s="98">
        <v>31.941858147656074</v>
      </c>
      <c r="Q50" s="98">
        <v>32.530796487197279</v>
      </c>
      <c r="R50" s="98">
        <v>32.281955723158887</v>
      </c>
      <c r="S50" s="98">
        <v>23.308132301680622</v>
      </c>
      <c r="T50" s="98">
        <v>27.813000244279458</v>
      </c>
      <c r="U50" s="98">
        <v>29.116404252974558</v>
      </c>
      <c r="V50" s="98">
        <v>22.657794033495989</v>
      </c>
      <c r="W50" s="98">
        <v>26.903980828972802</v>
      </c>
      <c r="DA50" s="63" t="s">
        <v>2120</v>
      </c>
    </row>
    <row r="51" spans="1:105" ht="12" customHeight="1" x14ac:dyDescent="0.25">
      <c r="A51" s="97" t="s">
        <v>137</v>
      </c>
      <c r="B51" s="98">
        <v>0</v>
      </c>
      <c r="C51" s="98">
        <v>1.0332058781159284E-3</v>
      </c>
      <c r="D51" s="98">
        <v>4.1648349586852996E-3</v>
      </c>
      <c r="E51" s="98">
        <v>7.1946349066449944E-3</v>
      </c>
      <c r="F51" s="98">
        <v>1.0443340324604849E-2</v>
      </c>
      <c r="G51" s="98">
        <v>1.4402542587876039E-2</v>
      </c>
      <c r="H51" s="98">
        <v>2.3629317883843134E-2</v>
      </c>
      <c r="I51" s="98">
        <v>3.4558382630406753E-2</v>
      </c>
      <c r="J51" s="98">
        <v>4.8313710184309903E-2</v>
      </c>
      <c r="K51" s="98">
        <v>7.5023834001306966E-2</v>
      </c>
      <c r="L51" s="98">
        <v>8.3051252778946719E-2</v>
      </c>
      <c r="M51" s="98">
        <v>9.4555151326477044E-2</v>
      </c>
      <c r="N51" s="98">
        <v>0.1391803336349651</v>
      </c>
      <c r="O51" s="98">
        <v>0.1599563317947269</v>
      </c>
      <c r="P51" s="98">
        <v>0.16017205737840515</v>
      </c>
      <c r="Q51" s="98">
        <v>0.14002901115448688</v>
      </c>
      <c r="R51" s="98">
        <v>0.15365206208488136</v>
      </c>
      <c r="S51" s="98">
        <v>0.10856166594988792</v>
      </c>
      <c r="T51" s="98">
        <v>0.13335039922201355</v>
      </c>
      <c r="U51" s="98">
        <v>0.14047174004966761</v>
      </c>
      <c r="V51" s="98">
        <v>0.1226173169801924</v>
      </c>
      <c r="W51" s="98">
        <v>0.16308136295328118</v>
      </c>
      <c r="DA51" s="63" t="s">
        <v>2121</v>
      </c>
    </row>
    <row r="52" spans="1:105" ht="12" customHeight="1" x14ac:dyDescent="0.25">
      <c r="A52" s="100" t="s">
        <v>216</v>
      </c>
      <c r="B52" s="101">
        <v>0</v>
      </c>
      <c r="C52" s="101">
        <v>1.0332058781159284E-3</v>
      </c>
      <c r="D52" s="101">
        <v>4.1648349586852996E-3</v>
      </c>
      <c r="E52" s="101">
        <v>7.1946349066449944E-3</v>
      </c>
      <c r="F52" s="101">
        <v>1.0443340324604849E-2</v>
      </c>
      <c r="G52" s="101">
        <v>1.4402542587876039E-2</v>
      </c>
      <c r="H52" s="101">
        <v>2.3629317883843134E-2</v>
      </c>
      <c r="I52" s="101">
        <v>3.4558382630406753E-2</v>
      </c>
      <c r="J52" s="101">
        <v>4.8313710184309903E-2</v>
      </c>
      <c r="K52" s="101">
        <v>7.5023834001306966E-2</v>
      </c>
      <c r="L52" s="101">
        <v>8.3051252778946719E-2</v>
      </c>
      <c r="M52" s="101">
        <v>9.4555151326477044E-2</v>
      </c>
      <c r="N52" s="101">
        <v>0.1391803336349651</v>
      </c>
      <c r="O52" s="101">
        <v>0.1599563317947269</v>
      </c>
      <c r="P52" s="101">
        <v>0.16017205737840515</v>
      </c>
      <c r="Q52" s="101">
        <v>0.14002901115448688</v>
      </c>
      <c r="R52" s="101">
        <v>0.15365206208488136</v>
      </c>
      <c r="S52" s="101">
        <v>0.10856166594988792</v>
      </c>
      <c r="T52" s="101">
        <v>0.13335039922201355</v>
      </c>
      <c r="U52" s="101">
        <v>0.14047174004966761</v>
      </c>
      <c r="V52" s="101">
        <v>0.1226173169801924</v>
      </c>
      <c r="W52" s="101">
        <v>0.16308136295328118</v>
      </c>
      <c r="DA52" s="131" t="s">
        <v>2122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2123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2124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2125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2126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2127</v>
      </c>
    </row>
    <row r="58" spans="1:105" ht="12" customHeight="1" x14ac:dyDescent="0.25">
      <c r="A58" s="121" t="s">
        <v>54</v>
      </c>
      <c r="B58" s="122">
        <v>7.3713710986125021</v>
      </c>
      <c r="C58" s="122">
        <v>8.1635923512818245</v>
      </c>
      <c r="D58" s="122">
        <v>3.0130862665239539</v>
      </c>
      <c r="E58" s="122">
        <v>1.4140964113676828</v>
      </c>
      <c r="F58" s="122">
        <v>2.765201279255352</v>
      </c>
      <c r="G58" s="122">
        <v>4.2051638980109827</v>
      </c>
      <c r="H58" s="122">
        <v>4.4555534763791158</v>
      </c>
      <c r="I58" s="122">
        <v>1.5212232655724927</v>
      </c>
      <c r="J58" s="122">
        <v>1.6085204220334672</v>
      </c>
      <c r="K58" s="122">
        <v>4.1105229250900868</v>
      </c>
      <c r="L58" s="122">
        <v>3.3285336401646695</v>
      </c>
      <c r="M58" s="122">
        <v>1.512965480441306</v>
      </c>
      <c r="N58" s="122">
        <v>0.71837883175917705</v>
      </c>
      <c r="O58" s="122">
        <v>0.78927049514072967</v>
      </c>
      <c r="P58" s="122">
        <v>0.92864964666160466</v>
      </c>
      <c r="Q58" s="122">
        <v>0.76807771564729821</v>
      </c>
      <c r="R58" s="122">
        <v>0.78156763126716111</v>
      </c>
      <c r="S58" s="122">
        <v>0.60387487215252056</v>
      </c>
      <c r="T58" s="122">
        <v>0.76500633868476831</v>
      </c>
      <c r="U58" s="122">
        <v>1.078918813809433</v>
      </c>
      <c r="V58" s="122">
        <v>0.95978547841909856</v>
      </c>
      <c r="W58" s="122">
        <v>0.40745748252748271</v>
      </c>
      <c r="DA58" s="130" t="s">
        <v>2128</v>
      </c>
    </row>
    <row r="59" spans="1:105" ht="12" customHeight="1" x14ac:dyDescent="0.25">
      <c r="A59" s="97" t="s">
        <v>50</v>
      </c>
      <c r="B59" s="98">
        <v>7.3713710986125021</v>
      </c>
      <c r="C59" s="98">
        <v>8.1635923512818245</v>
      </c>
      <c r="D59" s="98">
        <v>3.0130862665239539</v>
      </c>
      <c r="E59" s="98">
        <v>1.4140964113676828</v>
      </c>
      <c r="F59" s="98">
        <v>2.765201279255352</v>
      </c>
      <c r="G59" s="98">
        <v>4.2051638980109827</v>
      </c>
      <c r="H59" s="98">
        <v>4.4555534763791158</v>
      </c>
      <c r="I59" s="98">
        <v>1.5212232655724927</v>
      </c>
      <c r="J59" s="98">
        <v>1.6085204220334672</v>
      </c>
      <c r="K59" s="98">
        <v>4.1105229250900868</v>
      </c>
      <c r="L59" s="98">
        <v>3.3285336401646695</v>
      </c>
      <c r="M59" s="98">
        <v>1.512965480441306</v>
      </c>
      <c r="N59" s="98">
        <v>0.71837883175917705</v>
      </c>
      <c r="O59" s="98">
        <v>0.78927049514072967</v>
      </c>
      <c r="P59" s="98">
        <v>0.92864964666160466</v>
      </c>
      <c r="Q59" s="98">
        <v>0.76807771564729821</v>
      </c>
      <c r="R59" s="98">
        <v>0.78156763126716111</v>
      </c>
      <c r="S59" s="98">
        <v>0.60387487215252056</v>
      </c>
      <c r="T59" s="98">
        <v>0.76500633868476831</v>
      </c>
      <c r="U59" s="98">
        <v>1.078918813809433</v>
      </c>
      <c r="V59" s="98">
        <v>0.95978547841909856</v>
      </c>
      <c r="W59" s="98">
        <v>0.40745748252748271</v>
      </c>
      <c r="DA59" s="63" t="s">
        <v>2129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2130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367.90406927999999</v>
      </c>
      <c r="C62" s="117">
        <f t="shared" si="21"/>
        <v>407.1341933999999</v>
      </c>
      <c r="D62" s="117">
        <f t="shared" si="21"/>
        <v>411.31456343999986</v>
      </c>
      <c r="E62" s="117">
        <f t="shared" si="21"/>
        <v>441.54635976000003</v>
      </c>
      <c r="F62" s="117">
        <f t="shared" si="21"/>
        <v>478.24855056000001</v>
      </c>
      <c r="G62" s="117">
        <f t="shared" si="21"/>
        <v>478.91804795999997</v>
      </c>
      <c r="H62" s="117">
        <f t="shared" si="21"/>
        <v>443.16648287999988</v>
      </c>
      <c r="I62" s="117">
        <f t="shared" si="21"/>
        <v>440.99218152000014</v>
      </c>
      <c r="J62" s="117">
        <f t="shared" si="21"/>
        <v>471.62809980000014</v>
      </c>
      <c r="K62" s="117">
        <f t="shared" si="21"/>
        <v>461.35520244000014</v>
      </c>
      <c r="L62" s="117">
        <f t="shared" si="21"/>
        <v>538.60086324000019</v>
      </c>
      <c r="M62" s="117">
        <f t="shared" si="21"/>
        <v>506.80569456000035</v>
      </c>
      <c r="N62" s="117">
        <f t="shared" si="21"/>
        <v>469.30212648000031</v>
      </c>
      <c r="O62" s="117">
        <f t="shared" si="21"/>
        <v>496.39243499999975</v>
      </c>
      <c r="P62" s="117">
        <f t="shared" si="21"/>
        <v>477.05678460000013</v>
      </c>
      <c r="Q62" s="117">
        <f t="shared" si="21"/>
        <v>519.93915335999964</v>
      </c>
      <c r="R62" s="117">
        <f t="shared" ref="R62:V62" si="22">R63+R66+R68+R77</f>
        <v>553.08906971999966</v>
      </c>
      <c r="S62" s="117">
        <f t="shared" si="22"/>
        <v>628.42742027999986</v>
      </c>
      <c r="T62" s="117">
        <f t="shared" si="22"/>
        <v>574.35586163999994</v>
      </c>
      <c r="U62" s="117">
        <f t="shared" si="22"/>
        <v>578.72466035999946</v>
      </c>
      <c r="V62" s="117">
        <f t="shared" si="22"/>
        <v>606.45316248000006</v>
      </c>
      <c r="W62" s="117">
        <f t="shared" ref="W62" si="23">W63+W66+W68+W77</f>
        <v>565.1105367600004</v>
      </c>
      <c r="DA62" s="129" t="s">
        <v>2131</v>
      </c>
    </row>
    <row r="63" spans="1:105" ht="12.95" customHeight="1" x14ac:dyDescent="0.25">
      <c r="A63" s="121" t="s">
        <v>57</v>
      </c>
      <c r="B63" s="122">
        <f t="shared" ref="B63:Q63" si="24">SUM(B64:B65)</f>
        <v>340.76053733050674</v>
      </c>
      <c r="C63" s="122">
        <f t="shared" si="24"/>
        <v>376.67208893919775</v>
      </c>
      <c r="D63" s="122">
        <f t="shared" si="24"/>
        <v>379.98425587091026</v>
      </c>
      <c r="E63" s="122">
        <f t="shared" si="24"/>
        <v>409.30296952844532</v>
      </c>
      <c r="F63" s="122">
        <f t="shared" si="24"/>
        <v>445.00194949408393</v>
      </c>
      <c r="G63" s="122">
        <f t="shared" si="24"/>
        <v>444.82862651478564</v>
      </c>
      <c r="H63" s="122">
        <f t="shared" si="24"/>
        <v>409.48653335414343</v>
      </c>
      <c r="I63" s="122">
        <f t="shared" si="24"/>
        <v>405.7033086518511</v>
      </c>
      <c r="J63" s="122">
        <f t="shared" si="24"/>
        <v>432.42488041847787</v>
      </c>
      <c r="K63" s="122">
        <f t="shared" si="24"/>
        <v>424.4575677611453</v>
      </c>
      <c r="L63" s="122">
        <f t="shared" si="24"/>
        <v>493.37206507464015</v>
      </c>
      <c r="M63" s="122">
        <f t="shared" si="24"/>
        <v>460.75937556000036</v>
      </c>
      <c r="N63" s="122">
        <f t="shared" si="24"/>
        <v>425.28672346772498</v>
      </c>
      <c r="O63" s="122">
        <f t="shared" si="24"/>
        <v>448.36308059337142</v>
      </c>
      <c r="P63" s="122">
        <f t="shared" si="24"/>
        <v>423.17286082500021</v>
      </c>
      <c r="Q63" s="122">
        <f t="shared" si="24"/>
        <v>471.51239439514654</v>
      </c>
      <c r="R63" s="122">
        <f t="shared" ref="R63:V63" si="25">SUM(R64:R65)</f>
        <v>503.92612760843662</v>
      </c>
      <c r="S63" s="122">
        <f t="shared" si="25"/>
        <v>575.69276957885245</v>
      </c>
      <c r="T63" s="122">
        <f t="shared" si="25"/>
        <v>519.04940855177779</v>
      </c>
      <c r="U63" s="122">
        <f t="shared" si="25"/>
        <v>512.19557826307823</v>
      </c>
      <c r="V63" s="122">
        <f t="shared" si="25"/>
        <v>551.63540907056245</v>
      </c>
      <c r="W63" s="122">
        <f t="shared" ref="W63" si="26">SUM(W64:W65)</f>
        <v>511.71309241993401</v>
      </c>
      <c r="DA63" s="130" t="s">
        <v>2132</v>
      </c>
    </row>
    <row r="64" spans="1:105" ht="12" customHeight="1" x14ac:dyDescent="0.25">
      <c r="A64" s="97" t="s">
        <v>217</v>
      </c>
      <c r="B64" s="98">
        <v>340.76053733050674</v>
      </c>
      <c r="C64" s="98">
        <v>376.67208893919775</v>
      </c>
      <c r="D64" s="98">
        <v>379.98425587091026</v>
      </c>
      <c r="E64" s="98">
        <v>409.30296952844532</v>
      </c>
      <c r="F64" s="98">
        <v>445.00194949408393</v>
      </c>
      <c r="G64" s="98">
        <v>444.82862651478564</v>
      </c>
      <c r="H64" s="98">
        <v>409.48653335414343</v>
      </c>
      <c r="I64" s="98">
        <v>405.7033086518511</v>
      </c>
      <c r="J64" s="98">
        <v>432.42488041847787</v>
      </c>
      <c r="K64" s="98">
        <v>424.4575677611453</v>
      </c>
      <c r="L64" s="98">
        <v>493.37206507464015</v>
      </c>
      <c r="M64" s="98">
        <v>460.75937556000036</v>
      </c>
      <c r="N64" s="98">
        <v>425.28672346772498</v>
      </c>
      <c r="O64" s="98">
        <v>448.36308059337142</v>
      </c>
      <c r="P64" s="98">
        <v>423.17286082500021</v>
      </c>
      <c r="Q64" s="98">
        <v>471.51239439514654</v>
      </c>
      <c r="R64" s="98">
        <v>503.92612760843662</v>
      </c>
      <c r="S64" s="98">
        <v>575.69276957885245</v>
      </c>
      <c r="T64" s="98">
        <v>519.04940855177779</v>
      </c>
      <c r="U64" s="98">
        <v>512.19557826307823</v>
      </c>
      <c r="V64" s="98">
        <v>551.63540907056245</v>
      </c>
      <c r="W64" s="98">
        <v>511.71309241993401</v>
      </c>
      <c r="DA64" s="63" t="s">
        <v>2133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2134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2135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2136</v>
      </c>
    </row>
    <row r="68" spans="1:105" ht="12" customHeight="1" x14ac:dyDescent="0.25">
      <c r="A68" s="121" t="s">
        <v>55</v>
      </c>
      <c r="B68" s="122">
        <v>20.576538641906264</v>
      </c>
      <c r="C68" s="122">
        <v>21.042429647411453</v>
      </c>
      <c r="D68" s="122">
        <v>23.604505185298709</v>
      </c>
      <c r="E68" s="122">
        <v>25.121976792814966</v>
      </c>
      <c r="F68" s="122">
        <v>25.930312922338409</v>
      </c>
      <c r="G68" s="122">
        <v>26.535035928540388</v>
      </c>
      <c r="H68" s="122">
        <v>25.983086311688076</v>
      </c>
      <c r="I68" s="122">
        <v>27.199122324410453</v>
      </c>
      <c r="J68" s="122">
        <v>29.271237994032337</v>
      </c>
      <c r="K68" s="122">
        <v>25.719301918127389</v>
      </c>
      <c r="L68" s="122">
        <v>32.938690665360099</v>
      </c>
      <c r="M68" s="122">
        <v>34.227058800000009</v>
      </c>
      <c r="N68" s="122">
        <v>29.1690990122753</v>
      </c>
      <c r="O68" s="122">
        <v>35.546711706628308</v>
      </c>
      <c r="P68" s="122">
        <v>42.294000374999968</v>
      </c>
      <c r="Q68" s="122">
        <v>33.517286364853128</v>
      </c>
      <c r="R68" s="122">
        <v>33.881133811562904</v>
      </c>
      <c r="S68" s="122">
        <v>33.896326801147367</v>
      </c>
      <c r="T68" s="122">
        <v>37.93469538822211</v>
      </c>
      <c r="U68" s="122">
        <v>49.099877996921101</v>
      </c>
      <c r="V68" s="122">
        <v>36.618352409437676</v>
      </c>
      <c r="W68" s="122">
        <v>38.51916174572964</v>
      </c>
      <c r="DA68" s="130" t="s">
        <v>2137</v>
      </c>
    </row>
    <row r="69" spans="1:105" ht="12" customHeight="1" x14ac:dyDescent="0.25">
      <c r="A69" s="97" t="s">
        <v>134</v>
      </c>
      <c r="B69" s="98">
        <v>20.576131510453703</v>
      </c>
      <c r="C69" s="98">
        <v>21.02818399014312</v>
      </c>
      <c r="D69" s="98">
        <v>23.546629820359698</v>
      </c>
      <c r="E69" s="98">
        <v>25.013673393325924</v>
      </c>
      <c r="F69" s="98">
        <v>25.770297682677892</v>
      </c>
      <c r="G69" s="98">
        <v>26.289756835847157</v>
      </c>
      <c r="H69" s="98">
        <v>25.663235300226706</v>
      </c>
      <c r="I69" s="98">
        <v>26.682340099179868</v>
      </c>
      <c r="J69" s="98">
        <v>28.487779979068694</v>
      </c>
      <c r="K69" s="98">
        <v>24.761350824625644</v>
      </c>
      <c r="L69" s="98">
        <v>31.091882222277881</v>
      </c>
      <c r="M69" s="98">
        <v>32.182642353085988</v>
      </c>
      <c r="N69" s="98">
        <v>27.169094161415231</v>
      </c>
      <c r="O69" s="98">
        <v>32.7771410707713</v>
      </c>
      <c r="P69" s="98">
        <v>39.175451926011995</v>
      </c>
      <c r="Q69" s="98">
        <v>30.823439685050221</v>
      </c>
      <c r="R69" s="98">
        <v>30.939003977134366</v>
      </c>
      <c r="S69" s="98">
        <v>30.944289657423163</v>
      </c>
      <c r="T69" s="98">
        <v>34.542135856169537</v>
      </c>
      <c r="U69" s="98">
        <v>44.555294706158286</v>
      </c>
      <c r="V69" s="98">
        <v>32.587242639706957</v>
      </c>
      <c r="W69" s="98">
        <v>34.114977309945317</v>
      </c>
      <c r="DA69" s="63" t="s">
        <v>2138</v>
      </c>
    </row>
    <row r="70" spans="1:105" ht="12" customHeight="1" x14ac:dyDescent="0.25">
      <c r="A70" s="97" t="s">
        <v>133</v>
      </c>
      <c r="B70" s="98">
        <v>4.0713145256202142E-4</v>
      </c>
      <c r="C70" s="98">
        <v>1.4245657268331411E-2</v>
      </c>
      <c r="D70" s="98">
        <v>5.7875364939010077E-2</v>
      </c>
      <c r="E70" s="98">
        <v>0.1083033994890414</v>
      </c>
      <c r="F70" s="98">
        <v>0.16001523966051739</v>
      </c>
      <c r="G70" s="98">
        <v>0.24527909269323081</v>
      </c>
      <c r="H70" s="98">
        <v>0.31985101146137018</v>
      </c>
      <c r="I70" s="98">
        <v>0.51678222523058548</v>
      </c>
      <c r="J70" s="98">
        <v>0.7834580149636412</v>
      </c>
      <c r="K70" s="98">
        <v>0.95795109350174334</v>
      </c>
      <c r="L70" s="98">
        <v>1.8468084430822165</v>
      </c>
      <c r="M70" s="98">
        <v>2.0444164469140231</v>
      </c>
      <c r="N70" s="98">
        <v>2.0000048508600683</v>
      </c>
      <c r="O70" s="98">
        <v>2.7695706358570074</v>
      </c>
      <c r="P70" s="98">
        <v>3.1185484489879722</v>
      </c>
      <c r="Q70" s="98">
        <v>2.6938466798029044</v>
      </c>
      <c r="R70" s="98">
        <v>2.9421298344285356</v>
      </c>
      <c r="S70" s="98">
        <v>2.9520371437242052</v>
      </c>
      <c r="T70" s="98">
        <v>3.3925595320525717</v>
      </c>
      <c r="U70" s="98">
        <v>4.5445832907628132</v>
      </c>
      <c r="V70" s="98">
        <v>4.0311097697307172</v>
      </c>
      <c r="W70" s="98">
        <v>4.4041844357843223</v>
      </c>
      <c r="DA70" s="63" t="s">
        <v>2139</v>
      </c>
    </row>
    <row r="71" spans="1:105" ht="12" customHeight="1" x14ac:dyDescent="0.25">
      <c r="A71" s="100" t="s">
        <v>217</v>
      </c>
      <c r="B71" s="101">
        <v>4.0713145256202142E-4</v>
      </c>
      <c r="C71" s="101">
        <v>1.4245657268331411E-2</v>
      </c>
      <c r="D71" s="101">
        <v>5.7875364939010077E-2</v>
      </c>
      <c r="E71" s="101">
        <v>0.1083033994890414</v>
      </c>
      <c r="F71" s="101">
        <v>0.16001523966051739</v>
      </c>
      <c r="G71" s="101">
        <v>0.24527909269323081</v>
      </c>
      <c r="H71" s="101">
        <v>0.31985101146137018</v>
      </c>
      <c r="I71" s="101">
        <v>0.51678222523058548</v>
      </c>
      <c r="J71" s="101">
        <v>0.7834580149636412</v>
      </c>
      <c r="K71" s="101">
        <v>0.95795109350174334</v>
      </c>
      <c r="L71" s="101">
        <v>1.8468084430822165</v>
      </c>
      <c r="M71" s="101">
        <v>2.0444164469140231</v>
      </c>
      <c r="N71" s="101">
        <v>2.0000048508600683</v>
      </c>
      <c r="O71" s="101">
        <v>2.7695706358570074</v>
      </c>
      <c r="P71" s="101">
        <v>3.1185484489879722</v>
      </c>
      <c r="Q71" s="101">
        <v>2.6938466798029044</v>
      </c>
      <c r="R71" s="101">
        <v>2.9421298344285356</v>
      </c>
      <c r="S71" s="101">
        <v>2.9520371437242052</v>
      </c>
      <c r="T71" s="101">
        <v>3.3925595320525717</v>
      </c>
      <c r="U71" s="101">
        <v>4.5445832907628132</v>
      </c>
      <c r="V71" s="101">
        <v>4.0311097697307172</v>
      </c>
      <c r="W71" s="101">
        <v>4.4041844357843223</v>
      </c>
      <c r="DA71" s="131" t="s">
        <v>2140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2141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2142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2143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2144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2145</v>
      </c>
    </row>
    <row r="77" spans="1:105" ht="12" customHeight="1" x14ac:dyDescent="0.25">
      <c r="A77" s="121" t="s">
        <v>54</v>
      </c>
      <c r="B77" s="122">
        <v>6.5669933075870111</v>
      </c>
      <c r="C77" s="122">
        <v>9.4196748133907207</v>
      </c>
      <c r="D77" s="122">
        <v>7.7258023837908674</v>
      </c>
      <c r="E77" s="122">
        <v>7.1214134387397765</v>
      </c>
      <c r="F77" s="122">
        <v>7.3162881435776734</v>
      </c>
      <c r="G77" s="122">
        <v>7.5543855166739826</v>
      </c>
      <c r="H77" s="122">
        <v>7.6968632141683822</v>
      </c>
      <c r="I77" s="122">
        <v>8.0897505437386279</v>
      </c>
      <c r="J77" s="122">
        <v>9.9319813874899179</v>
      </c>
      <c r="K77" s="122">
        <v>11.17833276072747</v>
      </c>
      <c r="L77" s="122">
        <v>12.2901075</v>
      </c>
      <c r="M77" s="122">
        <v>11.819260199999997</v>
      </c>
      <c r="N77" s="122">
        <v>14.846304000000014</v>
      </c>
      <c r="O77" s="122">
        <v>12.482642700000014</v>
      </c>
      <c r="P77" s="122">
        <v>11.589923399999989</v>
      </c>
      <c r="Q77" s="122">
        <v>14.909472600000012</v>
      </c>
      <c r="R77" s="122">
        <v>15.281808300000062</v>
      </c>
      <c r="S77" s="122">
        <v>18.83832390000007</v>
      </c>
      <c r="T77" s="122">
        <v>17.37175770000005</v>
      </c>
      <c r="U77" s="122">
        <v>17.429204100000074</v>
      </c>
      <c r="V77" s="122">
        <v>18.199400999999991</v>
      </c>
      <c r="W77" s="122">
        <v>14.878282594336701</v>
      </c>
      <c r="DA77" s="130" t="s">
        <v>2146</v>
      </c>
    </row>
    <row r="78" spans="1:105" ht="12" customHeight="1" x14ac:dyDescent="0.25">
      <c r="A78" s="97" t="s">
        <v>192</v>
      </c>
      <c r="B78" s="98">
        <v>6.5669933075870111</v>
      </c>
      <c r="C78" s="98">
        <v>9.4196748133907207</v>
      </c>
      <c r="D78" s="98">
        <v>7.7258023837908674</v>
      </c>
      <c r="E78" s="98">
        <v>7.1214134387397765</v>
      </c>
      <c r="F78" s="98">
        <v>7.3162881435776734</v>
      </c>
      <c r="G78" s="98">
        <v>7.5543855166739826</v>
      </c>
      <c r="H78" s="98">
        <v>7.6968632141683822</v>
      </c>
      <c r="I78" s="98">
        <v>8.0897505437386279</v>
      </c>
      <c r="J78" s="98">
        <v>9.9319813874899179</v>
      </c>
      <c r="K78" s="98">
        <v>11.17833276072747</v>
      </c>
      <c r="L78" s="98">
        <v>12.2901075</v>
      </c>
      <c r="M78" s="98">
        <v>11.819260199999997</v>
      </c>
      <c r="N78" s="98">
        <v>14.846304000000014</v>
      </c>
      <c r="O78" s="98">
        <v>12.482642700000014</v>
      </c>
      <c r="P78" s="98">
        <v>11.589923399999989</v>
      </c>
      <c r="Q78" s="98">
        <v>14.909472600000012</v>
      </c>
      <c r="R78" s="98">
        <v>15.281808300000062</v>
      </c>
      <c r="S78" s="98">
        <v>18.83832390000007</v>
      </c>
      <c r="T78" s="98">
        <v>17.37175770000005</v>
      </c>
      <c r="U78" s="98">
        <v>17.429204100000074</v>
      </c>
      <c r="V78" s="98">
        <v>18.199400999999991</v>
      </c>
      <c r="W78" s="98">
        <v>14.878282594336701</v>
      </c>
      <c r="DA78" s="63" t="s">
        <v>2147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2148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0.74439344678505581</v>
      </c>
      <c r="C81" s="117">
        <f t="shared" si="28"/>
        <v>0.75286131299582193</v>
      </c>
      <c r="D81" s="117">
        <f t="shared" si="28"/>
        <v>0.30530216457363957</v>
      </c>
      <c r="E81" s="117">
        <f t="shared" si="28"/>
        <v>0.1508219432627366</v>
      </c>
      <c r="F81" s="117">
        <f t="shared" si="28"/>
        <v>0.29731084280133047</v>
      </c>
      <c r="G81" s="117">
        <f t="shared" si="28"/>
        <v>0.45214974915320294</v>
      </c>
      <c r="H81" s="117">
        <f t="shared" si="28"/>
        <v>0.47540691650745004</v>
      </c>
      <c r="I81" s="117">
        <f t="shared" si="28"/>
        <v>0.16310861927006248</v>
      </c>
      <c r="J81" s="117">
        <f t="shared" si="28"/>
        <v>0.17238608332906563</v>
      </c>
      <c r="K81" s="117">
        <f t="shared" si="28"/>
        <v>0.46198614380375236</v>
      </c>
      <c r="L81" s="117">
        <f t="shared" si="28"/>
        <v>0.3999150268860085</v>
      </c>
      <c r="M81" s="117">
        <f t="shared" si="28"/>
        <v>0.15603554315250057</v>
      </c>
      <c r="N81" s="117">
        <f t="shared" si="28"/>
        <v>6.6889464152143224E-2</v>
      </c>
      <c r="O81" s="117">
        <f t="shared" si="28"/>
        <v>9.6788341164769254E-2</v>
      </c>
      <c r="P81" s="117">
        <f t="shared" si="28"/>
        <v>0.1564617940868199</v>
      </c>
      <c r="Q81" s="117">
        <f t="shared" si="28"/>
        <v>0.12991656952572253</v>
      </c>
      <c r="R81" s="117">
        <f t="shared" ref="R81:V81" si="29">R82+R85+R87+R100</f>
        <v>0.14176048697128019</v>
      </c>
      <c r="S81" s="117">
        <f t="shared" si="29"/>
        <v>0.10972681877542928</v>
      </c>
      <c r="T81" s="117">
        <f t="shared" si="29"/>
        <v>0.13224188539064285</v>
      </c>
      <c r="U81" s="117">
        <f t="shared" si="29"/>
        <v>0.15547005608417785</v>
      </c>
      <c r="V81" s="117">
        <f t="shared" si="29"/>
        <v>0.11515138136036863</v>
      </c>
      <c r="W81" s="117">
        <f t="shared" ref="W81" si="30">W82+W85+W87+W100</f>
        <v>4.6663578746146336E-2</v>
      </c>
      <c r="DA81" s="129" t="s">
        <v>2149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2150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2151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2152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2153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2154</v>
      </c>
    </row>
    <row r="87" spans="1:105" ht="12" customHeight="1" x14ac:dyDescent="0.25">
      <c r="A87" s="121" t="s">
        <v>55</v>
      </c>
      <c r="B87" s="122">
        <v>0.22924232616855458</v>
      </c>
      <c r="C87" s="122">
        <v>0.18303837496767508</v>
      </c>
      <c r="D87" s="122">
        <v>9.5126279571106032E-2</v>
      </c>
      <c r="E87" s="122">
        <v>5.218250354926729E-2</v>
      </c>
      <c r="F87" s="122">
        <v>0.10251156687148247</v>
      </c>
      <c r="G87" s="122">
        <v>0.15260782674068543</v>
      </c>
      <c r="H87" s="122">
        <v>0.16783885797502171</v>
      </c>
      <c r="I87" s="122">
        <v>5.7944571055051103E-2</v>
      </c>
      <c r="J87" s="122">
        <v>5.917198619482212E-2</v>
      </c>
      <c r="K87" s="122">
        <v>0.13231133273094567</v>
      </c>
      <c r="L87" s="122">
        <v>0.12990488980823739</v>
      </c>
      <c r="M87" s="122">
        <v>2.9289006126256251E-2</v>
      </c>
      <c r="N87" s="122">
        <v>0</v>
      </c>
      <c r="O87" s="122">
        <v>0</v>
      </c>
      <c r="P87" s="122">
        <v>0</v>
      </c>
      <c r="Q87" s="122">
        <v>0</v>
      </c>
      <c r="R87" s="122">
        <v>0</v>
      </c>
      <c r="S87" s="122">
        <v>0</v>
      </c>
      <c r="T87" s="122">
        <v>0</v>
      </c>
      <c r="U87" s="122">
        <v>0</v>
      </c>
      <c r="V87" s="122">
        <v>0</v>
      </c>
      <c r="W87" s="122">
        <v>0</v>
      </c>
      <c r="DA87" s="130" t="s">
        <v>2155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2156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2157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2158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2159</v>
      </c>
    </row>
    <row r="92" spans="1:105" ht="12" customHeight="1" x14ac:dyDescent="0.25">
      <c r="A92" s="106" t="s">
        <v>124</v>
      </c>
      <c r="B92" s="101">
        <v>0.22924232616855458</v>
      </c>
      <c r="C92" s="101">
        <v>0.18303837496767508</v>
      </c>
      <c r="D92" s="101">
        <v>9.5126279571106032E-2</v>
      </c>
      <c r="E92" s="101">
        <v>5.218250354926729E-2</v>
      </c>
      <c r="F92" s="101">
        <v>0.10251156687148247</v>
      </c>
      <c r="G92" s="101">
        <v>0.15260782674068543</v>
      </c>
      <c r="H92" s="101">
        <v>0.16783885797502171</v>
      </c>
      <c r="I92" s="101">
        <v>5.7944571055051103E-2</v>
      </c>
      <c r="J92" s="101">
        <v>5.917198619482212E-2</v>
      </c>
      <c r="K92" s="101">
        <v>0.13231133273094567</v>
      </c>
      <c r="L92" s="101">
        <v>0.12990488980823739</v>
      </c>
      <c r="M92" s="101">
        <v>2.9289006126256251E-2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2160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2161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2162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2163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2164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2165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2166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2167</v>
      </c>
    </row>
    <row r="100" spans="1:105" ht="12" customHeight="1" x14ac:dyDescent="0.25">
      <c r="A100" s="121" t="s">
        <v>54</v>
      </c>
      <c r="B100" s="122">
        <v>0.51515112061650126</v>
      </c>
      <c r="C100" s="122">
        <v>0.56982293802814687</v>
      </c>
      <c r="D100" s="122">
        <v>0.21017588500253356</v>
      </c>
      <c r="E100" s="122">
        <v>9.8639439713469307E-2</v>
      </c>
      <c r="F100" s="122">
        <v>0.19479927592984803</v>
      </c>
      <c r="G100" s="122">
        <v>0.29954192241251754</v>
      </c>
      <c r="H100" s="122">
        <v>0.3075680585324283</v>
      </c>
      <c r="I100" s="122">
        <v>0.10516404821501138</v>
      </c>
      <c r="J100" s="122">
        <v>0.1132140971342435</v>
      </c>
      <c r="K100" s="122">
        <v>0.32967481107280672</v>
      </c>
      <c r="L100" s="122">
        <v>0.27001013707777111</v>
      </c>
      <c r="M100" s="122">
        <v>0.1267465370262443</v>
      </c>
      <c r="N100" s="122">
        <v>6.6889464152143224E-2</v>
      </c>
      <c r="O100" s="122">
        <v>9.6788341164769254E-2</v>
      </c>
      <c r="P100" s="122">
        <v>0.1564617940868199</v>
      </c>
      <c r="Q100" s="122">
        <v>0.12991656952572253</v>
      </c>
      <c r="R100" s="122">
        <v>0.14176048697128019</v>
      </c>
      <c r="S100" s="122">
        <v>0.10972681877542928</v>
      </c>
      <c r="T100" s="122">
        <v>0.13224188539064285</v>
      </c>
      <c r="U100" s="122">
        <v>0.15547005608417785</v>
      </c>
      <c r="V100" s="122">
        <v>0.11515138136036863</v>
      </c>
      <c r="W100" s="122">
        <v>4.6663578746146336E-2</v>
      </c>
      <c r="DA100" s="130" t="s">
        <v>2168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2169</v>
      </c>
    </row>
    <row r="102" spans="1:105" ht="12" customHeight="1" x14ac:dyDescent="0.25">
      <c r="A102" s="97" t="s">
        <v>50</v>
      </c>
      <c r="B102" s="98">
        <v>0.51515112061650126</v>
      </c>
      <c r="C102" s="98">
        <v>0.56982293802814687</v>
      </c>
      <c r="D102" s="98">
        <v>0.21017588500253356</v>
      </c>
      <c r="E102" s="98">
        <v>9.8639439713469307E-2</v>
      </c>
      <c r="F102" s="98">
        <v>0.19479927592984803</v>
      </c>
      <c r="G102" s="98">
        <v>0.29954192241251754</v>
      </c>
      <c r="H102" s="98">
        <v>0.3075680585324283</v>
      </c>
      <c r="I102" s="98">
        <v>0.10516404821501138</v>
      </c>
      <c r="J102" s="98">
        <v>0.1132140971342435</v>
      </c>
      <c r="K102" s="98">
        <v>0.32967481107280672</v>
      </c>
      <c r="L102" s="98">
        <v>0.27001013707777111</v>
      </c>
      <c r="M102" s="98">
        <v>0.1267465370262443</v>
      </c>
      <c r="N102" s="98">
        <v>6.6889464152143224E-2</v>
      </c>
      <c r="O102" s="98">
        <v>9.6788341164769254E-2</v>
      </c>
      <c r="P102" s="98">
        <v>0.1564617940868199</v>
      </c>
      <c r="Q102" s="98">
        <v>0.12991656952572253</v>
      </c>
      <c r="R102" s="98">
        <v>0.14176048697128019</v>
      </c>
      <c r="S102" s="98">
        <v>0.10972681877542928</v>
      </c>
      <c r="T102" s="98">
        <v>0.13224188539064285</v>
      </c>
      <c r="U102" s="98">
        <v>0.15547005608417785</v>
      </c>
      <c r="V102" s="98">
        <v>0.11515138136036863</v>
      </c>
      <c r="W102" s="98">
        <v>4.6663578746146336E-2</v>
      </c>
      <c r="DA102" s="63" t="s">
        <v>2170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2171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2172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2173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2174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2175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2176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2177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2178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2179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2180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2181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2182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2183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2184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2185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2186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2187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2188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2189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2190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2191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2192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2193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2194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2195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2196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2197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2198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2199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2200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2201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2202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2203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2204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2205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2206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2207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4.7691893040364437E-3</v>
      </c>
      <c r="C143" s="117">
        <f t="shared" si="49"/>
        <v>4.5514679195394255E-3</v>
      </c>
      <c r="D143" s="117">
        <f t="shared" si="49"/>
        <v>2.532333646880801E-3</v>
      </c>
      <c r="E143" s="117">
        <f t="shared" si="49"/>
        <v>1.475335556361021E-3</v>
      </c>
      <c r="F143" s="117">
        <f t="shared" si="49"/>
        <v>3.9344872982110283E-3</v>
      </c>
      <c r="G143" s="117">
        <f t="shared" si="49"/>
        <v>7.756780415121756E-3</v>
      </c>
      <c r="H143" s="117">
        <f t="shared" si="49"/>
        <v>1.1129429071898379E-2</v>
      </c>
      <c r="I143" s="117">
        <f t="shared" si="49"/>
        <v>5.0932745513243526E-3</v>
      </c>
      <c r="J143" s="117">
        <f t="shared" si="49"/>
        <v>6.3166864014483001E-3</v>
      </c>
      <c r="K143" s="117">
        <f t="shared" si="49"/>
        <v>1.9669874232126069E-2</v>
      </c>
      <c r="L143" s="117">
        <f t="shared" si="49"/>
        <v>1.9831265765022497E-2</v>
      </c>
      <c r="M143" s="117">
        <f t="shared" si="49"/>
        <v>8.5231858285171758E-3</v>
      </c>
      <c r="N143" s="117">
        <f t="shared" si="49"/>
        <v>3.5823389185545076E-3</v>
      </c>
      <c r="O143" s="117">
        <f t="shared" si="49"/>
        <v>8.0014350590448362E-3</v>
      </c>
      <c r="P143" s="117">
        <f t="shared" si="49"/>
        <v>1.8203326641435192E-2</v>
      </c>
      <c r="Q143" s="117">
        <f t="shared" si="49"/>
        <v>1.5371892890410287E-2</v>
      </c>
      <c r="R143" s="117">
        <f t="shared" ref="R143:V143" si="50">R144+R146+R148+R157</f>
        <v>2.3251208379148985E-2</v>
      </c>
      <c r="S143" s="117">
        <f t="shared" si="50"/>
        <v>2.9414761122508657E-2</v>
      </c>
      <c r="T143" s="117">
        <f t="shared" si="50"/>
        <v>4.6883797603350659E-2</v>
      </c>
      <c r="U143" s="117">
        <f t="shared" si="50"/>
        <v>8.0747444966343021E-2</v>
      </c>
      <c r="V143" s="117">
        <f t="shared" si="50"/>
        <v>7.9364374258563089E-2</v>
      </c>
      <c r="W143" s="117">
        <f t="shared" ref="W143" si="51">W144+W146+W148+W157</f>
        <v>3.7252516326422375E-2</v>
      </c>
      <c r="DA143" s="129" t="s">
        <v>2208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2209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2210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2211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2212</v>
      </c>
    </row>
    <row r="148" spans="1:105" ht="12" customHeight="1" x14ac:dyDescent="0.25">
      <c r="A148" s="121" t="s">
        <v>55</v>
      </c>
      <c r="B148" s="122">
        <v>1.8121923017277042E-3</v>
      </c>
      <c r="C148" s="122">
        <v>1.3220710050120029E-3</v>
      </c>
      <c r="D148" s="122">
        <v>1.2919169427542219E-3</v>
      </c>
      <c r="E148" s="122">
        <v>9.8294637329025348E-4</v>
      </c>
      <c r="F148" s="122">
        <v>2.6270114278391463E-3</v>
      </c>
      <c r="G148" s="122">
        <v>3.7910575963268473E-3</v>
      </c>
      <c r="H148" s="122">
        <v>5.3370797888088054E-3</v>
      </c>
      <c r="I148" s="122">
        <v>2.7032831945949277E-3</v>
      </c>
      <c r="J148" s="122">
        <v>3.4236148167573711E-3</v>
      </c>
      <c r="K148" s="122">
        <v>7.8676436435687093E-3</v>
      </c>
      <c r="L148" s="122">
        <v>9.5451540999817765E-3</v>
      </c>
      <c r="M148" s="122">
        <v>3.3547023644234565E-3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2213</v>
      </c>
    </row>
    <row r="149" spans="1:105" ht="12" customHeight="1" x14ac:dyDescent="0.25">
      <c r="A149" s="97" t="s">
        <v>124</v>
      </c>
      <c r="B149" s="98">
        <v>1.8121923017277042E-3</v>
      </c>
      <c r="C149" s="98">
        <v>1.3220710050120029E-3</v>
      </c>
      <c r="D149" s="98">
        <v>1.2919169427542219E-3</v>
      </c>
      <c r="E149" s="98">
        <v>9.8294637329025348E-4</v>
      </c>
      <c r="F149" s="98">
        <v>2.6270114278391463E-3</v>
      </c>
      <c r="G149" s="98">
        <v>3.7910575963268473E-3</v>
      </c>
      <c r="H149" s="98">
        <v>5.3370797888088054E-3</v>
      </c>
      <c r="I149" s="98">
        <v>2.7032831945949277E-3</v>
      </c>
      <c r="J149" s="98">
        <v>3.4236148167573711E-3</v>
      </c>
      <c r="K149" s="98">
        <v>7.8676436435687093E-3</v>
      </c>
      <c r="L149" s="98">
        <v>9.5451540999817765E-3</v>
      </c>
      <c r="M149" s="98">
        <v>3.3547023644234565E-3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2214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2215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2216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2217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2218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2219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2220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2221</v>
      </c>
    </row>
    <row r="157" spans="1:105" ht="12" customHeight="1" x14ac:dyDescent="0.25">
      <c r="A157" s="121" t="s">
        <v>54</v>
      </c>
      <c r="B157" s="122">
        <v>2.9569970023087398E-3</v>
      </c>
      <c r="C157" s="122">
        <v>3.2293969145274224E-3</v>
      </c>
      <c r="D157" s="122">
        <v>1.2404167041265789E-3</v>
      </c>
      <c r="E157" s="122">
        <v>4.923891830707674E-4</v>
      </c>
      <c r="F157" s="122">
        <v>1.3074758703718818E-3</v>
      </c>
      <c r="G157" s="122">
        <v>3.9657228187949091E-3</v>
      </c>
      <c r="H157" s="122">
        <v>5.7923492830895731E-3</v>
      </c>
      <c r="I157" s="122">
        <v>2.3899913567294248E-3</v>
      </c>
      <c r="J157" s="122">
        <v>2.8930715846909286E-3</v>
      </c>
      <c r="K157" s="122">
        <v>1.1802230588557359E-2</v>
      </c>
      <c r="L157" s="122">
        <v>1.0286111665040723E-2</v>
      </c>
      <c r="M157" s="122">
        <v>5.1684834640937189E-3</v>
      </c>
      <c r="N157" s="122">
        <v>3.5823389185545076E-3</v>
      </c>
      <c r="O157" s="122">
        <v>8.0014350590448362E-3</v>
      </c>
      <c r="P157" s="122">
        <v>1.8203326641435192E-2</v>
      </c>
      <c r="Q157" s="122">
        <v>1.5371892890410287E-2</v>
      </c>
      <c r="R157" s="122">
        <v>2.3251208379148985E-2</v>
      </c>
      <c r="S157" s="122">
        <v>2.9414761122508657E-2</v>
      </c>
      <c r="T157" s="122">
        <v>4.6883797603350659E-2</v>
      </c>
      <c r="U157" s="122">
        <v>8.0747444966343021E-2</v>
      </c>
      <c r="V157" s="122">
        <v>7.9364374258563089E-2</v>
      </c>
      <c r="W157" s="122">
        <v>3.7252516326422375E-2</v>
      </c>
      <c r="DA157" s="130" t="s">
        <v>2222</v>
      </c>
    </row>
    <row r="158" spans="1:105" ht="12" customHeight="1" x14ac:dyDescent="0.25">
      <c r="A158" s="97" t="s">
        <v>50</v>
      </c>
      <c r="B158" s="98">
        <v>2.9569970023087398E-3</v>
      </c>
      <c r="C158" s="98">
        <v>3.2293969145274224E-3</v>
      </c>
      <c r="D158" s="98">
        <v>1.2404167041265789E-3</v>
      </c>
      <c r="E158" s="98">
        <v>4.923891830707674E-4</v>
      </c>
      <c r="F158" s="98">
        <v>1.3074758703718818E-3</v>
      </c>
      <c r="G158" s="98">
        <v>3.9657228187949091E-3</v>
      </c>
      <c r="H158" s="98">
        <v>5.7923492830895731E-3</v>
      </c>
      <c r="I158" s="98">
        <v>2.3899913567294248E-3</v>
      </c>
      <c r="J158" s="98">
        <v>2.8930715846909286E-3</v>
      </c>
      <c r="K158" s="98">
        <v>1.1802230588557359E-2</v>
      </c>
      <c r="L158" s="98">
        <v>1.0286111665040723E-2</v>
      </c>
      <c r="M158" s="98">
        <v>5.1684834640937189E-3</v>
      </c>
      <c r="N158" s="98">
        <v>3.5823389185545076E-3</v>
      </c>
      <c r="O158" s="98">
        <v>8.0014350590448362E-3</v>
      </c>
      <c r="P158" s="98">
        <v>1.8203326641435192E-2</v>
      </c>
      <c r="Q158" s="98">
        <v>1.5371892890410287E-2</v>
      </c>
      <c r="R158" s="98">
        <v>2.3251208379148985E-2</v>
      </c>
      <c r="S158" s="98">
        <v>2.9414761122508657E-2</v>
      </c>
      <c r="T158" s="98">
        <v>4.6883797603350659E-2</v>
      </c>
      <c r="U158" s="98">
        <v>8.0747444966343021E-2</v>
      </c>
      <c r="V158" s="98">
        <v>7.9364374258563089E-2</v>
      </c>
      <c r="W158" s="98">
        <v>3.7252516326422375E-2</v>
      </c>
      <c r="DA158" s="63" t="s">
        <v>2223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2224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0.99257315395223467</v>
      </c>
      <c r="C161" s="117">
        <f t="shared" si="54"/>
        <v>0.97460506269635805</v>
      </c>
      <c r="D161" s="117">
        <f t="shared" si="54"/>
        <v>0.40486591861037102</v>
      </c>
      <c r="E161" s="117">
        <f t="shared" si="54"/>
        <v>0.20361099697548501</v>
      </c>
      <c r="F161" s="117">
        <f t="shared" si="54"/>
        <v>0.39863344786480359</v>
      </c>
      <c r="G161" s="117">
        <f t="shared" si="54"/>
        <v>0.60257778176023913</v>
      </c>
      <c r="H161" s="117">
        <f t="shared" si="54"/>
        <v>0.53547103752724134</v>
      </c>
      <c r="I161" s="117">
        <f t="shared" si="54"/>
        <v>0.17811004427854216</v>
      </c>
      <c r="J161" s="117">
        <f t="shared" si="54"/>
        <v>0.16774252389574493</v>
      </c>
      <c r="K161" s="117">
        <f t="shared" si="54"/>
        <v>0.4804752783674473</v>
      </c>
      <c r="L161" s="117">
        <f t="shared" si="54"/>
        <v>0.40571594213489398</v>
      </c>
      <c r="M161" s="117">
        <f t="shared" si="54"/>
        <v>0.16382724652462993</v>
      </c>
      <c r="N161" s="117">
        <f t="shared" si="54"/>
        <v>6.3434068709360109E-2</v>
      </c>
      <c r="O161" s="117">
        <f t="shared" si="54"/>
        <v>8.6492133096072316E-2</v>
      </c>
      <c r="P161" s="117">
        <f t="shared" si="54"/>
        <v>0.12881462596594315</v>
      </c>
      <c r="Q161" s="117">
        <f t="shared" si="54"/>
        <v>9.3364145373410423E-2</v>
      </c>
      <c r="R161" s="117">
        <f t="shared" ref="R161:V161" si="55">R162+R164+R166+R175</f>
        <v>7.7963955886703198E-2</v>
      </c>
      <c r="S161" s="117">
        <f t="shared" si="55"/>
        <v>5.058064103949058E-2</v>
      </c>
      <c r="T161" s="117">
        <f t="shared" si="55"/>
        <v>6.6978103019986954E-2</v>
      </c>
      <c r="U161" s="117">
        <f t="shared" si="55"/>
        <v>0.10828249893448209</v>
      </c>
      <c r="V161" s="117">
        <f t="shared" si="55"/>
        <v>9.8086980767077336E-2</v>
      </c>
      <c r="W161" s="117">
        <f t="shared" ref="W161" si="56">W162+W164+W166+W175</f>
        <v>4.215082285957307E-2</v>
      </c>
      <c r="DA161" s="129" t="s">
        <v>2225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2226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2227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2228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2229</v>
      </c>
    </row>
    <row r="166" spans="1:105" ht="12" customHeight="1" x14ac:dyDescent="0.25">
      <c r="A166" s="121" t="s">
        <v>55</v>
      </c>
      <c r="B166" s="122">
        <v>0.38554391219256906</v>
      </c>
      <c r="C166" s="122">
        <v>0.3062827584853593</v>
      </c>
      <c r="D166" s="122">
        <v>0.15840788481840037</v>
      </c>
      <c r="E166" s="122">
        <v>8.8033394646433005E-2</v>
      </c>
      <c r="F166" s="122">
        <v>0.17255132718471017</v>
      </c>
      <c r="G166" s="122">
        <v>0.26072327276024626</v>
      </c>
      <c r="H166" s="122">
        <v>0.245177169162692</v>
      </c>
      <c r="I166" s="122">
        <v>8.2729857946293242E-2</v>
      </c>
      <c r="J166" s="122">
        <v>7.1000890584804105E-2</v>
      </c>
      <c r="K166" s="122">
        <v>0.16059947606726477</v>
      </c>
      <c r="L166" s="122">
        <v>0.14575160894096961</v>
      </c>
      <c r="M166" s="122">
        <v>3.9422481629230302E-2</v>
      </c>
      <c r="N166" s="122">
        <v>0</v>
      </c>
      <c r="O166" s="122">
        <v>0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0</v>
      </c>
      <c r="DA166" s="130" t="s">
        <v>2230</v>
      </c>
    </row>
    <row r="167" spans="1:105" ht="12" customHeight="1" x14ac:dyDescent="0.25">
      <c r="A167" s="97" t="s">
        <v>124</v>
      </c>
      <c r="B167" s="98">
        <v>0.38554391219256906</v>
      </c>
      <c r="C167" s="98">
        <v>0.3062827584853593</v>
      </c>
      <c r="D167" s="98">
        <v>0.15840788481840037</v>
      </c>
      <c r="E167" s="98">
        <v>8.8033394646433005E-2</v>
      </c>
      <c r="F167" s="98">
        <v>0.17255132718471017</v>
      </c>
      <c r="G167" s="98">
        <v>0.26072327276024626</v>
      </c>
      <c r="H167" s="98">
        <v>0.24494028362735235</v>
      </c>
      <c r="I167" s="98">
        <v>8.262636426521941E-2</v>
      </c>
      <c r="J167" s="98">
        <v>7.0917465064872939E-2</v>
      </c>
      <c r="K167" s="98">
        <v>0.15995161106159447</v>
      </c>
      <c r="L167" s="98">
        <v>0.14501287797826898</v>
      </c>
      <c r="M167" s="98">
        <v>3.9025566051493238E-2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2231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2.3688553533965411E-4</v>
      </c>
      <c r="I168" s="98">
        <v>1.0349368107383633E-4</v>
      </c>
      <c r="J168" s="98">
        <v>8.3425519931158831E-5</v>
      </c>
      <c r="K168" s="98">
        <v>6.4786500567030122E-4</v>
      </c>
      <c r="L168" s="98">
        <v>7.3873096270063118E-4</v>
      </c>
      <c r="M168" s="98">
        <v>3.9691557773706372E-4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2232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2.3688553533965411E-4</v>
      </c>
      <c r="I169" s="101">
        <v>1.0349368107383633E-4</v>
      </c>
      <c r="J169" s="101">
        <v>8.3425519931158831E-5</v>
      </c>
      <c r="K169" s="101">
        <v>6.4786500567030122E-4</v>
      </c>
      <c r="L169" s="101">
        <v>7.3873096270063118E-4</v>
      </c>
      <c r="M169" s="101">
        <v>3.9691557773706372E-4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2233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2234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2235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2236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2237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2238</v>
      </c>
    </row>
    <row r="175" spans="1:105" ht="12" customHeight="1" x14ac:dyDescent="0.25">
      <c r="A175" s="121" t="s">
        <v>54</v>
      </c>
      <c r="B175" s="122">
        <v>0.60702924175966555</v>
      </c>
      <c r="C175" s="122">
        <v>0.66832230421099881</v>
      </c>
      <c r="D175" s="122">
        <v>0.24645803379197062</v>
      </c>
      <c r="E175" s="122">
        <v>0.11557760232905202</v>
      </c>
      <c r="F175" s="122">
        <v>0.22608212068009345</v>
      </c>
      <c r="G175" s="122">
        <v>0.34185450899999281</v>
      </c>
      <c r="H175" s="122">
        <v>0.29029386836454935</v>
      </c>
      <c r="I175" s="122">
        <v>9.5380186332248915E-2</v>
      </c>
      <c r="J175" s="122">
        <v>9.6741633310940822E-2</v>
      </c>
      <c r="K175" s="122">
        <v>0.31987580230018253</v>
      </c>
      <c r="L175" s="122">
        <v>0.25996433319392437</v>
      </c>
      <c r="M175" s="122">
        <v>0.12440476489539963</v>
      </c>
      <c r="N175" s="122">
        <v>6.3434068709360109E-2</v>
      </c>
      <c r="O175" s="122">
        <v>8.6492133096072316E-2</v>
      </c>
      <c r="P175" s="122">
        <v>0.12881462596594315</v>
      </c>
      <c r="Q175" s="122">
        <v>9.3364145373410423E-2</v>
      </c>
      <c r="R175" s="122">
        <v>7.7963955886703198E-2</v>
      </c>
      <c r="S175" s="122">
        <v>5.058064103949058E-2</v>
      </c>
      <c r="T175" s="122">
        <v>6.6978103019986954E-2</v>
      </c>
      <c r="U175" s="122">
        <v>0.10828249893448209</v>
      </c>
      <c r="V175" s="122">
        <v>9.8086980767077336E-2</v>
      </c>
      <c r="W175" s="122">
        <v>4.215082285957307E-2</v>
      </c>
      <c r="DA175" s="130" t="s">
        <v>2239</v>
      </c>
    </row>
    <row r="176" spans="1:105" ht="12" customHeight="1" x14ac:dyDescent="0.25">
      <c r="A176" s="97" t="s">
        <v>50</v>
      </c>
      <c r="B176" s="98">
        <v>0.60702924175966555</v>
      </c>
      <c r="C176" s="98">
        <v>0.66832230421099881</v>
      </c>
      <c r="D176" s="98">
        <v>0.24645803379197062</v>
      </c>
      <c r="E176" s="98">
        <v>0.11557760232905202</v>
      </c>
      <c r="F176" s="98">
        <v>0.22608212068009345</v>
      </c>
      <c r="G176" s="98">
        <v>0.34185450899999281</v>
      </c>
      <c r="H176" s="98">
        <v>0.29029386836454935</v>
      </c>
      <c r="I176" s="98">
        <v>9.5380186332248915E-2</v>
      </c>
      <c r="J176" s="98">
        <v>9.6741633310940822E-2</v>
      </c>
      <c r="K176" s="98">
        <v>0.31987580230018253</v>
      </c>
      <c r="L176" s="98">
        <v>0.25996433319392437</v>
      </c>
      <c r="M176" s="98">
        <v>0.12440476489539963</v>
      </c>
      <c r="N176" s="98">
        <v>6.3434068709360109E-2</v>
      </c>
      <c r="O176" s="98">
        <v>8.6492133096072316E-2</v>
      </c>
      <c r="P176" s="98">
        <v>0.12881462596594315</v>
      </c>
      <c r="Q176" s="98">
        <v>9.3364145373410423E-2</v>
      </c>
      <c r="R176" s="98">
        <v>7.7963955886703198E-2</v>
      </c>
      <c r="S176" s="98">
        <v>5.058064103949058E-2</v>
      </c>
      <c r="T176" s="98">
        <v>6.6978103019986954E-2</v>
      </c>
      <c r="U176" s="98">
        <v>0.10828249893448209</v>
      </c>
      <c r="V176" s="98">
        <v>9.8086980767077336E-2</v>
      </c>
      <c r="W176" s="98">
        <v>4.215082285957307E-2</v>
      </c>
      <c r="DA176" s="63" t="s">
        <v>2240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2241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2242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25707.374866486567</v>
      </c>
      <c r="C3" s="117">
        <f t="shared" si="0"/>
        <v>24463.869505433926</v>
      </c>
      <c r="D3" s="117">
        <f t="shared" si="0"/>
        <v>24123.496432275278</v>
      </c>
      <c r="E3" s="117">
        <f t="shared" si="0"/>
        <v>22390.22602731959</v>
      </c>
      <c r="F3" s="117">
        <f t="shared" si="0"/>
        <v>24204.949812418639</v>
      </c>
      <c r="G3" s="117">
        <f t="shared" si="0"/>
        <v>28065.350423322627</v>
      </c>
      <c r="H3" s="117">
        <f t="shared" si="0"/>
        <v>25971.328035339116</v>
      </c>
      <c r="I3" s="117">
        <f t="shared" si="0"/>
        <v>23419.501619070776</v>
      </c>
      <c r="J3" s="117">
        <f t="shared" si="0"/>
        <v>22653.639668615622</v>
      </c>
      <c r="K3" s="117">
        <f t="shared" si="0"/>
        <v>23789.803521481925</v>
      </c>
      <c r="L3" s="117">
        <f t="shared" si="0"/>
        <v>25539.711510706795</v>
      </c>
      <c r="M3" s="117">
        <f t="shared" si="0"/>
        <v>22251.047671393444</v>
      </c>
      <c r="N3" s="117">
        <f t="shared" si="0"/>
        <v>18190.60946399286</v>
      </c>
      <c r="O3" s="117">
        <f t="shared" si="0"/>
        <v>23241.544958525559</v>
      </c>
      <c r="P3" s="117">
        <f t="shared" si="0"/>
        <v>18883.544547165238</v>
      </c>
      <c r="Q3" s="117">
        <f t="shared" si="0"/>
        <v>21605.596787432831</v>
      </c>
      <c r="R3" s="117">
        <f t="shared" ref="R3:V3" si="1">R4+R7+R9+R19</f>
        <v>22976.324310260505</v>
      </c>
      <c r="S3" s="117">
        <f t="shared" si="1"/>
        <v>18979.912011465101</v>
      </c>
      <c r="T3" s="117">
        <f t="shared" si="1"/>
        <v>15439.833601138009</v>
      </c>
      <c r="U3" s="117">
        <f t="shared" si="1"/>
        <v>16857.874990984037</v>
      </c>
      <c r="V3" s="117">
        <f t="shared" si="1"/>
        <v>16620.231068646834</v>
      </c>
      <c r="W3" s="117">
        <f t="shared" ref="W3" si="2">W4+W7+W9+W19</f>
        <v>18660.621903218216</v>
      </c>
      <c r="DA3" s="129" t="s">
        <v>2243</v>
      </c>
    </row>
    <row r="4" spans="1:105" ht="12.95" customHeight="1" x14ac:dyDescent="0.25">
      <c r="A4" s="121" t="s">
        <v>57</v>
      </c>
      <c r="B4" s="122">
        <f t="shared" ref="B4:Q4" si="3">SUM(B5:B6)</f>
        <v>23045.957665622249</v>
      </c>
      <c r="C4" s="122">
        <f t="shared" si="3"/>
        <v>21879.730934516348</v>
      </c>
      <c r="D4" s="122">
        <f t="shared" si="3"/>
        <v>21715.797372938159</v>
      </c>
      <c r="E4" s="122">
        <f t="shared" si="3"/>
        <v>20108.473564844935</v>
      </c>
      <c r="F4" s="122">
        <f t="shared" si="3"/>
        <v>21793.775117346002</v>
      </c>
      <c r="G4" s="122">
        <f t="shared" si="3"/>
        <v>25603.625527501532</v>
      </c>
      <c r="H4" s="122">
        <f t="shared" si="3"/>
        <v>23612.250966487205</v>
      </c>
      <c r="I4" s="122">
        <f t="shared" si="3"/>
        <v>21396.595720943293</v>
      </c>
      <c r="J4" s="122">
        <f t="shared" si="3"/>
        <v>20604.248686039136</v>
      </c>
      <c r="K4" s="122">
        <f t="shared" si="3"/>
        <v>21655.350019064786</v>
      </c>
      <c r="L4" s="122">
        <f t="shared" si="3"/>
        <v>23595.455204803686</v>
      </c>
      <c r="M4" s="122">
        <f t="shared" si="3"/>
        <v>20023.821532146732</v>
      </c>
      <c r="N4" s="122">
        <f t="shared" si="3"/>
        <v>16164.226680374726</v>
      </c>
      <c r="O4" s="122">
        <f t="shared" si="3"/>
        <v>20751.518775167759</v>
      </c>
      <c r="P4" s="122">
        <f t="shared" si="3"/>
        <v>15914.265691644001</v>
      </c>
      <c r="Q4" s="122">
        <f t="shared" si="3"/>
        <v>19696.559995864591</v>
      </c>
      <c r="R4" s="122">
        <f t="shared" ref="R4:V4" si="4">SUM(R5:R6)</f>
        <v>21048.148005682</v>
      </c>
      <c r="S4" s="122">
        <f t="shared" si="4"/>
        <v>17128.325149222128</v>
      </c>
      <c r="T4" s="122">
        <f t="shared" si="4"/>
        <v>13419.994760554195</v>
      </c>
      <c r="U4" s="122">
        <f t="shared" si="4"/>
        <v>14765.847875857136</v>
      </c>
      <c r="V4" s="122">
        <f t="shared" si="4"/>
        <v>14965.443032232357</v>
      </c>
      <c r="W4" s="122">
        <f t="shared" ref="W4" si="5">SUM(W5:W6)</f>
        <v>17115.931950762231</v>
      </c>
      <c r="DA4" s="130" t="s">
        <v>2244</v>
      </c>
    </row>
    <row r="5" spans="1:105" ht="12" customHeight="1" x14ac:dyDescent="0.25">
      <c r="A5" s="97" t="s">
        <v>51</v>
      </c>
      <c r="B5" s="98">
        <v>22901.554404145078</v>
      </c>
      <c r="C5" s="98">
        <v>21745.426829268283</v>
      </c>
      <c r="D5" s="98">
        <v>21585.08604206501</v>
      </c>
      <c r="E5" s="98">
        <v>19992.682926829268</v>
      </c>
      <c r="F5" s="98">
        <v>21666.666666666668</v>
      </c>
      <c r="G5" s="98">
        <v>25457.317073170732</v>
      </c>
      <c r="H5" s="98">
        <v>23481.967213114753</v>
      </c>
      <c r="I5" s="98">
        <v>21277.58007117438</v>
      </c>
      <c r="J5" s="98">
        <v>20490.706319702604</v>
      </c>
      <c r="K5" s="98">
        <v>21535.714285714279</v>
      </c>
      <c r="L5" s="98">
        <v>23463.333333333332</v>
      </c>
      <c r="M5" s="98">
        <v>19908.80503144654</v>
      </c>
      <c r="N5" s="98">
        <v>16070.987654320988</v>
      </c>
      <c r="O5" s="98">
        <v>20628.49162011173</v>
      </c>
      <c r="P5" s="98">
        <v>15819.672131147536</v>
      </c>
      <c r="Q5" s="98">
        <v>19581.96721311476</v>
      </c>
      <c r="R5" s="98">
        <v>20926.380368098158</v>
      </c>
      <c r="S5" s="98">
        <v>17030.769230769227</v>
      </c>
      <c r="T5" s="98">
        <v>13342.995169082134</v>
      </c>
      <c r="U5" s="98">
        <v>14680.203045685286</v>
      </c>
      <c r="V5" s="98">
        <v>14879.807692307699</v>
      </c>
      <c r="W5" s="98">
        <v>17016.806722689078</v>
      </c>
      <c r="DA5" s="63" t="s">
        <v>2245</v>
      </c>
    </row>
    <row r="6" spans="1:105" ht="12" customHeight="1" x14ac:dyDescent="0.25">
      <c r="A6" s="97" t="s">
        <v>53</v>
      </c>
      <c r="B6" s="98">
        <v>144.4032614771709</v>
      </c>
      <c r="C6" s="98">
        <v>134.30410524806507</v>
      </c>
      <c r="D6" s="98">
        <v>130.711330873148</v>
      </c>
      <c r="E6" s="98">
        <v>115.79063801566886</v>
      </c>
      <c r="F6" s="98">
        <v>127.10845067933407</v>
      </c>
      <c r="G6" s="98">
        <v>146.30845433079824</v>
      </c>
      <c r="H6" s="98">
        <v>130.28375337245322</v>
      </c>
      <c r="I6" s="98">
        <v>119.01564976891422</v>
      </c>
      <c r="J6" s="98">
        <v>113.5423663365309</v>
      </c>
      <c r="K6" s="98">
        <v>119.63573335050754</v>
      </c>
      <c r="L6" s="98">
        <v>132.12187147035215</v>
      </c>
      <c r="M6" s="98">
        <v>115.01650070019065</v>
      </c>
      <c r="N6" s="98">
        <v>93.239026053737149</v>
      </c>
      <c r="O6" s="98">
        <v>123.02715505602838</v>
      </c>
      <c r="P6" s="98">
        <v>94.593560496466111</v>
      </c>
      <c r="Q6" s="98">
        <v>114.59278274983086</v>
      </c>
      <c r="R6" s="98">
        <v>121.76763758384079</v>
      </c>
      <c r="S6" s="98">
        <v>97.555918452902162</v>
      </c>
      <c r="T6" s="98">
        <v>76.999591472061027</v>
      </c>
      <c r="U6" s="98">
        <v>85.644830171849478</v>
      </c>
      <c r="V6" s="98">
        <v>85.635339924658027</v>
      </c>
      <c r="W6" s="98">
        <v>99.125228073153863</v>
      </c>
      <c r="DA6" s="63" t="s">
        <v>2246</v>
      </c>
    </row>
    <row r="7" spans="1:105" ht="12.95" customHeight="1" x14ac:dyDescent="0.25">
      <c r="A7" s="121" t="s">
        <v>92</v>
      </c>
      <c r="B7" s="122">
        <f t="shared" ref="B7:W7" si="6">B8</f>
        <v>35.827708350270271</v>
      </c>
      <c r="C7" s="122">
        <f t="shared" si="6"/>
        <v>42.1280236963212</v>
      </c>
      <c r="D7" s="122">
        <f t="shared" si="6"/>
        <v>56.237363259139407</v>
      </c>
      <c r="E7" s="122">
        <f t="shared" si="6"/>
        <v>125.24911432934815</v>
      </c>
      <c r="F7" s="122">
        <f t="shared" si="6"/>
        <v>47.415685913329462</v>
      </c>
      <c r="G7" s="122">
        <f t="shared" si="6"/>
        <v>45.72160104693193</v>
      </c>
      <c r="H7" s="122">
        <f t="shared" si="6"/>
        <v>46.385446080562843</v>
      </c>
      <c r="I7" s="122">
        <f t="shared" si="6"/>
        <v>15.882834952811782</v>
      </c>
      <c r="J7" s="122">
        <f t="shared" si="6"/>
        <v>12.507079245392847</v>
      </c>
      <c r="K7" s="122">
        <f t="shared" si="6"/>
        <v>7.1198916757015613</v>
      </c>
      <c r="L7" s="122">
        <f t="shared" si="6"/>
        <v>27.75885818574212</v>
      </c>
      <c r="M7" s="122">
        <f t="shared" si="6"/>
        <v>61.808092031782849</v>
      </c>
      <c r="N7" s="122">
        <f t="shared" si="6"/>
        <v>82.301192839612142</v>
      </c>
      <c r="O7" s="122">
        <f t="shared" si="6"/>
        <v>94.008382810511478</v>
      </c>
      <c r="P7" s="122">
        <f t="shared" si="6"/>
        <v>113.99436739296102</v>
      </c>
      <c r="Q7" s="122">
        <f t="shared" si="6"/>
        <v>126.3479772424479</v>
      </c>
      <c r="R7" s="122">
        <f t="shared" si="6"/>
        <v>129.28908372976204</v>
      </c>
      <c r="S7" s="122">
        <f t="shared" si="6"/>
        <v>116.00957930333776</v>
      </c>
      <c r="T7" s="122">
        <f t="shared" si="6"/>
        <v>117.62228466731939</v>
      </c>
      <c r="U7" s="122">
        <f t="shared" si="6"/>
        <v>95.824199873841152</v>
      </c>
      <c r="V7" s="122">
        <f t="shared" si="6"/>
        <v>57.190275505404934</v>
      </c>
      <c r="W7" s="122">
        <f t="shared" si="6"/>
        <v>31.407136177380206</v>
      </c>
      <c r="DA7" s="130" t="s">
        <v>2247</v>
      </c>
    </row>
    <row r="8" spans="1:105" ht="12" customHeight="1" x14ac:dyDescent="0.25">
      <c r="A8" s="97" t="s">
        <v>53</v>
      </c>
      <c r="B8" s="98">
        <f>IF(RES_hhdet_fec!B8=0,0,RES_hhdet_fec!B8*1000*11630/RES_hhdet_num!B3)</f>
        <v>35.827708350270271</v>
      </c>
      <c r="C8" s="98">
        <f>IF(RES_hhdet_fec!C8=0,0,RES_hhdet_fec!C8*1000*11630/RES_hhdet_num!C3)</f>
        <v>42.1280236963212</v>
      </c>
      <c r="D8" s="98">
        <f>IF(RES_hhdet_fec!D8=0,0,RES_hhdet_fec!D8*1000*11630/RES_hhdet_num!D3)</f>
        <v>56.237363259139407</v>
      </c>
      <c r="E8" s="98">
        <f>IF(RES_hhdet_fec!E8=0,0,RES_hhdet_fec!E8*1000*11630/RES_hhdet_num!E3)</f>
        <v>125.24911432934815</v>
      </c>
      <c r="F8" s="98">
        <f>IF(RES_hhdet_fec!F8=0,0,RES_hhdet_fec!F8*1000*11630/RES_hhdet_num!F3)</f>
        <v>47.415685913329462</v>
      </c>
      <c r="G8" s="98">
        <f>IF(RES_hhdet_fec!G8=0,0,RES_hhdet_fec!G8*1000*11630/RES_hhdet_num!G3)</f>
        <v>45.72160104693193</v>
      </c>
      <c r="H8" s="98">
        <f>IF(RES_hhdet_fec!H8=0,0,RES_hhdet_fec!H8*1000*11630/RES_hhdet_num!H3)</f>
        <v>46.385446080562843</v>
      </c>
      <c r="I8" s="98">
        <f>IF(RES_hhdet_fec!I8=0,0,RES_hhdet_fec!I8*1000*11630/RES_hhdet_num!I3)</f>
        <v>15.882834952811782</v>
      </c>
      <c r="J8" s="98">
        <f>IF(RES_hhdet_fec!J8=0,0,RES_hhdet_fec!J8*1000*11630/RES_hhdet_num!J3)</f>
        <v>12.507079245392847</v>
      </c>
      <c r="K8" s="98">
        <f>IF(RES_hhdet_fec!K8=0,0,RES_hhdet_fec!K8*1000*11630/RES_hhdet_num!K3)</f>
        <v>7.1198916757015613</v>
      </c>
      <c r="L8" s="98">
        <f>IF(RES_hhdet_fec!L8=0,0,RES_hhdet_fec!L8*1000*11630/RES_hhdet_num!L3)</f>
        <v>27.75885818574212</v>
      </c>
      <c r="M8" s="98">
        <f>IF(RES_hhdet_fec!M8=0,0,RES_hhdet_fec!M8*1000*11630/RES_hhdet_num!M3)</f>
        <v>61.808092031782849</v>
      </c>
      <c r="N8" s="98">
        <f>IF(RES_hhdet_fec!N8=0,0,RES_hhdet_fec!N8*1000*11630/RES_hhdet_num!N3)</f>
        <v>82.301192839612142</v>
      </c>
      <c r="O8" s="98">
        <f>IF(RES_hhdet_fec!O8=0,0,RES_hhdet_fec!O8*1000*11630/RES_hhdet_num!O3)</f>
        <v>94.008382810511478</v>
      </c>
      <c r="P8" s="98">
        <f>IF(RES_hhdet_fec!P8=0,0,RES_hhdet_fec!P8*1000*11630/RES_hhdet_num!P3)</f>
        <v>113.99436739296102</v>
      </c>
      <c r="Q8" s="98">
        <f>IF(RES_hhdet_fec!Q8=0,0,RES_hhdet_fec!Q8*1000*11630/RES_hhdet_num!Q3)</f>
        <v>126.3479772424479</v>
      </c>
      <c r="R8" s="98">
        <f>IF(RES_hhdet_fec!R8=0,0,RES_hhdet_fec!R8*1000*11630/RES_hhdet_num!R3)</f>
        <v>129.28908372976204</v>
      </c>
      <c r="S8" s="98">
        <f>IF(RES_hhdet_fec!S8=0,0,RES_hhdet_fec!S8*1000*11630/RES_hhdet_num!S3)</f>
        <v>116.00957930333776</v>
      </c>
      <c r="T8" s="98">
        <f>IF(RES_hhdet_fec!T8=0,0,RES_hhdet_fec!T8*1000*11630/RES_hhdet_num!T3)</f>
        <v>117.62228466731939</v>
      </c>
      <c r="U8" s="98">
        <f>IF(RES_hhdet_fec!U8=0,0,RES_hhdet_fec!U8*1000*11630/RES_hhdet_num!U3)</f>
        <v>95.824199873841152</v>
      </c>
      <c r="V8" s="98">
        <f>IF(RES_hhdet_fec!V8=0,0,RES_hhdet_fec!V8*1000*11630/RES_hhdet_num!V3)</f>
        <v>57.190275505404934</v>
      </c>
      <c r="W8" s="98">
        <f>IF(RES_hhdet_fec!W8=0,0,RES_hhdet_fec!W8*1000*11630/RES_hhdet_num!W3)</f>
        <v>31.407136177380206</v>
      </c>
      <c r="DA8" s="63" t="s">
        <v>2248</v>
      </c>
    </row>
    <row r="9" spans="1:105" ht="12" customHeight="1" x14ac:dyDescent="0.25">
      <c r="A9" s="121" t="s">
        <v>55</v>
      </c>
      <c r="B9" s="122">
        <v>1769.6998164512056</v>
      </c>
      <c r="C9" s="122">
        <v>1640.768874095136</v>
      </c>
      <c r="D9" s="122">
        <v>1616.7879309253462</v>
      </c>
      <c r="E9" s="122">
        <v>1519.7572303628347</v>
      </c>
      <c r="F9" s="122">
        <v>1603.747374467114</v>
      </c>
      <c r="G9" s="122">
        <v>1574.5842167093213</v>
      </c>
      <c r="H9" s="122">
        <v>1484.3230521349817</v>
      </c>
      <c r="I9" s="122">
        <v>1353.2293009452326</v>
      </c>
      <c r="J9" s="122">
        <v>1343.1571506773496</v>
      </c>
      <c r="K9" s="122">
        <v>1280.2803845454428</v>
      </c>
      <c r="L9" s="122">
        <v>1213.2363690906388</v>
      </c>
      <c r="M9" s="122">
        <v>1358.0715016671975</v>
      </c>
      <c r="N9" s="122">
        <v>1142.201700358291</v>
      </c>
      <c r="O9" s="122">
        <v>1573.051755110253</v>
      </c>
      <c r="P9" s="122">
        <v>1985.9206333586351</v>
      </c>
      <c r="Q9" s="122">
        <v>1179.8856274661596</v>
      </c>
      <c r="R9" s="122">
        <v>1185.9225243868702</v>
      </c>
      <c r="S9" s="122">
        <v>1201.7191305424212</v>
      </c>
      <c r="T9" s="122">
        <v>1282.2824951776015</v>
      </c>
      <c r="U9" s="122">
        <v>1326.9765019808137</v>
      </c>
      <c r="V9" s="122">
        <v>1198.5386143029989</v>
      </c>
      <c r="W9" s="122">
        <v>1188.2229057395223</v>
      </c>
      <c r="DA9" s="130" t="s">
        <v>2249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2250</v>
      </c>
    </row>
    <row r="11" spans="1:105" ht="12" customHeight="1" x14ac:dyDescent="0.25">
      <c r="A11" s="97" t="s">
        <v>124</v>
      </c>
      <c r="B11" s="98">
        <v>1994.4007546747932</v>
      </c>
      <c r="C11" s="98">
        <v>1939.9997138756867</v>
      </c>
      <c r="D11" s="98">
        <v>1449.1364682164574</v>
      </c>
      <c r="E11" s="98">
        <v>636.73823186388722</v>
      </c>
      <c r="F11" s="98">
        <v>1484.8445210467573</v>
      </c>
      <c r="G11" s="98">
        <v>2134.8974540119643</v>
      </c>
      <c r="H11" s="98">
        <v>2158.1467954565701</v>
      </c>
      <c r="I11" s="98">
        <v>916.861795231977</v>
      </c>
      <c r="J11" s="98">
        <v>799.56483514061586</v>
      </c>
      <c r="K11" s="98">
        <v>2061.070714363243</v>
      </c>
      <c r="L11" s="98">
        <v>2237.9844831928831</v>
      </c>
      <c r="M11" s="98">
        <v>1141.0549187853567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2251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2252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2253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2254</v>
      </c>
    </row>
    <row r="15" spans="1:105" ht="12" customHeight="1" x14ac:dyDescent="0.25">
      <c r="A15" s="106" t="s">
        <v>122</v>
      </c>
      <c r="B15" s="101">
        <v>1739.673699889757</v>
      </c>
      <c r="C15" s="101">
        <v>1604.9500289007271</v>
      </c>
      <c r="D15" s="101">
        <v>1631.1381720051054</v>
      </c>
      <c r="E15" s="101">
        <v>1608.9062232103558</v>
      </c>
      <c r="F15" s="101">
        <v>1621.9532921306859</v>
      </c>
      <c r="G15" s="101">
        <v>1536.2836366405272</v>
      </c>
      <c r="H15" s="101">
        <v>1443.4816518271539</v>
      </c>
      <c r="I15" s="101">
        <v>1439.1098528615416</v>
      </c>
      <c r="J15" s="101">
        <v>1448.3440428533413</v>
      </c>
      <c r="K15" s="101">
        <v>1317.0422828427431</v>
      </c>
      <c r="L15" s="101">
        <v>1242.901636200716</v>
      </c>
      <c r="M15" s="101">
        <v>1472.5052908218208</v>
      </c>
      <c r="N15" s="101">
        <v>1247.921014841364</v>
      </c>
      <c r="O15" s="101">
        <v>1686.680010097795</v>
      </c>
      <c r="P15" s="101">
        <v>2102.3500209068138</v>
      </c>
      <c r="Q15" s="101">
        <v>1285.8245719660356</v>
      </c>
      <c r="R15" s="101">
        <v>1295.232478418304</v>
      </c>
      <c r="S15" s="101">
        <v>1319.4316581181613</v>
      </c>
      <c r="T15" s="101">
        <v>1404.5040593018939</v>
      </c>
      <c r="U15" s="101">
        <v>1419.2359315289559</v>
      </c>
      <c r="V15" s="101">
        <v>1312.8281796661436</v>
      </c>
      <c r="W15" s="101">
        <v>1289.2637014973186</v>
      </c>
      <c r="DA15" s="131" t="s">
        <v>2255</v>
      </c>
    </row>
    <row r="16" spans="1:105" ht="12" customHeight="1" x14ac:dyDescent="0.25">
      <c r="A16" s="107" t="s">
        <v>121</v>
      </c>
      <c r="B16" s="104">
        <v>0</v>
      </c>
      <c r="C16" s="104">
        <v>1313.5848432107564</v>
      </c>
      <c r="D16" s="104">
        <v>1336.5825016323911</v>
      </c>
      <c r="E16" s="104">
        <v>1318.4705293782156</v>
      </c>
      <c r="F16" s="104">
        <v>1337.3265462062054</v>
      </c>
      <c r="G16" s="104">
        <v>1279.339624327258</v>
      </c>
      <c r="H16" s="104">
        <v>1214.5726540169669</v>
      </c>
      <c r="I16" s="104">
        <v>1221.8483618156449</v>
      </c>
      <c r="J16" s="104">
        <v>1229.3752274298392</v>
      </c>
      <c r="K16" s="104">
        <v>1099.7409682499622</v>
      </c>
      <c r="L16" s="104">
        <v>1036.3737279455961</v>
      </c>
      <c r="M16" s="104">
        <v>1246.783050262077</v>
      </c>
      <c r="N16" s="104">
        <v>1048.7753294197612</v>
      </c>
      <c r="O16" s="104">
        <v>1470.3028011321562</v>
      </c>
      <c r="P16" s="104">
        <v>1862.9502689819069</v>
      </c>
      <c r="Q16" s="104">
        <v>1079.5817332056386</v>
      </c>
      <c r="R16" s="104">
        <v>1084.3742238961302</v>
      </c>
      <c r="S16" s="104">
        <v>1102.3730966309811</v>
      </c>
      <c r="T16" s="104">
        <v>1197.1281267303484</v>
      </c>
      <c r="U16" s="104">
        <v>1235.6489858624509</v>
      </c>
      <c r="V16" s="104">
        <v>1141.8049451658983</v>
      </c>
      <c r="W16" s="104">
        <v>1149.4514375999031</v>
      </c>
      <c r="DA16" s="132" t="s">
        <v>2256</v>
      </c>
    </row>
    <row r="17" spans="1:105" ht="12" customHeight="1" x14ac:dyDescent="0.25">
      <c r="A17" s="108" t="s">
        <v>53</v>
      </c>
      <c r="B17" s="98">
        <v>0</v>
      </c>
      <c r="C17" s="98">
        <v>772.13760704083495</v>
      </c>
      <c r="D17" s="98">
        <v>788.3228344399439</v>
      </c>
      <c r="E17" s="98">
        <v>776.08586105806739</v>
      </c>
      <c r="F17" s="98">
        <v>794.67138878228582</v>
      </c>
      <c r="G17" s="98">
        <v>758.1390896959756</v>
      </c>
      <c r="H17" s="98">
        <v>704.66019262467682</v>
      </c>
      <c r="I17" s="98">
        <v>716.69850791108865</v>
      </c>
      <c r="J17" s="98">
        <v>719.53808592388691</v>
      </c>
      <c r="K17" s="98">
        <v>610.72736327253472</v>
      </c>
      <c r="L17" s="98">
        <v>560.74702375093182</v>
      </c>
      <c r="M17" s="98">
        <v>716.24446416240073</v>
      </c>
      <c r="N17" s="98">
        <v>567.59831357714143</v>
      </c>
      <c r="O17" s="98">
        <v>911.7473184634274</v>
      </c>
      <c r="P17" s="98">
        <v>1232.3513612287622</v>
      </c>
      <c r="Q17" s="98">
        <v>543.31849954954612</v>
      </c>
      <c r="R17" s="98">
        <v>536.42147867595304</v>
      </c>
      <c r="S17" s="98">
        <v>543.1912503159183</v>
      </c>
      <c r="T17" s="98">
        <v>658.0468054161413</v>
      </c>
      <c r="U17" s="98">
        <v>668.38351829470889</v>
      </c>
      <c r="V17" s="98">
        <v>616.96596682572954</v>
      </c>
      <c r="W17" s="98">
        <v>641.94021640208848</v>
      </c>
      <c r="DA17" s="63" t="s">
        <v>2257</v>
      </c>
    </row>
    <row r="18" spans="1:105" ht="12" customHeight="1" x14ac:dyDescent="0.25">
      <c r="A18" s="108" t="s">
        <v>52</v>
      </c>
      <c r="B18" s="98">
        <v>0</v>
      </c>
      <c r="C18" s="98">
        <v>541.44723616992167</v>
      </c>
      <c r="D18" s="98">
        <v>548.25966719244718</v>
      </c>
      <c r="E18" s="98">
        <v>542.38466832014808</v>
      </c>
      <c r="F18" s="98">
        <v>542.6551574239196</v>
      </c>
      <c r="G18" s="98">
        <v>521.20053463128238</v>
      </c>
      <c r="H18" s="98">
        <v>509.91246139229008</v>
      </c>
      <c r="I18" s="98">
        <v>505.14985390455621</v>
      </c>
      <c r="J18" s="98">
        <v>509.8371415059525</v>
      </c>
      <c r="K18" s="98">
        <v>489.01360497742741</v>
      </c>
      <c r="L18" s="98">
        <v>475.62670419466428</v>
      </c>
      <c r="M18" s="98">
        <v>530.53858609967619</v>
      </c>
      <c r="N18" s="98">
        <v>481.17701584261988</v>
      </c>
      <c r="O18" s="98">
        <v>558.55548266872893</v>
      </c>
      <c r="P18" s="98">
        <v>630.59890775314489</v>
      </c>
      <c r="Q18" s="98">
        <v>536.26323365609244</v>
      </c>
      <c r="R18" s="98">
        <v>547.95274522017678</v>
      </c>
      <c r="S18" s="98">
        <v>559.1818463150629</v>
      </c>
      <c r="T18" s="98">
        <v>539.08132131420723</v>
      </c>
      <c r="U18" s="98">
        <v>567.26546756774178</v>
      </c>
      <c r="V18" s="98">
        <v>524.83897834016864</v>
      </c>
      <c r="W18" s="98">
        <v>507.51122119781456</v>
      </c>
      <c r="DA18" s="63" t="s">
        <v>2258</v>
      </c>
    </row>
    <row r="19" spans="1:105" ht="12" customHeight="1" x14ac:dyDescent="0.25">
      <c r="A19" s="121" t="s">
        <v>54</v>
      </c>
      <c r="B19" s="122">
        <v>855.88967606284575</v>
      </c>
      <c r="C19" s="122">
        <v>901.24167312612303</v>
      </c>
      <c r="D19" s="122">
        <v>734.67376515263015</v>
      </c>
      <c r="E19" s="122">
        <v>636.7461177824747</v>
      </c>
      <c r="F19" s="122">
        <v>760.0116346921925</v>
      </c>
      <c r="G19" s="122">
        <v>841.41907806484392</v>
      </c>
      <c r="H19" s="122">
        <v>828.36857063636626</v>
      </c>
      <c r="I19" s="122">
        <v>653.7937622294362</v>
      </c>
      <c r="J19" s="122">
        <v>693.72675265374278</v>
      </c>
      <c r="K19" s="122">
        <v>847.05322619599076</v>
      </c>
      <c r="L19" s="122">
        <v>703.26107862672984</v>
      </c>
      <c r="M19" s="122">
        <v>807.34654554772931</v>
      </c>
      <c r="N19" s="122">
        <v>801.87989042022934</v>
      </c>
      <c r="O19" s="122">
        <v>822.96604543703359</v>
      </c>
      <c r="P19" s="122">
        <v>869.3638547696421</v>
      </c>
      <c r="Q19" s="122">
        <v>602.80318685963243</v>
      </c>
      <c r="R19" s="122">
        <v>612.96469646186802</v>
      </c>
      <c r="S19" s="122">
        <v>533.8581523972183</v>
      </c>
      <c r="T19" s="122">
        <v>619.93406073889275</v>
      </c>
      <c r="U19" s="122">
        <v>669.22641327224426</v>
      </c>
      <c r="V19" s="122">
        <v>399.05914660607141</v>
      </c>
      <c r="W19" s="122">
        <v>325.0599105390823</v>
      </c>
      <c r="DA19" s="130" t="s">
        <v>2259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2260</v>
      </c>
    </row>
    <row r="21" spans="1:105" ht="12" customHeight="1" x14ac:dyDescent="0.25">
      <c r="A21" s="97" t="s">
        <v>50</v>
      </c>
      <c r="B21" s="98">
        <v>929.80309734760272</v>
      </c>
      <c r="C21" s="98">
        <v>1184.699813100686</v>
      </c>
      <c r="D21" s="98">
        <v>682.56774086908933</v>
      </c>
      <c r="E21" s="98">
        <v>433.51750578514469</v>
      </c>
      <c r="F21" s="98">
        <v>824.61751368467992</v>
      </c>
      <c r="G21" s="98">
        <v>1095.8665545279032</v>
      </c>
      <c r="H21" s="98">
        <v>1161.1241921745204</v>
      </c>
      <c r="I21" s="98">
        <v>501.00746692013104</v>
      </c>
      <c r="J21" s="98">
        <v>553.76325353452103</v>
      </c>
      <c r="K21" s="98">
        <v>1267.639569095827</v>
      </c>
      <c r="L21" s="98">
        <v>1104.7985316648658</v>
      </c>
      <c r="M21" s="98">
        <v>734.24266549242247</v>
      </c>
      <c r="N21" s="98">
        <v>584.28998508837765</v>
      </c>
      <c r="O21" s="98">
        <v>838.64179887256057</v>
      </c>
      <c r="P21" s="98">
        <v>1014.4324402739487</v>
      </c>
      <c r="Q21" s="98">
        <v>825.30347875629639</v>
      </c>
      <c r="R21" s="98">
        <v>819.13085837713163</v>
      </c>
      <c r="S21" s="98">
        <v>629.25797897543191</v>
      </c>
      <c r="T21" s="98">
        <v>695.91494627934821</v>
      </c>
      <c r="U21" s="98">
        <v>859.43204250845406</v>
      </c>
      <c r="V21" s="98">
        <v>675.72864716115441</v>
      </c>
      <c r="W21" s="98">
        <v>348.4010894625153</v>
      </c>
      <c r="DA21" s="63" t="s">
        <v>2261</v>
      </c>
    </row>
    <row r="22" spans="1:105" ht="12" customHeight="1" x14ac:dyDescent="0.25">
      <c r="A22" s="109" t="s">
        <v>120</v>
      </c>
      <c r="B22" s="33">
        <v>806.82645676175696</v>
      </c>
      <c r="C22" s="33">
        <v>715.13279334484446</v>
      </c>
      <c r="D22" s="33">
        <v>758.90233666822621</v>
      </c>
      <c r="E22" s="33">
        <v>722.83601592023251</v>
      </c>
      <c r="F22" s="33">
        <v>726.87327434690826</v>
      </c>
      <c r="G22" s="33">
        <v>700.32734940997193</v>
      </c>
      <c r="H22" s="33">
        <v>680.12672976154863</v>
      </c>
      <c r="I22" s="33">
        <v>702.57060768029419</v>
      </c>
      <c r="J22" s="33">
        <v>739.2321267516179</v>
      </c>
      <c r="K22" s="33">
        <v>706.85777856271204</v>
      </c>
      <c r="L22" s="33">
        <v>609.0732810005004</v>
      </c>
      <c r="M22" s="33">
        <v>816.38766145562954</v>
      </c>
      <c r="N22" s="33">
        <v>814.67929661622054</v>
      </c>
      <c r="O22" s="33">
        <v>822.3280787274482</v>
      </c>
      <c r="P22" s="33">
        <v>863.16434256860339</v>
      </c>
      <c r="Q22" s="33">
        <v>593.95374343192407</v>
      </c>
      <c r="R22" s="33">
        <v>605.08573486001092</v>
      </c>
      <c r="S22" s="33">
        <v>530.82958647410032</v>
      </c>
      <c r="T22" s="33">
        <v>616.87955277746732</v>
      </c>
      <c r="U22" s="33">
        <v>662.21883745827881</v>
      </c>
      <c r="V22" s="33">
        <v>385.0859395073299</v>
      </c>
      <c r="W22" s="33">
        <v>324.35260208685696</v>
      </c>
      <c r="DA22" s="60" t="s">
        <v>2262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31978.799992745389</v>
      </c>
      <c r="C24" s="117">
        <f t="shared" si="7"/>
        <v>34084.66043401249</v>
      </c>
      <c r="D24" s="117">
        <f t="shared" si="7"/>
        <v>21792.156086254781</v>
      </c>
      <c r="E24" s="117">
        <f t="shared" si="7"/>
        <v>15938.224454211879</v>
      </c>
      <c r="F24" s="117">
        <f t="shared" si="7"/>
        <v>32495.608873694851</v>
      </c>
      <c r="G24" s="117">
        <f t="shared" si="7"/>
        <v>47240.617175656378</v>
      </c>
      <c r="H24" s="117">
        <f t="shared" si="7"/>
        <v>47137.131781864882</v>
      </c>
      <c r="I24" s="117">
        <f t="shared" si="7"/>
        <v>20311.064740794958</v>
      </c>
      <c r="J24" s="117">
        <f t="shared" si="7"/>
        <v>24099.755802596046</v>
      </c>
      <c r="K24" s="117">
        <f t="shared" si="7"/>
        <v>27815.04161259855</v>
      </c>
      <c r="L24" s="117">
        <f t="shared" si="7"/>
        <v>62582.623112595458</v>
      </c>
      <c r="M24" s="117">
        <f t="shared" si="7"/>
        <v>9549.2605147885515</v>
      </c>
      <c r="N24" s="117">
        <f t="shared" si="7"/>
        <v>3605.187199809563</v>
      </c>
      <c r="O24" s="117">
        <f t="shared" si="7"/>
        <v>4814.1039388878517</v>
      </c>
      <c r="P24" s="117">
        <f t="shared" si="7"/>
        <v>9558.3489009618679</v>
      </c>
      <c r="Q24" s="117">
        <f t="shared" si="7"/>
        <v>30219.062709805341</v>
      </c>
      <c r="R24" s="117">
        <f t="shared" ref="R24:V24" si="8">R25+R28+R30+R39</f>
        <v>23089.005719918008</v>
      </c>
      <c r="S24" s="117">
        <f t="shared" si="8"/>
        <v>16490.019521034134</v>
      </c>
      <c r="T24" s="117">
        <f t="shared" si="8"/>
        <v>19116.605167913061</v>
      </c>
      <c r="U24" s="117">
        <f t="shared" si="8"/>
        <v>30554.029929184282</v>
      </c>
      <c r="V24" s="117">
        <f t="shared" si="8"/>
        <v>5154.3494546294114</v>
      </c>
      <c r="W24" s="117">
        <f t="shared" ref="W24" si="9">W25+W28+W30+W39</f>
        <v>22942.92548046296</v>
      </c>
      <c r="DA24" s="129" t="s">
        <v>2263</v>
      </c>
    </row>
    <row r="25" spans="1:105" ht="12.95" customHeight="1" x14ac:dyDescent="0.25">
      <c r="A25" s="121" t="s">
        <v>57</v>
      </c>
      <c r="B25" s="122">
        <f t="shared" ref="B25:Q25" si="10">SUM(B26:B27)</f>
        <v>29317.665243923835</v>
      </c>
      <c r="C25" s="122">
        <f t="shared" si="10"/>
        <v>31495.371085699171</v>
      </c>
      <c r="D25" s="122">
        <f t="shared" si="10"/>
        <v>19375.603065266692</v>
      </c>
      <c r="E25" s="122">
        <f t="shared" si="10"/>
        <v>13634.898255303637</v>
      </c>
      <c r="F25" s="122">
        <f t="shared" si="10"/>
        <v>30075.67446641557</v>
      </c>
      <c r="G25" s="122">
        <f t="shared" si="10"/>
        <v>44768.499851531655</v>
      </c>
      <c r="H25" s="122">
        <f t="shared" si="10"/>
        <v>44768.0926793248</v>
      </c>
      <c r="I25" s="122">
        <f t="shared" si="10"/>
        <v>18283.066049547571</v>
      </c>
      <c r="J25" s="122">
        <f t="shared" si="10"/>
        <v>22032.031367940592</v>
      </c>
      <c r="K25" s="122">
        <f t="shared" si="10"/>
        <v>25596.262079490731</v>
      </c>
      <c r="L25" s="122">
        <f t="shared" si="10"/>
        <v>60536.33085247728</v>
      </c>
      <c r="M25" s="122">
        <f t="shared" si="10"/>
        <v>7305.7698118499966</v>
      </c>
      <c r="N25" s="122">
        <f t="shared" si="10"/>
        <v>1614.8473119664848</v>
      </c>
      <c r="O25" s="122">
        <f t="shared" si="10"/>
        <v>2354.3388606261942</v>
      </c>
      <c r="P25" s="122">
        <f t="shared" si="10"/>
        <v>6590.223766799988</v>
      </c>
      <c r="Q25" s="122">
        <f t="shared" si="10"/>
        <v>28269.781478975005</v>
      </c>
      <c r="R25" s="122">
        <f t="shared" ref="R25:V25" si="11">SUM(R26:R27)</f>
        <v>21144.456426446348</v>
      </c>
      <c r="S25" s="122">
        <f t="shared" si="11"/>
        <v>14643.470796506343</v>
      </c>
      <c r="T25" s="122">
        <f t="shared" si="11"/>
        <v>17095.449378895915</v>
      </c>
      <c r="U25" s="122">
        <f t="shared" si="11"/>
        <v>28455.128608638912</v>
      </c>
      <c r="V25" s="122">
        <f t="shared" si="11"/>
        <v>3427.2388949996807</v>
      </c>
      <c r="W25" s="122">
        <f t="shared" ref="W25" si="12">SUM(W26:W27)</f>
        <v>21337.839856923736</v>
      </c>
      <c r="DA25" s="130" t="s">
        <v>2264</v>
      </c>
    </row>
    <row r="26" spans="1:105" ht="12" customHeight="1" x14ac:dyDescent="0.25">
      <c r="A26" s="97" t="s">
        <v>74</v>
      </c>
      <c r="B26" s="98">
        <v>28967.162576745217</v>
      </c>
      <c r="C26" s="98">
        <v>31126.457729058147</v>
      </c>
      <c r="D26" s="98">
        <v>19153.031184054878</v>
      </c>
      <c r="E26" s="98">
        <v>13485.023869454099</v>
      </c>
      <c r="F26" s="98">
        <v>29740.856218819554</v>
      </c>
      <c r="G26" s="98">
        <v>44280.140944117396</v>
      </c>
      <c r="H26" s="98">
        <v>44296.466185334029</v>
      </c>
      <c r="I26" s="98">
        <v>18088.902640691686</v>
      </c>
      <c r="J26" s="98">
        <v>21800.219742692199</v>
      </c>
      <c r="K26" s="98">
        <v>25331.883184218408</v>
      </c>
      <c r="L26" s="98">
        <v>59923.400673400625</v>
      </c>
      <c r="M26" s="98">
        <v>7232.3232323232178</v>
      </c>
      <c r="N26" s="98">
        <v>1597.2222222222306</v>
      </c>
      <c r="O26" s="98">
        <v>2323.2323232323015</v>
      </c>
      <c r="P26" s="98">
        <v>6503.030303030293</v>
      </c>
      <c r="Q26" s="98">
        <v>27903.508771929843</v>
      </c>
      <c r="R26" s="98">
        <v>20869.91869918695</v>
      </c>
      <c r="S26" s="98">
        <v>14454.106280193222</v>
      </c>
      <c r="T26" s="98">
        <v>16871.111111111106</v>
      </c>
      <c r="U26" s="98">
        <v>28073.412698412703</v>
      </c>
      <c r="V26" s="98">
        <v>3382.352941176448</v>
      </c>
      <c r="W26" s="98">
        <v>21052.287581699322</v>
      </c>
      <c r="DA26" s="63" t="s">
        <v>2265</v>
      </c>
    </row>
    <row r="27" spans="1:105" ht="12" customHeight="1" x14ac:dyDescent="0.25">
      <c r="A27" s="97" t="s">
        <v>53</v>
      </c>
      <c r="B27" s="98">
        <v>350.50266717861717</v>
      </c>
      <c r="C27" s="98">
        <v>368.91335664102331</v>
      </c>
      <c r="D27" s="98">
        <v>222.57188121181298</v>
      </c>
      <c r="E27" s="98">
        <v>149.87438584953895</v>
      </c>
      <c r="F27" s="98">
        <v>334.81824759601619</v>
      </c>
      <c r="G27" s="98">
        <v>488.35890741425902</v>
      </c>
      <c r="H27" s="98">
        <v>471.62649399076867</v>
      </c>
      <c r="I27" s="98">
        <v>194.16340885588727</v>
      </c>
      <c r="J27" s="98">
        <v>231.81162524839382</v>
      </c>
      <c r="K27" s="98">
        <v>264.37889527232426</v>
      </c>
      <c r="L27" s="98">
        <v>612.93017907665478</v>
      </c>
      <c r="M27" s="98">
        <v>73.446579526778947</v>
      </c>
      <c r="N27" s="98">
        <v>17.62508974425419</v>
      </c>
      <c r="O27" s="98">
        <v>31.1065373938929</v>
      </c>
      <c r="P27" s="98">
        <v>87.193463769694745</v>
      </c>
      <c r="Q27" s="98">
        <v>366.27270704516155</v>
      </c>
      <c r="R27" s="98">
        <v>274.5377272593982</v>
      </c>
      <c r="S27" s="98">
        <v>189.36451631312127</v>
      </c>
      <c r="T27" s="98">
        <v>224.33826778481048</v>
      </c>
      <c r="U27" s="98">
        <v>381.71591022620856</v>
      </c>
      <c r="V27" s="98">
        <v>44.885953823232668</v>
      </c>
      <c r="W27" s="98">
        <v>285.55227522441373</v>
      </c>
      <c r="DA27" s="63" t="s">
        <v>2266</v>
      </c>
    </row>
    <row r="28" spans="1:105" ht="12.95" customHeight="1" x14ac:dyDescent="0.25">
      <c r="A28" s="121" t="s">
        <v>92</v>
      </c>
      <c r="B28" s="122">
        <f t="shared" ref="B28:W28" si="13">B29</f>
        <v>35.568245420085567</v>
      </c>
      <c r="C28" s="122">
        <f t="shared" si="13"/>
        <v>44.837276782287539</v>
      </c>
      <c r="D28" s="122">
        <f t="shared" si="13"/>
        <v>63.093592307512608</v>
      </c>
      <c r="E28" s="122">
        <f t="shared" si="13"/>
        <v>141.10587253275426</v>
      </c>
      <c r="F28" s="122">
        <f t="shared" si="13"/>
        <v>49.702262579820818</v>
      </c>
      <c r="G28" s="122">
        <f t="shared" si="13"/>
        <v>45.441617846680337</v>
      </c>
      <c r="H28" s="122">
        <f t="shared" si="13"/>
        <v>43.15351415273237</v>
      </c>
      <c r="I28" s="122">
        <f t="shared" si="13"/>
        <v>16.656351538916159</v>
      </c>
      <c r="J28" s="122">
        <f t="shared" si="13"/>
        <v>16.022614015253929</v>
      </c>
      <c r="K28" s="122">
        <f t="shared" si="13"/>
        <v>5.1406534665068593</v>
      </c>
      <c r="L28" s="122">
        <f t="shared" si="13"/>
        <v>0</v>
      </c>
      <c r="M28" s="122">
        <f t="shared" si="13"/>
        <v>0</v>
      </c>
      <c r="N28" s="122">
        <f t="shared" si="13"/>
        <v>16.862669213974957</v>
      </c>
      <c r="O28" s="122">
        <f t="shared" si="13"/>
        <v>76.964874238888015</v>
      </c>
      <c r="P28" s="122">
        <f t="shared" si="13"/>
        <v>123.39252696684966</v>
      </c>
      <c r="Q28" s="122">
        <f t="shared" si="13"/>
        <v>145.72881702282857</v>
      </c>
      <c r="R28" s="122">
        <f t="shared" si="13"/>
        <v>135.2817682138317</v>
      </c>
      <c r="S28" s="122">
        <f t="shared" si="13"/>
        <v>114.79357561438044</v>
      </c>
      <c r="T28" s="122">
        <f t="shared" si="13"/>
        <v>122.24656992873047</v>
      </c>
      <c r="U28" s="122">
        <f t="shared" si="13"/>
        <v>109.8843121446631</v>
      </c>
      <c r="V28" s="122">
        <f t="shared" si="13"/>
        <v>127.55390481186211</v>
      </c>
      <c r="W28" s="122">
        <f t="shared" si="13"/>
        <v>92.973433094668323</v>
      </c>
      <c r="DA28" s="130" t="s">
        <v>2267</v>
      </c>
    </row>
    <row r="29" spans="1:105" ht="12" customHeight="1" x14ac:dyDescent="0.25">
      <c r="A29" s="97" t="s">
        <v>53</v>
      </c>
      <c r="B29" s="98">
        <f>IF(RES_hhdet_fec!B29=0,0,RES_hhdet_fec!B29*1000*11630/RES_hhdet_num!B24)</f>
        <v>35.568245420085567</v>
      </c>
      <c r="C29" s="98">
        <f>IF(RES_hhdet_fec!C29=0,0,RES_hhdet_fec!C29*1000*11630/RES_hhdet_num!C24)</f>
        <v>44.837276782287539</v>
      </c>
      <c r="D29" s="98">
        <f>IF(RES_hhdet_fec!D29=0,0,RES_hhdet_fec!D29*1000*11630/RES_hhdet_num!D24)</f>
        <v>63.093592307512608</v>
      </c>
      <c r="E29" s="98">
        <f>IF(RES_hhdet_fec!E29=0,0,RES_hhdet_fec!E29*1000*11630/RES_hhdet_num!E24)</f>
        <v>141.10587253275426</v>
      </c>
      <c r="F29" s="98">
        <f>IF(RES_hhdet_fec!F29=0,0,RES_hhdet_fec!F29*1000*11630/RES_hhdet_num!F24)</f>
        <v>49.702262579820818</v>
      </c>
      <c r="G29" s="98">
        <f>IF(RES_hhdet_fec!G29=0,0,RES_hhdet_fec!G29*1000*11630/RES_hhdet_num!G24)</f>
        <v>45.441617846680337</v>
      </c>
      <c r="H29" s="98">
        <f>IF(RES_hhdet_fec!H29=0,0,RES_hhdet_fec!H29*1000*11630/RES_hhdet_num!H24)</f>
        <v>43.15351415273237</v>
      </c>
      <c r="I29" s="98">
        <f>IF(RES_hhdet_fec!I29=0,0,RES_hhdet_fec!I29*1000*11630/RES_hhdet_num!I24)</f>
        <v>16.656351538916159</v>
      </c>
      <c r="J29" s="98">
        <f>IF(RES_hhdet_fec!J29=0,0,RES_hhdet_fec!J29*1000*11630/RES_hhdet_num!J24)</f>
        <v>16.022614015253929</v>
      </c>
      <c r="K29" s="98">
        <f>IF(RES_hhdet_fec!K29=0,0,RES_hhdet_fec!K29*1000*11630/RES_hhdet_num!K24)</f>
        <v>5.1406534665068593</v>
      </c>
      <c r="L29" s="98">
        <f>IF(RES_hhdet_fec!L29=0,0,RES_hhdet_fec!L29*1000*11630/RES_hhdet_num!L24)</f>
        <v>0</v>
      </c>
      <c r="M29" s="98">
        <f>IF(RES_hhdet_fec!M29=0,0,RES_hhdet_fec!M29*1000*11630/RES_hhdet_num!M24)</f>
        <v>0</v>
      </c>
      <c r="N29" s="98">
        <f>IF(RES_hhdet_fec!N29=0,0,RES_hhdet_fec!N29*1000*11630/RES_hhdet_num!N24)</f>
        <v>16.862669213974957</v>
      </c>
      <c r="O29" s="98">
        <f>IF(RES_hhdet_fec!O29=0,0,RES_hhdet_fec!O29*1000*11630/RES_hhdet_num!O24)</f>
        <v>76.964874238888015</v>
      </c>
      <c r="P29" s="98">
        <f>IF(RES_hhdet_fec!P29=0,0,RES_hhdet_fec!P29*1000*11630/RES_hhdet_num!P24)</f>
        <v>123.39252696684966</v>
      </c>
      <c r="Q29" s="98">
        <f>IF(RES_hhdet_fec!Q29=0,0,RES_hhdet_fec!Q29*1000*11630/RES_hhdet_num!Q24)</f>
        <v>145.72881702282857</v>
      </c>
      <c r="R29" s="98">
        <f>IF(RES_hhdet_fec!R29=0,0,RES_hhdet_fec!R29*1000*11630/RES_hhdet_num!R24)</f>
        <v>135.2817682138317</v>
      </c>
      <c r="S29" s="98">
        <f>IF(RES_hhdet_fec!S29=0,0,RES_hhdet_fec!S29*1000*11630/RES_hhdet_num!S24)</f>
        <v>114.79357561438044</v>
      </c>
      <c r="T29" s="98">
        <f>IF(RES_hhdet_fec!T29=0,0,RES_hhdet_fec!T29*1000*11630/RES_hhdet_num!T24)</f>
        <v>122.24656992873047</v>
      </c>
      <c r="U29" s="98">
        <f>IF(RES_hhdet_fec!U29=0,0,RES_hhdet_fec!U29*1000*11630/RES_hhdet_num!U24)</f>
        <v>109.8843121446631</v>
      </c>
      <c r="V29" s="98">
        <f>IF(RES_hhdet_fec!V29=0,0,RES_hhdet_fec!V29*1000*11630/RES_hhdet_num!V24)</f>
        <v>127.55390481186211</v>
      </c>
      <c r="W29" s="98">
        <f>IF(RES_hhdet_fec!W29=0,0,RES_hhdet_fec!W29*1000*11630/RES_hhdet_num!W24)</f>
        <v>92.973433094668323</v>
      </c>
      <c r="DA29" s="63" t="s">
        <v>2268</v>
      </c>
    </row>
    <row r="30" spans="1:105" ht="12" customHeight="1" x14ac:dyDescent="0.25">
      <c r="A30" s="121" t="s">
        <v>55</v>
      </c>
      <c r="B30" s="122">
        <v>1769.736664477331</v>
      </c>
      <c r="C30" s="122">
        <v>1642.1620711045848</v>
      </c>
      <c r="D30" s="122">
        <v>1619.4667695182602</v>
      </c>
      <c r="E30" s="122">
        <v>1529.8124685580569</v>
      </c>
      <c r="F30" s="122">
        <v>1608.4360354497787</v>
      </c>
      <c r="G30" s="122">
        <v>1574.5526688177974</v>
      </c>
      <c r="H30" s="122">
        <v>1486.2660417111051</v>
      </c>
      <c r="I30" s="122">
        <v>1369.4117703685861</v>
      </c>
      <c r="J30" s="122">
        <v>1365.9162611651077</v>
      </c>
      <c r="K30" s="122">
        <v>1346.0671843695006</v>
      </c>
      <c r="L30" s="122">
        <v>1295.9790236680237</v>
      </c>
      <c r="M30" s="122">
        <v>1443.0075963834161</v>
      </c>
      <c r="N30" s="122">
        <v>1188.7031546046148</v>
      </c>
      <c r="O30" s="122">
        <v>1563.1432475485497</v>
      </c>
      <c r="P30" s="122">
        <v>1973.4137982671564</v>
      </c>
      <c r="Q30" s="122">
        <v>1185.9241508641478</v>
      </c>
      <c r="R30" s="122">
        <v>1184.4379390932611</v>
      </c>
      <c r="S30" s="122">
        <v>1193.9858069518889</v>
      </c>
      <c r="T30" s="122">
        <v>1274.8213367323976</v>
      </c>
      <c r="U30" s="122">
        <v>1322.5718651207974</v>
      </c>
      <c r="V30" s="122">
        <v>1215.4536443324175</v>
      </c>
      <c r="W30" s="122">
        <v>1186.1957774973855</v>
      </c>
      <c r="DA30" s="130" t="s">
        <v>2269</v>
      </c>
    </row>
    <row r="31" spans="1:105" ht="12" customHeight="1" x14ac:dyDescent="0.25">
      <c r="A31" s="97" t="s">
        <v>141</v>
      </c>
      <c r="B31" s="98">
        <v>1994.4007546747928</v>
      </c>
      <c r="C31" s="98">
        <v>1939.9997138756862</v>
      </c>
      <c r="D31" s="98">
        <v>1450.572334808897</v>
      </c>
      <c r="E31" s="98">
        <v>637.38620833348568</v>
      </c>
      <c r="F31" s="98">
        <v>1485.6589623082832</v>
      </c>
      <c r="G31" s="98">
        <v>2131.5408488028279</v>
      </c>
      <c r="H31" s="98">
        <v>2155.3222803240633</v>
      </c>
      <c r="I31" s="98">
        <v>916.65423344757039</v>
      </c>
      <c r="J31" s="98">
        <v>799.88809632857351</v>
      </c>
      <c r="K31" s="98">
        <v>2065.0805329137129</v>
      </c>
      <c r="L31" s="98">
        <v>2255.5369397674281</v>
      </c>
      <c r="M31" s="98">
        <v>1176.0340310006286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2270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2271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2272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2273</v>
      </c>
    </row>
    <row r="35" spans="1:105" ht="12" customHeight="1" x14ac:dyDescent="0.25">
      <c r="A35" s="106" t="s">
        <v>122</v>
      </c>
      <c r="B35" s="101">
        <v>1739.6736998897568</v>
      </c>
      <c r="C35" s="101">
        <v>1605.8012816819014</v>
      </c>
      <c r="D35" s="101">
        <v>1632.9150383241579</v>
      </c>
      <c r="E35" s="101">
        <v>1611.1887232897811</v>
      </c>
      <c r="F35" s="101">
        <v>1624.2528385826281</v>
      </c>
      <c r="G35" s="101">
        <v>1536.1188567028842</v>
      </c>
      <c r="H35" s="101">
        <v>1442.7914574797062</v>
      </c>
      <c r="I35" s="101">
        <v>1438.6684789115643</v>
      </c>
      <c r="J35" s="101">
        <v>1448.1095081521212</v>
      </c>
      <c r="K35" s="101">
        <v>1317.0510737467564</v>
      </c>
      <c r="L35" s="101">
        <v>1250.7005057881281</v>
      </c>
      <c r="M35" s="101">
        <v>1492.6650998535429</v>
      </c>
      <c r="N35" s="101">
        <v>1259.7495845233288</v>
      </c>
      <c r="O35" s="101">
        <v>1665.4019777924261</v>
      </c>
      <c r="P35" s="101">
        <v>2086.0497873153622</v>
      </c>
      <c r="Q35" s="101">
        <v>1274.9556585624505</v>
      </c>
      <c r="R35" s="101">
        <v>1284.9220209563975</v>
      </c>
      <c r="S35" s="101">
        <v>1311.6815160870651</v>
      </c>
      <c r="T35" s="101">
        <v>1407.2025831102144</v>
      </c>
      <c r="U35" s="101">
        <v>1405.5915458369564</v>
      </c>
      <c r="V35" s="101">
        <v>1292.841707639157</v>
      </c>
      <c r="W35" s="101">
        <v>1263.8371313391635</v>
      </c>
      <c r="DA35" s="131" t="s">
        <v>2274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1336.4491931430737</v>
      </c>
      <c r="G36" s="104">
        <v>1278.8632966650578</v>
      </c>
      <c r="H36" s="104">
        <v>1214.3096980413891</v>
      </c>
      <c r="I36" s="104">
        <v>1222.9448535249962</v>
      </c>
      <c r="J36" s="104">
        <v>1230.9242770283413</v>
      </c>
      <c r="K36" s="104">
        <v>1108.1910371117976</v>
      </c>
      <c r="L36" s="104">
        <v>1047.1205068057884</v>
      </c>
      <c r="M36" s="104">
        <v>1264.5670643453618</v>
      </c>
      <c r="N36" s="104">
        <v>1044.1604178734372</v>
      </c>
      <c r="O36" s="104">
        <v>1454.4933466644311</v>
      </c>
      <c r="P36" s="104">
        <v>1847.7813489441573</v>
      </c>
      <c r="Q36" s="104">
        <v>1075.9440531191854</v>
      </c>
      <c r="R36" s="104">
        <v>1078.9296531369675</v>
      </c>
      <c r="S36" s="104">
        <v>1095.1214112783409</v>
      </c>
      <c r="T36" s="104">
        <v>1186.56717248052</v>
      </c>
      <c r="U36" s="104">
        <v>1226.7799258329217</v>
      </c>
      <c r="V36" s="104">
        <v>1138.0655810256781</v>
      </c>
      <c r="W36" s="104">
        <v>1143.8459481291427</v>
      </c>
      <c r="DA36" s="132" t="s">
        <v>2275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793.79403571915429</v>
      </c>
      <c r="G37" s="98">
        <v>757.66276203377561</v>
      </c>
      <c r="H37" s="98">
        <v>704.39723664909911</v>
      </c>
      <c r="I37" s="98">
        <v>717.79499962044042</v>
      </c>
      <c r="J37" s="98">
        <v>721.08713552238873</v>
      </c>
      <c r="K37" s="98">
        <v>616.73787220571705</v>
      </c>
      <c r="L37" s="98">
        <v>568.33650335216464</v>
      </c>
      <c r="M37" s="98">
        <v>729.3449365751062</v>
      </c>
      <c r="N37" s="98">
        <v>563.93882388532086</v>
      </c>
      <c r="O37" s="98">
        <v>898.42761165530453</v>
      </c>
      <c r="P37" s="98">
        <v>1219.1050715602719</v>
      </c>
      <c r="Q37" s="98">
        <v>540.94050797664488</v>
      </c>
      <c r="R37" s="98">
        <v>532.58554381604347</v>
      </c>
      <c r="S37" s="98">
        <v>538.53956421900125</v>
      </c>
      <c r="T37" s="98">
        <v>652.37082201749683</v>
      </c>
      <c r="U37" s="98">
        <v>664.85731008700145</v>
      </c>
      <c r="V37" s="98">
        <v>616.00884681335083</v>
      </c>
      <c r="W37" s="98">
        <v>641.29336900187911</v>
      </c>
      <c r="DA37" s="63" t="s">
        <v>2276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542.6551574239196</v>
      </c>
      <c r="G38" s="98">
        <v>521.20053463128249</v>
      </c>
      <c r="H38" s="98">
        <v>509.91246139228997</v>
      </c>
      <c r="I38" s="98">
        <v>505.14985390455615</v>
      </c>
      <c r="J38" s="98">
        <v>509.8371415059525</v>
      </c>
      <c r="K38" s="98">
        <v>491.45316490608053</v>
      </c>
      <c r="L38" s="98">
        <v>478.78400345362377</v>
      </c>
      <c r="M38" s="98">
        <v>535.22212777025572</v>
      </c>
      <c r="N38" s="98">
        <v>480.2215939881163</v>
      </c>
      <c r="O38" s="98">
        <v>556.06573500912646</v>
      </c>
      <c r="P38" s="98">
        <v>628.67627738388546</v>
      </c>
      <c r="Q38" s="98">
        <v>535.00354514254047</v>
      </c>
      <c r="R38" s="98">
        <v>546.34410932092419</v>
      </c>
      <c r="S38" s="98">
        <v>556.58184705933945</v>
      </c>
      <c r="T38" s="98">
        <v>534.1963504630229</v>
      </c>
      <c r="U38" s="98">
        <v>561.9226157459201</v>
      </c>
      <c r="V38" s="98">
        <v>522.05673421232734</v>
      </c>
      <c r="W38" s="98">
        <v>502.55257912726341</v>
      </c>
      <c r="DA38" s="63" t="s">
        <v>2277</v>
      </c>
    </row>
    <row r="39" spans="1:105" ht="12" customHeight="1" x14ac:dyDescent="0.25">
      <c r="A39" s="121" t="s">
        <v>54</v>
      </c>
      <c r="B39" s="122">
        <v>855.82983892413711</v>
      </c>
      <c r="C39" s="122">
        <v>902.29000042644816</v>
      </c>
      <c r="D39" s="122">
        <v>733.99265916231423</v>
      </c>
      <c r="E39" s="122">
        <v>632.40785781742954</v>
      </c>
      <c r="F39" s="122">
        <v>761.79610924968097</v>
      </c>
      <c r="G39" s="122">
        <v>852.12303746024281</v>
      </c>
      <c r="H39" s="122">
        <v>839.61954667624411</v>
      </c>
      <c r="I39" s="122">
        <v>641.93056933988396</v>
      </c>
      <c r="J39" s="122">
        <v>685.7855594750896</v>
      </c>
      <c r="K39" s="122">
        <v>867.57169527181054</v>
      </c>
      <c r="L39" s="122">
        <v>750.31323645016107</v>
      </c>
      <c r="M39" s="122">
        <v>800.48310655513956</v>
      </c>
      <c r="N39" s="122">
        <v>784.77406402448821</v>
      </c>
      <c r="O39" s="122">
        <v>819.65695647421933</v>
      </c>
      <c r="P39" s="122">
        <v>871.31880892787444</v>
      </c>
      <c r="Q39" s="122">
        <v>617.62826294336128</v>
      </c>
      <c r="R39" s="122">
        <v>624.82958616456835</v>
      </c>
      <c r="S39" s="122">
        <v>537.76934196152263</v>
      </c>
      <c r="T39" s="122">
        <v>624.08788235601457</v>
      </c>
      <c r="U39" s="122">
        <v>666.44514327990942</v>
      </c>
      <c r="V39" s="122">
        <v>384.10301048545062</v>
      </c>
      <c r="W39" s="122">
        <v>325.91641294717328</v>
      </c>
      <c r="DA39" s="130" t="s">
        <v>2278</v>
      </c>
    </row>
    <row r="40" spans="1:105" ht="12" customHeight="1" x14ac:dyDescent="0.25">
      <c r="A40" s="97" t="s">
        <v>50</v>
      </c>
      <c r="B40" s="98">
        <v>929.80309734760249</v>
      </c>
      <c r="C40" s="98">
        <v>1184.6998131006858</v>
      </c>
      <c r="D40" s="98">
        <v>682.56774086908933</v>
      </c>
      <c r="E40" s="98">
        <v>433.51750578514464</v>
      </c>
      <c r="F40" s="98">
        <v>824.46475870946585</v>
      </c>
      <c r="G40" s="98">
        <v>1095.4534948978826</v>
      </c>
      <c r="H40" s="98">
        <v>1161.0066196808855</v>
      </c>
      <c r="I40" s="98">
        <v>501.0155237461467</v>
      </c>
      <c r="J40" s="98">
        <v>553.76976068641204</v>
      </c>
      <c r="K40" s="98">
        <v>1267.8139819967807</v>
      </c>
      <c r="L40" s="98">
        <v>1104.9854055450126</v>
      </c>
      <c r="M40" s="98">
        <v>734.43642132233742</v>
      </c>
      <c r="N40" s="98">
        <v>584.46499770200103</v>
      </c>
      <c r="O40" s="98">
        <v>838.52058564067227</v>
      </c>
      <c r="P40" s="98">
        <v>1014.2955925379451</v>
      </c>
      <c r="Q40" s="98">
        <v>825.20407188202171</v>
      </c>
      <c r="R40" s="98">
        <v>819.06179150905098</v>
      </c>
      <c r="S40" s="98">
        <v>629.25797897543191</v>
      </c>
      <c r="T40" s="98">
        <v>696.20860591248083</v>
      </c>
      <c r="U40" s="98">
        <v>861.0365516155947</v>
      </c>
      <c r="V40" s="98">
        <v>0</v>
      </c>
      <c r="W40" s="98">
        <v>0</v>
      </c>
      <c r="DA40" s="63" t="s">
        <v>2279</v>
      </c>
    </row>
    <row r="41" spans="1:105" ht="12" customHeight="1" x14ac:dyDescent="0.25">
      <c r="A41" s="109" t="s">
        <v>120</v>
      </c>
      <c r="B41" s="33">
        <v>806.82645676175707</v>
      </c>
      <c r="C41" s="33">
        <v>715.26860852249831</v>
      </c>
      <c r="D41" s="33">
        <v>760.55092288611797</v>
      </c>
      <c r="E41" s="33">
        <v>724.95275631408458</v>
      </c>
      <c r="F41" s="33">
        <v>727.58707582897262</v>
      </c>
      <c r="G41" s="33">
        <v>700.18987379186262</v>
      </c>
      <c r="H41" s="33">
        <v>679.6948787696283</v>
      </c>
      <c r="I41" s="33">
        <v>702.55680988602671</v>
      </c>
      <c r="J41" s="33">
        <v>739.38595898327435</v>
      </c>
      <c r="K41" s="33">
        <v>708.21597000168356</v>
      </c>
      <c r="L41" s="33">
        <v>612.17776006585063</v>
      </c>
      <c r="M41" s="33">
        <v>822.79617589054556</v>
      </c>
      <c r="N41" s="33">
        <v>816.40181133856515</v>
      </c>
      <c r="O41" s="33">
        <v>818.43994814089967</v>
      </c>
      <c r="P41" s="33">
        <v>860.10494354669243</v>
      </c>
      <c r="Q41" s="33">
        <v>593.20757953881309</v>
      </c>
      <c r="R41" s="33">
        <v>603.83150991111074</v>
      </c>
      <c r="S41" s="33">
        <v>529.05613843638844</v>
      </c>
      <c r="T41" s="33">
        <v>617.81651509023493</v>
      </c>
      <c r="U41" s="33">
        <v>659.23805408229146</v>
      </c>
      <c r="V41" s="33">
        <v>384.10301048545062</v>
      </c>
      <c r="W41" s="33">
        <v>325.91641294717328</v>
      </c>
      <c r="DA41" s="60" t="s">
        <v>2280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31151.812712016057</v>
      </c>
      <c r="C43" s="117">
        <f t="shared" si="14"/>
        <v>33215.850372276465</v>
      </c>
      <c r="D43" s="117">
        <f t="shared" si="14"/>
        <v>31007.117478888395</v>
      </c>
      <c r="E43" s="117">
        <f t="shared" si="14"/>
        <v>31947.270787692589</v>
      </c>
      <c r="F43" s="117">
        <f t="shared" si="14"/>
        <v>33788.1701183857</v>
      </c>
      <c r="G43" s="117">
        <f t="shared" si="14"/>
        <v>32292.584618268542</v>
      </c>
      <c r="H43" s="117">
        <f t="shared" si="14"/>
        <v>31485.916891795423</v>
      </c>
      <c r="I43" s="117">
        <f t="shared" si="14"/>
        <v>29937.64404191287</v>
      </c>
      <c r="J43" s="117">
        <f t="shared" si="14"/>
        <v>30281.660207834091</v>
      </c>
      <c r="K43" s="117">
        <f t="shared" si="14"/>
        <v>30928.344711743965</v>
      </c>
      <c r="L43" s="117">
        <f t="shared" si="14"/>
        <v>27819.955637157513</v>
      </c>
      <c r="M43" s="117">
        <f t="shared" si="14"/>
        <v>25482.814051504036</v>
      </c>
      <c r="N43" s="117">
        <f t="shared" si="14"/>
        <v>27520.226608723242</v>
      </c>
      <c r="O43" s="117">
        <f t="shared" si="14"/>
        <v>26007.261951867735</v>
      </c>
      <c r="P43" s="117">
        <f t="shared" si="14"/>
        <v>22480.218636276903</v>
      </c>
      <c r="Q43" s="117">
        <f t="shared" si="14"/>
        <v>25194.476040103342</v>
      </c>
      <c r="R43" s="117">
        <f t="shared" ref="R43:V43" si="15">R44+R47+R49+R58</f>
        <v>25424.243869634451</v>
      </c>
      <c r="S43" s="117">
        <f t="shared" si="15"/>
        <v>23619.907475197106</v>
      </c>
      <c r="T43" s="117">
        <f t="shared" si="15"/>
        <v>22571.946440035965</v>
      </c>
      <c r="U43" s="117">
        <f t="shared" si="15"/>
        <v>18575.117241270029</v>
      </c>
      <c r="V43" s="117">
        <f t="shared" si="15"/>
        <v>20632.363640843683</v>
      </c>
      <c r="W43" s="117">
        <f t="shared" ref="W43" si="16">W44+W47+W49+W58</f>
        <v>19406.559706978347</v>
      </c>
      <c r="DA43" s="129" t="s">
        <v>2281</v>
      </c>
    </row>
    <row r="44" spans="1:105" ht="12.95" customHeight="1" x14ac:dyDescent="0.25">
      <c r="A44" s="121" t="s">
        <v>57</v>
      </c>
      <c r="B44" s="122">
        <f t="shared" ref="B44:Q44" si="17">SUM(B45:B46)</f>
        <v>28317.298403504759</v>
      </c>
      <c r="C44" s="122">
        <f t="shared" si="17"/>
        <v>30433.584797509426</v>
      </c>
      <c r="D44" s="122">
        <f t="shared" si="17"/>
        <v>28339.655941258807</v>
      </c>
      <c r="E44" s="122">
        <f t="shared" si="17"/>
        <v>29317.703211372846</v>
      </c>
      <c r="F44" s="122">
        <f t="shared" si="17"/>
        <v>31166.56452782865</v>
      </c>
      <c r="G44" s="122">
        <f t="shared" si="17"/>
        <v>29725.276161773971</v>
      </c>
      <c r="H44" s="122">
        <f t="shared" si="17"/>
        <v>28872.283035749413</v>
      </c>
      <c r="I44" s="122">
        <f t="shared" si="17"/>
        <v>27485.708475286898</v>
      </c>
      <c r="J44" s="122">
        <f t="shared" si="17"/>
        <v>27786.171208600019</v>
      </c>
      <c r="K44" s="122">
        <f t="shared" si="17"/>
        <v>28399.894024660971</v>
      </c>
      <c r="L44" s="122">
        <f t="shared" si="17"/>
        <v>25415.859870495948</v>
      </c>
      <c r="M44" s="122">
        <f t="shared" si="17"/>
        <v>22855.881065870093</v>
      </c>
      <c r="N44" s="122">
        <f t="shared" si="17"/>
        <v>24898.044031344412</v>
      </c>
      <c r="O44" s="122">
        <f t="shared" si="17"/>
        <v>23286.424606804936</v>
      </c>
      <c r="P44" s="122">
        <f t="shared" si="17"/>
        <v>19657.734113740567</v>
      </c>
      <c r="Q44" s="122">
        <f t="shared" si="17"/>
        <v>22826.46416088668</v>
      </c>
      <c r="R44" s="122">
        <f t="shared" ref="R44:V44" si="18">SUM(R45:R46)</f>
        <v>23068.279666232378</v>
      </c>
      <c r="S44" s="122">
        <f t="shared" si="18"/>
        <v>21705.551921376362</v>
      </c>
      <c r="T44" s="122">
        <f t="shared" si="18"/>
        <v>20316.565649831606</v>
      </c>
      <c r="U44" s="122">
        <f t="shared" si="18"/>
        <v>16162.415519380016</v>
      </c>
      <c r="V44" s="122">
        <f t="shared" si="18"/>
        <v>18839.48773640893</v>
      </c>
      <c r="W44" s="122">
        <f t="shared" ref="W44" si="19">SUM(W45:W46)</f>
        <v>17562.945588493003</v>
      </c>
      <c r="DA44" s="130" t="s">
        <v>2282</v>
      </c>
    </row>
    <row r="45" spans="1:105" ht="12" customHeight="1" x14ac:dyDescent="0.25">
      <c r="A45" s="97" t="s">
        <v>216</v>
      </c>
      <c r="B45" s="98">
        <v>27989.62637436029</v>
      </c>
      <c r="C45" s="98">
        <v>30084.976904009258</v>
      </c>
      <c r="D45" s="98">
        <v>28018.506706283177</v>
      </c>
      <c r="E45" s="98">
        <v>28996.658916838893</v>
      </c>
      <c r="F45" s="98">
        <v>30816.742787510604</v>
      </c>
      <c r="G45" s="98">
        <v>29393.738092010615</v>
      </c>
      <c r="H45" s="98">
        <v>28554.92318440507</v>
      </c>
      <c r="I45" s="98">
        <v>27176.577729305871</v>
      </c>
      <c r="J45" s="98">
        <v>27471.783855811547</v>
      </c>
      <c r="K45" s="98">
        <v>28079.979127490198</v>
      </c>
      <c r="L45" s="98">
        <v>25130.808903149245</v>
      </c>
      <c r="M45" s="98">
        <v>22595.43064349817</v>
      </c>
      <c r="N45" s="98">
        <v>24613.359517972895</v>
      </c>
      <c r="O45" s="98">
        <v>23012.755088780777</v>
      </c>
      <c r="P45" s="98">
        <v>19424.422444818912</v>
      </c>
      <c r="Q45" s="98">
        <v>22558.354383285365</v>
      </c>
      <c r="R45" s="98">
        <v>22795.104993837856</v>
      </c>
      <c r="S45" s="98">
        <v>21448.856476207784</v>
      </c>
      <c r="T45" s="98">
        <v>20070.223308048691</v>
      </c>
      <c r="U45" s="98">
        <v>15960.497099727372</v>
      </c>
      <c r="V45" s="98">
        <v>18602.835991553788</v>
      </c>
      <c r="W45" s="98">
        <v>17337.15975595561</v>
      </c>
      <c r="DA45" s="63" t="s">
        <v>2283</v>
      </c>
    </row>
    <row r="46" spans="1:105" ht="12" customHeight="1" x14ac:dyDescent="0.25">
      <c r="A46" s="97" t="s">
        <v>53</v>
      </c>
      <c r="B46" s="98">
        <v>327.67202914446835</v>
      </c>
      <c r="C46" s="98">
        <v>348.60789350016955</v>
      </c>
      <c r="D46" s="98">
        <v>321.14923497563171</v>
      </c>
      <c r="E46" s="98">
        <v>321.04429453395153</v>
      </c>
      <c r="F46" s="98">
        <v>349.82174031804448</v>
      </c>
      <c r="G46" s="98">
        <v>331.53806976335522</v>
      </c>
      <c r="H46" s="98">
        <v>317.35985134434259</v>
      </c>
      <c r="I46" s="98">
        <v>309.13074598102548</v>
      </c>
      <c r="J46" s="98">
        <v>314.38735278847321</v>
      </c>
      <c r="K46" s="98">
        <v>319.9148971707711</v>
      </c>
      <c r="L46" s="98">
        <v>285.05096734670053</v>
      </c>
      <c r="M46" s="98">
        <v>260.45042237192376</v>
      </c>
      <c r="N46" s="98">
        <v>284.68451337151606</v>
      </c>
      <c r="O46" s="98">
        <v>273.66951802416037</v>
      </c>
      <c r="P46" s="98">
        <v>233.31166892165353</v>
      </c>
      <c r="Q46" s="98">
        <v>268.10977760131715</v>
      </c>
      <c r="R46" s="98">
        <v>273.17467239452031</v>
      </c>
      <c r="S46" s="98">
        <v>256.69544516857741</v>
      </c>
      <c r="T46" s="98">
        <v>246.34234178291345</v>
      </c>
      <c r="U46" s="98">
        <v>201.91841965264322</v>
      </c>
      <c r="V46" s="98">
        <v>236.65174485514098</v>
      </c>
      <c r="W46" s="98">
        <v>225.7858325373937</v>
      </c>
      <c r="DA46" s="63" t="s">
        <v>2284</v>
      </c>
    </row>
    <row r="47" spans="1:105" ht="12.95" customHeight="1" x14ac:dyDescent="0.25">
      <c r="A47" s="121" t="s">
        <v>92</v>
      </c>
      <c r="B47" s="122">
        <f t="shared" ref="B47:W47" si="20">B48</f>
        <v>35.799287423383895</v>
      </c>
      <c r="C47" s="122">
        <f t="shared" si="20"/>
        <v>37.095528491995864</v>
      </c>
      <c r="D47" s="122">
        <f t="shared" si="20"/>
        <v>41.574726633604847</v>
      </c>
      <c r="E47" s="122">
        <f t="shared" si="20"/>
        <v>89.995506282532304</v>
      </c>
      <c r="F47" s="122">
        <f t="shared" si="20"/>
        <v>35.15465058555521</v>
      </c>
      <c r="G47" s="122">
        <f t="shared" si="20"/>
        <v>41.187074888019929</v>
      </c>
      <c r="H47" s="122">
        <f t="shared" si="20"/>
        <v>71.378449060767593</v>
      </c>
      <c r="I47" s="122">
        <f t="shared" si="20"/>
        <v>41.823112091207356</v>
      </c>
      <c r="J47" s="122">
        <f t="shared" si="20"/>
        <v>43.565024275131009</v>
      </c>
      <c r="K47" s="122">
        <f t="shared" si="20"/>
        <v>46.880001632969218</v>
      </c>
      <c r="L47" s="122">
        <f t="shared" si="20"/>
        <v>59.059655063268316</v>
      </c>
      <c r="M47" s="122">
        <f t="shared" si="20"/>
        <v>59.977635951874234</v>
      </c>
      <c r="N47" s="122">
        <f t="shared" si="20"/>
        <v>65.342589507742417</v>
      </c>
      <c r="O47" s="122">
        <f t="shared" si="20"/>
        <v>70.319614385582071</v>
      </c>
      <c r="P47" s="122">
        <f t="shared" si="20"/>
        <v>72.31446918659627</v>
      </c>
      <c r="Q47" s="122">
        <f t="shared" si="20"/>
        <v>75.715120461532237</v>
      </c>
      <c r="R47" s="122">
        <f t="shared" si="20"/>
        <v>73.951904173726248</v>
      </c>
      <c r="S47" s="122">
        <f t="shared" si="20"/>
        <v>65.441531840484316</v>
      </c>
      <c r="T47" s="122">
        <f t="shared" si="20"/>
        <v>72.476663531672671</v>
      </c>
      <c r="U47" s="122">
        <f t="shared" si="20"/>
        <v>74.733541549161487</v>
      </c>
      <c r="V47" s="122">
        <f t="shared" si="20"/>
        <v>76.106943248008037</v>
      </c>
      <c r="W47" s="122">
        <f t="shared" si="20"/>
        <v>77.333926321661323</v>
      </c>
      <c r="DA47" s="130" t="s">
        <v>2285</v>
      </c>
    </row>
    <row r="48" spans="1:105" ht="12" customHeight="1" x14ac:dyDescent="0.25">
      <c r="A48" s="97" t="s">
        <v>53</v>
      </c>
      <c r="B48" s="98">
        <f>IF(RES_hhdet_fec!B48=0,0,RES_hhdet_fec!B48*1000*11630/RES_hhdet_num!B43)</f>
        <v>35.799287423383895</v>
      </c>
      <c r="C48" s="98">
        <f>IF(RES_hhdet_fec!C48=0,0,RES_hhdet_fec!C48*1000*11630/RES_hhdet_num!C43)</f>
        <v>37.095528491995864</v>
      </c>
      <c r="D48" s="98">
        <f>IF(RES_hhdet_fec!D48=0,0,RES_hhdet_fec!D48*1000*11630/RES_hhdet_num!D43)</f>
        <v>41.574726633604847</v>
      </c>
      <c r="E48" s="98">
        <f>IF(RES_hhdet_fec!E48=0,0,RES_hhdet_fec!E48*1000*11630/RES_hhdet_num!E43)</f>
        <v>89.995506282532304</v>
      </c>
      <c r="F48" s="98">
        <f>IF(RES_hhdet_fec!F48=0,0,RES_hhdet_fec!F48*1000*11630/RES_hhdet_num!F43)</f>
        <v>35.15465058555521</v>
      </c>
      <c r="G48" s="98">
        <f>IF(RES_hhdet_fec!G48=0,0,RES_hhdet_fec!G48*1000*11630/RES_hhdet_num!G43)</f>
        <v>41.187074888019929</v>
      </c>
      <c r="H48" s="98">
        <f>IF(RES_hhdet_fec!H48=0,0,RES_hhdet_fec!H48*1000*11630/RES_hhdet_num!H43)</f>
        <v>71.378449060767593</v>
      </c>
      <c r="I48" s="98">
        <f>IF(RES_hhdet_fec!I48=0,0,RES_hhdet_fec!I48*1000*11630/RES_hhdet_num!I43)</f>
        <v>41.823112091207356</v>
      </c>
      <c r="J48" s="98">
        <f>IF(RES_hhdet_fec!J48=0,0,RES_hhdet_fec!J48*1000*11630/RES_hhdet_num!J43)</f>
        <v>43.565024275131009</v>
      </c>
      <c r="K48" s="98">
        <f>IF(RES_hhdet_fec!K48=0,0,RES_hhdet_fec!K48*1000*11630/RES_hhdet_num!K43)</f>
        <v>46.880001632969218</v>
      </c>
      <c r="L48" s="98">
        <f>IF(RES_hhdet_fec!L48=0,0,RES_hhdet_fec!L48*1000*11630/RES_hhdet_num!L43)</f>
        <v>59.059655063268316</v>
      </c>
      <c r="M48" s="98">
        <f>IF(RES_hhdet_fec!M48=0,0,RES_hhdet_fec!M48*1000*11630/RES_hhdet_num!M43)</f>
        <v>59.977635951874234</v>
      </c>
      <c r="N48" s="98">
        <f>IF(RES_hhdet_fec!N48=0,0,RES_hhdet_fec!N48*1000*11630/RES_hhdet_num!N43)</f>
        <v>65.342589507742417</v>
      </c>
      <c r="O48" s="98">
        <f>IF(RES_hhdet_fec!O48=0,0,RES_hhdet_fec!O48*1000*11630/RES_hhdet_num!O43)</f>
        <v>70.319614385582071</v>
      </c>
      <c r="P48" s="98">
        <f>IF(RES_hhdet_fec!P48=0,0,RES_hhdet_fec!P48*1000*11630/RES_hhdet_num!P43)</f>
        <v>72.31446918659627</v>
      </c>
      <c r="Q48" s="98">
        <f>IF(RES_hhdet_fec!Q48=0,0,RES_hhdet_fec!Q48*1000*11630/RES_hhdet_num!Q43)</f>
        <v>75.715120461532237</v>
      </c>
      <c r="R48" s="98">
        <f>IF(RES_hhdet_fec!R48=0,0,RES_hhdet_fec!R48*1000*11630/RES_hhdet_num!R43)</f>
        <v>73.951904173726248</v>
      </c>
      <c r="S48" s="98">
        <f>IF(RES_hhdet_fec!S48=0,0,RES_hhdet_fec!S48*1000*11630/RES_hhdet_num!S43)</f>
        <v>65.441531840484316</v>
      </c>
      <c r="T48" s="98">
        <f>IF(RES_hhdet_fec!T48=0,0,RES_hhdet_fec!T48*1000*11630/RES_hhdet_num!T43)</f>
        <v>72.476663531672671</v>
      </c>
      <c r="U48" s="98">
        <f>IF(RES_hhdet_fec!U48=0,0,RES_hhdet_fec!U48*1000*11630/RES_hhdet_num!U43)</f>
        <v>74.733541549161487</v>
      </c>
      <c r="V48" s="98">
        <f>IF(RES_hhdet_fec!V48=0,0,RES_hhdet_fec!V48*1000*11630/RES_hhdet_num!V43)</f>
        <v>76.106943248008037</v>
      </c>
      <c r="W48" s="98">
        <f>IF(RES_hhdet_fec!W48=0,0,RES_hhdet_fec!W48*1000*11630/RES_hhdet_num!W43)</f>
        <v>77.333926321661323</v>
      </c>
      <c r="DA48" s="63" t="s">
        <v>2286</v>
      </c>
    </row>
    <row r="49" spans="1:105" ht="12" customHeight="1" x14ac:dyDescent="0.25">
      <c r="A49" s="121" t="s">
        <v>55</v>
      </c>
      <c r="B49" s="122">
        <v>1942.8966831740872</v>
      </c>
      <c r="C49" s="122">
        <v>1870.8324058404767</v>
      </c>
      <c r="D49" s="122">
        <v>1888.2225929500182</v>
      </c>
      <c r="E49" s="122">
        <v>1870.818218902122</v>
      </c>
      <c r="F49" s="122">
        <v>1848.864282466149</v>
      </c>
      <c r="G49" s="122">
        <v>1752.0976550692776</v>
      </c>
      <c r="H49" s="122">
        <v>1773.6689085882515</v>
      </c>
      <c r="I49" s="122">
        <v>1735.8383328226766</v>
      </c>
      <c r="J49" s="122">
        <v>1738.3466428689819</v>
      </c>
      <c r="K49" s="122">
        <v>1683.0781107169801</v>
      </c>
      <c r="L49" s="122">
        <v>1656.3685116196434</v>
      </c>
      <c r="M49" s="122">
        <v>1758.2435949922287</v>
      </c>
      <c r="N49" s="122">
        <v>1755.5911560970073</v>
      </c>
      <c r="O49" s="122">
        <v>1825.675827719929</v>
      </c>
      <c r="P49" s="122">
        <v>1879.9618213790811</v>
      </c>
      <c r="Q49" s="122">
        <v>1688.3287886717401</v>
      </c>
      <c r="R49" s="122">
        <v>1669.507200112181</v>
      </c>
      <c r="S49" s="122">
        <v>1317.0324696806535</v>
      </c>
      <c r="T49" s="122">
        <v>1566.6121698057348</v>
      </c>
      <c r="U49" s="122">
        <v>1666.1993546931926</v>
      </c>
      <c r="V49" s="122">
        <v>1308.8768194277804</v>
      </c>
      <c r="W49" s="122">
        <v>1437.5741921850481</v>
      </c>
      <c r="DA49" s="130" t="s">
        <v>2287</v>
      </c>
    </row>
    <row r="50" spans="1:105" ht="12" customHeight="1" x14ac:dyDescent="0.25">
      <c r="A50" s="97" t="s">
        <v>138</v>
      </c>
      <c r="B50" s="98">
        <v>2048.3878821073354</v>
      </c>
      <c r="C50" s="98">
        <v>2007.3632717445353</v>
      </c>
      <c r="D50" s="98">
        <v>2011.742312501789</v>
      </c>
      <c r="E50" s="98">
        <v>1986.9804844237692</v>
      </c>
      <c r="F50" s="98">
        <v>1941.8267934492023</v>
      </c>
      <c r="G50" s="98">
        <v>1828.9053481030908</v>
      </c>
      <c r="H50" s="98">
        <v>1884.9758613144818</v>
      </c>
      <c r="I50" s="98">
        <v>1820.2207190819536</v>
      </c>
      <c r="J50" s="98">
        <v>1813.9876861783739</v>
      </c>
      <c r="K50" s="98">
        <v>1757.9985398561387</v>
      </c>
      <c r="L50" s="98">
        <v>1729.7039860481091</v>
      </c>
      <c r="M50" s="98">
        <v>1818.1899936685393</v>
      </c>
      <c r="N50" s="98">
        <v>1883.6758460391297</v>
      </c>
      <c r="O50" s="98">
        <v>1896.073643382525</v>
      </c>
      <c r="P50" s="98">
        <v>1855.2958446250871</v>
      </c>
      <c r="Q50" s="98">
        <v>1826.1613571560802</v>
      </c>
      <c r="R50" s="98">
        <v>1784.5608232216427</v>
      </c>
      <c r="S50" s="98">
        <v>1346.8488211941776</v>
      </c>
      <c r="T50" s="98">
        <v>1638.7112888525076</v>
      </c>
      <c r="U50" s="98">
        <v>1751.1864641811783</v>
      </c>
      <c r="V50" s="98">
        <v>1345.8649604946272</v>
      </c>
      <c r="W50" s="98">
        <v>1506.9897276616241</v>
      </c>
      <c r="DA50" s="63" t="s">
        <v>2288</v>
      </c>
    </row>
    <row r="51" spans="1:105" ht="12" customHeight="1" x14ac:dyDescent="0.25">
      <c r="A51" s="97" t="s">
        <v>137</v>
      </c>
      <c r="B51" s="98">
        <v>0</v>
      </c>
      <c r="C51" s="98">
        <v>1514.5365308265511</v>
      </c>
      <c r="D51" s="98">
        <v>1522.3847255269914</v>
      </c>
      <c r="E51" s="98">
        <v>1506.2652353187616</v>
      </c>
      <c r="F51" s="98">
        <v>1481.2271320540842</v>
      </c>
      <c r="G51" s="98">
        <v>1398.6203311976901</v>
      </c>
      <c r="H51" s="98">
        <v>1434.5242768966032</v>
      </c>
      <c r="I51" s="98">
        <v>1394.7380786141593</v>
      </c>
      <c r="J51" s="98">
        <v>1395.5561154165896</v>
      </c>
      <c r="K51" s="98">
        <v>1333.3725570276579</v>
      </c>
      <c r="L51" s="98">
        <v>1333.6536720103027</v>
      </c>
      <c r="M51" s="98">
        <v>1417.4831781223693</v>
      </c>
      <c r="N51" s="98">
        <v>1440.8619666457671</v>
      </c>
      <c r="O51" s="98">
        <v>1526.8583487579685</v>
      </c>
      <c r="P51" s="98">
        <v>1531.1159657667904</v>
      </c>
      <c r="Q51" s="98">
        <v>1416.5838418955423</v>
      </c>
      <c r="R51" s="98">
        <v>1386.3951159309299</v>
      </c>
      <c r="S51" s="98">
        <v>1056.5054128356467</v>
      </c>
      <c r="T51" s="98">
        <v>1327.6497022138865</v>
      </c>
      <c r="U51" s="98">
        <v>1466.6076226118901</v>
      </c>
      <c r="V51" s="98">
        <v>1117.557817352623</v>
      </c>
      <c r="W51" s="98">
        <v>1269.8042724712664</v>
      </c>
      <c r="DA51" s="63" t="s">
        <v>2289</v>
      </c>
    </row>
    <row r="52" spans="1:105" ht="12" customHeight="1" x14ac:dyDescent="0.25">
      <c r="A52" s="100" t="s">
        <v>216</v>
      </c>
      <c r="B52" s="101">
        <v>0</v>
      </c>
      <c r="C52" s="101">
        <v>968.45958630101723</v>
      </c>
      <c r="D52" s="101">
        <v>975.94840150584366</v>
      </c>
      <c r="E52" s="101">
        <v>963.39703197446227</v>
      </c>
      <c r="F52" s="101">
        <v>955.01647849900985</v>
      </c>
      <c r="G52" s="101">
        <v>900.04978613423668</v>
      </c>
      <c r="H52" s="101">
        <v>903.99548982209831</v>
      </c>
      <c r="I52" s="101">
        <v>887.4283109750852</v>
      </c>
      <c r="J52" s="101">
        <v>887.92408278597395</v>
      </c>
      <c r="K52" s="101">
        <v>810.55608254737126</v>
      </c>
      <c r="L52" s="101">
        <v>837.00457672864775</v>
      </c>
      <c r="M52" s="101">
        <v>899.769553886361</v>
      </c>
      <c r="N52" s="101">
        <v>865.34727905793193</v>
      </c>
      <c r="O52" s="101">
        <v>1028.6400123579162</v>
      </c>
      <c r="P52" s="101">
        <v>1083.9084191864779</v>
      </c>
      <c r="Q52" s="101">
        <v>826.77471641960028</v>
      </c>
      <c r="R52" s="101">
        <v>795.63947464587329</v>
      </c>
      <c r="S52" s="101">
        <v>592.43673431909144</v>
      </c>
      <c r="T52" s="101">
        <v>778.72236262274839</v>
      </c>
      <c r="U52" s="101">
        <v>895.7073100316544</v>
      </c>
      <c r="V52" s="101">
        <v>652.99425444232304</v>
      </c>
      <c r="W52" s="101">
        <v>746.5535365992605</v>
      </c>
      <c r="DA52" s="131" t="s">
        <v>2290</v>
      </c>
    </row>
    <row r="53" spans="1:105" ht="12" customHeight="1" x14ac:dyDescent="0.25">
      <c r="A53" s="103" t="s">
        <v>52</v>
      </c>
      <c r="B53" s="104">
        <v>0</v>
      </c>
      <c r="C53" s="104">
        <v>546.0769445255338</v>
      </c>
      <c r="D53" s="104">
        <v>546.4363240211477</v>
      </c>
      <c r="E53" s="104">
        <v>542.86820334429899</v>
      </c>
      <c r="F53" s="104">
        <v>526.21065355507437</v>
      </c>
      <c r="G53" s="104">
        <v>498.57054506345344</v>
      </c>
      <c r="H53" s="104">
        <v>530.52878707450475</v>
      </c>
      <c r="I53" s="104">
        <v>507.30976763907398</v>
      </c>
      <c r="J53" s="104">
        <v>507.63203263061581</v>
      </c>
      <c r="K53" s="104">
        <v>522.81647448028673</v>
      </c>
      <c r="L53" s="104">
        <v>496.64909528165487</v>
      </c>
      <c r="M53" s="104">
        <v>517.71362423600806</v>
      </c>
      <c r="N53" s="104">
        <v>575.51468758783506</v>
      </c>
      <c r="O53" s="104">
        <v>498.21833640005195</v>
      </c>
      <c r="P53" s="104">
        <v>447.20754658031268</v>
      </c>
      <c r="Q53" s="104">
        <v>589.8091254759421</v>
      </c>
      <c r="R53" s="104">
        <v>590.75564128505641</v>
      </c>
      <c r="S53" s="104">
        <v>464.06867851655505</v>
      </c>
      <c r="T53" s="104">
        <v>548.92733959113832</v>
      </c>
      <c r="U53" s="104">
        <v>570.90031258023566</v>
      </c>
      <c r="V53" s="104">
        <v>464.56356291029994</v>
      </c>
      <c r="W53" s="104">
        <v>523.25073587200563</v>
      </c>
      <c r="DA53" s="132" t="s">
        <v>2291</v>
      </c>
    </row>
    <row r="54" spans="1:105" ht="12" customHeight="1" x14ac:dyDescent="0.25">
      <c r="A54" s="106" t="s">
        <v>122</v>
      </c>
      <c r="B54" s="101">
        <v>1739.6736998897568</v>
      </c>
      <c r="C54" s="101">
        <v>1598.351585953845</v>
      </c>
      <c r="D54" s="101">
        <v>1620.092048091459</v>
      </c>
      <c r="E54" s="101">
        <v>1591.8833129579145</v>
      </c>
      <c r="F54" s="101">
        <v>1604.0892077514989</v>
      </c>
      <c r="G54" s="101">
        <v>1524.7057418474162</v>
      </c>
      <c r="H54" s="101">
        <v>1435.5411000484642</v>
      </c>
      <c r="I54" s="101">
        <v>1434.899421398866</v>
      </c>
      <c r="J54" s="101">
        <v>1443.1021160369446</v>
      </c>
      <c r="K54" s="101">
        <v>1309.6152811203381</v>
      </c>
      <c r="L54" s="101">
        <v>1242.9372725425419</v>
      </c>
      <c r="M54" s="101">
        <v>1474.8542071253873</v>
      </c>
      <c r="N54" s="101">
        <v>1246.4927486750757</v>
      </c>
      <c r="O54" s="101">
        <v>1683.8852205912265</v>
      </c>
      <c r="P54" s="101">
        <v>2071.5326133093063</v>
      </c>
      <c r="Q54" s="101">
        <v>1264.4674280289437</v>
      </c>
      <c r="R54" s="101">
        <v>1270.6866338894031</v>
      </c>
      <c r="S54" s="101">
        <v>1296.4714203698773</v>
      </c>
      <c r="T54" s="101">
        <v>1387.5575453354502</v>
      </c>
      <c r="U54" s="101">
        <v>1399.6287757554362</v>
      </c>
      <c r="V54" s="101">
        <v>1291.4420486642041</v>
      </c>
      <c r="W54" s="101">
        <v>1268.5022500121192</v>
      </c>
      <c r="DA54" s="131" t="s">
        <v>2292</v>
      </c>
    </row>
    <row r="55" spans="1:105" ht="12" customHeight="1" x14ac:dyDescent="0.25">
      <c r="A55" s="107" t="s">
        <v>121</v>
      </c>
      <c r="B55" s="104">
        <v>1461.9263058387321</v>
      </c>
      <c r="C55" s="104">
        <v>1313.333675030098</v>
      </c>
      <c r="D55" s="104">
        <v>1334.8628295623209</v>
      </c>
      <c r="E55" s="104">
        <v>1315.4356461468076</v>
      </c>
      <c r="F55" s="104">
        <v>1335.529353879647</v>
      </c>
      <c r="G55" s="104">
        <v>1277.2635594890655</v>
      </c>
      <c r="H55" s="104">
        <v>1210.0769309964817</v>
      </c>
      <c r="I55" s="104">
        <v>1217.7012478062668</v>
      </c>
      <c r="J55" s="104">
        <v>1223.0584924049281</v>
      </c>
      <c r="K55" s="104">
        <v>1100.0315539856438</v>
      </c>
      <c r="L55" s="104">
        <v>1038.8691650137869</v>
      </c>
      <c r="M55" s="104">
        <v>1245.928747363341</v>
      </c>
      <c r="N55" s="104">
        <v>1043.1185249207645</v>
      </c>
      <c r="O55" s="104">
        <v>1461.3650636292748</v>
      </c>
      <c r="P55" s="104">
        <v>1842.0967910732168</v>
      </c>
      <c r="Q55" s="104">
        <v>1069.320710023999</v>
      </c>
      <c r="R55" s="104">
        <v>1075.2578806298638</v>
      </c>
      <c r="S55" s="104">
        <v>1093.7408033750687</v>
      </c>
      <c r="T55" s="104">
        <v>1177.2767926055451</v>
      </c>
      <c r="U55" s="104">
        <v>1214.6550633007294</v>
      </c>
      <c r="V55" s="104">
        <v>1105.4732567129718</v>
      </c>
      <c r="W55" s="104">
        <v>1114.7442609645664</v>
      </c>
      <c r="DA55" s="132" t="s">
        <v>2293</v>
      </c>
    </row>
    <row r="56" spans="1:105" ht="12" customHeight="1" x14ac:dyDescent="0.25">
      <c r="A56" s="108" t="s">
        <v>53</v>
      </c>
      <c r="B56" s="98">
        <v>894.9907202002538</v>
      </c>
      <c r="C56" s="98">
        <v>772.28318899012856</v>
      </c>
      <c r="D56" s="98">
        <v>787.31234150217415</v>
      </c>
      <c r="E56" s="98">
        <v>773.9872947517498</v>
      </c>
      <c r="F56" s="98">
        <v>794.0633031758988</v>
      </c>
      <c r="G56" s="98">
        <v>757.55851812012486</v>
      </c>
      <c r="H56" s="98">
        <v>702.46323538401953</v>
      </c>
      <c r="I56" s="98">
        <v>715.0362805951479</v>
      </c>
      <c r="J56" s="98">
        <v>716.27709620662142</v>
      </c>
      <c r="K56" s="98">
        <v>611.84877778040209</v>
      </c>
      <c r="L56" s="98">
        <v>563.40342328257168</v>
      </c>
      <c r="M56" s="98">
        <v>716.05480600852832</v>
      </c>
      <c r="N56" s="98">
        <v>563.60974075046852</v>
      </c>
      <c r="O56" s="98">
        <v>904.17533497767147</v>
      </c>
      <c r="P56" s="98">
        <v>1214.4570804497562</v>
      </c>
      <c r="Q56" s="98">
        <v>536.19189610125147</v>
      </c>
      <c r="R56" s="98">
        <v>530.92404698235805</v>
      </c>
      <c r="S56" s="98">
        <v>539.2796893164824</v>
      </c>
      <c r="T56" s="98">
        <v>646.56530202957083</v>
      </c>
      <c r="U56" s="98">
        <v>657.3019428124685</v>
      </c>
      <c r="V56" s="98">
        <v>595.9206867203502</v>
      </c>
      <c r="W56" s="98">
        <v>622.20763439094128</v>
      </c>
      <c r="DA56" s="63" t="s">
        <v>2294</v>
      </c>
    </row>
    <row r="57" spans="1:105" ht="12" customHeight="1" x14ac:dyDescent="0.25">
      <c r="A57" s="108" t="s">
        <v>52</v>
      </c>
      <c r="B57" s="98">
        <v>566.93558563847853</v>
      </c>
      <c r="C57" s="98">
        <v>541.05048603996954</v>
      </c>
      <c r="D57" s="98">
        <v>547.55048806014668</v>
      </c>
      <c r="E57" s="98">
        <v>541.44835139505744</v>
      </c>
      <c r="F57" s="98">
        <v>541.46605070374812</v>
      </c>
      <c r="G57" s="98">
        <v>519.70504136894067</v>
      </c>
      <c r="H57" s="98">
        <v>507.61369561246187</v>
      </c>
      <c r="I57" s="98">
        <v>502.66496721111895</v>
      </c>
      <c r="J57" s="98">
        <v>506.78139619830671</v>
      </c>
      <c r="K57" s="98">
        <v>488.18277620524185</v>
      </c>
      <c r="L57" s="98">
        <v>475.46574173121519</v>
      </c>
      <c r="M57" s="98">
        <v>529.87394135481304</v>
      </c>
      <c r="N57" s="98">
        <v>479.50878417029617</v>
      </c>
      <c r="O57" s="98">
        <v>557.1897286516031</v>
      </c>
      <c r="P57" s="98">
        <v>627.63971062346047</v>
      </c>
      <c r="Q57" s="98">
        <v>533.12881392274755</v>
      </c>
      <c r="R57" s="98">
        <v>544.33383364750568</v>
      </c>
      <c r="S57" s="98">
        <v>554.46111405858653</v>
      </c>
      <c r="T57" s="98">
        <v>530.71149057597404</v>
      </c>
      <c r="U57" s="98">
        <v>557.35312048826086</v>
      </c>
      <c r="V57" s="98">
        <v>509.55256999262133</v>
      </c>
      <c r="W57" s="98">
        <v>492.53662657362526</v>
      </c>
      <c r="DA57" s="63" t="s">
        <v>2295</v>
      </c>
    </row>
    <row r="58" spans="1:105" ht="12" customHeight="1" x14ac:dyDescent="0.25">
      <c r="A58" s="121" t="s">
        <v>54</v>
      </c>
      <c r="B58" s="122">
        <v>855.81833791382792</v>
      </c>
      <c r="C58" s="122">
        <v>874.33764043456836</v>
      </c>
      <c r="D58" s="122">
        <v>737.66421804596757</v>
      </c>
      <c r="E58" s="122">
        <v>668.75385113509003</v>
      </c>
      <c r="F58" s="122">
        <v>737.58665750534658</v>
      </c>
      <c r="G58" s="122">
        <v>774.02372653727059</v>
      </c>
      <c r="H58" s="122">
        <v>768.58649839699069</v>
      </c>
      <c r="I58" s="122">
        <v>674.27412171209107</v>
      </c>
      <c r="J58" s="122">
        <v>713.57733208995774</v>
      </c>
      <c r="K58" s="122">
        <v>798.49257473304624</v>
      </c>
      <c r="L58" s="122">
        <v>688.66759997865427</v>
      </c>
      <c r="M58" s="122">
        <v>808.71175468984245</v>
      </c>
      <c r="N58" s="122">
        <v>801.24883177407912</v>
      </c>
      <c r="O58" s="122">
        <v>824.8419029572874</v>
      </c>
      <c r="P58" s="122">
        <v>870.20823197065806</v>
      </c>
      <c r="Q58" s="122">
        <v>603.96797008338672</v>
      </c>
      <c r="R58" s="122">
        <v>612.50509911616734</v>
      </c>
      <c r="S58" s="122">
        <v>531.88155229960819</v>
      </c>
      <c r="T58" s="122">
        <v>616.29195686694868</v>
      </c>
      <c r="U58" s="122">
        <v>671.76882564765697</v>
      </c>
      <c r="V58" s="122">
        <v>407.89214175896689</v>
      </c>
      <c r="W58" s="122">
        <v>328.70599997863337</v>
      </c>
      <c r="DA58" s="130" t="s">
        <v>2296</v>
      </c>
    </row>
    <row r="59" spans="1:105" ht="12" customHeight="1" x14ac:dyDescent="0.25">
      <c r="A59" s="97" t="s">
        <v>50</v>
      </c>
      <c r="B59" s="98">
        <v>929.8030973476026</v>
      </c>
      <c r="C59" s="98">
        <v>1184.3406080549628</v>
      </c>
      <c r="D59" s="98">
        <v>682.31268494694939</v>
      </c>
      <c r="E59" s="98">
        <v>433.35272297271786</v>
      </c>
      <c r="F59" s="98">
        <v>823.83076602120445</v>
      </c>
      <c r="G59" s="98">
        <v>1094.4075113901083</v>
      </c>
      <c r="H59" s="98">
        <v>1160.1895138633092</v>
      </c>
      <c r="I59" s="98">
        <v>501.02528308170486</v>
      </c>
      <c r="J59" s="98">
        <v>553.76570219411099</v>
      </c>
      <c r="K59" s="98">
        <v>1267.6200439478494</v>
      </c>
      <c r="L59" s="98">
        <v>1104.7889477017247</v>
      </c>
      <c r="M59" s="98">
        <v>734.24668155212555</v>
      </c>
      <c r="N59" s="98">
        <v>584.33766217895857</v>
      </c>
      <c r="O59" s="98">
        <v>838.84923643981824</v>
      </c>
      <c r="P59" s="98">
        <v>1014.4134332591893</v>
      </c>
      <c r="Q59" s="98">
        <v>825.29144092963679</v>
      </c>
      <c r="R59" s="98">
        <v>818.99645732388672</v>
      </c>
      <c r="S59" s="98">
        <v>628.90181878238343</v>
      </c>
      <c r="T59" s="98">
        <v>695.37441019082871</v>
      </c>
      <c r="U59" s="98">
        <v>859.18932374421252</v>
      </c>
      <c r="V59" s="98">
        <v>676.02428485233202</v>
      </c>
      <c r="W59" s="98">
        <v>348.96937735609538</v>
      </c>
      <c r="DA59" s="63" t="s">
        <v>2297</v>
      </c>
    </row>
    <row r="60" spans="1:105" ht="12" customHeight="1" x14ac:dyDescent="0.25">
      <c r="A60" s="109" t="s">
        <v>120</v>
      </c>
      <c r="B60" s="33">
        <v>806.82645676175719</v>
      </c>
      <c r="C60" s="33">
        <v>712.13306316708361</v>
      </c>
      <c r="D60" s="33">
        <v>753.54569815702996</v>
      </c>
      <c r="E60" s="33">
        <v>715.87606523540182</v>
      </c>
      <c r="F60" s="33">
        <v>719.67096866195675</v>
      </c>
      <c r="G60" s="33">
        <v>696.07522356296306</v>
      </c>
      <c r="H60" s="33">
        <v>679.89652318735625</v>
      </c>
      <c r="I60" s="33">
        <v>703.84320956639033</v>
      </c>
      <c r="J60" s="33">
        <v>739.70184068700451</v>
      </c>
      <c r="K60" s="33">
        <v>707.28541327301514</v>
      </c>
      <c r="L60" s="33">
        <v>610.11960978678837</v>
      </c>
      <c r="M60" s="33">
        <v>817.87878567894779</v>
      </c>
      <c r="N60" s="33">
        <v>815.97625932205051</v>
      </c>
      <c r="O60" s="33">
        <v>824.12881361232735</v>
      </c>
      <c r="P60" s="33">
        <v>863.07111408211165</v>
      </c>
      <c r="Q60" s="33">
        <v>592.77586141547238</v>
      </c>
      <c r="R60" s="33">
        <v>601.6623993370207</v>
      </c>
      <c r="S60" s="33">
        <v>526.52329856059725</v>
      </c>
      <c r="T60" s="33">
        <v>611.15547919075709</v>
      </c>
      <c r="U60" s="33">
        <v>657.41597514578325</v>
      </c>
      <c r="V60" s="33">
        <v>385.13142716216231</v>
      </c>
      <c r="W60" s="33">
        <v>327.38512340327503</v>
      </c>
      <c r="DA60" s="60" t="s">
        <v>2298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27564.024147427834</v>
      </c>
      <c r="C62" s="117">
        <f t="shared" si="21"/>
        <v>29243.912787893831</v>
      </c>
      <c r="D62" s="117">
        <f t="shared" si="21"/>
        <v>27875.692017709534</v>
      </c>
      <c r="E62" s="117">
        <f t="shared" si="21"/>
        <v>28496.849294277963</v>
      </c>
      <c r="F62" s="117">
        <f t="shared" si="21"/>
        <v>29753.131155370513</v>
      </c>
      <c r="G62" s="117">
        <f t="shared" si="21"/>
        <v>29051.614571260085</v>
      </c>
      <c r="H62" s="117">
        <f t="shared" si="21"/>
        <v>26421.106680147073</v>
      </c>
      <c r="I62" s="117">
        <f t="shared" si="21"/>
        <v>25575.693463201202</v>
      </c>
      <c r="J62" s="117">
        <f t="shared" si="21"/>
        <v>26010.420196430437</v>
      </c>
      <c r="K62" s="117">
        <f t="shared" si="21"/>
        <v>23999.56962131169</v>
      </c>
      <c r="L62" s="117">
        <f t="shared" si="21"/>
        <v>26672.87332231753</v>
      </c>
      <c r="M62" s="117">
        <f t="shared" si="21"/>
        <v>24576.721875429997</v>
      </c>
      <c r="N62" s="117">
        <f t="shared" si="21"/>
        <v>21738.983637156747</v>
      </c>
      <c r="O62" s="117">
        <f t="shared" si="21"/>
        <v>22789.22074111025</v>
      </c>
      <c r="P62" s="117">
        <f t="shared" si="21"/>
        <v>20526.937935862399</v>
      </c>
      <c r="Q62" s="117">
        <f t="shared" si="21"/>
        <v>20821.989456493375</v>
      </c>
      <c r="R62" s="117">
        <f t="shared" ref="R62:V62" si="22">R63+R66+R68+R77</f>
        <v>20397.580278096517</v>
      </c>
      <c r="S62" s="117">
        <f t="shared" si="22"/>
        <v>21251.108545979285</v>
      </c>
      <c r="T62" s="117">
        <f t="shared" si="22"/>
        <v>18445.296690017931</v>
      </c>
      <c r="U62" s="117">
        <f t="shared" si="22"/>
        <v>17784.507011997386</v>
      </c>
      <c r="V62" s="117">
        <f t="shared" si="22"/>
        <v>17713.4016847618</v>
      </c>
      <c r="W62" s="117">
        <f t="shared" ref="W62" si="23">W63+W66+W68+W77</f>
        <v>16678.123766033372</v>
      </c>
      <c r="DA62" s="129" t="s">
        <v>2299</v>
      </c>
    </row>
    <row r="63" spans="1:105" ht="12.95" customHeight="1" x14ac:dyDescent="0.25">
      <c r="A63" s="121" t="s">
        <v>57</v>
      </c>
      <c r="B63" s="122">
        <f t="shared" ref="B63:Q63" si="24">SUM(B64:B65)</f>
        <v>24794.328643163313</v>
      </c>
      <c r="C63" s="122">
        <f t="shared" si="24"/>
        <v>26448.934965369379</v>
      </c>
      <c r="D63" s="122">
        <f t="shared" si="24"/>
        <v>25145.217112931728</v>
      </c>
      <c r="E63" s="122">
        <f t="shared" si="24"/>
        <v>25802.03692222666</v>
      </c>
      <c r="F63" s="122">
        <f t="shared" si="24"/>
        <v>27127.483718694824</v>
      </c>
      <c r="G63" s="122">
        <f t="shared" si="24"/>
        <v>26470.523217577807</v>
      </c>
      <c r="H63" s="122">
        <f t="shared" si="24"/>
        <v>23968.732518416968</v>
      </c>
      <c r="I63" s="122">
        <f t="shared" si="24"/>
        <v>23146.417898752345</v>
      </c>
      <c r="J63" s="122">
        <f t="shared" si="24"/>
        <v>23496.215245369302</v>
      </c>
      <c r="K63" s="122">
        <f t="shared" si="24"/>
        <v>21744.936914414477</v>
      </c>
      <c r="L63" s="122">
        <f t="shared" si="24"/>
        <v>24118.020980850586</v>
      </c>
      <c r="M63" s="122">
        <f t="shared" si="24"/>
        <v>21930.84227168508</v>
      </c>
      <c r="N63" s="122">
        <f t="shared" si="24"/>
        <v>19279.482692096735</v>
      </c>
      <c r="O63" s="122">
        <f t="shared" si="24"/>
        <v>20151.10361671594</v>
      </c>
      <c r="P63" s="122">
        <f t="shared" si="24"/>
        <v>17773.025921436929</v>
      </c>
      <c r="Q63" s="122">
        <f t="shared" si="24"/>
        <v>18548.964301279495</v>
      </c>
      <c r="R63" s="122">
        <f t="shared" ref="R63:V63" si="25">SUM(R64:R65)</f>
        <v>18263.961117870203</v>
      </c>
      <c r="S63" s="122">
        <f t="shared" si="25"/>
        <v>19190.593925562622</v>
      </c>
      <c r="T63" s="122">
        <f t="shared" si="25"/>
        <v>16364.21315915179</v>
      </c>
      <c r="U63" s="122">
        <f t="shared" si="25"/>
        <v>15432.90886083138</v>
      </c>
      <c r="V63" s="122">
        <f t="shared" si="25"/>
        <v>15879.412391710222</v>
      </c>
      <c r="W63" s="122">
        <f t="shared" ref="W63" si="26">SUM(W64:W65)</f>
        <v>14894.213707050818</v>
      </c>
      <c r="DA63" s="130" t="s">
        <v>2300</v>
      </c>
    </row>
    <row r="64" spans="1:105" ht="12" customHeight="1" x14ac:dyDescent="0.25">
      <c r="A64" s="97" t="s">
        <v>217</v>
      </c>
      <c r="B64" s="98">
        <v>24473.013829930442</v>
      </c>
      <c r="C64" s="98">
        <v>26107.345215837584</v>
      </c>
      <c r="D64" s="98">
        <v>24820.034937273726</v>
      </c>
      <c r="E64" s="98">
        <v>25476.47570020246</v>
      </c>
      <c r="F64" s="98">
        <v>26774.606817468764</v>
      </c>
      <c r="G64" s="98">
        <v>26127.306479770428</v>
      </c>
      <c r="H64" s="98">
        <v>23663.533650129259</v>
      </c>
      <c r="I64" s="98">
        <v>22843.708171318372</v>
      </c>
      <c r="J64" s="98">
        <v>23185.070039572012</v>
      </c>
      <c r="K64" s="98">
        <v>21455.681327287679</v>
      </c>
      <c r="L64" s="98">
        <v>23796.449528961926</v>
      </c>
      <c r="M64" s="98">
        <v>21634.239986513487</v>
      </c>
      <c r="N64" s="98">
        <v>19019.462134559923</v>
      </c>
      <c r="O64" s="98">
        <v>19874.123381622074</v>
      </c>
      <c r="P64" s="98">
        <v>17525.3435048883</v>
      </c>
      <c r="Q64" s="98">
        <v>18292.29415442879</v>
      </c>
      <c r="R64" s="98">
        <v>18008.1835381167</v>
      </c>
      <c r="S64" s="98">
        <v>18920.777579107853</v>
      </c>
      <c r="T64" s="98">
        <v>16128.804302244818</v>
      </c>
      <c r="U64" s="98">
        <v>15205.308871634596</v>
      </c>
      <c r="V64" s="98">
        <v>15646.946609293211</v>
      </c>
      <c r="W64" s="98">
        <v>14675.216678832185</v>
      </c>
      <c r="DA64" s="63" t="s">
        <v>2301</v>
      </c>
    </row>
    <row r="65" spans="1:105" ht="12" customHeight="1" x14ac:dyDescent="0.25">
      <c r="A65" s="97" t="s">
        <v>53</v>
      </c>
      <c r="B65" s="98">
        <v>321.3148132328709</v>
      </c>
      <c r="C65" s="98">
        <v>341.58974953179518</v>
      </c>
      <c r="D65" s="98">
        <v>325.18217565800393</v>
      </c>
      <c r="E65" s="98">
        <v>325.56122202419846</v>
      </c>
      <c r="F65" s="98">
        <v>352.87690122606085</v>
      </c>
      <c r="G65" s="98">
        <v>343.21673780737939</v>
      </c>
      <c r="H65" s="98">
        <v>305.19886828770763</v>
      </c>
      <c r="I65" s="98">
        <v>302.70972743397056</v>
      </c>
      <c r="J65" s="98">
        <v>311.14520579728998</v>
      </c>
      <c r="K65" s="98">
        <v>289.25558712679884</v>
      </c>
      <c r="L65" s="98">
        <v>321.57145188865877</v>
      </c>
      <c r="M65" s="98">
        <v>296.60228517159334</v>
      </c>
      <c r="N65" s="98">
        <v>260.02055753681225</v>
      </c>
      <c r="O65" s="98">
        <v>276.98023509386451</v>
      </c>
      <c r="P65" s="98">
        <v>247.68241654863041</v>
      </c>
      <c r="Q65" s="98">
        <v>256.67014685070689</v>
      </c>
      <c r="R65" s="98">
        <v>255.77757975350329</v>
      </c>
      <c r="S65" s="98">
        <v>269.8163464547701</v>
      </c>
      <c r="T65" s="98">
        <v>235.40885690697141</v>
      </c>
      <c r="U65" s="98">
        <v>227.5999891967831</v>
      </c>
      <c r="V65" s="98">
        <v>232.46578241701172</v>
      </c>
      <c r="W65" s="98">
        <v>218.99702821863346</v>
      </c>
      <c r="DA65" s="63" t="s">
        <v>2302</v>
      </c>
    </row>
    <row r="66" spans="1:105" ht="12.95" customHeight="1" x14ac:dyDescent="0.25">
      <c r="A66" s="121" t="s">
        <v>92</v>
      </c>
      <c r="B66" s="122">
        <f t="shared" ref="B66:W66" si="27">B67</f>
        <v>35.801350996946908</v>
      </c>
      <c r="C66" s="122">
        <f t="shared" si="27"/>
        <v>36.402255790731701</v>
      </c>
      <c r="D66" s="122">
        <f t="shared" si="27"/>
        <v>38.384365658206583</v>
      </c>
      <c r="E66" s="122">
        <f t="shared" si="27"/>
        <v>88.095864458669112</v>
      </c>
      <c r="F66" s="122">
        <f t="shared" si="27"/>
        <v>36.587005952190225</v>
      </c>
      <c r="G66" s="122">
        <f t="shared" si="27"/>
        <v>45.503711426724657</v>
      </c>
      <c r="H66" s="122">
        <f t="shared" si="27"/>
        <v>81.939882926720898</v>
      </c>
      <c r="I66" s="122">
        <f t="shared" si="27"/>
        <v>45.714160242233532</v>
      </c>
      <c r="J66" s="122">
        <f t="shared" si="27"/>
        <v>44.46091952409401</v>
      </c>
      <c r="K66" s="122">
        <f t="shared" si="27"/>
        <v>46.27111679917919</v>
      </c>
      <c r="L66" s="122">
        <f t="shared" si="27"/>
        <v>61.840232861136109</v>
      </c>
      <c r="M66" s="122">
        <f t="shared" si="27"/>
        <v>69.118440277249121</v>
      </c>
      <c r="N66" s="122">
        <f t="shared" si="27"/>
        <v>70.91595392675282</v>
      </c>
      <c r="O66" s="122">
        <f t="shared" si="27"/>
        <v>76.832988019208557</v>
      </c>
      <c r="P66" s="122">
        <f t="shared" si="27"/>
        <v>77.060360311099018</v>
      </c>
      <c r="Q66" s="122">
        <f t="shared" si="27"/>
        <v>84.675849338213794</v>
      </c>
      <c r="R66" s="122">
        <f t="shared" si="27"/>
        <v>82.833130802125368</v>
      </c>
      <c r="S66" s="122">
        <f t="shared" si="27"/>
        <v>70.974939597190513</v>
      </c>
      <c r="T66" s="122">
        <f t="shared" si="27"/>
        <v>85.323038572436715</v>
      </c>
      <c r="U66" s="122">
        <f t="shared" si="27"/>
        <v>93.627509907805745</v>
      </c>
      <c r="V66" s="122">
        <f t="shared" si="27"/>
        <v>100.37783191168688</v>
      </c>
      <c r="W66" s="122">
        <f t="shared" si="27"/>
        <v>104.39786652870045</v>
      </c>
      <c r="DA66" s="130" t="s">
        <v>2303</v>
      </c>
    </row>
    <row r="67" spans="1:105" ht="12" customHeight="1" x14ac:dyDescent="0.25">
      <c r="A67" s="97" t="s">
        <v>53</v>
      </c>
      <c r="B67" s="98">
        <f>IF(RES_hhdet_fec!B67=0,0,RES_hhdet_fec!B67*1000*11630/RES_hhdet_num!B62)</f>
        <v>35.801350996946908</v>
      </c>
      <c r="C67" s="98">
        <f>IF(RES_hhdet_fec!C67=0,0,RES_hhdet_fec!C67*1000*11630/RES_hhdet_num!C62)</f>
        <v>36.402255790731701</v>
      </c>
      <c r="D67" s="98">
        <f>IF(RES_hhdet_fec!D67=0,0,RES_hhdet_fec!D67*1000*11630/RES_hhdet_num!D62)</f>
        <v>38.384365658206583</v>
      </c>
      <c r="E67" s="98">
        <f>IF(RES_hhdet_fec!E67=0,0,RES_hhdet_fec!E67*1000*11630/RES_hhdet_num!E62)</f>
        <v>88.095864458669112</v>
      </c>
      <c r="F67" s="98">
        <f>IF(RES_hhdet_fec!F67=0,0,RES_hhdet_fec!F67*1000*11630/RES_hhdet_num!F62)</f>
        <v>36.587005952190225</v>
      </c>
      <c r="G67" s="98">
        <f>IF(RES_hhdet_fec!G67=0,0,RES_hhdet_fec!G67*1000*11630/RES_hhdet_num!G62)</f>
        <v>45.503711426724657</v>
      </c>
      <c r="H67" s="98">
        <f>IF(RES_hhdet_fec!H67=0,0,RES_hhdet_fec!H67*1000*11630/RES_hhdet_num!H62)</f>
        <v>81.939882926720898</v>
      </c>
      <c r="I67" s="98">
        <f>IF(RES_hhdet_fec!I67=0,0,RES_hhdet_fec!I67*1000*11630/RES_hhdet_num!I62)</f>
        <v>45.714160242233532</v>
      </c>
      <c r="J67" s="98">
        <f>IF(RES_hhdet_fec!J67=0,0,RES_hhdet_fec!J67*1000*11630/RES_hhdet_num!J62)</f>
        <v>44.46091952409401</v>
      </c>
      <c r="K67" s="98">
        <f>IF(RES_hhdet_fec!K67=0,0,RES_hhdet_fec!K67*1000*11630/RES_hhdet_num!K62)</f>
        <v>46.27111679917919</v>
      </c>
      <c r="L67" s="98">
        <f>IF(RES_hhdet_fec!L67=0,0,RES_hhdet_fec!L67*1000*11630/RES_hhdet_num!L62)</f>
        <v>61.840232861136109</v>
      </c>
      <c r="M67" s="98">
        <f>IF(RES_hhdet_fec!M67=0,0,RES_hhdet_fec!M67*1000*11630/RES_hhdet_num!M62)</f>
        <v>69.118440277249121</v>
      </c>
      <c r="N67" s="98">
        <f>IF(RES_hhdet_fec!N67=0,0,RES_hhdet_fec!N67*1000*11630/RES_hhdet_num!N62)</f>
        <v>70.91595392675282</v>
      </c>
      <c r="O67" s="98">
        <f>IF(RES_hhdet_fec!O67=0,0,RES_hhdet_fec!O67*1000*11630/RES_hhdet_num!O62)</f>
        <v>76.832988019208557</v>
      </c>
      <c r="P67" s="98">
        <f>IF(RES_hhdet_fec!P67=0,0,RES_hhdet_fec!P67*1000*11630/RES_hhdet_num!P62)</f>
        <v>77.060360311099018</v>
      </c>
      <c r="Q67" s="98">
        <f>IF(RES_hhdet_fec!Q67=0,0,RES_hhdet_fec!Q67*1000*11630/RES_hhdet_num!Q62)</f>
        <v>84.675849338213794</v>
      </c>
      <c r="R67" s="98">
        <f>IF(RES_hhdet_fec!R67=0,0,RES_hhdet_fec!R67*1000*11630/RES_hhdet_num!R62)</f>
        <v>82.833130802125368</v>
      </c>
      <c r="S67" s="98">
        <f>IF(RES_hhdet_fec!S67=0,0,RES_hhdet_fec!S67*1000*11630/RES_hhdet_num!S62)</f>
        <v>70.974939597190513</v>
      </c>
      <c r="T67" s="98">
        <f>IF(RES_hhdet_fec!T67=0,0,RES_hhdet_fec!T67*1000*11630/RES_hhdet_num!T62)</f>
        <v>85.323038572436715</v>
      </c>
      <c r="U67" s="98">
        <f>IF(RES_hhdet_fec!U67=0,0,RES_hhdet_fec!U67*1000*11630/RES_hhdet_num!U62)</f>
        <v>93.627509907805745</v>
      </c>
      <c r="V67" s="98">
        <f>IF(RES_hhdet_fec!V67=0,0,RES_hhdet_fec!V67*1000*11630/RES_hhdet_num!V62)</f>
        <v>100.37783191168688</v>
      </c>
      <c r="W67" s="98">
        <f>IF(RES_hhdet_fec!W67=0,0,RES_hhdet_fec!W67*1000*11630/RES_hhdet_num!W62)</f>
        <v>104.39786652870045</v>
      </c>
      <c r="DA67" s="63" t="s">
        <v>2304</v>
      </c>
    </row>
    <row r="68" spans="1:105" ht="12" customHeight="1" x14ac:dyDescent="0.25">
      <c r="A68" s="121" t="s">
        <v>55</v>
      </c>
      <c r="B68" s="122">
        <v>1905.3067879260072</v>
      </c>
      <c r="C68" s="122">
        <v>1817.8465464003596</v>
      </c>
      <c r="D68" s="122">
        <v>1854.7606301648209</v>
      </c>
      <c r="E68" s="122">
        <v>1829.5925072900909</v>
      </c>
      <c r="F68" s="122">
        <v>1794.6178487315296</v>
      </c>
      <c r="G68" s="122">
        <v>1747.3083449694445</v>
      </c>
      <c r="H68" s="122">
        <v>1601.2790143735938</v>
      </c>
      <c r="I68" s="122">
        <v>1615.722666635151</v>
      </c>
      <c r="J68" s="122">
        <v>1637.9154765644648</v>
      </c>
      <c r="K68" s="122">
        <v>1368.4734461684779</v>
      </c>
      <c r="L68" s="122">
        <v>1676.7283294930887</v>
      </c>
      <c r="M68" s="122">
        <v>1702.9020568930664</v>
      </c>
      <c r="N68" s="122">
        <v>1388.0779938196347</v>
      </c>
      <c r="O68" s="122">
        <v>1663.4269471363359</v>
      </c>
      <c r="P68" s="122">
        <v>1841.279255086117</v>
      </c>
      <c r="Q68" s="122">
        <v>1420.1996452948979</v>
      </c>
      <c r="R68" s="122">
        <v>1335.9740996699632</v>
      </c>
      <c r="S68" s="122">
        <v>1236.8016113693377</v>
      </c>
      <c r="T68" s="122">
        <v>1297.3495795793415</v>
      </c>
      <c r="U68" s="122">
        <v>1586.6244571025547</v>
      </c>
      <c r="V68" s="122">
        <v>1163.4956868814393</v>
      </c>
      <c r="W68" s="122">
        <v>1237.1162345397345</v>
      </c>
      <c r="DA68" s="130" t="s">
        <v>2305</v>
      </c>
    </row>
    <row r="69" spans="1:105" ht="12" customHeight="1" x14ac:dyDescent="0.25">
      <c r="A69" s="97" t="s">
        <v>134</v>
      </c>
      <c r="B69" s="98">
        <v>1959.3109843628688</v>
      </c>
      <c r="C69" s="98">
        <v>1882.1500121426718</v>
      </c>
      <c r="D69" s="98">
        <v>1914.1448300465725</v>
      </c>
      <c r="E69" s="98">
        <v>1882.6892038635726</v>
      </c>
      <c r="F69" s="98">
        <v>1834.4283072908804</v>
      </c>
      <c r="G69" s="98">
        <v>1787.7971751585299</v>
      </c>
      <c r="H69" s="98">
        <v>1624.241146546465</v>
      </c>
      <c r="I69" s="98">
        <v>1640.226378598285</v>
      </c>
      <c r="J69" s="98">
        <v>1663.9717090399149</v>
      </c>
      <c r="K69" s="98">
        <v>1394.7151300616852</v>
      </c>
      <c r="L69" s="98">
        <v>1726.8145133330231</v>
      </c>
      <c r="M69" s="98">
        <v>1748.5797131037082</v>
      </c>
      <c r="N69" s="98">
        <v>1429.6793187420071</v>
      </c>
      <c r="O69" s="98">
        <v>1700.0315533653386</v>
      </c>
      <c r="P69" s="98">
        <v>1867.4550597732405</v>
      </c>
      <c r="Q69" s="98">
        <v>1473.9915556848687</v>
      </c>
      <c r="R69" s="98">
        <v>1386.2179800908227</v>
      </c>
      <c r="S69" s="98">
        <v>1277.5457408090992</v>
      </c>
      <c r="T69" s="98">
        <v>1332.3248719060234</v>
      </c>
      <c r="U69" s="98">
        <v>1626.7822783941947</v>
      </c>
      <c r="V69" s="98">
        <v>1195.2571545611045</v>
      </c>
      <c r="W69" s="98">
        <v>1270.5011145724818</v>
      </c>
      <c r="DA69" s="63" t="s">
        <v>2306</v>
      </c>
    </row>
    <row r="70" spans="1:105" ht="12" customHeight="1" x14ac:dyDescent="0.25">
      <c r="A70" s="97" t="s">
        <v>133</v>
      </c>
      <c r="B70" s="98">
        <v>1539.4016149345448</v>
      </c>
      <c r="C70" s="98">
        <v>1394.990799842142</v>
      </c>
      <c r="D70" s="98">
        <v>1434.291099067666</v>
      </c>
      <c r="E70" s="98">
        <v>1424.1501078559418</v>
      </c>
      <c r="F70" s="98">
        <v>1403.2634319661361</v>
      </c>
      <c r="G70" s="98">
        <v>1376.6062463431524</v>
      </c>
      <c r="H70" s="98">
        <v>1253.836210313528</v>
      </c>
      <c r="I70" s="98">
        <v>1278.9645800376697</v>
      </c>
      <c r="J70" s="98">
        <v>1309.5712681586608</v>
      </c>
      <c r="K70" s="98">
        <v>1091.4159607666033</v>
      </c>
      <c r="L70" s="98">
        <v>1377.0599992716602</v>
      </c>
      <c r="M70" s="98">
        <v>1414.9497653640094</v>
      </c>
      <c r="N70" s="98">
        <v>1151.909238827843</v>
      </c>
      <c r="O70" s="98">
        <v>1433.9961966460003</v>
      </c>
      <c r="P70" s="98">
        <v>1628.4761035163426</v>
      </c>
      <c r="Q70" s="98">
        <v>1208.0968344658741</v>
      </c>
      <c r="R70" s="98">
        <v>1148.2375614733428</v>
      </c>
      <c r="S70" s="98">
        <v>1074.1280513162319</v>
      </c>
      <c r="T70" s="98">
        <v>1149.4092078108945</v>
      </c>
      <c r="U70" s="98">
        <v>1439.6646701902555</v>
      </c>
      <c r="V70" s="98">
        <v>1045.4425767181181</v>
      </c>
      <c r="W70" s="98">
        <v>1122.7258724864757</v>
      </c>
      <c r="DA70" s="63" t="s">
        <v>2307</v>
      </c>
    </row>
    <row r="71" spans="1:105" ht="12" customHeight="1" x14ac:dyDescent="0.25">
      <c r="A71" s="100" t="s">
        <v>217</v>
      </c>
      <c r="B71" s="101">
        <v>1007.9507144038953</v>
      </c>
      <c r="C71" s="101">
        <v>860.2076037956931</v>
      </c>
      <c r="D71" s="101">
        <v>884.47053656588378</v>
      </c>
      <c r="E71" s="101">
        <v>874.81506270394664</v>
      </c>
      <c r="F71" s="101">
        <v>867.81111189487262</v>
      </c>
      <c r="G71" s="101">
        <v>848.70260508245883</v>
      </c>
      <c r="H71" s="101">
        <v>753.44170295087724</v>
      </c>
      <c r="I71" s="101">
        <v>775.40440835956917</v>
      </c>
      <c r="J71" s="101">
        <v>793.14520496480759</v>
      </c>
      <c r="K71" s="101">
        <v>626.17444326245902</v>
      </c>
      <c r="L71" s="101">
        <v>827.17565196318776</v>
      </c>
      <c r="M71" s="101">
        <v>854.75622983005292</v>
      </c>
      <c r="N71" s="101">
        <v>653.10130570049728</v>
      </c>
      <c r="O71" s="101">
        <v>922.28537621543819</v>
      </c>
      <c r="P71" s="101">
        <v>1102.8795346451755</v>
      </c>
      <c r="Q71" s="101">
        <v>666.59250088832198</v>
      </c>
      <c r="R71" s="101">
        <v>623.14500427009909</v>
      </c>
      <c r="S71" s="101">
        <v>562.96948503575095</v>
      </c>
      <c r="T71" s="101">
        <v>623.60973901960642</v>
      </c>
      <c r="U71" s="101">
        <v>823.78067807843877</v>
      </c>
      <c r="V71" s="101">
        <v>572.7057678959892</v>
      </c>
      <c r="W71" s="101">
        <v>625.31431743307996</v>
      </c>
      <c r="DA71" s="131" t="s">
        <v>2308</v>
      </c>
    </row>
    <row r="72" spans="1:105" ht="12" customHeight="1" x14ac:dyDescent="0.25">
      <c r="A72" s="103" t="s">
        <v>52</v>
      </c>
      <c r="B72" s="104">
        <v>531.45090053064973</v>
      </c>
      <c r="C72" s="104">
        <v>534.78319604644901</v>
      </c>
      <c r="D72" s="104">
        <v>549.82056250178232</v>
      </c>
      <c r="E72" s="104">
        <v>549.33504515199513</v>
      </c>
      <c r="F72" s="104">
        <v>535.45232007126356</v>
      </c>
      <c r="G72" s="104">
        <v>527.90364126069358</v>
      </c>
      <c r="H72" s="104">
        <v>500.39450736265081</v>
      </c>
      <c r="I72" s="104">
        <v>503.56017167810052</v>
      </c>
      <c r="J72" s="104">
        <v>516.42606319385334</v>
      </c>
      <c r="K72" s="104">
        <v>465.24151750414433</v>
      </c>
      <c r="L72" s="104">
        <v>549.88434730847223</v>
      </c>
      <c r="M72" s="104">
        <v>560.19353553395649</v>
      </c>
      <c r="N72" s="104">
        <v>498.80793312734539</v>
      </c>
      <c r="O72" s="104">
        <v>511.71082043056202</v>
      </c>
      <c r="P72" s="104">
        <v>525.59656887116705</v>
      </c>
      <c r="Q72" s="104">
        <v>541.50433357755207</v>
      </c>
      <c r="R72" s="104">
        <v>525.0925572032437</v>
      </c>
      <c r="S72" s="104">
        <v>511.15856628048101</v>
      </c>
      <c r="T72" s="104">
        <v>525.79946879128818</v>
      </c>
      <c r="U72" s="104">
        <v>615.88399211181684</v>
      </c>
      <c r="V72" s="104">
        <v>472.73680882212909</v>
      </c>
      <c r="W72" s="104">
        <v>497.41155505339589</v>
      </c>
      <c r="DA72" s="132" t="s">
        <v>2309</v>
      </c>
    </row>
    <row r="73" spans="1:105" ht="12" customHeight="1" x14ac:dyDescent="0.25">
      <c r="A73" s="106" t="s">
        <v>122</v>
      </c>
      <c r="B73" s="101">
        <v>1739.6736998897572</v>
      </c>
      <c r="C73" s="101">
        <v>1599.9791499485623</v>
      </c>
      <c r="D73" s="101">
        <v>1622.1613744696924</v>
      </c>
      <c r="E73" s="101">
        <v>1593.9652677797933</v>
      </c>
      <c r="F73" s="101">
        <v>1606.41076685083</v>
      </c>
      <c r="G73" s="101">
        <v>1527.8202636973617</v>
      </c>
      <c r="H73" s="101">
        <v>1433.3025486758499</v>
      </c>
      <c r="I73" s="101">
        <v>1437.9295625099548</v>
      </c>
      <c r="J73" s="101">
        <v>1445.4613347710365</v>
      </c>
      <c r="K73" s="101">
        <v>1314.5873161343322</v>
      </c>
      <c r="L73" s="101">
        <v>1245.2794051934509</v>
      </c>
      <c r="M73" s="101">
        <v>1471.5259127884437</v>
      </c>
      <c r="N73" s="101">
        <v>1244.7414897892982</v>
      </c>
      <c r="O73" s="101">
        <v>1704.633102510498</v>
      </c>
      <c r="P73" s="101">
        <v>2096.6041925646637</v>
      </c>
      <c r="Q73" s="101">
        <v>1281.5794738593174</v>
      </c>
      <c r="R73" s="101">
        <v>1288.2956725186386</v>
      </c>
      <c r="S73" s="101">
        <v>1308.3464433563081</v>
      </c>
      <c r="T73" s="101">
        <v>1363.9038429621417</v>
      </c>
      <c r="U73" s="101">
        <v>1357.6441716239171</v>
      </c>
      <c r="V73" s="101">
        <v>1268.6294619455277</v>
      </c>
      <c r="W73" s="101">
        <v>1253.5980431328715</v>
      </c>
      <c r="DA73" s="131" t="s">
        <v>2310</v>
      </c>
    </row>
    <row r="74" spans="1:105" ht="12" customHeight="1" x14ac:dyDescent="0.25">
      <c r="A74" s="107" t="s">
        <v>121</v>
      </c>
      <c r="B74" s="104">
        <v>1461.9263058387321</v>
      </c>
      <c r="C74" s="104">
        <v>1313.437982453946</v>
      </c>
      <c r="D74" s="104">
        <v>1334.8393306192991</v>
      </c>
      <c r="E74" s="104">
        <v>1315.2859883724122</v>
      </c>
      <c r="F74" s="104">
        <v>1335.4430232404532</v>
      </c>
      <c r="G74" s="104">
        <v>1277.5379285855195</v>
      </c>
      <c r="H74" s="104">
        <v>1213.2179979651007</v>
      </c>
      <c r="I74" s="104">
        <v>1221.183553595298</v>
      </c>
      <c r="J74" s="104">
        <v>1227.739638275214</v>
      </c>
      <c r="K74" s="104">
        <v>1105.4899571775179</v>
      </c>
      <c r="L74" s="104">
        <v>1039.6109120649114</v>
      </c>
      <c r="M74" s="104">
        <v>1242.1750272555612</v>
      </c>
      <c r="N74" s="104">
        <v>1047.9638338165914</v>
      </c>
      <c r="O74" s="104">
        <v>1476.5560629105557</v>
      </c>
      <c r="P74" s="104">
        <v>1855.1723785804925</v>
      </c>
      <c r="Q74" s="104">
        <v>1042.0814103639595</v>
      </c>
      <c r="R74" s="104">
        <v>1044.7439061710566</v>
      </c>
      <c r="S74" s="104">
        <v>1064.8639831995247</v>
      </c>
      <c r="T74" s="104">
        <v>1157.2710846026662</v>
      </c>
      <c r="U74" s="104">
        <v>1199.2855562218201</v>
      </c>
      <c r="V74" s="104">
        <v>1115.0727587676035</v>
      </c>
      <c r="W74" s="104">
        <v>1130.9544157341979</v>
      </c>
      <c r="DA74" s="132" t="s">
        <v>2311</v>
      </c>
    </row>
    <row r="75" spans="1:105" ht="12" customHeight="1" x14ac:dyDescent="0.25">
      <c r="A75" s="108" t="s">
        <v>53</v>
      </c>
      <c r="B75" s="98">
        <v>894.99072020025369</v>
      </c>
      <c r="C75" s="98">
        <v>772.39141723879015</v>
      </c>
      <c r="D75" s="98">
        <v>787.30328403452995</v>
      </c>
      <c r="E75" s="98">
        <v>773.86421735755391</v>
      </c>
      <c r="F75" s="98">
        <v>793.99655042645747</v>
      </c>
      <c r="G75" s="98">
        <v>757.77671335525451</v>
      </c>
      <c r="H75" s="98">
        <v>704.79318001658032</v>
      </c>
      <c r="I75" s="98">
        <v>717.65786628842056</v>
      </c>
      <c r="J75" s="98">
        <v>719.84872182254765</v>
      </c>
      <c r="K75" s="98">
        <v>615.91004714615713</v>
      </c>
      <c r="L75" s="98">
        <v>563.63622987230815</v>
      </c>
      <c r="M75" s="98">
        <v>712.89483094994944</v>
      </c>
      <c r="N75" s="98">
        <v>566.96665047505076</v>
      </c>
      <c r="O75" s="98">
        <v>917.14867706508664</v>
      </c>
      <c r="P75" s="98">
        <v>1226.8732728364866</v>
      </c>
      <c r="Q75" s="98">
        <v>515.76680899058942</v>
      </c>
      <c r="R75" s="98">
        <v>508.16785076781014</v>
      </c>
      <c r="S75" s="98">
        <v>517.72952784368283</v>
      </c>
      <c r="T75" s="98">
        <v>631.27343335442811</v>
      </c>
      <c r="U75" s="98">
        <v>645.95055684839042</v>
      </c>
      <c r="V75" s="98">
        <v>604.89552267440251</v>
      </c>
      <c r="W75" s="98">
        <v>636.67759131881314</v>
      </c>
      <c r="DA75" s="63" t="s">
        <v>2312</v>
      </c>
    </row>
    <row r="76" spans="1:105" ht="12" customHeight="1" x14ac:dyDescent="0.25">
      <c r="A76" s="108" t="s">
        <v>52</v>
      </c>
      <c r="B76" s="98">
        <v>566.9355856384783</v>
      </c>
      <c r="C76" s="98">
        <v>541.04656521515574</v>
      </c>
      <c r="D76" s="98">
        <v>547.53604658476922</v>
      </c>
      <c r="E76" s="98">
        <v>541.42177101485822</v>
      </c>
      <c r="F76" s="98">
        <v>541.44647281399568</v>
      </c>
      <c r="G76" s="98">
        <v>519.76121523026495</v>
      </c>
      <c r="H76" s="98">
        <v>508.42481794852046</v>
      </c>
      <c r="I76" s="98">
        <v>503.52568730687733</v>
      </c>
      <c r="J76" s="98">
        <v>507.89091645266626</v>
      </c>
      <c r="K76" s="98">
        <v>489.57991003136073</v>
      </c>
      <c r="L76" s="98">
        <v>475.9746821926031</v>
      </c>
      <c r="M76" s="98">
        <v>529.28019630561187</v>
      </c>
      <c r="N76" s="98">
        <v>480.99718334154068</v>
      </c>
      <c r="O76" s="98">
        <v>559.40738584546921</v>
      </c>
      <c r="P76" s="98">
        <v>628.2991057440056</v>
      </c>
      <c r="Q76" s="98">
        <v>526.31460137337035</v>
      </c>
      <c r="R76" s="98">
        <v>536.57605540324641</v>
      </c>
      <c r="S76" s="98">
        <v>547.13445535584185</v>
      </c>
      <c r="T76" s="98">
        <v>525.99765124823796</v>
      </c>
      <c r="U76" s="98">
        <v>553.33499937342981</v>
      </c>
      <c r="V76" s="98">
        <v>510.17723609320115</v>
      </c>
      <c r="W76" s="98">
        <v>494.27682441538457</v>
      </c>
      <c r="DA76" s="63" t="s">
        <v>2313</v>
      </c>
    </row>
    <row r="77" spans="1:105" ht="12" customHeight="1" x14ac:dyDescent="0.25">
      <c r="A77" s="121" t="s">
        <v>54</v>
      </c>
      <c r="B77" s="122">
        <v>828.58736534156628</v>
      </c>
      <c r="C77" s="122">
        <v>940.72902033336175</v>
      </c>
      <c r="D77" s="122">
        <v>837.32990895478088</v>
      </c>
      <c r="E77" s="122">
        <v>777.12400030254491</v>
      </c>
      <c r="F77" s="122">
        <v>794.44258199196815</v>
      </c>
      <c r="G77" s="122">
        <v>788.2792972861065</v>
      </c>
      <c r="H77" s="122">
        <v>769.1552644297908</v>
      </c>
      <c r="I77" s="122">
        <v>767.83873757146898</v>
      </c>
      <c r="J77" s="122">
        <v>831.82855497257685</v>
      </c>
      <c r="K77" s="122">
        <v>839.88814392955339</v>
      </c>
      <c r="L77" s="122">
        <v>816.28377911271571</v>
      </c>
      <c r="M77" s="122">
        <v>873.85910657460215</v>
      </c>
      <c r="N77" s="122">
        <v>1000.5069973136227</v>
      </c>
      <c r="O77" s="122">
        <v>897.85718923876811</v>
      </c>
      <c r="P77" s="122">
        <v>835.57239902825756</v>
      </c>
      <c r="Q77" s="122">
        <v>768.1496605807672</v>
      </c>
      <c r="R77" s="122">
        <v>714.81192975422584</v>
      </c>
      <c r="S77" s="122">
        <v>752.73806945013405</v>
      </c>
      <c r="T77" s="122">
        <v>698.41091271435869</v>
      </c>
      <c r="U77" s="122">
        <v>671.34618415564466</v>
      </c>
      <c r="V77" s="122">
        <v>570.11577425845098</v>
      </c>
      <c r="W77" s="122">
        <v>442.39595791411568</v>
      </c>
      <c r="DA77" s="130" t="s">
        <v>2314</v>
      </c>
    </row>
    <row r="78" spans="1:105" ht="12" customHeight="1" x14ac:dyDescent="0.25">
      <c r="A78" s="97" t="s">
        <v>192</v>
      </c>
      <c r="B78" s="98">
        <v>845.85366869470442</v>
      </c>
      <c r="C78" s="98">
        <v>1094.0441318853059</v>
      </c>
      <c r="D78" s="98">
        <v>902.32625375587043</v>
      </c>
      <c r="E78" s="98">
        <v>830.15124894265034</v>
      </c>
      <c r="F78" s="98">
        <v>867.34555472984005</v>
      </c>
      <c r="G78" s="98">
        <v>879.42246446036131</v>
      </c>
      <c r="H78" s="98">
        <v>850.65019279172463</v>
      </c>
      <c r="I78" s="98">
        <v>818.52589941525287</v>
      </c>
      <c r="J78" s="98">
        <v>893.78726511249295</v>
      </c>
      <c r="K78" s="98">
        <v>923.8423227315119</v>
      </c>
      <c r="L78" s="98">
        <v>935.57024623978259</v>
      </c>
      <c r="M78" s="98">
        <v>910.19453128105124</v>
      </c>
      <c r="N78" s="98">
        <v>1130.8879761105052</v>
      </c>
      <c r="O78" s="98">
        <v>950.9431349621525</v>
      </c>
      <c r="P78" s="98">
        <v>816.2957273224398</v>
      </c>
      <c r="Q78" s="98">
        <v>850.32929679201254</v>
      </c>
      <c r="R78" s="98">
        <v>757.54617810482364</v>
      </c>
      <c r="S78" s="98">
        <v>828.63247103973004</v>
      </c>
      <c r="T78" s="98">
        <v>730.17914392351156</v>
      </c>
      <c r="U78" s="98">
        <v>676.67386289187482</v>
      </c>
      <c r="V78" s="98">
        <v>601.14800163364862</v>
      </c>
      <c r="W78" s="98">
        <v>448.5530287677858</v>
      </c>
      <c r="DA78" s="63" t="s">
        <v>2315</v>
      </c>
    </row>
    <row r="79" spans="1:105" ht="12" customHeight="1" x14ac:dyDescent="0.25">
      <c r="A79" s="109" t="s">
        <v>120</v>
      </c>
      <c r="B79" s="33">
        <v>806.82645676175719</v>
      </c>
      <c r="C79" s="33">
        <v>713.83521550528235</v>
      </c>
      <c r="D79" s="33">
        <v>754.85400240458068</v>
      </c>
      <c r="E79" s="33">
        <v>716.3702264114861</v>
      </c>
      <c r="F79" s="33">
        <v>719.31085917459018</v>
      </c>
      <c r="G79" s="33">
        <v>695.46239703974572</v>
      </c>
      <c r="H79" s="33">
        <v>679.84395158344751</v>
      </c>
      <c r="I79" s="33">
        <v>704.23837760251251</v>
      </c>
      <c r="J79" s="33">
        <v>740.50053982795464</v>
      </c>
      <c r="K79" s="33">
        <v>707.67294637986129</v>
      </c>
      <c r="L79" s="33">
        <v>610.00451462927685</v>
      </c>
      <c r="M79" s="33">
        <v>817.09593046423322</v>
      </c>
      <c r="N79" s="33">
        <v>815.11588357122434</v>
      </c>
      <c r="O79" s="33">
        <v>823.98919248781374</v>
      </c>
      <c r="P79" s="33">
        <v>863.08444934013357</v>
      </c>
      <c r="Q79" s="33">
        <v>593.34024085743988</v>
      </c>
      <c r="R79" s="33">
        <v>604.43749807063625</v>
      </c>
      <c r="S79" s="33">
        <v>528.43432553767741</v>
      </c>
      <c r="T79" s="33">
        <v>608.33197650857244</v>
      </c>
      <c r="U79" s="33">
        <v>654.03747121230288</v>
      </c>
      <c r="V79" s="33">
        <v>381.49263014101382</v>
      </c>
      <c r="W79" s="33">
        <v>322.24089578661165</v>
      </c>
      <c r="DA79" s="60" t="s">
        <v>2316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30950.947817523844</v>
      </c>
      <c r="C81" s="117">
        <f t="shared" si="28"/>
        <v>33088.571473398195</v>
      </c>
      <c r="D81" s="117">
        <f t="shared" si="28"/>
        <v>30650.499603016422</v>
      </c>
      <c r="E81" s="117">
        <f t="shared" si="28"/>
        <v>31132.297437909616</v>
      </c>
      <c r="F81" s="117">
        <f t="shared" si="28"/>
        <v>32758.940263155881</v>
      </c>
      <c r="G81" s="117">
        <f t="shared" si="28"/>
        <v>31084.735251222508</v>
      </c>
      <c r="H81" s="117">
        <f t="shared" si="28"/>
        <v>30179.604085191932</v>
      </c>
      <c r="I81" s="117">
        <f t="shared" si="28"/>
        <v>26168.088883871911</v>
      </c>
      <c r="J81" s="117">
        <f t="shared" si="28"/>
        <v>26617.312716477623</v>
      </c>
      <c r="K81" s="117">
        <f t="shared" si="28"/>
        <v>27637.053839176318</v>
      </c>
      <c r="L81" s="117">
        <f t="shared" si="28"/>
        <v>26777.627675198459</v>
      </c>
      <c r="M81" s="117">
        <f t="shared" si="28"/>
        <v>20581.214037101388</v>
      </c>
      <c r="N81" s="117">
        <f t="shared" si="28"/>
        <v>22102.14329550703</v>
      </c>
      <c r="O81" s="117">
        <f t="shared" si="28"/>
        <v>21837.844236558714</v>
      </c>
      <c r="P81" s="117">
        <f t="shared" si="28"/>
        <v>21355.165091998708</v>
      </c>
      <c r="Q81" s="117">
        <f t="shared" si="28"/>
        <v>20781.114010259655</v>
      </c>
      <c r="R81" s="117">
        <f t="shared" ref="R81:V81" si="29">R82+R85+R87+R100</f>
        <v>22082.255882722395</v>
      </c>
      <c r="S81" s="117">
        <f t="shared" si="29"/>
        <v>20391.901898092019</v>
      </c>
      <c r="T81" s="117">
        <f t="shared" si="29"/>
        <v>21897.149832732975</v>
      </c>
      <c r="U81" s="117">
        <f t="shared" si="29"/>
        <v>16329.661614202052</v>
      </c>
      <c r="V81" s="117">
        <f t="shared" si="29"/>
        <v>17760.628593562731</v>
      </c>
      <c r="W81" s="117">
        <f t="shared" ref="W81" si="30">W82+W85+W87+W100</f>
        <v>18085.825553604853</v>
      </c>
      <c r="DA81" s="129" t="s">
        <v>2317</v>
      </c>
    </row>
    <row r="82" spans="1:105" ht="12.95" customHeight="1" x14ac:dyDescent="0.25">
      <c r="A82" s="121" t="s">
        <v>57</v>
      </c>
      <c r="B82" s="122">
        <f t="shared" ref="B82:Q82" si="31">SUM(B83:B84)</f>
        <v>28165.604059195088</v>
      </c>
      <c r="C82" s="122">
        <f t="shared" si="31"/>
        <v>30399.869031698909</v>
      </c>
      <c r="D82" s="122">
        <f t="shared" si="31"/>
        <v>28125.432121651505</v>
      </c>
      <c r="E82" s="122">
        <f t="shared" si="31"/>
        <v>28717.488164989994</v>
      </c>
      <c r="F82" s="122">
        <f t="shared" si="31"/>
        <v>30298.2950044178</v>
      </c>
      <c r="G82" s="122">
        <f t="shared" si="31"/>
        <v>28643.278801217792</v>
      </c>
      <c r="H82" s="122">
        <f t="shared" si="31"/>
        <v>27759.392244671519</v>
      </c>
      <c r="I82" s="122">
        <f t="shared" si="31"/>
        <v>24028.553639755344</v>
      </c>
      <c r="J82" s="122">
        <f t="shared" si="31"/>
        <v>24465.806010724624</v>
      </c>
      <c r="K82" s="122">
        <f t="shared" si="31"/>
        <v>25458.323270715569</v>
      </c>
      <c r="L82" s="122">
        <f t="shared" si="31"/>
        <v>24675.767258851716</v>
      </c>
      <c r="M82" s="122">
        <f t="shared" si="31"/>
        <v>18216.659620491941</v>
      </c>
      <c r="N82" s="122">
        <f t="shared" si="31"/>
        <v>20062.452818871254</v>
      </c>
      <c r="O82" s="122">
        <f t="shared" si="31"/>
        <v>19538.668028096705</v>
      </c>
      <c r="P82" s="122">
        <f t="shared" si="31"/>
        <v>18499.934527930003</v>
      </c>
      <c r="Q82" s="122">
        <f t="shared" si="31"/>
        <v>18730.504657012934</v>
      </c>
      <c r="R82" s="122">
        <f t="shared" ref="R82:V82" si="32">SUM(R83:R84)</f>
        <v>20235.337941754431</v>
      </c>
      <c r="S82" s="122">
        <f t="shared" si="32"/>
        <v>18615.058663661173</v>
      </c>
      <c r="T82" s="122">
        <f t="shared" si="32"/>
        <v>19785.570490731698</v>
      </c>
      <c r="U82" s="122">
        <f t="shared" si="32"/>
        <v>14323.731853888336</v>
      </c>
      <c r="V82" s="122">
        <f t="shared" si="32"/>
        <v>16042.29197486345</v>
      </c>
      <c r="W82" s="122">
        <f t="shared" ref="W82" si="33">SUM(W83:W84)</f>
        <v>16469.818859200841</v>
      </c>
      <c r="DA82" s="130" t="s">
        <v>2318</v>
      </c>
    </row>
    <row r="83" spans="1:105" ht="12" customHeight="1" x14ac:dyDescent="0.25">
      <c r="A83" s="97" t="s">
        <v>204</v>
      </c>
      <c r="B83" s="98">
        <v>28034.193176830035</v>
      </c>
      <c r="C83" s="98">
        <v>30258.621293913424</v>
      </c>
      <c r="D83" s="98">
        <v>27995.108690319557</v>
      </c>
      <c r="E83" s="98">
        <v>28587.724437462653</v>
      </c>
      <c r="F83" s="98">
        <v>30156.403930537552</v>
      </c>
      <c r="G83" s="98">
        <v>28508.596402497653</v>
      </c>
      <c r="H83" s="98">
        <v>27629.568020888168</v>
      </c>
      <c r="I83" s="98">
        <v>23911.77466385053</v>
      </c>
      <c r="J83" s="98">
        <v>24343.385858294998</v>
      </c>
      <c r="K83" s="98">
        <v>25328.638194645875</v>
      </c>
      <c r="L83" s="98">
        <v>24547.973920263517</v>
      </c>
      <c r="M83" s="98">
        <v>18119.729111423079</v>
      </c>
      <c r="N83" s="98">
        <v>19954.103835644179</v>
      </c>
      <c r="O83" s="98">
        <v>19429.8040030062</v>
      </c>
      <c r="P83" s="98">
        <v>18395.469481745975</v>
      </c>
      <c r="Q83" s="98">
        <v>18626.232303016841</v>
      </c>
      <c r="R83" s="98">
        <v>20122.255032927904</v>
      </c>
      <c r="S83" s="98">
        <v>18512.055760914205</v>
      </c>
      <c r="T83" s="98">
        <v>19674.544468279226</v>
      </c>
      <c r="U83" s="98">
        <v>14242.11115777685</v>
      </c>
      <c r="V83" s="98">
        <v>15952.37600006285</v>
      </c>
      <c r="W83" s="98">
        <v>16377.175336581266</v>
      </c>
      <c r="DA83" s="63" t="s">
        <v>2319</v>
      </c>
    </row>
    <row r="84" spans="1:105" ht="12" customHeight="1" x14ac:dyDescent="0.25">
      <c r="A84" s="97" t="s">
        <v>53</v>
      </c>
      <c r="B84" s="98">
        <v>131.41088236505226</v>
      </c>
      <c r="C84" s="98">
        <v>141.24773778548558</v>
      </c>
      <c r="D84" s="98">
        <v>130.32343133194738</v>
      </c>
      <c r="E84" s="98">
        <v>129.76372752733943</v>
      </c>
      <c r="F84" s="98">
        <v>141.891073880249</v>
      </c>
      <c r="G84" s="98">
        <v>134.68239872014053</v>
      </c>
      <c r="H84" s="98">
        <v>129.8242237833515</v>
      </c>
      <c r="I84" s="98">
        <v>116.77897590481444</v>
      </c>
      <c r="J84" s="98">
        <v>122.42015242962653</v>
      </c>
      <c r="K84" s="98">
        <v>129.68507606969413</v>
      </c>
      <c r="L84" s="98">
        <v>127.79333858819932</v>
      </c>
      <c r="M84" s="98">
        <v>96.930509068860673</v>
      </c>
      <c r="N84" s="98">
        <v>108.34898322707481</v>
      </c>
      <c r="O84" s="98">
        <v>108.8640250905035</v>
      </c>
      <c r="P84" s="98">
        <v>104.46504618402874</v>
      </c>
      <c r="Q84" s="98">
        <v>104.27235399609424</v>
      </c>
      <c r="R84" s="98">
        <v>113.08290882652739</v>
      </c>
      <c r="S84" s="98">
        <v>103.00290274696762</v>
      </c>
      <c r="T84" s="98">
        <v>111.02602245247142</v>
      </c>
      <c r="U84" s="98">
        <v>81.620696111485671</v>
      </c>
      <c r="V84" s="98">
        <v>89.915974800599955</v>
      </c>
      <c r="W84" s="98">
        <v>92.643522619574995</v>
      </c>
      <c r="DA84" s="63" t="s">
        <v>2320</v>
      </c>
    </row>
    <row r="85" spans="1:105" ht="12.95" customHeight="1" x14ac:dyDescent="0.25">
      <c r="A85" s="121" t="s">
        <v>92</v>
      </c>
      <c r="B85" s="122">
        <f t="shared" ref="B85:W85" si="34">B86</f>
        <v>35.782294593851113</v>
      </c>
      <c r="C85" s="122">
        <f t="shared" si="34"/>
        <v>37.204582162987734</v>
      </c>
      <c r="D85" s="122">
        <f t="shared" si="34"/>
        <v>41.273036349059197</v>
      </c>
      <c r="E85" s="122">
        <f t="shared" si="34"/>
        <v>89.052148410260401</v>
      </c>
      <c r="F85" s="122">
        <f t="shared" si="34"/>
        <v>34.934748820245879</v>
      </c>
      <c r="G85" s="122">
        <f t="shared" si="34"/>
        <v>41.56615600144216</v>
      </c>
      <c r="H85" s="122">
        <f t="shared" si="34"/>
        <v>73.163133026736134</v>
      </c>
      <c r="I85" s="122">
        <f t="shared" si="34"/>
        <v>41.500886592553265</v>
      </c>
      <c r="J85" s="122">
        <f t="shared" si="34"/>
        <v>40.906578443855523</v>
      </c>
      <c r="K85" s="122">
        <f t="shared" si="34"/>
        <v>44.694768119989057</v>
      </c>
      <c r="L85" s="122">
        <f t="shared" si="34"/>
        <v>63.052315861026976</v>
      </c>
      <c r="M85" s="122">
        <f t="shared" si="34"/>
        <v>73.515558794744635</v>
      </c>
      <c r="N85" s="122">
        <f t="shared" si="34"/>
        <v>72.779080386010023</v>
      </c>
      <c r="O85" s="122">
        <f t="shared" si="34"/>
        <v>78.693348063025468</v>
      </c>
      <c r="P85" s="122">
        <f t="shared" si="34"/>
        <v>81.882252639283195</v>
      </c>
      <c r="Q85" s="122">
        <f t="shared" si="34"/>
        <v>94.920239106331806</v>
      </c>
      <c r="R85" s="122">
        <f t="shared" si="34"/>
        <v>95.122954221758391</v>
      </c>
      <c r="S85" s="122">
        <f t="shared" si="34"/>
        <v>85.943055890913584</v>
      </c>
      <c r="T85" s="122">
        <f t="shared" si="34"/>
        <v>93.027503072832062</v>
      </c>
      <c r="U85" s="122">
        <f t="shared" si="34"/>
        <v>100.02016509563775</v>
      </c>
      <c r="V85" s="122">
        <f t="shared" si="34"/>
        <v>95.684106237779773</v>
      </c>
      <c r="W85" s="122">
        <f t="shared" si="34"/>
        <v>73.687067613623242</v>
      </c>
      <c r="DA85" s="130" t="s">
        <v>2321</v>
      </c>
    </row>
    <row r="86" spans="1:105" ht="12" customHeight="1" x14ac:dyDescent="0.25">
      <c r="A86" s="97" t="s">
        <v>53</v>
      </c>
      <c r="B86" s="98">
        <f>IF(RES_hhdet_fec!B86=0,0,RES_hhdet_fec!B86*1000*11630/RES_hhdet_num!B81)</f>
        <v>35.782294593851113</v>
      </c>
      <c r="C86" s="98">
        <f>IF(RES_hhdet_fec!C86=0,0,RES_hhdet_fec!C86*1000*11630/RES_hhdet_num!C81)</f>
        <v>37.204582162987734</v>
      </c>
      <c r="D86" s="98">
        <f>IF(RES_hhdet_fec!D86=0,0,RES_hhdet_fec!D86*1000*11630/RES_hhdet_num!D81)</f>
        <v>41.273036349059197</v>
      </c>
      <c r="E86" s="98">
        <f>IF(RES_hhdet_fec!E86=0,0,RES_hhdet_fec!E86*1000*11630/RES_hhdet_num!E81)</f>
        <v>89.052148410260401</v>
      </c>
      <c r="F86" s="98">
        <f>IF(RES_hhdet_fec!F86=0,0,RES_hhdet_fec!F86*1000*11630/RES_hhdet_num!F81)</f>
        <v>34.934748820245879</v>
      </c>
      <c r="G86" s="98">
        <f>IF(RES_hhdet_fec!G86=0,0,RES_hhdet_fec!G86*1000*11630/RES_hhdet_num!G81)</f>
        <v>41.56615600144216</v>
      </c>
      <c r="H86" s="98">
        <f>IF(RES_hhdet_fec!H86=0,0,RES_hhdet_fec!H86*1000*11630/RES_hhdet_num!H81)</f>
        <v>73.163133026736134</v>
      </c>
      <c r="I86" s="98">
        <f>IF(RES_hhdet_fec!I86=0,0,RES_hhdet_fec!I86*1000*11630/RES_hhdet_num!I81)</f>
        <v>41.500886592553265</v>
      </c>
      <c r="J86" s="98">
        <f>IF(RES_hhdet_fec!J86=0,0,RES_hhdet_fec!J86*1000*11630/RES_hhdet_num!J81)</f>
        <v>40.906578443855523</v>
      </c>
      <c r="K86" s="98">
        <f>IF(RES_hhdet_fec!K86=0,0,RES_hhdet_fec!K86*1000*11630/RES_hhdet_num!K81)</f>
        <v>44.694768119989057</v>
      </c>
      <c r="L86" s="98">
        <f>IF(RES_hhdet_fec!L86=0,0,RES_hhdet_fec!L86*1000*11630/RES_hhdet_num!L81)</f>
        <v>63.052315861026976</v>
      </c>
      <c r="M86" s="98">
        <f>IF(RES_hhdet_fec!M86=0,0,RES_hhdet_fec!M86*1000*11630/RES_hhdet_num!M81)</f>
        <v>73.515558794744635</v>
      </c>
      <c r="N86" s="98">
        <f>IF(RES_hhdet_fec!N86=0,0,RES_hhdet_fec!N86*1000*11630/RES_hhdet_num!N81)</f>
        <v>72.779080386010023</v>
      </c>
      <c r="O86" s="98">
        <f>IF(RES_hhdet_fec!O86=0,0,RES_hhdet_fec!O86*1000*11630/RES_hhdet_num!O81)</f>
        <v>78.693348063025468</v>
      </c>
      <c r="P86" s="98">
        <f>IF(RES_hhdet_fec!P86=0,0,RES_hhdet_fec!P86*1000*11630/RES_hhdet_num!P81)</f>
        <v>81.882252639283195</v>
      </c>
      <c r="Q86" s="98">
        <f>IF(RES_hhdet_fec!Q86=0,0,RES_hhdet_fec!Q86*1000*11630/RES_hhdet_num!Q81)</f>
        <v>94.920239106331806</v>
      </c>
      <c r="R86" s="98">
        <f>IF(RES_hhdet_fec!R86=0,0,RES_hhdet_fec!R86*1000*11630/RES_hhdet_num!R81)</f>
        <v>95.122954221758391</v>
      </c>
      <c r="S86" s="98">
        <f>IF(RES_hhdet_fec!S86=0,0,RES_hhdet_fec!S86*1000*11630/RES_hhdet_num!S81)</f>
        <v>85.943055890913584</v>
      </c>
      <c r="T86" s="98">
        <f>IF(RES_hhdet_fec!T86=0,0,RES_hhdet_fec!T86*1000*11630/RES_hhdet_num!T81)</f>
        <v>93.027503072832062</v>
      </c>
      <c r="U86" s="98">
        <f>IF(RES_hhdet_fec!U86=0,0,RES_hhdet_fec!U86*1000*11630/RES_hhdet_num!U81)</f>
        <v>100.02016509563775</v>
      </c>
      <c r="V86" s="98">
        <f>IF(RES_hhdet_fec!V86=0,0,RES_hhdet_fec!V86*1000*11630/RES_hhdet_num!V81)</f>
        <v>95.684106237779773</v>
      </c>
      <c r="W86" s="98">
        <f>IF(RES_hhdet_fec!W86=0,0,RES_hhdet_fec!W86*1000*11630/RES_hhdet_num!W81)</f>
        <v>73.687067613623242</v>
      </c>
      <c r="DA86" s="63" t="s">
        <v>2322</v>
      </c>
    </row>
    <row r="87" spans="1:105" ht="12" customHeight="1" x14ac:dyDescent="0.25">
      <c r="A87" s="121" t="s">
        <v>55</v>
      </c>
      <c r="B87" s="122">
        <v>1893.7412097845049</v>
      </c>
      <c r="C87" s="122">
        <v>1776.2774874402958</v>
      </c>
      <c r="D87" s="122">
        <v>1746.0865571496442</v>
      </c>
      <c r="E87" s="122">
        <v>1656.2896090100401</v>
      </c>
      <c r="F87" s="122">
        <v>1688.6824902844346</v>
      </c>
      <c r="G87" s="122">
        <v>1627.2364187708727</v>
      </c>
      <c r="H87" s="122">
        <v>1580.4209461908881</v>
      </c>
      <c r="I87" s="122">
        <v>1422.3738436161509</v>
      </c>
      <c r="J87" s="122">
        <v>1394.5599770152514</v>
      </c>
      <c r="K87" s="122">
        <v>1343.5494282780942</v>
      </c>
      <c r="L87" s="122">
        <v>1364.1781700708088</v>
      </c>
      <c r="M87" s="122">
        <v>1481.2997108491354</v>
      </c>
      <c r="N87" s="122">
        <v>1163.4822754087038</v>
      </c>
      <c r="O87" s="122">
        <v>1396.4806992438159</v>
      </c>
      <c r="P87" s="122">
        <v>1903.7433093319385</v>
      </c>
      <c r="Q87" s="122">
        <v>1351.9767106071206</v>
      </c>
      <c r="R87" s="122">
        <v>1139.930153781251</v>
      </c>
      <c r="S87" s="122">
        <v>1159.4570267320855</v>
      </c>
      <c r="T87" s="122">
        <v>1401.9440595300568</v>
      </c>
      <c r="U87" s="122">
        <v>1230.4815403870912</v>
      </c>
      <c r="V87" s="122">
        <v>1211.7460054467726</v>
      </c>
      <c r="W87" s="122">
        <v>1210.4771476679625</v>
      </c>
      <c r="DA87" s="130" t="s">
        <v>2323</v>
      </c>
    </row>
    <row r="88" spans="1:105" ht="12" customHeight="1" x14ac:dyDescent="0.25">
      <c r="A88" s="97" t="s">
        <v>132</v>
      </c>
      <c r="B88" s="98">
        <v>2184.317342492634</v>
      </c>
      <c r="C88" s="98">
        <v>2106.4483755082038</v>
      </c>
      <c r="D88" s="98">
        <v>2064.4163175237054</v>
      </c>
      <c r="E88" s="98">
        <v>1989.5459733698722</v>
      </c>
      <c r="F88" s="98">
        <v>1908.9225970198561</v>
      </c>
      <c r="G88" s="98">
        <v>1770.3340964239926</v>
      </c>
      <c r="H88" s="98">
        <v>1753.4893453360978</v>
      </c>
      <c r="I88" s="98">
        <v>1533.8255159001533</v>
      </c>
      <c r="J88" s="98">
        <v>1512.3781706858979</v>
      </c>
      <c r="K88" s="98">
        <v>1455.9960161619774</v>
      </c>
      <c r="L88" s="98">
        <v>1583.7026898958936</v>
      </c>
      <c r="M88" s="98">
        <v>1685.8651854356715</v>
      </c>
      <c r="N88" s="98">
        <v>1229.6981913889672</v>
      </c>
      <c r="O88" s="98">
        <v>1013.456416324191</v>
      </c>
      <c r="P88" s="98">
        <v>1797.93056245875</v>
      </c>
      <c r="Q88" s="98">
        <v>1566.8076637642869</v>
      </c>
      <c r="R88" s="98">
        <v>1110.912367350141</v>
      </c>
      <c r="S88" s="98">
        <v>1136.3541872184619</v>
      </c>
      <c r="T88" s="98">
        <v>1481.0011009363175</v>
      </c>
      <c r="U88" s="98">
        <v>1198.7815663438985</v>
      </c>
      <c r="V88" s="98">
        <v>1219.4794058973503</v>
      </c>
      <c r="W88" s="98">
        <v>1216.0033136506675</v>
      </c>
      <c r="DA88" s="63" t="s">
        <v>2324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1386.4692372965237</v>
      </c>
      <c r="E89" s="98">
        <v>1371.8418436282345</v>
      </c>
      <c r="F89" s="98">
        <v>1358.1835584081537</v>
      </c>
      <c r="G89" s="98">
        <v>1273.5347061851578</v>
      </c>
      <c r="H89" s="98">
        <v>1283.190741271851</v>
      </c>
      <c r="I89" s="98">
        <v>1153.4851708999108</v>
      </c>
      <c r="J89" s="98">
        <v>1176.0007775449092</v>
      </c>
      <c r="K89" s="98">
        <v>1144.7765656250488</v>
      </c>
      <c r="L89" s="98">
        <v>1288.1738730929646</v>
      </c>
      <c r="M89" s="98">
        <v>1406.6880878779789</v>
      </c>
      <c r="N89" s="98">
        <v>1041.7323083141534</v>
      </c>
      <c r="O89" s="98">
        <v>893.45173614776593</v>
      </c>
      <c r="P89" s="98">
        <v>1626.8316104253195</v>
      </c>
      <c r="Q89" s="98">
        <v>1359.1931715082676</v>
      </c>
      <c r="R89" s="98">
        <v>973.1374258963657</v>
      </c>
      <c r="S89" s="98">
        <v>1000.577883055311</v>
      </c>
      <c r="T89" s="98">
        <v>1317.3577709526965</v>
      </c>
      <c r="U89" s="98">
        <v>1083.616010518946</v>
      </c>
      <c r="V89" s="98">
        <v>1106.0881224514769</v>
      </c>
      <c r="W89" s="98">
        <v>1112.5704667874827</v>
      </c>
      <c r="DA89" s="63" t="s">
        <v>2325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840.93683937383423</v>
      </c>
      <c r="E90" s="101">
        <v>830.34835971033431</v>
      </c>
      <c r="F90" s="101">
        <v>829.82137559876992</v>
      </c>
      <c r="G90" s="101">
        <v>768.60293428570412</v>
      </c>
      <c r="H90" s="101">
        <v>752.42010784956983</v>
      </c>
      <c r="I90" s="101">
        <v>681.35076190226641</v>
      </c>
      <c r="J90" s="101">
        <v>688.70305197554455</v>
      </c>
      <c r="K90" s="101">
        <v>630.24612889134221</v>
      </c>
      <c r="L90" s="101">
        <v>734.19610814389489</v>
      </c>
      <c r="M90" s="101">
        <v>812.62536328463477</v>
      </c>
      <c r="N90" s="101">
        <v>565.04629686937142</v>
      </c>
      <c r="O90" s="101">
        <v>550.47699471851342</v>
      </c>
      <c r="P90" s="101">
        <v>1059.0715894488496</v>
      </c>
      <c r="Q90" s="101">
        <v>708.92969845639129</v>
      </c>
      <c r="R90" s="101">
        <v>500.22218253715533</v>
      </c>
      <c r="S90" s="101">
        <v>500.77332329292494</v>
      </c>
      <c r="T90" s="101">
        <v>694.03503137743348</v>
      </c>
      <c r="U90" s="101">
        <v>600.36974547977695</v>
      </c>
      <c r="V90" s="101">
        <v>592.15110752913188</v>
      </c>
      <c r="W90" s="101">
        <v>607.48835763730449</v>
      </c>
      <c r="DA90" s="131" t="s">
        <v>2326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545.5323979226896</v>
      </c>
      <c r="E91" s="104">
        <v>541.49348391790033</v>
      </c>
      <c r="F91" s="104">
        <v>528.36218280938385</v>
      </c>
      <c r="G91" s="104">
        <v>504.93177189945368</v>
      </c>
      <c r="H91" s="104">
        <v>530.77063342228109</v>
      </c>
      <c r="I91" s="104">
        <v>472.1344089976443</v>
      </c>
      <c r="J91" s="104">
        <v>487.29772556936433</v>
      </c>
      <c r="K91" s="104">
        <v>514.53043673370644</v>
      </c>
      <c r="L91" s="104">
        <v>553.97776494906998</v>
      </c>
      <c r="M91" s="104">
        <v>594.06272459334434</v>
      </c>
      <c r="N91" s="104">
        <v>476.6860114447822</v>
      </c>
      <c r="O91" s="104">
        <v>342.97474142925245</v>
      </c>
      <c r="P91" s="104">
        <v>567.76002097646972</v>
      </c>
      <c r="Q91" s="104">
        <v>650.26347305187642</v>
      </c>
      <c r="R91" s="104">
        <v>472.91524335921042</v>
      </c>
      <c r="S91" s="104">
        <v>499.80455976238602</v>
      </c>
      <c r="T91" s="104">
        <v>623.32273957526286</v>
      </c>
      <c r="U91" s="104">
        <v>483.24626503916903</v>
      </c>
      <c r="V91" s="104">
        <v>513.93701492234493</v>
      </c>
      <c r="W91" s="104">
        <v>505.08210915017827</v>
      </c>
      <c r="DA91" s="132" t="s">
        <v>2327</v>
      </c>
    </row>
    <row r="92" spans="1:105" ht="12" customHeight="1" x14ac:dyDescent="0.25">
      <c r="A92" s="106" t="s">
        <v>124</v>
      </c>
      <c r="B92" s="101">
        <v>1994.400754674793</v>
      </c>
      <c r="C92" s="101">
        <v>1936.9435361520332</v>
      </c>
      <c r="D92" s="101">
        <v>1434.1210161913821</v>
      </c>
      <c r="E92" s="101">
        <v>625.93175811054061</v>
      </c>
      <c r="F92" s="101">
        <v>1460.4360080869458</v>
      </c>
      <c r="G92" s="101">
        <v>2105.9801073840954</v>
      </c>
      <c r="H92" s="101">
        <v>2147.8414197223669</v>
      </c>
      <c r="I92" s="101">
        <v>917.56343031836161</v>
      </c>
      <c r="J92" s="101">
        <v>796.59308955228721</v>
      </c>
      <c r="K92" s="101">
        <v>2050.9111393059434</v>
      </c>
      <c r="L92" s="101">
        <v>2225.1562656643623</v>
      </c>
      <c r="M92" s="101">
        <v>1141.0228230328569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2328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2329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2330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2331</v>
      </c>
    </row>
    <row r="96" spans="1:105" ht="12" customHeight="1" x14ac:dyDescent="0.25">
      <c r="A96" s="106" t="s">
        <v>122</v>
      </c>
      <c r="B96" s="101">
        <v>1739.6736998897575</v>
      </c>
      <c r="C96" s="101">
        <v>1597.0505614770611</v>
      </c>
      <c r="D96" s="101">
        <v>1615.7123360429598</v>
      </c>
      <c r="E96" s="101">
        <v>1586.461762267706</v>
      </c>
      <c r="F96" s="101">
        <v>1597.1768434912942</v>
      </c>
      <c r="G96" s="101">
        <v>1518.892326988175</v>
      </c>
      <c r="H96" s="101">
        <v>1436.3936549278592</v>
      </c>
      <c r="I96" s="101">
        <v>1437.6753816317216</v>
      </c>
      <c r="J96" s="101">
        <v>1446.0456966151073</v>
      </c>
      <c r="K96" s="101">
        <v>1313.3710783174711</v>
      </c>
      <c r="L96" s="101">
        <v>1239.9268408137257</v>
      </c>
      <c r="M96" s="101">
        <v>1468.8261988971017</v>
      </c>
      <c r="N96" s="101">
        <v>1241.5099240397008</v>
      </c>
      <c r="O96" s="101">
        <v>1684.5734896627878</v>
      </c>
      <c r="P96" s="101">
        <v>2087.3169028989096</v>
      </c>
      <c r="Q96" s="101">
        <v>1276.4973402443718</v>
      </c>
      <c r="R96" s="101">
        <v>1284.4700546019631</v>
      </c>
      <c r="S96" s="101">
        <v>1307.185861452961</v>
      </c>
      <c r="T96" s="101">
        <v>1395.244123964829</v>
      </c>
      <c r="U96" s="101">
        <v>1445.5407147804226</v>
      </c>
      <c r="V96" s="101">
        <v>1317.9386638521398</v>
      </c>
      <c r="W96" s="101">
        <v>1221.7519245991489</v>
      </c>
      <c r="DA96" s="131" t="s">
        <v>2332</v>
      </c>
    </row>
    <row r="97" spans="1:105" ht="12" customHeight="1" x14ac:dyDescent="0.25">
      <c r="A97" s="107" t="s">
        <v>121</v>
      </c>
      <c r="B97" s="104">
        <v>1461.9263058387321</v>
      </c>
      <c r="C97" s="104">
        <v>1313.6191405452369</v>
      </c>
      <c r="D97" s="104">
        <v>1335.2291611224671</v>
      </c>
      <c r="E97" s="104">
        <v>1316.0303384448812</v>
      </c>
      <c r="F97" s="104">
        <v>1336.0787842559973</v>
      </c>
      <c r="G97" s="104">
        <v>1278.0928243473156</v>
      </c>
      <c r="H97" s="104">
        <v>1212.4114944759153</v>
      </c>
      <c r="I97" s="104">
        <v>1216.1468480359902</v>
      </c>
      <c r="J97" s="104">
        <v>1220.5275714892198</v>
      </c>
      <c r="K97" s="104">
        <v>1096.8490023202094</v>
      </c>
      <c r="L97" s="104">
        <v>1035.3793445885365</v>
      </c>
      <c r="M97" s="104">
        <v>1247.5765645820879</v>
      </c>
      <c r="N97" s="104">
        <v>1049.2779142461852</v>
      </c>
      <c r="O97" s="104">
        <v>1472.2032129753745</v>
      </c>
      <c r="P97" s="104">
        <v>1859.5258468732632</v>
      </c>
      <c r="Q97" s="104">
        <v>1076.7178364733174</v>
      </c>
      <c r="R97" s="104">
        <v>1071.0806986594021</v>
      </c>
      <c r="S97" s="104">
        <v>1090.9010251878969</v>
      </c>
      <c r="T97" s="104">
        <v>1185.6569706502246</v>
      </c>
      <c r="U97" s="104">
        <v>1220.9370189420326</v>
      </c>
      <c r="V97" s="104">
        <v>1130.8797998047153</v>
      </c>
      <c r="W97" s="104">
        <v>1151.5304096072696</v>
      </c>
      <c r="DA97" s="132" t="s">
        <v>2333</v>
      </c>
    </row>
    <row r="98" spans="1:105" ht="12" customHeight="1" x14ac:dyDescent="0.25">
      <c r="A98" s="108" t="s">
        <v>53</v>
      </c>
      <c r="B98" s="98">
        <v>894.99072020025369</v>
      </c>
      <c r="C98" s="98">
        <v>772.47270839540988</v>
      </c>
      <c r="D98" s="98">
        <v>787.46354101899317</v>
      </c>
      <c r="E98" s="98">
        <v>774.34026638443879</v>
      </c>
      <c r="F98" s="98">
        <v>794.3399258951805</v>
      </c>
      <c r="G98" s="98">
        <v>758.03439611958856</v>
      </c>
      <c r="H98" s="98">
        <v>704.0027809061437</v>
      </c>
      <c r="I98" s="98">
        <v>713.50505774213843</v>
      </c>
      <c r="J98" s="98">
        <v>714.0312718999046</v>
      </c>
      <c r="K98" s="98">
        <v>609.15573503344808</v>
      </c>
      <c r="L98" s="98">
        <v>560.41258274514951</v>
      </c>
      <c r="M98" s="98">
        <v>717.04477272684528</v>
      </c>
      <c r="N98" s="98">
        <v>567.92770495055117</v>
      </c>
      <c r="O98" s="98">
        <v>913.06833829647815</v>
      </c>
      <c r="P98" s="98">
        <v>1229.5480338485031</v>
      </c>
      <c r="Q98" s="98">
        <v>541.89956406905117</v>
      </c>
      <c r="R98" s="98">
        <v>527.53120525823772</v>
      </c>
      <c r="S98" s="98">
        <v>537.01028847818702</v>
      </c>
      <c r="T98" s="98">
        <v>653.30495712879804</v>
      </c>
      <c r="U98" s="98">
        <v>662.33763220356946</v>
      </c>
      <c r="V98" s="98">
        <v>616.38925251898672</v>
      </c>
      <c r="W98" s="98">
        <v>651.6506069344257</v>
      </c>
      <c r="DA98" s="63" t="s">
        <v>2334</v>
      </c>
    </row>
    <row r="99" spans="1:105" ht="12" customHeight="1" x14ac:dyDescent="0.25">
      <c r="A99" s="108" t="s">
        <v>52</v>
      </c>
      <c r="B99" s="98">
        <v>566.9355856384783</v>
      </c>
      <c r="C99" s="98">
        <v>541.14643214982721</v>
      </c>
      <c r="D99" s="98">
        <v>547.76562010347402</v>
      </c>
      <c r="E99" s="98">
        <v>541.69007206044239</v>
      </c>
      <c r="F99" s="98">
        <v>541.73885836081683</v>
      </c>
      <c r="G99" s="98">
        <v>520.05842822772718</v>
      </c>
      <c r="H99" s="98">
        <v>508.40871356977152</v>
      </c>
      <c r="I99" s="98">
        <v>502.64179029385173</v>
      </c>
      <c r="J99" s="98">
        <v>506.49629958931519</v>
      </c>
      <c r="K99" s="98">
        <v>487.69326728676134</v>
      </c>
      <c r="L99" s="98">
        <v>474.96676184338713</v>
      </c>
      <c r="M99" s="98">
        <v>530.53179185524289</v>
      </c>
      <c r="N99" s="98">
        <v>481.35020929563387</v>
      </c>
      <c r="O99" s="98">
        <v>559.13487467889672</v>
      </c>
      <c r="P99" s="98">
        <v>629.97781302476005</v>
      </c>
      <c r="Q99" s="98">
        <v>534.81827240426628</v>
      </c>
      <c r="R99" s="98">
        <v>543.54949340116434</v>
      </c>
      <c r="S99" s="98">
        <v>553.89073670970993</v>
      </c>
      <c r="T99" s="98">
        <v>532.35201352142667</v>
      </c>
      <c r="U99" s="98">
        <v>558.59938673846318</v>
      </c>
      <c r="V99" s="98">
        <v>514.49054728572855</v>
      </c>
      <c r="W99" s="98">
        <v>499.87980267284405</v>
      </c>
      <c r="DA99" s="63" t="s">
        <v>2335</v>
      </c>
    </row>
    <row r="100" spans="1:105" ht="12" customHeight="1" x14ac:dyDescent="0.25">
      <c r="A100" s="121" t="s">
        <v>54</v>
      </c>
      <c r="B100" s="122">
        <v>855.82025395040102</v>
      </c>
      <c r="C100" s="122">
        <v>875.22037209600285</v>
      </c>
      <c r="D100" s="122">
        <v>737.70788786621438</v>
      </c>
      <c r="E100" s="122">
        <v>669.46751549931901</v>
      </c>
      <c r="F100" s="122">
        <v>737.02801963339891</v>
      </c>
      <c r="G100" s="122">
        <v>772.65387523240224</v>
      </c>
      <c r="H100" s="122">
        <v>766.62776130278792</v>
      </c>
      <c r="I100" s="122">
        <v>675.66051390786299</v>
      </c>
      <c r="J100" s="122">
        <v>716.04015029389234</v>
      </c>
      <c r="K100" s="122">
        <v>790.48637206266596</v>
      </c>
      <c r="L100" s="122">
        <v>674.62993041490586</v>
      </c>
      <c r="M100" s="122">
        <v>809.73914696556733</v>
      </c>
      <c r="N100" s="122">
        <v>803.42912084105978</v>
      </c>
      <c r="O100" s="122">
        <v>824.00216115516616</v>
      </c>
      <c r="P100" s="122">
        <v>869.60500209748386</v>
      </c>
      <c r="Q100" s="122">
        <v>603.71240353326561</v>
      </c>
      <c r="R100" s="122">
        <v>611.86483296495476</v>
      </c>
      <c r="S100" s="122">
        <v>531.44315180784633</v>
      </c>
      <c r="T100" s="122">
        <v>616.6077793983842</v>
      </c>
      <c r="U100" s="122">
        <v>675.42805483098971</v>
      </c>
      <c r="V100" s="122">
        <v>410.90650701473083</v>
      </c>
      <c r="W100" s="122">
        <v>331.84247912242336</v>
      </c>
      <c r="DA100" s="130" t="s">
        <v>2336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2337</v>
      </c>
    </row>
    <row r="102" spans="1:105" ht="12" customHeight="1" x14ac:dyDescent="0.25">
      <c r="A102" s="97" t="s">
        <v>50</v>
      </c>
      <c r="B102" s="98">
        <v>929.80309734760249</v>
      </c>
      <c r="C102" s="98">
        <v>1184.3555835818484</v>
      </c>
      <c r="D102" s="98">
        <v>682.32508074089378</v>
      </c>
      <c r="E102" s="98">
        <v>433.36218790394776</v>
      </c>
      <c r="F102" s="98">
        <v>823.76768011547676</v>
      </c>
      <c r="G102" s="98">
        <v>1094.305811877776</v>
      </c>
      <c r="H102" s="98">
        <v>1160.2151046890847</v>
      </c>
      <c r="I102" s="98">
        <v>501.02969270382567</v>
      </c>
      <c r="J102" s="98">
        <v>553.7658093866462</v>
      </c>
      <c r="K102" s="98">
        <v>1267.5013170902632</v>
      </c>
      <c r="L102" s="98">
        <v>1104.6785926471878</v>
      </c>
      <c r="M102" s="98">
        <v>734.15988398071079</v>
      </c>
      <c r="N102" s="98">
        <v>584.24542515434905</v>
      </c>
      <c r="O102" s="98">
        <v>838.74022996702547</v>
      </c>
      <c r="P102" s="98">
        <v>1014.3939994856114</v>
      </c>
      <c r="Q102" s="98">
        <v>825.27644521665297</v>
      </c>
      <c r="R102" s="98">
        <v>818.97070116545876</v>
      </c>
      <c r="S102" s="98">
        <v>628.95519434395806</v>
      </c>
      <c r="T102" s="98">
        <v>695.52334961585223</v>
      </c>
      <c r="U102" s="98">
        <v>859.8086846683774</v>
      </c>
      <c r="V102" s="98">
        <v>676.79240196277794</v>
      </c>
      <c r="W102" s="98">
        <v>349.35652315358595</v>
      </c>
      <c r="DA102" s="63" t="s">
        <v>2338</v>
      </c>
    </row>
    <row r="103" spans="1:105" ht="12" customHeight="1" x14ac:dyDescent="0.25">
      <c r="A103" s="109" t="s">
        <v>120</v>
      </c>
      <c r="B103" s="33">
        <v>806.8264567617573</v>
      </c>
      <c r="C103" s="33">
        <v>712.22600368001554</v>
      </c>
      <c r="D103" s="33">
        <v>753.49495670412375</v>
      </c>
      <c r="E103" s="33">
        <v>715.73732544466668</v>
      </c>
      <c r="F103" s="33">
        <v>719.47436750240297</v>
      </c>
      <c r="G103" s="33">
        <v>695.93364885519009</v>
      </c>
      <c r="H103" s="33">
        <v>679.94792930961773</v>
      </c>
      <c r="I103" s="33">
        <v>703.79142025244653</v>
      </c>
      <c r="J103" s="33">
        <v>739.29602717550404</v>
      </c>
      <c r="K103" s="33">
        <v>706.63894927227625</v>
      </c>
      <c r="L103" s="33">
        <v>609.33680771673539</v>
      </c>
      <c r="M103" s="33">
        <v>817.11462717466986</v>
      </c>
      <c r="N103" s="33">
        <v>815.20992308336554</v>
      </c>
      <c r="O103" s="33">
        <v>823.3042734821214</v>
      </c>
      <c r="P103" s="33">
        <v>861.54930484850513</v>
      </c>
      <c r="Q103" s="33">
        <v>591.71491323114128</v>
      </c>
      <c r="R103" s="33">
        <v>600.14098840892007</v>
      </c>
      <c r="S103" s="33">
        <v>525.69526258628412</v>
      </c>
      <c r="T103" s="33">
        <v>611.39942643575841</v>
      </c>
      <c r="U103" s="33">
        <v>662.21651631712166</v>
      </c>
      <c r="V103" s="33">
        <v>390.4032088250791</v>
      </c>
      <c r="W103" s="33">
        <v>330.81440106608676</v>
      </c>
      <c r="DA103" s="60" t="s">
        <v>2339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2340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2341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2342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2343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2344</v>
      </c>
    </row>
    <row r="110" spans="1:105" ht="12" customHeight="1" x14ac:dyDescent="0.25">
      <c r="A110" s="97" t="s">
        <v>53</v>
      </c>
      <c r="B110" s="98">
        <f>IF(RES_hhdet_fec!B110=0,0,RES_hhdet_fec!B110*1000*11630/RES_hhdet_num!B105)</f>
        <v>0</v>
      </c>
      <c r="C110" s="98">
        <f>IF(RES_hhdet_fec!C110=0,0,RES_hhdet_fec!C110*1000*11630/RES_hhdet_num!C105)</f>
        <v>0</v>
      </c>
      <c r="D110" s="98">
        <f>IF(RES_hhdet_fec!D110=0,0,RES_hhdet_fec!D110*1000*11630/RES_hhdet_num!D105)</f>
        <v>0</v>
      </c>
      <c r="E110" s="98">
        <f>IF(RES_hhdet_fec!E110=0,0,RES_hhdet_fec!E110*1000*11630/RES_hhdet_num!E105)</f>
        <v>0</v>
      </c>
      <c r="F110" s="98">
        <f>IF(RES_hhdet_fec!F110=0,0,RES_hhdet_fec!F110*1000*11630/RES_hhdet_num!F105)</f>
        <v>0</v>
      </c>
      <c r="G110" s="98">
        <f>IF(RES_hhdet_fec!G110=0,0,RES_hhdet_fec!G110*1000*11630/RES_hhdet_num!G105)</f>
        <v>0</v>
      </c>
      <c r="H110" s="98">
        <f>IF(RES_hhdet_fec!H110=0,0,RES_hhdet_fec!H110*1000*11630/RES_hhdet_num!H105)</f>
        <v>0</v>
      </c>
      <c r="I110" s="98">
        <f>IF(RES_hhdet_fec!I110=0,0,RES_hhdet_fec!I110*1000*11630/RES_hhdet_num!I105)</f>
        <v>0</v>
      </c>
      <c r="J110" s="98">
        <f>IF(RES_hhdet_fec!J110=0,0,RES_hhdet_fec!J110*1000*11630/RES_hhdet_num!J105)</f>
        <v>0</v>
      </c>
      <c r="K110" s="98">
        <f>IF(RES_hhdet_fec!K110=0,0,RES_hhdet_fec!K110*1000*11630/RES_hhdet_num!K105)</f>
        <v>0</v>
      </c>
      <c r="L110" s="98">
        <f>IF(RES_hhdet_fec!L110=0,0,RES_hhdet_fec!L110*1000*11630/RES_hhdet_num!L105)</f>
        <v>0</v>
      </c>
      <c r="M110" s="98">
        <f>IF(RES_hhdet_fec!M110=0,0,RES_hhdet_fec!M110*1000*11630/RES_hhdet_num!M105)</f>
        <v>0</v>
      </c>
      <c r="N110" s="98">
        <f>IF(RES_hhdet_fec!N110=0,0,RES_hhdet_fec!N110*1000*11630/RES_hhdet_num!N105)</f>
        <v>0</v>
      </c>
      <c r="O110" s="98">
        <f>IF(RES_hhdet_fec!O110=0,0,RES_hhdet_fec!O110*1000*11630/RES_hhdet_num!O105)</f>
        <v>0</v>
      </c>
      <c r="P110" s="98">
        <f>IF(RES_hhdet_fec!P110=0,0,RES_hhdet_fec!P110*1000*11630/RES_hhdet_num!P105)</f>
        <v>0</v>
      </c>
      <c r="Q110" s="98">
        <f>IF(RES_hhdet_fec!Q110=0,0,RES_hhdet_fec!Q110*1000*11630/RES_hhdet_num!Q105)</f>
        <v>0</v>
      </c>
      <c r="R110" s="98">
        <f>IF(RES_hhdet_fec!R110=0,0,RES_hhdet_fec!R110*1000*11630/RES_hhdet_num!R105)</f>
        <v>0</v>
      </c>
      <c r="S110" s="98">
        <f>IF(RES_hhdet_fec!S110=0,0,RES_hhdet_fec!S110*1000*11630/RES_hhdet_num!S105)</f>
        <v>0</v>
      </c>
      <c r="T110" s="98">
        <f>IF(RES_hhdet_fec!T110=0,0,RES_hhdet_fec!T110*1000*11630/RES_hhdet_num!T105)</f>
        <v>0</v>
      </c>
      <c r="U110" s="98">
        <f>IF(RES_hhdet_fec!U110=0,0,RES_hhdet_fec!U110*1000*11630/RES_hhdet_num!U105)</f>
        <v>0</v>
      </c>
      <c r="V110" s="98">
        <f>IF(RES_hhdet_fec!V110=0,0,RES_hhdet_fec!V110*1000*11630/RES_hhdet_num!V105)</f>
        <v>0</v>
      </c>
      <c r="W110" s="98">
        <f>IF(RES_hhdet_fec!W110=0,0,RES_hhdet_fec!W110*1000*11630/RES_hhdet_num!W105)</f>
        <v>0</v>
      </c>
      <c r="DA110" s="63" t="s">
        <v>2345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2346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2347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2348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2349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2350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2351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2352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2353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2354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2355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2356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2357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2358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2359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2360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2361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2362</v>
      </c>
    </row>
    <row r="129" spans="1:105" ht="12" customHeight="1" x14ac:dyDescent="0.25">
      <c r="A129" s="97" t="s">
        <v>53</v>
      </c>
      <c r="B129" s="98">
        <f>IF(RES_hhdet_fec!B129=0,0,RES_hhdet_fec!B129*1000*11630/RES_hhdet_num!B124)</f>
        <v>0</v>
      </c>
      <c r="C129" s="98">
        <f>IF(RES_hhdet_fec!C129=0,0,RES_hhdet_fec!C129*1000*11630/RES_hhdet_num!C124)</f>
        <v>0</v>
      </c>
      <c r="D129" s="98">
        <f>IF(RES_hhdet_fec!D129=0,0,RES_hhdet_fec!D129*1000*11630/RES_hhdet_num!D124)</f>
        <v>0</v>
      </c>
      <c r="E129" s="98">
        <f>IF(RES_hhdet_fec!E129=0,0,RES_hhdet_fec!E129*1000*11630/RES_hhdet_num!E124)</f>
        <v>0</v>
      </c>
      <c r="F129" s="98">
        <f>IF(RES_hhdet_fec!F129=0,0,RES_hhdet_fec!F129*1000*11630/RES_hhdet_num!F124)</f>
        <v>0</v>
      </c>
      <c r="G129" s="98">
        <f>IF(RES_hhdet_fec!G129=0,0,RES_hhdet_fec!G129*1000*11630/RES_hhdet_num!G124)</f>
        <v>0</v>
      </c>
      <c r="H129" s="98">
        <f>IF(RES_hhdet_fec!H129=0,0,RES_hhdet_fec!H129*1000*11630/RES_hhdet_num!H124)</f>
        <v>0</v>
      </c>
      <c r="I129" s="98">
        <f>IF(RES_hhdet_fec!I129=0,0,RES_hhdet_fec!I129*1000*11630/RES_hhdet_num!I124)</f>
        <v>0</v>
      </c>
      <c r="J129" s="98">
        <f>IF(RES_hhdet_fec!J129=0,0,RES_hhdet_fec!J129*1000*11630/RES_hhdet_num!J124)</f>
        <v>0</v>
      </c>
      <c r="K129" s="98">
        <f>IF(RES_hhdet_fec!K129=0,0,RES_hhdet_fec!K129*1000*11630/RES_hhdet_num!K124)</f>
        <v>0</v>
      </c>
      <c r="L129" s="98">
        <f>IF(RES_hhdet_fec!L129=0,0,RES_hhdet_fec!L129*1000*11630/RES_hhdet_num!L124)</f>
        <v>0</v>
      </c>
      <c r="M129" s="98">
        <f>IF(RES_hhdet_fec!M129=0,0,RES_hhdet_fec!M129*1000*11630/RES_hhdet_num!M124)</f>
        <v>0</v>
      </c>
      <c r="N129" s="98">
        <f>IF(RES_hhdet_fec!N129=0,0,RES_hhdet_fec!N129*1000*11630/RES_hhdet_num!N124)</f>
        <v>0</v>
      </c>
      <c r="O129" s="98">
        <f>IF(RES_hhdet_fec!O129=0,0,RES_hhdet_fec!O129*1000*11630/RES_hhdet_num!O124)</f>
        <v>0</v>
      </c>
      <c r="P129" s="98">
        <f>IF(RES_hhdet_fec!P129=0,0,RES_hhdet_fec!P129*1000*11630/RES_hhdet_num!P124)</f>
        <v>0</v>
      </c>
      <c r="Q129" s="98">
        <f>IF(RES_hhdet_fec!Q129=0,0,RES_hhdet_fec!Q129*1000*11630/RES_hhdet_num!Q124)</f>
        <v>0</v>
      </c>
      <c r="R129" s="98">
        <f>IF(RES_hhdet_fec!R129=0,0,RES_hhdet_fec!R129*1000*11630/RES_hhdet_num!R124)</f>
        <v>0</v>
      </c>
      <c r="S129" s="98">
        <f>IF(RES_hhdet_fec!S129=0,0,RES_hhdet_fec!S129*1000*11630/RES_hhdet_num!S124)</f>
        <v>0</v>
      </c>
      <c r="T129" s="98">
        <f>IF(RES_hhdet_fec!T129=0,0,RES_hhdet_fec!T129*1000*11630/RES_hhdet_num!T124)</f>
        <v>0</v>
      </c>
      <c r="U129" s="98">
        <f>IF(RES_hhdet_fec!U129=0,0,RES_hhdet_fec!U129*1000*11630/RES_hhdet_num!U124)</f>
        <v>0</v>
      </c>
      <c r="V129" s="98">
        <f>IF(RES_hhdet_fec!V129=0,0,RES_hhdet_fec!V129*1000*11630/RES_hhdet_num!V124)</f>
        <v>0</v>
      </c>
      <c r="W129" s="98">
        <f>IF(RES_hhdet_fec!W129=0,0,RES_hhdet_fec!W129*1000*11630/RES_hhdet_num!W124)</f>
        <v>0</v>
      </c>
      <c r="DA129" s="63" t="s">
        <v>2363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2364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2365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2366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2367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2368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2369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2370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2371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2372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2373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2374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2375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12064.760478372064</v>
      </c>
      <c r="C143" s="117">
        <f t="shared" si="49"/>
        <v>12813.554034915775</v>
      </c>
      <c r="D143" s="117">
        <f t="shared" si="49"/>
        <v>11367.296659480939</v>
      </c>
      <c r="E143" s="117">
        <f t="shared" si="49"/>
        <v>12660.23970358179</v>
      </c>
      <c r="F143" s="117">
        <f t="shared" si="49"/>
        <v>11684.840423759308</v>
      </c>
      <c r="G143" s="117">
        <f t="shared" si="49"/>
        <v>11157.450536402541</v>
      </c>
      <c r="H143" s="117">
        <f t="shared" si="49"/>
        <v>9968.7987706360072</v>
      </c>
      <c r="I143" s="117">
        <f t="shared" si="49"/>
        <v>8412.3091114454037</v>
      </c>
      <c r="J143" s="117">
        <f t="shared" si="49"/>
        <v>8916.9853622005594</v>
      </c>
      <c r="K143" s="117">
        <f t="shared" si="49"/>
        <v>8629.3107213286821</v>
      </c>
      <c r="L143" s="117">
        <f t="shared" si="49"/>
        <v>7825.892912011851</v>
      </c>
      <c r="M143" s="117">
        <f t="shared" si="49"/>
        <v>7548.9376267769139</v>
      </c>
      <c r="N143" s="117">
        <f t="shared" si="49"/>
        <v>7116.5699674037514</v>
      </c>
      <c r="O143" s="117">
        <f t="shared" si="49"/>
        <v>6992.9008600379657</v>
      </c>
      <c r="P143" s="117">
        <f t="shared" si="49"/>
        <v>7222.0308618702029</v>
      </c>
      <c r="Q143" s="117">
        <f t="shared" si="49"/>
        <v>6271.8579561379538</v>
      </c>
      <c r="R143" s="117">
        <f t="shared" ref="R143:V143" si="50">R144+R146+R148+R157</f>
        <v>6013.3490802785718</v>
      </c>
      <c r="S143" s="117">
        <f t="shared" si="50"/>
        <v>5733.6958636266754</v>
      </c>
      <c r="T143" s="117">
        <f t="shared" si="50"/>
        <v>5645.3315983495531</v>
      </c>
      <c r="U143" s="117">
        <f t="shared" si="50"/>
        <v>5447.6622790885176</v>
      </c>
      <c r="V143" s="117">
        <f t="shared" si="50"/>
        <v>5140.3764353868537</v>
      </c>
      <c r="W143" s="117">
        <f t="shared" ref="W143" si="51">W144+W146+W148+W157</f>
        <v>5215.9037981644451</v>
      </c>
      <c r="DA143" s="129" t="s">
        <v>2376</v>
      </c>
    </row>
    <row r="144" spans="1:105" ht="12.95" customHeight="1" x14ac:dyDescent="0.25">
      <c r="A144" s="121" t="s">
        <v>57</v>
      </c>
      <c r="B144" s="122">
        <f t="shared" ref="B144:W144" si="52">B145</f>
        <v>9079.7151111393196</v>
      </c>
      <c r="C144" s="122">
        <f t="shared" si="52"/>
        <v>10034.173606451443</v>
      </c>
      <c r="D144" s="122">
        <f t="shared" si="52"/>
        <v>8813.0313653862668</v>
      </c>
      <c r="E144" s="122">
        <f t="shared" si="52"/>
        <v>10094.597110262665</v>
      </c>
      <c r="F144" s="122">
        <f t="shared" si="52"/>
        <v>9273.6441878090718</v>
      </c>
      <c r="G144" s="122">
        <f t="shared" si="52"/>
        <v>8740.0876970629197</v>
      </c>
      <c r="H144" s="122">
        <f t="shared" si="52"/>
        <v>7525.1402018231347</v>
      </c>
      <c r="I144" s="122">
        <f t="shared" si="52"/>
        <v>6303.9191621672189</v>
      </c>
      <c r="J144" s="122">
        <f t="shared" si="52"/>
        <v>6826.762761375373</v>
      </c>
      <c r="K144" s="122">
        <f t="shared" si="52"/>
        <v>6553.1882487850899</v>
      </c>
      <c r="L144" s="122">
        <f t="shared" si="52"/>
        <v>5900.4686583611337</v>
      </c>
      <c r="M144" s="122">
        <f t="shared" si="52"/>
        <v>5300.3806480612739</v>
      </c>
      <c r="N144" s="122">
        <f t="shared" si="52"/>
        <v>5036.994932612206</v>
      </c>
      <c r="O144" s="122">
        <f t="shared" si="52"/>
        <v>4448.932818686455</v>
      </c>
      <c r="P144" s="122">
        <f t="shared" si="52"/>
        <v>4229.702664721437</v>
      </c>
      <c r="Q144" s="122">
        <f t="shared" si="52"/>
        <v>4347.971879117491</v>
      </c>
      <c r="R144" s="122">
        <f t="shared" si="52"/>
        <v>4121.416826129087</v>
      </c>
      <c r="S144" s="122">
        <f t="shared" si="52"/>
        <v>3951.2920356787367</v>
      </c>
      <c r="T144" s="122">
        <f t="shared" si="52"/>
        <v>3697.6779853537878</v>
      </c>
      <c r="U144" s="122">
        <f t="shared" si="52"/>
        <v>3371.9592443257584</v>
      </c>
      <c r="V144" s="122">
        <f t="shared" si="52"/>
        <v>3395.1268545633006</v>
      </c>
      <c r="W144" s="122">
        <f t="shared" si="52"/>
        <v>3542.5691324608952</v>
      </c>
      <c r="DA144" s="130" t="s">
        <v>2377</v>
      </c>
    </row>
    <row r="145" spans="1:105" ht="12" customHeight="1" x14ac:dyDescent="0.25">
      <c r="A145" s="97" t="s">
        <v>53</v>
      </c>
      <c r="B145" s="98">
        <v>9079.7151111393196</v>
      </c>
      <c r="C145" s="98">
        <v>10034.173606451443</v>
      </c>
      <c r="D145" s="98">
        <v>8813.0313653862668</v>
      </c>
      <c r="E145" s="98">
        <v>10094.597110262665</v>
      </c>
      <c r="F145" s="98">
        <v>9273.6441878090718</v>
      </c>
      <c r="G145" s="98">
        <v>8740.0876970629197</v>
      </c>
      <c r="H145" s="98">
        <v>7525.1402018231347</v>
      </c>
      <c r="I145" s="98">
        <v>6303.9191621672189</v>
      </c>
      <c r="J145" s="98">
        <v>6826.762761375373</v>
      </c>
      <c r="K145" s="98">
        <v>6553.1882487850899</v>
      </c>
      <c r="L145" s="98">
        <v>5900.4686583611337</v>
      </c>
      <c r="M145" s="98">
        <v>5300.3806480612739</v>
      </c>
      <c r="N145" s="98">
        <v>5036.994932612206</v>
      </c>
      <c r="O145" s="98">
        <v>4448.932818686455</v>
      </c>
      <c r="P145" s="98">
        <v>4229.702664721437</v>
      </c>
      <c r="Q145" s="98">
        <v>4347.971879117491</v>
      </c>
      <c r="R145" s="98">
        <v>4121.416826129087</v>
      </c>
      <c r="S145" s="98">
        <v>3951.2920356787367</v>
      </c>
      <c r="T145" s="98">
        <v>3697.6779853537878</v>
      </c>
      <c r="U145" s="98">
        <v>3371.9592443257584</v>
      </c>
      <c r="V145" s="98">
        <v>3395.1268545633006</v>
      </c>
      <c r="W145" s="98">
        <v>3542.5691324608952</v>
      </c>
      <c r="DA145" s="63" t="s">
        <v>2378</v>
      </c>
    </row>
    <row r="146" spans="1:105" ht="12.95" customHeight="1" x14ac:dyDescent="0.25">
      <c r="A146" s="121" t="s">
        <v>92</v>
      </c>
      <c r="B146" s="122">
        <f t="shared" ref="B146:W146" si="53">B147</f>
        <v>357.93988154175889</v>
      </c>
      <c r="C146" s="122">
        <f t="shared" si="53"/>
        <v>307.42838388656594</v>
      </c>
      <c r="D146" s="122">
        <f t="shared" si="53"/>
        <v>246.76308252111065</v>
      </c>
      <c r="E146" s="122">
        <f t="shared" si="53"/>
        <v>429.06395703546644</v>
      </c>
      <c r="F146" s="122">
        <f t="shared" si="53"/>
        <v>142.54990310086637</v>
      </c>
      <c r="G146" s="122">
        <f t="shared" si="53"/>
        <v>125.61472624585878</v>
      </c>
      <c r="H146" s="122">
        <f t="shared" si="53"/>
        <v>210.09447940621928</v>
      </c>
      <c r="I146" s="122">
        <f t="shared" si="53"/>
        <v>122.29066435720881</v>
      </c>
      <c r="J146" s="122">
        <f t="shared" si="53"/>
        <v>109.26095951952219</v>
      </c>
      <c r="K146" s="122">
        <f t="shared" si="53"/>
        <v>115.18865672162796</v>
      </c>
      <c r="L146" s="122">
        <f t="shared" si="53"/>
        <v>128.04466545357621</v>
      </c>
      <c r="M146" s="122">
        <f t="shared" si="53"/>
        <v>113.91348264416411</v>
      </c>
      <c r="N146" s="122">
        <f t="shared" si="53"/>
        <v>149.29692036758149</v>
      </c>
      <c r="O146" s="122">
        <f t="shared" si="53"/>
        <v>155.15359260338951</v>
      </c>
      <c r="P146" s="122">
        <f t="shared" si="53"/>
        <v>164.07986887583388</v>
      </c>
      <c r="Q146" s="122">
        <f t="shared" si="53"/>
        <v>187.69729413389658</v>
      </c>
      <c r="R146" s="122">
        <f t="shared" si="53"/>
        <v>171.38485157327938</v>
      </c>
      <c r="S146" s="122">
        <f t="shared" si="53"/>
        <v>146.81052500922036</v>
      </c>
      <c r="T146" s="122">
        <f t="shared" si="53"/>
        <v>159.98501193812928</v>
      </c>
      <c r="U146" s="122">
        <f t="shared" si="53"/>
        <v>168.24606054916234</v>
      </c>
      <c r="V146" s="122">
        <f t="shared" si="53"/>
        <v>191.31180971212299</v>
      </c>
      <c r="W146" s="122">
        <f t="shared" si="53"/>
        <v>182.93643325706279</v>
      </c>
      <c r="DA146" s="130" t="s">
        <v>2379</v>
      </c>
    </row>
    <row r="147" spans="1:105" ht="12" customHeight="1" x14ac:dyDescent="0.25">
      <c r="A147" s="97" t="s">
        <v>53</v>
      </c>
      <c r="B147" s="98">
        <f>IF(RES_hhdet_fec!B147=0,0,RES_hhdet_fec!B147*1000*11630/RES_hhdet_num!B143)</f>
        <v>357.93988154175889</v>
      </c>
      <c r="C147" s="98">
        <f>IF(RES_hhdet_fec!C147=0,0,RES_hhdet_fec!C147*1000*11630/RES_hhdet_num!C143)</f>
        <v>307.42838388656594</v>
      </c>
      <c r="D147" s="98">
        <f>IF(RES_hhdet_fec!D147=0,0,RES_hhdet_fec!D147*1000*11630/RES_hhdet_num!D143)</f>
        <v>246.76308252111065</v>
      </c>
      <c r="E147" s="98">
        <f>IF(RES_hhdet_fec!E147=0,0,RES_hhdet_fec!E147*1000*11630/RES_hhdet_num!E143)</f>
        <v>429.06395703546644</v>
      </c>
      <c r="F147" s="98">
        <f>IF(RES_hhdet_fec!F147=0,0,RES_hhdet_fec!F147*1000*11630/RES_hhdet_num!F143)</f>
        <v>142.54990310086637</v>
      </c>
      <c r="G147" s="98">
        <f>IF(RES_hhdet_fec!G147=0,0,RES_hhdet_fec!G147*1000*11630/RES_hhdet_num!G143)</f>
        <v>125.61472624585878</v>
      </c>
      <c r="H147" s="98">
        <f>IF(RES_hhdet_fec!H147=0,0,RES_hhdet_fec!H147*1000*11630/RES_hhdet_num!H143)</f>
        <v>210.09447940621928</v>
      </c>
      <c r="I147" s="98">
        <f>IF(RES_hhdet_fec!I147=0,0,RES_hhdet_fec!I147*1000*11630/RES_hhdet_num!I143)</f>
        <v>122.29066435720881</v>
      </c>
      <c r="J147" s="98">
        <f>IF(RES_hhdet_fec!J147=0,0,RES_hhdet_fec!J147*1000*11630/RES_hhdet_num!J143)</f>
        <v>109.26095951952219</v>
      </c>
      <c r="K147" s="98">
        <f>IF(RES_hhdet_fec!K147=0,0,RES_hhdet_fec!K147*1000*11630/RES_hhdet_num!K143)</f>
        <v>115.18865672162796</v>
      </c>
      <c r="L147" s="98">
        <f>IF(RES_hhdet_fec!L147=0,0,RES_hhdet_fec!L147*1000*11630/RES_hhdet_num!L143)</f>
        <v>128.04466545357621</v>
      </c>
      <c r="M147" s="98">
        <f>IF(RES_hhdet_fec!M147=0,0,RES_hhdet_fec!M147*1000*11630/RES_hhdet_num!M143)</f>
        <v>113.91348264416411</v>
      </c>
      <c r="N147" s="98">
        <f>IF(RES_hhdet_fec!N147=0,0,RES_hhdet_fec!N147*1000*11630/RES_hhdet_num!N143)</f>
        <v>149.29692036758149</v>
      </c>
      <c r="O147" s="98">
        <f>IF(RES_hhdet_fec!O147=0,0,RES_hhdet_fec!O147*1000*11630/RES_hhdet_num!O143)</f>
        <v>155.15359260338951</v>
      </c>
      <c r="P147" s="98">
        <f>IF(RES_hhdet_fec!P147=0,0,RES_hhdet_fec!P147*1000*11630/RES_hhdet_num!P143)</f>
        <v>164.07986887583388</v>
      </c>
      <c r="Q147" s="98">
        <f>IF(RES_hhdet_fec!Q147=0,0,RES_hhdet_fec!Q147*1000*11630/RES_hhdet_num!Q143)</f>
        <v>187.69729413389658</v>
      </c>
      <c r="R147" s="98">
        <f>IF(RES_hhdet_fec!R147=0,0,RES_hhdet_fec!R147*1000*11630/RES_hhdet_num!R143)</f>
        <v>171.38485157327938</v>
      </c>
      <c r="S147" s="98">
        <f>IF(RES_hhdet_fec!S147=0,0,RES_hhdet_fec!S147*1000*11630/RES_hhdet_num!S143)</f>
        <v>146.81052500922036</v>
      </c>
      <c r="T147" s="98">
        <f>IF(RES_hhdet_fec!T147=0,0,RES_hhdet_fec!T147*1000*11630/RES_hhdet_num!T143)</f>
        <v>159.98501193812928</v>
      </c>
      <c r="U147" s="98">
        <f>IF(RES_hhdet_fec!U147=0,0,RES_hhdet_fec!U147*1000*11630/RES_hhdet_num!U143)</f>
        <v>168.24606054916234</v>
      </c>
      <c r="V147" s="98">
        <f>IF(RES_hhdet_fec!V147=0,0,RES_hhdet_fec!V147*1000*11630/RES_hhdet_num!V143)</f>
        <v>191.31180971212299</v>
      </c>
      <c r="W147" s="98">
        <f>IF(RES_hhdet_fec!W147=0,0,RES_hhdet_fec!W147*1000*11630/RES_hhdet_num!W143)</f>
        <v>182.93643325706279</v>
      </c>
      <c r="DA147" s="63" t="s">
        <v>2380</v>
      </c>
    </row>
    <row r="148" spans="1:105" ht="12" customHeight="1" x14ac:dyDescent="0.25">
      <c r="A148" s="121" t="s">
        <v>55</v>
      </c>
      <c r="B148" s="122">
        <v>1769.6415886879968</v>
      </c>
      <c r="C148" s="122">
        <v>1615.6906814639622</v>
      </c>
      <c r="D148" s="122">
        <v>1567.7089422812619</v>
      </c>
      <c r="E148" s="122">
        <v>1445.1947032122807</v>
      </c>
      <c r="F148" s="122">
        <v>1542.3590866588434</v>
      </c>
      <c r="G148" s="122">
        <v>1530.2022852310099</v>
      </c>
      <c r="H148" s="122">
        <v>1466.6257980958037</v>
      </c>
      <c r="I148" s="122">
        <v>1309.0292458044989</v>
      </c>
      <c r="J148" s="122">
        <v>1261.0017181138505</v>
      </c>
      <c r="K148" s="122">
        <v>1185.9337956162522</v>
      </c>
      <c r="L148" s="122">
        <v>1143.9849585043357</v>
      </c>
      <c r="M148" s="122">
        <v>1323.3072123198879</v>
      </c>
      <c r="N148" s="122">
        <v>1123.7830503986963</v>
      </c>
      <c r="O148" s="122">
        <v>1566.0305133169645</v>
      </c>
      <c r="P148" s="122">
        <v>1960.5981011852691</v>
      </c>
      <c r="Q148" s="122">
        <v>1137.2234293226086</v>
      </c>
      <c r="R148" s="122">
        <v>1113.4573906424635</v>
      </c>
      <c r="S148" s="122">
        <v>1109.3135889259954</v>
      </c>
      <c r="T148" s="122">
        <v>1179.5453266782436</v>
      </c>
      <c r="U148" s="122">
        <v>1243.2338538357099</v>
      </c>
      <c r="V148" s="122">
        <v>1148.390522119221</v>
      </c>
      <c r="W148" s="122">
        <v>1162.301784090042</v>
      </c>
      <c r="DA148" s="130" t="s">
        <v>2381</v>
      </c>
    </row>
    <row r="149" spans="1:105" ht="12" customHeight="1" x14ac:dyDescent="0.25">
      <c r="A149" s="97" t="s">
        <v>124</v>
      </c>
      <c r="B149" s="98">
        <v>1994.400754674793</v>
      </c>
      <c r="C149" s="98">
        <v>1939.9997138756864</v>
      </c>
      <c r="D149" s="98">
        <v>1421.8138567025683</v>
      </c>
      <c r="E149" s="98">
        <v>618.15861274007841</v>
      </c>
      <c r="F149" s="98">
        <v>1445.5732896632032</v>
      </c>
      <c r="G149" s="98">
        <v>2086.1163917100539</v>
      </c>
      <c r="H149" s="98">
        <v>2135.8913176170599</v>
      </c>
      <c r="I149" s="98">
        <v>915.41143301059481</v>
      </c>
      <c r="J149" s="98">
        <v>793.23055781627841</v>
      </c>
      <c r="K149" s="98">
        <v>2037.341817523981</v>
      </c>
      <c r="L149" s="98">
        <v>2211.5536695632513</v>
      </c>
      <c r="M149" s="98">
        <v>1136.001179928568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2382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2383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2384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2385</v>
      </c>
    </row>
    <row r="153" spans="1:105" ht="12" customHeight="1" x14ac:dyDescent="0.25">
      <c r="A153" s="106" t="s">
        <v>122</v>
      </c>
      <c r="B153" s="101">
        <v>1739.673699889757</v>
      </c>
      <c r="C153" s="101">
        <v>1588.6649287629853</v>
      </c>
      <c r="D153" s="101">
        <v>1602.1715750830685</v>
      </c>
      <c r="E153" s="101">
        <v>1569.1687844412759</v>
      </c>
      <c r="F153" s="101">
        <v>1581.6259364634438</v>
      </c>
      <c r="G153" s="101">
        <v>1508.0485878660277</v>
      </c>
      <c r="H153" s="101">
        <v>1431.4895044081088</v>
      </c>
      <c r="I153" s="101">
        <v>1435.9172544284684</v>
      </c>
      <c r="J153" s="101">
        <v>1444.4392990504853</v>
      </c>
      <c r="K153" s="101">
        <v>1312.6387991283395</v>
      </c>
      <c r="L153" s="101">
        <v>1232.900472592647</v>
      </c>
      <c r="M153" s="101">
        <v>1460.114812911311</v>
      </c>
      <c r="N153" s="101">
        <v>1238.5342774273345</v>
      </c>
      <c r="O153" s="101">
        <v>1682.2087620120324</v>
      </c>
      <c r="P153" s="101">
        <v>2062.9377836192643</v>
      </c>
      <c r="Q153" s="101">
        <v>1262.0341740255844</v>
      </c>
      <c r="R153" s="101">
        <v>1270.1622855019148</v>
      </c>
      <c r="S153" s="101">
        <v>1292.8918210528777</v>
      </c>
      <c r="T153" s="101">
        <v>1374.9636838316392</v>
      </c>
      <c r="U153" s="101">
        <v>1341.7945093441967</v>
      </c>
      <c r="V153" s="101">
        <v>1251.6332347006201</v>
      </c>
      <c r="W153" s="101">
        <v>1257.8544062456087</v>
      </c>
      <c r="DA153" s="131" t="s">
        <v>2386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1334.5150670400844</v>
      </c>
      <c r="E154" s="104">
        <v>1314.9657579070606</v>
      </c>
      <c r="F154" s="104">
        <v>1334.8267976688287</v>
      </c>
      <c r="G154" s="104">
        <v>1276.9490534620393</v>
      </c>
      <c r="H154" s="104">
        <v>1210.7354604846673</v>
      </c>
      <c r="I154" s="104">
        <v>1214.5118521703027</v>
      </c>
      <c r="J154" s="104">
        <v>1219.0643671770613</v>
      </c>
      <c r="K154" s="104">
        <v>1095.2387892017741</v>
      </c>
      <c r="L154" s="104">
        <v>1034.2347367208449</v>
      </c>
      <c r="M154" s="104">
        <v>1246.0681613335578</v>
      </c>
      <c r="N154" s="104">
        <v>1048.8952014342237</v>
      </c>
      <c r="O154" s="104">
        <v>1471.1676127295868</v>
      </c>
      <c r="P154" s="104">
        <v>1845.8097445089495</v>
      </c>
      <c r="Q154" s="104">
        <v>1055.8849016305846</v>
      </c>
      <c r="R154" s="104">
        <v>1049.9447496558057</v>
      </c>
      <c r="S154" s="104">
        <v>1064.5317299886656</v>
      </c>
      <c r="T154" s="104">
        <v>1151.1349006118792</v>
      </c>
      <c r="U154" s="104">
        <v>1192.3938488565964</v>
      </c>
      <c r="V154" s="104">
        <v>1111.2162092749843</v>
      </c>
      <c r="W154" s="104">
        <v>1127.7298909443839</v>
      </c>
      <c r="DA154" s="132" t="s">
        <v>2387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786.83547228201871</v>
      </c>
      <c r="E155" s="98">
        <v>773.56962256414647</v>
      </c>
      <c r="F155" s="98">
        <v>793.55248498964886</v>
      </c>
      <c r="G155" s="98">
        <v>757.30037479820203</v>
      </c>
      <c r="H155" s="98">
        <v>702.86330688455712</v>
      </c>
      <c r="I155" s="98">
        <v>712.16786385863827</v>
      </c>
      <c r="J155" s="98">
        <v>712.86213902776785</v>
      </c>
      <c r="K155" s="98">
        <v>607.92170552959942</v>
      </c>
      <c r="L155" s="98">
        <v>559.53909173025886</v>
      </c>
      <c r="M155" s="98">
        <v>715.91020674273636</v>
      </c>
      <c r="N155" s="98">
        <v>567.67430642366537</v>
      </c>
      <c r="O155" s="98">
        <v>912.18362913680824</v>
      </c>
      <c r="P155" s="98">
        <v>1218.1117396371037</v>
      </c>
      <c r="Q155" s="98">
        <v>525.79588528297938</v>
      </c>
      <c r="R155" s="98">
        <v>511.30968363029461</v>
      </c>
      <c r="S155" s="98">
        <v>516.02771305342105</v>
      </c>
      <c r="T155" s="98">
        <v>624.451227733363</v>
      </c>
      <c r="U155" s="98">
        <v>638.41382476859485</v>
      </c>
      <c r="V155" s="98">
        <v>599.81650720417224</v>
      </c>
      <c r="W155" s="98">
        <v>631.9895440425762</v>
      </c>
      <c r="DA155" s="63" t="s">
        <v>2388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547.67959475806595</v>
      </c>
      <c r="E156" s="98">
        <v>541.39613534291414</v>
      </c>
      <c r="F156" s="98">
        <v>541.27431267917984</v>
      </c>
      <c r="G156" s="98">
        <v>519.64867866383725</v>
      </c>
      <c r="H156" s="98">
        <v>507.87215360011027</v>
      </c>
      <c r="I156" s="98">
        <v>502.34398831166436</v>
      </c>
      <c r="J156" s="98">
        <v>506.20222814929338</v>
      </c>
      <c r="K156" s="98">
        <v>487.31708367217476</v>
      </c>
      <c r="L156" s="98">
        <v>474.69564499058612</v>
      </c>
      <c r="M156" s="98">
        <v>530.15795459082142</v>
      </c>
      <c r="N156" s="98">
        <v>481.22089501055819</v>
      </c>
      <c r="O156" s="98">
        <v>558.98398359277826</v>
      </c>
      <c r="P156" s="98">
        <v>627.69800487184546</v>
      </c>
      <c r="Q156" s="98">
        <v>530.08901634760525</v>
      </c>
      <c r="R156" s="98">
        <v>538.63506602551115</v>
      </c>
      <c r="S156" s="98">
        <v>548.50401693524452</v>
      </c>
      <c r="T156" s="98">
        <v>526.68367287851606</v>
      </c>
      <c r="U156" s="98">
        <v>553.9800240880013</v>
      </c>
      <c r="V156" s="98">
        <v>511.39970207081217</v>
      </c>
      <c r="W156" s="98">
        <v>495.7403469018077</v>
      </c>
      <c r="DA156" s="63" t="s">
        <v>2389</v>
      </c>
    </row>
    <row r="157" spans="1:105" ht="12" customHeight="1" x14ac:dyDescent="0.25">
      <c r="A157" s="121" t="s">
        <v>54</v>
      </c>
      <c r="B157" s="122">
        <v>857.46389700298755</v>
      </c>
      <c r="C157" s="122">
        <v>856.26136311380276</v>
      </c>
      <c r="D157" s="122">
        <v>739.7932692922991</v>
      </c>
      <c r="E157" s="122">
        <v>691.38393307137744</v>
      </c>
      <c r="F157" s="122">
        <v>726.28724619052593</v>
      </c>
      <c r="G157" s="122">
        <v>761.54582786275387</v>
      </c>
      <c r="H157" s="122">
        <v>766.9382913108501</v>
      </c>
      <c r="I157" s="122">
        <v>677.07003911647666</v>
      </c>
      <c r="J157" s="122">
        <v>719.9599231918146</v>
      </c>
      <c r="K157" s="122">
        <v>775.00002020571196</v>
      </c>
      <c r="L157" s="122">
        <v>653.3946296928051</v>
      </c>
      <c r="M157" s="122">
        <v>811.3362837515881</v>
      </c>
      <c r="N157" s="122">
        <v>806.49506402526799</v>
      </c>
      <c r="O157" s="122">
        <v>822.78393543115612</v>
      </c>
      <c r="P157" s="122">
        <v>867.65022708766298</v>
      </c>
      <c r="Q157" s="122">
        <v>598.96535356395816</v>
      </c>
      <c r="R157" s="122">
        <v>607.09001193374104</v>
      </c>
      <c r="S157" s="122">
        <v>526.27971401272248</v>
      </c>
      <c r="T157" s="122">
        <v>608.12327437939223</v>
      </c>
      <c r="U157" s="122">
        <v>664.22312037788606</v>
      </c>
      <c r="V157" s="122">
        <v>405.54724899220929</v>
      </c>
      <c r="W157" s="122">
        <v>328.09644835644599</v>
      </c>
      <c r="DA157" s="130" t="s">
        <v>2390</v>
      </c>
    </row>
    <row r="158" spans="1:105" ht="12" customHeight="1" x14ac:dyDescent="0.25">
      <c r="A158" s="97" t="s">
        <v>50</v>
      </c>
      <c r="B158" s="98">
        <v>929.8030973476026</v>
      </c>
      <c r="C158" s="98">
        <v>1184.699813100686</v>
      </c>
      <c r="D158" s="98">
        <v>682.56774086908933</v>
      </c>
      <c r="E158" s="98">
        <v>433.51750578514464</v>
      </c>
      <c r="F158" s="98">
        <v>822.24981156886372</v>
      </c>
      <c r="G158" s="98">
        <v>1091.1149681928237</v>
      </c>
      <c r="H158" s="98">
        <v>1159.0447428103485</v>
      </c>
      <c r="I158" s="98">
        <v>501.00859405357761</v>
      </c>
      <c r="J158" s="98">
        <v>553.73182370804102</v>
      </c>
      <c r="K158" s="98">
        <v>1267.2093795022911</v>
      </c>
      <c r="L158" s="98">
        <v>1104.4231921027751</v>
      </c>
      <c r="M158" s="98">
        <v>733.95524315584271</v>
      </c>
      <c r="N158" s="98">
        <v>584.07826732577246</v>
      </c>
      <c r="O158" s="98">
        <v>838.66155374487823</v>
      </c>
      <c r="P158" s="98">
        <v>1014.359289578705</v>
      </c>
      <c r="Q158" s="98">
        <v>825.24259737470345</v>
      </c>
      <c r="R158" s="98">
        <v>818.84868389325527</v>
      </c>
      <c r="S158" s="98">
        <v>628.58823092291675</v>
      </c>
      <c r="T158" s="98">
        <v>694.9194593607416</v>
      </c>
      <c r="U158" s="98">
        <v>858.61127663260413</v>
      </c>
      <c r="V158" s="98">
        <v>675.77666827906717</v>
      </c>
      <c r="W158" s="98">
        <v>348.92002568648184</v>
      </c>
      <c r="DA158" s="63" t="s">
        <v>2391</v>
      </c>
    </row>
    <row r="159" spans="1:105" ht="12" customHeight="1" x14ac:dyDescent="0.25">
      <c r="A159" s="109" t="s">
        <v>120</v>
      </c>
      <c r="B159" s="33">
        <v>806.82645676175719</v>
      </c>
      <c r="C159" s="33">
        <v>710.28871867518808</v>
      </c>
      <c r="D159" s="33">
        <v>750.19791082379163</v>
      </c>
      <c r="E159" s="33">
        <v>712.5205254718885</v>
      </c>
      <c r="F159" s="33">
        <v>716.82614819547859</v>
      </c>
      <c r="G159" s="33">
        <v>693.94190164120118</v>
      </c>
      <c r="H159" s="33">
        <v>678.91439403545269</v>
      </c>
      <c r="I159" s="33">
        <v>702.74566652148269</v>
      </c>
      <c r="J159" s="33">
        <v>737.82556005222011</v>
      </c>
      <c r="K159" s="33">
        <v>705.17101075533219</v>
      </c>
      <c r="L159" s="33">
        <v>608.1814975196786</v>
      </c>
      <c r="M159" s="33">
        <v>815.51539918445928</v>
      </c>
      <c r="N159" s="33">
        <v>814.03935235552728</v>
      </c>
      <c r="O159" s="33">
        <v>822.15303669021353</v>
      </c>
      <c r="P159" s="33">
        <v>859.49398786402298</v>
      </c>
      <c r="Q159" s="33">
        <v>589.02709218608936</v>
      </c>
      <c r="R159" s="33">
        <v>596.15206400194779</v>
      </c>
      <c r="S159" s="33">
        <v>519.54415808958413</v>
      </c>
      <c r="T159" s="33">
        <v>601.74877711444162</v>
      </c>
      <c r="U159" s="33">
        <v>648.27450827137534</v>
      </c>
      <c r="V159" s="33">
        <v>382.1101394851961</v>
      </c>
      <c r="W159" s="33">
        <v>326.65356447835126</v>
      </c>
      <c r="DA159" s="60" t="s">
        <v>2392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21694.379375765973</v>
      </c>
      <c r="C161" s="117">
        <f t="shared" si="54"/>
        <v>22958.90060119193</v>
      </c>
      <c r="D161" s="117">
        <f t="shared" si="54"/>
        <v>21564.21165051635</v>
      </c>
      <c r="E161" s="117">
        <f t="shared" si="54"/>
        <v>21672.013803447087</v>
      </c>
      <c r="F161" s="117">
        <f t="shared" si="54"/>
        <v>23794.080654180514</v>
      </c>
      <c r="G161" s="117">
        <f t="shared" si="54"/>
        <v>24783.498361905633</v>
      </c>
      <c r="H161" s="117">
        <f t="shared" si="54"/>
        <v>21914.354418677587</v>
      </c>
      <c r="I161" s="117">
        <f t="shared" si="54"/>
        <v>23538.204643273231</v>
      </c>
      <c r="J161" s="117">
        <f t="shared" si="54"/>
        <v>11354.775425051594</v>
      </c>
      <c r="K161" s="117">
        <f t="shared" si="54"/>
        <v>30279.571235211923</v>
      </c>
      <c r="L161" s="117">
        <f t="shared" si="54"/>
        <v>17317.543560044265</v>
      </c>
      <c r="M161" s="117">
        <f t="shared" si="54"/>
        <v>13664.558418790944</v>
      </c>
      <c r="N161" s="117">
        <f t="shared" si="54"/>
        <v>15588.222402373949</v>
      </c>
      <c r="O161" s="117">
        <f t="shared" si="54"/>
        <v>16866.791187427028</v>
      </c>
      <c r="P161" s="117">
        <f t="shared" si="54"/>
        <v>15106.871210390274</v>
      </c>
      <c r="Q161" s="117">
        <f t="shared" si="54"/>
        <v>21515.911278297495</v>
      </c>
      <c r="R161" s="117">
        <f t="shared" ref="R161:V161" si="55">R162+R164+R166+R175</f>
        <v>21062.769041726013</v>
      </c>
      <c r="S161" s="117">
        <f t="shared" si="55"/>
        <v>23770.226798581727</v>
      </c>
      <c r="T161" s="117">
        <f t="shared" si="55"/>
        <v>15681.14796250258</v>
      </c>
      <c r="U161" s="117">
        <f t="shared" si="55"/>
        <v>12307.631770980503</v>
      </c>
      <c r="V161" s="117">
        <f t="shared" si="55"/>
        <v>18695.409512399146</v>
      </c>
      <c r="W161" s="117">
        <f t="shared" ref="W161" si="56">W162+W164+W166+W175</f>
        <v>15375.679477409203</v>
      </c>
      <c r="DA161" s="129" t="s">
        <v>2393</v>
      </c>
    </row>
    <row r="162" spans="1:105" ht="12.95" customHeight="1" x14ac:dyDescent="0.25">
      <c r="A162" s="121" t="s">
        <v>57</v>
      </c>
      <c r="B162" s="122">
        <f t="shared" ref="B162:W162" si="57">B163</f>
        <v>18889.904203644055</v>
      </c>
      <c r="C162" s="122">
        <f t="shared" si="57"/>
        <v>20270.428597745118</v>
      </c>
      <c r="D162" s="122">
        <f t="shared" si="57"/>
        <v>19037.810938838476</v>
      </c>
      <c r="E162" s="122">
        <f t="shared" si="57"/>
        <v>19148.809226668807</v>
      </c>
      <c r="F162" s="122">
        <f t="shared" si="57"/>
        <v>21356.500005084832</v>
      </c>
      <c r="G162" s="122">
        <f t="shared" si="57"/>
        <v>22336.162393931219</v>
      </c>
      <c r="H162" s="122">
        <f t="shared" si="57"/>
        <v>19491.02110137423</v>
      </c>
      <c r="I162" s="122">
        <f t="shared" si="57"/>
        <v>21424.619047610839</v>
      </c>
      <c r="J162" s="122">
        <f t="shared" si="57"/>
        <v>9219.367394641451</v>
      </c>
      <c r="K162" s="122">
        <f t="shared" si="57"/>
        <v>28151.722708674406</v>
      </c>
      <c r="L162" s="122">
        <f t="shared" si="57"/>
        <v>15342.507624467291</v>
      </c>
      <c r="M162" s="122">
        <f t="shared" si="57"/>
        <v>11431.46634358564</v>
      </c>
      <c r="N162" s="122">
        <f t="shared" si="57"/>
        <v>13531.778948336261</v>
      </c>
      <c r="O162" s="122">
        <f t="shared" si="57"/>
        <v>14347.33734234184</v>
      </c>
      <c r="P162" s="122">
        <f t="shared" si="57"/>
        <v>12132.601310310691</v>
      </c>
      <c r="Q162" s="122">
        <f t="shared" si="57"/>
        <v>19582.237915726524</v>
      </c>
      <c r="R162" s="122">
        <f t="shared" si="57"/>
        <v>19117.265218895995</v>
      </c>
      <c r="S162" s="122">
        <f t="shared" si="57"/>
        <v>21914.616793720048</v>
      </c>
      <c r="T162" s="122">
        <f t="shared" si="57"/>
        <v>13671.589270706256</v>
      </c>
      <c r="U162" s="122">
        <f t="shared" si="57"/>
        <v>10210.317217604917</v>
      </c>
      <c r="V162" s="122">
        <f t="shared" si="57"/>
        <v>16987.916735517432</v>
      </c>
      <c r="W162" s="122">
        <f t="shared" si="57"/>
        <v>13768.290928874423</v>
      </c>
      <c r="DA162" s="130" t="s">
        <v>2394</v>
      </c>
    </row>
    <row r="163" spans="1:105" ht="12" customHeight="1" x14ac:dyDescent="0.25">
      <c r="A163" s="97" t="s">
        <v>53</v>
      </c>
      <c r="B163" s="33">
        <v>18889.904203644055</v>
      </c>
      <c r="C163" s="33">
        <v>20270.428597745118</v>
      </c>
      <c r="D163" s="33">
        <v>19037.810938838476</v>
      </c>
      <c r="E163" s="33">
        <v>19148.809226668807</v>
      </c>
      <c r="F163" s="33">
        <v>21356.500005084832</v>
      </c>
      <c r="G163" s="33">
        <v>22336.162393931219</v>
      </c>
      <c r="H163" s="33">
        <v>19491.02110137423</v>
      </c>
      <c r="I163" s="33">
        <v>21424.619047610839</v>
      </c>
      <c r="J163" s="33">
        <v>9219.367394641451</v>
      </c>
      <c r="K163" s="33">
        <v>28151.722708674406</v>
      </c>
      <c r="L163" s="33">
        <v>15342.507624467291</v>
      </c>
      <c r="M163" s="33">
        <v>11431.46634358564</v>
      </c>
      <c r="N163" s="33">
        <v>13531.778948336261</v>
      </c>
      <c r="O163" s="33">
        <v>14347.33734234184</v>
      </c>
      <c r="P163" s="33">
        <v>12132.601310310691</v>
      </c>
      <c r="Q163" s="33">
        <v>19582.237915726524</v>
      </c>
      <c r="R163" s="33">
        <v>19117.265218895995</v>
      </c>
      <c r="S163" s="33">
        <v>21914.616793720048</v>
      </c>
      <c r="T163" s="33">
        <v>13671.589270706256</v>
      </c>
      <c r="U163" s="33">
        <v>10210.317217604917</v>
      </c>
      <c r="V163" s="33">
        <v>16987.916735517432</v>
      </c>
      <c r="W163" s="33">
        <v>13768.290928874423</v>
      </c>
      <c r="DA163" s="60" t="s">
        <v>2395</v>
      </c>
    </row>
    <row r="164" spans="1:105" ht="12.95" customHeight="1" x14ac:dyDescent="0.25">
      <c r="A164" s="121" t="s">
        <v>92</v>
      </c>
      <c r="B164" s="122">
        <f t="shared" ref="B164:W164" si="58">B165</f>
        <v>178.99926420495711</v>
      </c>
      <c r="C164" s="122">
        <f t="shared" si="58"/>
        <v>180.38888364522228</v>
      </c>
      <c r="D164" s="122">
        <f t="shared" si="58"/>
        <v>195.08571524264869</v>
      </c>
      <c r="E164" s="122">
        <f t="shared" si="58"/>
        <v>372.81019856284126</v>
      </c>
      <c r="F164" s="122">
        <f t="shared" si="58"/>
        <v>131.15648592066449</v>
      </c>
      <c r="G164" s="122">
        <f t="shared" si="58"/>
        <v>126.82251756711455</v>
      </c>
      <c r="H164" s="122">
        <f t="shared" si="58"/>
        <v>184.18103965697964</v>
      </c>
      <c r="I164" s="122">
        <f t="shared" si="58"/>
        <v>84.370262803622467</v>
      </c>
      <c r="J164" s="122">
        <f t="shared" si="58"/>
        <v>85.017257281555587</v>
      </c>
      <c r="K164" s="122">
        <f t="shared" si="58"/>
        <v>74.846557547916817</v>
      </c>
      <c r="L164" s="122">
        <f t="shared" si="58"/>
        <v>105.35618274704419</v>
      </c>
      <c r="M164" s="122">
        <f t="shared" si="58"/>
        <v>89.724038895894893</v>
      </c>
      <c r="N164" s="122">
        <f t="shared" si="58"/>
        <v>128.25869939809112</v>
      </c>
      <c r="O164" s="122">
        <f t="shared" si="58"/>
        <v>132.57527699223616</v>
      </c>
      <c r="P164" s="122">
        <f t="shared" si="58"/>
        <v>132.04564953345536</v>
      </c>
      <c r="Q164" s="122">
        <f t="shared" si="58"/>
        <v>148.85503752464766</v>
      </c>
      <c r="R164" s="122">
        <f t="shared" si="58"/>
        <v>142.49959151865559</v>
      </c>
      <c r="S164" s="122">
        <f t="shared" si="58"/>
        <v>118.19000047276778</v>
      </c>
      <c r="T164" s="122">
        <f t="shared" si="58"/>
        <v>122.5858810810639</v>
      </c>
      <c r="U164" s="122">
        <f t="shared" si="58"/>
        <v>115.00795537111662</v>
      </c>
      <c r="V164" s="122">
        <f t="shared" si="58"/>
        <v>108.08651683913905</v>
      </c>
      <c r="W164" s="122">
        <f t="shared" si="58"/>
        <v>89.905143949398479</v>
      </c>
      <c r="DA164" s="130" t="s">
        <v>2396</v>
      </c>
    </row>
    <row r="165" spans="1:105" ht="12" customHeight="1" x14ac:dyDescent="0.25">
      <c r="A165" s="97" t="s">
        <v>53</v>
      </c>
      <c r="B165" s="98">
        <f>IF(RES_hhdet_fec!B165=0,0,RES_hhdet_fec!B165*1000*11630/RES_hhdet_num!B161)</f>
        <v>178.99926420495711</v>
      </c>
      <c r="C165" s="98">
        <f>IF(RES_hhdet_fec!C165=0,0,RES_hhdet_fec!C165*1000*11630/RES_hhdet_num!C161)</f>
        <v>180.38888364522228</v>
      </c>
      <c r="D165" s="98">
        <f>IF(RES_hhdet_fec!D165=0,0,RES_hhdet_fec!D165*1000*11630/RES_hhdet_num!D161)</f>
        <v>195.08571524264869</v>
      </c>
      <c r="E165" s="98">
        <f>IF(RES_hhdet_fec!E165=0,0,RES_hhdet_fec!E165*1000*11630/RES_hhdet_num!E161)</f>
        <v>372.81019856284126</v>
      </c>
      <c r="F165" s="98">
        <f>IF(RES_hhdet_fec!F165=0,0,RES_hhdet_fec!F165*1000*11630/RES_hhdet_num!F161)</f>
        <v>131.15648592066449</v>
      </c>
      <c r="G165" s="98">
        <f>IF(RES_hhdet_fec!G165=0,0,RES_hhdet_fec!G165*1000*11630/RES_hhdet_num!G161)</f>
        <v>126.82251756711455</v>
      </c>
      <c r="H165" s="98">
        <f>IF(RES_hhdet_fec!H165=0,0,RES_hhdet_fec!H165*1000*11630/RES_hhdet_num!H161)</f>
        <v>184.18103965697964</v>
      </c>
      <c r="I165" s="98">
        <f>IF(RES_hhdet_fec!I165=0,0,RES_hhdet_fec!I165*1000*11630/RES_hhdet_num!I161)</f>
        <v>84.370262803622467</v>
      </c>
      <c r="J165" s="98">
        <f>IF(RES_hhdet_fec!J165=0,0,RES_hhdet_fec!J165*1000*11630/RES_hhdet_num!J161)</f>
        <v>85.017257281555587</v>
      </c>
      <c r="K165" s="98">
        <f>IF(RES_hhdet_fec!K165=0,0,RES_hhdet_fec!K165*1000*11630/RES_hhdet_num!K161)</f>
        <v>74.846557547916817</v>
      </c>
      <c r="L165" s="98">
        <f>IF(RES_hhdet_fec!L165=0,0,RES_hhdet_fec!L165*1000*11630/RES_hhdet_num!L161)</f>
        <v>105.35618274704419</v>
      </c>
      <c r="M165" s="98">
        <f>IF(RES_hhdet_fec!M165=0,0,RES_hhdet_fec!M165*1000*11630/RES_hhdet_num!M161)</f>
        <v>89.724038895894893</v>
      </c>
      <c r="N165" s="98">
        <f>IF(RES_hhdet_fec!N165=0,0,RES_hhdet_fec!N165*1000*11630/RES_hhdet_num!N161)</f>
        <v>128.25869939809112</v>
      </c>
      <c r="O165" s="98">
        <f>IF(RES_hhdet_fec!O165=0,0,RES_hhdet_fec!O165*1000*11630/RES_hhdet_num!O161)</f>
        <v>132.57527699223616</v>
      </c>
      <c r="P165" s="98">
        <f>IF(RES_hhdet_fec!P165=0,0,RES_hhdet_fec!P165*1000*11630/RES_hhdet_num!P161)</f>
        <v>132.04564953345536</v>
      </c>
      <c r="Q165" s="98">
        <f>IF(RES_hhdet_fec!Q165=0,0,RES_hhdet_fec!Q165*1000*11630/RES_hhdet_num!Q161)</f>
        <v>148.85503752464766</v>
      </c>
      <c r="R165" s="98">
        <f>IF(RES_hhdet_fec!R165=0,0,RES_hhdet_fec!R165*1000*11630/RES_hhdet_num!R161)</f>
        <v>142.49959151865559</v>
      </c>
      <c r="S165" s="98">
        <f>IF(RES_hhdet_fec!S165=0,0,RES_hhdet_fec!S165*1000*11630/RES_hhdet_num!S161)</f>
        <v>118.19000047276778</v>
      </c>
      <c r="T165" s="98">
        <f>IF(RES_hhdet_fec!T165=0,0,RES_hhdet_fec!T165*1000*11630/RES_hhdet_num!T161)</f>
        <v>122.5858810810639</v>
      </c>
      <c r="U165" s="98">
        <f>IF(RES_hhdet_fec!U165=0,0,RES_hhdet_fec!U165*1000*11630/RES_hhdet_num!U161)</f>
        <v>115.00795537111662</v>
      </c>
      <c r="V165" s="98">
        <f>IF(RES_hhdet_fec!V165=0,0,RES_hhdet_fec!V165*1000*11630/RES_hhdet_num!V161)</f>
        <v>108.08651683913905</v>
      </c>
      <c r="W165" s="98">
        <f>IF(RES_hhdet_fec!W165=0,0,RES_hhdet_fec!W165*1000*11630/RES_hhdet_num!W161)</f>
        <v>89.905143949398479</v>
      </c>
      <c r="DA165" s="63" t="s">
        <v>2397</v>
      </c>
    </row>
    <row r="166" spans="1:105" ht="12" customHeight="1" x14ac:dyDescent="0.25">
      <c r="A166" s="121" t="s">
        <v>55</v>
      </c>
      <c r="B166" s="122">
        <v>1769.6497471424898</v>
      </c>
      <c r="C166" s="122">
        <v>1628.9659919951177</v>
      </c>
      <c r="D166" s="122">
        <v>1593.9935456823455</v>
      </c>
      <c r="E166" s="122">
        <v>1483.7618825129259</v>
      </c>
      <c r="F166" s="122">
        <v>1567.7457262523239</v>
      </c>
      <c r="G166" s="122">
        <v>1543.1061809998528</v>
      </c>
      <c r="H166" s="122">
        <v>1471.8969897146142</v>
      </c>
      <c r="I166" s="122">
        <v>1353.5036593690254</v>
      </c>
      <c r="J166" s="122">
        <v>1337.447442661979</v>
      </c>
      <c r="K166" s="122">
        <v>1245.7500852531239</v>
      </c>
      <c r="L166" s="122">
        <v>1176.8659184931819</v>
      </c>
      <c r="M166" s="122">
        <v>1335.4263825997455</v>
      </c>
      <c r="N166" s="122">
        <v>1126.5774511328752</v>
      </c>
      <c r="O166" s="122">
        <v>1563.3933724166316</v>
      </c>
      <c r="P166" s="122">
        <v>1971.5554665097666</v>
      </c>
      <c r="Q166" s="122">
        <v>1176.7340015937548</v>
      </c>
      <c r="R166" s="122">
        <v>1185.2736538453951</v>
      </c>
      <c r="S166" s="122">
        <v>1202.0865135777453</v>
      </c>
      <c r="T166" s="122">
        <v>1268.1817981604202</v>
      </c>
      <c r="U166" s="122">
        <v>1311.9862450233431</v>
      </c>
      <c r="V166" s="122">
        <v>1192.7496443748266</v>
      </c>
      <c r="W166" s="122">
        <v>1191.2513686251878</v>
      </c>
      <c r="DA166" s="130" t="s">
        <v>2398</v>
      </c>
    </row>
    <row r="167" spans="1:105" ht="12" customHeight="1" x14ac:dyDescent="0.25">
      <c r="A167" s="97" t="s">
        <v>124</v>
      </c>
      <c r="B167" s="98">
        <v>1994.400754674793</v>
      </c>
      <c r="C167" s="98">
        <v>1937.2311789285136</v>
      </c>
      <c r="D167" s="98">
        <v>1434.8571484068475</v>
      </c>
      <c r="E167" s="98">
        <v>626.07294970212365</v>
      </c>
      <c r="F167" s="98">
        <v>1460.7742355837813</v>
      </c>
      <c r="G167" s="98">
        <v>2105.9663944602453</v>
      </c>
      <c r="H167" s="98">
        <v>2156.5441418150408</v>
      </c>
      <c r="I167" s="98">
        <v>920.85168615016676</v>
      </c>
      <c r="J167" s="98">
        <v>802.54934027082277</v>
      </c>
      <c r="K167" s="98">
        <v>2064.9159539466345</v>
      </c>
      <c r="L167" s="98">
        <v>2239.9063026643089</v>
      </c>
      <c r="M167" s="98">
        <v>1137.7331277278445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2399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1728.2685355714418</v>
      </c>
      <c r="I168" s="98">
        <v>745.59289366954465</v>
      </c>
      <c r="J168" s="98">
        <v>639.4109669908496</v>
      </c>
      <c r="K168" s="98">
        <v>1636.6741910451526</v>
      </c>
      <c r="L168" s="98">
        <v>1802.8401466465384</v>
      </c>
      <c r="M168" s="98">
        <v>944.90938378624742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2400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1042.8135910356316</v>
      </c>
      <c r="I169" s="101">
        <v>455.5981734188955</v>
      </c>
      <c r="J169" s="101">
        <v>367.25444590226635</v>
      </c>
      <c r="K169" s="101">
        <v>950.67354239346878</v>
      </c>
      <c r="L169" s="101">
        <v>1084.0097474623335</v>
      </c>
      <c r="M169" s="101">
        <v>582.43173348750315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2401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685.45494453581011</v>
      </c>
      <c r="I170" s="104">
        <v>289.99472025064915</v>
      </c>
      <c r="J170" s="104">
        <v>272.15652108858336</v>
      </c>
      <c r="K170" s="104">
        <v>686.00064865168372</v>
      </c>
      <c r="L170" s="104">
        <v>718.83039918420491</v>
      </c>
      <c r="M170" s="104">
        <v>362.47765029874409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2402</v>
      </c>
    </row>
    <row r="171" spans="1:105" ht="12" customHeight="1" x14ac:dyDescent="0.25">
      <c r="A171" s="106" t="s">
        <v>122</v>
      </c>
      <c r="B171" s="101">
        <v>1739.673699889757</v>
      </c>
      <c r="C171" s="101">
        <v>1597.6433864252053</v>
      </c>
      <c r="D171" s="101">
        <v>1616.6629439326466</v>
      </c>
      <c r="E171" s="101">
        <v>1587.1860048408657</v>
      </c>
      <c r="F171" s="101">
        <v>1597.6933297164301</v>
      </c>
      <c r="G171" s="101">
        <v>1519.1833362229936</v>
      </c>
      <c r="H171" s="101">
        <v>1439.528921100557</v>
      </c>
      <c r="I171" s="101">
        <v>1440.7972821673336</v>
      </c>
      <c r="J171" s="101">
        <v>1449.4940330135939</v>
      </c>
      <c r="K171" s="101">
        <v>1317.1217537582422</v>
      </c>
      <c r="L171" s="101">
        <v>1244.8027338819102</v>
      </c>
      <c r="M171" s="101">
        <v>1468.6747759981924</v>
      </c>
      <c r="N171" s="101">
        <v>1242.5975174376792</v>
      </c>
      <c r="O171" s="101">
        <v>1685.7570262907061</v>
      </c>
      <c r="P171" s="101">
        <v>2091.6016437982112</v>
      </c>
      <c r="Q171" s="101">
        <v>1279.6313139680947</v>
      </c>
      <c r="R171" s="101">
        <v>1289.4091893776861</v>
      </c>
      <c r="S171" s="101">
        <v>1314.2033118172023</v>
      </c>
      <c r="T171" s="101">
        <v>1400.4451820804504</v>
      </c>
      <c r="U171" s="101">
        <v>1391.8878192203051</v>
      </c>
      <c r="V171" s="101">
        <v>1288.5030202564508</v>
      </c>
      <c r="W171" s="101">
        <v>1283.2830803685802</v>
      </c>
      <c r="DA171" s="131" t="s">
        <v>2403</v>
      </c>
    </row>
    <row r="172" spans="1:105" ht="12" customHeight="1" x14ac:dyDescent="0.25">
      <c r="A172" s="107" t="s">
        <v>121</v>
      </c>
      <c r="B172" s="104">
        <v>1461.9263058387321</v>
      </c>
      <c r="C172" s="104">
        <v>1314.1919047164647</v>
      </c>
      <c r="D172" s="104">
        <v>1335.7813914465016</v>
      </c>
      <c r="E172" s="104">
        <v>1316.652411139896</v>
      </c>
      <c r="F172" s="104">
        <v>1336.96263190734</v>
      </c>
      <c r="G172" s="104">
        <v>1278.9457711574321</v>
      </c>
      <c r="H172" s="104">
        <v>1214.6682644773225</v>
      </c>
      <c r="I172" s="104">
        <v>1219.0786023327496</v>
      </c>
      <c r="J172" s="104">
        <v>1226.3319014403526</v>
      </c>
      <c r="K172" s="104">
        <v>1097.6007047808832</v>
      </c>
      <c r="L172" s="104">
        <v>1036.2784636194385</v>
      </c>
      <c r="M172" s="104">
        <v>1247.2190018649101</v>
      </c>
      <c r="N172" s="104">
        <v>1050.5658303514522</v>
      </c>
      <c r="O172" s="104">
        <v>1474.6354200215728</v>
      </c>
      <c r="P172" s="104">
        <v>1863.8948331700294</v>
      </c>
      <c r="Q172" s="104">
        <v>1081.8473609316898</v>
      </c>
      <c r="R172" s="104">
        <v>1086.6945432959565</v>
      </c>
      <c r="S172" s="104">
        <v>1102.0728815756236</v>
      </c>
      <c r="T172" s="104">
        <v>1188.5794012792194</v>
      </c>
      <c r="U172" s="104">
        <v>1225.3994039801139</v>
      </c>
      <c r="V172" s="104">
        <v>1131.456792001384</v>
      </c>
      <c r="W172" s="104">
        <v>1142.7556163292682</v>
      </c>
      <c r="DA172" s="132" t="s">
        <v>2404</v>
      </c>
    </row>
    <row r="173" spans="1:105" ht="12" customHeight="1" x14ac:dyDescent="0.25">
      <c r="A173" s="108" t="s">
        <v>53</v>
      </c>
      <c r="B173" s="98">
        <v>894.99072020025369</v>
      </c>
      <c r="C173" s="98">
        <v>772.8993677568775</v>
      </c>
      <c r="D173" s="98">
        <v>787.75752745672742</v>
      </c>
      <c r="E173" s="98">
        <v>774.66175726084703</v>
      </c>
      <c r="F173" s="98">
        <v>794.85973423495182</v>
      </c>
      <c r="G173" s="98">
        <v>758.48565289159865</v>
      </c>
      <c r="H173" s="98">
        <v>705.41598815361874</v>
      </c>
      <c r="I173" s="98">
        <v>715.3171011812758</v>
      </c>
      <c r="J173" s="98">
        <v>717.92107083740279</v>
      </c>
      <c r="K173" s="98">
        <v>609.389032505724</v>
      </c>
      <c r="L173" s="98">
        <v>560.79472090855234</v>
      </c>
      <c r="M173" s="98">
        <v>716.52612727615417</v>
      </c>
      <c r="N173" s="98">
        <v>568.73191290036482</v>
      </c>
      <c r="O173" s="98">
        <v>914.96913904257622</v>
      </c>
      <c r="P173" s="98">
        <v>1232.8924110980395</v>
      </c>
      <c r="Q173" s="98">
        <v>545.4000842460822</v>
      </c>
      <c r="R173" s="98">
        <v>538.67888125443665</v>
      </c>
      <c r="S173" s="98">
        <v>542.7129360208553</v>
      </c>
      <c r="T173" s="98">
        <v>650.95389147959941</v>
      </c>
      <c r="U173" s="98">
        <v>660.04725456932749</v>
      </c>
      <c r="V173" s="98">
        <v>610.31786913981819</v>
      </c>
      <c r="W173" s="98">
        <v>638.65910561561157</v>
      </c>
      <c r="DA173" s="63" t="s">
        <v>2405</v>
      </c>
    </row>
    <row r="174" spans="1:105" ht="12" customHeight="1" x14ac:dyDescent="0.25">
      <c r="A174" s="115" t="s">
        <v>52</v>
      </c>
      <c r="B174" s="33">
        <v>566.9355856384783</v>
      </c>
      <c r="C174" s="33">
        <v>541.29253695958744</v>
      </c>
      <c r="D174" s="33">
        <v>548.0238639897741</v>
      </c>
      <c r="E174" s="33">
        <v>541.99065387904909</v>
      </c>
      <c r="F174" s="33">
        <v>542.10289767238805</v>
      </c>
      <c r="G174" s="33">
        <v>520.46011826583333</v>
      </c>
      <c r="H174" s="33">
        <v>509.252276323704</v>
      </c>
      <c r="I174" s="33">
        <v>503.76150115147385</v>
      </c>
      <c r="J174" s="33">
        <v>508.41083060294977</v>
      </c>
      <c r="K174" s="33">
        <v>488.21167227515923</v>
      </c>
      <c r="L174" s="33">
        <v>475.48374271088613</v>
      </c>
      <c r="M174" s="33">
        <v>530.69287458875579</v>
      </c>
      <c r="N174" s="33">
        <v>481.83391745108713</v>
      </c>
      <c r="O174" s="33">
        <v>559.6662809789965</v>
      </c>
      <c r="P174" s="33">
        <v>631.00242207199017</v>
      </c>
      <c r="Q174" s="33">
        <v>536.44727668560779</v>
      </c>
      <c r="R174" s="33">
        <v>548.01566204151993</v>
      </c>
      <c r="S174" s="33">
        <v>559.35994555476827</v>
      </c>
      <c r="T174" s="33">
        <v>537.62550979961998</v>
      </c>
      <c r="U174" s="33">
        <v>565.35214941078641</v>
      </c>
      <c r="V174" s="33">
        <v>521.1389228615659</v>
      </c>
      <c r="W174" s="33">
        <v>504.09651071365647</v>
      </c>
      <c r="DA174" s="60" t="s">
        <v>2406</v>
      </c>
    </row>
    <row r="175" spans="1:105" ht="12" customHeight="1" x14ac:dyDescent="0.25">
      <c r="A175" s="121" t="s">
        <v>54</v>
      </c>
      <c r="B175" s="122">
        <v>855.8261607744729</v>
      </c>
      <c r="C175" s="122">
        <v>879.11712780647281</v>
      </c>
      <c r="D175" s="122">
        <v>737.32145075288201</v>
      </c>
      <c r="E175" s="122">
        <v>666.63249570251457</v>
      </c>
      <c r="F175" s="122">
        <v>738.67843692269457</v>
      </c>
      <c r="G175" s="122">
        <v>777.40726940744651</v>
      </c>
      <c r="H175" s="122">
        <v>767.2552879317667</v>
      </c>
      <c r="I175" s="122">
        <v>675.71167348974791</v>
      </c>
      <c r="J175" s="122">
        <v>712.94333046660893</v>
      </c>
      <c r="K175" s="122">
        <v>807.25188373647757</v>
      </c>
      <c r="L175" s="122">
        <v>692.81383433675114</v>
      </c>
      <c r="M175" s="122">
        <v>807.94165370966323</v>
      </c>
      <c r="N175" s="122">
        <v>801.60730350672213</v>
      </c>
      <c r="O175" s="122">
        <v>823.48519567632206</v>
      </c>
      <c r="P175" s="122">
        <v>870.66878403636315</v>
      </c>
      <c r="Q175" s="122">
        <v>608.08432345256801</v>
      </c>
      <c r="R175" s="122">
        <v>617.73057746596919</v>
      </c>
      <c r="S175" s="122">
        <v>535.33349081116421</v>
      </c>
      <c r="T175" s="122">
        <v>618.79101255484056</v>
      </c>
      <c r="U175" s="122">
        <v>670.32035298112532</v>
      </c>
      <c r="V175" s="122">
        <v>406.65661566774702</v>
      </c>
      <c r="W175" s="122">
        <v>326.23203596019442</v>
      </c>
      <c r="DA175" s="130" t="s">
        <v>2407</v>
      </c>
    </row>
    <row r="176" spans="1:105" ht="12" customHeight="1" x14ac:dyDescent="0.25">
      <c r="A176" s="97" t="s">
        <v>50</v>
      </c>
      <c r="B176" s="98">
        <v>929.80309734760249</v>
      </c>
      <c r="C176" s="98">
        <v>1184.4111952186877</v>
      </c>
      <c r="D176" s="98">
        <v>682.36068277580807</v>
      </c>
      <c r="E176" s="98">
        <v>433.38484836334771</v>
      </c>
      <c r="F176" s="98">
        <v>823.88657074605283</v>
      </c>
      <c r="G176" s="98">
        <v>1094.4772895355866</v>
      </c>
      <c r="H176" s="98">
        <v>1160.6965236446804</v>
      </c>
      <c r="I176" s="98">
        <v>501.0514091623038</v>
      </c>
      <c r="J176" s="98">
        <v>553.80288723094759</v>
      </c>
      <c r="K176" s="98">
        <v>1267.4635225019431</v>
      </c>
      <c r="L176" s="98">
        <v>1104.6435267928289</v>
      </c>
      <c r="M176" s="98">
        <v>734.11876840478328</v>
      </c>
      <c r="N176" s="98">
        <v>584.20169358224371</v>
      </c>
      <c r="O176" s="98">
        <v>838.66572626789002</v>
      </c>
      <c r="P176" s="98">
        <v>1014.4286561664992</v>
      </c>
      <c r="Q176" s="98">
        <v>825.31345114045212</v>
      </c>
      <c r="R176" s="98">
        <v>819.12085650208985</v>
      </c>
      <c r="S176" s="98">
        <v>628.99791679090492</v>
      </c>
      <c r="T176" s="98">
        <v>695.4007048060522</v>
      </c>
      <c r="U176" s="98">
        <v>858.88185280749917</v>
      </c>
      <c r="V176" s="98">
        <v>675.73847673068724</v>
      </c>
      <c r="W176" s="98">
        <v>348.78882742028293</v>
      </c>
      <c r="DA176" s="63" t="s">
        <v>2408</v>
      </c>
    </row>
    <row r="177" spans="1:105" ht="12" customHeight="1" x14ac:dyDescent="0.25">
      <c r="A177" s="109" t="s">
        <v>120</v>
      </c>
      <c r="B177" s="33">
        <v>806.82645676175707</v>
      </c>
      <c r="C177" s="33">
        <v>712.62964955138148</v>
      </c>
      <c r="D177" s="33">
        <v>754.10417037714706</v>
      </c>
      <c r="E177" s="33">
        <v>716.23987577066339</v>
      </c>
      <c r="F177" s="33">
        <v>719.89190185085351</v>
      </c>
      <c r="G177" s="33">
        <v>696.14514868495007</v>
      </c>
      <c r="H177" s="33">
        <v>680.42850891394392</v>
      </c>
      <c r="I177" s="33">
        <v>704.20404287000838</v>
      </c>
      <c r="J177" s="33">
        <v>740.5933532520188</v>
      </c>
      <c r="K177" s="33">
        <v>706.97827505469047</v>
      </c>
      <c r="L177" s="33">
        <v>609.54772165437475</v>
      </c>
      <c r="M177" s="33">
        <v>816.05955943452159</v>
      </c>
      <c r="N177" s="33">
        <v>814.28045979256365</v>
      </c>
      <c r="O177" s="33">
        <v>822.7453179641833</v>
      </c>
      <c r="P177" s="33">
        <v>862.55307321827127</v>
      </c>
      <c r="Q177" s="33">
        <v>594.46991298332978</v>
      </c>
      <c r="R177" s="33">
        <v>605.77837818606326</v>
      </c>
      <c r="S177" s="33">
        <v>530.23159716647592</v>
      </c>
      <c r="T177" s="33">
        <v>613.80291219941773</v>
      </c>
      <c r="U177" s="33">
        <v>654.68203373371989</v>
      </c>
      <c r="V177" s="33">
        <v>382.08977623079613</v>
      </c>
      <c r="W177" s="33">
        <v>324.65885648238026</v>
      </c>
      <c r="DA177" s="60" t="s">
        <v>2409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2410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16417.94646565495</v>
      </c>
      <c r="C3" s="117">
        <f t="shared" si="0"/>
        <v>15629.763331707272</v>
      </c>
      <c r="D3" s="117">
        <f t="shared" si="0"/>
        <v>15459.029984639428</v>
      </c>
      <c r="E3" s="117">
        <f t="shared" si="0"/>
        <v>14457.631356216731</v>
      </c>
      <c r="F3" s="117">
        <f t="shared" si="0"/>
        <v>15503.728915815202</v>
      </c>
      <c r="G3" s="117">
        <f t="shared" si="0"/>
        <v>17956.713041492061</v>
      </c>
      <c r="H3" s="117">
        <f t="shared" si="0"/>
        <v>16664.17556870784</v>
      </c>
      <c r="I3" s="117">
        <f t="shared" si="0"/>
        <v>15042.437734596702</v>
      </c>
      <c r="J3" s="117">
        <f t="shared" si="0"/>
        <v>14559.004988498167</v>
      </c>
      <c r="K3" s="117">
        <f t="shared" si="0"/>
        <v>15566.817726832445</v>
      </c>
      <c r="L3" s="117">
        <f t="shared" si="0"/>
        <v>17271.767814212777</v>
      </c>
      <c r="M3" s="117">
        <f t="shared" si="0"/>
        <v>15673.215568510019</v>
      </c>
      <c r="N3" s="117">
        <f t="shared" si="0"/>
        <v>13305.130607218858</v>
      </c>
      <c r="O3" s="117">
        <f t="shared" si="0"/>
        <v>17396.518169302555</v>
      </c>
      <c r="P3" s="117">
        <f t="shared" si="0"/>
        <v>14273.579545086845</v>
      </c>
      <c r="Q3" s="117">
        <f t="shared" si="0"/>
        <v>16307.455943757424</v>
      </c>
      <c r="R3" s="117">
        <f t="shared" ref="R3:V3" si="1">R4+R7+R9+R19</f>
        <v>17335.221668566417</v>
      </c>
      <c r="S3" s="117">
        <f t="shared" si="1"/>
        <v>14377.951541095706</v>
      </c>
      <c r="T3" s="117">
        <f t="shared" si="1"/>
        <v>11813.696323772932</v>
      </c>
      <c r="U3" s="117">
        <f t="shared" si="1"/>
        <v>12825.88888483673</v>
      </c>
      <c r="V3" s="117">
        <f t="shared" si="1"/>
        <v>12630.595220428879</v>
      </c>
      <c r="W3" s="117">
        <f t="shared" ref="W3" si="2">W4+W7+W9+W19</f>
        <v>14305.470502275164</v>
      </c>
      <c r="DA3" s="129" t="s">
        <v>2411</v>
      </c>
    </row>
    <row r="4" spans="1:105" ht="12.95" customHeight="1" x14ac:dyDescent="0.25">
      <c r="A4" s="121" t="s">
        <v>57</v>
      </c>
      <c r="B4" s="122">
        <f t="shared" ref="B4:Q4" si="3">SUM(B5:B6)</f>
        <v>14584.729409194264</v>
      </c>
      <c r="C4" s="122">
        <f t="shared" si="3"/>
        <v>13845.646579849572</v>
      </c>
      <c r="D4" s="122">
        <f t="shared" si="3"/>
        <v>13740.952665301485</v>
      </c>
      <c r="E4" s="122">
        <f t="shared" si="3"/>
        <v>12721.959500468785</v>
      </c>
      <c r="F4" s="122">
        <f t="shared" si="3"/>
        <v>13788.789561019526</v>
      </c>
      <c r="G4" s="122">
        <f t="shared" si="3"/>
        <v>16198.142967183599</v>
      </c>
      <c r="H4" s="122">
        <f t="shared" si="3"/>
        <v>14936.582887635721</v>
      </c>
      <c r="I4" s="122">
        <f t="shared" si="3"/>
        <v>13535.362437404943</v>
      </c>
      <c r="J4" s="122">
        <f t="shared" si="3"/>
        <v>13033.734464740042</v>
      </c>
      <c r="K4" s="122">
        <f t="shared" si="3"/>
        <v>13989.971664339764</v>
      </c>
      <c r="L4" s="122">
        <f t="shared" si="3"/>
        <v>15761.638014817638</v>
      </c>
      <c r="M4" s="122">
        <f t="shared" si="3"/>
        <v>13819.156077024141</v>
      </c>
      <c r="N4" s="122">
        <f t="shared" si="3"/>
        <v>11517.231484261049</v>
      </c>
      <c r="O4" s="122">
        <f t="shared" si="3"/>
        <v>15219.795590277059</v>
      </c>
      <c r="P4" s="122">
        <f t="shared" si="3"/>
        <v>11681.890004114979</v>
      </c>
      <c r="Q4" s="122">
        <f t="shared" si="3"/>
        <v>14465.156563905995</v>
      </c>
      <c r="R4" s="122">
        <f t="shared" ref="R4:V4" si="4">SUM(R5:R6)</f>
        <v>15462.510533045059</v>
      </c>
      <c r="S4" s="122">
        <f t="shared" si="4"/>
        <v>12587.877361015844</v>
      </c>
      <c r="T4" s="122">
        <f t="shared" si="4"/>
        <v>9869.4039020566961</v>
      </c>
      <c r="U4" s="122">
        <f t="shared" si="4"/>
        <v>10860.658417176301</v>
      </c>
      <c r="V4" s="122">
        <f t="shared" si="4"/>
        <v>11081.638585169243</v>
      </c>
      <c r="W4" s="122">
        <f t="shared" ref="W4" si="5">SUM(W5:W6)</f>
        <v>12886.929525080379</v>
      </c>
      <c r="DA4" s="130" t="s">
        <v>2412</v>
      </c>
    </row>
    <row r="5" spans="1:105" ht="12" customHeight="1" x14ac:dyDescent="0.25">
      <c r="A5" s="97" t="s">
        <v>51</v>
      </c>
      <c r="B5" s="98">
        <v>14440.326147717093</v>
      </c>
      <c r="C5" s="98">
        <v>13711.342474601506</v>
      </c>
      <c r="D5" s="98">
        <v>13610.241334428338</v>
      </c>
      <c r="E5" s="98">
        <v>12606.168862453116</v>
      </c>
      <c r="F5" s="98">
        <v>13661.681110340192</v>
      </c>
      <c r="G5" s="98">
        <v>16051.834512852802</v>
      </c>
      <c r="H5" s="98">
        <v>14806.299134263269</v>
      </c>
      <c r="I5" s="98">
        <v>13416.346787636028</v>
      </c>
      <c r="J5" s="98">
        <v>12920.192098403511</v>
      </c>
      <c r="K5" s="98">
        <v>13870.335930989257</v>
      </c>
      <c r="L5" s="98">
        <v>15629.516143347286</v>
      </c>
      <c r="M5" s="98">
        <v>13704.139576323951</v>
      </c>
      <c r="N5" s="98">
        <v>11423.992458207311</v>
      </c>
      <c r="O5" s="98">
        <v>15096.768435221031</v>
      </c>
      <c r="P5" s="98">
        <v>11587.296443618514</v>
      </c>
      <c r="Q5" s="98">
        <v>14350.563781156165</v>
      </c>
      <c r="R5" s="98">
        <v>15340.742895461219</v>
      </c>
      <c r="S5" s="98">
        <v>12490.321442562941</v>
      </c>
      <c r="T5" s="98">
        <v>9792.4043105846358</v>
      </c>
      <c r="U5" s="98">
        <v>10775.013587004451</v>
      </c>
      <c r="V5" s="98">
        <v>10996.003245244585</v>
      </c>
      <c r="W5" s="98">
        <v>12787.804297007226</v>
      </c>
      <c r="DA5" s="63" t="s">
        <v>2413</v>
      </c>
    </row>
    <row r="6" spans="1:105" ht="12" customHeight="1" x14ac:dyDescent="0.25">
      <c r="A6" s="97" t="s">
        <v>53</v>
      </c>
      <c r="B6" s="98">
        <v>144.4032614771709</v>
      </c>
      <c r="C6" s="98">
        <v>134.30410524806507</v>
      </c>
      <c r="D6" s="98">
        <v>130.711330873148</v>
      </c>
      <c r="E6" s="98">
        <v>115.79063801566886</v>
      </c>
      <c r="F6" s="98">
        <v>127.10845067933407</v>
      </c>
      <c r="G6" s="98">
        <v>146.30845433079824</v>
      </c>
      <c r="H6" s="98">
        <v>130.28375337245322</v>
      </c>
      <c r="I6" s="98">
        <v>119.01564976891422</v>
      </c>
      <c r="J6" s="98">
        <v>113.5423663365309</v>
      </c>
      <c r="K6" s="98">
        <v>119.63573335050754</v>
      </c>
      <c r="L6" s="98">
        <v>132.12187147035215</v>
      </c>
      <c r="M6" s="98">
        <v>115.01650070019065</v>
      </c>
      <c r="N6" s="98">
        <v>93.239026053737149</v>
      </c>
      <c r="O6" s="98">
        <v>123.02715505602838</v>
      </c>
      <c r="P6" s="98">
        <v>94.593560496466111</v>
      </c>
      <c r="Q6" s="98">
        <v>114.59278274983086</v>
      </c>
      <c r="R6" s="98">
        <v>121.76763758384079</v>
      </c>
      <c r="S6" s="98">
        <v>97.555918452902162</v>
      </c>
      <c r="T6" s="98">
        <v>76.999591472061027</v>
      </c>
      <c r="U6" s="98">
        <v>85.644830171849478</v>
      </c>
      <c r="V6" s="98">
        <v>85.635339924658027</v>
      </c>
      <c r="W6" s="98">
        <v>99.125228073153863</v>
      </c>
      <c r="DA6" s="63" t="s">
        <v>2414</v>
      </c>
    </row>
    <row r="7" spans="1:105" ht="12.95" customHeight="1" x14ac:dyDescent="0.25">
      <c r="A7" s="121" t="s">
        <v>92</v>
      </c>
      <c r="B7" s="122">
        <f t="shared" ref="B7:W7" si="6">B8</f>
        <v>66.131977220798433</v>
      </c>
      <c r="C7" s="122">
        <f t="shared" si="6"/>
        <v>80.646226466973559</v>
      </c>
      <c r="D7" s="122">
        <f t="shared" si="6"/>
        <v>111.28945455418599</v>
      </c>
      <c r="E7" s="122">
        <f t="shared" si="6"/>
        <v>251.5474051690133</v>
      </c>
      <c r="F7" s="122">
        <f t="shared" si="6"/>
        <v>97.09216408772204</v>
      </c>
      <c r="G7" s="122">
        <f t="shared" si="6"/>
        <v>97.381674462195321</v>
      </c>
      <c r="H7" s="122">
        <f t="shared" si="6"/>
        <v>105.61931359445065</v>
      </c>
      <c r="I7" s="122">
        <f t="shared" si="6"/>
        <v>39.26308504140821</v>
      </c>
      <c r="J7" s="122">
        <f t="shared" si="6"/>
        <v>30.976448049147677</v>
      </c>
      <c r="K7" s="122">
        <f t="shared" si="6"/>
        <v>19.707709720683244</v>
      </c>
      <c r="L7" s="122">
        <f t="shared" si="6"/>
        <v>88.991534072714714</v>
      </c>
      <c r="M7" s="122">
        <f t="shared" si="6"/>
        <v>202.66594404645483</v>
      </c>
      <c r="N7" s="122">
        <f t="shared" si="6"/>
        <v>275.47173324057843</v>
      </c>
      <c r="O7" s="122">
        <f t="shared" si="6"/>
        <v>320.01438544991515</v>
      </c>
      <c r="P7" s="122">
        <f t="shared" si="6"/>
        <v>394.96071663550651</v>
      </c>
      <c r="Q7" s="122">
        <f t="shared" si="6"/>
        <v>440.98323080574187</v>
      </c>
      <c r="R7" s="122">
        <f t="shared" si="6"/>
        <v>453.97011101117948</v>
      </c>
      <c r="S7" s="122">
        <f t="shared" si="6"/>
        <v>410.4624168975073</v>
      </c>
      <c r="T7" s="122">
        <f t="shared" si="6"/>
        <v>423.31064393069192</v>
      </c>
      <c r="U7" s="122">
        <f t="shared" si="6"/>
        <v>354.38720067910316</v>
      </c>
      <c r="V7" s="122">
        <f t="shared" si="6"/>
        <v>217.91680345185887</v>
      </c>
      <c r="W7" s="122">
        <f t="shared" si="6"/>
        <v>126.42091524839989</v>
      </c>
      <c r="DA7" s="130" t="s">
        <v>2415</v>
      </c>
    </row>
    <row r="8" spans="1:105" ht="12" customHeight="1" x14ac:dyDescent="0.25">
      <c r="A8" s="97" t="s">
        <v>53</v>
      </c>
      <c r="B8" s="98">
        <f>IF(RES_hhdet_tes!B8=0,0,RES_hhdet_tes!B8*1000*11630/RES_hhdet_num!B3)</f>
        <v>66.131977220798433</v>
      </c>
      <c r="C8" s="98">
        <f>IF(RES_hhdet_tes!C8=0,0,RES_hhdet_tes!C8*1000*11630/RES_hhdet_num!C3)</f>
        <v>80.646226466973559</v>
      </c>
      <c r="D8" s="98">
        <f>IF(RES_hhdet_tes!D8=0,0,RES_hhdet_tes!D8*1000*11630/RES_hhdet_num!D3)</f>
        <v>111.28945455418599</v>
      </c>
      <c r="E8" s="98">
        <f>IF(RES_hhdet_tes!E8=0,0,RES_hhdet_tes!E8*1000*11630/RES_hhdet_num!E3)</f>
        <v>251.5474051690133</v>
      </c>
      <c r="F8" s="98">
        <f>IF(RES_hhdet_tes!F8=0,0,RES_hhdet_tes!F8*1000*11630/RES_hhdet_num!F3)</f>
        <v>97.09216408772204</v>
      </c>
      <c r="G8" s="98">
        <f>IF(RES_hhdet_tes!G8=0,0,RES_hhdet_tes!G8*1000*11630/RES_hhdet_num!G3)</f>
        <v>97.381674462195321</v>
      </c>
      <c r="H8" s="98">
        <f>IF(RES_hhdet_tes!H8=0,0,RES_hhdet_tes!H8*1000*11630/RES_hhdet_num!H3)</f>
        <v>105.61931359445065</v>
      </c>
      <c r="I8" s="98">
        <f>IF(RES_hhdet_tes!I8=0,0,RES_hhdet_tes!I8*1000*11630/RES_hhdet_num!I3)</f>
        <v>39.26308504140821</v>
      </c>
      <c r="J8" s="98">
        <f>IF(RES_hhdet_tes!J8=0,0,RES_hhdet_tes!J8*1000*11630/RES_hhdet_num!J3)</f>
        <v>30.976448049147677</v>
      </c>
      <c r="K8" s="98">
        <f>IF(RES_hhdet_tes!K8=0,0,RES_hhdet_tes!K8*1000*11630/RES_hhdet_num!K3)</f>
        <v>19.707709720683244</v>
      </c>
      <c r="L8" s="98">
        <f>IF(RES_hhdet_tes!L8=0,0,RES_hhdet_tes!L8*1000*11630/RES_hhdet_num!L3)</f>
        <v>88.991534072714714</v>
      </c>
      <c r="M8" s="98">
        <f>IF(RES_hhdet_tes!M8=0,0,RES_hhdet_tes!M8*1000*11630/RES_hhdet_num!M3)</f>
        <v>202.66594404645483</v>
      </c>
      <c r="N8" s="98">
        <f>IF(RES_hhdet_tes!N8=0,0,RES_hhdet_tes!N8*1000*11630/RES_hhdet_num!N3)</f>
        <v>275.47173324057843</v>
      </c>
      <c r="O8" s="98">
        <f>IF(RES_hhdet_tes!O8=0,0,RES_hhdet_tes!O8*1000*11630/RES_hhdet_num!O3)</f>
        <v>320.01438544991515</v>
      </c>
      <c r="P8" s="98">
        <f>IF(RES_hhdet_tes!P8=0,0,RES_hhdet_tes!P8*1000*11630/RES_hhdet_num!P3)</f>
        <v>394.96071663550651</v>
      </c>
      <c r="Q8" s="98">
        <f>IF(RES_hhdet_tes!Q8=0,0,RES_hhdet_tes!Q8*1000*11630/RES_hhdet_num!Q3)</f>
        <v>440.98323080574187</v>
      </c>
      <c r="R8" s="98">
        <f>IF(RES_hhdet_tes!R8=0,0,RES_hhdet_tes!R8*1000*11630/RES_hhdet_num!R3)</f>
        <v>453.97011101117948</v>
      </c>
      <c r="S8" s="98">
        <f>IF(RES_hhdet_tes!S8=0,0,RES_hhdet_tes!S8*1000*11630/RES_hhdet_num!S3)</f>
        <v>410.4624168975073</v>
      </c>
      <c r="T8" s="98">
        <f>IF(RES_hhdet_tes!T8=0,0,RES_hhdet_tes!T8*1000*11630/RES_hhdet_num!T3)</f>
        <v>423.31064393069192</v>
      </c>
      <c r="U8" s="98">
        <f>IF(RES_hhdet_tes!U8=0,0,RES_hhdet_tes!U8*1000*11630/RES_hhdet_num!U3)</f>
        <v>354.38720067910316</v>
      </c>
      <c r="V8" s="98">
        <f>IF(RES_hhdet_tes!V8=0,0,RES_hhdet_tes!V8*1000*11630/RES_hhdet_num!V3)</f>
        <v>217.91680345185887</v>
      </c>
      <c r="W8" s="98">
        <f>IF(RES_hhdet_tes!W8=0,0,RES_hhdet_tes!W8*1000*11630/RES_hhdet_num!W3)</f>
        <v>126.42091524839989</v>
      </c>
      <c r="DA8" s="63" t="s">
        <v>2416</v>
      </c>
    </row>
    <row r="9" spans="1:105" ht="12" customHeight="1" x14ac:dyDescent="0.25">
      <c r="A9" s="121" t="s">
        <v>55</v>
      </c>
      <c r="B9" s="122">
        <v>1170.8424049491643</v>
      </c>
      <c r="C9" s="122">
        <v>1086.9255123288351</v>
      </c>
      <c r="D9" s="122">
        <v>1079.494984392401</v>
      </c>
      <c r="E9" s="122">
        <v>1018.2745655117043</v>
      </c>
      <c r="F9" s="122">
        <v>1079.197029229972</v>
      </c>
      <c r="G9" s="122">
        <v>1073.389038073778</v>
      </c>
      <c r="H9" s="122">
        <v>1034.6734588659072</v>
      </c>
      <c r="I9" s="122">
        <v>977.19300943386338</v>
      </c>
      <c r="J9" s="122">
        <v>974.7133794777443</v>
      </c>
      <c r="K9" s="122">
        <v>945.76448020503653</v>
      </c>
      <c r="L9" s="122">
        <v>903.81385983092707</v>
      </c>
      <c r="M9" s="122">
        <v>1029.9481324744713</v>
      </c>
      <c r="N9" s="122">
        <v>885.35759835257045</v>
      </c>
      <c r="O9" s="122">
        <v>1210.4199760817569</v>
      </c>
      <c r="P9" s="122">
        <v>1514.4393100413799</v>
      </c>
      <c r="Q9" s="122">
        <v>927.60026399523952</v>
      </c>
      <c r="R9" s="122">
        <v>935.81187281346263</v>
      </c>
      <c r="S9" s="122">
        <v>956.038174509496</v>
      </c>
      <c r="T9" s="122">
        <v>1025.1652060476263</v>
      </c>
      <c r="U9" s="122">
        <v>1067.1009731661502</v>
      </c>
      <c r="V9" s="122">
        <v>1001.7337789411181</v>
      </c>
      <c r="W9" s="122">
        <v>1013.3759617999112</v>
      </c>
      <c r="DA9" s="130" t="s">
        <v>2417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2418</v>
      </c>
    </row>
    <row r="11" spans="1:105" ht="12" customHeight="1" x14ac:dyDescent="0.25">
      <c r="A11" s="97" t="s">
        <v>124</v>
      </c>
      <c r="B11" s="98">
        <v>1194.8316338973129</v>
      </c>
      <c r="C11" s="98">
        <v>1162.2403483638743</v>
      </c>
      <c r="D11" s="98">
        <v>869.02780638416243</v>
      </c>
      <c r="E11" s="98">
        <v>381.85364849147027</v>
      </c>
      <c r="F11" s="98">
        <v>894.80296510037567</v>
      </c>
      <c r="G11" s="98">
        <v>1299.8235364942043</v>
      </c>
      <c r="H11" s="98">
        <v>1348.4158038033031</v>
      </c>
      <c r="I11" s="98">
        <v>579.75406199322993</v>
      </c>
      <c r="J11" s="98">
        <v>505.98485634878239</v>
      </c>
      <c r="K11" s="98">
        <v>1305.8515330555422</v>
      </c>
      <c r="L11" s="98">
        <v>1423.4086974144534</v>
      </c>
      <c r="M11" s="98">
        <v>737.76346588123431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2419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2420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2421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2422</v>
      </c>
    </row>
    <row r="15" spans="1:105" ht="12" customHeight="1" x14ac:dyDescent="0.25">
      <c r="A15" s="106" t="s">
        <v>122</v>
      </c>
      <c r="B15" s="101">
        <v>1167.6367957945656</v>
      </c>
      <c r="C15" s="101">
        <v>1077.7841059186446</v>
      </c>
      <c r="D15" s="101">
        <v>1095.9823576538543</v>
      </c>
      <c r="E15" s="101">
        <v>1081.4000570346234</v>
      </c>
      <c r="F15" s="101">
        <v>1096.4075347668311</v>
      </c>
      <c r="G15" s="101">
        <v>1050.5363366525742</v>
      </c>
      <c r="H15" s="101">
        <v>1002.9226333842771</v>
      </c>
      <c r="I15" s="101">
        <v>1007.5710820934573</v>
      </c>
      <c r="J15" s="101">
        <v>1014.205564028424</v>
      </c>
      <c r="K15" s="101">
        <v>922.4255217913452</v>
      </c>
      <c r="L15" s="101">
        <v>873.65186826080264</v>
      </c>
      <c r="M15" s="101">
        <v>1039.5314410357742</v>
      </c>
      <c r="N15" s="101">
        <v>886.14144911763594</v>
      </c>
      <c r="O15" s="101">
        <v>1210.533120761738</v>
      </c>
      <c r="P15" s="101">
        <v>1515.0659829894955</v>
      </c>
      <c r="Q15" s="101">
        <v>927.27734614109045</v>
      </c>
      <c r="R15" s="101">
        <v>934.75466557371931</v>
      </c>
      <c r="S15" s="101">
        <v>954.40968550877585</v>
      </c>
      <c r="T15" s="101">
        <v>1021.0252137982789</v>
      </c>
      <c r="U15" s="101">
        <v>1065.8576726292167</v>
      </c>
      <c r="V15" s="101">
        <v>1000.4046181651485</v>
      </c>
      <c r="W15" s="101">
        <v>1014.2463401633767</v>
      </c>
      <c r="DA15" s="131" t="s">
        <v>2423</v>
      </c>
    </row>
    <row r="16" spans="1:105" ht="12" customHeight="1" x14ac:dyDescent="0.25">
      <c r="A16" s="107" t="s">
        <v>121</v>
      </c>
      <c r="B16" s="104">
        <v>0</v>
      </c>
      <c r="C16" s="104">
        <v>1078.1534973923374</v>
      </c>
      <c r="D16" s="104">
        <v>1096.6707239079362</v>
      </c>
      <c r="E16" s="104">
        <v>1082.28285288457</v>
      </c>
      <c r="F16" s="104">
        <v>1097.3137405863524</v>
      </c>
      <c r="G16" s="104">
        <v>1051.3491971719068</v>
      </c>
      <c r="H16" s="104">
        <v>1003.2315121771383</v>
      </c>
      <c r="I16" s="104">
        <v>1007.8901612150235</v>
      </c>
      <c r="J16" s="104">
        <v>1014.9404478663291</v>
      </c>
      <c r="K16" s="104">
        <v>919.06075255352937</v>
      </c>
      <c r="L16" s="104">
        <v>871.27371926420483</v>
      </c>
      <c r="M16" s="104">
        <v>1037.2910332918316</v>
      </c>
      <c r="N16" s="104">
        <v>884.66489302530306</v>
      </c>
      <c r="O16" s="104">
        <v>1210.3176644030505</v>
      </c>
      <c r="P16" s="104">
        <v>1513.7774307478649</v>
      </c>
      <c r="Q16" s="104">
        <v>927.90600536778504</v>
      </c>
      <c r="R16" s="104">
        <v>936.79401208351987</v>
      </c>
      <c r="S16" s="104">
        <v>957.41257302783401</v>
      </c>
      <c r="T16" s="104">
        <v>1028.0496268770894</v>
      </c>
      <c r="U16" s="104">
        <v>1068.3317151118015</v>
      </c>
      <c r="V16" s="104">
        <v>1002.3935781752324</v>
      </c>
      <c r="W16" s="104">
        <v>1013.0419794046279</v>
      </c>
      <c r="DA16" s="132" t="s">
        <v>2424</v>
      </c>
    </row>
    <row r="17" spans="1:105" ht="12" customHeight="1" x14ac:dyDescent="0.25">
      <c r="A17" s="108" t="s">
        <v>53</v>
      </c>
      <c r="B17" s="98">
        <v>0</v>
      </c>
      <c r="C17" s="98">
        <v>536.70626122241583</v>
      </c>
      <c r="D17" s="98">
        <v>548.41105671548917</v>
      </c>
      <c r="E17" s="98">
        <v>539.89818456442185</v>
      </c>
      <c r="F17" s="98">
        <v>554.65858316243293</v>
      </c>
      <c r="G17" s="98">
        <v>530.1486625406244</v>
      </c>
      <c r="H17" s="98">
        <v>493.31905078484817</v>
      </c>
      <c r="I17" s="98">
        <v>502.7403073104673</v>
      </c>
      <c r="J17" s="98">
        <v>505.10330636037673</v>
      </c>
      <c r="K17" s="98">
        <v>430.04714757610196</v>
      </c>
      <c r="L17" s="98">
        <v>395.6470150695406</v>
      </c>
      <c r="M17" s="98">
        <v>506.75244719215539</v>
      </c>
      <c r="N17" s="98">
        <v>403.48787718268341</v>
      </c>
      <c r="O17" s="98">
        <v>651.76218173432142</v>
      </c>
      <c r="P17" s="98">
        <v>883.17852299471986</v>
      </c>
      <c r="Q17" s="98">
        <v>391.64277171169243</v>
      </c>
      <c r="R17" s="98">
        <v>388.84126686334309</v>
      </c>
      <c r="S17" s="98">
        <v>398.2307267127714</v>
      </c>
      <c r="T17" s="98">
        <v>488.96830556288228</v>
      </c>
      <c r="U17" s="98">
        <v>501.06624754405971</v>
      </c>
      <c r="V17" s="98">
        <v>477.55459983506364</v>
      </c>
      <c r="W17" s="98">
        <v>505.53075820681335</v>
      </c>
      <c r="DA17" s="63" t="s">
        <v>2425</v>
      </c>
    </row>
    <row r="18" spans="1:105" ht="12" customHeight="1" x14ac:dyDescent="0.25">
      <c r="A18" s="108" t="s">
        <v>52</v>
      </c>
      <c r="B18" s="98">
        <v>0</v>
      </c>
      <c r="C18" s="98">
        <v>541.44723616992167</v>
      </c>
      <c r="D18" s="98">
        <v>548.25966719244718</v>
      </c>
      <c r="E18" s="98">
        <v>542.38466832014808</v>
      </c>
      <c r="F18" s="98">
        <v>542.6551574239196</v>
      </c>
      <c r="G18" s="98">
        <v>521.20053463128238</v>
      </c>
      <c r="H18" s="98">
        <v>509.91246139229008</v>
      </c>
      <c r="I18" s="98">
        <v>505.14985390455621</v>
      </c>
      <c r="J18" s="98">
        <v>509.8371415059525</v>
      </c>
      <c r="K18" s="98">
        <v>489.01360497742741</v>
      </c>
      <c r="L18" s="98">
        <v>475.62670419466428</v>
      </c>
      <c r="M18" s="98">
        <v>530.53858609967619</v>
      </c>
      <c r="N18" s="98">
        <v>481.17701584261988</v>
      </c>
      <c r="O18" s="98">
        <v>558.55548266872893</v>
      </c>
      <c r="P18" s="98">
        <v>630.59890775314489</v>
      </c>
      <c r="Q18" s="98">
        <v>536.26323365609244</v>
      </c>
      <c r="R18" s="98">
        <v>547.95274522017678</v>
      </c>
      <c r="S18" s="98">
        <v>559.1818463150629</v>
      </c>
      <c r="T18" s="98">
        <v>539.08132131420723</v>
      </c>
      <c r="U18" s="98">
        <v>567.26546756774178</v>
      </c>
      <c r="V18" s="98">
        <v>524.83897834016864</v>
      </c>
      <c r="W18" s="98">
        <v>507.51122119781456</v>
      </c>
      <c r="DA18" s="63" t="s">
        <v>2426</v>
      </c>
    </row>
    <row r="19" spans="1:105" ht="12" customHeight="1" x14ac:dyDescent="0.25">
      <c r="A19" s="121" t="s">
        <v>54</v>
      </c>
      <c r="B19" s="122">
        <v>596.24267429072427</v>
      </c>
      <c r="C19" s="122">
        <v>616.54501306189104</v>
      </c>
      <c r="D19" s="122">
        <v>527.29288039135668</v>
      </c>
      <c r="E19" s="122">
        <v>465.84988506722789</v>
      </c>
      <c r="F19" s="122">
        <v>538.65016147798019</v>
      </c>
      <c r="G19" s="122">
        <v>587.79936177249124</v>
      </c>
      <c r="H19" s="122">
        <v>587.29990861176213</v>
      </c>
      <c r="I19" s="122">
        <v>490.61920271648631</v>
      </c>
      <c r="J19" s="122">
        <v>519.58069623123185</v>
      </c>
      <c r="K19" s="122">
        <v>611.37387256696104</v>
      </c>
      <c r="L19" s="122">
        <v>517.32440549149794</v>
      </c>
      <c r="M19" s="122">
        <v>621.44541496495049</v>
      </c>
      <c r="N19" s="122">
        <v>627.06979136466259</v>
      </c>
      <c r="O19" s="122">
        <v>646.28821749382564</v>
      </c>
      <c r="P19" s="122">
        <v>682.28951429497909</v>
      </c>
      <c r="Q19" s="122">
        <v>473.71588505044753</v>
      </c>
      <c r="R19" s="122">
        <v>482.92915169671505</v>
      </c>
      <c r="S19" s="122">
        <v>423.57358867285751</v>
      </c>
      <c r="T19" s="122">
        <v>495.81657173791814</v>
      </c>
      <c r="U19" s="122">
        <v>543.74229381517614</v>
      </c>
      <c r="V19" s="122">
        <v>329.30605286665923</v>
      </c>
      <c r="W19" s="122">
        <v>278.74410014647373</v>
      </c>
      <c r="DA19" s="130" t="s">
        <v>2427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2428</v>
      </c>
    </row>
    <row r="21" spans="1:105" ht="12" customHeight="1" x14ac:dyDescent="0.25">
      <c r="A21" s="97" t="s">
        <v>50</v>
      </c>
      <c r="B21" s="98">
        <v>571.95596890553111</v>
      </c>
      <c r="C21" s="98">
        <v>728.7522824963105</v>
      </c>
      <c r="D21" s="98">
        <v>419.87243824645026</v>
      </c>
      <c r="E21" s="98">
        <v>266.67250922929065</v>
      </c>
      <c r="F21" s="98">
        <v>507.39340839106751</v>
      </c>
      <c r="G21" s="98">
        <v>677.36508715743525</v>
      </c>
      <c r="H21" s="98">
        <v>720.77138337476629</v>
      </c>
      <c r="I21" s="98">
        <v>311.72298917220843</v>
      </c>
      <c r="J21" s="98">
        <v>344.54669763335932</v>
      </c>
      <c r="K21" s="98">
        <v>788.81658235630903</v>
      </c>
      <c r="L21" s="98">
        <v>687.50469617394708</v>
      </c>
      <c r="M21" s="98">
        <v>456.94994410966086</v>
      </c>
      <c r="N21" s="98">
        <v>363.72431907151139</v>
      </c>
      <c r="O21" s="98">
        <v>522.36052335534316</v>
      </c>
      <c r="P21" s="98">
        <v>631.86042850733736</v>
      </c>
      <c r="Q21" s="98">
        <v>514.06493560787874</v>
      </c>
      <c r="R21" s="98">
        <v>510.23857183677495</v>
      </c>
      <c r="S21" s="98">
        <v>391.99935320847123</v>
      </c>
      <c r="T21" s="98">
        <v>433.70657557688156</v>
      </c>
      <c r="U21" s="98">
        <v>536.38695511136871</v>
      </c>
      <c r="V21" s="98">
        <v>422.5460384201657</v>
      </c>
      <c r="W21" s="98">
        <v>218.21678640657188</v>
      </c>
      <c r="DA21" s="63" t="s">
        <v>2429</v>
      </c>
    </row>
    <row r="22" spans="1:105" ht="12" customHeight="1" x14ac:dyDescent="0.25">
      <c r="A22" s="109" t="s">
        <v>120</v>
      </c>
      <c r="B22" s="33">
        <v>612.36402183089547</v>
      </c>
      <c r="C22" s="33">
        <v>542.8735735342417</v>
      </c>
      <c r="D22" s="33">
        <v>577.24188150075281</v>
      </c>
      <c r="E22" s="33">
        <v>550.22363455413188</v>
      </c>
      <c r="F22" s="33">
        <v>554.68272017342235</v>
      </c>
      <c r="G22" s="33">
        <v>538.13495480548431</v>
      </c>
      <c r="H22" s="33">
        <v>527.83868288795918</v>
      </c>
      <c r="I22" s="33">
        <v>547.73160891841542</v>
      </c>
      <c r="J22" s="33">
        <v>576.48830168669781</v>
      </c>
      <c r="K22" s="33">
        <v>552.22630263717838</v>
      </c>
      <c r="L22" s="33">
        <v>477.40557187462719</v>
      </c>
      <c r="M22" s="33">
        <v>641.7893777915765</v>
      </c>
      <c r="N22" s="33">
        <v>642.56070149955383</v>
      </c>
      <c r="O22" s="33">
        <v>651.33178644132215</v>
      </c>
      <c r="P22" s="33">
        <v>684.44460343120318</v>
      </c>
      <c r="Q22" s="33">
        <v>472.11109326691331</v>
      </c>
      <c r="R22" s="33">
        <v>481.88547958945168</v>
      </c>
      <c r="S22" s="33">
        <v>424.57594535426665</v>
      </c>
      <c r="T22" s="33">
        <v>498.31345600569858</v>
      </c>
      <c r="U22" s="33">
        <v>544.01327997794795</v>
      </c>
      <c r="V22" s="33">
        <v>324.59696268718915</v>
      </c>
      <c r="W22" s="33">
        <v>280.57826116889504</v>
      </c>
      <c r="DA22" s="60" t="s">
        <v>2430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16203.371080863704</v>
      </c>
      <c r="C24" s="117">
        <f t="shared" si="7"/>
        <v>17223.809641725504</v>
      </c>
      <c r="D24" s="117">
        <f t="shared" si="7"/>
        <v>11220.008869264813</v>
      </c>
      <c r="E24" s="117">
        <f t="shared" si="7"/>
        <v>8442.1637647549451</v>
      </c>
      <c r="F24" s="117">
        <f t="shared" si="7"/>
        <v>16449.372051662383</v>
      </c>
      <c r="G24" s="117">
        <f t="shared" si="7"/>
        <v>23681.316410693504</v>
      </c>
      <c r="H24" s="117">
        <f t="shared" si="7"/>
        <v>23636.904581204766</v>
      </c>
      <c r="I24" s="117">
        <f t="shared" si="7"/>
        <v>10441.612395400763</v>
      </c>
      <c r="J24" s="117">
        <f t="shared" si="7"/>
        <v>12305.778491651239</v>
      </c>
      <c r="K24" s="117">
        <f t="shared" si="7"/>
        <v>14110.611498962384</v>
      </c>
      <c r="L24" s="117">
        <f t="shared" si="7"/>
        <v>31069.94851116051</v>
      </c>
      <c r="M24" s="117">
        <f t="shared" si="7"/>
        <v>5202.4984116525984</v>
      </c>
      <c r="N24" s="117">
        <f t="shared" si="7"/>
        <v>2431.7712775651949</v>
      </c>
      <c r="O24" s="117">
        <f t="shared" si="7"/>
        <v>3682.2641191457187</v>
      </c>
      <c r="P24" s="117">
        <f t="shared" si="7"/>
        <v>6997.0981712824587</v>
      </c>
      <c r="Q24" s="117">
        <f t="shared" si="7"/>
        <v>20645.087167420061</v>
      </c>
      <c r="R24" s="117">
        <f t="shared" ref="R24:V24" si="8">R25+R28+R30+R39</f>
        <v>16018.744062004293</v>
      </c>
      <c r="S24" s="117">
        <f t="shared" si="8"/>
        <v>11680.831225924108</v>
      </c>
      <c r="T24" s="117">
        <f t="shared" si="8"/>
        <v>13600.342105431548</v>
      </c>
      <c r="U24" s="117">
        <f t="shared" si="8"/>
        <v>21611.190758666136</v>
      </c>
      <c r="V24" s="117">
        <f t="shared" si="8"/>
        <v>4159.0707533161676</v>
      </c>
      <c r="W24" s="117">
        <f t="shared" ref="W24" si="9">W25+W28+W30+W39</f>
        <v>16685.171797322189</v>
      </c>
      <c r="DA24" s="129" t="s">
        <v>2431</v>
      </c>
    </row>
    <row r="25" spans="1:105" ht="12.95" customHeight="1" x14ac:dyDescent="0.25">
      <c r="A25" s="121" t="s">
        <v>57</v>
      </c>
      <c r="B25" s="122">
        <f t="shared" ref="B25:Q25" si="10">SUM(B26:B27)</f>
        <v>14370.609354323302</v>
      </c>
      <c r="C25" s="122">
        <f t="shared" si="10"/>
        <v>15434.118897505166</v>
      </c>
      <c r="D25" s="122">
        <f t="shared" si="10"/>
        <v>9492.638974294372</v>
      </c>
      <c r="E25" s="122">
        <f t="shared" si="10"/>
        <v>6676.6259386653219</v>
      </c>
      <c r="F25" s="122">
        <f t="shared" si="10"/>
        <v>14729.392657504684</v>
      </c>
      <c r="G25" s="122">
        <f t="shared" si="10"/>
        <v>21919.947124367081</v>
      </c>
      <c r="H25" s="122">
        <f t="shared" si="10"/>
        <v>21911.116127692439</v>
      </c>
      <c r="I25" s="122">
        <f t="shared" si="10"/>
        <v>8949.1922869506634</v>
      </c>
      <c r="J25" s="122">
        <f t="shared" si="10"/>
        <v>10783.117980711422</v>
      </c>
      <c r="K25" s="122">
        <f t="shared" si="10"/>
        <v>12525.010356434035</v>
      </c>
      <c r="L25" s="122">
        <f t="shared" si="10"/>
        <v>29615.856105002556</v>
      </c>
      <c r="M25" s="122">
        <f t="shared" si="10"/>
        <v>3573.8910239712168</v>
      </c>
      <c r="N25" s="122">
        <f t="shared" si="10"/>
        <v>881.42172441755929</v>
      </c>
      <c r="O25" s="122">
        <f t="shared" si="10"/>
        <v>1557.9505634734312</v>
      </c>
      <c r="P25" s="122">
        <f t="shared" si="10"/>
        <v>4359.5202790103904</v>
      </c>
      <c r="Q25" s="122">
        <f t="shared" si="10"/>
        <v>18713.74527073442</v>
      </c>
      <c r="R25" s="122">
        <f t="shared" ref="R25:V25" si="11">SUM(R26:R27)</f>
        <v>14109.4540401947</v>
      </c>
      <c r="S25" s="122">
        <f t="shared" si="11"/>
        <v>9887.2842984254257</v>
      </c>
      <c r="T25" s="122">
        <f t="shared" si="11"/>
        <v>11636.404116379192</v>
      </c>
      <c r="U25" s="122">
        <f t="shared" si="11"/>
        <v>19591.254236405588</v>
      </c>
      <c r="V25" s="122">
        <f t="shared" si="11"/>
        <v>2350.3177736322236</v>
      </c>
      <c r="W25" s="122">
        <f t="shared" ref="W25" si="12">SUM(W26:W27)</f>
        <v>15020.798521276307</v>
      </c>
      <c r="DA25" s="130" t="s">
        <v>2432</v>
      </c>
    </row>
    <row r="26" spans="1:105" ht="12" customHeight="1" x14ac:dyDescent="0.25">
      <c r="A26" s="97" t="s">
        <v>74</v>
      </c>
      <c r="B26" s="98">
        <v>14020.106687144686</v>
      </c>
      <c r="C26" s="98">
        <v>15065.205540864143</v>
      </c>
      <c r="D26" s="98">
        <v>9270.0670930825599</v>
      </c>
      <c r="E26" s="98">
        <v>6526.7515528157828</v>
      </c>
      <c r="F26" s="98">
        <v>14394.574409908668</v>
      </c>
      <c r="G26" s="98">
        <v>21431.588216952823</v>
      </c>
      <c r="H26" s="98">
        <v>21439.489633701673</v>
      </c>
      <c r="I26" s="98">
        <v>8755.0288780947758</v>
      </c>
      <c r="J26" s="98">
        <v>10551.306355463028</v>
      </c>
      <c r="K26" s="98">
        <v>12260.631461161711</v>
      </c>
      <c r="L26" s="98">
        <v>29002.925925925902</v>
      </c>
      <c r="M26" s="98">
        <v>3500.444444444438</v>
      </c>
      <c r="N26" s="98">
        <v>863.79663467330511</v>
      </c>
      <c r="O26" s="98">
        <v>1526.8440260795383</v>
      </c>
      <c r="P26" s="98">
        <v>4272.3268152406954</v>
      </c>
      <c r="Q26" s="98">
        <v>18347.472563689258</v>
      </c>
      <c r="R26" s="98">
        <v>13834.916312935302</v>
      </c>
      <c r="S26" s="98">
        <v>9697.9197821123053</v>
      </c>
      <c r="T26" s="98">
        <v>11412.06584859438</v>
      </c>
      <c r="U26" s="98">
        <v>19209.53832617938</v>
      </c>
      <c r="V26" s="98">
        <v>2305.4318198089909</v>
      </c>
      <c r="W26" s="98">
        <v>14735.246246051893</v>
      </c>
      <c r="DA26" s="63" t="s">
        <v>2433</v>
      </c>
    </row>
    <row r="27" spans="1:105" ht="12" customHeight="1" x14ac:dyDescent="0.25">
      <c r="A27" s="97" t="s">
        <v>53</v>
      </c>
      <c r="B27" s="98">
        <v>350.50266717861717</v>
      </c>
      <c r="C27" s="98">
        <v>368.91335664102331</v>
      </c>
      <c r="D27" s="98">
        <v>222.57188121181298</v>
      </c>
      <c r="E27" s="98">
        <v>149.87438584953895</v>
      </c>
      <c r="F27" s="98">
        <v>334.81824759601619</v>
      </c>
      <c r="G27" s="98">
        <v>488.35890741425902</v>
      </c>
      <c r="H27" s="98">
        <v>471.62649399076867</v>
      </c>
      <c r="I27" s="98">
        <v>194.16340885588727</v>
      </c>
      <c r="J27" s="98">
        <v>231.81162524839382</v>
      </c>
      <c r="K27" s="98">
        <v>264.37889527232426</v>
      </c>
      <c r="L27" s="98">
        <v>612.93017907665478</v>
      </c>
      <c r="M27" s="98">
        <v>73.446579526778947</v>
      </c>
      <c r="N27" s="98">
        <v>17.62508974425419</v>
      </c>
      <c r="O27" s="98">
        <v>31.1065373938929</v>
      </c>
      <c r="P27" s="98">
        <v>87.193463769694745</v>
      </c>
      <c r="Q27" s="98">
        <v>366.27270704516155</v>
      </c>
      <c r="R27" s="98">
        <v>274.5377272593982</v>
      </c>
      <c r="S27" s="98">
        <v>189.36451631312127</v>
      </c>
      <c r="T27" s="98">
        <v>224.33826778481048</v>
      </c>
      <c r="U27" s="98">
        <v>381.71591022620856</v>
      </c>
      <c r="V27" s="98">
        <v>44.885953823232668</v>
      </c>
      <c r="W27" s="98">
        <v>285.55227522441373</v>
      </c>
      <c r="DA27" s="63" t="s">
        <v>2434</v>
      </c>
    </row>
    <row r="28" spans="1:105" ht="12.95" customHeight="1" x14ac:dyDescent="0.25">
      <c r="A28" s="121" t="s">
        <v>92</v>
      </c>
      <c r="B28" s="122">
        <f t="shared" ref="B28:W28" si="13">B29</f>
        <v>65.653051903531036</v>
      </c>
      <c r="C28" s="122">
        <f t="shared" si="13"/>
        <v>85.790147938921052</v>
      </c>
      <c r="D28" s="122">
        <f t="shared" si="13"/>
        <v>124.478535065496</v>
      </c>
      <c r="E28" s="122">
        <f t="shared" si="13"/>
        <v>282.41335607002208</v>
      </c>
      <c r="F28" s="122">
        <f t="shared" si="13"/>
        <v>101.12566645338411</v>
      </c>
      <c r="G28" s="122">
        <f t="shared" si="13"/>
        <v>95.91948715795813</v>
      </c>
      <c r="H28" s="122">
        <f t="shared" si="13"/>
        <v>97.773789501572125</v>
      </c>
      <c r="I28" s="122">
        <f t="shared" si="13"/>
        <v>41.111854967138477</v>
      </c>
      <c r="J28" s="122">
        <f t="shared" si="13"/>
        <v>39.608625194156751</v>
      </c>
      <c r="K28" s="122">
        <f t="shared" si="13"/>
        <v>12.927210958357721</v>
      </c>
      <c r="L28" s="122">
        <f t="shared" si="13"/>
        <v>0</v>
      </c>
      <c r="M28" s="122">
        <f t="shared" si="13"/>
        <v>0</v>
      </c>
      <c r="N28" s="122">
        <f t="shared" si="13"/>
        <v>58.404440309743784</v>
      </c>
      <c r="O28" s="122">
        <f t="shared" si="13"/>
        <v>275.94172232511215</v>
      </c>
      <c r="P28" s="122">
        <f t="shared" si="13"/>
        <v>448.06310640116658</v>
      </c>
      <c r="Q28" s="122">
        <f t="shared" si="13"/>
        <v>530.92328406210402</v>
      </c>
      <c r="R28" s="122">
        <f t="shared" si="13"/>
        <v>492.86230493838804</v>
      </c>
      <c r="S28" s="122">
        <f t="shared" si="13"/>
        <v>420.66187081413022</v>
      </c>
      <c r="T28" s="122">
        <f t="shared" si="13"/>
        <v>452.19370414196089</v>
      </c>
      <c r="U28" s="122">
        <f t="shared" si="13"/>
        <v>416.83581730578152</v>
      </c>
      <c r="V28" s="122">
        <f t="shared" si="13"/>
        <v>488.73704404588545</v>
      </c>
      <c r="W28" s="122">
        <f t="shared" si="13"/>
        <v>382.76669250629504</v>
      </c>
      <c r="DA28" s="130" t="s">
        <v>2435</v>
      </c>
    </row>
    <row r="29" spans="1:105" ht="12" customHeight="1" x14ac:dyDescent="0.25">
      <c r="A29" s="97" t="s">
        <v>53</v>
      </c>
      <c r="B29" s="98">
        <f>IF(RES_hhdet_tes!B29=0,0,RES_hhdet_tes!B29*1000*11630/RES_hhdet_num!B24)</f>
        <v>65.653051903531036</v>
      </c>
      <c r="C29" s="98">
        <f>IF(RES_hhdet_tes!C29=0,0,RES_hhdet_tes!C29*1000*11630/RES_hhdet_num!C24)</f>
        <v>85.790147938921052</v>
      </c>
      <c r="D29" s="98">
        <f>IF(RES_hhdet_tes!D29=0,0,RES_hhdet_tes!D29*1000*11630/RES_hhdet_num!D24)</f>
        <v>124.478535065496</v>
      </c>
      <c r="E29" s="98">
        <f>IF(RES_hhdet_tes!E29=0,0,RES_hhdet_tes!E29*1000*11630/RES_hhdet_num!E24)</f>
        <v>282.41335607002208</v>
      </c>
      <c r="F29" s="98">
        <f>IF(RES_hhdet_tes!F29=0,0,RES_hhdet_tes!F29*1000*11630/RES_hhdet_num!F24)</f>
        <v>101.12566645338411</v>
      </c>
      <c r="G29" s="98">
        <f>IF(RES_hhdet_tes!G29=0,0,RES_hhdet_tes!G29*1000*11630/RES_hhdet_num!G24)</f>
        <v>95.91948715795813</v>
      </c>
      <c r="H29" s="98">
        <f>IF(RES_hhdet_tes!H29=0,0,RES_hhdet_tes!H29*1000*11630/RES_hhdet_num!H24)</f>
        <v>97.773789501572125</v>
      </c>
      <c r="I29" s="98">
        <f>IF(RES_hhdet_tes!I29=0,0,RES_hhdet_tes!I29*1000*11630/RES_hhdet_num!I24)</f>
        <v>41.111854967138477</v>
      </c>
      <c r="J29" s="98">
        <f>IF(RES_hhdet_tes!J29=0,0,RES_hhdet_tes!J29*1000*11630/RES_hhdet_num!J24)</f>
        <v>39.608625194156751</v>
      </c>
      <c r="K29" s="98">
        <f>IF(RES_hhdet_tes!K29=0,0,RES_hhdet_tes!K29*1000*11630/RES_hhdet_num!K24)</f>
        <v>12.927210958357721</v>
      </c>
      <c r="L29" s="98">
        <f>IF(RES_hhdet_tes!L29=0,0,RES_hhdet_tes!L29*1000*11630/RES_hhdet_num!L24)</f>
        <v>0</v>
      </c>
      <c r="M29" s="98">
        <f>IF(RES_hhdet_tes!M29=0,0,RES_hhdet_tes!M29*1000*11630/RES_hhdet_num!M24)</f>
        <v>0</v>
      </c>
      <c r="N29" s="98">
        <f>IF(RES_hhdet_tes!N29=0,0,RES_hhdet_tes!N29*1000*11630/RES_hhdet_num!N24)</f>
        <v>58.404440309743784</v>
      </c>
      <c r="O29" s="98">
        <f>IF(RES_hhdet_tes!O29=0,0,RES_hhdet_tes!O29*1000*11630/RES_hhdet_num!O24)</f>
        <v>275.94172232511215</v>
      </c>
      <c r="P29" s="98">
        <f>IF(RES_hhdet_tes!P29=0,0,RES_hhdet_tes!P29*1000*11630/RES_hhdet_num!P24)</f>
        <v>448.06310640116658</v>
      </c>
      <c r="Q29" s="98">
        <f>IF(RES_hhdet_tes!Q29=0,0,RES_hhdet_tes!Q29*1000*11630/RES_hhdet_num!Q24)</f>
        <v>530.92328406210402</v>
      </c>
      <c r="R29" s="98">
        <f>IF(RES_hhdet_tes!R29=0,0,RES_hhdet_tes!R29*1000*11630/RES_hhdet_num!R24)</f>
        <v>492.86230493838804</v>
      </c>
      <c r="S29" s="98">
        <f>IF(RES_hhdet_tes!S29=0,0,RES_hhdet_tes!S29*1000*11630/RES_hhdet_num!S24)</f>
        <v>420.66187081413022</v>
      </c>
      <c r="T29" s="98">
        <f>IF(RES_hhdet_tes!T29=0,0,RES_hhdet_tes!T29*1000*11630/RES_hhdet_num!T24)</f>
        <v>452.19370414196089</v>
      </c>
      <c r="U29" s="98">
        <f>IF(RES_hhdet_tes!U29=0,0,RES_hhdet_tes!U29*1000*11630/RES_hhdet_num!U24)</f>
        <v>416.83581730578152</v>
      </c>
      <c r="V29" s="98">
        <f>IF(RES_hhdet_tes!V29=0,0,RES_hhdet_tes!V29*1000*11630/RES_hhdet_num!V24)</f>
        <v>488.73704404588545</v>
      </c>
      <c r="W29" s="98">
        <f>IF(RES_hhdet_tes!W29=0,0,RES_hhdet_tes!W29*1000*11630/RES_hhdet_num!W24)</f>
        <v>382.76669250629504</v>
      </c>
      <c r="DA29" s="63" t="s">
        <v>2436</v>
      </c>
    </row>
    <row r="30" spans="1:105" ht="12" customHeight="1" x14ac:dyDescent="0.25">
      <c r="A30" s="121" t="s">
        <v>55</v>
      </c>
      <c r="B30" s="122">
        <v>1170.8463388701437</v>
      </c>
      <c r="C30" s="122">
        <v>1086.9729450966856</v>
      </c>
      <c r="D30" s="122">
        <v>1079.2438441111876</v>
      </c>
      <c r="E30" s="122">
        <v>1022.9421398861703</v>
      </c>
      <c r="F30" s="122">
        <v>1080.8696072403895</v>
      </c>
      <c r="G30" s="122">
        <v>1073.7969556511205</v>
      </c>
      <c r="H30" s="122">
        <v>1036.0705470952294</v>
      </c>
      <c r="I30" s="122">
        <v>974.57110741503197</v>
      </c>
      <c r="J30" s="122">
        <v>973.54137346473897</v>
      </c>
      <c r="K30" s="122">
        <v>953.07423801941775</v>
      </c>
      <c r="L30" s="122">
        <v>917.79541307821091</v>
      </c>
      <c r="M30" s="122">
        <v>1033.4946345569547</v>
      </c>
      <c r="N30" s="122">
        <v>887.40755439670716</v>
      </c>
      <c r="O30" s="122">
        <v>1204.8564870928819</v>
      </c>
      <c r="P30" s="122">
        <v>1508.8944860705253</v>
      </c>
      <c r="Q30" s="122">
        <v>923.8913254259927</v>
      </c>
      <c r="R30" s="122">
        <v>931.77608194054983</v>
      </c>
      <c r="S30" s="122">
        <v>951.14185847339752</v>
      </c>
      <c r="T30" s="122">
        <v>1018.5993793390022</v>
      </c>
      <c r="U30" s="122">
        <v>1059.3597937220552</v>
      </c>
      <c r="V30" s="122">
        <v>995.41897295086892</v>
      </c>
      <c r="W30" s="122">
        <v>1001.0283223706916</v>
      </c>
      <c r="DA30" s="130" t="s">
        <v>2437</v>
      </c>
    </row>
    <row r="31" spans="1:105" ht="12" customHeight="1" x14ac:dyDescent="0.25">
      <c r="A31" s="97" t="s">
        <v>141</v>
      </c>
      <c r="B31" s="98">
        <v>1194.8316338973125</v>
      </c>
      <c r="C31" s="98">
        <v>1162.2403483638741</v>
      </c>
      <c r="D31" s="98">
        <v>869.02780638416266</v>
      </c>
      <c r="E31" s="98">
        <v>381.85364849147032</v>
      </c>
      <c r="F31" s="98">
        <v>894.80296510037556</v>
      </c>
      <c r="G31" s="98">
        <v>1299.8235364942041</v>
      </c>
      <c r="H31" s="98">
        <v>1348.4158038033029</v>
      </c>
      <c r="I31" s="98">
        <v>579.75406199322993</v>
      </c>
      <c r="J31" s="98">
        <v>505.98485634878244</v>
      </c>
      <c r="K31" s="98">
        <v>1305.8515330555419</v>
      </c>
      <c r="L31" s="98">
        <v>1426.04855175789</v>
      </c>
      <c r="M31" s="98">
        <v>743.35388499757232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2438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2439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2440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2441</v>
      </c>
    </row>
    <row r="35" spans="1:105" ht="12" customHeight="1" x14ac:dyDescent="0.25">
      <c r="A35" s="106" t="s">
        <v>122</v>
      </c>
      <c r="B35" s="101">
        <v>1167.6367957945656</v>
      </c>
      <c r="C35" s="101">
        <v>1077.7841059186446</v>
      </c>
      <c r="D35" s="101">
        <v>1095.9823576538545</v>
      </c>
      <c r="E35" s="101">
        <v>1081.4000570346232</v>
      </c>
      <c r="F35" s="101">
        <v>1096.4075347668313</v>
      </c>
      <c r="G35" s="101">
        <v>1050.5363366525744</v>
      </c>
      <c r="H35" s="101">
        <v>1002.922633384277</v>
      </c>
      <c r="I35" s="101">
        <v>1007.5710820934573</v>
      </c>
      <c r="J35" s="101">
        <v>1014.2055640284239</v>
      </c>
      <c r="K35" s="101">
        <v>922.42552179134498</v>
      </c>
      <c r="L35" s="101">
        <v>875.95452016284378</v>
      </c>
      <c r="M35" s="101">
        <v>1045.5618116654798</v>
      </c>
      <c r="N35" s="101">
        <v>889.61904821685846</v>
      </c>
      <c r="O35" s="101">
        <v>1204.7941667477685</v>
      </c>
      <c r="P35" s="101">
        <v>1508.6545733051178</v>
      </c>
      <c r="Q35" s="101">
        <v>922.40583462700545</v>
      </c>
      <c r="R35" s="101">
        <v>929.61630564256177</v>
      </c>
      <c r="S35" s="101">
        <v>948.97628437941546</v>
      </c>
      <c r="T35" s="101">
        <v>1018.3977600307975</v>
      </c>
      <c r="U35" s="101">
        <v>1060.3047010299567</v>
      </c>
      <c r="V35" s="101">
        <v>993.75819494163352</v>
      </c>
      <c r="W35" s="101">
        <v>997.14949683244276</v>
      </c>
      <c r="DA35" s="131" t="s">
        <v>2442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1097.3137405863524</v>
      </c>
      <c r="G36" s="104">
        <v>1051.3491971719068</v>
      </c>
      <c r="H36" s="104">
        <v>1003.2315121771383</v>
      </c>
      <c r="I36" s="104">
        <v>1007.8901612150232</v>
      </c>
      <c r="J36" s="104">
        <v>1014.9404478663292</v>
      </c>
      <c r="K36" s="104">
        <v>923.64570430355445</v>
      </c>
      <c r="L36" s="104">
        <v>877.05739760674373</v>
      </c>
      <c r="M36" s="104">
        <v>1046.4481349734574</v>
      </c>
      <c r="N36" s="104">
        <v>882.90830834881297</v>
      </c>
      <c r="O36" s="104">
        <v>1204.9227024595648</v>
      </c>
      <c r="P36" s="104">
        <v>1509.1620810780951</v>
      </c>
      <c r="Q36" s="104">
        <v>925.72634347180042</v>
      </c>
      <c r="R36" s="104">
        <v>934.04384705343705</v>
      </c>
      <c r="S36" s="104">
        <v>952.96094071234256</v>
      </c>
      <c r="T36" s="104">
        <v>1018.7337922111385</v>
      </c>
      <c r="U36" s="104">
        <v>1058.2695160590918</v>
      </c>
      <c r="V36" s="104">
        <v>997.07975096010409</v>
      </c>
      <c r="W36" s="104">
        <v>1003.1440453915546</v>
      </c>
      <c r="DA36" s="132" t="s">
        <v>2443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554.65858316243282</v>
      </c>
      <c r="G37" s="98">
        <v>530.1486625406244</v>
      </c>
      <c r="H37" s="98">
        <v>493.31905078484817</v>
      </c>
      <c r="I37" s="98">
        <v>502.74030731046713</v>
      </c>
      <c r="J37" s="98">
        <v>505.10330636037673</v>
      </c>
      <c r="K37" s="98">
        <v>432.19253939747392</v>
      </c>
      <c r="L37" s="98">
        <v>398.27339415311997</v>
      </c>
      <c r="M37" s="98">
        <v>511.22600720320179</v>
      </c>
      <c r="N37" s="98">
        <v>402.68671436069661</v>
      </c>
      <c r="O37" s="98">
        <v>648.85696745043845</v>
      </c>
      <c r="P37" s="98">
        <v>880.48580369420961</v>
      </c>
      <c r="Q37" s="98">
        <v>390.72279832925983</v>
      </c>
      <c r="R37" s="98">
        <v>387.69973773251303</v>
      </c>
      <c r="S37" s="98">
        <v>396.37909365300294</v>
      </c>
      <c r="T37" s="98">
        <v>484.53744174811561</v>
      </c>
      <c r="U37" s="98">
        <v>496.34690031317166</v>
      </c>
      <c r="V37" s="98">
        <v>475.02301674777681</v>
      </c>
      <c r="W37" s="98">
        <v>500.59146626429123</v>
      </c>
      <c r="DA37" s="63" t="s">
        <v>2444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542.6551574239196</v>
      </c>
      <c r="G38" s="98">
        <v>521.20053463128249</v>
      </c>
      <c r="H38" s="98">
        <v>509.91246139228997</v>
      </c>
      <c r="I38" s="98">
        <v>505.14985390455615</v>
      </c>
      <c r="J38" s="98">
        <v>509.8371415059525</v>
      </c>
      <c r="K38" s="98">
        <v>491.45316490608053</v>
      </c>
      <c r="L38" s="98">
        <v>478.78400345362377</v>
      </c>
      <c r="M38" s="98">
        <v>535.22212777025572</v>
      </c>
      <c r="N38" s="98">
        <v>480.2215939881163</v>
      </c>
      <c r="O38" s="98">
        <v>556.06573500912646</v>
      </c>
      <c r="P38" s="98">
        <v>628.67627738388546</v>
      </c>
      <c r="Q38" s="98">
        <v>535.00354514254047</v>
      </c>
      <c r="R38" s="98">
        <v>546.34410932092419</v>
      </c>
      <c r="S38" s="98">
        <v>556.58184705933945</v>
      </c>
      <c r="T38" s="98">
        <v>534.1963504630229</v>
      </c>
      <c r="U38" s="98">
        <v>561.9226157459201</v>
      </c>
      <c r="V38" s="98">
        <v>522.05673421232734</v>
      </c>
      <c r="W38" s="98">
        <v>502.55257912726341</v>
      </c>
      <c r="DA38" s="63" t="s">
        <v>2445</v>
      </c>
    </row>
    <row r="39" spans="1:105" ht="12" customHeight="1" x14ac:dyDescent="0.25">
      <c r="A39" s="121" t="s">
        <v>54</v>
      </c>
      <c r="B39" s="122">
        <v>596.26233576672746</v>
      </c>
      <c r="C39" s="122">
        <v>616.92765118472971</v>
      </c>
      <c r="D39" s="122">
        <v>523.64751579375604</v>
      </c>
      <c r="E39" s="122">
        <v>460.18233013343013</v>
      </c>
      <c r="F39" s="122">
        <v>537.98412046392616</v>
      </c>
      <c r="G39" s="122">
        <v>591.65284351734545</v>
      </c>
      <c r="H39" s="122">
        <v>591.94411691552455</v>
      </c>
      <c r="I39" s="122">
        <v>476.73714606793038</v>
      </c>
      <c r="J39" s="122">
        <v>509.51051228092092</v>
      </c>
      <c r="K39" s="122">
        <v>619.59969355057308</v>
      </c>
      <c r="L39" s="122">
        <v>536.29699307973954</v>
      </c>
      <c r="M39" s="122">
        <v>595.11275312442638</v>
      </c>
      <c r="N39" s="122">
        <v>604.53755844118439</v>
      </c>
      <c r="O39" s="122">
        <v>643.51534625429326</v>
      </c>
      <c r="P39" s="122">
        <v>680.62029980037653</v>
      </c>
      <c r="Q39" s="122">
        <v>476.52728719754134</v>
      </c>
      <c r="R39" s="122">
        <v>484.65163493065438</v>
      </c>
      <c r="S39" s="122">
        <v>421.74319821115421</v>
      </c>
      <c r="T39" s="122">
        <v>493.14490557139362</v>
      </c>
      <c r="U39" s="122">
        <v>543.74091123271296</v>
      </c>
      <c r="V39" s="122">
        <v>324.59696268718932</v>
      </c>
      <c r="W39" s="122">
        <v>280.57826116889498</v>
      </c>
      <c r="DA39" s="130" t="s">
        <v>2446</v>
      </c>
    </row>
    <row r="40" spans="1:105" ht="12" customHeight="1" x14ac:dyDescent="0.25">
      <c r="A40" s="97" t="s">
        <v>50</v>
      </c>
      <c r="B40" s="98">
        <v>571.95596890553111</v>
      </c>
      <c r="C40" s="98">
        <v>728.75228249631027</v>
      </c>
      <c r="D40" s="98">
        <v>419.87243824645037</v>
      </c>
      <c r="E40" s="98">
        <v>266.67250922929071</v>
      </c>
      <c r="F40" s="98">
        <v>507.39340839106762</v>
      </c>
      <c r="G40" s="98">
        <v>677.36508715743525</v>
      </c>
      <c r="H40" s="98">
        <v>720.7713833747664</v>
      </c>
      <c r="I40" s="98">
        <v>311.72298917220849</v>
      </c>
      <c r="J40" s="98">
        <v>344.54669763335937</v>
      </c>
      <c r="K40" s="98">
        <v>788.81658235630891</v>
      </c>
      <c r="L40" s="98">
        <v>687.50469617394708</v>
      </c>
      <c r="M40" s="98">
        <v>456.94994410966069</v>
      </c>
      <c r="N40" s="98">
        <v>363.72431907151145</v>
      </c>
      <c r="O40" s="98">
        <v>522.36052335534305</v>
      </c>
      <c r="P40" s="98">
        <v>631.86042850733736</v>
      </c>
      <c r="Q40" s="98">
        <v>514.06493560787874</v>
      </c>
      <c r="R40" s="98">
        <v>510.2385718367749</v>
      </c>
      <c r="S40" s="98">
        <v>391.99935320847123</v>
      </c>
      <c r="T40" s="98">
        <v>433.70657557688156</v>
      </c>
      <c r="U40" s="98">
        <v>536.38695511136859</v>
      </c>
      <c r="V40" s="98">
        <v>0</v>
      </c>
      <c r="W40" s="98">
        <v>0</v>
      </c>
      <c r="DA40" s="63" t="s">
        <v>2447</v>
      </c>
    </row>
    <row r="41" spans="1:105" ht="12" customHeight="1" x14ac:dyDescent="0.25">
      <c r="A41" s="109" t="s">
        <v>120</v>
      </c>
      <c r="B41" s="33">
        <v>612.36402183089547</v>
      </c>
      <c r="C41" s="33">
        <v>542.8735735342417</v>
      </c>
      <c r="D41" s="33">
        <v>577.24188150075281</v>
      </c>
      <c r="E41" s="33">
        <v>550.22363455413165</v>
      </c>
      <c r="F41" s="33">
        <v>554.68272017342235</v>
      </c>
      <c r="G41" s="33">
        <v>538.13495480548431</v>
      </c>
      <c r="H41" s="33">
        <v>527.83868288795918</v>
      </c>
      <c r="I41" s="33">
        <v>547.7316089184153</v>
      </c>
      <c r="J41" s="33">
        <v>576.48830168669781</v>
      </c>
      <c r="K41" s="33">
        <v>552.22630263717826</v>
      </c>
      <c r="L41" s="33">
        <v>477.40557187462713</v>
      </c>
      <c r="M41" s="33">
        <v>641.78937779157673</v>
      </c>
      <c r="N41" s="33">
        <v>642.56070149955383</v>
      </c>
      <c r="O41" s="33">
        <v>651.33178644132238</v>
      </c>
      <c r="P41" s="33">
        <v>684.44460343120306</v>
      </c>
      <c r="Q41" s="33">
        <v>472.11109326691331</v>
      </c>
      <c r="R41" s="33">
        <v>481.88547958945219</v>
      </c>
      <c r="S41" s="33">
        <v>424.57594535426688</v>
      </c>
      <c r="T41" s="33">
        <v>498.31345600569892</v>
      </c>
      <c r="U41" s="33">
        <v>544.01327997794795</v>
      </c>
      <c r="V41" s="33">
        <v>324.59696268718932</v>
      </c>
      <c r="W41" s="33">
        <v>280.57826116889498</v>
      </c>
      <c r="DA41" s="60" t="s">
        <v>2448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15223.904898117693</v>
      </c>
      <c r="C43" s="117">
        <f t="shared" si="14"/>
        <v>16347.265181032457</v>
      </c>
      <c r="D43" s="117">
        <f t="shared" si="14"/>
        <v>15417.373820419913</v>
      </c>
      <c r="E43" s="117">
        <f t="shared" si="14"/>
        <v>16081.252223959636</v>
      </c>
      <c r="F43" s="117">
        <f t="shared" si="14"/>
        <v>17087.245049650955</v>
      </c>
      <c r="G43" s="117">
        <f t="shared" si="14"/>
        <v>16561.721220356572</v>
      </c>
      <c r="H43" s="117">
        <f t="shared" si="14"/>
        <v>16527.549209852561</v>
      </c>
      <c r="I43" s="117">
        <f t="shared" si="14"/>
        <v>15886.805945232294</v>
      </c>
      <c r="J43" s="117">
        <f t="shared" si="14"/>
        <v>16304.383235260146</v>
      </c>
      <c r="K43" s="117">
        <f t="shared" si="14"/>
        <v>16860.907779262325</v>
      </c>
      <c r="L43" s="117">
        <f t="shared" si="14"/>
        <v>15423.832241459826</v>
      </c>
      <c r="M43" s="117">
        <f t="shared" si="14"/>
        <v>14517.252742571554</v>
      </c>
      <c r="N43" s="117">
        <f t="shared" si="14"/>
        <v>16123.121712489103</v>
      </c>
      <c r="O43" s="117">
        <f t="shared" si="14"/>
        <v>15714.080924132695</v>
      </c>
      <c r="P43" s="117">
        <f t="shared" si="14"/>
        <v>13784.525354624877</v>
      </c>
      <c r="Q43" s="117">
        <f t="shared" si="14"/>
        <v>15496.465565635932</v>
      </c>
      <c r="R43" s="117">
        <f t="shared" ref="R43:V43" si="15">R44+R47+R49+R58</f>
        <v>15849.497045149283</v>
      </c>
      <c r="S43" s="117">
        <f t="shared" si="15"/>
        <v>14925.362482478422</v>
      </c>
      <c r="T43" s="117">
        <f t="shared" si="15"/>
        <v>14584.266550143813</v>
      </c>
      <c r="U43" s="117">
        <f t="shared" si="15"/>
        <v>12324.296609030489</v>
      </c>
      <c r="V43" s="117">
        <f t="shared" si="15"/>
        <v>13954.020482464948</v>
      </c>
      <c r="W43" s="117">
        <f t="shared" ref="W43" si="16">W44+W47+W49+W58</f>
        <v>13516.625030157982</v>
      </c>
      <c r="DA43" s="129" t="s">
        <v>2449</v>
      </c>
    </row>
    <row r="44" spans="1:105" ht="12.95" customHeight="1" x14ac:dyDescent="0.25">
      <c r="A44" s="121" t="s">
        <v>57</v>
      </c>
      <c r="B44" s="122">
        <f t="shared" ref="B44:Q44" si="17">SUM(B45:B46)</f>
        <v>13434.553194923199</v>
      </c>
      <c r="C44" s="122">
        <f t="shared" si="17"/>
        <v>14584.605246824847</v>
      </c>
      <c r="D44" s="122">
        <f t="shared" si="17"/>
        <v>13696.940188025432</v>
      </c>
      <c r="E44" s="122">
        <f t="shared" si="17"/>
        <v>14301.927925814976</v>
      </c>
      <c r="F44" s="122">
        <f t="shared" si="17"/>
        <v>15389.429370328686</v>
      </c>
      <c r="G44" s="122">
        <f t="shared" si="17"/>
        <v>14881.057453023695</v>
      </c>
      <c r="H44" s="122">
        <f t="shared" si="17"/>
        <v>14744.100778208625</v>
      </c>
      <c r="I44" s="122">
        <f t="shared" si="17"/>
        <v>14248.155735904078</v>
      </c>
      <c r="J44" s="122">
        <f t="shared" si="17"/>
        <v>14624.270517619952</v>
      </c>
      <c r="K44" s="122">
        <f t="shared" si="17"/>
        <v>15156.041090625176</v>
      </c>
      <c r="L44" s="122">
        <f t="shared" si="17"/>
        <v>13773.230165055849</v>
      </c>
      <c r="M44" s="122">
        <f t="shared" si="17"/>
        <v>12673.448276310119</v>
      </c>
      <c r="N44" s="122">
        <f t="shared" si="17"/>
        <v>14236.926922468463</v>
      </c>
      <c r="O44" s="122">
        <f t="shared" si="17"/>
        <v>13706.558670041819</v>
      </c>
      <c r="P44" s="122">
        <f t="shared" si="17"/>
        <v>11665.174291965954</v>
      </c>
      <c r="Q44" s="122">
        <f t="shared" si="17"/>
        <v>13698.367326085438</v>
      </c>
      <c r="R44" s="122">
        <f t="shared" ref="R44:V44" si="18">SUM(R45:R46)</f>
        <v>14039.401883202489</v>
      </c>
      <c r="S44" s="122">
        <f t="shared" si="18"/>
        <v>13402.832240734533</v>
      </c>
      <c r="T44" s="122">
        <f t="shared" si="18"/>
        <v>12777.75329312439</v>
      </c>
      <c r="U44" s="122">
        <f t="shared" si="18"/>
        <v>10363.296337540411</v>
      </c>
      <c r="V44" s="122">
        <f t="shared" si="18"/>
        <v>12391.555814643898</v>
      </c>
      <c r="W44" s="122">
        <f t="shared" ref="W44" si="19">SUM(W45:W46)</f>
        <v>11876.926901869283</v>
      </c>
      <c r="DA44" s="130" t="s">
        <v>2450</v>
      </c>
    </row>
    <row r="45" spans="1:105" ht="12" customHeight="1" x14ac:dyDescent="0.25">
      <c r="A45" s="97" t="s">
        <v>216</v>
      </c>
      <c r="B45" s="98">
        <v>13106.88116577873</v>
      </c>
      <c r="C45" s="98">
        <v>14235.997353324678</v>
      </c>
      <c r="D45" s="98">
        <v>13375.7909530498</v>
      </c>
      <c r="E45" s="98">
        <v>13980.883631281025</v>
      </c>
      <c r="F45" s="98">
        <v>15039.607630010642</v>
      </c>
      <c r="G45" s="98">
        <v>14549.51938326034</v>
      </c>
      <c r="H45" s="98">
        <v>14426.740926864282</v>
      </c>
      <c r="I45" s="98">
        <v>13939.024989923053</v>
      </c>
      <c r="J45" s="98">
        <v>14309.883164831479</v>
      </c>
      <c r="K45" s="98">
        <v>14836.126193454405</v>
      </c>
      <c r="L45" s="98">
        <v>13488.179197709149</v>
      </c>
      <c r="M45" s="98">
        <v>12412.997853938195</v>
      </c>
      <c r="N45" s="98">
        <v>13952.242409096947</v>
      </c>
      <c r="O45" s="98">
        <v>13432.889152017658</v>
      </c>
      <c r="P45" s="98">
        <v>11431.862623044301</v>
      </c>
      <c r="Q45" s="98">
        <v>13430.25754848412</v>
      </c>
      <c r="R45" s="98">
        <v>13766.227210807969</v>
      </c>
      <c r="S45" s="98">
        <v>13146.136795565955</v>
      </c>
      <c r="T45" s="98">
        <v>12531.410951341477</v>
      </c>
      <c r="U45" s="98">
        <v>10161.377917887767</v>
      </c>
      <c r="V45" s="98">
        <v>12154.904069788758</v>
      </c>
      <c r="W45" s="98">
        <v>11651.141069331889</v>
      </c>
      <c r="DA45" s="63" t="s">
        <v>2451</v>
      </c>
    </row>
    <row r="46" spans="1:105" ht="12" customHeight="1" x14ac:dyDescent="0.25">
      <c r="A46" s="97" t="s">
        <v>53</v>
      </c>
      <c r="B46" s="98">
        <v>327.67202914446835</v>
      </c>
      <c r="C46" s="98">
        <v>348.60789350016955</v>
      </c>
      <c r="D46" s="98">
        <v>321.14923497563171</v>
      </c>
      <c r="E46" s="98">
        <v>321.04429453395153</v>
      </c>
      <c r="F46" s="98">
        <v>349.82174031804448</v>
      </c>
      <c r="G46" s="98">
        <v>331.53806976335522</v>
      </c>
      <c r="H46" s="98">
        <v>317.35985134434259</v>
      </c>
      <c r="I46" s="98">
        <v>309.13074598102548</v>
      </c>
      <c r="J46" s="98">
        <v>314.38735278847321</v>
      </c>
      <c r="K46" s="98">
        <v>319.9148971707711</v>
      </c>
      <c r="L46" s="98">
        <v>285.05096734670053</v>
      </c>
      <c r="M46" s="98">
        <v>260.45042237192376</v>
      </c>
      <c r="N46" s="98">
        <v>284.68451337151606</v>
      </c>
      <c r="O46" s="98">
        <v>273.66951802416037</v>
      </c>
      <c r="P46" s="98">
        <v>233.31166892165353</v>
      </c>
      <c r="Q46" s="98">
        <v>268.10977760131715</v>
      </c>
      <c r="R46" s="98">
        <v>273.17467239452031</v>
      </c>
      <c r="S46" s="98">
        <v>256.69544516857741</v>
      </c>
      <c r="T46" s="98">
        <v>246.34234178291345</v>
      </c>
      <c r="U46" s="98">
        <v>201.91841965264322</v>
      </c>
      <c r="V46" s="98">
        <v>236.65174485514098</v>
      </c>
      <c r="W46" s="98">
        <v>225.7858325373937</v>
      </c>
      <c r="DA46" s="63" t="s">
        <v>2452</v>
      </c>
    </row>
    <row r="47" spans="1:105" ht="12.95" customHeight="1" x14ac:dyDescent="0.25">
      <c r="A47" s="121" t="s">
        <v>92</v>
      </c>
      <c r="B47" s="122">
        <f t="shared" ref="B47:W47" si="20">B48</f>
        <v>66.079516927467125</v>
      </c>
      <c r="C47" s="122">
        <f t="shared" si="20"/>
        <v>71.769490856834366</v>
      </c>
      <c r="D47" s="122">
        <f t="shared" si="20"/>
        <v>84.07955807422411</v>
      </c>
      <c r="E47" s="122">
        <f t="shared" si="20"/>
        <v>193.19268484215428</v>
      </c>
      <c r="F47" s="122">
        <f t="shared" si="20"/>
        <v>79.084012322146364</v>
      </c>
      <c r="G47" s="122">
        <f t="shared" si="20"/>
        <v>98.525797929559985</v>
      </c>
      <c r="H47" s="122">
        <f t="shared" si="20"/>
        <v>186.73158415166677</v>
      </c>
      <c r="I47" s="122">
        <f t="shared" si="20"/>
        <v>114.11910207810907</v>
      </c>
      <c r="J47" s="122">
        <f t="shared" si="20"/>
        <v>121.36811319470534</v>
      </c>
      <c r="K47" s="122">
        <f t="shared" si="20"/>
        <v>134.35233986675635</v>
      </c>
      <c r="L47" s="122">
        <f t="shared" si="20"/>
        <v>174.11387552800278</v>
      </c>
      <c r="M47" s="122">
        <f t="shared" si="20"/>
        <v>183.1669557933092</v>
      </c>
      <c r="N47" s="122">
        <f t="shared" si="20"/>
        <v>206.93784554850325</v>
      </c>
      <c r="O47" s="122">
        <f t="shared" si="20"/>
        <v>230.97831367661479</v>
      </c>
      <c r="P47" s="122">
        <f t="shared" si="20"/>
        <v>246.51670012761269</v>
      </c>
      <c r="Q47" s="122">
        <f t="shared" si="20"/>
        <v>265.23717694429826</v>
      </c>
      <c r="R47" s="122">
        <f t="shared" si="20"/>
        <v>265.32453244983856</v>
      </c>
      <c r="S47" s="122">
        <f t="shared" si="20"/>
        <v>240.88054244598027</v>
      </c>
      <c r="T47" s="122">
        <f t="shared" si="20"/>
        <v>275.36886806210254</v>
      </c>
      <c r="U47" s="122">
        <f t="shared" si="20"/>
        <v>293.65060584099507</v>
      </c>
      <c r="V47" s="122">
        <f t="shared" si="20"/>
        <v>311.0796750301576</v>
      </c>
      <c r="W47" s="122">
        <f t="shared" si="20"/>
        <v>324.77984198039223</v>
      </c>
      <c r="DA47" s="130" t="s">
        <v>2453</v>
      </c>
    </row>
    <row r="48" spans="1:105" ht="12" customHeight="1" x14ac:dyDescent="0.25">
      <c r="A48" s="97" t="s">
        <v>53</v>
      </c>
      <c r="B48" s="98">
        <f>IF(RES_hhdet_tes!B48=0,0,RES_hhdet_tes!B48*1000*11630/RES_hhdet_num!B43)</f>
        <v>66.079516927467125</v>
      </c>
      <c r="C48" s="98">
        <f>IF(RES_hhdet_tes!C48=0,0,RES_hhdet_tes!C48*1000*11630/RES_hhdet_num!C43)</f>
        <v>71.769490856834366</v>
      </c>
      <c r="D48" s="98">
        <f>IF(RES_hhdet_tes!D48=0,0,RES_hhdet_tes!D48*1000*11630/RES_hhdet_num!D43)</f>
        <v>84.07955807422411</v>
      </c>
      <c r="E48" s="98">
        <f>IF(RES_hhdet_tes!E48=0,0,RES_hhdet_tes!E48*1000*11630/RES_hhdet_num!E43)</f>
        <v>193.19268484215428</v>
      </c>
      <c r="F48" s="98">
        <f>IF(RES_hhdet_tes!F48=0,0,RES_hhdet_tes!F48*1000*11630/RES_hhdet_num!F43)</f>
        <v>79.084012322146364</v>
      </c>
      <c r="G48" s="98">
        <f>IF(RES_hhdet_tes!G48=0,0,RES_hhdet_tes!G48*1000*11630/RES_hhdet_num!G43)</f>
        <v>98.525797929559985</v>
      </c>
      <c r="H48" s="98">
        <f>IF(RES_hhdet_tes!H48=0,0,RES_hhdet_tes!H48*1000*11630/RES_hhdet_num!H43)</f>
        <v>186.73158415166677</v>
      </c>
      <c r="I48" s="98">
        <f>IF(RES_hhdet_tes!I48=0,0,RES_hhdet_tes!I48*1000*11630/RES_hhdet_num!I43)</f>
        <v>114.11910207810907</v>
      </c>
      <c r="J48" s="98">
        <f>IF(RES_hhdet_tes!J48=0,0,RES_hhdet_tes!J48*1000*11630/RES_hhdet_num!J43)</f>
        <v>121.36811319470534</v>
      </c>
      <c r="K48" s="98">
        <f>IF(RES_hhdet_tes!K48=0,0,RES_hhdet_tes!K48*1000*11630/RES_hhdet_num!K43)</f>
        <v>134.35233986675635</v>
      </c>
      <c r="L48" s="98">
        <f>IF(RES_hhdet_tes!L48=0,0,RES_hhdet_tes!L48*1000*11630/RES_hhdet_num!L43)</f>
        <v>174.11387552800278</v>
      </c>
      <c r="M48" s="98">
        <f>IF(RES_hhdet_tes!M48=0,0,RES_hhdet_tes!M48*1000*11630/RES_hhdet_num!M43)</f>
        <v>183.1669557933092</v>
      </c>
      <c r="N48" s="98">
        <f>IF(RES_hhdet_tes!N48=0,0,RES_hhdet_tes!N48*1000*11630/RES_hhdet_num!N43)</f>
        <v>206.93784554850325</v>
      </c>
      <c r="O48" s="98">
        <f>IF(RES_hhdet_tes!O48=0,0,RES_hhdet_tes!O48*1000*11630/RES_hhdet_num!O43)</f>
        <v>230.97831367661479</v>
      </c>
      <c r="P48" s="98">
        <f>IF(RES_hhdet_tes!P48=0,0,RES_hhdet_tes!P48*1000*11630/RES_hhdet_num!P43)</f>
        <v>246.51670012761269</v>
      </c>
      <c r="Q48" s="98">
        <f>IF(RES_hhdet_tes!Q48=0,0,RES_hhdet_tes!Q48*1000*11630/RES_hhdet_num!Q43)</f>
        <v>265.23717694429826</v>
      </c>
      <c r="R48" s="98">
        <f>IF(RES_hhdet_tes!R48=0,0,RES_hhdet_tes!R48*1000*11630/RES_hhdet_num!R43)</f>
        <v>265.32453244983856</v>
      </c>
      <c r="S48" s="98">
        <f>IF(RES_hhdet_tes!S48=0,0,RES_hhdet_tes!S48*1000*11630/RES_hhdet_num!S43)</f>
        <v>240.88054244598027</v>
      </c>
      <c r="T48" s="98">
        <f>IF(RES_hhdet_tes!T48=0,0,RES_hhdet_tes!T48*1000*11630/RES_hhdet_num!T43)</f>
        <v>275.36886806210254</v>
      </c>
      <c r="U48" s="98">
        <f>IF(RES_hhdet_tes!U48=0,0,RES_hhdet_tes!U48*1000*11630/RES_hhdet_num!U43)</f>
        <v>293.65060584099507</v>
      </c>
      <c r="V48" s="98">
        <f>IF(RES_hhdet_tes!V48=0,0,RES_hhdet_tes!V48*1000*11630/RES_hhdet_num!V43)</f>
        <v>311.0796750301576</v>
      </c>
      <c r="W48" s="98">
        <f>IF(RES_hhdet_tes!W48=0,0,RES_hhdet_tes!W48*1000*11630/RES_hhdet_num!W43)</f>
        <v>324.77984198039223</v>
      </c>
      <c r="DA48" s="63" t="s">
        <v>2454</v>
      </c>
    </row>
    <row r="49" spans="1:105" ht="12" customHeight="1" x14ac:dyDescent="0.25">
      <c r="A49" s="121" t="s">
        <v>55</v>
      </c>
      <c r="B49" s="122">
        <v>1127.0060714620104</v>
      </c>
      <c r="C49" s="122">
        <v>1084.1670272279812</v>
      </c>
      <c r="D49" s="122">
        <v>1094.1978865239309</v>
      </c>
      <c r="E49" s="122">
        <v>1083.201617316186</v>
      </c>
      <c r="F49" s="122">
        <v>1072.1828009334704</v>
      </c>
      <c r="G49" s="122">
        <v>1016.757469314646</v>
      </c>
      <c r="H49" s="122">
        <v>1033.251585088294</v>
      </c>
      <c r="I49" s="122">
        <v>1011.2075002899136</v>
      </c>
      <c r="J49" s="122">
        <v>1014.844698313405</v>
      </c>
      <c r="K49" s="122">
        <v>979.77761564950697</v>
      </c>
      <c r="L49" s="122">
        <v>965.72122434193693</v>
      </c>
      <c r="M49" s="122">
        <v>1039.1086395029879</v>
      </c>
      <c r="N49" s="122">
        <v>1054.4244742371291</v>
      </c>
      <c r="O49" s="122">
        <v>1131.4598028747691</v>
      </c>
      <c r="P49" s="122">
        <v>1190.869564203826</v>
      </c>
      <c r="Q49" s="122">
        <v>1058.730526326055</v>
      </c>
      <c r="R49" s="122">
        <v>1061.4706267080767</v>
      </c>
      <c r="S49" s="122">
        <v>858.77873704255296</v>
      </c>
      <c r="T49" s="122">
        <v>1036.7712797965714</v>
      </c>
      <c r="U49" s="122">
        <v>1123.8788730781644</v>
      </c>
      <c r="V49" s="122">
        <v>919.12407102446923</v>
      </c>
      <c r="W49" s="122">
        <v>1038.1563169324204</v>
      </c>
      <c r="DA49" s="130" t="s">
        <v>2455</v>
      </c>
    </row>
    <row r="50" spans="1:105" ht="12" customHeight="1" x14ac:dyDescent="0.25">
      <c r="A50" s="97" t="s">
        <v>138</v>
      </c>
      <c r="B50" s="98">
        <v>1105.9217723974411</v>
      </c>
      <c r="C50" s="98">
        <v>1087.3927483578764</v>
      </c>
      <c r="D50" s="98">
        <v>1093.5139938207037</v>
      </c>
      <c r="E50" s="98">
        <v>1084.1237436953993</v>
      </c>
      <c r="F50" s="98">
        <v>1063.9527563735219</v>
      </c>
      <c r="G50" s="98">
        <v>1006.9426957928026</v>
      </c>
      <c r="H50" s="98">
        <v>1043.6226319488974</v>
      </c>
      <c r="I50" s="98">
        <v>1013.261816696775</v>
      </c>
      <c r="J50" s="98">
        <v>1016.0937768357223</v>
      </c>
      <c r="K50" s="98">
        <v>990.7449700090184</v>
      </c>
      <c r="L50" s="98">
        <v>980.53213890248128</v>
      </c>
      <c r="M50" s="98">
        <v>1039.4799054781329</v>
      </c>
      <c r="N50" s="98">
        <v>1090.2981670919607</v>
      </c>
      <c r="O50" s="98">
        <v>1110.2697398757221</v>
      </c>
      <c r="P50" s="98">
        <v>1092.2292186004095</v>
      </c>
      <c r="Q50" s="98">
        <v>1094.6826999995465</v>
      </c>
      <c r="R50" s="98">
        <v>1091.7872603019196</v>
      </c>
      <c r="S50" s="98">
        <v>838.12803133114051</v>
      </c>
      <c r="T50" s="98">
        <v>1042.3465150441066</v>
      </c>
      <c r="U50" s="98">
        <v>1141.2169375057822</v>
      </c>
      <c r="V50" s="98">
        <v>904.73099230628827</v>
      </c>
      <c r="W50" s="98">
        <v>1050.9050450558229</v>
      </c>
      <c r="DA50" s="63" t="s">
        <v>2456</v>
      </c>
    </row>
    <row r="51" spans="1:105" ht="12" customHeight="1" x14ac:dyDescent="0.25">
      <c r="A51" s="97" t="s">
        <v>137</v>
      </c>
      <c r="B51" s="98">
        <v>0</v>
      </c>
      <c r="C51" s="98">
        <v>1087.1468523896549</v>
      </c>
      <c r="D51" s="98">
        <v>1093.0856793370244</v>
      </c>
      <c r="E51" s="98">
        <v>1083.5997010924395</v>
      </c>
      <c r="F51" s="98">
        <v>1063.3876900969824</v>
      </c>
      <c r="G51" s="98">
        <v>1006.2927110831323</v>
      </c>
      <c r="H51" s="98">
        <v>1042.688363922179</v>
      </c>
      <c r="I51" s="98">
        <v>1012.1209408239702</v>
      </c>
      <c r="J51" s="98">
        <v>1014.8667555583518</v>
      </c>
      <c r="K51" s="98">
        <v>989.53462680442226</v>
      </c>
      <c r="L51" s="98">
        <v>979.50722769582114</v>
      </c>
      <c r="M51" s="98">
        <v>1038.6261433719485</v>
      </c>
      <c r="N51" s="98">
        <v>1088.5423458477901</v>
      </c>
      <c r="O51" s="98">
        <v>1108.8172305439514</v>
      </c>
      <c r="P51" s="98">
        <v>1090.9627274353461</v>
      </c>
      <c r="Q51" s="98">
        <v>1093.36552934464</v>
      </c>
      <c r="R51" s="98">
        <v>1089.8445503305143</v>
      </c>
      <c r="S51" s="98">
        <v>837.2362838734216</v>
      </c>
      <c r="T51" s="98">
        <v>1042.0896969802711</v>
      </c>
      <c r="U51" s="98">
        <v>1141.8673354383311</v>
      </c>
      <c r="V51" s="98">
        <v>903.8390696815087</v>
      </c>
      <c r="W51" s="98">
        <v>1049.1913958916655</v>
      </c>
      <c r="DA51" s="63" t="s">
        <v>2457</v>
      </c>
    </row>
    <row r="52" spans="1:105" ht="12" customHeight="1" x14ac:dyDescent="0.25">
      <c r="A52" s="100" t="s">
        <v>216</v>
      </c>
      <c r="B52" s="101">
        <v>0</v>
      </c>
      <c r="C52" s="101">
        <v>541.06990786412086</v>
      </c>
      <c r="D52" s="101">
        <v>546.64935531587685</v>
      </c>
      <c r="E52" s="101">
        <v>540.73149774814044</v>
      </c>
      <c r="F52" s="101">
        <v>537.17703654190825</v>
      </c>
      <c r="G52" s="101">
        <v>507.72216601967892</v>
      </c>
      <c r="H52" s="101">
        <v>512.15957684767409</v>
      </c>
      <c r="I52" s="101">
        <v>504.81117318489623</v>
      </c>
      <c r="J52" s="101">
        <v>507.23472292773585</v>
      </c>
      <c r="K52" s="101">
        <v>466.71815232413536</v>
      </c>
      <c r="L52" s="101">
        <v>482.85813241416633</v>
      </c>
      <c r="M52" s="101">
        <v>520.91251913594033</v>
      </c>
      <c r="N52" s="101">
        <v>513.02765825995505</v>
      </c>
      <c r="O52" s="101">
        <v>610.59889414389932</v>
      </c>
      <c r="P52" s="101">
        <v>643.75518085503336</v>
      </c>
      <c r="Q52" s="101">
        <v>503.55640386869766</v>
      </c>
      <c r="R52" s="101">
        <v>499.08890904545785</v>
      </c>
      <c r="S52" s="101">
        <v>373.16760535686655</v>
      </c>
      <c r="T52" s="101">
        <v>493.16235738913286</v>
      </c>
      <c r="U52" s="101">
        <v>570.96702285809567</v>
      </c>
      <c r="V52" s="101">
        <v>439.27550677120871</v>
      </c>
      <c r="W52" s="101">
        <v>525.94066001965973</v>
      </c>
      <c r="DA52" s="131" t="s">
        <v>2458</v>
      </c>
    </row>
    <row r="53" spans="1:105" ht="12" customHeight="1" x14ac:dyDescent="0.25">
      <c r="A53" s="103" t="s">
        <v>52</v>
      </c>
      <c r="B53" s="104">
        <v>0</v>
      </c>
      <c r="C53" s="104">
        <v>546.0769445255338</v>
      </c>
      <c r="D53" s="104">
        <v>546.4363240211477</v>
      </c>
      <c r="E53" s="104">
        <v>542.86820334429899</v>
      </c>
      <c r="F53" s="104">
        <v>526.21065355507437</v>
      </c>
      <c r="G53" s="104">
        <v>498.57054506345344</v>
      </c>
      <c r="H53" s="104">
        <v>530.52878707450475</v>
      </c>
      <c r="I53" s="104">
        <v>507.30976763907398</v>
      </c>
      <c r="J53" s="104">
        <v>507.63203263061581</v>
      </c>
      <c r="K53" s="104">
        <v>522.81647448028673</v>
      </c>
      <c r="L53" s="104">
        <v>496.64909528165487</v>
      </c>
      <c r="M53" s="104">
        <v>517.71362423600806</v>
      </c>
      <c r="N53" s="104">
        <v>575.51468758783506</v>
      </c>
      <c r="O53" s="104">
        <v>498.21833640005195</v>
      </c>
      <c r="P53" s="104">
        <v>447.20754658031268</v>
      </c>
      <c r="Q53" s="104">
        <v>589.8091254759421</v>
      </c>
      <c r="R53" s="104">
        <v>590.75564128505641</v>
      </c>
      <c r="S53" s="104">
        <v>464.06867851655505</v>
      </c>
      <c r="T53" s="104">
        <v>548.92733959113832</v>
      </c>
      <c r="U53" s="104">
        <v>570.90031258023566</v>
      </c>
      <c r="V53" s="104">
        <v>464.56356291029994</v>
      </c>
      <c r="W53" s="104">
        <v>523.25073587200563</v>
      </c>
      <c r="DA53" s="132" t="s">
        <v>2459</v>
      </c>
    </row>
    <row r="54" spans="1:105" ht="12" customHeight="1" x14ac:dyDescent="0.25">
      <c r="A54" s="106" t="s">
        <v>122</v>
      </c>
      <c r="B54" s="101">
        <v>1167.6367957945658</v>
      </c>
      <c r="C54" s="101">
        <v>1077.6769536743491</v>
      </c>
      <c r="D54" s="101">
        <v>1095.7353458370269</v>
      </c>
      <c r="E54" s="101">
        <v>1080.9115109033771</v>
      </c>
      <c r="F54" s="101">
        <v>1095.4098046655222</v>
      </c>
      <c r="G54" s="101">
        <v>1048.8096823941917</v>
      </c>
      <c r="H54" s="101">
        <v>999.05586648328892</v>
      </c>
      <c r="I54" s="101">
        <v>1003.0412477957605</v>
      </c>
      <c r="J54" s="101">
        <v>1009.2854635222576</v>
      </c>
      <c r="K54" s="101">
        <v>917.10593882478327</v>
      </c>
      <c r="L54" s="101">
        <v>870.68505853936665</v>
      </c>
      <c r="M54" s="101">
        <v>1037.2516420792319</v>
      </c>
      <c r="N54" s="101">
        <v>883.90256554099426</v>
      </c>
      <c r="O54" s="101">
        <v>1209.0431119221396</v>
      </c>
      <c r="P54" s="101">
        <v>1506.0690982441333</v>
      </c>
      <c r="Q54" s="101">
        <v>921.1940632290341</v>
      </c>
      <c r="R54" s="101">
        <v>927.55564328593141</v>
      </c>
      <c r="S54" s="101">
        <v>946.67010105126167</v>
      </c>
      <c r="T54" s="101">
        <v>1014.3070008068953</v>
      </c>
      <c r="U54" s="101">
        <v>1050.396999966056</v>
      </c>
      <c r="V54" s="101">
        <v>982.08408215574786</v>
      </c>
      <c r="W54" s="101">
        <v>989.62085053410021</v>
      </c>
      <c r="DA54" s="131" t="s">
        <v>2460</v>
      </c>
    </row>
    <row r="55" spans="1:105" ht="12" customHeight="1" x14ac:dyDescent="0.25">
      <c r="A55" s="107" t="s">
        <v>121</v>
      </c>
      <c r="B55" s="104">
        <v>1167.6367957945658</v>
      </c>
      <c r="C55" s="104">
        <v>1077.3634711226964</v>
      </c>
      <c r="D55" s="104">
        <v>1095.2521698195369</v>
      </c>
      <c r="E55" s="104">
        <v>1080.4145114433752</v>
      </c>
      <c r="F55" s="104">
        <v>1094.9092243383875</v>
      </c>
      <c r="G55" s="104">
        <v>1048.3325355680361</v>
      </c>
      <c r="H55" s="104">
        <v>998.70878632897791</v>
      </c>
      <c r="I55" s="104">
        <v>1002.9322406481044</v>
      </c>
      <c r="J55" s="104">
        <v>1008.8573298299567</v>
      </c>
      <c r="K55" s="104">
        <v>917.49927837605094</v>
      </c>
      <c r="L55" s="104">
        <v>870.97886121070519</v>
      </c>
      <c r="M55" s="104">
        <v>1035.9915424494416</v>
      </c>
      <c r="N55" s="104">
        <v>881.59777646456462</v>
      </c>
      <c r="O55" s="104">
        <v>1207.3582516617078</v>
      </c>
      <c r="P55" s="104">
        <v>1506.6737618816894</v>
      </c>
      <c r="Q55" s="104">
        <v>922.48246201933466</v>
      </c>
      <c r="R55" s="104">
        <v>930.60702840452439</v>
      </c>
      <c r="S55" s="104">
        <v>949.32989215034752</v>
      </c>
      <c r="T55" s="104">
        <v>1012.0880251163601</v>
      </c>
      <c r="U55" s="104">
        <v>1049.6637803235083</v>
      </c>
      <c r="V55" s="104">
        <v>973.1979616274574</v>
      </c>
      <c r="W55" s="104">
        <v>983.15122557446239</v>
      </c>
      <c r="DA55" s="132" t="s">
        <v>2461</v>
      </c>
    </row>
    <row r="56" spans="1:105" ht="12" customHeight="1" x14ac:dyDescent="0.25">
      <c r="A56" s="108" t="s">
        <v>53</v>
      </c>
      <c r="B56" s="98">
        <v>600.70121015608754</v>
      </c>
      <c r="C56" s="98">
        <v>536.31298508272698</v>
      </c>
      <c r="D56" s="98">
        <v>547.70168175939</v>
      </c>
      <c r="E56" s="98">
        <v>538.96616004831787</v>
      </c>
      <c r="F56" s="98">
        <v>553.44317363463972</v>
      </c>
      <c r="G56" s="98">
        <v>528.62749419909539</v>
      </c>
      <c r="H56" s="98">
        <v>491.09509071651593</v>
      </c>
      <c r="I56" s="98">
        <v>500.26727343698553</v>
      </c>
      <c r="J56" s="98">
        <v>502.07593363165012</v>
      </c>
      <c r="K56" s="98">
        <v>429.31650217080914</v>
      </c>
      <c r="L56" s="98">
        <v>395.51311947949017</v>
      </c>
      <c r="M56" s="98">
        <v>506.11760109462864</v>
      </c>
      <c r="N56" s="98">
        <v>402.08899229426851</v>
      </c>
      <c r="O56" s="98">
        <v>650.16852301010454</v>
      </c>
      <c r="P56" s="98">
        <v>879.03405125822883</v>
      </c>
      <c r="Q56" s="98">
        <v>389.35364809658711</v>
      </c>
      <c r="R56" s="98">
        <v>386.27319475701859</v>
      </c>
      <c r="S56" s="98">
        <v>394.8687780917611</v>
      </c>
      <c r="T56" s="98">
        <v>481.3765345403861</v>
      </c>
      <c r="U56" s="98">
        <v>492.31065983524735</v>
      </c>
      <c r="V56" s="98">
        <v>463.64539163483585</v>
      </c>
      <c r="W56" s="98">
        <v>490.61459900083725</v>
      </c>
      <c r="DA56" s="63" t="s">
        <v>2462</v>
      </c>
    </row>
    <row r="57" spans="1:105" ht="12" customHeight="1" x14ac:dyDescent="0.25">
      <c r="A57" s="108" t="s">
        <v>52</v>
      </c>
      <c r="B57" s="98">
        <v>566.93558563847853</v>
      </c>
      <c r="C57" s="98">
        <v>541.05048603996954</v>
      </c>
      <c r="D57" s="98">
        <v>547.55048806014668</v>
      </c>
      <c r="E57" s="98">
        <v>541.44835139505744</v>
      </c>
      <c r="F57" s="98">
        <v>541.46605070374812</v>
      </c>
      <c r="G57" s="98">
        <v>519.70504136894067</v>
      </c>
      <c r="H57" s="98">
        <v>507.61369561246187</v>
      </c>
      <c r="I57" s="98">
        <v>502.66496721111895</v>
      </c>
      <c r="J57" s="98">
        <v>506.78139619830671</v>
      </c>
      <c r="K57" s="98">
        <v>488.18277620524185</v>
      </c>
      <c r="L57" s="98">
        <v>475.46574173121519</v>
      </c>
      <c r="M57" s="98">
        <v>529.87394135481304</v>
      </c>
      <c r="N57" s="98">
        <v>479.50878417029617</v>
      </c>
      <c r="O57" s="98">
        <v>557.1897286516031</v>
      </c>
      <c r="P57" s="98">
        <v>627.63971062346047</v>
      </c>
      <c r="Q57" s="98">
        <v>533.12881392274755</v>
      </c>
      <c r="R57" s="98">
        <v>544.33383364750568</v>
      </c>
      <c r="S57" s="98">
        <v>554.46111405858653</v>
      </c>
      <c r="T57" s="98">
        <v>530.71149057597404</v>
      </c>
      <c r="U57" s="98">
        <v>557.35312048826086</v>
      </c>
      <c r="V57" s="98">
        <v>509.55256999262133</v>
      </c>
      <c r="W57" s="98">
        <v>492.53662657362526</v>
      </c>
      <c r="DA57" s="63" t="s">
        <v>2463</v>
      </c>
    </row>
    <row r="58" spans="1:105" ht="12" customHeight="1" x14ac:dyDescent="0.25">
      <c r="A58" s="121" t="s">
        <v>54</v>
      </c>
      <c r="B58" s="122">
        <v>596.26611480501515</v>
      </c>
      <c r="C58" s="122">
        <v>606.72341612279467</v>
      </c>
      <c r="D58" s="122">
        <v>542.15618779632757</v>
      </c>
      <c r="E58" s="122">
        <v>502.92999598632008</v>
      </c>
      <c r="F58" s="122">
        <v>546.54886606665355</v>
      </c>
      <c r="G58" s="122">
        <v>565.38050008866969</v>
      </c>
      <c r="H58" s="122">
        <v>563.46526240397679</v>
      </c>
      <c r="I58" s="122">
        <v>513.3236069601935</v>
      </c>
      <c r="J58" s="122">
        <v>543.89990613208192</v>
      </c>
      <c r="K58" s="122">
        <v>590.73673312088476</v>
      </c>
      <c r="L58" s="122">
        <v>510.76697653403801</v>
      </c>
      <c r="M58" s="122">
        <v>621.52887096513848</v>
      </c>
      <c r="N58" s="122">
        <v>624.83247023500815</v>
      </c>
      <c r="O58" s="122">
        <v>645.08413753949253</v>
      </c>
      <c r="P58" s="122">
        <v>681.96479832748457</v>
      </c>
      <c r="Q58" s="122">
        <v>474.1305362801408</v>
      </c>
      <c r="R58" s="122">
        <v>483.30000278888014</v>
      </c>
      <c r="S58" s="122">
        <v>422.87096225535691</v>
      </c>
      <c r="T58" s="122">
        <v>494.37310916075143</v>
      </c>
      <c r="U58" s="122">
        <v>543.47079257091684</v>
      </c>
      <c r="V58" s="122">
        <v>332.26092176642328</v>
      </c>
      <c r="W58" s="122">
        <v>276.76196937588543</v>
      </c>
      <c r="DA58" s="130" t="s">
        <v>2464</v>
      </c>
    </row>
    <row r="59" spans="1:105" ht="12" customHeight="1" x14ac:dyDescent="0.25">
      <c r="A59" s="97" t="s">
        <v>50</v>
      </c>
      <c r="B59" s="98">
        <v>571.95596890553122</v>
      </c>
      <c r="C59" s="98">
        <v>728.75228249631027</v>
      </c>
      <c r="D59" s="98">
        <v>419.87243824645026</v>
      </c>
      <c r="E59" s="98">
        <v>266.67250922929065</v>
      </c>
      <c r="F59" s="98">
        <v>507.3934083910674</v>
      </c>
      <c r="G59" s="98">
        <v>677.36508715743537</v>
      </c>
      <c r="H59" s="98">
        <v>720.7713833747664</v>
      </c>
      <c r="I59" s="98">
        <v>311.72298917220837</v>
      </c>
      <c r="J59" s="98">
        <v>344.54669763335937</v>
      </c>
      <c r="K59" s="98">
        <v>788.81658235630925</v>
      </c>
      <c r="L59" s="98">
        <v>687.50469617394708</v>
      </c>
      <c r="M59" s="98">
        <v>456.94994410966069</v>
      </c>
      <c r="N59" s="98">
        <v>363.72431907151116</v>
      </c>
      <c r="O59" s="98">
        <v>522.36052335534418</v>
      </c>
      <c r="P59" s="98">
        <v>631.86042850733668</v>
      </c>
      <c r="Q59" s="98">
        <v>514.06493560787771</v>
      </c>
      <c r="R59" s="98">
        <v>510.23857183677507</v>
      </c>
      <c r="S59" s="98">
        <v>391.99935320847004</v>
      </c>
      <c r="T59" s="98">
        <v>433.70657557688156</v>
      </c>
      <c r="U59" s="98">
        <v>536.38695511136984</v>
      </c>
      <c r="V59" s="98">
        <v>422.546038420164</v>
      </c>
      <c r="W59" s="98">
        <v>218.21678640657188</v>
      </c>
      <c r="DA59" s="63" t="s">
        <v>2465</v>
      </c>
    </row>
    <row r="60" spans="1:105" ht="12" customHeight="1" x14ac:dyDescent="0.25">
      <c r="A60" s="109" t="s">
        <v>120</v>
      </c>
      <c r="B60" s="33">
        <v>612.36402183089558</v>
      </c>
      <c r="C60" s="33">
        <v>542.87357353424159</v>
      </c>
      <c r="D60" s="33">
        <v>577.2418815007527</v>
      </c>
      <c r="E60" s="33">
        <v>550.22363455413165</v>
      </c>
      <c r="F60" s="33">
        <v>554.68272017342235</v>
      </c>
      <c r="G60" s="33">
        <v>538.13495480548454</v>
      </c>
      <c r="H60" s="33">
        <v>527.83868288795907</v>
      </c>
      <c r="I60" s="33">
        <v>547.73160891841508</v>
      </c>
      <c r="J60" s="33">
        <v>576.48830168669792</v>
      </c>
      <c r="K60" s="33">
        <v>552.22630263717792</v>
      </c>
      <c r="L60" s="33">
        <v>477.40557187462821</v>
      </c>
      <c r="M60" s="33">
        <v>641.78937779157582</v>
      </c>
      <c r="N60" s="33">
        <v>642.56070149955269</v>
      </c>
      <c r="O60" s="33">
        <v>651.33178644132317</v>
      </c>
      <c r="P60" s="33">
        <v>684.44460343120068</v>
      </c>
      <c r="Q60" s="33">
        <v>472.11109326691229</v>
      </c>
      <c r="R60" s="33">
        <v>481.88547958945253</v>
      </c>
      <c r="S60" s="33">
        <v>424.57594535426585</v>
      </c>
      <c r="T60" s="33">
        <v>498.31345600569915</v>
      </c>
      <c r="U60" s="33">
        <v>544.01327997794567</v>
      </c>
      <c r="V60" s="33">
        <v>324.59696268718881</v>
      </c>
      <c r="W60" s="33">
        <v>280.57826116889345</v>
      </c>
      <c r="DA60" s="60" t="s">
        <v>2466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14912.467367476971</v>
      </c>
      <c r="C62" s="117">
        <f t="shared" si="21"/>
        <v>16049.484258940103</v>
      </c>
      <c r="D62" s="117">
        <f t="shared" si="21"/>
        <v>15611.255618606994</v>
      </c>
      <c r="E62" s="117">
        <f t="shared" si="21"/>
        <v>16321.448510430877</v>
      </c>
      <c r="F62" s="117">
        <f t="shared" si="21"/>
        <v>17238.073450491305</v>
      </c>
      <c r="G62" s="117">
        <f t="shared" si="21"/>
        <v>17123.316575484983</v>
      </c>
      <c r="H62" s="117">
        <f t="shared" si="21"/>
        <v>15906.243685834312</v>
      </c>
      <c r="I62" s="117">
        <f t="shared" si="21"/>
        <v>15607.186619000362</v>
      </c>
      <c r="J62" s="117">
        <f t="shared" si="21"/>
        <v>16194.208329023058</v>
      </c>
      <c r="K62" s="117">
        <f t="shared" si="21"/>
        <v>15281.713811568738</v>
      </c>
      <c r="L62" s="117">
        <f t="shared" si="21"/>
        <v>17363.047339840581</v>
      </c>
      <c r="M62" s="117">
        <f t="shared" si="21"/>
        <v>16374.927475889712</v>
      </c>
      <c r="N62" s="117">
        <f t="shared" si="21"/>
        <v>14852.18625976371</v>
      </c>
      <c r="O62" s="117">
        <f t="shared" si="21"/>
        <v>15883.898004089007</v>
      </c>
      <c r="P62" s="117">
        <f t="shared" si="21"/>
        <v>14505.058446351779</v>
      </c>
      <c r="Q62" s="117">
        <f t="shared" si="21"/>
        <v>14936.52972936846</v>
      </c>
      <c r="R62" s="117">
        <f t="shared" ref="R62:V62" si="22">R63+R66+R68+R77</f>
        <v>14898.118563675396</v>
      </c>
      <c r="S62" s="117">
        <f t="shared" si="22"/>
        <v>15777.403339728739</v>
      </c>
      <c r="T62" s="117">
        <f t="shared" si="22"/>
        <v>14006.410153022378</v>
      </c>
      <c r="U62" s="117">
        <f t="shared" si="22"/>
        <v>13747.93671370242</v>
      </c>
      <c r="V62" s="117">
        <f t="shared" si="22"/>
        <v>13882.494453150375</v>
      </c>
      <c r="W62" s="117">
        <f t="shared" ref="W62" si="23">W63+W66+W68+W77</f>
        <v>13234.59672805541</v>
      </c>
      <c r="DA62" s="129" t="s">
        <v>2467</v>
      </c>
    </row>
    <row r="63" spans="1:105" ht="12.95" customHeight="1" x14ac:dyDescent="0.25">
      <c r="A63" s="121" t="s">
        <v>57</v>
      </c>
      <c r="B63" s="122">
        <f t="shared" ref="B63:Q63" si="24">SUM(B64:B65)</f>
        <v>13173.907342547709</v>
      </c>
      <c r="C63" s="122">
        <f t="shared" si="24"/>
        <v>14290.98923510343</v>
      </c>
      <c r="D63" s="122">
        <f t="shared" si="24"/>
        <v>13868.944170262846</v>
      </c>
      <c r="E63" s="122">
        <f t="shared" si="24"/>
        <v>14503.148668595724</v>
      </c>
      <c r="F63" s="122">
        <f t="shared" si="24"/>
        <v>15523.832632304808</v>
      </c>
      <c r="G63" s="122">
        <f t="shared" si="24"/>
        <v>15405.253453386391</v>
      </c>
      <c r="H63" s="122">
        <f t="shared" si="24"/>
        <v>14179.118285969667</v>
      </c>
      <c r="I63" s="122">
        <f t="shared" si="24"/>
        <v>13952.204351478596</v>
      </c>
      <c r="J63" s="122">
        <f t="shared" si="24"/>
        <v>14473.456452625252</v>
      </c>
      <c r="K63" s="122">
        <f t="shared" si="24"/>
        <v>13703.549296882242</v>
      </c>
      <c r="L63" s="122">
        <f t="shared" si="24"/>
        <v>15537.844556712909</v>
      </c>
      <c r="M63" s="122">
        <f t="shared" si="24"/>
        <v>14432.588304232999</v>
      </c>
      <c r="N63" s="122">
        <f t="shared" si="24"/>
        <v>13003.495104632184</v>
      </c>
      <c r="O63" s="122">
        <f t="shared" si="24"/>
        <v>13872.373767329356</v>
      </c>
      <c r="P63" s="122">
        <f t="shared" si="24"/>
        <v>12383.686471615372</v>
      </c>
      <c r="Q63" s="122">
        <f t="shared" si="24"/>
        <v>13113.889335395885</v>
      </c>
      <c r="R63" s="122">
        <f t="shared" ref="R63:V63" si="25">SUM(R64:R65)</f>
        <v>13145.304443474246</v>
      </c>
      <c r="S63" s="122">
        <f t="shared" si="25"/>
        <v>14087.913499853035</v>
      </c>
      <c r="T63" s="122">
        <f t="shared" si="25"/>
        <v>12210.634496705683</v>
      </c>
      <c r="U63" s="122">
        <f t="shared" si="25"/>
        <v>11681.381711113147</v>
      </c>
      <c r="V63" s="122">
        <f t="shared" si="25"/>
        <v>12172.370499860639</v>
      </c>
      <c r="W63" s="122">
        <f t="shared" ref="W63" si="26">SUM(W64:W65)</f>
        <v>11519.817991452355</v>
      </c>
      <c r="DA63" s="130" t="s">
        <v>2468</v>
      </c>
    </row>
    <row r="64" spans="1:105" ht="12" customHeight="1" x14ac:dyDescent="0.25">
      <c r="A64" s="97" t="s">
        <v>217</v>
      </c>
      <c r="B64" s="98">
        <v>12852.592529314838</v>
      </c>
      <c r="C64" s="98">
        <v>13949.399485571636</v>
      </c>
      <c r="D64" s="98">
        <v>13543.761994604842</v>
      </c>
      <c r="E64" s="98">
        <v>14177.587446571526</v>
      </c>
      <c r="F64" s="98">
        <v>15170.955731078748</v>
      </c>
      <c r="G64" s="98">
        <v>15062.036715579012</v>
      </c>
      <c r="H64" s="98">
        <v>13873.91941768196</v>
      </c>
      <c r="I64" s="98">
        <v>13649.494624044626</v>
      </c>
      <c r="J64" s="98">
        <v>14162.311246827963</v>
      </c>
      <c r="K64" s="98">
        <v>13414.293709755442</v>
      </c>
      <c r="L64" s="98">
        <v>15216.273104824251</v>
      </c>
      <c r="M64" s="98">
        <v>14135.986019061405</v>
      </c>
      <c r="N64" s="98">
        <v>12743.474547095371</v>
      </c>
      <c r="O64" s="98">
        <v>13595.393532235492</v>
      </c>
      <c r="P64" s="98">
        <v>12136.004055066742</v>
      </c>
      <c r="Q64" s="98">
        <v>12857.219188545178</v>
      </c>
      <c r="R64" s="98">
        <v>12889.526863720743</v>
      </c>
      <c r="S64" s="98">
        <v>13818.097153398265</v>
      </c>
      <c r="T64" s="98">
        <v>11975.225639798711</v>
      </c>
      <c r="U64" s="98">
        <v>11453.781721916364</v>
      </c>
      <c r="V64" s="98">
        <v>11939.904717443627</v>
      </c>
      <c r="W64" s="98">
        <v>11300.820963233722</v>
      </c>
      <c r="DA64" s="63" t="s">
        <v>2469</v>
      </c>
    </row>
    <row r="65" spans="1:105" ht="12" customHeight="1" x14ac:dyDescent="0.25">
      <c r="A65" s="97" t="s">
        <v>53</v>
      </c>
      <c r="B65" s="98">
        <v>321.3148132328709</v>
      </c>
      <c r="C65" s="98">
        <v>341.58974953179518</v>
      </c>
      <c r="D65" s="98">
        <v>325.18217565800393</v>
      </c>
      <c r="E65" s="98">
        <v>325.56122202419846</v>
      </c>
      <c r="F65" s="98">
        <v>352.87690122606085</v>
      </c>
      <c r="G65" s="98">
        <v>343.21673780737939</v>
      </c>
      <c r="H65" s="98">
        <v>305.19886828770763</v>
      </c>
      <c r="I65" s="98">
        <v>302.70972743397056</v>
      </c>
      <c r="J65" s="98">
        <v>311.14520579728998</v>
      </c>
      <c r="K65" s="98">
        <v>289.25558712679884</v>
      </c>
      <c r="L65" s="98">
        <v>321.57145188865877</v>
      </c>
      <c r="M65" s="98">
        <v>296.60228517159334</v>
      </c>
      <c r="N65" s="98">
        <v>260.02055753681225</v>
      </c>
      <c r="O65" s="98">
        <v>276.98023509386451</v>
      </c>
      <c r="P65" s="98">
        <v>247.68241654863041</v>
      </c>
      <c r="Q65" s="98">
        <v>256.67014685070689</v>
      </c>
      <c r="R65" s="98">
        <v>255.77757975350329</v>
      </c>
      <c r="S65" s="98">
        <v>269.8163464547701</v>
      </c>
      <c r="T65" s="98">
        <v>235.40885690697141</v>
      </c>
      <c r="U65" s="98">
        <v>227.5999891967831</v>
      </c>
      <c r="V65" s="98">
        <v>232.46578241701172</v>
      </c>
      <c r="W65" s="98">
        <v>218.99702821863346</v>
      </c>
      <c r="DA65" s="63" t="s">
        <v>2470</v>
      </c>
    </row>
    <row r="66" spans="1:105" ht="12.95" customHeight="1" x14ac:dyDescent="0.25">
      <c r="A66" s="121" t="s">
        <v>92</v>
      </c>
      <c r="B66" s="122">
        <f t="shared" ref="B66:W66" si="27">B67</f>
        <v>66.083325940271649</v>
      </c>
      <c r="C66" s="122">
        <f t="shared" si="27"/>
        <v>70.577425409716724</v>
      </c>
      <c r="D66" s="122">
        <f t="shared" si="27"/>
        <v>77.971236119685244</v>
      </c>
      <c r="E66" s="122">
        <f t="shared" si="27"/>
        <v>194.09631207082796</v>
      </c>
      <c r="F66" s="122">
        <f t="shared" si="27"/>
        <v>85.187369885338086</v>
      </c>
      <c r="G66" s="122">
        <f t="shared" si="27"/>
        <v>112.11957953034266</v>
      </c>
      <c r="H66" s="122">
        <f t="shared" si="27"/>
        <v>215.6754259049674</v>
      </c>
      <c r="I66" s="122">
        <f t="shared" si="27"/>
        <v>124.12913866623781</v>
      </c>
      <c r="J66" s="122">
        <f t="shared" si="27"/>
        <v>123.01699004818438</v>
      </c>
      <c r="K66" s="122">
        <f t="shared" si="27"/>
        <v>132.3865077307031</v>
      </c>
      <c r="L66" s="122">
        <f t="shared" si="27"/>
        <v>184.64480793054614</v>
      </c>
      <c r="M66" s="122">
        <f t="shared" si="27"/>
        <v>215.64036871386656</v>
      </c>
      <c r="N66" s="122">
        <f t="shared" si="27"/>
        <v>227.67620743591726</v>
      </c>
      <c r="O66" s="122">
        <f t="shared" si="27"/>
        <v>253.50364798435896</v>
      </c>
      <c r="P66" s="122">
        <f t="shared" si="27"/>
        <v>261.48545784784022</v>
      </c>
      <c r="Q66" s="122">
        <f t="shared" si="27"/>
        <v>297.17154007362586</v>
      </c>
      <c r="R66" s="122">
        <f t="shared" si="27"/>
        <v>300.17513359129038</v>
      </c>
      <c r="S66" s="122">
        <f t="shared" si="27"/>
        <v>266.57480462062335</v>
      </c>
      <c r="T66" s="122">
        <f t="shared" si="27"/>
        <v>334.29419984216275</v>
      </c>
      <c r="U66" s="122">
        <f t="shared" si="27"/>
        <v>378.05922689720762</v>
      </c>
      <c r="V66" s="122">
        <f t="shared" si="27"/>
        <v>414.64608085307287</v>
      </c>
      <c r="W66" s="122">
        <f t="shared" si="27"/>
        <v>437.15577366734823</v>
      </c>
      <c r="DA66" s="130" t="s">
        <v>2471</v>
      </c>
    </row>
    <row r="67" spans="1:105" ht="12" customHeight="1" x14ac:dyDescent="0.25">
      <c r="A67" s="97" t="s">
        <v>53</v>
      </c>
      <c r="B67" s="98">
        <f>IF(RES_hhdet_tes!B67=0,0,RES_hhdet_tes!B67*1000*11630/RES_hhdet_num!B62)</f>
        <v>66.083325940271649</v>
      </c>
      <c r="C67" s="98">
        <f>IF(RES_hhdet_tes!C67=0,0,RES_hhdet_tes!C67*1000*11630/RES_hhdet_num!C62)</f>
        <v>70.577425409716724</v>
      </c>
      <c r="D67" s="98">
        <f>IF(RES_hhdet_tes!D67=0,0,RES_hhdet_tes!D67*1000*11630/RES_hhdet_num!D62)</f>
        <v>77.971236119685244</v>
      </c>
      <c r="E67" s="98">
        <f>IF(RES_hhdet_tes!E67=0,0,RES_hhdet_tes!E67*1000*11630/RES_hhdet_num!E62)</f>
        <v>194.09631207082796</v>
      </c>
      <c r="F67" s="98">
        <f>IF(RES_hhdet_tes!F67=0,0,RES_hhdet_tes!F67*1000*11630/RES_hhdet_num!F62)</f>
        <v>85.187369885338086</v>
      </c>
      <c r="G67" s="98">
        <f>IF(RES_hhdet_tes!G67=0,0,RES_hhdet_tes!G67*1000*11630/RES_hhdet_num!G62)</f>
        <v>112.11957953034266</v>
      </c>
      <c r="H67" s="98">
        <f>IF(RES_hhdet_tes!H67=0,0,RES_hhdet_tes!H67*1000*11630/RES_hhdet_num!H62)</f>
        <v>215.6754259049674</v>
      </c>
      <c r="I67" s="98">
        <f>IF(RES_hhdet_tes!I67=0,0,RES_hhdet_tes!I67*1000*11630/RES_hhdet_num!I62)</f>
        <v>124.12913866623781</v>
      </c>
      <c r="J67" s="98">
        <f>IF(RES_hhdet_tes!J67=0,0,RES_hhdet_tes!J67*1000*11630/RES_hhdet_num!J62)</f>
        <v>123.01699004818438</v>
      </c>
      <c r="K67" s="98">
        <f>IF(RES_hhdet_tes!K67=0,0,RES_hhdet_tes!K67*1000*11630/RES_hhdet_num!K62)</f>
        <v>132.3865077307031</v>
      </c>
      <c r="L67" s="98">
        <f>IF(RES_hhdet_tes!L67=0,0,RES_hhdet_tes!L67*1000*11630/RES_hhdet_num!L62)</f>
        <v>184.64480793054614</v>
      </c>
      <c r="M67" s="98">
        <f>IF(RES_hhdet_tes!M67=0,0,RES_hhdet_tes!M67*1000*11630/RES_hhdet_num!M62)</f>
        <v>215.64036871386656</v>
      </c>
      <c r="N67" s="98">
        <f>IF(RES_hhdet_tes!N67=0,0,RES_hhdet_tes!N67*1000*11630/RES_hhdet_num!N62)</f>
        <v>227.67620743591726</v>
      </c>
      <c r="O67" s="98">
        <f>IF(RES_hhdet_tes!O67=0,0,RES_hhdet_tes!O67*1000*11630/RES_hhdet_num!O62)</f>
        <v>253.50364798435896</v>
      </c>
      <c r="P67" s="98">
        <f>IF(RES_hhdet_tes!P67=0,0,RES_hhdet_tes!P67*1000*11630/RES_hhdet_num!P62)</f>
        <v>261.48545784784022</v>
      </c>
      <c r="Q67" s="98">
        <f>IF(RES_hhdet_tes!Q67=0,0,RES_hhdet_tes!Q67*1000*11630/RES_hhdet_num!Q62)</f>
        <v>297.17154007362586</v>
      </c>
      <c r="R67" s="98">
        <f>IF(RES_hhdet_tes!R67=0,0,RES_hhdet_tes!R67*1000*11630/RES_hhdet_num!R62)</f>
        <v>300.17513359129038</v>
      </c>
      <c r="S67" s="98">
        <f>IF(RES_hhdet_tes!S67=0,0,RES_hhdet_tes!S67*1000*11630/RES_hhdet_num!S62)</f>
        <v>266.57480462062335</v>
      </c>
      <c r="T67" s="98">
        <f>IF(RES_hhdet_tes!T67=0,0,RES_hhdet_tes!T67*1000*11630/RES_hhdet_num!T62)</f>
        <v>334.29419984216275</v>
      </c>
      <c r="U67" s="98">
        <f>IF(RES_hhdet_tes!U67=0,0,RES_hhdet_tes!U67*1000*11630/RES_hhdet_num!U62)</f>
        <v>378.05922689720762</v>
      </c>
      <c r="V67" s="98">
        <f>IF(RES_hhdet_tes!V67=0,0,RES_hhdet_tes!V67*1000*11630/RES_hhdet_num!V62)</f>
        <v>414.64608085307287</v>
      </c>
      <c r="W67" s="98">
        <f>IF(RES_hhdet_tes!W67=0,0,RES_hhdet_tes!W67*1000*11630/RES_hhdet_num!W62)</f>
        <v>437.15577366734823</v>
      </c>
      <c r="DA67" s="63" t="s">
        <v>2472</v>
      </c>
    </row>
    <row r="68" spans="1:105" ht="12" customHeight="1" x14ac:dyDescent="0.25">
      <c r="A68" s="121" t="s">
        <v>55</v>
      </c>
      <c r="B68" s="122">
        <v>1112.4842985772414</v>
      </c>
      <c r="C68" s="122">
        <v>1067.8441070443469</v>
      </c>
      <c r="D68" s="122">
        <v>1099.3860273234229</v>
      </c>
      <c r="E68" s="122">
        <v>1094.5555708815486</v>
      </c>
      <c r="F68" s="122">
        <v>1084.1171581633869</v>
      </c>
      <c r="G68" s="122">
        <v>1064.8735251716619</v>
      </c>
      <c r="H68" s="122">
        <v>983.94530860673092</v>
      </c>
      <c r="I68" s="122">
        <v>1005.350563348915</v>
      </c>
      <c r="J68" s="122">
        <v>1034.2129889069961</v>
      </c>
      <c r="K68" s="122">
        <v>880.44728503645524</v>
      </c>
      <c r="L68" s="122">
        <v>1097.4188326599869</v>
      </c>
      <c r="M68" s="122">
        <v>1131.4014874275761</v>
      </c>
      <c r="N68" s="122">
        <v>943.05843257971355</v>
      </c>
      <c r="O68" s="122">
        <v>1141.7031737036734</v>
      </c>
      <c r="P68" s="122">
        <v>1279.4665485451362</v>
      </c>
      <c r="Q68" s="122">
        <v>1014.81429993088</v>
      </c>
      <c r="R68" s="122">
        <v>978.40688046540424</v>
      </c>
      <c r="S68" s="122">
        <v>930.11715335328904</v>
      </c>
      <c r="T68" s="122">
        <v>995.22238908213046</v>
      </c>
      <c r="U68" s="122">
        <v>1237.6646649798886</v>
      </c>
      <c r="V68" s="122">
        <v>926.87530059954588</v>
      </c>
      <c r="W68" s="122">
        <v>996.65261650182083</v>
      </c>
      <c r="DA68" s="130" t="s">
        <v>2473</v>
      </c>
    </row>
    <row r="69" spans="1:105" ht="12" customHeight="1" x14ac:dyDescent="0.25">
      <c r="A69" s="97" t="s">
        <v>134</v>
      </c>
      <c r="B69" s="98">
        <v>1094.5144756824291</v>
      </c>
      <c r="C69" s="98">
        <v>1064.992076686709</v>
      </c>
      <c r="D69" s="98">
        <v>1100.2515131633745</v>
      </c>
      <c r="E69" s="98">
        <v>1097.2600678782001</v>
      </c>
      <c r="F69" s="98">
        <v>1082.2261623945062</v>
      </c>
      <c r="G69" s="98">
        <v>1067.0444935985008</v>
      </c>
      <c r="H69" s="98">
        <v>982.88117997991162</v>
      </c>
      <c r="I69" s="98">
        <v>1005.4277058020969</v>
      </c>
      <c r="J69" s="98">
        <v>1034.9686199828275</v>
      </c>
      <c r="K69" s="98">
        <v>879.50182758536448</v>
      </c>
      <c r="L69" s="98">
        <v>1103.015914285595</v>
      </c>
      <c r="M69" s="98">
        <v>1133.763272242845</v>
      </c>
      <c r="N69" s="98">
        <v>943.92117161399301</v>
      </c>
      <c r="O69" s="98">
        <v>1140.9368237657429</v>
      </c>
      <c r="P69" s="98">
        <v>1276.0139997055221</v>
      </c>
      <c r="Q69" s="98">
        <v>1018.3066985640903</v>
      </c>
      <c r="R69" s="98">
        <v>980.60034583131267</v>
      </c>
      <c r="S69" s="98">
        <v>929.91681391504846</v>
      </c>
      <c r="T69" s="98">
        <v>995.02365886727773</v>
      </c>
      <c r="U69" s="98">
        <v>1242.2356359519429</v>
      </c>
      <c r="V69" s="98">
        <v>925.87320046706452</v>
      </c>
      <c r="W69" s="98">
        <v>997.28963730433463</v>
      </c>
      <c r="DA69" s="63" t="s">
        <v>2474</v>
      </c>
    </row>
    <row r="70" spans="1:105" ht="12" customHeight="1" x14ac:dyDescent="0.25">
      <c r="A70" s="97" t="s">
        <v>133</v>
      </c>
      <c r="B70" s="98">
        <v>1094.5144756824293</v>
      </c>
      <c r="C70" s="98">
        <v>1064.7447648515019</v>
      </c>
      <c r="D70" s="98">
        <v>1099.86802227984</v>
      </c>
      <c r="E70" s="98">
        <v>1096.8476128148332</v>
      </c>
      <c r="F70" s="98">
        <v>1081.774686184898</v>
      </c>
      <c r="G70" s="98">
        <v>1066.5155986706327</v>
      </c>
      <c r="H70" s="98">
        <v>982.37767765819171</v>
      </c>
      <c r="I70" s="98">
        <v>1004.7665295525845</v>
      </c>
      <c r="J70" s="98">
        <v>1034.1703047931844</v>
      </c>
      <c r="K70" s="98">
        <v>878.80639253514892</v>
      </c>
      <c r="L70" s="98">
        <v>1102.2684125571338</v>
      </c>
      <c r="M70" s="98">
        <v>1133.1147330304702</v>
      </c>
      <c r="N70" s="98">
        <v>943.34747457429432</v>
      </c>
      <c r="O70" s="98">
        <v>1140.091421115372</v>
      </c>
      <c r="P70" s="98">
        <v>1277.5832621224672</v>
      </c>
      <c r="Q70" s="98">
        <v>1017.4504163393639</v>
      </c>
      <c r="R70" s="98">
        <v>979.85228067854166</v>
      </c>
      <c r="S70" s="98">
        <v>929.60382472377751</v>
      </c>
      <c r="T70" s="98">
        <v>995.00421560926191</v>
      </c>
      <c r="U70" s="98">
        <v>1242.7083177899485</v>
      </c>
      <c r="V70" s="98">
        <v>924.34845231126212</v>
      </c>
      <c r="W70" s="98">
        <v>995.66857057875563</v>
      </c>
      <c r="DA70" s="63" t="s">
        <v>2475</v>
      </c>
    </row>
    <row r="71" spans="1:105" ht="12" customHeight="1" x14ac:dyDescent="0.25">
      <c r="A71" s="100" t="s">
        <v>217</v>
      </c>
      <c r="B71" s="101">
        <v>563.06357515177956</v>
      </c>
      <c r="C71" s="101">
        <v>529.96156880505282</v>
      </c>
      <c r="D71" s="101">
        <v>550.04745977805771</v>
      </c>
      <c r="E71" s="101">
        <v>547.5125676628378</v>
      </c>
      <c r="F71" s="101">
        <v>546.32236611363453</v>
      </c>
      <c r="G71" s="101">
        <v>538.61195740993912</v>
      </c>
      <c r="H71" s="101">
        <v>481.9831702955409</v>
      </c>
      <c r="I71" s="101">
        <v>501.20635787448396</v>
      </c>
      <c r="J71" s="101">
        <v>517.74424159933073</v>
      </c>
      <c r="K71" s="101">
        <v>413.56487503100453</v>
      </c>
      <c r="L71" s="101">
        <v>552.38406524866139</v>
      </c>
      <c r="M71" s="101">
        <v>572.92119749651351</v>
      </c>
      <c r="N71" s="101">
        <v>444.53954144694904</v>
      </c>
      <c r="O71" s="101">
        <v>628.38060068481025</v>
      </c>
      <c r="P71" s="101">
        <v>751.98669325130038</v>
      </c>
      <c r="Q71" s="101">
        <v>475.94608276181185</v>
      </c>
      <c r="R71" s="101">
        <v>454.75972347529819</v>
      </c>
      <c r="S71" s="101">
        <v>418.44525844329655</v>
      </c>
      <c r="T71" s="101">
        <v>469.20474681797384</v>
      </c>
      <c r="U71" s="101">
        <v>626.82432567813169</v>
      </c>
      <c r="V71" s="101">
        <v>451.61164348913314</v>
      </c>
      <c r="W71" s="101">
        <v>498.25701552535992</v>
      </c>
      <c r="DA71" s="131" t="s">
        <v>2476</v>
      </c>
    </row>
    <row r="72" spans="1:105" ht="12" customHeight="1" x14ac:dyDescent="0.25">
      <c r="A72" s="103" t="s">
        <v>52</v>
      </c>
      <c r="B72" s="104">
        <v>531.45090053064973</v>
      </c>
      <c r="C72" s="104">
        <v>534.78319604644901</v>
      </c>
      <c r="D72" s="104">
        <v>549.82056250178232</v>
      </c>
      <c r="E72" s="104">
        <v>549.33504515199513</v>
      </c>
      <c r="F72" s="104">
        <v>535.45232007126356</v>
      </c>
      <c r="G72" s="104">
        <v>527.90364126069358</v>
      </c>
      <c r="H72" s="104">
        <v>500.39450736265081</v>
      </c>
      <c r="I72" s="104">
        <v>503.56017167810052</v>
      </c>
      <c r="J72" s="104">
        <v>516.42606319385334</v>
      </c>
      <c r="K72" s="104">
        <v>465.24151750414433</v>
      </c>
      <c r="L72" s="104">
        <v>549.88434730847223</v>
      </c>
      <c r="M72" s="104">
        <v>560.19353553395649</v>
      </c>
      <c r="N72" s="104">
        <v>498.80793312734539</v>
      </c>
      <c r="O72" s="104">
        <v>511.71082043056202</v>
      </c>
      <c r="P72" s="104">
        <v>525.59656887116705</v>
      </c>
      <c r="Q72" s="104">
        <v>541.50433357755207</v>
      </c>
      <c r="R72" s="104">
        <v>525.0925572032437</v>
      </c>
      <c r="S72" s="104">
        <v>511.15856628048101</v>
      </c>
      <c r="T72" s="104">
        <v>525.79946879128818</v>
      </c>
      <c r="U72" s="104">
        <v>615.88399211181684</v>
      </c>
      <c r="V72" s="104">
        <v>472.73680882212909</v>
      </c>
      <c r="W72" s="104">
        <v>497.41155505339589</v>
      </c>
      <c r="DA72" s="132" t="s">
        <v>2477</v>
      </c>
    </row>
    <row r="73" spans="1:105" ht="12" customHeight="1" x14ac:dyDescent="0.25">
      <c r="A73" s="106" t="s">
        <v>122</v>
      </c>
      <c r="B73" s="101">
        <v>1167.6367957945658</v>
      </c>
      <c r="C73" s="101">
        <v>1077.7002474577464</v>
      </c>
      <c r="D73" s="101">
        <v>1095.7693424090085</v>
      </c>
      <c r="E73" s="101">
        <v>1080.9429997940802</v>
      </c>
      <c r="F73" s="101">
        <v>1095.4577360975654</v>
      </c>
      <c r="G73" s="101">
        <v>1048.9672946831386</v>
      </c>
      <c r="H73" s="101">
        <v>1000.102383794732</v>
      </c>
      <c r="I73" s="101">
        <v>1004.2400780031496</v>
      </c>
      <c r="J73" s="101">
        <v>1010.356738715851</v>
      </c>
      <c r="K73" s="101">
        <v>918.90470329160041</v>
      </c>
      <c r="L73" s="101">
        <v>871.96675653983857</v>
      </c>
      <c r="M73" s="101">
        <v>1037.1654636390786</v>
      </c>
      <c r="N73" s="101">
        <v>884.47395755057914</v>
      </c>
      <c r="O73" s="101">
        <v>1212.854312003235</v>
      </c>
      <c r="P73" s="101">
        <v>1507.260859789146</v>
      </c>
      <c r="Q73" s="101">
        <v>922.13252194012352</v>
      </c>
      <c r="R73" s="101">
        <v>928.34674033911665</v>
      </c>
      <c r="S73" s="101">
        <v>945.59584265165392</v>
      </c>
      <c r="T73" s="101">
        <v>1001.7346099471109</v>
      </c>
      <c r="U73" s="101">
        <v>1036.245157076246</v>
      </c>
      <c r="V73" s="101">
        <v>972.20048043312306</v>
      </c>
      <c r="W73" s="101">
        <v>982.73144042116553</v>
      </c>
      <c r="DA73" s="131" t="s">
        <v>2478</v>
      </c>
    </row>
    <row r="74" spans="1:105" ht="12" customHeight="1" x14ac:dyDescent="0.25">
      <c r="A74" s="107" t="s">
        <v>121</v>
      </c>
      <c r="B74" s="104">
        <v>1167.6367957945656</v>
      </c>
      <c r="C74" s="104">
        <v>1077.3556638042674</v>
      </c>
      <c r="D74" s="104">
        <v>1095.2232828810945</v>
      </c>
      <c r="E74" s="104">
        <v>1080.3614725368705</v>
      </c>
      <c r="F74" s="104">
        <v>1094.8696354997985</v>
      </c>
      <c r="G74" s="104">
        <v>1048.4458477004712</v>
      </c>
      <c r="H74" s="104">
        <v>1000.3046357136794</v>
      </c>
      <c r="I74" s="104">
        <v>1004.6495752357904</v>
      </c>
      <c r="J74" s="104">
        <v>1011.0660684490189</v>
      </c>
      <c r="K74" s="104">
        <v>920.12507621190048</v>
      </c>
      <c r="L74" s="104">
        <v>871.91116052183918</v>
      </c>
      <c r="M74" s="104">
        <v>1034.8306722851705</v>
      </c>
      <c r="N74" s="104">
        <v>884.33426314255405</v>
      </c>
      <c r="O74" s="104">
        <v>1212.1636286718881</v>
      </c>
      <c r="P74" s="104">
        <v>1508.2566657515724</v>
      </c>
      <c r="Q74" s="104">
        <v>910.69170637996024</v>
      </c>
      <c r="R74" s="104">
        <v>917.34413252584091</v>
      </c>
      <c r="S74" s="104">
        <v>936.78543061870607</v>
      </c>
      <c r="T74" s="104">
        <v>1003.0985451057682</v>
      </c>
      <c r="U74" s="104">
        <v>1042.0964481526635</v>
      </c>
      <c r="V74" s="104">
        <v>974.39101571369338</v>
      </c>
      <c r="W74" s="104">
        <v>986.62483047724777</v>
      </c>
      <c r="DA74" s="132" t="s">
        <v>2479</v>
      </c>
    </row>
    <row r="75" spans="1:105" ht="12" customHeight="1" x14ac:dyDescent="0.25">
      <c r="A75" s="108" t="s">
        <v>53</v>
      </c>
      <c r="B75" s="98">
        <v>600.70121015608743</v>
      </c>
      <c r="C75" s="98">
        <v>536.30909858911127</v>
      </c>
      <c r="D75" s="98">
        <v>547.6872362963253</v>
      </c>
      <c r="E75" s="98">
        <v>538.93970152201223</v>
      </c>
      <c r="F75" s="98">
        <v>553.42316268580271</v>
      </c>
      <c r="G75" s="98">
        <v>528.68463247020611</v>
      </c>
      <c r="H75" s="98">
        <v>491.87981776515903</v>
      </c>
      <c r="I75" s="98">
        <v>501.12388792891318</v>
      </c>
      <c r="J75" s="98">
        <v>503.17515199635261</v>
      </c>
      <c r="K75" s="98">
        <v>430.54516618053981</v>
      </c>
      <c r="L75" s="98">
        <v>395.93647832923608</v>
      </c>
      <c r="M75" s="98">
        <v>505.55047597955843</v>
      </c>
      <c r="N75" s="98">
        <v>403.33707980101326</v>
      </c>
      <c r="O75" s="98">
        <v>652.75624282641888</v>
      </c>
      <c r="P75" s="98">
        <v>879.95756000756694</v>
      </c>
      <c r="Q75" s="98">
        <v>384.37710500658983</v>
      </c>
      <c r="R75" s="98">
        <v>380.76807712259455</v>
      </c>
      <c r="S75" s="98">
        <v>389.65097526286416</v>
      </c>
      <c r="T75" s="98">
        <v>477.10089385753008</v>
      </c>
      <c r="U75" s="98">
        <v>488.76144877923389</v>
      </c>
      <c r="V75" s="98">
        <v>464.21377962049229</v>
      </c>
      <c r="W75" s="98">
        <v>492.34800606186315</v>
      </c>
      <c r="DA75" s="63" t="s">
        <v>2480</v>
      </c>
    </row>
    <row r="76" spans="1:105" ht="12" customHeight="1" x14ac:dyDescent="0.25">
      <c r="A76" s="108" t="s">
        <v>52</v>
      </c>
      <c r="B76" s="98">
        <v>566.9355856384783</v>
      </c>
      <c r="C76" s="98">
        <v>541.04656521515574</v>
      </c>
      <c r="D76" s="98">
        <v>547.53604658476922</v>
      </c>
      <c r="E76" s="98">
        <v>541.42177101485822</v>
      </c>
      <c r="F76" s="98">
        <v>541.44647281399568</v>
      </c>
      <c r="G76" s="98">
        <v>519.76121523026495</v>
      </c>
      <c r="H76" s="98">
        <v>508.42481794852046</v>
      </c>
      <c r="I76" s="98">
        <v>503.52568730687733</v>
      </c>
      <c r="J76" s="98">
        <v>507.89091645266626</v>
      </c>
      <c r="K76" s="98">
        <v>489.57991003136073</v>
      </c>
      <c r="L76" s="98">
        <v>475.9746821926031</v>
      </c>
      <c r="M76" s="98">
        <v>529.28019630561187</v>
      </c>
      <c r="N76" s="98">
        <v>480.99718334154068</v>
      </c>
      <c r="O76" s="98">
        <v>559.40738584546921</v>
      </c>
      <c r="P76" s="98">
        <v>628.2991057440056</v>
      </c>
      <c r="Q76" s="98">
        <v>526.31460137337035</v>
      </c>
      <c r="R76" s="98">
        <v>536.57605540324641</v>
      </c>
      <c r="S76" s="98">
        <v>547.13445535584185</v>
      </c>
      <c r="T76" s="98">
        <v>525.99765124823796</v>
      </c>
      <c r="U76" s="98">
        <v>553.33499937342981</v>
      </c>
      <c r="V76" s="98">
        <v>510.17723609320115</v>
      </c>
      <c r="W76" s="98">
        <v>494.27682441538457</v>
      </c>
      <c r="DA76" s="63" t="s">
        <v>2481</v>
      </c>
    </row>
    <row r="77" spans="1:105" ht="12" customHeight="1" x14ac:dyDescent="0.25">
      <c r="A77" s="121" t="s">
        <v>54</v>
      </c>
      <c r="B77" s="122">
        <v>559.99240041174983</v>
      </c>
      <c r="C77" s="122">
        <v>620.073491382611</v>
      </c>
      <c r="D77" s="122">
        <v>564.95418490103964</v>
      </c>
      <c r="E77" s="122">
        <v>529.64795888277683</v>
      </c>
      <c r="F77" s="122">
        <v>544.93629013777297</v>
      </c>
      <c r="G77" s="122">
        <v>541.07001739659017</v>
      </c>
      <c r="H77" s="122">
        <v>527.50466535294606</v>
      </c>
      <c r="I77" s="122">
        <v>525.502565506613</v>
      </c>
      <c r="J77" s="122">
        <v>563.52189744262466</v>
      </c>
      <c r="K77" s="122">
        <v>565.33072191933718</v>
      </c>
      <c r="L77" s="122">
        <v>543.13914253713949</v>
      </c>
      <c r="M77" s="122">
        <v>595.29731551527072</v>
      </c>
      <c r="N77" s="122">
        <v>677.95651511589483</v>
      </c>
      <c r="O77" s="122">
        <v>616.3174150716186</v>
      </c>
      <c r="P77" s="122">
        <v>580.4199683434291</v>
      </c>
      <c r="Q77" s="122">
        <v>510.65455396806772</v>
      </c>
      <c r="R77" s="122">
        <v>474.23210614445657</v>
      </c>
      <c r="S77" s="122">
        <v>492.7978819017913</v>
      </c>
      <c r="T77" s="122">
        <v>466.2590673924031</v>
      </c>
      <c r="U77" s="122">
        <v>450.83111071217644</v>
      </c>
      <c r="V77" s="122">
        <v>368.60257183711656</v>
      </c>
      <c r="W77" s="122">
        <v>280.97034643388798</v>
      </c>
      <c r="DA77" s="130" t="s">
        <v>2482</v>
      </c>
    </row>
    <row r="78" spans="1:105" ht="12" customHeight="1" x14ac:dyDescent="0.25">
      <c r="A78" s="97" t="s">
        <v>192</v>
      </c>
      <c r="B78" s="98">
        <v>518.43787160141778</v>
      </c>
      <c r="C78" s="98">
        <v>672.23848559958356</v>
      </c>
      <c r="D78" s="98">
        <v>555.27068582340303</v>
      </c>
      <c r="E78" s="98">
        <v>511.68905032641976</v>
      </c>
      <c r="F78" s="98">
        <v>535.47898373595319</v>
      </c>
      <c r="G78" s="98">
        <v>543.95215308198829</v>
      </c>
      <c r="H78" s="98">
        <v>527.19988050296445</v>
      </c>
      <c r="I78" s="98">
        <v>507.78683053913005</v>
      </c>
      <c r="J78" s="98">
        <v>554.7252354233824</v>
      </c>
      <c r="K78" s="98">
        <v>573.65178318838457</v>
      </c>
      <c r="L78" s="98">
        <v>581.15132682339902</v>
      </c>
      <c r="M78" s="98">
        <v>565.53666884173708</v>
      </c>
      <c r="N78" s="98">
        <v>702.84951420010782</v>
      </c>
      <c r="O78" s="98">
        <v>591.15400060489958</v>
      </c>
      <c r="P78" s="98">
        <v>507.53377058015639</v>
      </c>
      <c r="Q78" s="98">
        <v>528.77421584759611</v>
      </c>
      <c r="R78" s="98">
        <v>471.26890935576608</v>
      </c>
      <c r="S78" s="98">
        <v>515.88114818725546</v>
      </c>
      <c r="T78" s="98">
        <v>454.95441314550044</v>
      </c>
      <c r="U78" s="98">
        <v>422.14933273029607</v>
      </c>
      <c r="V78" s="98">
        <v>375.8423624540855</v>
      </c>
      <c r="W78" s="98">
        <v>280.99043794492792</v>
      </c>
      <c r="DA78" s="63" t="s">
        <v>2483</v>
      </c>
    </row>
    <row r="79" spans="1:105" ht="12" customHeight="1" x14ac:dyDescent="0.25">
      <c r="A79" s="109" t="s">
        <v>120</v>
      </c>
      <c r="B79" s="33">
        <v>612.36402183089547</v>
      </c>
      <c r="C79" s="33">
        <v>542.8735735342417</v>
      </c>
      <c r="D79" s="33">
        <v>577.24188150075258</v>
      </c>
      <c r="E79" s="33">
        <v>550.22363455413188</v>
      </c>
      <c r="F79" s="33">
        <v>554.68272017342247</v>
      </c>
      <c r="G79" s="33">
        <v>538.13495480548431</v>
      </c>
      <c r="H79" s="33">
        <v>527.83868288795907</v>
      </c>
      <c r="I79" s="33">
        <v>547.73160891841542</v>
      </c>
      <c r="J79" s="33">
        <v>576.48830168669747</v>
      </c>
      <c r="K79" s="33">
        <v>552.22630263717849</v>
      </c>
      <c r="L79" s="33">
        <v>477.40557187462684</v>
      </c>
      <c r="M79" s="33">
        <v>641.78937779157638</v>
      </c>
      <c r="N79" s="33">
        <v>642.56070149955281</v>
      </c>
      <c r="O79" s="33">
        <v>651.33178644132227</v>
      </c>
      <c r="P79" s="33">
        <v>684.44460343120375</v>
      </c>
      <c r="Q79" s="33">
        <v>472.11109326691377</v>
      </c>
      <c r="R79" s="33">
        <v>481.88547958945281</v>
      </c>
      <c r="S79" s="33">
        <v>424.57594535426631</v>
      </c>
      <c r="T79" s="33">
        <v>498.31345600569927</v>
      </c>
      <c r="U79" s="33">
        <v>544.01327997794715</v>
      </c>
      <c r="V79" s="33">
        <v>324.59696268718938</v>
      </c>
      <c r="W79" s="33">
        <v>280.57826116889521</v>
      </c>
      <c r="DA79" s="60" t="s">
        <v>2484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15084.260447432538</v>
      </c>
      <c r="C81" s="117">
        <f t="shared" si="28"/>
        <v>16326.292296747091</v>
      </c>
      <c r="D81" s="117">
        <f t="shared" si="28"/>
        <v>15409.551483775123</v>
      </c>
      <c r="E81" s="117">
        <f t="shared" si="28"/>
        <v>15991.268996448553</v>
      </c>
      <c r="F81" s="117">
        <f t="shared" si="28"/>
        <v>17093.441319148907</v>
      </c>
      <c r="G81" s="117">
        <f t="shared" si="28"/>
        <v>16626.547340894896</v>
      </c>
      <c r="H81" s="117">
        <f t="shared" si="28"/>
        <v>16672.995455724697</v>
      </c>
      <c r="I81" s="117">
        <f t="shared" si="28"/>
        <v>14869.991880151721</v>
      </c>
      <c r="J81" s="117">
        <f t="shared" si="28"/>
        <v>15685.060886871326</v>
      </c>
      <c r="K81" s="117">
        <f t="shared" si="28"/>
        <v>16839.279328628632</v>
      </c>
      <c r="L81" s="117">
        <f t="shared" si="28"/>
        <v>16927.729268142863</v>
      </c>
      <c r="M81" s="117">
        <f t="shared" si="28"/>
        <v>13600.252677401579</v>
      </c>
      <c r="N81" s="117">
        <f t="shared" si="28"/>
        <v>15135.31396167515</v>
      </c>
      <c r="O81" s="117">
        <f t="shared" si="28"/>
        <v>15447.223203664216</v>
      </c>
      <c r="P81" s="117">
        <f t="shared" si="28"/>
        <v>15323.12963519167</v>
      </c>
      <c r="Q81" s="117">
        <f t="shared" si="28"/>
        <v>15030.390640315634</v>
      </c>
      <c r="R81" s="117">
        <f t="shared" ref="R81:V81" si="29">R82+R85+R87+R100</f>
        <v>16091.439882280996</v>
      </c>
      <c r="S81" s="117">
        <f t="shared" si="29"/>
        <v>14956.867418832191</v>
      </c>
      <c r="T81" s="117">
        <f t="shared" si="29"/>
        <v>16204.229623147989</v>
      </c>
      <c r="U81" s="117">
        <f t="shared" si="29"/>
        <v>12280.946582409888</v>
      </c>
      <c r="V81" s="117">
        <f t="shared" si="29"/>
        <v>13349.029203095344</v>
      </c>
      <c r="W81" s="117">
        <f t="shared" ref="W81" si="30">W82+W85+W87+W100</f>
        <v>13630.442623505152</v>
      </c>
      <c r="DA81" s="129" t="s">
        <v>2485</v>
      </c>
    </row>
    <row r="82" spans="1:105" ht="12.95" customHeight="1" x14ac:dyDescent="0.25">
      <c r="A82" s="121" t="s">
        <v>57</v>
      </c>
      <c r="B82" s="122">
        <f t="shared" ref="B82:Q82" si="31">SUM(B83:B84)</f>
        <v>13272.499118870279</v>
      </c>
      <c r="C82" s="122">
        <f t="shared" si="31"/>
        <v>14561.477878646401</v>
      </c>
      <c r="D82" s="122">
        <f t="shared" si="31"/>
        <v>13700.174951549159</v>
      </c>
      <c r="E82" s="122">
        <f t="shared" si="31"/>
        <v>14257.187925756871</v>
      </c>
      <c r="F82" s="122">
        <f t="shared" si="31"/>
        <v>15392.416065692203</v>
      </c>
      <c r="G82" s="122">
        <f t="shared" si="31"/>
        <v>14910.99581094289</v>
      </c>
      <c r="H82" s="122">
        <f t="shared" si="31"/>
        <v>14883.899405472632</v>
      </c>
      <c r="I82" s="122">
        <f t="shared" si="31"/>
        <v>13280.990920183107</v>
      </c>
      <c r="J82" s="122">
        <f t="shared" si="31"/>
        <v>14052.831655556134</v>
      </c>
      <c r="K82" s="122">
        <f t="shared" si="31"/>
        <v>15165.122398566982</v>
      </c>
      <c r="L82" s="122">
        <f t="shared" si="31"/>
        <v>15245.260463815133</v>
      </c>
      <c r="M82" s="122">
        <f t="shared" si="31"/>
        <v>11646.136209095857</v>
      </c>
      <c r="N82" s="122">
        <f t="shared" si="31"/>
        <v>13383.669625542187</v>
      </c>
      <c r="O82" s="122">
        <f t="shared" si="31"/>
        <v>13467.66255187877</v>
      </c>
      <c r="P82" s="122">
        <f t="shared" si="31"/>
        <v>12900.975207949858</v>
      </c>
      <c r="Q82" s="122">
        <f t="shared" si="31"/>
        <v>13162.398971786537</v>
      </c>
      <c r="R82" s="122">
        <f t="shared" ref="R82:V82" si="32">SUM(R83:R84)</f>
        <v>14359.691158774629</v>
      </c>
      <c r="S82" s="122">
        <f t="shared" si="32"/>
        <v>13290.714988588146</v>
      </c>
      <c r="T82" s="122">
        <f t="shared" si="32"/>
        <v>14230.733413953869</v>
      </c>
      <c r="U82" s="122">
        <f t="shared" si="32"/>
        <v>10350.356214850244</v>
      </c>
      <c r="V82" s="122">
        <f t="shared" si="32"/>
        <v>11635.57401243552</v>
      </c>
      <c r="W82" s="122">
        <f t="shared" ref="W82" si="33">SUM(W83:W84)</f>
        <v>12044.265321362658</v>
      </c>
      <c r="DA82" s="130" t="s">
        <v>2486</v>
      </c>
    </row>
    <row r="83" spans="1:105" ht="12" customHeight="1" x14ac:dyDescent="0.25">
      <c r="A83" s="97" t="s">
        <v>204</v>
      </c>
      <c r="B83" s="98">
        <v>13141.088236505226</v>
      </c>
      <c r="C83" s="98">
        <v>14420.230140860916</v>
      </c>
      <c r="D83" s="98">
        <v>13569.851520217211</v>
      </c>
      <c r="E83" s="98">
        <v>14127.424198229532</v>
      </c>
      <c r="F83" s="98">
        <v>15250.524991811953</v>
      </c>
      <c r="G83" s="98">
        <v>14776.313412222749</v>
      </c>
      <c r="H83" s="98">
        <v>14754.075181689281</v>
      </c>
      <c r="I83" s="98">
        <v>13164.211944278293</v>
      </c>
      <c r="J83" s="98">
        <v>13930.411503126508</v>
      </c>
      <c r="K83" s="98">
        <v>15035.437322497288</v>
      </c>
      <c r="L83" s="98">
        <v>15117.467125226935</v>
      </c>
      <c r="M83" s="98">
        <v>11549.205700026996</v>
      </c>
      <c r="N83" s="98">
        <v>13275.320642315111</v>
      </c>
      <c r="O83" s="98">
        <v>13358.798526788267</v>
      </c>
      <c r="P83" s="98">
        <v>12796.510161765829</v>
      </c>
      <c r="Q83" s="98">
        <v>13058.126617790444</v>
      </c>
      <c r="R83" s="98">
        <v>14246.608249948102</v>
      </c>
      <c r="S83" s="98">
        <v>13187.712085841178</v>
      </c>
      <c r="T83" s="98">
        <v>14119.707391501397</v>
      </c>
      <c r="U83" s="98">
        <v>10268.735518738758</v>
      </c>
      <c r="V83" s="98">
        <v>11545.658037634919</v>
      </c>
      <c r="W83" s="98">
        <v>11951.621798743083</v>
      </c>
      <c r="DA83" s="63" t="s">
        <v>2487</v>
      </c>
    </row>
    <row r="84" spans="1:105" ht="12" customHeight="1" x14ac:dyDescent="0.25">
      <c r="A84" s="97" t="s">
        <v>53</v>
      </c>
      <c r="B84" s="98">
        <v>131.41088236505226</v>
      </c>
      <c r="C84" s="98">
        <v>141.24773778548558</v>
      </c>
      <c r="D84" s="98">
        <v>130.32343133194738</v>
      </c>
      <c r="E84" s="98">
        <v>129.76372752733943</v>
      </c>
      <c r="F84" s="98">
        <v>141.891073880249</v>
      </c>
      <c r="G84" s="98">
        <v>134.68239872014053</v>
      </c>
      <c r="H84" s="98">
        <v>129.8242237833515</v>
      </c>
      <c r="I84" s="98">
        <v>116.77897590481444</v>
      </c>
      <c r="J84" s="98">
        <v>122.42015242962653</v>
      </c>
      <c r="K84" s="98">
        <v>129.68507606969413</v>
      </c>
      <c r="L84" s="98">
        <v>127.79333858819932</v>
      </c>
      <c r="M84" s="98">
        <v>96.930509068860673</v>
      </c>
      <c r="N84" s="98">
        <v>108.34898322707481</v>
      </c>
      <c r="O84" s="98">
        <v>108.8640250905035</v>
      </c>
      <c r="P84" s="98">
        <v>104.46504618402874</v>
      </c>
      <c r="Q84" s="98">
        <v>104.27235399609424</v>
      </c>
      <c r="R84" s="98">
        <v>113.08290882652739</v>
      </c>
      <c r="S84" s="98">
        <v>103.00290274696762</v>
      </c>
      <c r="T84" s="98">
        <v>111.02602245247142</v>
      </c>
      <c r="U84" s="98">
        <v>81.620696111485671</v>
      </c>
      <c r="V84" s="98">
        <v>89.915974800599955</v>
      </c>
      <c r="W84" s="98">
        <v>92.643522619574995</v>
      </c>
      <c r="DA84" s="63" t="s">
        <v>2488</v>
      </c>
    </row>
    <row r="85" spans="1:105" ht="12.95" customHeight="1" x14ac:dyDescent="0.25">
      <c r="A85" s="121" t="s">
        <v>92</v>
      </c>
      <c r="B85" s="122">
        <f t="shared" ref="B85:W85" si="34">B86</f>
        <v>66.048150996813888</v>
      </c>
      <c r="C85" s="122">
        <f t="shared" si="34"/>
        <v>71.934991139705815</v>
      </c>
      <c r="D85" s="122">
        <f t="shared" si="34"/>
        <v>83.42437129494057</v>
      </c>
      <c r="E85" s="122">
        <f t="shared" si="34"/>
        <v>191.39739474413764</v>
      </c>
      <c r="F85" s="122">
        <f t="shared" si="34"/>
        <v>78.928621872623651</v>
      </c>
      <c r="G85" s="122">
        <f t="shared" si="34"/>
        <v>100.02786672190878</v>
      </c>
      <c r="H85" s="122">
        <f t="shared" si="34"/>
        <v>191.62019254463911</v>
      </c>
      <c r="I85" s="122">
        <f t="shared" si="34"/>
        <v>113.14956234500947</v>
      </c>
      <c r="J85" s="122">
        <f t="shared" si="34"/>
        <v>114.09923408201135</v>
      </c>
      <c r="K85" s="122">
        <f t="shared" si="34"/>
        <v>129.41891627079067</v>
      </c>
      <c r="L85" s="122">
        <f t="shared" si="34"/>
        <v>190.23908536877047</v>
      </c>
      <c r="M85" s="122">
        <f t="shared" si="34"/>
        <v>230.50943291091647</v>
      </c>
      <c r="N85" s="122">
        <f t="shared" si="34"/>
        <v>234.81921244721036</v>
      </c>
      <c r="O85" s="122">
        <f t="shared" si="34"/>
        <v>262.75083795226317</v>
      </c>
      <c r="P85" s="122">
        <f t="shared" si="34"/>
        <v>282.89297681324848</v>
      </c>
      <c r="Q85" s="122">
        <f t="shared" si="34"/>
        <v>338.56625105663858</v>
      </c>
      <c r="R85" s="122">
        <f t="shared" si="34"/>
        <v>347.99915150801775</v>
      </c>
      <c r="S85" s="122">
        <f t="shared" si="34"/>
        <v>321.72713844048184</v>
      </c>
      <c r="T85" s="122">
        <f t="shared" si="34"/>
        <v>356.74514574262486</v>
      </c>
      <c r="U85" s="122">
        <f t="shared" si="34"/>
        <v>391.71383731953983</v>
      </c>
      <c r="V85" s="122">
        <f t="shared" si="34"/>
        <v>381.90254580542268</v>
      </c>
      <c r="W85" s="122">
        <f t="shared" si="34"/>
        <v>299.19867577166207</v>
      </c>
      <c r="DA85" s="130" t="s">
        <v>2489</v>
      </c>
    </row>
    <row r="86" spans="1:105" ht="12" customHeight="1" x14ac:dyDescent="0.25">
      <c r="A86" s="97" t="s">
        <v>53</v>
      </c>
      <c r="B86" s="98">
        <f>IF(RES_hhdet_tes!B86=0,0,RES_hhdet_tes!B86*1000*11630/RES_hhdet_num!B81)</f>
        <v>66.048150996813888</v>
      </c>
      <c r="C86" s="98">
        <f>IF(RES_hhdet_tes!C86=0,0,RES_hhdet_tes!C86*1000*11630/RES_hhdet_num!C81)</f>
        <v>71.934991139705815</v>
      </c>
      <c r="D86" s="98">
        <f>IF(RES_hhdet_tes!D86=0,0,RES_hhdet_tes!D86*1000*11630/RES_hhdet_num!D81)</f>
        <v>83.42437129494057</v>
      </c>
      <c r="E86" s="98">
        <f>IF(RES_hhdet_tes!E86=0,0,RES_hhdet_tes!E86*1000*11630/RES_hhdet_num!E81)</f>
        <v>191.39739474413764</v>
      </c>
      <c r="F86" s="98">
        <f>IF(RES_hhdet_tes!F86=0,0,RES_hhdet_tes!F86*1000*11630/RES_hhdet_num!F81)</f>
        <v>78.928621872623651</v>
      </c>
      <c r="G86" s="98">
        <f>IF(RES_hhdet_tes!G86=0,0,RES_hhdet_tes!G86*1000*11630/RES_hhdet_num!G81)</f>
        <v>100.02786672190878</v>
      </c>
      <c r="H86" s="98">
        <f>IF(RES_hhdet_tes!H86=0,0,RES_hhdet_tes!H86*1000*11630/RES_hhdet_num!H81)</f>
        <v>191.62019254463911</v>
      </c>
      <c r="I86" s="98">
        <f>IF(RES_hhdet_tes!I86=0,0,RES_hhdet_tes!I86*1000*11630/RES_hhdet_num!I81)</f>
        <v>113.14956234500947</v>
      </c>
      <c r="J86" s="98">
        <f>IF(RES_hhdet_tes!J86=0,0,RES_hhdet_tes!J86*1000*11630/RES_hhdet_num!J81)</f>
        <v>114.09923408201135</v>
      </c>
      <c r="K86" s="98">
        <f>IF(RES_hhdet_tes!K86=0,0,RES_hhdet_tes!K86*1000*11630/RES_hhdet_num!K81)</f>
        <v>129.41891627079067</v>
      </c>
      <c r="L86" s="98">
        <f>IF(RES_hhdet_tes!L86=0,0,RES_hhdet_tes!L86*1000*11630/RES_hhdet_num!L81)</f>
        <v>190.23908536877047</v>
      </c>
      <c r="M86" s="98">
        <f>IF(RES_hhdet_tes!M86=0,0,RES_hhdet_tes!M86*1000*11630/RES_hhdet_num!M81)</f>
        <v>230.50943291091647</v>
      </c>
      <c r="N86" s="98">
        <f>IF(RES_hhdet_tes!N86=0,0,RES_hhdet_tes!N86*1000*11630/RES_hhdet_num!N81)</f>
        <v>234.81921244721036</v>
      </c>
      <c r="O86" s="98">
        <f>IF(RES_hhdet_tes!O86=0,0,RES_hhdet_tes!O86*1000*11630/RES_hhdet_num!O81)</f>
        <v>262.75083795226317</v>
      </c>
      <c r="P86" s="98">
        <f>IF(RES_hhdet_tes!P86=0,0,RES_hhdet_tes!P86*1000*11630/RES_hhdet_num!P81)</f>
        <v>282.89297681324848</v>
      </c>
      <c r="Q86" s="98">
        <f>IF(RES_hhdet_tes!Q86=0,0,RES_hhdet_tes!Q86*1000*11630/RES_hhdet_num!Q81)</f>
        <v>338.56625105663858</v>
      </c>
      <c r="R86" s="98">
        <f>IF(RES_hhdet_tes!R86=0,0,RES_hhdet_tes!R86*1000*11630/RES_hhdet_num!R81)</f>
        <v>347.99915150801775</v>
      </c>
      <c r="S86" s="98">
        <f>IF(RES_hhdet_tes!S86=0,0,RES_hhdet_tes!S86*1000*11630/RES_hhdet_num!S81)</f>
        <v>321.72713844048184</v>
      </c>
      <c r="T86" s="98">
        <f>IF(RES_hhdet_tes!T86=0,0,RES_hhdet_tes!T86*1000*11630/RES_hhdet_num!T81)</f>
        <v>356.74514574262486</v>
      </c>
      <c r="U86" s="98">
        <f>IF(RES_hhdet_tes!U86=0,0,RES_hhdet_tes!U86*1000*11630/RES_hhdet_num!U81)</f>
        <v>391.71383731953983</v>
      </c>
      <c r="V86" s="98">
        <f>IF(RES_hhdet_tes!V86=0,0,RES_hhdet_tes!V86*1000*11630/RES_hhdet_num!V81)</f>
        <v>381.90254580542268</v>
      </c>
      <c r="W86" s="98">
        <f>IF(RES_hhdet_tes!W86=0,0,RES_hhdet_tes!W86*1000*11630/RES_hhdet_num!W81)</f>
        <v>299.19867577166207</v>
      </c>
      <c r="DA86" s="63" t="s">
        <v>2490</v>
      </c>
    </row>
    <row r="87" spans="1:105" ht="12" customHeight="1" x14ac:dyDescent="0.25">
      <c r="A87" s="121" t="s">
        <v>55</v>
      </c>
      <c r="B87" s="122">
        <v>1149.4476923377777</v>
      </c>
      <c r="C87" s="122">
        <v>1085.834524073578</v>
      </c>
      <c r="D87" s="122">
        <v>1083.6183384933861</v>
      </c>
      <c r="E87" s="122">
        <v>1038.9225479470501</v>
      </c>
      <c r="F87" s="122">
        <v>1075.3731957381342</v>
      </c>
      <c r="G87" s="122">
        <v>1050.5751700701146</v>
      </c>
      <c r="H87" s="122">
        <v>1034.8161940789637</v>
      </c>
      <c r="I87" s="122">
        <v>960.86332694024975</v>
      </c>
      <c r="J87" s="122">
        <v>970.71515566458925</v>
      </c>
      <c r="K87" s="122">
        <v>957.14209759076039</v>
      </c>
      <c r="L87" s="122">
        <v>987.13008145330514</v>
      </c>
      <c r="M87" s="122">
        <v>1098.2516737003571</v>
      </c>
      <c r="N87" s="122">
        <v>888.48702483205898</v>
      </c>
      <c r="O87" s="122">
        <v>1071.3090528144044</v>
      </c>
      <c r="P87" s="122">
        <v>1457.5883019980065</v>
      </c>
      <c r="Q87" s="122">
        <v>1055.1592569205184</v>
      </c>
      <c r="R87" s="122">
        <v>900.34506995987465</v>
      </c>
      <c r="S87" s="122">
        <v>921.66269882792528</v>
      </c>
      <c r="T87" s="122">
        <v>1122.4376044070309</v>
      </c>
      <c r="U87" s="122">
        <v>995.37316664970683</v>
      </c>
      <c r="V87" s="122">
        <v>999.94326984414022</v>
      </c>
      <c r="W87" s="122">
        <v>1009.8580311293514</v>
      </c>
      <c r="DA87" s="130" t="s">
        <v>2491</v>
      </c>
    </row>
    <row r="88" spans="1:105" ht="12" customHeight="1" x14ac:dyDescent="0.25">
      <c r="A88" s="97" t="s">
        <v>132</v>
      </c>
      <c r="B88" s="98">
        <v>1099.3429751382075</v>
      </c>
      <c r="C88" s="98">
        <v>1085.4783529056031</v>
      </c>
      <c r="D88" s="98">
        <v>1091.8121747690238</v>
      </c>
      <c r="E88" s="98">
        <v>1080.868298706833</v>
      </c>
      <c r="F88" s="98">
        <v>1067.3543563685332</v>
      </c>
      <c r="G88" s="98">
        <v>1019.1036542601349</v>
      </c>
      <c r="H88" s="98">
        <v>1042.3038823042004</v>
      </c>
      <c r="I88" s="98">
        <v>941.12559711254426</v>
      </c>
      <c r="J88" s="98">
        <v>971.7415218921858</v>
      </c>
      <c r="K88" s="98">
        <v>974.18913480610843</v>
      </c>
      <c r="L88" s="98">
        <v>1093.0286492719429</v>
      </c>
      <c r="M88" s="98">
        <v>1193.8123907083416</v>
      </c>
      <c r="N88" s="98">
        <v>895.83642971255392</v>
      </c>
      <c r="O88" s="98">
        <v>757.02471550141092</v>
      </c>
      <c r="P88" s="98">
        <v>1372.4891408632125</v>
      </c>
      <c r="Q88" s="98">
        <v>1212.3235867435847</v>
      </c>
      <c r="R88" s="98">
        <v>868.75462310709293</v>
      </c>
      <c r="S88" s="98">
        <v>899.72893944006069</v>
      </c>
      <c r="T88" s="98">
        <v>1187.8858437268218</v>
      </c>
      <c r="U88" s="98">
        <v>971.35977403799245</v>
      </c>
      <c r="V88" s="98">
        <v>1002.6792873120532</v>
      </c>
      <c r="W88" s="98">
        <v>1010.7612801406497</v>
      </c>
      <c r="DA88" s="63" t="s">
        <v>2492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1091.8525160872666</v>
      </c>
      <c r="E89" s="98">
        <v>1080.9347270111296</v>
      </c>
      <c r="F89" s="98">
        <v>1067.4610672275967</v>
      </c>
      <c r="G89" s="98">
        <v>1019.2887815112912</v>
      </c>
      <c r="H89" s="98">
        <v>1042.6390627716578</v>
      </c>
      <c r="I89" s="98">
        <v>941.710970820169</v>
      </c>
      <c r="J89" s="98">
        <v>971.09907267516337</v>
      </c>
      <c r="K89" s="98">
        <v>972.82252103614189</v>
      </c>
      <c r="L89" s="98">
        <v>1091.5255255670518</v>
      </c>
      <c r="M89" s="98">
        <v>1192.0029998527023</v>
      </c>
      <c r="N89" s="98">
        <v>894.66158915654205</v>
      </c>
      <c r="O89" s="98">
        <v>755.93322758661361</v>
      </c>
      <c r="P89" s="98">
        <v>1370.4349485059508</v>
      </c>
      <c r="Q89" s="98">
        <v>1209.091383104033</v>
      </c>
      <c r="R89" s="98">
        <v>867.22531026376726</v>
      </c>
      <c r="S89" s="98">
        <v>898.81453817292982</v>
      </c>
      <c r="T89" s="98">
        <v>1186.6079361006155</v>
      </c>
      <c r="U89" s="98">
        <v>970.53477861934823</v>
      </c>
      <c r="V89" s="98">
        <v>1002.1743080120764</v>
      </c>
      <c r="W89" s="98">
        <v>1010.2953400359838</v>
      </c>
      <c r="DA89" s="63" t="s">
        <v>2493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546.32011816457691</v>
      </c>
      <c r="E90" s="101">
        <v>539.44124309322933</v>
      </c>
      <c r="F90" s="101">
        <v>539.09888441821261</v>
      </c>
      <c r="G90" s="101">
        <v>514.3570096118375</v>
      </c>
      <c r="H90" s="101">
        <v>511.86842934937658</v>
      </c>
      <c r="I90" s="101">
        <v>469.57656182252475</v>
      </c>
      <c r="J90" s="101">
        <v>483.80134710579904</v>
      </c>
      <c r="K90" s="101">
        <v>458.2920843024354</v>
      </c>
      <c r="L90" s="101">
        <v>537.54776061798179</v>
      </c>
      <c r="M90" s="101">
        <v>597.9402752593578</v>
      </c>
      <c r="N90" s="101">
        <v>417.97557771175997</v>
      </c>
      <c r="O90" s="101">
        <v>412.95848615736116</v>
      </c>
      <c r="P90" s="101">
        <v>802.67492752948147</v>
      </c>
      <c r="Q90" s="101">
        <v>558.82791005215665</v>
      </c>
      <c r="R90" s="101">
        <v>394.31006690455683</v>
      </c>
      <c r="S90" s="101">
        <v>399.00997841054362</v>
      </c>
      <c r="T90" s="101">
        <v>563.2851965253526</v>
      </c>
      <c r="U90" s="101">
        <v>487.2885135801792</v>
      </c>
      <c r="V90" s="101">
        <v>488.23729308973139</v>
      </c>
      <c r="W90" s="101">
        <v>505.2132308858055</v>
      </c>
      <c r="DA90" s="131" t="s">
        <v>2494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545.5323979226896</v>
      </c>
      <c r="E91" s="104">
        <v>541.49348391790033</v>
      </c>
      <c r="F91" s="104">
        <v>528.36218280938385</v>
      </c>
      <c r="G91" s="104">
        <v>504.93177189945368</v>
      </c>
      <c r="H91" s="104">
        <v>530.77063342228109</v>
      </c>
      <c r="I91" s="104">
        <v>472.1344089976443</v>
      </c>
      <c r="J91" s="104">
        <v>487.29772556936433</v>
      </c>
      <c r="K91" s="104">
        <v>514.53043673370644</v>
      </c>
      <c r="L91" s="104">
        <v>553.97776494906998</v>
      </c>
      <c r="M91" s="104">
        <v>594.06272459334434</v>
      </c>
      <c r="N91" s="104">
        <v>476.6860114447822</v>
      </c>
      <c r="O91" s="104">
        <v>342.97474142925245</v>
      </c>
      <c r="P91" s="104">
        <v>567.76002097646972</v>
      </c>
      <c r="Q91" s="104">
        <v>650.26347305187642</v>
      </c>
      <c r="R91" s="104">
        <v>472.91524335921042</v>
      </c>
      <c r="S91" s="104">
        <v>499.80455976238602</v>
      </c>
      <c r="T91" s="104">
        <v>623.32273957526286</v>
      </c>
      <c r="U91" s="104">
        <v>483.24626503916903</v>
      </c>
      <c r="V91" s="104">
        <v>513.93701492234493</v>
      </c>
      <c r="W91" s="104">
        <v>505.08210915017827</v>
      </c>
      <c r="DA91" s="132" t="s">
        <v>2495</v>
      </c>
    </row>
    <row r="92" spans="1:105" ht="12" customHeight="1" x14ac:dyDescent="0.25">
      <c r="A92" s="106" t="s">
        <v>124</v>
      </c>
      <c r="B92" s="101">
        <v>1194.8316338973123</v>
      </c>
      <c r="C92" s="101">
        <v>1162.2124098939619</v>
      </c>
      <c r="D92" s="101">
        <v>868.78323517434228</v>
      </c>
      <c r="E92" s="101">
        <v>381.60772860988607</v>
      </c>
      <c r="F92" s="101">
        <v>893.99178271600692</v>
      </c>
      <c r="G92" s="101">
        <v>1297.9750289080027</v>
      </c>
      <c r="H92" s="101">
        <v>1344.362227347402</v>
      </c>
      <c r="I92" s="101">
        <v>577.68624703340151</v>
      </c>
      <c r="J92" s="101">
        <v>503.66963826190221</v>
      </c>
      <c r="K92" s="101">
        <v>1299.2048067218641</v>
      </c>
      <c r="L92" s="101">
        <v>1417.4041855290022</v>
      </c>
      <c r="M92" s="101">
        <v>737.71049112417518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2496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2497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2498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2499</v>
      </c>
    </row>
    <row r="96" spans="1:105" ht="12" customHeight="1" x14ac:dyDescent="0.25">
      <c r="A96" s="106" t="s">
        <v>122</v>
      </c>
      <c r="B96" s="101">
        <v>1167.6367957945663</v>
      </c>
      <c r="C96" s="101">
        <v>1077.6912033225237</v>
      </c>
      <c r="D96" s="101">
        <v>1095.7379992069125</v>
      </c>
      <c r="E96" s="101">
        <v>1080.9042977767081</v>
      </c>
      <c r="F96" s="101">
        <v>1095.4070119506791</v>
      </c>
      <c r="G96" s="101">
        <v>1048.9487690452099</v>
      </c>
      <c r="H96" s="101">
        <v>1000.2715666177811</v>
      </c>
      <c r="I96" s="101">
        <v>1004.5261151131814</v>
      </c>
      <c r="J96" s="101">
        <v>1010.8445400815644</v>
      </c>
      <c r="K96" s="101">
        <v>918.87811484885583</v>
      </c>
      <c r="L96" s="101">
        <v>871.14969243663484</v>
      </c>
      <c r="M96" s="101">
        <v>1037.5121629447801</v>
      </c>
      <c r="N96" s="101">
        <v>884.12691337182162</v>
      </c>
      <c r="O96" s="101">
        <v>1210.2446238775524</v>
      </c>
      <c r="P96" s="101">
        <v>1508.9379064245311</v>
      </c>
      <c r="Q96" s="101">
        <v>923.40522336607933</v>
      </c>
      <c r="R96" s="101">
        <v>930.01996506012892</v>
      </c>
      <c r="S96" s="101">
        <v>948.28425325071601</v>
      </c>
      <c r="T96" s="101">
        <v>1015.0158839906445</v>
      </c>
      <c r="U96" s="101">
        <v>1056.3560463768554</v>
      </c>
      <c r="V96" s="101">
        <v>976.6953633655221</v>
      </c>
      <c r="W96" s="101">
        <v>951.69832523990215</v>
      </c>
      <c r="DA96" s="131" t="s">
        <v>2500</v>
      </c>
    </row>
    <row r="97" spans="1:105" ht="12" customHeight="1" x14ac:dyDescent="0.25">
      <c r="A97" s="107" t="s">
        <v>121</v>
      </c>
      <c r="B97" s="104">
        <v>1167.6367957945656</v>
      </c>
      <c r="C97" s="104">
        <v>1077.5545232271193</v>
      </c>
      <c r="D97" s="104">
        <v>1095.6824933100456</v>
      </c>
      <c r="E97" s="104">
        <v>1080.8968446408533</v>
      </c>
      <c r="F97" s="104">
        <v>1095.4608741044381</v>
      </c>
      <c r="G97" s="104">
        <v>1049.0453763377395</v>
      </c>
      <c r="H97" s="104">
        <v>1000.2729510197992</v>
      </c>
      <c r="I97" s="104">
        <v>1002.8859973666299</v>
      </c>
      <c r="J97" s="104">
        <v>1008.2897837324708</v>
      </c>
      <c r="K97" s="104">
        <v>916.57928672260573</v>
      </c>
      <c r="L97" s="104">
        <v>870.06480811218955</v>
      </c>
      <c r="M97" s="104">
        <v>1037.2777494157608</v>
      </c>
      <c r="N97" s="104">
        <v>884.98331672913446</v>
      </c>
      <c r="O97" s="104">
        <v>1211.5731321341511</v>
      </c>
      <c r="P97" s="104">
        <v>1512.2864684727551</v>
      </c>
      <c r="Q97" s="104">
        <v>925.40576269041139</v>
      </c>
      <c r="R97" s="104">
        <v>929.2661002814001</v>
      </c>
      <c r="S97" s="104">
        <v>948.35331100991289</v>
      </c>
      <c r="T97" s="104">
        <v>1015.216567945194</v>
      </c>
      <c r="U97" s="104">
        <v>1052.0108750026063</v>
      </c>
      <c r="V97" s="104">
        <v>982.62903845684889</v>
      </c>
      <c r="W97" s="104">
        <v>997.80892246855672</v>
      </c>
      <c r="DA97" s="132" t="s">
        <v>2501</v>
      </c>
    </row>
    <row r="98" spans="1:105" ht="12" customHeight="1" x14ac:dyDescent="0.25">
      <c r="A98" s="108" t="s">
        <v>53</v>
      </c>
      <c r="B98" s="98">
        <v>600.70121015608743</v>
      </c>
      <c r="C98" s="98">
        <v>536.40809107729228</v>
      </c>
      <c r="D98" s="98">
        <v>547.91687320657161</v>
      </c>
      <c r="E98" s="98">
        <v>539.20677258041098</v>
      </c>
      <c r="F98" s="98">
        <v>553.72201574362089</v>
      </c>
      <c r="G98" s="98">
        <v>528.98694811001235</v>
      </c>
      <c r="H98" s="98">
        <v>491.86423745002759</v>
      </c>
      <c r="I98" s="98">
        <v>500.24420707277829</v>
      </c>
      <c r="J98" s="98">
        <v>501.79348414315575</v>
      </c>
      <c r="K98" s="98">
        <v>428.88601943584433</v>
      </c>
      <c r="L98" s="98">
        <v>395.09804626880236</v>
      </c>
      <c r="M98" s="98">
        <v>506.74595756051798</v>
      </c>
      <c r="N98" s="98">
        <v>403.63310743350075</v>
      </c>
      <c r="O98" s="98">
        <v>652.43825745525453</v>
      </c>
      <c r="P98" s="98">
        <v>882.30865544799497</v>
      </c>
      <c r="Q98" s="98">
        <v>390.58749028614506</v>
      </c>
      <c r="R98" s="98">
        <v>385.71660688023587</v>
      </c>
      <c r="S98" s="98">
        <v>394.46257430020279</v>
      </c>
      <c r="T98" s="98">
        <v>482.86455442376734</v>
      </c>
      <c r="U98" s="98">
        <v>493.41148826414303</v>
      </c>
      <c r="V98" s="98">
        <v>468.13849117112028</v>
      </c>
      <c r="W98" s="98">
        <v>497.92911979571278</v>
      </c>
      <c r="DA98" s="63" t="s">
        <v>2502</v>
      </c>
    </row>
    <row r="99" spans="1:105" ht="12" customHeight="1" x14ac:dyDescent="0.25">
      <c r="A99" s="108" t="s">
        <v>52</v>
      </c>
      <c r="B99" s="98">
        <v>566.9355856384783</v>
      </c>
      <c r="C99" s="98">
        <v>541.14643214982721</v>
      </c>
      <c r="D99" s="98">
        <v>547.76562010347402</v>
      </c>
      <c r="E99" s="98">
        <v>541.69007206044239</v>
      </c>
      <c r="F99" s="98">
        <v>541.73885836081683</v>
      </c>
      <c r="G99" s="98">
        <v>520.05842822772718</v>
      </c>
      <c r="H99" s="98">
        <v>508.40871356977152</v>
      </c>
      <c r="I99" s="98">
        <v>502.64179029385173</v>
      </c>
      <c r="J99" s="98">
        <v>506.49629958931519</v>
      </c>
      <c r="K99" s="98">
        <v>487.69326728676134</v>
      </c>
      <c r="L99" s="98">
        <v>474.96676184338713</v>
      </c>
      <c r="M99" s="98">
        <v>530.53179185524289</v>
      </c>
      <c r="N99" s="98">
        <v>481.35020929563387</v>
      </c>
      <c r="O99" s="98">
        <v>559.13487467889672</v>
      </c>
      <c r="P99" s="98">
        <v>629.97781302476005</v>
      </c>
      <c r="Q99" s="98">
        <v>534.81827240426628</v>
      </c>
      <c r="R99" s="98">
        <v>543.54949340116434</v>
      </c>
      <c r="S99" s="98">
        <v>553.89073670970993</v>
      </c>
      <c r="T99" s="98">
        <v>532.35201352142667</v>
      </c>
      <c r="U99" s="98">
        <v>558.59938673846318</v>
      </c>
      <c r="V99" s="98">
        <v>514.49054728572855</v>
      </c>
      <c r="W99" s="98">
        <v>499.87980267284405</v>
      </c>
      <c r="DA99" s="63" t="s">
        <v>2503</v>
      </c>
    </row>
    <row r="100" spans="1:105" ht="12" customHeight="1" x14ac:dyDescent="0.25">
      <c r="A100" s="121" t="s">
        <v>54</v>
      </c>
      <c r="B100" s="122">
        <v>596.26548522766734</v>
      </c>
      <c r="C100" s="122">
        <v>607.04490288740578</v>
      </c>
      <c r="D100" s="122">
        <v>542.33382243763583</v>
      </c>
      <c r="E100" s="122">
        <v>503.76112800049469</v>
      </c>
      <c r="F100" s="122">
        <v>546.72343584594751</v>
      </c>
      <c r="G100" s="122">
        <v>564.94849315998329</v>
      </c>
      <c r="H100" s="122">
        <v>562.65966362846416</v>
      </c>
      <c r="I100" s="122">
        <v>514.98807068335634</v>
      </c>
      <c r="J100" s="122">
        <v>547.4148415685911</v>
      </c>
      <c r="K100" s="122">
        <v>587.59591620009917</v>
      </c>
      <c r="L100" s="122">
        <v>505.09963750565333</v>
      </c>
      <c r="M100" s="122">
        <v>625.35536169444765</v>
      </c>
      <c r="N100" s="122">
        <v>628.33809885369487</v>
      </c>
      <c r="O100" s="122">
        <v>645.50076101878074</v>
      </c>
      <c r="P100" s="122">
        <v>681.67314843055715</v>
      </c>
      <c r="Q100" s="122">
        <v>474.26616055194074</v>
      </c>
      <c r="R100" s="122">
        <v>483.40450203847467</v>
      </c>
      <c r="S100" s="122">
        <v>422.76259297563735</v>
      </c>
      <c r="T100" s="122">
        <v>494.31345904446334</v>
      </c>
      <c r="U100" s="122">
        <v>543.50336359039818</v>
      </c>
      <c r="V100" s="122">
        <v>331.60937501026189</v>
      </c>
      <c r="W100" s="122">
        <v>277.12059524147986</v>
      </c>
      <c r="DA100" s="130" t="s">
        <v>2504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2505</v>
      </c>
    </row>
    <row r="102" spans="1:105" ht="12" customHeight="1" x14ac:dyDescent="0.25">
      <c r="A102" s="97" t="s">
        <v>50</v>
      </c>
      <c r="B102" s="98">
        <v>571.95596890553122</v>
      </c>
      <c r="C102" s="98">
        <v>728.7522824963105</v>
      </c>
      <c r="D102" s="98">
        <v>419.87243824645037</v>
      </c>
      <c r="E102" s="98">
        <v>266.67250922929065</v>
      </c>
      <c r="F102" s="98">
        <v>507.39340839106768</v>
      </c>
      <c r="G102" s="98">
        <v>677.36508715743514</v>
      </c>
      <c r="H102" s="98">
        <v>720.77138337476617</v>
      </c>
      <c r="I102" s="98">
        <v>311.72298917220843</v>
      </c>
      <c r="J102" s="98">
        <v>344.54669763335926</v>
      </c>
      <c r="K102" s="98">
        <v>788.81658235630914</v>
      </c>
      <c r="L102" s="98">
        <v>687.50469617394742</v>
      </c>
      <c r="M102" s="98">
        <v>456.94994410966092</v>
      </c>
      <c r="N102" s="98">
        <v>363.7243190715115</v>
      </c>
      <c r="O102" s="98">
        <v>522.36052335534271</v>
      </c>
      <c r="P102" s="98">
        <v>631.86042850733691</v>
      </c>
      <c r="Q102" s="98">
        <v>514.06493560787885</v>
      </c>
      <c r="R102" s="98">
        <v>510.23857183677558</v>
      </c>
      <c r="S102" s="98">
        <v>391.9993532084714</v>
      </c>
      <c r="T102" s="98">
        <v>433.7065755768823</v>
      </c>
      <c r="U102" s="98">
        <v>536.38695511136939</v>
      </c>
      <c r="V102" s="98">
        <v>422.54603842016627</v>
      </c>
      <c r="W102" s="98">
        <v>218.21678640657163</v>
      </c>
      <c r="DA102" s="63" t="s">
        <v>2506</v>
      </c>
    </row>
    <row r="103" spans="1:105" ht="12" customHeight="1" x14ac:dyDescent="0.25">
      <c r="A103" s="109" t="s">
        <v>120</v>
      </c>
      <c r="B103" s="33">
        <v>612.36402183089569</v>
      </c>
      <c r="C103" s="33">
        <v>542.87357353424181</v>
      </c>
      <c r="D103" s="33">
        <v>577.24188150075281</v>
      </c>
      <c r="E103" s="33">
        <v>550.22363455413188</v>
      </c>
      <c r="F103" s="33">
        <v>554.68272017342213</v>
      </c>
      <c r="G103" s="33">
        <v>538.1349548054842</v>
      </c>
      <c r="H103" s="33">
        <v>527.83868288795941</v>
      </c>
      <c r="I103" s="33">
        <v>547.73160891841587</v>
      </c>
      <c r="J103" s="33">
        <v>576.4883016866977</v>
      </c>
      <c r="K103" s="33">
        <v>552.22630263717917</v>
      </c>
      <c r="L103" s="33">
        <v>477.40557187462696</v>
      </c>
      <c r="M103" s="33">
        <v>641.78937779157627</v>
      </c>
      <c r="N103" s="33">
        <v>642.56070149955394</v>
      </c>
      <c r="O103" s="33">
        <v>651.33178644132227</v>
      </c>
      <c r="P103" s="33">
        <v>684.44460343120159</v>
      </c>
      <c r="Q103" s="33">
        <v>472.11109326691462</v>
      </c>
      <c r="R103" s="33">
        <v>481.88547958945117</v>
      </c>
      <c r="S103" s="33">
        <v>424.57594535426836</v>
      </c>
      <c r="T103" s="33">
        <v>498.31345600569688</v>
      </c>
      <c r="U103" s="33">
        <v>544.01327997794942</v>
      </c>
      <c r="V103" s="33">
        <v>324.59696268718784</v>
      </c>
      <c r="W103" s="33">
        <v>280.57826116889589</v>
      </c>
      <c r="DA103" s="60" t="s">
        <v>2507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2508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2509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2510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2511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2512</v>
      </c>
    </row>
    <row r="110" spans="1:105" ht="12" customHeight="1" x14ac:dyDescent="0.25">
      <c r="A110" s="97" t="s">
        <v>53</v>
      </c>
      <c r="B110" s="98">
        <f>IF(RES_hhdet_tes!B110=0,0,RES_hhdet_tes!B110*1000*11630/RES_hhdet_num!B105)</f>
        <v>0</v>
      </c>
      <c r="C110" s="98">
        <f>IF(RES_hhdet_tes!C110=0,0,RES_hhdet_tes!C110*1000*11630/RES_hhdet_num!C105)</f>
        <v>0</v>
      </c>
      <c r="D110" s="98">
        <f>IF(RES_hhdet_tes!D110=0,0,RES_hhdet_tes!D110*1000*11630/RES_hhdet_num!D105)</f>
        <v>0</v>
      </c>
      <c r="E110" s="98">
        <f>IF(RES_hhdet_tes!E110=0,0,RES_hhdet_tes!E110*1000*11630/RES_hhdet_num!E105)</f>
        <v>0</v>
      </c>
      <c r="F110" s="98">
        <f>IF(RES_hhdet_tes!F110=0,0,RES_hhdet_tes!F110*1000*11630/RES_hhdet_num!F105)</f>
        <v>0</v>
      </c>
      <c r="G110" s="98">
        <f>IF(RES_hhdet_tes!G110=0,0,RES_hhdet_tes!G110*1000*11630/RES_hhdet_num!G105)</f>
        <v>0</v>
      </c>
      <c r="H110" s="98">
        <f>IF(RES_hhdet_tes!H110=0,0,RES_hhdet_tes!H110*1000*11630/RES_hhdet_num!H105)</f>
        <v>0</v>
      </c>
      <c r="I110" s="98">
        <f>IF(RES_hhdet_tes!I110=0,0,RES_hhdet_tes!I110*1000*11630/RES_hhdet_num!I105)</f>
        <v>0</v>
      </c>
      <c r="J110" s="98">
        <f>IF(RES_hhdet_tes!J110=0,0,RES_hhdet_tes!J110*1000*11630/RES_hhdet_num!J105)</f>
        <v>0</v>
      </c>
      <c r="K110" s="98">
        <f>IF(RES_hhdet_tes!K110=0,0,RES_hhdet_tes!K110*1000*11630/RES_hhdet_num!K105)</f>
        <v>0</v>
      </c>
      <c r="L110" s="98">
        <f>IF(RES_hhdet_tes!L110=0,0,RES_hhdet_tes!L110*1000*11630/RES_hhdet_num!L105)</f>
        <v>0</v>
      </c>
      <c r="M110" s="98">
        <f>IF(RES_hhdet_tes!M110=0,0,RES_hhdet_tes!M110*1000*11630/RES_hhdet_num!M105)</f>
        <v>0</v>
      </c>
      <c r="N110" s="98">
        <f>IF(RES_hhdet_tes!N110=0,0,RES_hhdet_tes!N110*1000*11630/RES_hhdet_num!N105)</f>
        <v>0</v>
      </c>
      <c r="O110" s="98">
        <f>IF(RES_hhdet_tes!O110=0,0,RES_hhdet_tes!O110*1000*11630/RES_hhdet_num!O105)</f>
        <v>0</v>
      </c>
      <c r="P110" s="98">
        <f>IF(RES_hhdet_tes!P110=0,0,RES_hhdet_tes!P110*1000*11630/RES_hhdet_num!P105)</f>
        <v>0</v>
      </c>
      <c r="Q110" s="98">
        <f>IF(RES_hhdet_tes!Q110=0,0,RES_hhdet_tes!Q110*1000*11630/RES_hhdet_num!Q105)</f>
        <v>0</v>
      </c>
      <c r="R110" s="98">
        <f>IF(RES_hhdet_tes!R110=0,0,RES_hhdet_tes!R110*1000*11630/RES_hhdet_num!R105)</f>
        <v>0</v>
      </c>
      <c r="S110" s="98">
        <f>IF(RES_hhdet_tes!S110=0,0,RES_hhdet_tes!S110*1000*11630/RES_hhdet_num!S105)</f>
        <v>0</v>
      </c>
      <c r="T110" s="98">
        <f>IF(RES_hhdet_tes!T110=0,0,RES_hhdet_tes!T110*1000*11630/RES_hhdet_num!T105)</f>
        <v>0</v>
      </c>
      <c r="U110" s="98">
        <f>IF(RES_hhdet_tes!U110=0,0,RES_hhdet_tes!U110*1000*11630/RES_hhdet_num!U105)</f>
        <v>0</v>
      </c>
      <c r="V110" s="98">
        <f>IF(RES_hhdet_tes!V110=0,0,RES_hhdet_tes!V110*1000*11630/RES_hhdet_num!V105)</f>
        <v>0</v>
      </c>
      <c r="W110" s="98">
        <f>IF(RES_hhdet_tes!W110=0,0,RES_hhdet_tes!W110*1000*11630/RES_hhdet_num!W105)</f>
        <v>0</v>
      </c>
      <c r="DA110" s="63" t="s">
        <v>2513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2514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2515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2516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2517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2518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2519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2520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2521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2522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2523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2524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2525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2526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2527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2528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2529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2530</v>
      </c>
    </row>
    <row r="129" spans="1:105" ht="12" customHeight="1" x14ac:dyDescent="0.25">
      <c r="A129" s="97" t="s">
        <v>53</v>
      </c>
      <c r="B129" s="98">
        <f>IF(RES_hhdet_tes!B129=0,0,RES_hhdet_tes!B129*1000*11630/RES_hhdet_num!B124)</f>
        <v>0</v>
      </c>
      <c r="C129" s="98">
        <f>IF(RES_hhdet_tes!C129=0,0,RES_hhdet_tes!C129*1000*11630/RES_hhdet_num!C124)</f>
        <v>0</v>
      </c>
      <c r="D129" s="98">
        <f>IF(RES_hhdet_tes!D129=0,0,RES_hhdet_tes!D129*1000*11630/RES_hhdet_num!D124)</f>
        <v>0</v>
      </c>
      <c r="E129" s="98">
        <f>IF(RES_hhdet_tes!E129=0,0,RES_hhdet_tes!E129*1000*11630/RES_hhdet_num!E124)</f>
        <v>0</v>
      </c>
      <c r="F129" s="98">
        <f>IF(RES_hhdet_tes!F129=0,0,RES_hhdet_tes!F129*1000*11630/RES_hhdet_num!F124)</f>
        <v>0</v>
      </c>
      <c r="G129" s="98">
        <f>IF(RES_hhdet_tes!G129=0,0,RES_hhdet_tes!G129*1000*11630/RES_hhdet_num!G124)</f>
        <v>0</v>
      </c>
      <c r="H129" s="98">
        <f>IF(RES_hhdet_tes!H129=0,0,RES_hhdet_tes!H129*1000*11630/RES_hhdet_num!H124)</f>
        <v>0</v>
      </c>
      <c r="I129" s="98">
        <f>IF(RES_hhdet_tes!I129=0,0,RES_hhdet_tes!I129*1000*11630/RES_hhdet_num!I124)</f>
        <v>0</v>
      </c>
      <c r="J129" s="98">
        <f>IF(RES_hhdet_tes!J129=0,0,RES_hhdet_tes!J129*1000*11630/RES_hhdet_num!J124)</f>
        <v>0</v>
      </c>
      <c r="K129" s="98">
        <f>IF(RES_hhdet_tes!K129=0,0,RES_hhdet_tes!K129*1000*11630/RES_hhdet_num!K124)</f>
        <v>0</v>
      </c>
      <c r="L129" s="98">
        <f>IF(RES_hhdet_tes!L129=0,0,RES_hhdet_tes!L129*1000*11630/RES_hhdet_num!L124)</f>
        <v>0</v>
      </c>
      <c r="M129" s="98">
        <f>IF(RES_hhdet_tes!M129=0,0,RES_hhdet_tes!M129*1000*11630/RES_hhdet_num!M124)</f>
        <v>0</v>
      </c>
      <c r="N129" s="98">
        <f>IF(RES_hhdet_tes!N129=0,0,RES_hhdet_tes!N129*1000*11630/RES_hhdet_num!N124)</f>
        <v>0</v>
      </c>
      <c r="O129" s="98">
        <f>IF(RES_hhdet_tes!O129=0,0,RES_hhdet_tes!O129*1000*11630/RES_hhdet_num!O124)</f>
        <v>0</v>
      </c>
      <c r="P129" s="98">
        <f>IF(RES_hhdet_tes!P129=0,0,RES_hhdet_tes!P129*1000*11630/RES_hhdet_num!P124)</f>
        <v>0</v>
      </c>
      <c r="Q129" s="98">
        <f>IF(RES_hhdet_tes!Q129=0,0,RES_hhdet_tes!Q129*1000*11630/RES_hhdet_num!Q124)</f>
        <v>0</v>
      </c>
      <c r="R129" s="98">
        <f>IF(RES_hhdet_tes!R129=0,0,RES_hhdet_tes!R129*1000*11630/RES_hhdet_num!R124)</f>
        <v>0</v>
      </c>
      <c r="S129" s="98">
        <f>IF(RES_hhdet_tes!S129=0,0,RES_hhdet_tes!S129*1000*11630/RES_hhdet_num!S124)</f>
        <v>0</v>
      </c>
      <c r="T129" s="98">
        <f>IF(RES_hhdet_tes!T129=0,0,RES_hhdet_tes!T129*1000*11630/RES_hhdet_num!T124)</f>
        <v>0</v>
      </c>
      <c r="U129" s="98">
        <f>IF(RES_hhdet_tes!U129=0,0,RES_hhdet_tes!U129*1000*11630/RES_hhdet_num!U124)</f>
        <v>0</v>
      </c>
      <c r="V129" s="98">
        <f>IF(RES_hhdet_tes!V129=0,0,RES_hhdet_tes!V129*1000*11630/RES_hhdet_num!V124)</f>
        <v>0</v>
      </c>
      <c r="W129" s="98">
        <f>IF(RES_hhdet_tes!W129=0,0,RES_hhdet_tes!W129*1000*11630/RES_hhdet_num!W124)</f>
        <v>0</v>
      </c>
      <c r="DA129" s="63" t="s">
        <v>2531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2532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2533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2534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2535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2536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2537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2538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2539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2540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2541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2542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2543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14924.463432049975</v>
      </c>
      <c r="C143" s="117">
        <f t="shared" si="49"/>
        <v>16354.272052363398</v>
      </c>
      <c r="D143" s="117">
        <f t="shared" si="49"/>
        <v>15027.26488761532</v>
      </c>
      <c r="E143" s="117">
        <f t="shared" si="49"/>
        <v>17933.543512050648</v>
      </c>
      <c r="F143" s="117">
        <f t="shared" si="49"/>
        <v>16759.555877225426</v>
      </c>
      <c r="G143" s="117">
        <f t="shared" si="49"/>
        <v>16500.060017804815</v>
      </c>
      <c r="H143" s="117">
        <f t="shared" si="49"/>
        <v>15450.51221809187</v>
      </c>
      <c r="I143" s="117">
        <f t="shared" si="49"/>
        <v>13787.021972238361</v>
      </c>
      <c r="J143" s="117">
        <f t="shared" si="49"/>
        <v>15747.860557258928</v>
      </c>
      <c r="K143" s="117">
        <f t="shared" si="49"/>
        <v>16121.279213330459</v>
      </c>
      <c r="L143" s="117">
        <f t="shared" si="49"/>
        <v>15429.308385455823</v>
      </c>
      <c r="M143" s="117">
        <f t="shared" si="49"/>
        <v>14935.352025446737</v>
      </c>
      <c r="N143" s="117">
        <f t="shared" si="49"/>
        <v>15015.972276050141</v>
      </c>
      <c r="O143" s="117">
        <f t="shared" si="49"/>
        <v>14511.87957591235</v>
      </c>
      <c r="P143" s="117">
        <f t="shared" si="49"/>
        <v>14923.68816551839</v>
      </c>
      <c r="Q143" s="117">
        <f t="shared" si="49"/>
        <v>15176.210739744352</v>
      </c>
      <c r="R143" s="117">
        <f t="shared" ref="R143:V143" si="50">R144+R146+R148+R157</f>
        <v>14998.942656682144</v>
      </c>
      <c r="S143" s="117">
        <f t="shared" si="50"/>
        <v>14815.313248820124</v>
      </c>
      <c r="T143" s="117">
        <f t="shared" si="50"/>
        <v>14555.12949667316</v>
      </c>
      <c r="U143" s="117">
        <f t="shared" si="50"/>
        <v>13851.032530209453</v>
      </c>
      <c r="V143" s="117">
        <f t="shared" si="50"/>
        <v>13946.17971611776</v>
      </c>
      <c r="W143" s="117">
        <f t="shared" ref="W143" si="51">W144+W146+W148+W157</f>
        <v>14536.879452176801</v>
      </c>
      <c r="DA143" s="129" t="s">
        <v>2544</v>
      </c>
    </row>
    <row r="144" spans="1:105" ht="12.95" customHeight="1" x14ac:dyDescent="0.25">
      <c r="A144" s="121" t="s">
        <v>57</v>
      </c>
      <c r="B144" s="122">
        <f t="shared" ref="B144:W144" si="52">B145</f>
        <v>12497.204478135787</v>
      </c>
      <c r="C144" s="122">
        <f t="shared" si="52"/>
        <v>14085.455657733493</v>
      </c>
      <c r="D144" s="122">
        <f t="shared" si="52"/>
        <v>12909.185211540113</v>
      </c>
      <c r="E144" s="122">
        <f t="shared" si="52"/>
        <v>15488.536504202057</v>
      </c>
      <c r="F144" s="122">
        <f t="shared" si="52"/>
        <v>14812.105726270611</v>
      </c>
      <c r="G144" s="122">
        <f t="shared" si="52"/>
        <v>14569.874931105474</v>
      </c>
      <c r="H144" s="122">
        <f t="shared" si="52"/>
        <v>13300.140201823135</v>
      </c>
      <c r="I144" s="122">
        <f t="shared" si="52"/>
        <v>11958.464616712676</v>
      </c>
      <c r="J144" s="122">
        <f t="shared" si="52"/>
        <v>13911.15094702938</v>
      </c>
      <c r="K144" s="122">
        <f t="shared" si="52"/>
        <v>14259.248854845695</v>
      </c>
      <c r="L144" s="122">
        <f t="shared" si="52"/>
        <v>13647.135325027801</v>
      </c>
      <c r="M144" s="122">
        <f t="shared" si="52"/>
        <v>12913.603788557142</v>
      </c>
      <c r="N144" s="122">
        <f t="shared" si="52"/>
        <v>13004.188128237964</v>
      </c>
      <c r="O144" s="122">
        <f t="shared" si="52"/>
        <v>12125.91189056998</v>
      </c>
      <c r="P144" s="122">
        <f t="shared" si="52"/>
        <v>12153.035998054771</v>
      </c>
      <c r="Q144" s="122">
        <f t="shared" si="52"/>
        <v>13087.838477373007</v>
      </c>
      <c r="R144" s="122">
        <f t="shared" si="52"/>
        <v>12939.884409626145</v>
      </c>
      <c r="S144" s="122">
        <f t="shared" si="52"/>
        <v>12878.728317537805</v>
      </c>
      <c r="T144" s="122">
        <f t="shared" si="52"/>
        <v>12417.097473950886</v>
      </c>
      <c r="U144" s="122">
        <f t="shared" si="52"/>
        <v>11580.384152750665</v>
      </c>
      <c r="V144" s="122">
        <f t="shared" si="52"/>
        <v>11840.789095995831</v>
      </c>
      <c r="W144" s="122">
        <f t="shared" si="52"/>
        <v>12501.069063523897</v>
      </c>
      <c r="DA144" s="130" t="s">
        <v>2545</v>
      </c>
    </row>
    <row r="145" spans="1:105" ht="12" customHeight="1" x14ac:dyDescent="0.25">
      <c r="A145" s="97" t="s">
        <v>53</v>
      </c>
      <c r="B145" s="98">
        <v>12497.204478135787</v>
      </c>
      <c r="C145" s="98">
        <v>14085.455657733493</v>
      </c>
      <c r="D145" s="98">
        <v>12909.185211540113</v>
      </c>
      <c r="E145" s="98">
        <v>15488.536504202057</v>
      </c>
      <c r="F145" s="98">
        <v>14812.105726270611</v>
      </c>
      <c r="G145" s="98">
        <v>14569.874931105474</v>
      </c>
      <c r="H145" s="98">
        <v>13300.140201823135</v>
      </c>
      <c r="I145" s="98">
        <v>11958.464616712676</v>
      </c>
      <c r="J145" s="98">
        <v>13911.15094702938</v>
      </c>
      <c r="K145" s="98">
        <v>14259.248854845695</v>
      </c>
      <c r="L145" s="98">
        <v>13647.135325027801</v>
      </c>
      <c r="M145" s="98">
        <v>12913.603788557142</v>
      </c>
      <c r="N145" s="98">
        <v>13004.188128237964</v>
      </c>
      <c r="O145" s="98">
        <v>12125.91189056998</v>
      </c>
      <c r="P145" s="98">
        <v>12153.035998054771</v>
      </c>
      <c r="Q145" s="98">
        <v>13087.838477373007</v>
      </c>
      <c r="R145" s="98">
        <v>12939.884409626145</v>
      </c>
      <c r="S145" s="98">
        <v>12878.728317537805</v>
      </c>
      <c r="T145" s="98">
        <v>12417.097473950886</v>
      </c>
      <c r="U145" s="98">
        <v>11580.384152750665</v>
      </c>
      <c r="V145" s="98">
        <v>11840.789095995831</v>
      </c>
      <c r="W145" s="98">
        <v>12501.069063523897</v>
      </c>
      <c r="DA145" s="63" t="s">
        <v>2546</v>
      </c>
    </row>
    <row r="146" spans="1:105" ht="12.95" customHeight="1" x14ac:dyDescent="0.25">
      <c r="A146" s="121" t="s">
        <v>92</v>
      </c>
      <c r="B146" s="122">
        <f t="shared" ref="B146:W146" si="53">B147</f>
        <v>660.69735359884726</v>
      </c>
      <c r="C146" s="122">
        <f t="shared" si="53"/>
        <v>584.63444517073572</v>
      </c>
      <c r="D146" s="122">
        <f t="shared" si="53"/>
        <v>487.0252471859892</v>
      </c>
      <c r="E146" s="122">
        <f t="shared" si="53"/>
        <v>909.96678071757901</v>
      </c>
      <c r="F146" s="122">
        <f t="shared" si="53"/>
        <v>322.76952445235941</v>
      </c>
      <c r="G146" s="122">
        <f t="shared" si="53"/>
        <v>298.64395299769052</v>
      </c>
      <c r="H146" s="122">
        <f t="shared" si="53"/>
        <v>556.05774271537678</v>
      </c>
      <c r="I146" s="122">
        <f t="shared" si="53"/>
        <v>341.19449552395429</v>
      </c>
      <c r="J146" s="122">
        <f t="shared" si="53"/>
        <v>314.59964377661686</v>
      </c>
      <c r="K146" s="122">
        <f t="shared" si="53"/>
        <v>344.30345955530515</v>
      </c>
      <c r="L146" s="122">
        <f t="shared" si="53"/>
        <v>392.8736649988694</v>
      </c>
      <c r="M146" s="122">
        <f t="shared" si="53"/>
        <v>359.70374922003305</v>
      </c>
      <c r="N146" s="122">
        <f t="shared" si="53"/>
        <v>494.22747843672232</v>
      </c>
      <c r="O146" s="122">
        <f t="shared" si="53"/>
        <v>529.00077592552179</v>
      </c>
      <c r="P146" s="122">
        <f t="shared" si="53"/>
        <v>584.85891865889243</v>
      </c>
      <c r="Q146" s="122">
        <f t="shared" si="53"/>
        <v>696.53868835324329</v>
      </c>
      <c r="R146" s="122">
        <f t="shared" si="53"/>
        <v>653.46982855408226</v>
      </c>
      <c r="S146" s="122">
        <f t="shared" si="53"/>
        <v>573.89084603956303</v>
      </c>
      <c r="T146" s="122">
        <f t="shared" si="53"/>
        <v>639.07877283180233</v>
      </c>
      <c r="U146" s="122">
        <f t="shared" si="53"/>
        <v>684.92124622576409</v>
      </c>
      <c r="V146" s="122">
        <f t="shared" si="53"/>
        <v>796.63945699713418</v>
      </c>
      <c r="W146" s="122">
        <f t="shared" si="53"/>
        <v>769.81634769951393</v>
      </c>
      <c r="DA146" s="130" t="s">
        <v>2547</v>
      </c>
    </row>
    <row r="147" spans="1:105" ht="12" customHeight="1" x14ac:dyDescent="0.25">
      <c r="A147" s="97" t="s">
        <v>53</v>
      </c>
      <c r="B147" s="98">
        <f>IF(RES_hhdet_tes!B147=0,0,RES_hhdet_tes!B147*1000*11630/RES_hhdet_num!B143)</f>
        <v>660.69735359884726</v>
      </c>
      <c r="C147" s="98">
        <f>IF(RES_hhdet_tes!C147=0,0,RES_hhdet_tes!C147*1000*11630/RES_hhdet_num!C143)</f>
        <v>584.63444517073572</v>
      </c>
      <c r="D147" s="98">
        <f>IF(RES_hhdet_tes!D147=0,0,RES_hhdet_tes!D147*1000*11630/RES_hhdet_num!D143)</f>
        <v>487.0252471859892</v>
      </c>
      <c r="E147" s="98">
        <f>IF(RES_hhdet_tes!E147=0,0,RES_hhdet_tes!E147*1000*11630/RES_hhdet_num!E143)</f>
        <v>909.96678071757901</v>
      </c>
      <c r="F147" s="98">
        <f>IF(RES_hhdet_tes!F147=0,0,RES_hhdet_tes!F147*1000*11630/RES_hhdet_num!F143)</f>
        <v>322.76952445235941</v>
      </c>
      <c r="G147" s="98">
        <f>IF(RES_hhdet_tes!G147=0,0,RES_hhdet_tes!G147*1000*11630/RES_hhdet_num!G143)</f>
        <v>298.64395299769052</v>
      </c>
      <c r="H147" s="98">
        <f>IF(RES_hhdet_tes!H147=0,0,RES_hhdet_tes!H147*1000*11630/RES_hhdet_num!H143)</f>
        <v>556.05774271537678</v>
      </c>
      <c r="I147" s="98">
        <f>IF(RES_hhdet_tes!I147=0,0,RES_hhdet_tes!I147*1000*11630/RES_hhdet_num!I143)</f>
        <v>341.19449552395429</v>
      </c>
      <c r="J147" s="98">
        <f>IF(RES_hhdet_tes!J147=0,0,RES_hhdet_tes!J147*1000*11630/RES_hhdet_num!J143)</f>
        <v>314.59964377661686</v>
      </c>
      <c r="K147" s="98">
        <f>IF(RES_hhdet_tes!K147=0,0,RES_hhdet_tes!K147*1000*11630/RES_hhdet_num!K143)</f>
        <v>344.30345955530515</v>
      </c>
      <c r="L147" s="98">
        <f>IF(RES_hhdet_tes!L147=0,0,RES_hhdet_tes!L147*1000*11630/RES_hhdet_num!L143)</f>
        <v>392.8736649988694</v>
      </c>
      <c r="M147" s="98">
        <f>IF(RES_hhdet_tes!M147=0,0,RES_hhdet_tes!M147*1000*11630/RES_hhdet_num!M143)</f>
        <v>359.70374922003305</v>
      </c>
      <c r="N147" s="98">
        <f>IF(RES_hhdet_tes!N147=0,0,RES_hhdet_tes!N147*1000*11630/RES_hhdet_num!N143)</f>
        <v>494.22747843672232</v>
      </c>
      <c r="O147" s="98">
        <f>IF(RES_hhdet_tes!O147=0,0,RES_hhdet_tes!O147*1000*11630/RES_hhdet_num!O143)</f>
        <v>529.00077592552179</v>
      </c>
      <c r="P147" s="98">
        <f>IF(RES_hhdet_tes!P147=0,0,RES_hhdet_tes!P147*1000*11630/RES_hhdet_num!P143)</f>
        <v>584.85891865889243</v>
      </c>
      <c r="Q147" s="98">
        <f>IF(RES_hhdet_tes!Q147=0,0,RES_hhdet_tes!Q147*1000*11630/RES_hhdet_num!Q143)</f>
        <v>696.53868835324329</v>
      </c>
      <c r="R147" s="98">
        <f>IF(RES_hhdet_tes!R147=0,0,RES_hhdet_tes!R147*1000*11630/RES_hhdet_num!R143)</f>
        <v>653.46982855408226</v>
      </c>
      <c r="S147" s="98">
        <f>IF(RES_hhdet_tes!S147=0,0,RES_hhdet_tes!S147*1000*11630/RES_hhdet_num!S143)</f>
        <v>573.89084603956303</v>
      </c>
      <c r="T147" s="98">
        <f>IF(RES_hhdet_tes!T147=0,0,RES_hhdet_tes!T147*1000*11630/RES_hhdet_num!T143)</f>
        <v>639.07877283180233</v>
      </c>
      <c r="U147" s="98">
        <f>IF(RES_hhdet_tes!U147=0,0,RES_hhdet_tes!U147*1000*11630/RES_hhdet_num!U143)</f>
        <v>684.92124622576409</v>
      </c>
      <c r="V147" s="98">
        <f>IF(RES_hhdet_tes!V147=0,0,RES_hhdet_tes!V147*1000*11630/RES_hhdet_num!V143)</f>
        <v>796.63945699713418</v>
      </c>
      <c r="W147" s="98">
        <f>IF(RES_hhdet_tes!W147=0,0,RES_hhdet_tes!W147*1000*11630/RES_hhdet_num!W143)</f>
        <v>769.81634769951393</v>
      </c>
      <c r="DA147" s="63" t="s">
        <v>2548</v>
      </c>
    </row>
    <row r="148" spans="1:105" ht="12" customHeight="1" x14ac:dyDescent="0.25">
      <c r="A148" s="121" t="s">
        <v>55</v>
      </c>
      <c r="B148" s="122">
        <v>1170.836188512536</v>
      </c>
      <c r="C148" s="122">
        <v>1084.1149270135211</v>
      </c>
      <c r="D148" s="122">
        <v>1078.0232309660491</v>
      </c>
      <c r="E148" s="122">
        <v>1006.2977384348225</v>
      </c>
      <c r="F148" s="122">
        <v>1074.2418189248831</v>
      </c>
      <c r="G148" s="122">
        <v>1069.7074329639186</v>
      </c>
      <c r="H148" s="122">
        <v>1031.104595576151</v>
      </c>
      <c r="I148" s="122">
        <v>969.66871177828693</v>
      </c>
      <c r="J148" s="122">
        <v>968.13076558153682</v>
      </c>
      <c r="K148" s="122">
        <v>936.10604638778125</v>
      </c>
      <c r="L148" s="122">
        <v>892.75145889614294</v>
      </c>
      <c r="M148" s="122">
        <v>1029.7262213559031</v>
      </c>
      <c r="N148" s="122">
        <v>884.14369852664004</v>
      </c>
      <c r="O148" s="122">
        <v>1210.563961055245</v>
      </c>
      <c r="P148" s="122">
        <v>1504.1180785861804</v>
      </c>
      <c r="Q148" s="122">
        <v>917.95736270503244</v>
      </c>
      <c r="R148" s="122">
        <v>922.31035088460021</v>
      </c>
      <c r="S148" s="122">
        <v>940.13036716945874</v>
      </c>
      <c r="T148" s="122">
        <v>1005.0600296570275</v>
      </c>
      <c r="U148" s="122">
        <v>1042.2921110526536</v>
      </c>
      <c r="V148" s="122">
        <v>976.33702350738633</v>
      </c>
      <c r="W148" s="122">
        <v>989.45685149803228</v>
      </c>
      <c r="DA148" s="130" t="s">
        <v>2549</v>
      </c>
    </row>
    <row r="149" spans="1:105" ht="12" customHeight="1" x14ac:dyDescent="0.25">
      <c r="A149" s="97" t="s">
        <v>124</v>
      </c>
      <c r="B149" s="98">
        <v>1194.8316338973125</v>
      </c>
      <c r="C149" s="98">
        <v>1162.2403483638743</v>
      </c>
      <c r="D149" s="98">
        <v>868.10835323931315</v>
      </c>
      <c r="E149" s="98">
        <v>381.257116263027</v>
      </c>
      <c r="F149" s="98">
        <v>893.57983561664435</v>
      </c>
      <c r="G149" s="98">
        <v>1298.0467738401421</v>
      </c>
      <c r="H149" s="98">
        <v>1343.2423066737333</v>
      </c>
      <c r="I149" s="98">
        <v>577.01793258276791</v>
      </c>
      <c r="J149" s="98">
        <v>503.12855203758966</v>
      </c>
      <c r="K149" s="98">
        <v>1297.9377928988301</v>
      </c>
      <c r="L149" s="98">
        <v>1416.4572360713635</v>
      </c>
      <c r="M149" s="98">
        <v>736.18226181090824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2550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2551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2552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2553</v>
      </c>
    </row>
    <row r="153" spans="1:105" ht="12" customHeight="1" x14ac:dyDescent="0.25">
      <c r="A153" s="106" t="s">
        <v>122</v>
      </c>
      <c r="B153" s="101">
        <v>1167.6367957945661</v>
      </c>
      <c r="C153" s="101">
        <v>1077.604475234325</v>
      </c>
      <c r="D153" s="101">
        <v>1095.5166573140045</v>
      </c>
      <c r="E153" s="101">
        <v>1080.471490765304</v>
      </c>
      <c r="F153" s="101">
        <v>1094.936308621838</v>
      </c>
      <c r="G153" s="101">
        <v>1048.5028965376284</v>
      </c>
      <c r="H153" s="101">
        <v>999.6710691332546</v>
      </c>
      <c r="I153" s="101">
        <v>1003.9480480658517</v>
      </c>
      <c r="J153" s="101">
        <v>1010.3043214266596</v>
      </c>
      <c r="K153" s="101">
        <v>918.71648360492225</v>
      </c>
      <c r="L153" s="101">
        <v>869.87397430486453</v>
      </c>
      <c r="M153" s="101">
        <v>1035.5613595245763</v>
      </c>
      <c r="N153" s="101">
        <v>883.22145116312663</v>
      </c>
      <c r="O153" s="101">
        <v>1209.7284614883438</v>
      </c>
      <c r="P153" s="101">
        <v>1501.7147948593677</v>
      </c>
      <c r="Q153" s="101">
        <v>919.08475771671363</v>
      </c>
      <c r="R153" s="101">
        <v>925.8782705663325</v>
      </c>
      <c r="S153" s="101">
        <v>944.22983233614229</v>
      </c>
      <c r="T153" s="101">
        <v>1009.5530979195826</v>
      </c>
      <c r="U153" s="101">
        <v>1040.3164142552796</v>
      </c>
      <c r="V153" s="101">
        <v>975.25725725781047</v>
      </c>
      <c r="W153" s="101">
        <v>989.21000136836597</v>
      </c>
      <c r="DA153" s="131" t="s">
        <v>2554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1095.5104188652736</v>
      </c>
      <c r="E154" s="104">
        <v>1080.3103187159977</v>
      </c>
      <c r="F154" s="104">
        <v>1094.5215070817226</v>
      </c>
      <c r="G154" s="104">
        <v>1048.218842505916</v>
      </c>
      <c r="H154" s="104">
        <v>999.21729164589976</v>
      </c>
      <c r="I154" s="104">
        <v>1002.2918139069754</v>
      </c>
      <c r="J154" s="104">
        <v>1007.7043713041832</v>
      </c>
      <c r="K154" s="104">
        <v>915.87228063442865</v>
      </c>
      <c r="L154" s="104">
        <v>869.56816444897242</v>
      </c>
      <c r="M154" s="104">
        <v>1036.5468354870573</v>
      </c>
      <c r="N154" s="104">
        <v>884.74556678596093</v>
      </c>
      <c r="O154" s="104">
        <v>1211.2461706189629</v>
      </c>
      <c r="P154" s="104">
        <v>1506.8136995131426</v>
      </c>
      <c r="Q154" s="104">
        <v>917.22264510843695</v>
      </c>
      <c r="R154" s="104">
        <v>920.86426968835997</v>
      </c>
      <c r="S154" s="104">
        <v>939.13034843801108</v>
      </c>
      <c r="T154" s="104">
        <v>1004.406815775057</v>
      </c>
      <c r="U154" s="104">
        <v>1043.3112239481338</v>
      </c>
      <c r="V154" s="104">
        <v>976.72581190084065</v>
      </c>
      <c r="W154" s="104">
        <v>989.54616434066611</v>
      </c>
      <c r="DA154" s="132" t="s">
        <v>2555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547.8308241072076</v>
      </c>
      <c r="E155" s="98">
        <v>538.91418337308357</v>
      </c>
      <c r="F155" s="98">
        <v>553.24719440254273</v>
      </c>
      <c r="G155" s="98">
        <v>528.57016384207884</v>
      </c>
      <c r="H155" s="98">
        <v>491.3451380457895</v>
      </c>
      <c r="I155" s="98">
        <v>499.94782559531097</v>
      </c>
      <c r="J155" s="98">
        <v>501.50214315488961</v>
      </c>
      <c r="K155" s="98">
        <v>428.55519696225412</v>
      </c>
      <c r="L155" s="98">
        <v>394.87251945838636</v>
      </c>
      <c r="M155" s="98">
        <v>506.38888089623578</v>
      </c>
      <c r="N155" s="98">
        <v>403.52467177540285</v>
      </c>
      <c r="O155" s="98">
        <v>652.26218702618451</v>
      </c>
      <c r="P155" s="98">
        <v>879.11569464129684</v>
      </c>
      <c r="Q155" s="98">
        <v>387.13362876083158</v>
      </c>
      <c r="R155" s="98">
        <v>382.22920366284887</v>
      </c>
      <c r="S155" s="98">
        <v>390.62633150276662</v>
      </c>
      <c r="T155" s="98">
        <v>477.72314289654099</v>
      </c>
      <c r="U155" s="98">
        <v>489.33119986013241</v>
      </c>
      <c r="V155" s="98">
        <v>465.32610983002854</v>
      </c>
      <c r="W155" s="98">
        <v>493.80581743885824</v>
      </c>
      <c r="DA155" s="63" t="s">
        <v>2556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547.67959475806595</v>
      </c>
      <c r="E156" s="98">
        <v>541.39613534291414</v>
      </c>
      <c r="F156" s="98">
        <v>541.27431267917984</v>
      </c>
      <c r="G156" s="98">
        <v>519.64867866383725</v>
      </c>
      <c r="H156" s="98">
        <v>507.87215360011027</v>
      </c>
      <c r="I156" s="98">
        <v>502.34398831166436</v>
      </c>
      <c r="J156" s="98">
        <v>506.20222814929338</v>
      </c>
      <c r="K156" s="98">
        <v>487.31708367217476</v>
      </c>
      <c r="L156" s="98">
        <v>474.69564499058612</v>
      </c>
      <c r="M156" s="98">
        <v>530.15795459082142</v>
      </c>
      <c r="N156" s="98">
        <v>481.22089501055819</v>
      </c>
      <c r="O156" s="98">
        <v>558.98398359277826</v>
      </c>
      <c r="P156" s="98">
        <v>627.69800487184546</v>
      </c>
      <c r="Q156" s="98">
        <v>530.08901634760525</v>
      </c>
      <c r="R156" s="98">
        <v>538.63506602551115</v>
      </c>
      <c r="S156" s="98">
        <v>548.50401693524452</v>
      </c>
      <c r="T156" s="98">
        <v>526.68367287851606</v>
      </c>
      <c r="U156" s="98">
        <v>553.9800240880013</v>
      </c>
      <c r="V156" s="98">
        <v>511.39970207081217</v>
      </c>
      <c r="W156" s="98">
        <v>495.7403469018077</v>
      </c>
      <c r="DA156" s="63" t="s">
        <v>2557</v>
      </c>
    </row>
    <row r="157" spans="1:105" ht="12" customHeight="1" x14ac:dyDescent="0.25">
      <c r="A157" s="121" t="s">
        <v>54</v>
      </c>
      <c r="B157" s="122">
        <v>595.72541180280439</v>
      </c>
      <c r="C157" s="122">
        <v>600.06702244564747</v>
      </c>
      <c r="D157" s="122">
        <v>553.03119792316761</v>
      </c>
      <c r="E157" s="122">
        <v>528.74248869618918</v>
      </c>
      <c r="F157" s="122">
        <v>550.43880757757017</v>
      </c>
      <c r="G157" s="122">
        <v>561.83370073773131</v>
      </c>
      <c r="H157" s="122">
        <v>563.20967797720732</v>
      </c>
      <c r="I157" s="122">
        <v>517.69414822344379</v>
      </c>
      <c r="J157" s="122">
        <v>553.97920087139471</v>
      </c>
      <c r="K157" s="122">
        <v>581.62085254167653</v>
      </c>
      <c r="L157" s="122">
        <v>496.54793653300976</v>
      </c>
      <c r="M157" s="122">
        <v>632.31826631365982</v>
      </c>
      <c r="N157" s="122">
        <v>633.41297084881569</v>
      </c>
      <c r="O157" s="122">
        <v>646.40294836160308</v>
      </c>
      <c r="P157" s="122">
        <v>681.67517021854644</v>
      </c>
      <c r="Q157" s="122">
        <v>473.87621131306992</v>
      </c>
      <c r="R157" s="122">
        <v>483.27806761731728</v>
      </c>
      <c r="S157" s="122">
        <v>422.5637180732968</v>
      </c>
      <c r="T157" s="122">
        <v>493.89322023344425</v>
      </c>
      <c r="U157" s="122">
        <v>543.43502018037179</v>
      </c>
      <c r="V157" s="122">
        <v>332.41413961740676</v>
      </c>
      <c r="W157" s="122">
        <v>276.53718945535746</v>
      </c>
      <c r="DA157" s="130" t="s">
        <v>2558</v>
      </c>
    </row>
    <row r="158" spans="1:105" ht="12" customHeight="1" x14ac:dyDescent="0.25">
      <c r="A158" s="97" t="s">
        <v>50</v>
      </c>
      <c r="B158" s="98">
        <v>571.95596890553111</v>
      </c>
      <c r="C158" s="98">
        <v>728.75228249631039</v>
      </c>
      <c r="D158" s="98">
        <v>419.87243824645032</v>
      </c>
      <c r="E158" s="98">
        <v>266.67250922929065</v>
      </c>
      <c r="F158" s="98">
        <v>507.39340839106751</v>
      </c>
      <c r="G158" s="98">
        <v>677.36508715743525</v>
      </c>
      <c r="H158" s="98">
        <v>720.7713833747664</v>
      </c>
      <c r="I158" s="98">
        <v>311.72298917220854</v>
      </c>
      <c r="J158" s="98">
        <v>344.54669763335937</v>
      </c>
      <c r="K158" s="98">
        <v>788.81658235630903</v>
      </c>
      <c r="L158" s="98">
        <v>687.50469617394697</v>
      </c>
      <c r="M158" s="98">
        <v>456.94994410966081</v>
      </c>
      <c r="N158" s="98">
        <v>363.72431907151139</v>
      </c>
      <c r="O158" s="98">
        <v>522.36052335534293</v>
      </c>
      <c r="P158" s="98">
        <v>631.86042850733759</v>
      </c>
      <c r="Q158" s="98">
        <v>514.06493560787874</v>
      </c>
      <c r="R158" s="98">
        <v>510.23857183677495</v>
      </c>
      <c r="S158" s="98">
        <v>391.99935320847123</v>
      </c>
      <c r="T158" s="98">
        <v>433.70657557688145</v>
      </c>
      <c r="U158" s="98">
        <v>536.38695511136837</v>
      </c>
      <c r="V158" s="98">
        <v>422.54603842016604</v>
      </c>
      <c r="W158" s="98">
        <v>218.21678640657171</v>
      </c>
      <c r="DA158" s="63" t="s">
        <v>2559</v>
      </c>
    </row>
    <row r="159" spans="1:105" ht="12" customHeight="1" x14ac:dyDescent="0.25">
      <c r="A159" s="109" t="s">
        <v>120</v>
      </c>
      <c r="B159" s="33">
        <v>612.36402183089569</v>
      </c>
      <c r="C159" s="33">
        <v>542.87357353424181</v>
      </c>
      <c r="D159" s="33">
        <v>577.24188150075258</v>
      </c>
      <c r="E159" s="33">
        <v>550.22363455413165</v>
      </c>
      <c r="F159" s="33">
        <v>554.68272017342247</v>
      </c>
      <c r="G159" s="33">
        <v>538.13495480548431</v>
      </c>
      <c r="H159" s="33">
        <v>527.83868288795941</v>
      </c>
      <c r="I159" s="33">
        <v>547.73160891841553</v>
      </c>
      <c r="J159" s="33">
        <v>576.4883016866977</v>
      </c>
      <c r="K159" s="33">
        <v>552.22630263717838</v>
      </c>
      <c r="L159" s="33">
        <v>477.40557187462724</v>
      </c>
      <c r="M159" s="33">
        <v>641.78937779157627</v>
      </c>
      <c r="N159" s="33">
        <v>642.56070149955337</v>
      </c>
      <c r="O159" s="33">
        <v>651.33178644132204</v>
      </c>
      <c r="P159" s="33">
        <v>684.44460343120352</v>
      </c>
      <c r="Q159" s="33">
        <v>472.11109326691337</v>
      </c>
      <c r="R159" s="33">
        <v>481.8854795894527</v>
      </c>
      <c r="S159" s="33">
        <v>424.57594535426642</v>
      </c>
      <c r="T159" s="33">
        <v>498.31345600569921</v>
      </c>
      <c r="U159" s="33">
        <v>544.01327997794749</v>
      </c>
      <c r="V159" s="33">
        <v>324.59696268718926</v>
      </c>
      <c r="W159" s="33">
        <v>280.57826116889561</v>
      </c>
      <c r="DA159" s="60" t="s">
        <v>2560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15575.617004797414</v>
      </c>
      <c r="C161" s="117">
        <f t="shared" si="54"/>
        <v>16541.421754820793</v>
      </c>
      <c r="D161" s="117">
        <f t="shared" si="54"/>
        <v>15662.085190681824</v>
      </c>
      <c r="E161" s="117">
        <f t="shared" si="54"/>
        <v>16073.327018413171</v>
      </c>
      <c r="F161" s="117">
        <f t="shared" si="54"/>
        <v>17374.907610905782</v>
      </c>
      <c r="G161" s="117">
        <f t="shared" si="54"/>
        <v>18203.131164568153</v>
      </c>
      <c r="H161" s="117">
        <f t="shared" si="54"/>
        <v>16288.699763655659</v>
      </c>
      <c r="I161" s="117">
        <f t="shared" si="54"/>
        <v>17459.631602044941</v>
      </c>
      <c r="J161" s="117">
        <f t="shared" si="54"/>
        <v>8541.119375024733</v>
      </c>
      <c r="K161" s="117">
        <f t="shared" si="54"/>
        <v>22849.112961389888</v>
      </c>
      <c r="L161" s="117">
        <f t="shared" si="54"/>
        <v>13333.713623491443</v>
      </c>
      <c r="M161" s="117">
        <f t="shared" si="54"/>
        <v>10740.26967805534</v>
      </c>
      <c r="N161" s="117">
        <f t="shared" si="54"/>
        <v>12510.183371079984</v>
      </c>
      <c r="O161" s="117">
        <f t="shared" si="54"/>
        <v>13661.091762760203</v>
      </c>
      <c r="P161" s="117">
        <f t="shared" si="54"/>
        <v>12296.778024975974</v>
      </c>
      <c r="Q161" s="117">
        <f t="shared" si="54"/>
        <v>17506.753428197615</v>
      </c>
      <c r="R161" s="117">
        <f t="shared" ref="R161:V161" si="55">R162+R164+R166+R175</f>
        <v>17136.909213169904</v>
      </c>
      <c r="S161" s="117">
        <f t="shared" si="55"/>
        <v>19263.803795555094</v>
      </c>
      <c r="T161" s="117">
        <f t="shared" si="55"/>
        <v>12916.685933114404</v>
      </c>
      <c r="U161" s="117">
        <f t="shared" si="55"/>
        <v>10301.075963036856</v>
      </c>
      <c r="V161" s="117">
        <f t="shared" si="55"/>
        <v>15654.155271043113</v>
      </c>
      <c r="W161" s="117">
        <f t="shared" ref="W161" si="56">W162+W164+W166+W175</f>
        <v>13053.354810742072</v>
      </c>
      <c r="DA161" s="129" t="s">
        <v>2561</v>
      </c>
    </row>
    <row r="162" spans="1:105" ht="12.95" customHeight="1" x14ac:dyDescent="0.25">
      <c r="A162" s="121" t="s">
        <v>57</v>
      </c>
      <c r="B162" s="122">
        <f t="shared" ref="B162:W162" si="57">B163</f>
        <v>13478.105376005342</v>
      </c>
      <c r="C162" s="122">
        <f t="shared" si="57"/>
        <v>14503.451809222117</v>
      </c>
      <c r="D162" s="122">
        <f t="shared" si="57"/>
        <v>13658.39347443083</v>
      </c>
      <c r="E162" s="122">
        <f t="shared" si="57"/>
        <v>13796.227099385367</v>
      </c>
      <c r="F162" s="122">
        <f t="shared" si="57"/>
        <v>15470.823851240175</v>
      </c>
      <c r="G162" s="122">
        <f t="shared" si="57"/>
        <v>16283.774150857626</v>
      </c>
      <c r="H162" s="122">
        <f t="shared" si="57"/>
        <v>14237.235917192154</v>
      </c>
      <c r="I162" s="122">
        <f t="shared" si="57"/>
        <v>15743.344270323143</v>
      </c>
      <c r="J162" s="122">
        <f t="shared" si="57"/>
        <v>6795.5467471099237</v>
      </c>
      <c r="K162" s="122">
        <f t="shared" si="57"/>
        <v>21101.597244130942</v>
      </c>
      <c r="L162" s="122">
        <f t="shared" si="57"/>
        <v>11607.552499408941</v>
      </c>
      <c r="M162" s="122">
        <f t="shared" si="57"/>
        <v>8805.1696195208133</v>
      </c>
      <c r="N162" s="122">
        <f t="shared" si="57"/>
        <v>10575.048071790854</v>
      </c>
      <c r="O162" s="122">
        <f t="shared" si="57"/>
        <v>11353.714234591656</v>
      </c>
      <c r="P162" s="122">
        <f t="shared" si="57"/>
        <v>9642.8800694056972</v>
      </c>
      <c r="Q162" s="122">
        <f t="shared" si="57"/>
        <v>15581.570950033001</v>
      </c>
      <c r="R162" s="122">
        <f t="shared" si="57"/>
        <v>15218.632239878694</v>
      </c>
      <c r="S162" s="122">
        <f t="shared" si="57"/>
        <v>17466.867367763982</v>
      </c>
      <c r="T162" s="122">
        <f t="shared" si="57"/>
        <v>10956.275639153981</v>
      </c>
      <c r="U162" s="122">
        <f t="shared" si="57"/>
        <v>8265.434711465221</v>
      </c>
      <c r="V162" s="122">
        <f t="shared" si="57"/>
        <v>13891.859623064865</v>
      </c>
      <c r="W162" s="122">
        <f t="shared" si="57"/>
        <v>11393.855668692475</v>
      </c>
      <c r="DA162" s="130" t="s">
        <v>2562</v>
      </c>
    </row>
    <row r="163" spans="1:105" ht="12" customHeight="1" x14ac:dyDescent="0.25">
      <c r="A163" s="97" t="s">
        <v>53</v>
      </c>
      <c r="B163" s="33">
        <v>13478.105376005342</v>
      </c>
      <c r="C163" s="33">
        <v>14503.451809222117</v>
      </c>
      <c r="D163" s="33">
        <v>13658.39347443083</v>
      </c>
      <c r="E163" s="33">
        <v>13796.227099385367</v>
      </c>
      <c r="F163" s="33">
        <v>15470.823851240175</v>
      </c>
      <c r="G163" s="33">
        <v>16283.774150857626</v>
      </c>
      <c r="H163" s="33">
        <v>14237.235917192154</v>
      </c>
      <c r="I163" s="33">
        <v>15743.344270323143</v>
      </c>
      <c r="J163" s="33">
        <v>6795.5467471099237</v>
      </c>
      <c r="K163" s="33">
        <v>21101.597244130942</v>
      </c>
      <c r="L163" s="33">
        <v>11607.552499408941</v>
      </c>
      <c r="M163" s="33">
        <v>8805.1696195208133</v>
      </c>
      <c r="N163" s="33">
        <v>10575.048071790854</v>
      </c>
      <c r="O163" s="33">
        <v>11353.714234591656</v>
      </c>
      <c r="P163" s="33">
        <v>9642.8800694056972</v>
      </c>
      <c r="Q163" s="33">
        <v>15581.570950033001</v>
      </c>
      <c r="R163" s="33">
        <v>15218.632239878694</v>
      </c>
      <c r="S163" s="33">
        <v>17466.867367763982</v>
      </c>
      <c r="T163" s="33">
        <v>10956.275639153981</v>
      </c>
      <c r="U163" s="33">
        <v>8265.434711465221</v>
      </c>
      <c r="V163" s="33">
        <v>13891.859623064865</v>
      </c>
      <c r="W163" s="33">
        <v>11393.855668692475</v>
      </c>
      <c r="DA163" s="60" t="s">
        <v>2563</v>
      </c>
    </row>
    <row r="164" spans="1:105" ht="12.95" customHeight="1" x14ac:dyDescent="0.25">
      <c r="A164" s="121" t="s">
        <v>92</v>
      </c>
      <c r="B164" s="122">
        <f t="shared" ref="B164:W164" si="58">B165</f>
        <v>330.40280297058428</v>
      </c>
      <c r="C164" s="122">
        <f t="shared" si="58"/>
        <v>343.40836655677708</v>
      </c>
      <c r="D164" s="122">
        <f t="shared" si="58"/>
        <v>383.61130337386942</v>
      </c>
      <c r="E164" s="122">
        <f t="shared" si="58"/>
        <v>760.13401478991318</v>
      </c>
      <c r="F164" s="122">
        <f t="shared" si="58"/>
        <v>277.78094377862362</v>
      </c>
      <c r="G164" s="122">
        <f t="shared" si="58"/>
        <v>283.13640219604099</v>
      </c>
      <c r="H164" s="122">
        <f t="shared" si="58"/>
        <v>458.50957716468275</v>
      </c>
      <c r="I164" s="122">
        <f t="shared" si="58"/>
        <v>223.95918335741791</v>
      </c>
      <c r="J164" s="122">
        <f t="shared" si="58"/>
        <v>228.92381468985985</v>
      </c>
      <c r="K164" s="122">
        <f t="shared" si="58"/>
        <v>212.55155178789951</v>
      </c>
      <c r="L164" s="122">
        <f t="shared" si="58"/>
        <v>315.62222122597217</v>
      </c>
      <c r="M164" s="122">
        <f t="shared" si="58"/>
        <v>279.87569206320438</v>
      </c>
      <c r="N164" s="122">
        <f t="shared" si="58"/>
        <v>422.43032392647325</v>
      </c>
      <c r="O164" s="122">
        <f t="shared" si="58"/>
        <v>450.10864697013523</v>
      </c>
      <c r="P164" s="122">
        <f t="shared" si="58"/>
        <v>458.98772122625172</v>
      </c>
      <c r="Q164" s="122">
        <f t="shared" si="58"/>
        <v>523.75408674194864</v>
      </c>
      <c r="R164" s="122">
        <f t="shared" si="58"/>
        <v>499.97794249317997</v>
      </c>
      <c r="S164" s="122">
        <f t="shared" si="58"/>
        <v>419.2110858024335</v>
      </c>
      <c r="T164" s="122">
        <f t="shared" si="58"/>
        <v>443.38983588041646</v>
      </c>
      <c r="U164" s="122">
        <f t="shared" si="58"/>
        <v>430.87844936179971</v>
      </c>
      <c r="V164" s="122">
        <f t="shared" si="58"/>
        <v>435.48655149898366</v>
      </c>
      <c r="W164" s="122">
        <f t="shared" si="58"/>
        <v>376.96536496436335</v>
      </c>
      <c r="DA164" s="130" t="s">
        <v>2564</v>
      </c>
    </row>
    <row r="165" spans="1:105" ht="12" customHeight="1" x14ac:dyDescent="0.25">
      <c r="A165" s="97" t="s">
        <v>53</v>
      </c>
      <c r="B165" s="98">
        <f>IF(RES_hhdet_tes!B165=0,0,RES_hhdet_tes!B165*1000*11630/RES_hhdet_num!B161)</f>
        <v>330.40280297058428</v>
      </c>
      <c r="C165" s="98">
        <f>IF(RES_hhdet_tes!C165=0,0,RES_hhdet_tes!C165*1000*11630/RES_hhdet_num!C161)</f>
        <v>343.40836655677708</v>
      </c>
      <c r="D165" s="98">
        <f>IF(RES_hhdet_tes!D165=0,0,RES_hhdet_tes!D165*1000*11630/RES_hhdet_num!D161)</f>
        <v>383.61130337386942</v>
      </c>
      <c r="E165" s="98">
        <f>IF(RES_hhdet_tes!E165=0,0,RES_hhdet_tes!E165*1000*11630/RES_hhdet_num!E161)</f>
        <v>760.13401478991318</v>
      </c>
      <c r="F165" s="98">
        <f>IF(RES_hhdet_tes!F165=0,0,RES_hhdet_tes!F165*1000*11630/RES_hhdet_num!F161)</f>
        <v>277.78094377862362</v>
      </c>
      <c r="G165" s="98">
        <f>IF(RES_hhdet_tes!G165=0,0,RES_hhdet_tes!G165*1000*11630/RES_hhdet_num!G161)</f>
        <v>283.13640219604099</v>
      </c>
      <c r="H165" s="98">
        <f>IF(RES_hhdet_tes!H165=0,0,RES_hhdet_tes!H165*1000*11630/RES_hhdet_num!H161)</f>
        <v>458.50957716468275</v>
      </c>
      <c r="I165" s="98">
        <f>IF(RES_hhdet_tes!I165=0,0,RES_hhdet_tes!I165*1000*11630/RES_hhdet_num!I161)</f>
        <v>223.95918335741791</v>
      </c>
      <c r="J165" s="98">
        <f>IF(RES_hhdet_tes!J165=0,0,RES_hhdet_tes!J165*1000*11630/RES_hhdet_num!J161)</f>
        <v>228.92381468985985</v>
      </c>
      <c r="K165" s="98">
        <f>IF(RES_hhdet_tes!K165=0,0,RES_hhdet_tes!K165*1000*11630/RES_hhdet_num!K161)</f>
        <v>212.55155178789951</v>
      </c>
      <c r="L165" s="98">
        <f>IF(RES_hhdet_tes!L165=0,0,RES_hhdet_tes!L165*1000*11630/RES_hhdet_num!L161)</f>
        <v>315.62222122597217</v>
      </c>
      <c r="M165" s="98">
        <f>IF(RES_hhdet_tes!M165=0,0,RES_hhdet_tes!M165*1000*11630/RES_hhdet_num!M161)</f>
        <v>279.87569206320438</v>
      </c>
      <c r="N165" s="98">
        <f>IF(RES_hhdet_tes!N165=0,0,RES_hhdet_tes!N165*1000*11630/RES_hhdet_num!N161)</f>
        <v>422.43032392647325</v>
      </c>
      <c r="O165" s="98">
        <f>IF(RES_hhdet_tes!O165=0,0,RES_hhdet_tes!O165*1000*11630/RES_hhdet_num!O161)</f>
        <v>450.10864697013523</v>
      </c>
      <c r="P165" s="98">
        <f>IF(RES_hhdet_tes!P165=0,0,RES_hhdet_tes!P165*1000*11630/RES_hhdet_num!P161)</f>
        <v>458.98772122625172</v>
      </c>
      <c r="Q165" s="98">
        <f>IF(RES_hhdet_tes!Q165=0,0,RES_hhdet_tes!Q165*1000*11630/RES_hhdet_num!Q161)</f>
        <v>523.75408674194864</v>
      </c>
      <c r="R165" s="98">
        <f>IF(RES_hhdet_tes!R165=0,0,RES_hhdet_tes!R165*1000*11630/RES_hhdet_num!R161)</f>
        <v>499.97794249317997</v>
      </c>
      <c r="S165" s="98">
        <f>IF(RES_hhdet_tes!S165=0,0,RES_hhdet_tes!S165*1000*11630/RES_hhdet_num!S161)</f>
        <v>419.2110858024335</v>
      </c>
      <c r="T165" s="98">
        <f>IF(RES_hhdet_tes!T165=0,0,RES_hhdet_tes!T165*1000*11630/RES_hhdet_num!T161)</f>
        <v>443.38983588041646</v>
      </c>
      <c r="U165" s="98">
        <f>IF(RES_hhdet_tes!U165=0,0,RES_hhdet_tes!U165*1000*11630/RES_hhdet_num!U161)</f>
        <v>430.87844936179971</v>
      </c>
      <c r="V165" s="98">
        <f>IF(RES_hhdet_tes!V165=0,0,RES_hhdet_tes!V165*1000*11630/RES_hhdet_num!V161)</f>
        <v>435.48655149898366</v>
      </c>
      <c r="W165" s="98">
        <f>IF(RES_hhdet_tes!W165=0,0,RES_hhdet_tes!W165*1000*11630/RES_hhdet_num!W161)</f>
        <v>376.96536496436335</v>
      </c>
      <c r="DA165" s="63" t="s">
        <v>2565</v>
      </c>
    </row>
    <row r="166" spans="1:105" ht="12" customHeight="1" x14ac:dyDescent="0.25">
      <c r="A166" s="121" t="s">
        <v>55</v>
      </c>
      <c r="B166" s="122">
        <v>1170.8452814767281</v>
      </c>
      <c r="C166" s="122">
        <v>1086.0930753951718</v>
      </c>
      <c r="D166" s="122">
        <v>1079.6514510136149</v>
      </c>
      <c r="E166" s="122">
        <v>1016.4717320577288</v>
      </c>
      <c r="F166" s="122">
        <v>1080.1628635665718</v>
      </c>
      <c r="G166" s="122">
        <v>1069.6818834176199</v>
      </c>
      <c r="H166" s="122">
        <v>1030.2356351405863</v>
      </c>
      <c r="I166" s="122">
        <v>977.69699523631016</v>
      </c>
      <c r="J166" s="122">
        <v>974.49411952997821</v>
      </c>
      <c r="K166" s="122">
        <v>940.41068074562997</v>
      </c>
      <c r="L166" s="122">
        <v>897.79847825883473</v>
      </c>
      <c r="M166" s="122">
        <v>1031.7471025611139</v>
      </c>
      <c r="N166" s="122">
        <v>885.50308819827058</v>
      </c>
      <c r="O166" s="122">
        <v>1211.9308457491074</v>
      </c>
      <c r="P166" s="122">
        <v>1513.2755490642871</v>
      </c>
      <c r="Q166" s="122">
        <v>926.84299527965175</v>
      </c>
      <c r="R166" s="122">
        <v>934.82511082194526</v>
      </c>
      <c r="S166" s="122">
        <v>954.83217988548188</v>
      </c>
      <c r="T166" s="122">
        <v>1022.6564422850674</v>
      </c>
      <c r="U166" s="122">
        <v>1061.3335722251184</v>
      </c>
      <c r="V166" s="122">
        <v>994.01765102258503</v>
      </c>
      <c r="W166" s="122">
        <v>1006.0212395160373</v>
      </c>
      <c r="DA166" s="130" t="s">
        <v>2566</v>
      </c>
    </row>
    <row r="167" spans="1:105" ht="12" customHeight="1" x14ac:dyDescent="0.25">
      <c r="A167" s="97" t="s">
        <v>124</v>
      </c>
      <c r="B167" s="98">
        <v>1194.8316338973125</v>
      </c>
      <c r="C167" s="98">
        <v>1162.2269892794104</v>
      </c>
      <c r="D167" s="98">
        <v>868.9147086735926</v>
      </c>
      <c r="E167" s="98">
        <v>381.71125094140893</v>
      </c>
      <c r="F167" s="98">
        <v>894.31847750080112</v>
      </c>
      <c r="G167" s="98">
        <v>1298.6447012643803</v>
      </c>
      <c r="H167" s="98">
        <v>1347.0606373091578</v>
      </c>
      <c r="I167" s="98">
        <v>578.97674283801155</v>
      </c>
      <c r="J167" s="98">
        <v>505.25368127367074</v>
      </c>
      <c r="K167" s="98">
        <v>1303.2628284340581</v>
      </c>
      <c r="L167" s="98">
        <v>1422.3357851372248</v>
      </c>
      <c r="M167" s="98">
        <v>738.78221190292936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2567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1347.2347220829931</v>
      </c>
      <c r="I168" s="98">
        <v>579.12180916462319</v>
      </c>
      <c r="J168" s="98">
        <v>505.21981025328256</v>
      </c>
      <c r="K168" s="98">
        <v>1298.0237650725157</v>
      </c>
      <c r="L168" s="98">
        <v>1416.6924877852459</v>
      </c>
      <c r="M168" s="98">
        <v>737.43463472681754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2568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661.77977754718302</v>
      </c>
      <c r="I169" s="101">
        <v>289.12708891397398</v>
      </c>
      <c r="J169" s="101">
        <v>233.0632891646992</v>
      </c>
      <c r="K169" s="101">
        <v>612.02311642083191</v>
      </c>
      <c r="L169" s="101">
        <v>697.86208860104114</v>
      </c>
      <c r="M169" s="101">
        <v>374.95698442807338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2569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685.45494453581011</v>
      </c>
      <c r="I170" s="104">
        <v>289.99472025064915</v>
      </c>
      <c r="J170" s="104">
        <v>272.15652108858336</v>
      </c>
      <c r="K170" s="104">
        <v>686.00064865168372</v>
      </c>
      <c r="L170" s="104">
        <v>718.83039918420491</v>
      </c>
      <c r="M170" s="104">
        <v>362.47765029874409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2570</v>
      </c>
    </row>
    <row r="171" spans="1:105" ht="12" customHeight="1" x14ac:dyDescent="0.25">
      <c r="A171" s="106" t="s">
        <v>122</v>
      </c>
      <c r="B171" s="101">
        <v>1167.6367957945658</v>
      </c>
      <c r="C171" s="101">
        <v>1077.7381625210965</v>
      </c>
      <c r="D171" s="101">
        <v>1095.8676626402357</v>
      </c>
      <c r="E171" s="101">
        <v>1081.1275106127966</v>
      </c>
      <c r="F171" s="101">
        <v>1095.8014708731264</v>
      </c>
      <c r="G171" s="101">
        <v>1049.5013191022438</v>
      </c>
      <c r="H171" s="101">
        <v>1001.8209254294699</v>
      </c>
      <c r="I171" s="101">
        <v>1006.2990231396578</v>
      </c>
      <c r="J171" s="101">
        <v>1012.7928995502891</v>
      </c>
      <c r="K171" s="101">
        <v>921.01285331179827</v>
      </c>
      <c r="L171" s="101">
        <v>873.5113747325704</v>
      </c>
      <c r="M171" s="101">
        <v>1038.2436225682079</v>
      </c>
      <c r="N171" s="101">
        <v>884.9390314004113</v>
      </c>
      <c r="O171" s="101">
        <v>1210.8365298008157</v>
      </c>
      <c r="P171" s="101">
        <v>1511.635841613408</v>
      </c>
      <c r="Q171" s="101">
        <v>925.34490411207867</v>
      </c>
      <c r="R171" s="101">
        <v>932.63160509659019</v>
      </c>
      <c r="S171" s="101">
        <v>951.59768260856242</v>
      </c>
      <c r="T171" s="101">
        <v>1018.3083416143452</v>
      </c>
      <c r="U171" s="101">
        <v>1058.2008912313781</v>
      </c>
      <c r="V171" s="101">
        <v>991.97243641117097</v>
      </c>
      <c r="W171" s="101">
        <v>1005.6328807159417</v>
      </c>
      <c r="DA171" s="131" t="s">
        <v>2571</v>
      </c>
    </row>
    <row r="172" spans="1:105" ht="12" customHeight="1" x14ac:dyDescent="0.25">
      <c r="A172" s="107" t="s">
        <v>121</v>
      </c>
      <c r="B172" s="104">
        <v>1167.6367957945656</v>
      </c>
      <c r="C172" s="104">
        <v>1077.8454535359399</v>
      </c>
      <c r="D172" s="104">
        <v>1096.1990523908617</v>
      </c>
      <c r="E172" s="104">
        <v>1081.496630304365</v>
      </c>
      <c r="F172" s="104">
        <v>1096.1970052058114</v>
      </c>
      <c r="G172" s="104">
        <v>1049.8556527496273</v>
      </c>
      <c r="H172" s="104">
        <v>1001.9326255743952</v>
      </c>
      <c r="I172" s="104">
        <v>1005.1200781014456</v>
      </c>
      <c r="J172" s="104">
        <v>1012.1010693494674</v>
      </c>
      <c r="K172" s="104">
        <v>917.5535861570487</v>
      </c>
      <c r="L172" s="104">
        <v>871.0118361895494</v>
      </c>
      <c r="M172" s="104">
        <v>1037.5926929080317</v>
      </c>
      <c r="N172" s="104">
        <v>885.87263523253455</v>
      </c>
      <c r="O172" s="104">
        <v>1212.7246210227977</v>
      </c>
      <c r="P172" s="104">
        <v>1514.7460827092641</v>
      </c>
      <c r="Q172" s="104">
        <v>928.22445836179145</v>
      </c>
      <c r="R172" s="104">
        <v>936.90157628865927</v>
      </c>
      <c r="S172" s="104">
        <v>957.71750862698559</v>
      </c>
      <c r="T172" s="104">
        <v>1025.2733361298485</v>
      </c>
      <c r="U172" s="104">
        <v>1064.7283608005657</v>
      </c>
      <c r="V172" s="104">
        <v>995.32681674228149</v>
      </c>
      <c r="W172" s="104">
        <v>1006.2258836741715</v>
      </c>
      <c r="DA172" s="132" t="s">
        <v>2572</v>
      </c>
    </row>
    <row r="173" spans="1:105" ht="12" customHeight="1" x14ac:dyDescent="0.25">
      <c r="A173" s="108" t="s">
        <v>53</v>
      </c>
      <c r="B173" s="98">
        <v>600.70121015608743</v>
      </c>
      <c r="C173" s="98">
        <v>536.55291657635235</v>
      </c>
      <c r="D173" s="98">
        <v>548.17518840108755</v>
      </c>
      <c r="E173" s="98">
        <v>539.50597642531579</v>
      </c>
      <c r="F173" s="98">
        <v>554.09410753342365</v>
      </c>
      <c r="G173" s="98">
        <v>529.39553448379388</v>
      </c>
      <c r="H173" s="98">
        <v>492.68034925069105</v>
      </c>
      <c r="I173" s="98">
        <v>501.35857694997168</v>
      </c>
      <c r="J173" s="98">
        <v>503.69023874651759</v>
      </c>
      <c r="K173" s="98">
        <v>429.34191388188947</v>
      </c>
      <c r="L173" s="98">
        <v>395.52809347866315</v>
      </c>
      <c r="M173" s="98">
        <v>506.89981831927616</v>
      </c>
      <c r="N173" s="98">
        <v>404.03871778144759</v>
      </c>
      <c r="O173" s="98">
        <v>653.05834004380131</v>
      </c>
      <c r="P173" s="98">
        <v>883.74366063727416</v>
      </c>
      <c r="Q173" s="98">
        <v>391.77718167618366</v>
      </c>
      <c r="R173" s="98">
        <v>388.8859142471394</v>
      </c>
      <c r="S173" s="98">
        <v>398.35756307221715</v>
      </c>
      <c r="T173" s="98">
        <v>487.64782633022844</v>
      </c>
      <c r="U173" s="98">
        <v>499.37621138977943</v>
      </c>
      <c r="V173" s="98">
        <v>474.18789388071548</v>
      </c>
      <c r="W173" s="98">
        <v>502.12937296051507</v>
      </c>
      <c r="DA173" s="63" t="s">
        <v>2573</v>
      </c>
    </row>
    <row r="174" spans="1:105" ht="12" customHeight="1" x14ac:dyDescent="0.25">
      <c r="A174" s="115" t="s">
        <v>52</v>
      </c>
      <c r="B174" s="33">
        <v>566.9355856384783</v>
      </c>
      <c r="C174" s="33">
        <v>541.29253695958744</v>
      </c>
      <c r="D174" s="33">
        <v>548.0238639897741</v>
      </c>
      <c r="E174" s="33">
        <v>541.99065387904909</v>
      </c>
      <c r="F174" s="33">
        <v>542.10289767238805</v>
      </c>
      <c r="G174" s="33">
        <v>520.46011826583333</v>
      </c>
      <c r="H174" s="33">
        <v>509.252276323704</v>
      </c>
      <c r="I174" s="33">
        <v>503.76150115147385</v>
      </c>
      <c r="J174" s="33">
        <v>508.41083060294977</v>
      </c>
      <c r="K174" s="33">
        <v>488.21167227515923</v>
      </c>
      <c r="L174" s="33">
        <v>475.48374271088613</v>
      </c>
      <c r="M174" s="33">
        <v>530.69287458875579</v>
      </c>
      <c r="N174" s="33">
        <v>481.83391745108713</v>
      </c>
      <c r="O174" s="33">
        <v>559.6662809789965</v>
      </c>
      <c r="P174" s="33">
        <v>631.00242207199017</v>
      </c>
      <c r="Q174" s="33">
        <v>536.44727668560779</v>
      </c>
      <c r="R174" s="33">
        <v>548.01566204151993</v>
      </c>
      <c r="S174" s="33">
        <v>559.35994555476827</v>
      </c>
      <c r="T174" s="33">
        <v>537.62550979961998</v>
      </c>
      <c r="U174" s="33">
        <v>565.35214941078641</v>
      </c>
      <c r="V174" s="33">
        <v>521.1389228615659</v>
      </c>
      <c r="W174" s="33">
        <v>504.09651071365647</v>
      </c>
      <c r="DA174" s="60" t="s">
        <v>2574</v>
      </c>
    </row>
    <row r="175" spans="1:105" ht="12" customHeight="1" x14ac:dyDescent="0.25">
      <c r="A175" s="121" t="s">
        <v>54</v>
      </c>
      <c r="B175" s="122">
        <v>596.26354434475968</v>
      </c>
      <c r="C175" s="122">
        <v>608.46850364672616</v>
      </c>
      <c r="D175" s="122">
        <v>540.4289618635097</v>
      </c>
      <c r="E175" s="122">
        <v>500.49417218016043</v>
      </c>
      <c r="F175" s="122">
        <v>546.13995232041123</v>
      </c>
      <c r="G175" s="122">
        <v>566.53872809686914</v>
      </c>
      <c r="H175" s="122">
        <v>562.71863415823441</v>
      </c>
      <c r="I175" s="122">
        <v>514.63115312806883</v>
      </c>
      <c r="J175" s="122">
        <v>542.15469369497191</v>
      </c>
      <c r="K175" s="122">
        <v>594.55348472541618</v>
      </c>
      <c r="L175" s="122">
        <v>512.74042459769464</v>
      </c>
      <c r="M175" s="122">
        <v>623.47726391020763</v>
      </c>
      <c r="N175" s="122">
        <v>627.20188716438417</v>
      </c>
      <c r="O175" s="122">
        <v>645.33803544930322</v>
      </c>
      <c r="P175" s="122">
        <v>681.63468527974021</v>
      </c>
      <c r="Q175" s="122">
        <v>474.58539614301583</v>
      </c>
      <c r="R175" s="122">
        <v>483.47391997608457</v>
      </c>
      <c r="S175" s="122">
        <v>422.89316210319345</v>
      </c>
      <c r="T175" s="122">
        <v>494.36401579493963</v>
      </c>
      <c r="U175" s="122">
        <v>543.42922998471693</v>
      </c>
      <c r="V175" s="122">
        <v>332.79144545667958</v>
      </c>
      <c r="W175" s="122">
        <v>276.51253756919516</v>
      </c>
      <c r="DA175" s="130" t="s">
        <v>2575</v>
      </c>
    </row>
    <row r="176" spans="1:105" ht="12" customHeight="1" x14ac:dyDescent="0.25">
      <c r="A176" s="97" t="s">
        <v>50</v>
      </c>
      <c r="B176" s="98">
        <v>571.95596890553111</v>
      </c>
      <c r="C176" s="98">
        <v>728.75228249631039</v>
      </c>
      <c r="D176" s="98">
        <v>419.87243824645037</v>
      </c>
      <c r="E176" s="98">
        <v>266.67250922929071</v>
      </c>
      <c r="F176" s="98">
        <v>507.39340839106745</v>
      </c>
      <c r="G176" s="98">
        <v>677.36508715743537</v>
      </c>
      <c r="H176" s="98">
        <v>720.77138337476617</v>
      </c>
      <c r="I176" s="98">
        <v>311.72298917220854</v>
      </c>
      <c r="J176" s="98">
        <v>344.5466976333592</v>
      </c>
      <c r="K176" s="98">
        <v>788.81658235630903</v>
      </c>
      <c r="L176" s="98">
        <v>687.50469617394742</v>
      </c>
      <c r="M176" s="98">
        <v>456.94994410966098</v>
      </c>
      <c r="N176" s="98">
        <v>363.7243190715115</v>
      </c>
      <c r="O176" s="98">
        <v>522.36052335534282</v>
      </c>
      <c r="P176" s="98">
        <v>631.86042850733656</v>
      </c>
      <c r="Q176" s="98">
        <v>514.06493560787862</v>
      </c>
      <c r="R176" s="98">
        <v>510.23857183677455</v>
      </c>
      <c r="S176" s="98">
        <v>391.99935320847112</v>
      </c>
      <c r="T176" s="98">
        <v>433.70657557688213</v>
      </c>
      <c r="U176" s="98">
        <v>536.38695511136859</v>
      </c>
      <c r="V176" s="98">
        <v>422.54603842016593</v>
      </c>
      <c r="W176" s="98">
        <v>218.21678640657177</v>
      </c>
      <c r="DA176" s="63" t="s">
        <v>2576</v>
      </c>
    </row>
    <row r="177" spans="1:105" ht="12" customHeight="1" x14ac:dyDescent="0.25">
      <c r="A177" s="109" t="s">
        <v>120</v>
      </c>
      <c r="B177" s="33">
        <v>612.36402183089558</v>
      </c>
      <c r="C177" s="33">
        <v>542.8735735342417</v>
      </c>
      <c r="D177" s="33">
        <v>577.24188150075258</v>
      </c>
      <c r="E177" s="33">
        <v>550.22363455413154</v>
      </c>
      <c r="F177" s="33">
        <v>554.68272017342235</v>
      </c>
      <c r="G177" s="33">
        <v>538.13495480548431</v>
      </c>
      <c r="H177" s="33">
        <v>527.83868288795952</v>
      </c>
      <c r="I177" s="33">
        <v>547.73160891841553</v>
      </c>
      <c r="J177" s="33">
        <v>576.48830168669815</v>
      </c>
      <c r="K177" s="33">
        <v>552.22630263717895</v>
      </c>
      <c r="L177" s="33">
        <v>477.40557187462713</v>
      </c>
      <c r="M177" s="33">
        <v>641.78937779157684</v>
      </c>
      <c r="N177" s="33">
        <v>642.56070149955394</v>
      </c>
      <c r="O177" s="33">
        <v>651.33178644132249</v>
      </c>
      <c r="P177" s="33">
        <v>684.44460343120181</v>
      </c>
      <c r="Q177" s="33">
        <v>472.11109326691439</v>
      </c>
      <c r="R177" s="33">
        <v>481.88547958945156</v>
      </c>
      <c r="S177" s="33">
        <v>424.57594535426779</v>
      </c>
      <c r="T177" s="33">
        <v>498.31345600569767</v>
      </c>
      <c r="U177" s="33">
        <v>544.01327997794886</v>
      </c>
      <c r="V177" s="33">
        <v>324.59696268718852</v>
      </c>
      <c r="W177" s="33">
        <v>280.57826116889572</v>
      </c>
      <c r="DA177" s="60" t="s">
        <v>2577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2578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8178.8638716516825</v>
      </c>
      <c r="C3" s="117">
        <f t="shared" si="0"/>
        <v>7789.6129272358394</v>
      </c>
      <c r="D3" s="117">
        <f t="shared" si="0"/>
        <v>7652.0867849621209</v>
      </c>
      <c r="E3" s="117">
        <f t="shared" si="0"/>
        <v>7062.1869999187438</v>
      </c>
      <c r="F3" s="117">
        <f t="shared" si="0"/>
        <v>7699.9362166856245</v>
      </c>
      <c r="G3" s="117">
        <f t="shared" si="0"/>
        <v>9071.7272366256348</v>
      </c>
      <c r="H3" s="117">
        <f t="shared" si="0"/>
        <v>8371.284658524708</v>
      </c>
      <c r="I3" s="117">
        <f t="shared" si="0"/>
        <v>7513.3486431626943</v>
      </c>
      <c r="J3" s="117">
        <f t="shared" si="0"/>
        <v>7239.7397059902351</v>
      </c>
      <c r="K3" s="117">
        <f t="shared" si="0"/>
        <v>7663.7073612094709</v>
      </c>
      <c r="L3" s="117">
        <f t="shared" si="0"/>
        <v>8314.9373780075202</v>
      </c>
      <c r="M3" s="117">
        <f t="shared" si="0"/>
        <v>7016.0729813032258</v>
      </c>
      <c r="N3" s="117">
        <f t="shared" si="0"/>
        <v>5650.2189247970009</v>
      </c>
      <c r="O3" s="117">
        <f t="shared" si="0"/>
        <v>7250.5259279174506</v>
      </c>
      <c r="P3" s="117">
        <f t="shared" si="0"/>
        <v>5564.0474784070739</v>
      </c>
      <c r="Q3" s="117">
        <f t="shared" si="0"/>
        <v>6882.791538620987</v>
      </c>
      <c r="R3" s="117">
        <f t="shared" ref="R3:V3" si="1">R4+R7+R9+R19</f>
        <v>7354.5200159186134</v>
      </c>
      <c r="S3" s="117">
        <f t="shared" si="1"/>
        <v>5984.2419151539716</v>
      </c>
      <c r="T3" s="117">
        <f t="shared" si="1"/>
        <v>4691.101991853021</v>
      </c>
      <c r="U3" s="117">
        <f t="shared" si="1"/>
        <v>5161.4499496417975</v>
      </c>
      <c r="V3" s="117">
        <f t="shared" si="1"/>
        <v>5231.9778134369808</v>
      </c>
      <c r="W3" s="117">
        <f t="shared" ref="W3" si="2">W4+W7+W9+W19</f>
        <v>5977.2689056318341</v>
      </c>
      <c r="DA3" s="129" t="s">
        <v>2579</v>
      </c>
    </row>
    <row r="4" spans="1:105" ht="12.95" customHeight="1" x14ac:dyDescent="0.25">
      <c r="A4" s="121" t="s">
        <v>57</v>
      </c>
      <c r="B4" s="122">
        <f t="shared" ref="B4:Q4" si="3">SUM(B5:B6)</f>
        <v>8041.1937823834214</v>
      </c>
      <c r="C4" s="122">
        <f t="shared" si="3"/>
        <v>7635.2542682926814</v>
      </c>
      <c r="D4" s="122">
        <f t="shared" si="3"/>
        <v>7578.9554110898671</v>
      </c>
      <c r="E4" s="122">
        <f t="shared" si="3"/>
        <v>7019.8308292682941</v>
      </c>
      <c r="F4" s="122">
        <f t="shared" si="3"/>
        <v>7607.6</v>
      </c>
      <c r="G4" s="122">
        <f t="shared" si="3"/>
        <v>8938.5731707317082</v>
      </c>
      <c r="H4" s="122">
        <f t="shared" si="3"/>
        <v>8244.988327868854</v>
      </c>
      <c r="I4" s="122">
        <f t="shared" si="3"/>
        <v>7470.9839145907472</v>
      </c>
      <c r="J4" s="122">
        <f t="shared" si="3"/>
        <v>7194.6968029739792</v>
      </c>
      <c r="K4" s="122">
        <f t="shared" si="3"/>
        <v>7561.619999999999</v>
      </c>
      <c r="L4" s="122">
        <f t="shared" si="3"/>
        <v>8238.4456000000009</v>
      </c>
      <c r="M4" s="122">
        <f t="shared" si="3"/>
        <v>6990.3796226415097</v>
      </c>
      <c r="N4" s="122">
        <f t="shared" si="3"/>
        <v>5642.845185185186</v>
      </c>
      <c r="O4" s="122">
        <f t="shared" si="3"/>
        <v>7243.0759776536333</v>
      </c>
      <c r="P4" s="122">
        <f t="shared" si="3"/>
        <v>5554.6032786885235</v>
      </c>
      <c r="Q4" s="122">
        <f t="shared" si="3"/>
        <v>6875.6203278688563</v>
      </c>
      <c r="R4" s="122">
        <f t="shared" ref="R4:V4" si="4">SUM(R5:R6)</f>
        <v>7347.6706748466277</v>
      </c>
      <c r="S4" s="122">
        <f t="shared" si="4"/>
        <v>5979.8436923076924</v>
      </c>
      <c r="T4" s="122">
        <f t="shared" si="4"/>
        <v>4684.9924637681197</v>
      </c>
      <c r="U4" s="122">
        <f t="shared" si="4"/>
        <v>5154.5128934010181</v>
      </c>
      <c r="V4" s="122">
        <f t="shared" si="4"/>
        <v>5224.59807692308</v>
      </c>
      <c r="W4" s="122">
        <f t="shared" ref="W4" si="5">SUM(W5:W6)</f>
        <v>5974.9411764705901</v>
      </c>
      <c r="DA4" s="130" t="s">
        <v>2580</v>
      </c>
    </row>
    <row r="5" spans="1:105" ht="12" customHeight="1" x14ac:dyDescent="0.25">
      <c r="A5" s="97" t="s">
        <v>51</v>
      </c>
      <c r="B5" s="98">
        <v>8041.1937823834214</v>
      </c>
      <c r="C5" s="98">
        <v>7635.2542682926814</v>
      </c>
      <c r="D5" s="98">
        <v>7578.9554110898671</v>
      </c>
      <c r="E5" s="98">
        <v>7019.8308292682941</v>
      </c>
      <c r="F5" s="98">
        <v>7607.6</v>
      </c>
      <c r="G5" s="98">
        <v>8938.5731707317082</v>
      </c>
      <c r="H5" s="98">
        <v>8244.988327868854</v>
      </c>
      <c r="I5" s="98">
        <v>7470.9839145907472</v>
      </c>
      <c r="J5" s="98">
        <v>7194.6968029739792</v>
      </c>
      <c r="K5" s="98">
        <v>7561.619999999999</v>
      </c>
      <c r="L5" s="98">
        <v>8238.4456000000009</v>
      </c>
      <c r="M5" s="98">
        <v>6990.3796226415097</v>
      </c>
      <c r="N5" s="98">
        <v>5642.845185185186</v>
      </c>
      <c r="O5" s="98">
        <v>7243.0759776536333</v>
      </c>
      <c r="P5" s="98">
        <v>5554.6032786885235</v>
      </c>
      <c r="Q5" s="98">
        <v>6875.6203278688563</v>
      </c>
      <c r="R5" s="98">
        <v>7347.6706748466277</v>
      </c>
      <c r="S5" s="98">
        <v>5979.8436923076924</v>
      </c>
      <c r="T5" s="98">
        <v>4684.9924637681197</v>
      </c>
      <c r="U5" s="98">
        <v>5154.5128934010181</v>
      </c>
      <c r="V5" s="98">
        <v>5224.59807692308</v>
      </c>
      <c r="W5" s="98">
        <v>5974.9411764705901</v>
      </c>
      <c r="DA5" s="63" t="s">
        <v>2581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2582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2583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2584</v>
      </c>
    </row>
    <row r="9" spans="1:105" ht="12" customHeight="1" x14ac:dyDescent="0.25">
      <c r="A9" s="121" t="s">
        <v>55</v>
      </c>
      <c r="B9" s="122">
        <v>53.403335316457607</v>
      </c>
      <c r="C9" s="122">
        <v>47.696667355615965</v>
      </c>
      <c r="D9" s="122">
        <v>23.917900429372697</v>
      </c>
      <c r="E9" s="122">
        <v>13.053009511603472</v>
      </c>
      <c r="F9" s="122">
        <v>28.828827470169358</v>
      </c>
      <c r="G9" s="122">
        <v>44.356399907319307</v>
      </c>
      <c r="H9" s="122">
        <v>45.006064031362648</v>
      </c>
      <c r="I9" s="122">
        <v>14.823795402483693</v>
      </c>
      <c r="J9" s="122">
        <v>14.179227163425237</v>
      </c>
      <c r="K9" s="122">
        <v>30.09811008051992</v>
      </c>
      <c r="L9" s="122">
        <v>28.808231461452074</v>
      </c>
      <c r="M9" s="122">
        <v>7.3359066608853318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2585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2586</v>
      </c>
    </row>
    <row r="11" spans="1:105" ht="12" customHeight="1" x14ac:dyDescent="0.25">
      <c r="A11" s="97" t="s">
        <v>124</v>
      </c>
      <c r="B11" s="98">
        <v>453.04807543192612</v>
      </c>
      <c r="C11" s="98">
        <v>440.69033500400099</v>
      </c>
      <c r="D11" s="98">
        <v>329.1858401200505</v>
      </c>
      <c r="E11" s="98">
        <v>144.64145675020063</v>
      </c>
      <c r="F11" s="98">
        <v>337.29728140098149</v>
      </c>
      <c r="G11" s="98">
        <v>484.96330565335774</v>
      </c>
      <c r="H11" s="98">
        <v>490.24462605591458</v>
      </c>
      <c r="I11" s="98">
        <v>208.2743254048959</v>
      </c>
      <c r="J11" s="98">
        <v>181.62914795054232</v>
      </c>
      <c r="K11" s="98">
        <v>468.19282347475433</v>
      </c>
      <c r="L11" s="98">
        <v>508.38055520209542</v>
      </c>
      <c r="M11" s="98">
        <v>259.20203535128172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2587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2588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2589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2590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2591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2592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2593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2594</v>
      </c>
    </row>
    <row r="19" spans="1:105" ht="12" customHeight="1" x14ac:dyDescent="0.25">
      <c r="A19" s="121" t="s">
        <v>54</v>
      </c>
      <c r="B19" s="122">
        <v>84.26675395180348</v>
      </c>
      <c r="C19" s="122">
        <v>106.66199158754191</v>
      </c>
      <c r="D19" s="122">
        <v>49.21347344288052</v>
      </c>
      <c r="E19" s="122">
        <v>29.303161138845667</v>
      </c>
      <c r="F19" s="122">
        <v>63.507389215455319</v>
      </c>
      <c r="G19" s="122">
        <v>88.797665986607782</v>
      </c>
      <c r="H19" s="122">
        <v>81.29026662449256</v>
      </c>
      <c r="I19" s="122">
        <v>27.540933169463468</v>
      </c>
      <c r="J19" s="122">
        <v>30.86367585283093</v>
      </c>
      <c r="K19" s="122">
        <v>71.98925112895202</v>
      </c>
      <c r="L19" s="122">
        <v>47.683546546068285</v>
      </c>
      <c r="M19" s="122">
        <v>18.357452000830364</v>
      </c>
      <c r="N19" s="122">
        <v>7.373739611815326</v>
      </c>
      <c r="O19" s="122">
        <v>7.4499502638169632</v>
      </c>
      <c r="P19" s="122">
        <v>9.4441997185504185</v>
      </c>
      <c r="Q19" s="122">
        <v>7.1712107521309401</v>
      </c>
      <c r="R19" s="122">
        <v>6.8493410719858616</v>
      </c>
      <c r="S19" s="122">
        <v>4.3982228462787427</v>
      </c>
      <c r="T19" s="122">
        <v>6.1095280849011289</v>
      </c>
      <c r="U19" s="122">
        <v>6.9370562407794063</v>
      </c>
      <c r="V19" s="122">
        <v>7.3797365139003785</v>
      </c>
      <c r="W19" s="122">
        <v>2.3277291612442648</v>
      </c>
      <c r="DA19" s="130" t="s">
        <v>2595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2596</v>
      </c>
    </row>
    <row r="21" spans="1:105" ht="12" customHeight="1" x14ac:dyDescent="0.25">
      <c r="A21" s="97" t="s">
        <v>50</v>
      </c>
      <c r="B21" s="98">
        <v>211.21407159348144</v>
      </c>
      <c r="C21" s="98">
        <v>269.11640954395187</v>
      </c>
      <c r="D21" s="98">
        <v>155.05208801582236</v>
      </c>
      <c r="E21" s="98">
        <v>98.477836614153475</v>
      </c>
      <c r="F21" s="98">
        <v>187.32011440861191</v>
      </c>
      <c r="G21" s="98">
        <v>248.93704652655856</v>
      </c>
      <c r="H21" s="98">
        <v>263.76097149436413</v>
      </c>
      <c r="I21" s="98">
        <v>113.80885618557697</v>
      </c>
      <c r="J21" s="98">
        <v>125.79286067290181</v>
      </c>
      <c r="K21" s="98">
        <v>287.95700451580808</v>
      </c>
      <c r="L21" s="98">
        <v>250.96603445299095</v>
      </c>
      <c r="M21" s="98">
        <v>166.79056389325874</v>
      </c>
      <c r="N21" s="98">
        <v>132.72731301267586</v>
      </c>
      <c r="O21" s="98">
        <v>190.5058710318909</v>
      </c>
      <c r="P21" s="98">
        <v>230.43847313263021</v>
      </c>
      <c r="Q21" s="98">
        <v>187.47593823428028</v>
      </c>
      <c r="R21" s="98">
        <v>186.07376578894923</v>
      </c>
      <c r="S21" s="98">
        <v>142.94224250405915</v>
      </c>
      <c r="T21" s="98">
        <v>158.08403919681672</v>
      </c>
      <c r="U21" s="98">
        <v>195.22858277622043</v>
      </c>
      <c r="V21" s="98">
        <v>153.49851948912789</v>
      </c>
      <c r="W21" s="98">
        <v>79.142791482305</v>
      </c>
      <c r="DA21" s="63" t="s">
        <v>2597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2598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6717.8135056231931</v>
      </c>
      <c r="C24" s="117">
        <f t="shared" si="7"/>
        <v>7225.8492237435958</v>
      </c>
      <c r="D24" s="117">
        <f t="shared" si="7"/>
        <v>4427.9101260519901</v>
      </c>
      <c r="E24" s="117">
        <f t="shared" si="7"/>
        <v>3106.6288659360689</v>
      </c>
      <c r="F24" s="117">
        <f t="shared" si="7"/>
        <v>6848.1035333045938</v>
      </c>
      <c r="G24" s="117">
        <f t="shared" si="7"/>
        <v>10199.404015156893</v>
      </c>
      <c r="H24" s="117">
        <f t="shared" si="7"/>
        <v>10196.942618735655</v>
      </c>
      <c r="I24" s="117">
        <f t="shared" si="7"/>
        <v>4159.3934455238241</v>
      </c>
      <c r="J24" s="117">
        <f t="shared" si="7"/>
        <v>5003.038627962027</v>
      </c>
      <c r="K24" s="117">
        <f t="shared" si="7"/>
        <v>5873.6826315757089</v>
      </c>
      <c r="L24" s="117">
        <f t="shared" si="7"/>
        <v>13721.373876114758</v>
      </c>
      <c r="M24" s="117">
        <f t="shared" si="7"/>
        <v>1695.8183434203806</v>
      </c>
      <c r="N24" s="117">
        <f t="shared" si="7"/>
        <v>380.92960030154552</v>
      </c>
      <c r="O24" s="117">
        <f t="shared" si="7"/>
        <v>539.28959613539723</v>
      </c>
      <c r="P24" s="117">
        <f t="shared" si="7"/>
        <v>1493.9852644946102</v>
      </c>
      <c r="Q24" s="117">
        <f t="shared" si="7"/>
        <v>6358.2929849440807</v>
      </c>
      <c r="R24" s="117">
        <f t="shared" ref="R24:V24" si="8">R25+R28+R30+R39</f>
        <v>4758.962739176498</v>
      </c>
      <c r="S24" s="117">
        <f t="shared" si="8"/>
        <v>3295.8245428264368</v>
      </c>
      <c r="T24" s="117">
        <f t="shared" si="8"/>
        <v>3845.0936597535256</v>
      </c>
      <c r="U24" s="117">
        <f t="shared" si="8"/>
        <v>6384.1418951094665</v>
      </c>
      <c r="V24" s="117">
        <f t="shared" si="8"/>
        <v>768.33529411764209</v>
      </c>
      <c r="W24" s="117">
        <f t="shared" ref="W24" si="9">W25+W28+W30+W39</f>
        <v>4782.2376470588188</v>
      </c>
      <c r="DA24" s="129" t="s">
        <v>2599</v>
      </c>
    </row>
    <row r="25" spans="1:105" ht="12.95" customHeight="1" x14ac:dyDescent="0.25">
      <c r="A25" s="121" t="s">
        <v>57</v>
      </c>
      <c r="B25" s="122">
        <f t="shared" ref="B25:Q25" si="10">SUM(B26:B27)</f>
        <v>6580.1806509334438</v>
      </c>
      <c r="C25" s="122">
        <f t="shared" si="10"/>
        <v>7070.6861377328496</v>
      </c>
      <c r="D25" s="122">
        <f t="shared" si="10"/>
        <v>4350.8025637699066</v>
      </c>
      <c r="E25" s="122">
        <f t="shared" si="10"/>
        <v>3063.2580221851927</v>
      </c>
      <c r="F25" s="122">
        <f t="shared" si="10"/>
        <v>6755.9328986670525</v>
      </c>
      <c r="G25" s="122">
        <f t="shared" si="10"/>
        <v>10058.676816865709</v>
      </c>
      <c r="H25" s="122">
        <f t="shared" si="10"/>
        <v>10062.385258660479</v>
      </c>
      <c r="I25" s="122">
        <f t="shared" si="10"/>
        <v>4109.075123859524</v>
      </c>
      <c r="J25" s="122">
        <f t="shared" si="10"/>
        <v>4952.1379167499608</v>
      </c>
      <c r="K25" s="122">
        <f t="shared" si="10"/>
        <v>5754.3905841270544</v>
      </c>
      <c r="L25" s="122">
        <f t="shared" si="10"/>
        <v>13612.199696969688</v>
      </c>
      <c r="M25" s="122">
        <f t="shared" si="10"/>
        <v>1642.8945454545426</v>
      </c>
      <c r="N25" s="122">
        <f t="shared" si="10"/>
        <v>362.82500000000192</v>
      </c>
      <c r="O25" s="122">
        <f t="shared" si="10"/>
        <v>527.74545454544966</v>
      </c>
      <c r="P25" s="122">
        <f t="shared" si="10"/>
        <v>1477.2283636363616</v>
      </c>
      <c r="Q25" s="122">
        <f t="shared" si="10"/>
        <v>6338.5610526315841</v>
      </c>
      <c r="R25" s="122">
        <f t="shared" ref="R25:V25" si="11">SUM(R26:R27)</f>
        <v>4740.8107317073082</v>
      </c>
      <c r="S25" s="122">
        <f t="shared" si="11"/>
        <v>3283.3947826086924</v>
      </c>
      <c r="T25" s="122">
        <f t="shared" si="11"/>
        <v>3832.4415999999992</v>
      </c>
      <c r="U25" s="122">
        <f t="shared" si="11"/>
        <v>6377.1564285714312</v>
      </c>
      <c r="V25" s="122">
        <f t="shared" si="11"/>
        <v>768.33529411764209</v>
      </c>
      <c r="W25" s="122">
        <f t="shared" ref="W25" si="12">SUM(W26:W27)</f>
        <v>4782.2376470588188</v>
      </c>
      <c r="DA25" s="130" t="s">
        <v>2600</v>
      </c>
    </row>
    <row r="26" spans="1:105" ht="12" customHeight="1" x14ac:dyDescent="0.25">
      <c r="A26" s="97" t="s">
        <v>74</v>
      </c>
      <c r="B26" s="98">
        <v>6580.1806509334438</v>
      </c>
      <c r="C26" s="98">
        <v>7070.6861377328496</v>
      </c>
      <c r="D26" s="98">
        <v>4350.8025637699066</v>
      </c>
      <c r="E26" s="98">
        <v>3063.2580221851927</v>
      </c>
      <c r="F26" s="98">
        <v>6755.9328986670525</v>
      </c>
      <c r="G26" s="98">
        <v>10058.676816865709</v>
      </c>
      <c r="H26" s="98">
        <v>10062.385258660479</v>
      </c>
      <c r="I26" s="98">
        <v>4109.075123859524</v>
      </c>
      <c r="J26" s="98">
        <v>4952.1379167499608</v>
      </c>
      <c r="K26" s="98">
        <v>5754.3905841270544</v>
      </c>
      <c r="L26" s="98">
        <v>13612.199696969688</v>
      </c>
      <c r="M26" s="98">
        <v>1642.8945454545426</v>
      </c>
      <c r="N26" s="98">
        <v>362.82500000000192</v>
      </c>
      <c r="O26" s="98">
        <v>527.74545454544966</v>
      </c>
      <c r="P26" s="98">
        <v>1477.2283636363616</v>
      </c>
      <c r="Q26" s="98">
        <v>6338.5610526315841</v>
      </c>
      <c r="R26" s="98">
        <v>4740.8107317073082</v>
      </c>
      <c r="S26" s="98">
        <v>3283.3947826086924</v>
      </c>
      <c r="T26" s="98">
        <v>3832.4415999999992</v>
      </c>
      <c r="U26" s="98">
        <v>6377.1564285714312</v>
      </c>
      <c r="V26" s="98">
        <v>768.33529411764209</v>
      </c>
      <c r="W26" s="98">
        <v>4782.2376470588188</v>
      </c>
      <c r="DA26" s="63" t="s">
        <v>2601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2602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2603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2604</v>
      </c>
    </row>
    <row r="30" spans="1:105" ht="12" customHeight="1" x14ac:dyDescent="0.25">
      <c r="A30" s="121" t="s">
        <v>55</v>
      </c>
      <c r="B30" s="122">
        <v>53.46887184666133</v>
      </c>
      <c r="C30" s="122">
        <v>47.947108448435301</v>
      </c>
      <c r="D30" s="122">
        <v>24.30240432441742</v>
      </c>
      <c r="E30" s="122">
        <v>12.099330174236878</v>
      </c>
      <c r="F30" s="122">
        <v>26.037209308091072</v>
      </c>
      <c r="G30" s="122">
        <v>45.075751938845542</v>
      </c>
      <c r="H30" s="122">
        <v>46.926805993458245</v>
      </c>
      <c r="I30" s="122">
        <v>16.082586738735987</v>
      </c>
      <c r="J30" s="122">
        <v>14.575073258983862</v>
      </c>
      <c r="K30" s="122">
        <v>37.279763750199663</v>
      </c>
      <c r="L30" s="122">
        <v>38.815740245270383</v>
      </c>
      <c r="M30" s="122">
        <v>10.793854160893044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2605</v>
      </c>
    </row>
    <row r="31" spans="1:105" ht="12" customHeight="1" x14ac:dyDescent="0.25">
      <c r="A31" s="97" t="s">
        <v>141</v>
      </c>
      <c r="B31" s="98">
        <v>453.04807543192607</v>
      </c>
      <c r="C31" s="98">
        <v>440.69033500400093</v>
      </c>
      <c r="D31" s="98">
        <v>329.51201157518915</v>
      </c>
      <c r="E31" s="98">
        <v>144.78865108503462</v>
      </c>
      <c r="F31" s="98">
        <v>337.48228987794965</v>
      </c>
      <c r="G31" s="98">
        <v>484.20081921405051</v>
      </c>
      <c r="H31" s="98">
        <v>489.60300919841433</v>
      </c>
      <c r="I31" s="98">
        <v>208.22717566995013</v>
      </c>
      <c r="J31" s="98">
        <v>181.70257996199879</v>
      </c>
      <c r="K31" s="98">
        <v>469.10369385667906</v>
      </c>
      <c r="L31" s="98">
        <v>512.36777123756906</v>
      </c>
      <c r="M31" s="98">
        <v>267.14789048210287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2606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2607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2608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2609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2610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2611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2612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2613</v>
      </c>
    </row>
    <row r="39" spans="1:105" ht="12" customHeight="1" x14ac:dyDescent="0.25">
      <c r="A39" s="121" t="s">
        <v>54</v>
      </c>
      <c r="B39" s="122">
        <v>84.163982843087766</v>
      </c>
      <c r="C39" s="122">
        <v>107.21597756231041</v>
      </c>
      <c r="D39" s="122">
        <v>52.805157957666182</v>
      </c>
      <c r="E39" s="122">
        <v>31.271513576639265</v>
      </c>
      <c r="F39" s="122">
        <v>66.133425329449949</v>
      </c>
      <c r="G39" s="122">
        <v>95.651446352337516</v>
      </c>
      <c r="H39" s="122">
        <v>87.630554081718344</v>
      </c>
      <c r="I39" s="122">
        <v>34.235734925564749</v>
      </c>
      <c r="J39" s="122">
        <v>36.325637953082186</v>
      </c>
      <c r="K39" s="122">
        <v>82.012283698455064</v>
      </c>
      <c r="L39" s="122">
        <v>70.358438899798387</v>
      </c>
      <c r="M39" s="122">
        <v>42.129943804945</v>
      </c>
      <c r="N39" s="122">
        <v>18.104600301543623</v>
      </c>
      <c r="O39" s="122">
        <v>11.544141589947584</v>
      </c>
      <c r="P39" s="122">
        <v>16.756900858248699</v>
      </c>
      <c r="Q39" s="122">
        <v>19.731932312496848</v>
      </c>
      <c r="R39" s="122">
        <v>18.152007469189858</v>
      </c>
      <c r="S39" s="122">
        <v>12.429760217744274</v>
      </c>
      <c r="T39" s="122">
        <v>12.652059753526332</v>
      </c>
      <c r="U39" s="122">
        <v>6.9854665380356611</v>
      </c>
      <c r="V39" s="122">
        <v>0</v>
      </c>
      <c r="W39" s="122">
        <v>0</v>
      </c>
      <c r="DA39" s="130" t="s">
        <v>2614</v>
      </c>
    </row>
    <row r="40" spans="1:105" ht="12" customHeight="1" x14ac:dyDescent="0.25">
      <c r="A40" s="97" t="s">
        <v>50</v>
      </c>
      <c r="B40" s="98">
        <v>211.21407159348138</v>
      </c>
      <c r="C40" s="98">
        <v>269.11640954395182</v>
      </c>
      <c r="D40" s="98">
        <v>155.05208801582236</v>
      </c>
      <c r="E40" s="98">
        <v>98.477836614153475</v>
      </c>
      <c r="F40" s="98">
        <v>187.28541458844231</v>
      </c>
      <c r="G40" s="98">
        <v>248.84321590100308</v>
      </c>
      <c r="H40" s="98">
        <v>263.73426372671003</v>
      </c>
      <c r="I40" s="98">
        <v>113.81068637417471</v>
      </c>
      <c r="J40" s="98">
        <v>125.79433883752536</v>
      </c>
      <c r="K40" s="98">
        <v>287.99662415038875</v>
      </c>
      <c r="L40" s="98">
        <v>251.00848472360505</v>
      </c>
      <c r="M40" s="98">
        <v>166.83457746758219</v>
      </c>
      <c r="N40" s="98">
        <v>132.76706887798659</v>
      </c>
      <c r="O40" s="98">
        <v>190.47833623413513</v>
      </c>
      <c r="P40" s="98">
        <v>230.40738680091962</v>
      </c>
      <c r="Q40" s="98">
        <v>187.45335696872007</v>
      </c>
      <c r="R40" s="98">
        <v>186.05807655919605</v>
      </c>
      <c r="S40" s="98">
        <v>142.94224250405915</v>
      </c>
      <c r="T40" s="98">
        <v>158.15074691907915</v>
      </c>
      <c r="U40" s="98">
        <v>195.59306306499852</v>
      </c>
      <c r="V40" s="98">
        <v>0</v>
      </c>
      <c r="W40" s="98">
        <v>0</v>
      </c>
      <c r="DA40" s="63" t="s">
        <v>2615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2616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7909.116516809876</v>
      </c>
      <c r="C43" s="117">
        <f t="shared" si="14"/>
        <v>8474.1612215864461</v>
      </c>
      <c r="D43" s="117">
        <f t="shared" si="14"/>
        <v>7877.9811540533046</v>
      </c>
      <c r="E43" s="117">
        <f t="shared" si="14"/>
        <v>8128.9816159042302</v>
      </c>
      <c r="F43" s="117">
        <f t="shared" si="14"/>
        <v>8633.5737936727983</v>
      </c>
      <c r="G43" s="117">
        <f t="shared" si="14"/>
        <v>8261.0583326740343</v>
      </c>
      <c r="H43" s="117">
        <f t="shared" si="14"/>
        <v>8050.5013012831814</v>
      </c>
      <c r="I43" s="117">
        <f t="shared" si="14"/>
        <v>7653.0858642172379</v>
      </c>
      <c r="J43" s="117">
        <f t="shared" si="14"/>
        <v>7740.8620565222518</v>
      </c>
      <c r="K43" s="117">
        <f t="shared" si="14"/>
        <v>7934.9413535512394</v>
      </c>
      <c r="L43" s="117">
        <f t="shared" si="14"/>
        <v>7141.1291377554835</v>
      </c>
      <c r="M43" s="117">
        <f t="shared" si="14"/>
        <v>6460.3445545995646</v>
      </c>
      <c r="N43" s="117">
        <f t="shared" si="14"/>
        <v>6987.1508638396554</v>
      </c>
      <c r="O43" s="117">
        <f t="shared" si="14"/>
        <v>6542.14876842184</v>
      </c>
      <c r="P43" s="117">
        <f t="shared" si="14"/>
        <v>5567.7483912968291</v>
      </c>
      <c r="Q43" s="117">
        <f t="shared" si="14"/>
        <v>6409.6527737255165</v>
      </c>
      <c r="R43" s="117">
        <f t="shared" ref="R43:V43" si="15">R44+R47+R49+R58</f>
        <v>6474.7764780569933</v>
      </c>
      <c r="S43" s="117">
        <f t="shared" si="15"/>
        <v>6018.5482263403583</v>
      </c>
      <c r="T43" s="117">
        <f t="shared" si="15"/>
        <v>5714.9617073895861</v>
      </c>
      <c r="U43" s="117">
        <f t="shared" si="15"/>
        <v>4647.241888664832</v>
      </c>
      <c r="V43" s="117">
        <f t="shared" si="15"/>
        <v>5259.1164340421537</v>
      </c>
      <c r="W43" s="117">
        <f t="shared" ref="W43" si="16">W44+W47+W49+W58</f>
        <v>4951.3174483585071</v>
      </c>
      <c r="DA43" s="129" t="s">
        <v>2617</v>
      </c>
    </row>
    <row r="44" spans="1:105" ht="12.95" customHeight="1" x14ac:dyDescent="0.25">
      <c r="A44" s="121" t="s">
        <v>57</v>
      </c>
      <c r="B44" s="122">
        <f t="shared" ref="B44:Q44" si="17">SUM(B45:B46)</f>
        <v>7465.2849466967373</v>
      </c>
      <c r="C44" s="122">
        <f t="shared" si="17"/>
        <v>8024.0764353750683</v>
      </c>
      <c r="D44" s="122">
        <f t="shared" si="17"/>
        <v>7473.0165063308914</v>
      </c>
      <c r="E44" s="122">
        <f t="shared" si="17"/>
        <v>7733.8079841883182</v>
      </c>
      <c r="F44" s="122">
        <f t="shared" si="17"/>
        <v>8219.2358462093016</v>
      </c>
      <c r="G44" s="122">
        <f t="shared" si="17"/>
        <v>7839.2805081250972</v>
      </c>
      <c r="H44" s="122">
        <f t="shared" si="17"/>
        <v>7616.226334494414</v>
      </c>
      <c r="I44" s="122">
        <f t="shared" si="17"/>
        <v>7248.7319414621388</v>
      </c>
      <c r="J44" s="122">
        <f t="shared" si="17"/>
        <v>7327.4227393008978</v>
      </c>
      <c r="K44" s="122">
        <f t="shared" si="17"/>
        <v>7490.0288612403019</v>
      </c>
      <c r="L44" s="122">
        <f t="shared" si="17"/>
        <v>6703.1954570084145</v>
      </c>
      <c r="M44" s="122">
        <f t="shared" si="17"/>
        <v>6026.682349238411</v>
      </c>
      <c r="N44" s="122">
        <f t="shared" si="17"/>
        <v>6565.0951366406434</v>
      </c>
      <c r="O44" s="122">
        <f t="shared" si="17"/>
        <v>6138.1582827485208</v>
      </c>
      <c r="P44" s="122">
        <f t="shared" si="17"/>
        <v>5181.2257380987385</v>
      </c>
      <c r="Q44" s="122">
        <f t="shared" si="17"/>
        <v>6016.7854387786911</v>
      </c>
      <c r="R44" s="122">
        <f t="shared" ref="R44:V44" si="18">SUM(R45:R46)</f>
        <v>6080.3013169460164</v>
      </c>
      <c r="S44" s="122">
        <f t="shared" si="18"/>
        <v>5721.1314460944195</v>
      </c>
      <c r="T44" s="122">
        <f t="shared" si="18"/>
        <v>5353.3895918054905</v>
      </c>
      <c r="U44" s="122">
        <f t="shared" si="18"/>
        <v>4256.8851297334613</v>
      </c>
      <c r="V44" s="122">
        <f t="shared" si="18"/>
        <v>4961.9107349899086</v>
      </c>
      <c r="W44" s="122">
        <f t="shared" ref="W44" si="19">SUM(W45:W46)</f>
        <v>4624.2086799704039</v>
      </c>
      <c r="DA44" s="130" t="s">
        <v>2618</v>
      </c>
    </row>
    <row r="45" spans="1:105" ht="12" customHeight="1" x14ac:dyDescent="0.25">
      <c r="A45" s="97" t="s">
        <v>216</v>
      </c>
      <c r="B45" s="98">
        <v>7465.2849466967373</v>
      </c>
      <c r="C45" s="98">
        <v>8024.0764353750683</v>
      </c>
      <c r="D45" s="98">
        <v>7473.0165063308914</v>
      </c>
      <c r="E45" s="98">
        <v>7733.8079841883182</v>
      </c>
      <c r="F45" s="98">
        <v>8219.2358462093016</v>
      </c>
      <c r="G45" s="98">
        <v>7839.2805081250972</v>
      </c>
      <c r="H45" s="98">
        <v>7616.226334494414</v>
      </c>
      <c r="I45" s="98">
        <v>7248.7319414621388</v>
      </c>
      <c r="J45" s="98">
        <v>7327.4227393008978</v>
      </c>
      <c r="K45" s="98">
        <v>7490.0288612403019</v>
      </c>
      <c r="L45" s="98">
        <v>6703.1954570084145</v>
      </c>
      <c r="M45" s="98">
        <v>6026.682349238411</v>
      </c>
      <c r="N45" s="98">
        <v>6565.0951366406434</v>
      </c>
      <c r="O45" s="98">
        <v>6138.1582827485208</v>
      </c>
      <c r="P45" s="98">
        <v>5181.2257380987385</v>
      </c>
      <c r="Q45" s="98">
        <v>6016.7854387786911</v>
      </c>
      <c r="R45" s="98">
        <v>6080.3013169460164</v>
      </c>
      <c r="S45" s="98">
        <v>5721.1314460944195</v>
      </c>
      <c r="T45" s="98">
        <v>5353.3895918054905</v>
      </c>
      <c r="U45" s="98">
        <v>4256.8851297334613</v>
      </c>
      <c r="V45" s="98">
        <v>4961.9107349899086</v>
      </c>
      <c r="W45" s="98">
        <v>4624.2086799704039</v>
      </c>
      <c r="DA45" s="63" t="s">
        <v>2619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2620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2621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2622</v>
      </c>
    </row>
    <row r="49" spans="1:105" ht="12" customHeight="1" x14ac:dyDescent="0.25">
      <c r="A49" s="121" t="s">
        <v>55</v>
      </c>
      <c r="B49" s="122">
        <v>359.68734041343862</v>
      </c>
      <c r="C49" s="122">
        <v>357.6705956538334</v>
      </c>
      <c r="D49" s="122">
        <v>370.40852841920503</v>
      </c>
      <c r="E49" s="122">
        <v>378.7547058239893</v>
      </c>
      <c r="F49" s="122">
        <v>382.1492612337189</v>
      </c>
      <c r="G49" s="122">
        <v>373.12890568116842</v>
      </c>
      <c r="H49" s="122">
        <v>385.60858254817293</v>
      </c>
      <c r="I49" s="122">
        <v>387.76099236130659</v>
      </c>
      <c r="J49" s="122">
        <v>395.76501663532991</v>
      </c>
      <c r="K49" s="122">
        <v>398.04168506011217</v>
      </c>
      <c r="L49" s="122">
        <v>398.08341088900443</v>
      </c>
      <c r="M49" s="122">
        <v>415.37996020139121</v>
      </c>
      <c r="N49" s="122">
        <v>413.61632455622617</v>
      </c>
      <c r="O49" s="122">
        <v>394.75968366241057</v>
      </c>
      <c r="P49" s="122">
        <v>375.6556614519107</v>
      </c>
      <c r="Q49" s="122">
        <v>383.84333546791714</v>
      </c>
      <c r="R49" s="122">
        <v>385.19354660289963</v>
      </c>
      <c r="S49" s="122">
        <v>289.93974998304333</v>
      </c>
      <c r="T49" s="122">
        <v>351.93812439081529</v>
      </c>
      <c r="U49" s="122">
        <v>376.473382741938</v>
      </c>
      <c r="V49" s="122">
        <v>285.1900567174464</v>
      </c>
      <c r="W49" s="122">
        <v>322.25762205836372</v>
      </c>
      <c r="DA49" s="130" t="s">
        <v>2623</v>
      </c>
    </row>
    <row r="50" spans="1:105" ht="12" customHeight="1" x14ac:dyDescent="0.25">
      <c r="A50" s="97" t="s">
        <v>138</v>
      </c>
      <c r="B50" s="98">
        <v>546.33809743526444</v>
      </c>
      <c r="C50" s="98">
        <v>535.39134756311546</v>
      </c>
      <c r="D50" s="98">
        <v>536.56619410194367</v>
      </c>
      <c r="E50" s="98">
        <v>529.95503995596766</v>
      </c>
      <c r="F50" s="98">
        <v>517.91107508986147</v>
      </c>
      <c r="G50" s="98">
        <v>487.76722449218755</v>
      </c>
      <c r="H50" s="98">
        <v>502.76453913454134</v>
      </c>
      <c r="I50" s="98">
        <v>485.50233949039409</v>
      </c>
      <c r="J50" s="98">
        <v>483.83660450587729</v>
      </c>
      <c r="K50" s="98">
        <v>468.92697967321118</v>
      </c>
      <c r="L50" s="98">
        <v>461.36771585549997</v>
      </c>
      <c r="M50" s="98">
        <v>484.9499757402121</v>
      </c>
      <c r="N50" s="98">
        <v>502.43084966961965</v>
      </c>
      <c r="O50" s="98">
        <v>505.73693127701966</v>
      </c>
      <c r="P50" s="98">
        <v>494.87734367737357</v>
      </c>
      <c r="Q50" s="98">
        <v>487.07546995264539</v>
      </c>
      <c r="R50" s="98">
        <v>476.00866618241304</v>
      </c>
      <c r="S50" s="98">
        <v>359.24988134526234</v>
      </c>
      <c r="T50" s="98">
        <v>437.09827355030501</v>
      </c>
      <c r="U50" s="98">
        <v>467.06562910817559</v>
      </c>
      <c r="V50" s="98">
        <v>358.98084562789722</v>
      </c>
      <c r="W50" s="98">
        <v>401.9479013501778</v>
      </c>
      <c r="DA50" s="63" t="s">
        <v>2624</v>
      </c>
    </row>
    <row r="51" spans="1:105" ht="12" customHeight="1" x14ac:dyDescent="0.25">
      <c r="A51" s="97" t="s">
        <v>137</v>
      </c>
      <c r="B51" s="98">
        <v>0</v>
      </c>
      <c r="C51" s="98">
        <v>258.30146952898212</v>
      </c>
      <c r="D51" s="98">
        <v>260.3021849178312</v>
      </c>
      <c r="E51" s="98">
        <v>256.95124666589265</v>
      </c>
      <c r="F51" s="98">
        <v>254.71561767328902</v>
      </c>
      <c r="G51" s="98">
        <v>240.04237646460064</v>
      </c>
      <c r="H51" s="98">
        <v>241.11548861064423</v>
      </c>
      <c r="I51" s="98">
        <v>236.70125089319694</v>
      </c>
      <c r="J51" s="98">
        <v>236.83191266818579</v>
      </c>
      <c r="K51" s="98">
        <v>216.20701441298837</v>
      </c>
      <c r="L51" s="98">
        <v>223.25605585738364</v>
      </c>
      <c r="M51" s="98">
        <v>239.98769372202295</v>
      </c>
      <c r="N51" s="98">
        <v>230.81315694024062</v>
      </c>
      <c r="O51" s="98">
        <v>274.36763601153842</v>
      </c>
      <c r="P51" s="98">
        <v>289.11923714513563</v>
      </c>
      <c r="Q51" s="98">
        <v>220.51812780234155</v>
      </c>
      <c r="R51" s="98">
        <v>212.22660508961513</v>
      </c>
      <c r="S51" s="98">
        <v>158.02280342050642</v>
      </c>
      <c r="T51" s="98">
        <v>207.71090221497437</v>
      </c>
      <c r="U51" s="98">
        <v>238.89751709127148</v>
      </c>
      <c r="V51" s="98">
        <v>174.17232525595512</v>
      </c>
      <c r="W51" s="98">
        <v>199.1225432884996</v>
      </c>
      <c r="DA51" s="63" t="s">
        <v>2625</v>
      </c>
    </row>
    <row r="52" spans="1:105" ht="12" customHeight="1" x14ac:dyDescent="0.25">
      <c r="A52" s="100" t="s">
        <v>216</v>
      </c>
      <c r="B52" s="101">
        <v>0</v>
      </c>
      <c r="C52" s="101">
        <v>258.30146952898212</v>
      </c>
      <c r="D52" s="101">
        <v>260.3021849178312</v>
      </c>
      <c r="E52" s="101">
        <v>256.95124666589265</v>
      </c>
      <c r="F52" s="101">
        <v>254.71561767328902</v>
      </c>
      <c r="G52" s="101">
        <v>240.04237646460064</v>
      </c>
      <c r="H52" s="101">
        <v>241.11548861064423</v>
      </c>
      <c r="I52" s="101">
        <v>236.70125089319694</v>
      </c>
      <c r="J52" s="101">
        <v>236.83191266818579</v>
      </c>
      <c r="K52" s="101">
        <v>216.20701441298837</v>
      </c>
      <c r="L52" s="101">
        <v>223.25605585738364</v>
      </c>
      <c r="M52" s="101">
        <v>239.98769372202295</v>
      </c>
      <c r="N52" s="101">
        <v>230.81315694024062</v>
      </c>
      <c r="O52" s="101">
        <v>274.36763601153842</v>
      </c>
      <c r="P52" s="101">
        <v>289.11923714513563</v>
      </c>
      <c r="Q52" s="101">
        <v>220.51812780234155</v>
      </c>
      <c r="R52" s="101">
        <v>212.22660508961513</v>
      </c>
      <c r="S52" s="101">
        <v>158.02280342050642</v>
      </c>
      <c r="T52" s="101">
        <v>207.71090221497437</v>
      </c>
      <c r="U52" s="101">
        <v>238.89751709127148</v>
      </c>
      <c r="V52" s="101">
        <v>174.17232525595512</v>
      </c>
      <c r="W52" s="101">
        <v>199.1225432884996</v>
      </c>
      <c r="DA52" s="131" t="s">
        <v>2626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2627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2628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2629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2630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2631</v>
      </c>
    </row>
    <row r="58" spans="1:105" ht="12" customHeight="1" x14ac:dyDescent="0.25">
      <c r="A58" s="121" t="s">
        <v>54</v>
      </c>
      <c r="B58" s="122">
        <v>84.144229699699807</v>
      </c>
      <c r="C58" s="122">
        <v>92.414190557544686</v>
      </c>
      <c r="D58" s="122">
        <v>34.556119303208412</v>
      </c>
      <c r="E58" s="122">
        <v>16.4189258919221</v>
      </c>
      <c r="F58" s="122">
        <v>32.188686229778504</v>
      </c>
      <c r="G58" s="122">
        <v>48.648918867767826</v>
      </c>
      <c r="H58" s="122">
        <v>48.666384240594148</v>
      </c>
      <c r="I58" s="122">
        <v>16.592930393792393</v>
      </c>
      <c r="J58" s="122">
        <v>17.674300586024099</v>
      </c>
      <c r="K58" s="122">
        <v>46.870807250824832</v>
      </c>
      <c r="L58" s="122">
        <v>39.850269858064188</v>
      </c>
      <c r="M58" s="122">
        <v>18.282245159762507</v>
      </c>
      <c r="N58" s="122">
        <v>8.4394026427853799</v>
      </c>
      <c r="O58" s="122">
        <v>9.2308020109086097</v>
      </c>
      <c r="P58" s="122">
        <v>10.866991746180545</v>
      </c>
      <c r="Q58" s="122">
        <v>9.0239994789085145</v>
      </c>
      <c r="R58" s="122">
        <v>9.2816145080773467</v>
      </c>
      <c r="S58" s="122">
        <v>7.4770302628958518</v>
      </c>
      <c r="T58" s="122">
        <v>9.6339911932797904</v>
      </c>
      <c r="U58" s="122">
        <v>13.883376189433339</v>
      </c>
      <c r="V58" s="122">
        <v>12.015642334799301</v>
      </c>
      <c r="W58" s="122">
        <v>4.8511463297395316</v>
      </c>
      <c r="DA58" s="130" t="s">
        <v>2632</v>
      </c>
    </row>
    <row r="59" spans="1:105" ht="12" customHeight="1" x14ac:dyDescent="0.25">
      <c r="A59" s="97" t="s">
        <v>50</v>
      </c>
      <c r="B59" s="98">
        <v>211.21407159348144</v>
      </c>
      <c r="C59" s="98">
        <v>269.03481252576535</v>
      </c>
      <c r="D59" s="98">
        <v>154.99414951254909</v>
      </c>
      <c r="E59" s="98">
        <v>98.440404550482612</v>
      </c>
      <c r="F59" s="98">
        <v>187.14139680937683</v>
      </c>
      <c r="G59" s="98">
        <v>248.60561028737706</v>
      </c>
      <c r="H59" s="98">
        <v>263.5486499691894</v>
      </c>
      <c r="I59" s="98">
        <v>113.81290330484009</v>
      </c>
      <c r="J59" s="98">
        <v>125.79341691041428</v>
      </c>
      <c r="K59" s="98">
        <v>287.95256918319348</v>
      </c>
      <c r="L59" s="98">
        <v>250.96385735992382</v>
      </c>
      <c r="M59" s="98">
        <v>166.79147618138089</v>
      </c>
      <c r="N59" s="98">
        <v>132.73814334057226</v>
      </c>
      <c r="O59" s="98">
        <v>190.55299254966917</v>
      </c>
      <c r="P59" s="98">
        <v>230.43415549915747</v>
      </c>
      <c r="Q59" s="98">
        <v>187.47320372157634</v>
      </c>
      <c r="R59" s="98">
        <v>186.04323524569415</v>
      </c>
      <c r="S59" s="98">
        <v>142.86133715460625</v>
      </c>
      <c r="T59" s="98">
        <v>157.96125101894864</v>
      </c>
      <c r="U59" s="98">
        <v>195.17344678173535</v>
      </c>
      <c r="V59" s="98">
        <v>153.56567654705577</v>
      </c>
      <c r="W59" s="98">
        <v>79.271883760210642</v>
      </c>
      <c r="DA59" s="63" t="s">
        <v>2633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2634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5336.2739220236717</v>
      </c>
      <c r="C62" s="117">
        <f t="shared" si="21"/>
        <v>5699.0466467895676</v>
      </c>
      <c r="D62" s="117">
        <f t="shared" si="21"/>
        <v>5425.9555892091539</v>
      </c>
      <c r="E62" s="117">
        <f t="shared" si="21"/>
        <v>5550.5513483343821</v>
      </c>
      <c r="F62" s="117">
        <f t="shared" si="21"/>
        <v>5811.3925579925872</v>
      </c>
      <c r="G62" s="117">
        <f t="shared" si="21"/>
        <v>5681.0482433185853</v>
      </c>
      <c r="H62" s="117">
        <f t="shared" si="21"/>
        <v>5172.1634732677421</v>
      </c>
      <c r="I62" s="117">
        <f t="shared" si="21"/>
        <v>5014.8079501466964</v>
      </c>
      <c r="J62" s="117">
        <f t="shared" si="21"/>
        <v>5106.963722793721</v>
      </c>
      <c r="K62" s="117">
        <f t="shared" si="21"/>
        <v>4709.8688422234709</v>
      </c>
      <c r="L62" s="117">
        <f t="shared" si="21"/>
        <v>5246.5040886819497</v>
      </c>
      <c r="M62" s="117">
        <f t="shared" si="21"/>
        <v>4805.8953540372695</v>
      </c>
      <c r="N62" s="117">
        <f t="shared" si="21"/>
        <v>4238.7157145179672</v>
      </c>
      <c r="O62" s="117">
        <f t="shared" si="21"/>
        <v>4443.7401303421466</v>
      </c>
      <c r="P62" s="117">
        <f t="shared" si="21"/>
        <v>3990.1035848109755</v>
      </c>
      <c r="Q62" s="117">
        <f t="shared" si="21"/>
        <v>4073.7366284317386</v>
      </c>
      <c r="R62" s="117">
        <f t="shared" ref="R62:V62" si="22">R63+R66+R68+R77</f>
        <v>3991.7512501623842</v>
      </c>
      <c r="S62" s="117">
        <f t="shared" si="22"/>
        <v>4171.2737646028027</v>
      </c>
      <c r="T62" s="117">
        <f t="shared" si="22"/>
        <v>3604.4573546872839</v>
      </c>
      <c r="U62" s="117">
        <f t="shared" si="22"/>
        <v>3469.7387186435762</v>
      </c>
      <c r="V62" s="117">
        <f t="shared" si="22"/>
        <v>3474.0822185432366</v>
      </c>
      <c r="W62" s="117">
        <f t="shared" ref="W62" si="23">W63+W66+W68+W77</f>
        <v>3273.0810566798355</v>
      </c>
      <c r="DA62" s="129" t="s">
        <v>2635</v>
      </c>
    </row>
    <row r="63" spans="1:105" ht="12.95" customHeight="1" x14ac:dyDescent="0.25">
      <c r="A63" s="121" t="s">
        <v>57</v>
      </c>
      <c r="B63" s="122">
        <f t="shared" ref="B63:Q63" si="24">SUM(B64:B65)</f>
        <v>4942.5698730927525</v>
      </c>
      <c r="C63" s="122">
        <f t="shared" si="24"/>
        <v>5272.6394397905597</v>
      </c>
      <c r="D63" s="122">
        <f t="shared" si="24"/>
        <v>5012.6542559318023</v>
      </c>
      <c r="E63" s="122">
        <f t="shared" si="24"/>
        <v>5145.229032412889</v>
      </c>
      <c r="F63" s="122">
        <f t="shared" si="24"/>
        <v>5407.3995928559925</v>
      </c>
      <c r="G63" s="122">
        <f t="shared" si="24"/>
        <v>5276.6708166544367</v>
      </c>
      <c r="H63" s="122">
        <f t="shared" si="24"/>
        <v>4779.0872559801064</v>
      </c>
      <c r="I63" s="122">
        <f t="shared" si="24"/>
        <v>4613.5153022794593</v>
      </c>
      <c r="J63" s="122">
        <f t="shared" si="24"/>
        <v>4682.4567451919638</v>
      </c>
      <c r="K63" s="122">
        <f t="shared" si="24"/>
        <v>4333.1894008590198</v>
      </c>
      <c r="L63" s="122">
        <f t="shared" si="24"/>
        <v>4805.9309468691508</v>
      </c>
      <c r="M63" s="122">
        <f t="shared" si="24"/>
        <v>4369.251107676263</v>
      </c>
      <c r="N63" s="122">
        <f t="shared" si="24"/>
        <v>3841.1705726957221</v>
      </c>
      <c r="O63" s="122">
        <f t="shared" si="24"/>
        <v>4013.7779581523951</v>
      </c>
      <c r="P63" s="122">
        <f t="shared" si="24"/>
        <v>3539.4183742472419</v>
      </c>
      <c r="Q63" s="122">
        <f t="shared" si="24"/>
        <v>3694.3117274284391</v>
      </c>
      <c r="R63" s="122">
        <f t="shared" ref="R63:V63" si="25">SUM(R64:R65)</f>
        <v>3636.9327473580497</v>
      </c>
      <c r="S63" s="122">
        <f t="shared" si="25"/>
        <v>3821.2402398766221</v>
      </c>
      <c r="T63" s="122">
        <f t="shared" si="25"/>
        <v>3257.3733168813637</v>
      </c>
      <c r="U63" s="122">
        <f t="shared" si="25"/>
        <v>3070.8641797153232</v>
      </c>
      <c r="V63" s="122">
        <f t="shared" si="25"/>
        <v>3160.0573372128574</v>
      </c>
      <c r="W63" s="122">
        <f t="shared" ref="W63" si="26">SUM(W64:W65)</f>
        <v>2963.8067604569487</v>
      </c>
      <c r="DA63" s="130" t="s">
        <v>2636</v>
      </c>
    </row>
    <row r="64" spans="1:105" ht="12" customHeight="1" x14ac:dyDescent="0.25">
      <c r="A64" s="97" t="s">
        <v>217</v>
      </c>
      <c r="B64" s="98">
        <v>4942.5698730927525</v>
      </c>
      <c r="C64" s="98">
        <v>5272.6394397905597</v>
      </c>
      <c r="D64" s="98">
        <v>5012.6542559318023</v>
      </c>
      <c r="E64" s="98">
        <v>5145.229032412889</v>
      </c>
      <c r="F64" s="98">
        <v>5407.3995928559925</v>
      </c>
      <c r="G64" s="98">
        <v>5276.6708166544367</v>
      </c>
      <c r="H64" s="98">
        <v>4779.0872559801064</v>
      </c>
      <c r="I64" s="98">
        <v>4613.5153022794593</v>
      </c>
      <c r="J64" s="98">
        <v>4682.4567451919638</v>
      </c>
      <c r="K64" s="98">
        <v>4333.1894008590198</v>
      </c>
      <c r="L64" s="98">
        <v>4805.9309468691508</v>
      </c>
      <c r="M64" s="98">
        <v>4369.251107676263</v>
      </c>
      <c r="N64" s="98">
        <v>3841.1705726957221</v>
      </c>
      <c r="O64" s="98">
        <v>4013.7779581523951</v>
      </c>
      <c r="P64" s="98">
        <v>3539.4183742472419</v>
      </c>
      <c r="Q64" s="98">
        <v>3694.3117274284391</v>
      </c>
      <c r="R64" s="98">
        <v>3636.9327473580497</v>
      </c>
      <c r="S64" s="98">
        <v>3821.2402398766221</v>
      </c>
      <c r="T64" s="98">
        <v>3257.3733168813637</v>
      </c>
      <c r="U64" s="98">
        <v>3070.8641797153232</v>
      </c>
      <c r="V64" s="98">
        <v>3160.0573372128574</v>
      </c>
      <c r="W64" s="98">
        <v>2963.8067604569487</v>
      </c>
      <c r="DA64" s="63" t="s">
        <v>2637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2638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2639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2640</v>
      </c>
    </row>
    <row r="68" spans="1:105" ht="12" customHeight="1" x14ac:dyDescent="0.25">
      <c r="A68" s="121" t="s">
        <v>55</v>
      </c>
      <c r="B68" s="122">
        <v>298.45292762105862</v>
      </c>
      <c r="C68" s="122">
        <v>294.55101061621042</v>
      </c>
      <c r="D68" s="122">
        <v>311.38454172282451</v>
      </c>
      <c r="E68" s="122">
        <v>315.80109104732833</v>
      </c>
      <c r="F68" s="122">
        <v>315.08977364771135</v>
      </c>
      <c r="G68" s="122">
        <v>314.76537560100581</v>
      </c>
      <c r="H68" s="122">
        <v>303.24669201227869</v>
      </c>
      <c r="I68" s="122">
        <v>309.29885060395338</v>
      </c>
      <c r="J68" s="122">
        <v>316.959805024714</v>
      </c>
      <c r="K68" s="122">
        <v>262.56242068426712</v>
      </c>
      <c r="L68" s="122">
        <v>320.85536256304954</v>
      </c>
      <c r="M68" s="122">
        <v>324.5655379071643</v>
      </c>
      <c r="N68" s="122">
        <v>263.45399133180968</v>
      </c>
      <c r="O68" s="122">
        <v>318.21667329085551</v>
      </c>
      <c r="P68" s="122">
        <v>353.74707573603189</v>
      </c>
      <c r="Q68" s="122">
        <v>262.60880002548834</v>
      </c>
      <c r="R68" s="122">
        <v>244.52672391029679</v>
      </c>
      <c r="S68" s="122">
        <v>224.99154896683413</v>
      </c>
      <c r="T68" s="122">
        <v>238.06493660476016</v>
      </c>
      <c r="U68" s="122">
        <v>294.3778958038821</v>
      </c>
      <c r="V68" s="122">
        <v>209.7691542373195</v>
      </c>
      <c r="W68" s="122">
        <v>223.10031476669894</v>
      </c>
      <c r="DA68" s="130" t="s">
        <v>2641</v>
      </c>
    </row>
    <row r="69" spans="1:105" ht="12" customHeight="1" x14ac:dyDescent="0.25">
      <c r="A69" s="97" t="s">
        <v>134</v>
      </c>
      <c r="B69" s="98">
        <v>395.70244640192504</v>
      </c>
      <c r="C69" s="98">
        <v>380.11901645233405</v>
      </c>
      <c r="D69" s="98">
        <v>386.58068987620589</v>
      </c>
      <c r="E69" s="98">
        <v>380.22791161228719</v>
      </c>
      <c r="F69" s="98">
        <v>370.48114094046622</v>
      </c>
      <c r="G69" s="98">
        <v>361.06351749501675</v>
      </c>
      <c r="H69" s="98">
        <v>328.03174195652412</v>
      </c>
      <c r="I69" s="98">
        <v>331.26011942170965</v>
      </c>
      <c r="J69" s="98">
        <v>336.05572635770125</v>
      </c>
      <c r="K69" s="98">
        <v>281.67666766725796</v>
      </c>
      <c r="L69" s="98">
        <v>348.74745911273743</v>
      </c>
      <c r="M69" s="98">
        <v>353.14315885842501</v>
      </c>
      <c r="N69" s="98">
        <v>288.73803521313584</v>
      </c>
      <c r="O69" s="98">
        <v>343.33837251766386</v>
      </c>
      <c r="P69" s="98">
        <v>377.15122387180372</v>
      </c>
      <c r="Q69" s="98">
        <v>297.68733458611615</v>
      </c>
      <c r="R69" s="98">
        <v>279.9605832591426</v>
      </c>
      <c r="S69" s="98">
        <v>258.01313781380571</v>
      </c>
      <c r="T69" s="98">
        <v>269.0763311301406</v>
      </c>
      <c r="U69" s="98">
        <v>328.54494894449164</v>
      </c>
      <c r="V69" s="98">
        <v>241.39413493516074</v>
      </c>
      <c r="W69" s="98">
        <v>256.59040509905844</v>
      </c>
      <c r="DA69" s="63" t="s">
        <v>2642</v>
      </c>
    </row>
    <row r="70" spans="1:105" ht="12" customHeight="1" x14ac:dyDescent="0.25">
      <c r="A70" s="97" t="s">
        <v>133</v>
      </c>
      <c r="B70" s="98">
        <v>203.56572628101071</v>
      </c>
      <c r="C70" s="98">
        <v>173.72752766257818</v>
      </c>
      <c r="D70" s="98">
        <v>178.62766956484592</v>
      </c>
      <c r="E70" s="98">
        <v>176.67765006368907</v>
      </c>
      <c r="F70" s="98">
        <v>175.2631321582885</v>
      </c>
      <c r="G70" s="98">
        <v>171.4039781224534</v>
      </c>
      <c r="H70" s="98">
        <v>152.16508632795916</v>
      </c>
      <c r="I70" s="98">
        <v>156.60067431229862</v>
      </c>
      <c r="J70" s="98">
        <v>160.18360559469252</v>
      </c>
      <c r="K70" s="98">
        <v>126.46219056128626</v>
      </c>
      <c r="L70" s="98">
        <v>167.05639467048542</v>
      </c>
      <c r="M70" s="98">
        <v>172.62656817647749</v>
      </c>
      <c r="N70" s="98">
        <v>131.90033969927245</v>
      </c>
      <c r="O70" s="98">
        <v>186.26475458046994</v>
      </c>
      <c r="P70" s="98">
        <v>222.73755081693969</v>
      </c>
      <c r="Q70" s="98">
        <v>134.62502147940552</v>
      </c>
      <c r="R70" s="98">
        <v>125.85036506238924</v>
      </c>
      <c r="S70" s="98">
        <v>113.69731719782027</v>
      </c>
      <c r="T70" s="98">
        <v>125.94422289239974</v>
      </c>
      <c r="U70" s="98">
        <v>166.37074574472152</v>
      </c>
      <c r="V70" s="98">
        <v>115.663656884274</v>
      </c>
      <c r="W70" s="98">
        <v>126.28847954878484</v>
      </c>
      <c r="DA70" s="63" t="s">
        <v>2643</v>
      </c>
    </row>
    <row r="71" spans="1:105" ht="12" customHeight="1" x14ac:dyDescent="0.25">
      <c r="A71" s="100" t="s">
        <v>217</v>
      </c>
      <c r="B71" s="101">
        <v>203.56572628101071</v>
      </c>
      <c r="C71" s="101">
        <v>173.72752766257818</v>
      </c>
      <c r="D71" s="101">
        <v>178.62766956484592</v>
      </c>
      <c r="E71" s="101">
        <v>176.67765006368907</v>
      </c>
      <c r="F71" s="101">
        <v>175.2631321582885</v>
      </c>
      <c r="G71" s="101">
        <v>171.4039781224534</v>
      </c>
      <c r="H71" s="101">
        <v>152.16508632795916</v>
      </c>
      <c r="I71" s="101">
        <v>156.60067431229862</v>
      </c>
      <c r="J71" s="101">
        <v>160.18360559469252</v>
      </c>
      <c r="K71" s="101">
        <v>126.46219056128626</v>
      </c>
      <c r="L71" s="101">
        <v>167.05639467048542</v>
      </c>
      <c r="M71" s="101">
        <v>172.62656817647749</v>
      </c>
      <c r="N71" s="101">
        <v>131.90033969927245</v>
      </c>
      <c r="O71" s="101">
        <v>186.26475458046994</v>
      </c>
      <c r="P71" s="101">
        <v>222.73755081693969</v>
      </c>
      <c r="Q71" s="101">
        <v>134.62502147940552</v>
      </c>
      <c r="R71" s="101">
        <v>125.85036506238924</v>
      </c>
      <c r="S71" s="101">
        <v>113.69731719782027</v>
      </c>
      <c r="T71" s="101">
        <v>125.94422289239974</v>
      </c>
      <c r="U71" s="101">
        <v>166.37074574472152</v>
      </c>
      <c r="V71" s="101">
        <v>115.663656884274</v>
      </c>
      <c r="W71" s="101">
        <v>126.28847954878484</v>
      </c>
      <c r="DA71" s="131" t="s">
        <v>2644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2645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2646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2647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2648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2649</v>
      </c>
    </row>
    <row r="77" spans="1:105" ht="12" customHeight="1" x14ac:dyDescent="0.25">
      <c r="A77" s="121" t="s">
        <v>54</v>
      </c>
      <c r="B77" s="122">
        <v>95.251121309860338</v>
      </c>
      <c r="C77" s="122">
        <v>131.8561963827982</v>
      </c>
      <c r="D77" s="122">
        <v>101.91679155452631</v>
      </c>
      <c r="E77" s="122">
        <v>89.521224874164389</v>
      </c>
      <c r="F77" s="122">
        <v>88.903191488883564</v>
      </c>
      <c r="G77" s="122">
        <v>89.612051063142587</v>
      </c>
      <c r="H77" s="122">
        <v>89.82952527535663</v>
      </c>
      <c r="I77" s="122">
        <v>91.99379726328354</v>
      </c>
      <c r="J77" s="122">
        <v>107.54717257704297</v>
      </c>
      <c r="K77" s="122">
        <v>114.11702068018447</v>
      </c>
      <c r="L77" s="122">
        <v>119.71777924974917</v>
      </c>
      <c r="M77" s="122">
        <v>112.07870845384285</v>
      </c>
      <c r="N77" s="122">
        <v>134.0911504904353</v>
      </c>
      <c r="O77" s="122">
        <v>111.74549889889545</v>
      </c>
      <c r="P77" s="122">
        <v>96.938134827701475</v>
      </c>
      <c r="Q77" s="122">
        <v>116.81610097781129</v>
      </c>
      <c r="R77" s="122">
        <v>110.29177889403761</v>
      </c>
      <c r="S77" s="122">
        <v>125.04197575934626</v>
      </c>
      <c r="T77" s="122">
        <v>109.01910120116007</v>
      </c>
      <c r="U77" s="122">
        <v>104.49664312437093</v>
      </c>
      <c r="V77" s="122">
        <v>104.25572709305985</v>
      </c>
      <c r="W77" s="122">
        <v>86.173981456188102</v>
      </c>
      <c r="DA77" s="130" t="s">
        <v>2650</v>
      </c>
    </row>
    <row r="78" spans="1:105" ht="12" customHeight="1" x14ac:dyDescent="0.25">
      <c r="A78" s="97" t="s">
        <v>192</v>
      </c>
      <c r="B78" s="98">
        <v>170.82860692958252</v>
      </c>
      <c r="C78" s="98">
        <v>220.95315287555641</v>
      </c>
      <c r="D78" s="98">
        <v>182.2338102085356</v>
      </c>
      <c r="E78" s="98">
        <v>167.6573462364577</v>
      </c>
      <c r="F78" s="98">
        <v>175.16910823323852</v>
      </c>
      <c r="G78" s="98">
        <v>177.60816092241461</v>
      </c>
      <c r="H78" s="98">
        <v>171.79731293621674</v>
      </c>
      <c r="I78" s="98">
        <v>165.30949064590448</v>
      </c>
      <c r="J78" s="98">
        <v>180.50927606211911</v>
      </c>
      <c r="K78" s="98">
        <v>186.57919549885614</v>
      </c>
      <c r="L78" s="98">
        <v>188.94776693058651</v>
      </c>
      <c r="M78" s="98">
        <v>183.82288753752115</v>
      </c>
      <c r="N78" s="98">
        <v>228.39413565527767</v>
      </c>
      <c r="O78" s="98">
        <v>192.05247553695634</v>
      </c>
      <c r="P78" s="98">
        <v>164.85908509003997</v>
      </c>
      <c r="Q78" s="98">
        <v>171.73250478011485</v>
      </c>
      <c r="R78" s="98">
        <v>152.99402613005017</v>
      </c>
      <c r="S78" s="98">
        <v>167.35061385118391</v>
      </c>
      <c r="T78" s="98">
        <v>147.4669799067924</v>
      </c>
      <c r="U78" s="98">
        <v>136.66105334964305</v>
      </c>
      <c r="V78" s="98">
        <v>121.40785040993171</v>
      </c>
      <c r="W78" s="98">
        <v>90.589769689942045</v>
      </c>
      <c r="DA78" s="63" t="s">
        <v>2651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2652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121.59317980807838</v>
      </c>
      <c r="C81" s="117">
        <f t="shared" si="28"/>
        <v>122.71578043941678</v>
      </c>
      <c r="D81" s="117">
        <f t="shared" si="28"/>
        <v>49.943099063248745</v>
      </c>
      <c r="E81" s="117">
        <f t="shared" si="28"/>
        <v>24.66425891459307</v>
      </c>
      <c r="F81" s="117">
        <f t="shared" si="28"/>
        <v>48.069659304984725</v>
      </c>
      <c r="G81" s="117">
        <f t="shared" si="28"/>
        <v>72.263025276203123</v>
      </c>
      <c r="H81" s="117">
        <f t="shared" si="28"/>
        <v>73.524113286026903</v>
      </c>
      <c r="I81" s="117">
        <f t="shared" si="28"/>
        <v>24.490783674183554</v>
      </c>
      <c r="J81" s="117">
        <f t="shared" si="28"/>
        <v>24.009203806276549</v>
      </c>
      <c r="K81" s="117">
        <f t="shared" si="28"/>
        <v>60.31938161688894</v>
      </c>
      <c r="L81" s="117">
        <f t="shared" si="28"/>
        <v>48.991183006983775</v>
      </c>
      <c r="M81" s="117">
        <f t="shared" si="28"/>
        <v>18.254041080077275</v>
      </c>
      <c r="N81" s="117">
        <f t="shared" si="28"/>
        <v>6.7695035069469913</v>
      </c>
      <c r="O81" s="117">
        <f t="shared" si="28"/>
        <v>8.6141279071528345</v>
      </c>
      <c r="P81" s="117">
        <f t="shared" si="28"/>
        <v>12.144826056572219</v>
      </c>
      <c r="Q81" s="117">
        <f t="shared" si="28"/>
        <v>9.629869507502967</v>
      </c>
      <c r="R81" s="117">
        <f t="shared" ref="R81:V81" si="29">R82+R85+R87+R100</f>
        <v>9.9669891704478797</v>
      </c>
      <c r="S81" s="117">
        <f t="shared" si="29"/>
        <v>7.9529476535065067</v>
      </c>
      <c r="T81" s="117">
        <f t="shared" si="29"/>
        <v>9.7819280561167883</v>
      </c>
      <c r="U81" s="117">
        <f t="shared" si="29"/>
        <v>13.059223526600409</v>
      </c>
      <c r="V81" s="117">
        <f t="shared" si="29"/>
        <v>11.006631749222771</v>
      </c>
      <c r="W81" s="117">
        <f t="shared" ref="W81" si="30">W82+W85+W87+W100</f>
        <v>4.4001488680948926</v>
      </c>
      <c r="DA81" s="129" t="s">
        <v>2653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2654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2655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2656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2657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2658</v>
      </c>
    </row>
    <row r="87" spans="1:105" ht="12" customHeight="1" x14ac:dyDescent="0.25">
      <c r="A87" s="121" t="s">
        <v>55</v>
      </c>
      <c r="B87" s="122">
        <v>37.44565928921179</v>
      </c>
      <c r="C87" s="122">
        <v>29.835105944201317</v>
      </c>
      <c r="D87" s="122">
        <v>15.561308616245057</v>
      </c>
      <c r="E87" s="122">
        <v>8.5335247014337359</v>
      </c>
      <c r="F87" s="122">
        <v>16.574222614629342</v>
      </c>
      <c r="G87" s="122">
        <v>24.389935550692893</v>
      </c>
      <c r="H87" s="122">
        <v>25.957138567123678</v>
      </c>
      <c r="I87" s="122">
        <v>8.7003860443019665</v>
      </c>
      <c r="J87" s="122">
        <v>8.2412237040142227</v>
      </c>
      <c r="K87" s="122">
        <v>17.275275196624321</v>
      </c>
      <c r="L87" s="122">
        <v>15.913866202160651</v>
      </c>
      <c r="M87" s="122">
        <v>3.426416252486693</v>
      </c>
      <c r="N87" s="122">
        <v>0</v>
      </c>
      <c r="O87" s="122">
        <v>0</v>
      </c>
      <c r="P87" s="122">
        <v>0</v>
      </c>
      <c r="Q87" s="122">
        <v>0</v>
      </c>
      <c r="R87" s="122">
        <v>0</v>
      </c>
      <c r="S87" s="122">
        <v>0</v>
      </c>
      <c r="T87" s="122">
        <v>0</v>
      </c>
      <c r="U87" s="122">
        <v>0</v>
      </c>
      <c r="V87" s="122">
        <v>0</v>
      </c>
      <c r="W87" s="122">
        <v>0</v>
      </c>
      <c r="DA87" s="130" t="s">
        <v>2659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2660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2661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2662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2663</v>
      </c>
    </row>
    <row r="92" spans="1:105" ht="12" customHeight="1" x14ac:dyDescent="0.25">
      <c r="A92" s="106" t="s">
        <v>124</v>
      </c>
      <c r="B92" s="101">
        <v>453.04807543192601</v>
      </c>
      <c r="C92" s="101">
        <v>439.99609367229584</v>
      </c>
      <c r="D92" s="101">
        <v>325.77493003803437</v>
      </c>
      <c r="E92" s="101">
        <v>142.18665817239042</v>
      </c>
      <c r="F92" s="101">
        <v>331.75264359703067</v>
      </c>
      <c r="G92" s="101">
        <v>478.39444119337128</v>
      </c>
      <c r="H92" s="101">
        <v>487.90365690413284</v>
      </c>
      <c r="I92" s="101">
        <v>208.43370883111905</v>
      </c>
      <c r="J92" s="101">
        <v>180.95408622269761</v>
      </c>
      <c r="K92" s="101">
        <v>465.88497440473827</v>
      </c>
      <c r="L92" s="101">
        <v>505.46649730831672</v>
      </c>
      <c r="M92" s="101">
        <v>259.19474448014381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2664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2665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2666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2667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2668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2669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2670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2671</v>
      </c>
    </row>
    <row r="100" spans="1:105" ht="12" customHeight="1" x14ac:dyDescent="0.25">
      <c r="A100" s="121" t="s">
        <v>54</v>
      </c>
      <c r="B100" s="122">
        <v>84.147520518866585</v>
      </c>
      <c r="C100" s="122">
        <v>92.880674495215459</v>
      </c>
      <c r="D100" s="122">
        <v>34.381790447003688</v>
      </c>
      <c r="E100" s="122">
        <v>16.130734213159332</v>
      </c>
      <c r="F100" s="122">
        <v>31.49543669035538</v>
      </c>
      <c r="G100" s="122">
        <v>47.873089725510233</v>
      </c>
      <c r="H100" s="122">
        <v>47.566974718903232</v>
      </c>
      <c r="I100" s="122">
        <v>15.790397629881589</v>
      </c>
      <c r="J100" s="122">
        <v>15.767980102262326</v>
      </c>
      <c r="K100" s="122">
        <v>43.044106420264619</v>
      </c>
      <c r="L100" s="122">
        <v>33.07731680482312</v>
      </c>
      <c r="M100" s="122">
        <v>14.827624827590583</v>
      </c>
      <c r="N100" s="122">
        <v>6.7695035069469913</v>
      </c>
      <c r="O100" s="122">
        <v>8.6141279071528345</v>
      </c>
      <c r="P100" s="122">
        <v>12.144826056572219</v>
      </c>
      <c r="Q100" s="122">
        <v>9.629869507502967</v>
      </c>
      <c r="R100" s="122">
        <v>9.9669891704478797</v>
      </c>
      <c r="S100" s="122">
        <v>7.9529476535065067</v>
      </c>
      <c r="T100" s="122">
        <v>9.7819280561167883</v>
      </c>
      <c r="U100" s="122">
        <v>13.059223526600409</v>
      </c>
      <c r="V100" s="122">
        <v>11.006631749222771</v>
      </c>
      <c r="W100" s="122">
        <v>4.4001488680948926</v>
      </c>
      <c r="DA100" s="130" t="s">
        <v>2672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2673</v>
      </c>
    </row>
    <row r="102" spans="1:105" ht="12" customHeight="1" x14ac:dyDescent="0.25">
      <c r="A102" s="97" t="s">
        <v>50</v>
      </c>
      <c r="B102" s="98">
        <v>211.21407159348146</v>
      </c>
      <c r="C102" s="98">
        <v>269.03821436645273</v>
      </c>
      <c r="D102" s="98">
        <v>154.99696534110143</v>
      </c>
      <c r="E102" s="98">
        <v>98.442554604260792</v>
      </c>
      <c r="F102" s="98">
        <v>187.12706621503173</v>
      </c>
      <c r="G102" s="98">
        <v>248.58250822615562</v>
      </c>
      <c r="H102" s="98">
        <v>263.55446318117248</v>
      </c>
      <c r="I102" s="98">
        <v>113.81390499460106</v>
      </c>
      <c r="J102" s="98">
        <v>125.79344126027057</v>
      </c>
      <c r="K102" s="98">
        <v>287.9255991902242</v>
      </c>
      <c r="L102" s="98">
        <v>250.93878910573525</v>
      </c>
      <c r="M102" s="98">
        <v>166.77175924505829</v>
      </c>
      <c r="N102" s="98">
        <v>132.71719077806193</v>
      </c>
      <c r="O102" s="98">
        <v>190.52823063930956</v>
      </c>
      <c r="P102" s="98">
        <v>230.42974092315154</v>
      </c>
      <c r="Q102" s="98">
        <v>187.46979729541491</v>
      </c>
      <c r="R102" s="98">
        <v>186.03738447674564</v>
      </c>
      <c r="S102" s="98">
        <v>142.87346194717352</v>
      </c>
      <c r="T102" s="98">
        <v>157.99508409873698</v>
      </c>
      <c r="U102" s="98">
        <v>195.31414080926868</v>
      </c>
      <c r="V102" s="98">
        <v>153.74016202986465</v>
      </c>
      <c r="W102" s="98">
        <v>79.359827799568592</v>
      </c>
      <c r="DA102" s="63" t="s">
        <v>2674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2675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2676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2677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2678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2679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2680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2681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2682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2683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2684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2685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2686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2687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2688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2689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2690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2691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2692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2693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2694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2695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2696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2697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2698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2699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2700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2701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2702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2703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2704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2705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2706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2707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2708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2709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2710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2711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140.27027364813071</v>
      </c>
      <c r="C143" s="117">
        <f t="shared" si="49"/>
        <v>116.70430562921604</v>
      </c>
      <c r="D143" s="117">
        <f t="shared" si="49"/>
        <v>48.698723978476934</v>
      </c>
      <c r="E143" s="117">
        <f t="shared" si="49"/>
        <v>22.353569035773045</v>
      </c>
      <c r="F143" s="117">
        <f t="shared" si="49"/>
        <v>50.442144848859328</v>
      </c>
      <c r="G143" s="117">
        <f t="shared" si="49"/>
        <v>82.518940586401669</v>
      </c>
      <c r="H143" s="117">
        <f t="shared" si="49"/>
        <v>92.745242265819826</v>
      </c>
      <c r="I143" s="117">
        <f t="shared" si="49"/>
        <v>30.868330614086986</v>
      </c>
      <c r="J143" s="117">
        <f t="shared" si="49"/>
        <v>26.652685238178478</v>
      </c>
      <c r="K143" s="117">
        <f t="shared" si="49"/>
        <v>59.605679491291113</v>
      </c>
      <c r="L143" s="117">
        <f t="shared" si="49"/>
        <v>44.069479477827777</v>
      </c>
      <c r="M143" s="117">
        <f t="shared" si="49"/>
        <v>14.087910460358966</v>
      </c>
      <c r="N143" s="117">
        <f t="shared" si="49"/>
        <v>4.3527811890091224</v>
      </c>
      <c r="O143" s="117">
        <f t="shared" si="49"/>
        <v>7.2806506451727353</v>
      </c>
      <c r="P143" s="117">
        <f t="shared" si="49"/>
        <v>12.135551094290129</v>
      </c>
      <c r="Q143" s="117">
        <f t="shared" si="49"/>
        <v>7.8870666446435544</v>
      </c>
      <c r="R143" s="117">
        <f t="shared" ref="R143:V143" si="50">R144+R146+R148+R157</f>
        <v>9.1360347265811335</v>
      </c>
      <c r="S143" s="117">
        <f t="shared" si="50"/>
        <v>8.8200183275888033</v>
      </c>
      <c r="T143" s="117">
        <f t="shared" si="50"/>
        <v>10.800229809571679</v>
      </c>
      <c r="U143" s="117">
        <f t="shared" si="50"/>
        <v>14.78890933449506</v>
      </c>
      <c r="V143" s="117">
        <f t="shared" si="50"/>
        <v>12.251369907157006</v>
      </c>
      <c r="W143" s="117">
        <f t="shared" ref="W143" si="51">W144+W146+W148+W157</f>
        <v>5.1361528093785154</v>
      </c>
      <c r="DA143" s="129" t="s">
        <v>2712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2713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2714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2715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2716</v>
      </c>
    </row>
    <row r="148" spans="1:105" ht="12" customHeight="1" x14ac:dyDescent="0.25">
      <c r="A148" s="121" t="s">
        <v>55</v>
      </c>
      <c r="B148" s="122">
        <v>53.299773580226599</v>
      </c>
      <c r="C148" s="122">
        <v>33.899256538769301</v>
      </c>
      <c r="D148" s="122">
        <v>24.844556591427345</v>
      </c>
      <c r="E148" s="122">
        <v>14.893126868034145</v>
      </c>
      <c r="F148" s="122">
        <v>33.67963369024546</v>
      </c>
      <c r="G148" s="122">
        <v>40.330399960923913</v>
      </c>
      <c r="H148" s="122">
        <v>44.475664906740043</v>
      </c>
      <c r="I148" s="122">
        <v>16.383534512696531</v>
      </c>
      <c r="J148" s="122">
        <v>14.445632138216755</v>
      </c>
      <c r="K148" s="122">
        <v>23.841344374450635</v>
      </c>
      <c r="L148" s="122">
        <v>21.21145355551506</v>
      </c>
      <c r="M148" s="122">
        <v>5.5449625858238951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2717</v>
      </c>
    </row>
    <row r="149" spans="1:105" ht="12" customHeight="1" x14ac:dyDescent="0.25">
      <c r="A149" s="97" t="s">
        <v>124</v>
      </c>
      <c r="B149" s="98">
        <v>453.04807543192607</v>
      </c>
      <c r="C149" s="98">
        <v>440.69033500400093</v>
      </c>
      <c r="D149" s="98">
        <v>322.97923568855549</v>
      </c>
      <c r="E149" s="98">
        <v>140.4209104700362</v>
      </c>
      <c r="F149" s="98">
        <v>328.37642847989326</v>
      </c>
      <c r="G149" s="98">
        <v>473.88219954085594</v>
      </c>
      <c r="H149" s="98">
        <v>485.18907170989138</v>
      </c>
      <c r="I149" s="98">
        <v>207.94486112268675</v>
      </c>
      <c r="J149" s="98">
        <v>180.19025351354585</v>
      </c>
      <c r="K149" s="98">
        <v>462.80256726874762</v>
      </c>
      <c r="L149" s="98">
        <v>502.37653157798826</v>
      </c>
      <c r="M149" s="98">
        <v>258.05402803257357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2718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2719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2720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2721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2722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2723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2724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2725</v>
      </c>
    </row>
    <row r="157" spans="1:105" ht="12" customHeight="1" x14ac:dyDescent="0.25">
      <c r="A157" s="121" t="s">
        <v>54</v>
      </c>
      <c r="B157" s="122">
        <v>86.970500067904112</v>
      </c>
      <c r="C157" s="122">
        <v>82.80504909044673</v>
      </c>
      <c r="D157" s="122">
        <v>23.854167387049593</v>
      </c>
      <c r="E157" s="122">
        <v>7.4604421677388997</v>
      </c>
      <c r="F157" s="122">
        <v>16.762511158613869</v>
      </c>
      <c r="G157" s="122">
        <v>42.188540625477756</v>
      </c>
      <c r="H157" s="122">
        <v>48.269577359079776</v>
      </c>
      <c r="I157" s="122">
        <v>14.484796101390453</v>
      </c>
      <c r="J157" s="122">
        <v>12.207053099961723</v>
      </c>
      <c r="K157" s="122">
        <v>35.764335116840478</v>
      </c>
      <c r="L157" s="122">
        <v>22.858025922312716</v>
      </c>
      <c r="M157" s="122">
        <v>8.5429478745350718</v>
      </c>
      <c r="N157" s="122">
        <v>4.3527811890091224</v>
      </c>
      <c r="O157" s="122">
        <v>7.2806506451727353</v>
      </c>
      <c r="P157" s="122">
        <v>12.135551094290129</v>
      </c>
      <c r="Q157" s="122">
        <v>7.8870666446435544</v>
      </c>
      <c r="R157" s="122">
        <v>9.1360347265811335</v>
      </c>
      <c r="S157" s="122">
        <v>8.8200183275888033</v>
      </c>
      <c r="T157" s="122">
        <v>10.800229809571679</v>
      </c>
      <c r="U157" s="122">
        <v>14.78890933449506</v>
      </c>
      <c r="V157" s="122">
        <v>12.251369907157006</v>
      </c>
      <c r="W157" s="122">
        <v>5.1361528093785154</v>
      </c>
      <c r="DA157" s="130" t="s">
        <v>2726</v>
      </c>
    </row>
    <row r="158" spans="1:105" ht="12" customHeight="1" x14ac:dyDescent="0.25">
      <c r="A158" s="97" t="s">
        <v>50</v>
      </c>
      <c r="B158" s="98">
        <v>211.21407159348141</v>
      </c>
      <c r="C158" s="98">
        <v>269.11640954395187</v>
      </c>
      <c r="D158" s="98">
        <v>155.05208801582236</v>
      </c>
      <c r="E158" s="98">
        <v>98.477836614153475</v>
      </c>
      <c r="F158" s="98">
        <v>186.78226719598311</v>
      </c>
      <c r="G158" s="98">
        <v>247.85767617468181</v>
      </c>
      <c r="H158" s="98">
        <v>263.28860377679877</v>
      </c>
      <c r="I158" s="98">
        <v>113.8091122252107</v>
      </c>
      <c r="J158" s="98">
        <v>125.78572107351863</v>
      </c>
      <c r="K158" s="98">
        <v>287.85928264774043</v>
      </c>
      <c r="L158" s="98">
        <v>250.88077231806639</v>
      </c>
      <c r="M158" s="98">
        <v>166.72527303528125</v>
      </c>
      <c r="N158" s="98">
        <v>132.67921920572249</v>
      </c>
      <c r="O158" s="98">
        <v>190.51035854868655</v>
      </c>
      <c r="P158" s="98">
        <v>230.42185622069866</v>
      </c>
      <c r="Q158" s="98">
        <v>187.46210841963764</v>
      </c>
      <c r="R158" s="98">
        <v>186.00966703319187</v>
      </c>
      <c r="S158" s="98">
        <v>142.79010253644981</v>
      </c>
      <c r="T158" s="98">
        <v>157.85790438838606</v>
      </c>
      <c r="U158" s="98">
        <v>195.0421375998624</v>
      </c>
      <c r="V158" s="98">
        <v>153.50942796627288</v>
      </c>
      <c r="W158" s="98">
        <v>79.26067303494122</v>
      </c>
      <c r="DA158" s="63" t="s">
        <v>2727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2728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137.60892193986339</v>
      </c>
      <c r="C161" s="117">
        <f t="shared" si="54"/>
        <v>138.4578864464211</v>
      </c>
      <c r="D161" s="117">
        <f t="shared" si="54"/>
        <v>59.565384524109312</v>
      </c>
      <c r="E161" s="117">
        <f t="shared" si="54"/>
        <v>30.416940091945776</v>
      </c>
      <c r="F161" s="117">
        <f t="shared" si="54"/>
        <v>59.613196929086826</v>
      </c>
      <c r="G161" s="117">
        <f t="shared" si="54"/>
        <v>89.403231715168999</v>
      </c>
      <c r="H161" s="117">
        <f t="shared" si="54"/>
        <v>87.926278740105317</v>
      </c>
      <c r="I161" s="117">
        <f t="shared" si="54"/>
        <v>29.809212431555171</v>
      </c>
      <c r="J161" s="117">
        <f t="shared" si="54"/>
        <v>32.289225003993252</v>
      </c>
      <c r="K161" s="117">
        <f t="shared" si="54"/>
        <v>77.371220349025322</v>
      </c>
      <c r="L161" s="117">
        <f t="shared" si="54"/>
        <v>65.862977619300963</v>
      </c>
      <c r="M161" s="117">
        <f t="shared" si="54"/>
        <v>21.756606444173961</v>
      </c>
      <c r="N161" s="117">
        <f t="shared" si="54"/>
        <v>7.3097567076930297</v>
      </c>
      <c r="O161" s="117">
        <f t="shared" si="54"/>
        <v>8.8537345783675203</v>
      </c>
      <c r="P161" s="117">
        <f t="shared" si="54"/>
        <v>12.31379657450943</v>
      </c>
      <c r="Q161" s="117">
        <f t="shared" si="54"/>
        <v>11.056862313288777</v>
      </c>
      <c r="R161" s="117">
        <f t="shared" ref="R161:V161" si="55">R162+R164+R166+R175</f>
        <v>10.424382388916058</v>
      </c>
      <c r="S161" s="117">
        <f t="shared" si="55"/>
        <v>7.3808027199023174</v>
      </c>
      <c r="T161" s="117">
        <f t="shared" si="55"/>
        <v>9.6565892474029642</v>
      </c>
      <c r="U161" s="117">
        <f t="shared" si="55"/>
        <v>14.941699866769987</v>
      </c>
      <c r="V161" s="117">
        <f t="shared" si="55"/>
        <v>12.841971820774722</v>
      </c>
      <c r="W161" s="117">
        <f t="shared" ref="W161" si="56">W162+W164+W166+W175</f>
        <v>5.165542017104543</v>
      </c>
      <c r="DA161" s="129" t="s">
        <v>2729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2730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2731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2732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2733</v>
      </c>
    </row>
    <row r="166" spans="1:105" ht="12" customHeight="1" x14ac:dyDescent="0.25">
      <c r="A166" s="121" t="s">
        <v>55</v>
      </c>
      <c r="B166" s="122">
        <v>53.451256369412043</v>
      </c>
      <c r="C166" s="122">
        <v>43.51225436643832</v>
      </c>
      <c r="D166" s="122">
        <v>23.305559043460406</v>
      </c>
      <c r="E166" s="122">
        <v>13.151089729075741</v>
      </c>
      <c r="F166" s="122">
        <v>25.803996887200562</v>
      </c>
      <c r="G166" s="122">
        <v>38.68297815433921</v>
      </c>
      <c r="H166" s="122">
        <v>40.258976874005256</v>
      </c>
      <c r="I166" s="122">
        <v>13.846001329923554</v>
      </c>
      <c r="J166" s="122">
        <v>13.667158919115323</v>
      </c>
      <c r="K166" s="122">
        <v>25.861429318400123</v>
      </c>
      <c r="L166" s="122">
        <v>23.660975477430132</v>
      </c>
      <c r="M166" s="122">
        <v>5.235389326591009</v>
      </c>
      <c r="N166" s="122">
        <v>0</v>
      </c>
      <c r="O166" s="122">
        <v>0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0</v>
      </c>
      <c r="DA166" s="130" t="s">
        <v>2734</v>
      </c>
    </row>
    <row r="167" spans="1:105" ht="12" customHeight="1" x14ac:dyDescent="0.25">
      <c r="A167" s="97" t="s">
        <v>124</v>
      </c>
      <c r="B167" s="98">
        <v>453.04807543192601</v>
      </c>
      <c r="C167" s="98">
        <v>440.0614346054013</v>
      </c>
      <c r="D167" s="98">
        <v>325.94214983209952</v>
      </c>
      <c r="E167" s="98">
        <v>142.21873125433441</v>
      </c>
      <c r="F167" s="98">
        <v>331.82947535521186</v>
      </c>
      <c r="G167" s="98">
        <v>478.39132616558948</v>
      </c>
      <c r="H167" s="98">
        <v>489.88056725470472</v>
      </c>
      <c r="I167" s="98">
        <v>209.18066902587194</v>
      </c>
      <c r="J167" s="98">
        <v>182.30710813592017</v>
      </c>
      <c r="K167" s="98">
        <v>469.06630809851754</v>
      </c>
      <c r="L167" s="98">
        <v>508.8171157132245</v>
      </c>
      <c r="M167" s="98">
        <v>258.44745729465723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2735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236.8855353396541</v>
      </c>
      <c r="I168" s="98">
        <v>103.49368107383633</v>
      </c>
      <c r="J168" s="98">
        <v>83.425519931158831</v>
      </c>
      <c r="K168" s="98">
        <v>215.95500189010042</v>
      </c>
      <c r="L168" s="98">
        <v>246.24365423354371</v>
      </c>
      <c r="M168" s="98">
        <v>132.30519257902122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2736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236.8855353396541</v>
      </c>
      <c r="I169" s="101">
        <v>103.49368107383633</v>
      </c>
      <c r="J169" s="101">
        <v>83.425519931158831</v>
      </c>
      <c r="K169" s="101">
        <v>215.95500189010042</v>
      </c>
      <c r="L169" s="101">
        <v>246.24365423354371</v>
      </c>
      <c r="M169" s="101">
        <v>132.30519257902122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2737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2738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2739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2740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2741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2742</v>
      </c>
    </row>
    <row r="175" spans="1:105" ht="12" customHeight="1" x14ac:dyDescent="0.25">
      <c r="A175" s="121" t="s">
        <v>54</v>
      </c>
      <c r="B175" s="122">
        <v>84.157665570451343</v>
      </c>
      <c r="C175" s="122">
        <v>94.945632079982786</v>
      </c>
      <c r="D175" s="122">
        <v>36.259825480648907</v>
      </c>
      <c r="E175" s="122">
        <v>17.265850362870037</v>
      </c>
      <c r="F175" s="122">
        <v>33.809200041886264</v>
      </c>
      <c r="G175" s="122">
        <v>50.720253560829789</v>
      </c>
      <c r="H175" s="122">
        <v>47.667301866100061</v>
      </c>
      <c r="I175" s="122">
        <v>15.963211101631616</v>
      </c>
      <c r="J175" s="122">
        <v>18.622066084877925</v>
      </c>
      <c r="K175" s="122">
        <v>51.509791030625202</v>
      </c>
      <c r="L175" s="122">
        <v>42.202002141870835</v>
      </c>
      <c r="M175" s="122">
        <v>16.521217117582953</v>
      </c>
      <c r="N175" s="122">
        <v>7.3097567076930297</v>
      </c>
      <c r="O175" s="122">
        <v>8.8537345783675203</v>
      </c>
      <c r="P175" s="122">
        <v>12.31379657450943</v>
      </c>
      <c r="Q175" s="122">
        <v>11.056862313288777</v>
      </c>
      <c r="R175" s="122">
        <v>10.424382388916058</v>
      </c>
      <c r="S175" s="122">
        <v>7.3808027199023174</v>
      </c>
      <c r="T175" s="122">
        <v>9.6565892474029642</v>
      </c>
      <c r="U175" s="122">
        <v>14.941699866769987</v>
      </c>
      <c r="V175" s="122">
        <v>12.841971820774722</v>
      </c>
      <c r="W175" s="122">
        <v>5.165542017104543</v>
      </c>
      <c r="DA175" s="130" t="s">
        <v>2743</v>
      </c>
    </row>
    <row r="176" spans="1:105" ht="12" customHeight="1" x14ac:dyDescent="0.25">
      <c r="A176" s="97" t="s">
        <v>50</v>
      </c>
      <c r="B176" s="98">
        <v>211.21407159348141</v>
      </c>
      <c r="C176" s="98">
        <v>269.05084710587715</v>
      </c>
      <c r="D176" s="98">
        <v>155.00505269935258</v>
      </c>
      <c r="E176" s="98">
        <v>98.447702154218078</v>
      </c>
      <c r="F176" s="98">
        <v>187.15407341067339</v>
      </c>
      <c r="G176" s="98">
        <v>248.62146109090386</v>
      </c>
      <c r="H176" s="98">
        <v>263.66382231112567</v>
      </c>
      <c r="I176" s="98">
        <v>113.81883810530896</v>
      </c>
      <c r="J176" s="98">
        <v>125.80186386338208</v>
      </c>
      <c r="K176" s="98">
        <v>287.91701377154141</v>
      </c>
      <c r="L176" s="98">
        <v>250.93082354625903</v>
      </c>
      <c r="M176" s="98">
        <v>166.76241943083059</v>
      </c>
      <c r="N176" s="98">
        <v>132.70725671414249</v>
      </c>
      <c r="O176" s="98">
        <v>190.51130637901392</v>
      </c>
      <c r="P176" s="98">
        <v>230.43761353478203</v>
      </c>
      <c r="Q176" s="98">
        <v>187.47820356106513</v>
      </c>
      <c r="R176" s="98">
        <v>186.07149376301481</v>
      </c>
      <c r="S176" s="98">
        <v>142.88316677822198</v>
      </c>
      <c r="T176" s="98">
        <v>157.96722410374281</v>
      </c>
      <c r="U176" s="98">
        <v>195.10360168375152</v>
      </c>
      <c r="V176" s="98">
        <v>153.50075237414293</v>
      </c>
      <c r="W176" s="98">
        <v>79.230870036791487</v>
      </c>
      <c r="DA176" s="63" t="s">
        <v>2744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2745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2746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194.38607841982238</v>
      </c>
      <c r="C3" s="118">
        <f t="shared" si="0"/>
        <v>185.33547225811603</v>
      </c>
      <c r="D3" s="118">
        <f t="shared" si="0"/>
        <v>183.05401309514369</v>
      </c>
      <c r="E3" s="118">
        <f t="shared" si="0"/>
        <v>170.14432740060818</v>
      </c>
      <c r="F3" s="118">
        <f t="shared" si="0"/>
        <v>184.16094489967418</v>
      </c>
      <c r="G3" s="118">
        <f t="shared" si="0"/>
        <v>213.75852373210796</v>
      </c>
      <c r="H3" s="118">
        <f t="shared" si="0"/>
        <v>198.07022151000905</v>
      </c>
      <c r="I3" s="118">
        <f t="shared" si="0"/>
        <v>178.72439075899854</v>
      </c>
      <c r="J3" s="118">
        <f t="shared" si="0"/>
        <v>172.96860205108771</v>
      </c>
      <c r="K3" s="118">
        <f t="shared" si="0"/>
        <v>181.67608778249652</v>
      </c>
      <c r="L3" s="118">
        <f t="shared" si="0"/>
        <v>195.05691485375368</v>
      </c>
      <c r="M3" s="118">
        <f t="shared" si="0"/>
        <v>169.88870295392547</v>
      </c>
      <c r="N3" s="118">
        <f t="shared" si="0"/>
        <v>138.7536953775199</v>
      </c>
      <c r="O3" s="118">
        <f t="shared" si="0"/>
        <v>177.18488419479667</v>
      </c>
      <c r="P3" s="118">
        <f t="shared" si="0"/>
        <v>143.7852093758062</v>
      </c>
      <c r="Q3" s="118">
        <f t="shared" si="0"/>
        <v>164.35348605648966</v>
      </c>
      <c r="R3" s="118">
        <f t="shared" ref="R3:V3" si="1">R4+R7+R9+R19</f>
        <v>174.5347605474588</v>
      </c>
      <c r="S3" s="118">
        <f t="shared" si="1"/>
        <v>143.99532739322854</v>
      </c>
      <c r="T3" s="118">
        <f t="shared" si="1"/>
        <v>116.98513198161915</v>
      </c>
      <c r="U3" s="118">
        <f t="shared" si="1"/>
        <v>127.58821718627621</v>
      </c>
      <c r="V3" s="118">
        <f t="shared" si="1"/>
        <v>125.58366634828926</v>
      </c>
      <c r="W3" s="118">
        <f t="shared" ref="W3" si="2">W4+W7+W9+W19</f>
        <v>140.81433850480369</v>
      </c>
      <c r="DA3" s="129" t="s">
        <v>2747</v>
      </c>
    </row>
    <row r="4" spans="1:105" ht="12.95" customHeight="1" x14ac:dyDescent="0.25">
      <c r="A4" s="121" t="s">
        <v>57</v>
      </c>
      <c r="B4" s="123">
        <f t="shared" ref="B4:Q4" si="3">SUM(B5:B6)</f>
        <v>174.26179675349363</v>
      </c>
      <c r="C4" s="123">
        <f t="shared" si="3"/>
        <v>165.75833454018297</v>
      </c>
      <c r="D4" s="123">
        <f t="shared" si="3"/>
        <v>164.7839013650966</v>
      </c>
      <c r="E4" s="123">
        <f t="shared" si="3"/>
        <v>152.80518854829228</v>
      </c>
      <c r="F4" s="123">
        <f t="shared" si="3"/>
        <v>165.81576287682455</v>
      </c>
      <c r="G4" s="123">
        <f t="shared" si="3"/>
        <v>195.00890287834503</v>
      </c>
      <c r="H4" s="123">
        <f t="shared" si="3"/>
        <v>180.0787303952352</v>
      </c>
      <c r="I4" s="123">
        <f t="shared" si="3"/>
        <v>163.28671705926402</v>
      </c>
      <c r="J4" s="123">
        <f t="shared" si="3"/>
        <v>157.320772452939</v>
      </c>
      <c r="K4" s="123">
        <f t="shared" si="3"/>
        <v>165.37586228787936</v>
      </c>
      <c r="L4" s="123">
        <f t="shared" si="3"/>
        <v>180.20785766861553</v>
      </c>
      <c r="M4" s="123">
        <f t="shared" si="3"/>
        <v>152.88363579620423</v>
      </c>
      <c r="N4" s="123">
        <f t="shared" si="3"/>
        <v>123.29692357265237</v>
      </c>
      <c r="O4" s="123">
        <f t="shared" si="3"/>
        <v>158.20185179623738</v>
      </c>
      <c r="P4" s="123">
        <f t="shared" si="3"/>
        <v>121.17619225669938</v>
      </c>
      <c r="Q4" s="123">
        <f t="shared" si="3"/>
        <v>149.83146869259824</v>
      </c>
      <c r="R4" s="123">
        <f t="shared" ref="R4:V4" si="4">SUM(R5:R6)</f>
        <v>159.88777937377267</v>
      </c>
      <c r="S4" s="123">
        <f t="shared" si="4"/>
        <v>129.94785150057831</v>
      </c>
      <c r="T4" s="123">
        <f t="shared" si="4"/>
        <v>101.68113846384692</v>
      </c>
      <c r="U4" s="123">
        <f t="shared" si="4"/>
        <v>111.75478562582489</v>
      </c>
      <c r="V4" s="123">
        <f t="shared" si="4"/>
        <v>113.07996842833394</v>
      </c>
      <c r="W4" s="123">
        <f t="shared" ref="W4" si="5">SUM(W5:W6)</f>
        <v>129.15800170219188</v>
      </c>
      <c r="DA4" s="130" t="s">
        <v>2748</v>
      </c>
    </row>
    <row r="5" spans="1:105" ht="12" customHeight="1" x14ac:dyDescent="0.25">
      <c r="A5" s="97" t="s">
        <v>51</v>
      </c>
      <c r="B5" s="99">
        <v>173.16989282104765</v>
      </c>
      <c r="C5" s="99">
        <v>164.74086202763442</v>
      </c>
      <c r="D5" s="99">
        <v>163.79203711604336</v>
      </c>
      <c r="E5" s="99">
        <v>151.9252903194658</v>
      </c>
      <c r="F5" s="99">
        <v>164.84867091574847</v>
      </c>
      <c r="G5" s="99">
        <v>193.89455088431868</v>
      </c>
      <c r="H5" s="99">
        <v>179.08512191073552</v>
      </c>
      <c r="I5" s="99">
        <v>162.37845693307867</v>
      </c>
      <c r="J5" s="99">
        <v>156.45383607246808</v>
      </c>
      <c r="K5" s="99">
        <v>164.46223759255628</v>
      </c>
      <c r="L5" s="99">
        <v>179.19879049011951</v>
      </c>
      <c r="M5" s="99">
        <v>152.00547471314763</v>
      </c>
      <c r="N5" s="99">
        <v>122.58571818704034</v>
      </c>
      <c r="O5" s="99">
        <v>157.26393857832019</v>
      </c>
      <c r="P5" s="99">
        <v>120.45592732616073</v>
      </c>
      <c r="Q5" s="99">
        <v>148.95976292547019</v>
      </c>
      <c r="R5" s="99">
        <v>158.96279741490318</v>
      </c>
      <c r="S5" s="99">
        <v>129.20772180934017</v>
      </c>
      <c r="T5" s="99">
        <v>101.09772496318421</v>
      </c>
      <c r="U5" s="99">
        <v>111.10658582610566</v>
      </c>
      <c r="V5" s="99">
        <v>112.43290161486416</v>
      </c>
      <c r="W5" s="99">
        <v>128.40999590192155</v>
      </c>
      <c r="DA5" s="63" t="s">
        <v>2749</v>
      </c>
    </row>
    <row r="6" spans="1:105" ht="12" customHeight="1" x14ac:dyDescent="0.25">
      <c r="A6" s="97" t="s">
        <v>53</v>
      </c>
      <c r="B6" s="99">
        <v>1.0919039324459729</v>
      </c>
      <c r="C6" s="99">
        <v>1.017472512548556</v>
      </c>
      <c r="D6" s="99">
        <v>0.99186424905322601</v>
      </c>
      <c r="E6" s="99">
        <v>0.87989822882648927</v>
      </c>
      <c r="F6" s="99">
        <v>0.96709196107607009</v>
      </c>
      <c r="G6" s="99">
        <v>1.1143519940263549</v>
      </c>
      <c r="H6" s="99">
        <v>0.9936084844996742</v>
      </c>
      <c r="I6" s="99">
        <v>0.90826012618536323</v>
      </c>
      <c r="J6" s="99">
        <v>0.86693638047092703</v>
      </c>
      <c r="K6" s="99">
        <v>0.91362469532309254</v>
      </c>
      <c r="L6" s="99">
        <v>1.0090671784960137</v>
      </c>
      <c r="M6" s="99">
        <v>0.87816108305658869</v>
      </c>
      <c r="N6" s="99">
        <v>0.71120538561203017</v>
      </c>
      <c r="O6" s="99">
        <v>0.93791321791718718</v>
      </c>
      <c r="P6" s="99">
        <v>0.7202649305386446</v>
      </c>
      <c r="Q6" s="99">
        <v>0.87170576712805969</v>
      </c>
      <c r="R6" s="99">
        <v>0.9249819588694882</v>
      </c>
      <c r="S6" s="99">
        <v>0.74012969123814087</v>
      </c>
      <c r="T6" s="99">
        <v>0.58341350066272002</v>
      </c>
      <c r="U6" s="99">
        <v>0.64819979971923025</v>
      </c>
      <c r="V6" s="99">
        <v>0.64706681346977069</v>
      </c>
      <c r="W6" s="99">
        <v>0.74800580027033881</v>
      </c>
      <c r="DA6" s="63" t="s">
        <v>2750</v>
      </c>
    </row>
    <row r="7" spans="1:105" ht="12.95" customHeight="1" x14ac:dyDescent="0.25">
      <c r="A7" s="121" t="s">
        <v>92</v>
      </c>
      <c r="B7" s="123">
        <f t="shared" ref="B7:W7" si="6">B8</f>
        <v>0.27091088690107035</v>
      </c>
      <c r="C7" s="123">
        <f t="shared" si="6"/>
        <v>0.31915708041708263</v>
      </c>
      <c r="D7" s="123">
        <f t="shared" si="6"/>
        <v>0.4267405871025266</v>
      </c>
      <c r="E7" s="123">
        <f t="shared" si="6"/>
        <v>0.95177361269541227</v>
      </c>
      <c r="F7" s="123">
        <f t="shared" si="6"/>
        <v>0.36075751400173561</v>
      </c>
      <c r="G7" s="123">
        <f t="shared" si="6"/>
        <v>0.34823659049483241</v>
      </c>
      <c r="H7" s="123">
        <f t="shared" si="6"/>
        <v>0.35375840494241012</v>
      </c>
      <c r="I7" s="123">
        <f t="shared" si="6"/>
        <v>0.12120881334876346</v>
      </c>
      <c r="J7" s="123">
        <f t="shared" si="6"/>
        <v>9.5496001722621945E-2</v>
      </c>
      <c r="K7" s="123">
        <f t="shared" si="6"/>
        <v>5.4372624973913493E-2</v>
      </c>
      <c r="L7" s="123">
        <f t="shared" si="6"/>
        <v>0.21200541890631089</v>
      </c>
      <c r="M7" s="123">
        <f t="shared" si="6"/>
        <v>0.47191021035994507</v>
      </c>
      <c r="N7" s="123">
        <f t="shared" si="6"/>
        <v>0.62777416353632454</v>
      </c>
      <c r="O7" s="123">
        <f t="shared" si="6"/>
        <v>0.7166849041810559</v>
      </c>
      <c r="P7" s="123">
        <f t="shared" si="6"/>
        <v>0.8679887370890873</v>
      </c>
      <c r="Q7" s="123">
        <f t="shared" si="6"/>
        <v>0.96112737455421682</v>
      </c>
      <c r="R7" s="123">
        <f t="shared" si="6"/>
        <v>0.98211702470169948</v>
      </c>
      <c r="S7" s="123">
        <f t="shared" si="6"/>
        <v>0.88013249705499252</v>
      </c>
      <c r="T7" s="123">
        <f t="shared" si="6"/>
        <v>0.89120510306352907</v>
      </c>
      <c r="U7" s="123">
        <f t="shared" si="6"/>
        <v>0.72524199116101784</v>
      </c>
      <c r="V7" s="123">
        <f t="shared" si="6"/>
        <v>0.43213385227755818</v>
      </c>
      <c r="W7" s="123">
        <f t="shared" si="6"/>
        <v>0.23700041338843927</v>
      </c>
      <c r="DA7" s="130" t="s">
        <v>2751</v>
      </c>
    </row>
    <row r="8" spans="1:105" ht="12" customHeight="1" x14ac:dyDescent="0.25">
      <c r="A8" s="97" t="s">
        <v>53</v>
      </c>
      <c r="B8" s="99">
        <f>RES_hhdet_fech!B8/RES_summary!B$19</f>
        <v>0.27091088690107035</v>
      </c>
      <c r="C8" s="99">
        <f>RES_hhdet_fech!C8/RES_summary!C$19</f>
        <v>0.31915708041708263</v>
      </c>
      <c r="D8" s="99">
        <f>RES_hhdet_fech!D8/RES_summary!D$19</f>
        <v>0.4267405871025266</v>
      </c>
      <c r="E8" s="99">
        <f>RES_hhdet_fech!E8/RES_summary!E$19</f>
        <v>0.95177361269541227</v>
      </c>
      <c r="F8" s="99">
        <f>RES_hhdet_fech!F8/RES_summary!F$19</f>
        <v>0.36075751400173561</v>
      </c>
      <c r="G8" s="99">
        <f>RES_hhdet_fech!G8/RES_summary!G$19</f>
        <v>0.34823659049483241</v>
      </c>
      <c r="H8" s="99">
        <f>RES_hhdet_fech!H8/RES_summary!H$19</f>
        <v>0.35375840494241012</v>
      </c>
      <c r="I8" s="99">
        <f>RES_hhdet_fech!I8/RES_summary!I$19</f>
        <v>0.12120881334876346</v>
      </c>
      <c r="J8" s="99">
        <f>RES_hhdet_fech!J8/RES_summary!J$19</f>
        <v>9.5496001722621945E-2</v>
      </c>
      <c r="K8" s="99">
        <f>RES_hhdet_fech!K8/RES_summary!K$19</f>
        <v>5.4372624973913493E-2</v>
      </c>
      <c r="L8" s="99">
        <f>RES_hhdet_fech!L8/RES_summary!L$19</f>
        <v>0.21200541890631089</v>
      </c>
      <c r="M8" s="99">
        <f>RES_hhdet_fech!M8/RES_summary!M$19</f>
        <v>0.47191021035994507</v>
      </c>
      <c r="N8" s="99">
        <f>RES_hhdet_fech!N8/RES_summary!N$19</f>
        <v>0.62777416353632454</v>
      </c>
      <c r="O8" s="99">
        <f>RES_hhdet_fech!O8/RES_summary!O$19</f>
        <v>0.7166849041810559</v>
      </c>
      <c r="P8" s="99">
        <f>RES_hhdet_fech!P8/RES_summary!P$19</f>
        <v>0.8679887370890873</v>
      </c>
      <c r="Q8" s="99">
        <f>RES_hhdet_fech!Q8/RES_summary!Q$19</f>
        <v>0.96112737455421682</v>
      </c>
      <c r="R8" s="99">
        <f>RES_hhdet_fech!R8/RES_summary!R$19</f>
        <v>0.98211702470169948</v>
      </c>
      <c r="S8" s="99">
        <f>RES_hhdet_fech!S8/RES_summary!S$19</f>
        <v>0.88013249705499252</v>
      </c>
      <c r="T8" s="99">
        <f>RES_hhdet_fech!T8/RES_summary!T$19</f>
        <v>0.89120510306352907</v>
      </c>
      <c r="U8" s="99">
        <f>RES_hhdet_fech!U8/RES_summary!U$19</f>
        <v>0.72524199116101784</v>
      </c>
      <c r="V8" s="99">
        <f>RES_hhdet_fech!V8/RES_summary!V$19</f>
        <v>0.43213385227755818</v>
      </c>
      <c r="W8" s="99">
        <f>RES_hhdet_fech!W8/RES_summary!W$19</f>
        <v>0.23700041338843927</v>
      </c>
      <c r="DA8" s="63" t="s">
        <v>2752</v>
      </c>
    </row>
    <row r="9" spans="1:105" ht="12" customHeight="1" x14ac:dyDescent="0.25">
      <c r="A9" s="121" t="s">
        <v>55</v>
      </c>
      <c r="B9" s="123">
        <v>13.381568872234075</v>
      </c>
      <c r="C9" s="123">
        <v>12.430276987836862</v>
      </c>
      <c r="D9" s="123">
        <v>12.26851670986254</v>
      </c>
      <c r="E9" s="123">
        <v>11.548703057163863</v>
      </c>
      <c r="F9" s="123">
        <v>12.20195183840884</v>
      </c>
      <c r="G9" s="123">
        <v>11.992752364708036</v>
      </c>
      <c r="H9" s="123">
        <v>11.320183370243651</v>
      </c>
      <c r="I9" s="123">
        <v>10.327080665615734</v>
      </c>
      <c r="J9" s="123">
        <v>10.25548291957011</v>
      </c>
      <c r="K9" s="123">
        <v>9.7771438641287816</v>
      </c>
      <c r="L9" s="123">
        <v>9.2659677476772284</v>
      </c>
      <c r="M9" s="123">
        <v>10.368995174710415</v>
      </c>
      <c r="N9" s="123">
        <v>8.7124462269892522</v>
      </c>
      <c r="O9" s="123">
        <v>11.992360815901366</v>
      </c>
      <c r="P9" s="123">
        <v>15.121420311636919</v>
      </c>
      <c r="Q9" s="123">
        <v>8.9753742018737981</v>
      </c>
      <c r="R9" s="123">
        <v>9.0086082102030325</v>
      </c>
      <c r="S9" s="123">
        <v>9.1171096858949205</v>
      </c>
      <c r="T9" s="123">
        <v>9.7156479021260402</v>
      </c>
      <c r="U9" s="123">
        <v>10.043173663724643</v>
      </c>
      <c r="V9" s="123">
        <v>9.0562443339377339</v>
      </c>
      <c r="W9" s="123">
        <v>8.9664119093003354</v>
      </c>
      <c r="DA9" s="130" t="s">
        <v>2753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2754</v>
      </c>
    </row>
    <row r="11" spans="1:105" ht="12" customHeight="1" x14ac:dyDescent="0.25">
      <c r="A11" s="97" t="s">
        <v>124</v>
      </c>
      <c r="B11" s="99">
        <v>15.080642948268178</v>
      </c>
      <c r="C11" s="99">
        <v>14.697215543595698</v>
      </c>
      <c r="D11" s="99">
        <v>10.996343203161697</v>
      </c>
      <c r="E11" s="99">
        <v>4.8386022570091498</v>
      </c>
      <c r="F11" s="99">
        <v>11.297291345127185</v>
      </c>
      <c r="G11" s="99">
        <v>16.260353824401182</v>
      </c>
      <c r="H11" s="99">
        <v>16.45909724930312</v>
      </c>
      <c r="I11" s="99">
        <v>6.9969706626719637</v>
      </c>
      <c r="J11" s="99">
        <v>6.1049621079248126</v>
      </c>
      <c r="K11" s="99">
        <v>15.73982162948373</v>
      </c>
      <c r="L11" s="99">
        <v>17.092375871167206</v>
      </c>
      <c r="M11" s="99">
        <v>8.7120545070272311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2755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2756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2757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2758</v>
      </c>
    </row>
    <row r="15" spans="1:105" ht="12" customHeight="1" x14ac:dyDescent="0.25">
      <c r="A15" s="106" t="s">
        <v>122</v>
      </c>
      <c r="B15" s="102">
        <v>13.154526668241266</v>
      </c>
      <c r="C15" s="102">
        <v>12.15891752083302</v>
      </c>
      <c r="D15" s="102">
        <v>12.377409267204193</v>
      </c>
      <c r="E15" s="102">
        <v>12.226150234694609</v>
      </c>
      <c r="F15" s="102">
        <v>12.340469745930751</v>
      </c>
      <c r="G15" s="102">
        <v>11.70103765849203</v>
      </c>
      <c r="H15" s="102">
        <v>11.008706606531641</v>
      </c>
      <c r="I15" s="102">
        <v>10.982472465533032</v>
      </c>
      <c r="J15" s="102">
        <v>11.058622280835127</v>
      </c>
      <c r="K15" s="102">
        <v>10.05788421812459</v>
      </c>
      <c r="L15" s="102">
        <v>9.492533168292038</v>
      </c>
      <c r="M15" s="102">
        <v>11.242707203945598</v>
      </c>
      <c r="N15" s="102">
        <v>9.5188483206816485</v>
      </c>
      <c r="O15" s="102">
        <v>12.858620319611301</v>
      </c>
      <c r="P15" s="102">
        <v>16.007950053142725</v>
      </c>
      <c r="Q15" s="102">
        <v>9.7812503370716559</v>
      </c>
      <c r="R15" s="102">
        <v>9.8389580257220555</v>
      </c>
      <c r="S15" s="102">
        <v>10.010161979093867</v>
      </c>
      <c r="T15" s="102">
        <v>10.641701004733727</v>
      </c>
      <c r="U15" s="102">
        <v>10.741435819599319</v>
      </c>
      <c r="V15" s="102">
        <v>9.9198245443676676</v>
      </c>
      <c r="W15" s="102">
        <v>9.7288727152919776</v>
      </c>
      <c r="DA15" s="131" t="s">
        <v>2759</v>
      </c>
    </row>
    <row r="16" spans="1:105" ht="12" customHeight="1" x14ac:dyDescent="0.25">
      <c r="A16" s="107" t="s">
        <v>121</v>
      </c>
      <c r="B16" s="105">
        <v>0</v>
      </c>
      <c r="C16" s="105">
        <v>9.9515682592033414</v>
      </c>
      <c r="D16" s="105">
        <v>10.142260739169275</v>
      </c>
      <c r="E16" s="105">
        <v>10.019116428072772</v>
      </c>
      <c r="F16" s="105">
        <v>10.174915556420364</v>
      </c>
      <c r="G16" s="105">
        <v>9.7440347376146708</v>
      </c>
      <c r="H16" s="105">
        <v>9.2629331197001701</v>
      </c>
      <c r="I16" s="105">
        <v>9.3244556445879692</v>
      </c>
      <c r="J16" s="105">
        <v>9.3867174368176105</v>
      </c>
      <c r="K16" s="105">
        <v>8.3984147454338487</v>
      </c>
      <c r="L16" s="105">
        <v>7.9151975512254724</v>
      </c>
      <c r="M16" s="105">
        <v>9.5192980754015242</v>
      </c>
      <c r="N16" s="105">
        <v>7.9998118186099259</v>
      </c>
      <c r="O16" s="105">
        <v>11.20904105190834</v>
      </c>
      <c r="P16" s="105">
        <v>14.185085528473483</v>
      </c>
      <c r="Q16" s="105">
        <v>8.212363818548166</v>
      </c>
      <c r="R16" s="105">
        <v>8.2372181448983799</v>
      </c>
      <c r="S16" s="105">
        <v>8.3633988852518399</v>
      </c>
      <c r="T16" s="105">
        <v>9.0704469699813384</v>
      </c>
      <c r="U16" s="105">
        <v>9.3519646609396094</v>
      </c>
      <c r="V16" s="105">
        <v>8.6275606323574063</v>
      </c>
      <c r="W16" s="105">
        <v>8.6738397395593587</v>
      </c>
      <c r="DA16" s="132" t="s">
        <v>2760</v>
      </c>
    </row>
    <row r="17" spans="1:105" ht="12" customHeight="1" x14ac:dyDescent="0.25">
      <c r="A17" s="108" t="s">
        <v>53</v>
      </c>
      <c r="B17" s="99">
        <v>0</v>
      </c>
      <c r="C17" s="99">
        <v>5.8496260379977221</v>
      </c>
      <c r="D17" s="99">
        <v>5.9819545174098829</v>
      </c>
      <c r="E17" s="99">
        <v>5.8975111137211895</v>
      </c>
      <c r="F17" s="99">
        <v>6.0461779502553155</v>
      </c>
      <c r="G17" s="99">
        <v>5.774333480701646</v>
      </c>
      <c r="H17" s="99">
        <v>5.374087926983937</v>
      </c>
      <c r="I17" s="99">
        <v>5.469437662157004</v>
      </c>
      <c r="J17" s="99">
        <v>5.4939293934825733</v>
      </c>
      <c r="K17" s="99">
        <v>4.6639543685547027</v>
      </c>
      <c r="L17" s="99">
        <v>4.2826476101904234</v>
      </c>
      <c r="M17" s="99">
        <v>5.4685893811156197</v>
      </c>
      <c r="N17" s="99">
        <v>4.3295065871635501</v>
      </c>
      <c r="O17" s="99">
        <v>6.9508220441085244</v>
      </c>
      <c r="P17" s="99">
        <v>9.3835083798098378</v>
      </c>
      <c r="Q17" s="99">
        <v>4.1330165659617206</v>
      </c>
      <c r="R17" s="99">
        <v>4.0748116656506124</v>
      </c>
      <c r="S17" s="99">
        <v>4.1210413346031123</v>
      </c>
      <c r="T17" s="99">
        <v>4.9859146393919778</v>
      </c>
      <c r="U17" s="99">
        <v>5.0586364854123804</v>
      </c>
      <c r="V17" s="99">
        <v>4.6618394056058312</v>
      </c>
      <c r="W17" s="99">
        <v>4.8441250994266793</v>
      </c>
      <c r="DA17" s="63" t="s">
        <v>2761</v>
      </c>
    </row>
    <row r="18" spans="1:105" ht="12" customHeight="1" x14ac:dyDescent="0.25">
      <c r="A18" s="108" t="s">
        <v>52</v>
      </c>
      <c r="B18" s="99">
        <v>0</v>
      </c>
      <c r="C18" s="99">
        <v>4.1019422212056211</v>
      </c>
      <c r="D18" s="99">
        <v>4.1603062217593925</v>
      </c>
      <c r="E18" s="99">
        <v>4.1216053143515827</v>
      </c>
      <c r="F18" s="99">
        <v>4.1287376061650489</v>
      </c>
      <c r="G18" s="99">
        <v>3.9697012569130257</v>
      </c>
      <c r="H18" s="99">
        <v>3.8888451927162326</v>
      </c>
      <c r="I18" s="99">
        <v>3.8550179824309647</v>
      </c>
      <c r="J18" s="99">
        <v>3.8927880433350386</v>
      </c>
      <c r="K18" s="99">
        <v>3.7344603768791447</v>
      </c>
      <c r="L18" s="99">
        <v>3.632549941035049</v>
      </c>
      <c r="M18" s="99">
        <v>4.0507086942859027</v>
      </c>
      <c r="N18" s="99">
        <v>3.6703052314463762</v>
      </c>
      <c r="O18" s="99">
        <v>4.2582190077998154</v>
      </c>
      <c r="P18" s="99">
        <v>4.8015771486636476</v>
      </c>
      <c r="Q18" s="99">
        <v>4.0793472525864463</v>
      </c>
      <c r="R18" s="99">
        <v>4.1624064792477657</v>
      </c>
      <c r="S18" s="99">
        <v>4.2423575506487285</v>
      </c>
      <c r="T18" s="99">
        <v>4.0845323305893624</v>
      </c>
      <c r="U18" s="99">
        <v>4.2933281755272272</v>
      </c>
      <c r="V18" s="99">
        <v>3.9657212267515747</v>
      </c>
      <c r="W18" s="99">
        <v>3.8297146401326798</v>
      </c>
      <c r="DA18" s="63" t="s">
        <v>2762</v>
      </c>
    </row>
    <row r="19" spans="1:105" ht="12" customHeight="1" x14ac:dyDescent="0.25">
      <c r="A19" s="121" t="s">
        <v>54</v>
      </c>
      <c r="B19" s="123">
        <v>6.4718019071936039</v>
      </c>
      <c r="C19" s="123">
        <v>6.8277036496791075</v>
      </c>
      <c r="D19" s="123">
        <v>5.5748544330820184</v>
      </c>
      <c r="E19" s="123">
        <v>4.8386621824566358</v>
      </c>
      <c r="F19" s="123">
        <v>5.7824726704390743</v>
      </c>
      <c r="G19" s="123">
        <v>6.4086318985600919</v>
      </c>
      <c r="H19" s="123">
        <v>6.3175493395877966</v>
      </c>
      <c r="I19" s="123">
        <v>4.989384220770015</v>
      </c>
      <c r="J19" s="123">
        <v>5.2968506768560015</v>
      </c>
      <c r="K19" s="123">
        <v>6.4687090055144596</v>
      </c>
      <c r="L19" s="123">
        <v>5.3710840185546314</v>
      </c>
      <c r="M19" s="123">
        <v>6.1641617726508899</v>
      </c>
      <c r="N19" s="123">
        <v>6.1165514143419477</v>
      </c>
      <c r="O19" s="123">
        <v>6.2739866784768692</v>
      </c>
      <c r="P19" s="123">
        <v>6.6196080703808322</v>
      </c>
      <c r="Q19" s="123">
        <v>4.585515787463418</v>
      </c>
      <c r="R19" s="123">
        <v>4.6562559387814</v>
      </c>
      <c r="S19" s="123">
        <v>4.0502337097002972</v>
      </c>
      <c r="T19" s="123">
        <v>4.6971405125826671</v>
      </c>
      <c r="U19" s="123">
        <v>5.0650159055656632</v>
      </c>
      <c r="V19" s="123">
        <v>3.0153197337400286</v>
      </c>
      <c r="W19" s="123">
        <v>2.4529244799230132</v>
      </c>
      <c r="DA19" s="130" t="s">
        <v>2763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2764</v>
      </c>
    </row>
    <row r="21" spans="1:105" ht="12" customHeight="1" x14ac:dyDescent="0.25">
      <c r="A21" s="97" t="s">
        <v>50</v>
      </c>
      <c r="B21" s="99">
        <v>7.0306975618746517</v>
      </c>
      <c r="C21" s="99">
        <v>8.9751500389726608</v>
      </c>
      <c r="D21" s="99">
        <v>5.1794632890862502</v>
      </c>
      <c r="E21" s="99">
        <v>3.2943188848653544</v>
      </c>
      <c r="F21" s="99">
        <v>6.2740200528354686</v>
      </c>
      <c r="G21" s="99">
        <v>8.3466200624600475</v>
      </c>
      <c r="H21" s="99">
        <v>8.8553086554410623</v>
      </c>
      <c r="I21" s="99">
        <v>3.8234056278163591</v>
      </c>
      <c r="J21" s="99">
        <v>4.2281795434323506</v>
      </c>
      <c r="K21" s="99">
        <v>9.6806094856420923</v>
      </c>
      <c r="L21" s="99">
        <v>8.4377849386107666</v>
      </c>
      <c r="M21" s="99">
        <v>5.6060072287881173</v>
      </c>
      <c r="N21" s="99">
        <v>4.4568267359906768</v>
      </c>
      <c r="O21" s="99">
        <v>6.3934927854115191</v>
      </c>
      <c r="P21" s="99">
        <v>7.7242056150044149</v>
      </c>
      <c r="Q21" s="99">
        <v>6.2780725347537256</v>
      </c>
      <c r="R21" s="99">
        <v>6.2223533361270764</v>
      </c>
      <c r="S21" s="99">
        <v>4.7740057299862162</v>
      </c>
      <c r="T21" s="99">
        <v>5.2728354425057038</v>
      </c>
      <c r="U21" s="99">
        <v>6.5045803314509492</v>
      </c>
      <c r="V21" s="99">
        <v>5.1058544623457136</v>
      </c>
      <c r="W21" s="99">
        <v>2.6290586241692266</v>
      </c>
      <c r="DA21" s="63" t="s">
        <v>2765</v>
      </c>
    </row>
    <row r="22" spans="1:105" ht="12" customHeight="1" x14ac:dyDescent="0.25">
      <c r="A22" s="109" t="s">
        <v>120</v>
      </c>
      <c r="B22" s="110">
        <v>6.1008108260691136</v>
      </c>
      <c r="C22" s="110">
        <v>5.4177641011530371</v>
      </c>
      <c r="D22" s="110">
        <v>5.7587057773489585</v>
      </c>
      <c r="E22" s="110">
        <v>5.4928631626862758</v>
      </c>
      <c r="F22" s="110">
        <v>5.5303427630892008</v>
      </c>
      <c r="G22" s="110">
        <v>5.3340128692885509</v>
      </c>
      <c r="H22" s="110">
        <v>5.1869835780228328</v>
      </c>
      <c r="I22" s="110">
        <v>5.3616215180509945</v>
      </c>
      <c r="J22" s="110">
        <v>5.6443004049641843</v>
      </c>
      <c r="K22" s="110">
        <v>5.3980755121385817</v>
      </c>
      <c r="L22" s="110">
        <v>4.6517344200229447</v>
      </c>
      <c r="M22" s="110">
        <v>6.2331914865561799</v>
      </c>
      <c r="N22" s="110">
        <v>6.2141822777743752</v>
      </c>
      <c r="O22" s="110">
        <v>6.2691230578458077</v>
      </c>
      <c r="P22" s="110">
        <v>6.5724030471063202</v>
      </c>
      <c r="Q22" s="110">
        <v>4.5181981895598247</v>
      </c>
      <c r="R22" s="110">
        <v>4.5964050828318843</v>
      </c>
      <c r="S22" s="110">
        <v>4.0272568201674099</v>
      </c>
      <c r="T22" s="110">
        <v>4.6739969978118916</v>
      </c>
      <c r="U22" s="110">
        <v>5.0119793214541009</v>
      </c>
      <c r="V22" s="110">
        <v>2.9097371716892368</v>
      </c>
      <c r="W22" s="110">
        <v>2.4475870816125211</v>
      </c>
      <c r="DA22" s="60" t="s">
        <v>2766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241.80740178435781</v>
      </c>
      <c r="C24" s="118">
        <f t="shared" si="7"/>
        <v>258.2214819651515</v>
      </c>
      <c r="D24" s="118">
        <f t="shared" si="7"/>
        <v>165.36332686200291</v>
      </c>
      <c r="E24" s="118">
        <f t="shared" si="7"/>
        <v>121.11527933719765</v>
      </c>
      <c r="F24" s="118">
        <f t="shared" si="7"/>
        <v>247.23959692738143</v>
      </c>
      <c r="G24" s="118">
        <f t="shared" si="7"/>
        <v>359.80611092852592</v>
      </c>
      <c r="H24" s="118">
        <f t="shared" si="7"/>
        <v>359.49113270897692</v>
      </c>
      <c r="I24" s="118">
        <f t="shared" si="7"/>
        <v>155.00255857319939</v>
      </c>
      <c r="J24" s="118">
        <f t="shared" si="7"/>
        <v>184.01021345469152</v>
      </c>
      <c r="K24" s="118">
        <f t="shared" si="7"/>
        <v>212.41570730591155</v>
      </c>
      <c r="L24" s="118">
        <f t="shared" si="7"/>
        <v>477.9683350252638</v>
      </c>
      <c r="M24" s="118">
        <f t="shared" si="7"/>
        <v>72.909442601763416</v>
      </c>
      <c r="N24" s="118">
        <f t="shared" si="7"/>
        <v>27.499520974901319</v>
      </c>
      <c r="O24" s="118">
        <f t="shared" si="7"/>
        <v>36.700935778396378</v>
      </c>
      <c r="P24" s="118">
        <f t="shared" si="7"/>
        <v>72.780255559495785</v>
      </c>
      <c r="Q24" s="118">
        <f t="shared" si="7"/>
        <v>229.87600623025003</v>
      </c>
      <c r="R24" s="118">
        <f t="shared" ref="R24:V24" si="8">R25+R28+R30+R39</f>
        <v>175.39072090853102</v>
      </c>
      <c r="S24" s="118">
        <f t="shared" si="8"/>
        <v>125.10520376583914</v>
      </c>
      <c r="T24" s="118">
        <f t="shared" si="8"/>
        <v>144.84343784922521</v>
      </c>
      <c r="U24" s="118">
        <f t="shared" si="8"/>
        <v>231.2470705000282</v>
      </c>
      <c r="V24" s="118">
        <f t="shared" si="8"/>
        <v>38.946636751264364</v>
      </c>
      <c r="W24" s="118">
        <f t="shared" ref="W24" si="9">W25+W28+W30+W39</f>
        <v>173.1288963278995</v>
      </c>
      <c r="DA24" s="129" t="s">
        <v>2767</v>
      </c>
    </row>
    <row r="25" spans="1:105" ht="12.95" customHeight="1" x14ac:dyDescent="0.25">
      <c r="A25" s="121" t="s">
        <v>57</v>
      </c>
      <c r="B25" s="123">
        <f t="shared" ref="B25:Q25" si="10">SUM(B26:B27)</f>
        <v>221.68525587655051</v>
      </c>
      <c r="C25" s="123">
        <f t="shared" si="10"/>
        <v>238.60532254785386</v>
      </c>
      <c r="D25" s="123">
        <f t="shared" si="10"/>
        <v>147.02602946438267</v>
      </c>
      <c r="E25" s="123">
        <f t="shared" si="10"/>
        <v>103.61220069836367</v>
      </c>
      <c r="F25" s="123">
        <f t="shared" si="10"/>
        <v>228.82776750846085</v>
      </c>
      <c r="G25" s="123">
        <f t="shared" si="10"/>
        <v>340.97733659552011</v>
      </c>
      <c r="H25" s="123">
        <f t="shared" si="10"/>
        <v>341.42366618714561</v>
      </c>
      <c r="I25" s="123">
        <f t="shared" si="10"/>
        <v>139.52601955675482</v>
      </c>
      <c r="J25" s="123">
        <f t="shared" si="10"/>
        <v>168.22240142443664</v>
      </c>
      <c r="K25" s="123">
        <f t="shared" si="10"/>
        <v>195.47150745731219</v>
      </c>
      <c r="L25" s="123">
        <f t="shared" si="10"/>
        <v>462.33998875438135</v>
      </c>
      <c r="M25" s="123">
        <f t="shared" si="10"/>
        <v>55.780194071977093</v>
      </c>
      <c r="N25" s="123">
        <f t="shared" si="10"/>
        <v>12.317675911262279</v>
      </c>
      <c r="O25" s="123">
        <f t="shared" si="10"/>
        <v>17.948602776612748</v>
      </c>
      <c r="P25" s="123">
        <f t="shared" si="10"/>
        <v>50.180023235362285</v>
      </c>
      <c r="Q25" s="123">
        <f t="shared" si="10"/>
        <v>215.04784995465948</v>
      </c>
      <c r="R25" s="123">
        <f t="shared" ref="R25:V25" si="11">SUM(R26:R27)</f>
        <v>160.61936580726078</v>
      </c>
      <c r="S25" s="123">
        <f t="shared" si="11"/>
        <v>111.09595082645194</v>
      </c>
      <c r="T25" s="123">
        <f t="shared" si="11"/>
        <v>129.52946602532182</v>
      </c>
      <c r="U25" s="123">
        <f t="shared" si="11"/>
        <v>215.36161176448016</v>
      </c>
      <c r="V25" s="123">
        <f t="shared" si="11"/>
        <v>25.896464622411635</v>
      </c>
      <c r="W25" s="123">
        <f t="shared" ref="W25" si="12">SUM(W26:W27)</f>
        <v>161.01680963033519</v>
      </c>
      <c r="DA25" s="130" t="s">
        <v>2768</v>
      </c>
    </row>
    <row r="26" spans="1:105" ht="12" customHeight="1" x14ac:dyDescent="0.25">
      <c r="A26" s="97" t="s">
        <v>74</v>
      </c>
      <c r="B26" s="99">
        <v>219.03493318501188</v>
      </c>
      <c r="C26" s="99">
        <v>235.81047722871071</v>
      </c>
      <c r="D26" s="99">
        <v>145.33710861609936</v>
      </c>
      <c r="E26" s="99">
        <v>102.47329854776301</v>
      </c>
      <c r="F26" s="99">
        <v>226.28033628778962</v>
      </c>
      <c r="G26" s="99">
        <v>337.25777216729381</v>
      </c>
      <c r="H26" s="99">
        <v>337.82680876007714</v>
      </c>
      <c r="I26" s="99">
        <v>138.04427423527451</v>
      </c>
      <c r="J26" s="99">
        <v>166.45243715622439</v>
      </c>
      <c r="K26" s="99">
        <v>193.45251964423662</v>
      </c>
      <c r="L26" s="99">
        <v>457.65879767274635</v>
      </c>
      <c r="M26" s="99">
        <v>55.219422987555369</v>
      </c>
      <c r="N26" s="99">
        <v>12.183235867446458</v>
      </c>
      <c r="O26" s="99">
        <v>17.711458118816829</v>
      </c>
      <c r="P26" s="99">
        <v>49.516104953865216</v>
      </c>
      <c r="Q26" s="99">
        <v>212.26161836649828</v>
      </c>
      <c r="R26" s="99">
        <v>158.53389835644381</v>
      </c>
      <c r="S26" s="99">
        <v>109.65929477100254</v>
      </c>
      <c r="T26" s="99">
        <v>127.82969110913365</v>
      </c>
      <c r="U26" s="99">
        <v>212.47260870309515</v>
      </c>
      <c r="V26" s="99">
        <v>25.557303113442284</v>
      </c>
      <c r="W26" s="99">
        <v>158.86201248837429</v>
      </c>
      <c r="DA26" s="63" t="s">
        <v>2769</v>
      </c>
    </row>
    <row r="27" spans="1:105" ht="12" customHeight="1" x14ac:dyDescent="0.25">
      <c r="A27" s="97" t="s">
        <v>53</v>
      </c>
      <c r="B27" s="99">
        <v>2.6503226915386442</v>
      </c>
      <c r="C27" s="99">
        <v>2.7948453191431493</v>
      </c>
      <c r="D27" s="99">
        <v>1.6889208482833189</v>
      </c>
      <c r="E27" s="99">
        <v>1.1389021506006547</v>
      </c>
      <c r="F27" s="99">
        <v>2.5474312206712271</v>
      </c>
      <c r="G27" s="99">
        <v>3.7195644282263158</v>
      </c>
      <c r="H27" s="99">
        <v>3.5968574270684481</v>
      </c>
      <c r="I27" s="99">
        <v>1.4817453214803156</v>
      </c>
      <c r="J27" s="99">
        <v>1.7699642682122532</v>
      </c>
      <c r="K27" s="99">
        <v>2.0189878130755683</v>
      </c>
      <c r="L27" s="99">
        <v>4.6811910816349869</v>
      </c>
      <c r="M27" s="99">
        <v>0.56077108442172563</v>
      </c>
      <c r="N27" s="99">
        <v>0.13444004381582145</v>
      </c>
      <c r="O27" s="99">
        <v>0.2371446577959197</v>
      </c>
      <c r="P27" s="99">
        <v>0.66391828149707099</v>
      </c>
      <c r="Q27" s="99">
        <v>2.786231588161209</v>
      </c>
      <c r="R27" s="99">
        <v>2.0854674508169562</v>
      </c>
      <c r="S27" s="99">
        <v>1.4366560554494061</v>
      </c>
      <c r="T27" s="99">
        <v>1.6997749161881848</v>
      </c>
      <c r="U27" s="99">
        <v>2.8890030613850062</v>
      </c>
      <c r="V27" s="99">
        <v>0.33916150896935227</v>
      </c>
      <c r="W27" s="99">
        <v>2.1547971419608931</v>
      </c>
      <c r="DA27" s="63" t="s">
        <v>2770</v>
      </c>
    </row>
    <row r="28" spans="1:105" ht="12.95" customHeight="1" x14ac:dyDescent="0.25">
      <c r="A28" s="121" t="s">
        <v>92</v>
      </c>
      <c r="B28" s="123">
        <f t="shared" ref="B28:W28" si="13">B29</f>
        <v>0.26894896034280197</v>
      </c>
      <c r="C28" s="123">
        <f t="shared" si="13"/>
        <v>0.33968207136517442</v>
      </c>
      <c r="D28" s="123">
        <f t="shared" si="13"/>
        <v>0.47876705206906622</v>
      </c>
      <c r="E28" s="123">
        <f t="shared" si="13"/>
        <v>1.0722698263549217</v>
      </c>
      <c r="F28" s="123">
        <f t="shared" si="13"/>
        <v>0.37815470435949233</v>
      </c>
      <c r="G28" s="123">
        <f t="shared" si="13"/>
        <v>0.34610411059870266</v>
      </c>
      <c r="H28" s="123">
        <f t="shared" si="13"/>
        <v>0.32911009000142588</v>
      </c>
      <c r="I28" s="123">
        <f t="shared" si="13"/>
        <v>0.12711185444853262</v>
      </c>
      <c r="J28" s="123">
        <f t="shared" si="13"/>
        <v>0.12233836098585746</v>
      </c>
      <c r="K28" s="123">
        <f t="shared" si="13"/>
        <v>3.9257735340149556E-2</v>
      </c>
      <c r="L28" s="123">
        <f t="shared" si="13"/>
        <v>0</v>
      </c>
      <c r="M28" s="123">
        <f t="shared" si="13"/>
        <v>0</v>
      </c>
      <c r="N28" s="123">
        <f t="shared" si="13"/>
        <v>0.12862447913024377</v>
      </c>
      <c r="O28" s="123">
        <f t="shared" si="13"/>
        <v>0.58675154140654828</v>
      </c>
      <c r="P28" s="123">
        <f t="shared" si="13"/>
        <v>0.93954926105235315</v>
      </c>
      <c r="Q28" s="123">
        <f t="shared" si="13"/>
        <v>1.1085571637864509</v>
      </c>
      <c r="R28" s="123">
        <f t="shared" si="13"/>
        <v>1.0276391777380096</v>
      </c>
      <c r="S28" s="123">
        <f t="shared" si="13"/>
        <v>0.87090701438694795</v>
      </c>
      <c r="T28" s="123">
        <f t="shared" si="13"/>
        <v>0.92624256755971113</v>
      </c>
      <c r="U28" s="123">
        <f t="shared" si="13"/>
        <v>0.83165544238381295</v>
      </c>
      <c r="V28" s="123">
        <f t="shared" si="13"/>
        <v>0.96380651731928846</v>
      </c>
      <c r="W28" s="123">
        <f t="shared" si="13"/>
        <v>0.70158393153491272</v>
      </c>
      <c r="DA28" s="130" t="s">
        <v>2771</v>
      </c>
    </row>
    <row r="29" spans="1:105" ht="12" customHeight="1" x14ac:dyDescent="0.25">
      <c r="A29" s="97" t="s">
        <v>53</v>
      </c>
      <c r="B29" s="99">
        <f>RES_hhdet_fech!B29/RES_summary!B$19</f>
        <v>0.26894896034280197</v>
      </c>
      <c r="C29" s="99">
        <f>RES_hhdet_fech!C29/RES_summary!C$19</f>
        <v>0.33968207136517442</v>
      </c>
      <c r="D29" s="99">
        <f>RES_hhdet_fech!D29/RES_summary!D$19</f>
        <v>0.47876705206906622</v>
      </c>
      <c r="E29" s="99">
        <f>RES_hhdet_fech!E29/RES_summary!E$19</f>
        <v>1.0722698263549217</v>
      </c>
      <c r="F29" s="99">
        <f>RES_hhdet_fech!F29/RES_summary!F$19</f>
        <v>0.37815470435949233</v>
      </c>
      <c r="G29" s="99">
        <f>RES_hhdet_fech!G29/RES_summary!G$19</f>
        <v>0.34610411059870266</v>
      </c>
      <c r="H29" s="99">
        <f>RES_hhdet_fech!H29/RES_summary!H$19</f>
        <v>0.32911009000142588</v>
      </c>
      <c r="I29" s="99">
        <f>RES_hhdet_fech!I29/RES_summary!I$19</f>
        <v>0.12711185444853262</v>
      </c>
      <c r="J29" s="99">
        <f>RES_hhdet_fech!J29/RES_summary!J$19</f>
        <v>0.12233836098585746</v>
      </c>
      <c r="K29" s="99">
        <f>RES_hhdet_fech!K29/RES_summary!K$19</f>
        <v>3.9257735340149556E-2</v>
      </c>
      <c r="L29" s="99">
        <f>RES_hhdet_fech!L29/RES_summary!L$19</f>
        <v>0</v>
      </c>
      <c r="M29" s="99">
        <f>RES_hhdet_fech!M29/RES_summary!M$19</f>
        <v>0</v>
      </c>
      <c r="N29" s="99">
        <f>RES_hhdet_fech!N29/RES_summary!N$19</f>
        <v>0.12862447913024377</v>
      </c>
      <c r="O29" s="99">
        <f>RES_hhdet_fech!O29/RES_summary!O$19</f>
        <v>0.58675154140654828</v>
      </c>
      <c r="P29" s="99">
        <f>RES_hhdet_fech!P29/RES_summary!P$19</f>
        <v>0.93954926105235315</v>
      </c>
      <c r="Q29" s="99">
        <f>RES_hhdet_fech!Q29/RES_summary!Q$19</f>
        <v>1.1085571637864509</v>
      </c>
      <c r="R29" s="99">
        <f>RES_hhdet_fech!R29/RES_summary!R$19</f>
        <v>1.0276391777380096</v>
      </c>
      <c r="S29" s="99">
        <f>RES_hhdet_fech!S29/RES_summary!S$19</f>
        <v>0.87090701438694795</v>
      </c>
      <c r="T29" s="99">
        <f>RES_hhdet_fech!T29/RES_summary!T$19</f>
        <v>0.92624256755971113</v>
      </c>
      <c r="U29" s="99">
        <f>RES_hhdet_fech!U29/RES_summary!U$19</f>
        <v>0.83165544238381295</v>
      </c>
      <c r="V29" s="99">
        <f>RES_hhdet_fech!V29/RES_summary!V$19</f>
        <v>0.96380651731928846</v>
      </c>
      <c r="W29" s="99">
        <f>RES_hhdet_fech!W29/RES_summary!W$19</f>
        <v>0.70158393153491272</v>
      </c>
      <c r="DA29" s="63" t="s">
        <v>2772</v>
      </c>
    </row>
    <row r="30" spans="1:105" ht="12" customHeight="1" x14ac:dyDescent="0.25">
      <c r="A30" s="121" t="s">
        <v>55</v>
      </c>
      <c r="B30" s="123">
        <v>13.381847498244442</v>
      </c>
      <c r="C30" s="123">
        <v>12.440831688745378</v>
      </c>
      <c r="D30" s="123">
        <v>12.288844283696777</v>
      </c>
      <c r="E30" s="123">
        <v>11.625113261218592</v>
      </c>
      <c r="F30" s="123">
        <v>12.237625047548846</v>
      </c>
      <c r="G30" s="123">
        <v>11.992512081561122</v>
      </c>
      <c r="H30" s="123">
        <v>11.335001571885504</v>
      </c>
      <c r="I30" s="123">
        <v>10.450576119776459</v>
      </c>
      <c r="J30" s="123">
        <v>10.429256828865912</v>
      </c>
      <c r="K30" s="123">
        <v>10.279539287822494</v>
      </c>
      <c r="L30" s="123">
        <v>9.8979062455693629</v>
      </c>
      <c r="M30" s="123">
        <v>11.017489716558947</v>
      </c>
      <c r="N30" s="123">
        <v>9.0671483951534313</v>
      </c>
      <c r="O30" s="123">
        <v>11.916822043930889</v>
      </c>
      <c r="P30" s="123">
        <v>15.026189360807463</v>
      </c>
      <c r="Q30" s="123">
        <v>9.0213091686723228</v>
      </c>
      <c r="R30" s="123">
        <v>8.9973308737921496</v>
      </c>
      <c r="S30" s="123">
        <v>9.0584391050416588</v>
      </c>
      <c r="T30" s="123">
        <v>9.6591159065102588</v>
      </c>
      <c r="U30" s="123">
        <v>10.009837328947986</v>
      </c>
      <c r="V30" s="123">
        <v>9.1840555225254228</v>
      </c>
      <c r="W30" s="123">
        <v>8.9511150599262184</v>
      </c>
      <c r="DA30" s="130" t="s">
        <v>2773</v>
      </c>
    </row>
    <row r="31" spans="1:105" ht="12" customHeight="1" x14ac:dyDescent="0.25">
      <c r="A31" s="97" t="s">
        <v>141</v>
      </c>
      <c r="B31" s="99">
        <v>15.080642948268174</v>
      </c>
      <c r="C31" s="99">
        <v>14.697215543595695</v>
      </c>
      <c r="D31" s="99">
        <v>11.007238851839872</v>
      </c>
      <c r="E31" s="99">
        <v>4.8435262591365396</v>
      </c>
      <c r="F31" s="99">
        <v>11.3034879401811</v>
      </c>
      <c r="G31" s="99">
        <v>16.234788386470278</v>
      </c>
      <c r="H31" s="99">
        <v>16.437556096798605</v>
      </c>
      <c r="I31" s="99">
        <v>6.9953866685261312</v>
      </c>
      <c r="J31" s="99">
        <v>6.1074303221542401</v>
      </c>
      <c r="K31" s="99">
        <v>15.770443494280102</v>
      </c>
      <c r="L31" s="99">
        <v>17.226430949514505</v>
      </c>
      <c r="M31" s="99">
        <v>8.9791231004927106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DA31" s="63" t="s">
        <v>2774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2775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2776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2777</v>
      </c>
    </row>
    <row r="35" spans="1:105" ht="12" customHeight="1" x14ac:dyDescent="0.25">
      <c r="A35" s="106" t="s">
        <v>122</v>
      </c>
      <c r="B35" s="102">
        <v>13.154526668241264</v>
      </c>
      <c r="C35" s="102">
        <v>12.165366514365092</v>
      </c>
      <c r="D35" s="102">
        <v>12.390892491385618</v>
      </c>
      <c r="E35" s="102">
        <v>12.243495054721517</v>
      </c>
      <c r="F35" s="102">
        <v>12.357965615606675</v>
      </c>
      <c r="G35" s="102">
        <v>11.699782619246841</v>
      </c>
      <c r="H35" s="102">
        <v>11.003442842310655</v>
      </c>
      <c r="I35" s="102">
        <v>10.97910414917901</v>
      </c>
      <c r="J35" s="102">
        <v>11.056831524912637</v>
      </c>
      <c r="K35" s="102">
        <v>10.057951351804268</v>
      </c>
      <c r="L35" s="102">
        <v>9.5520962311100988</v>
      </c>
      <c r="M35" s="102">
        <v>11.396629116242845</v>
      </c>
      <c r="N35" s="102">
        <v>9.609073871268718</v>
      </c>
      <c r="O35" s="102">
        <v>12.696404524721256</v>
      </c>
      <c r="P35" s="102">
        <v>15.883834980680163</v>
      </c>
      <c r="Q35" s="102">
        <v>9.698570658046803</v>
      </c>
      <c r="R35" s="102">
        <v>9.760636828652034</v>
      </c>
      <c r="S35" s="102">
        <v>9.9513638013974912</v>
      </c>
      <c r="T35" s="102">
        <v>10.662147284922179</v>
      </c>
      <c r="U35" s="102">
        <v>10.638168779953148</v>
      </c>
      <c r="V35" s="102">
        <v>9.7688053182119354</v>
      </c>
      <c r="W35" s="102">
        <v>9.5370020651155709</v>
      </c>
      <c r="DA35" s="131" t="s">
        <v>2778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10.168240303202774</v>
      </c>
      <c r="G36" s="105">
        <v>9.7404068086435771</v>
      </c>
      <c r="H36" s="105">
        <v>9.2609276870838926</v>
      </c>
      <c r="I36" s="105">
        <v>9.3328234491601432</v>
      </c>
      <c r="J36" s="105">
        <v>9.3985449818602689</v>
      </c>
      <c r="K36" s="105">
        <v>8.4629455622152783</v>
      </c>
      <c r="L36" s="105">
        <v>7.9972749673390355</v>
      </c>
      <c r="M36" s="105">
        <v>9.6550805846362628</v>
      </c>
      <c r="N36" s="105">
        <v>7.9646103575395664</v>
      </c>
      <c r="O36" s="105">
        <v>11.088515658091126</v>
      </c>
      <c r="P36" s="105">
        <v>14.069584630949448</v>
      </c>
      <c r="Q36" s="105">
        <v>8.1846920347391396</v>
      </c>
      <c r="R36" s="105">
        <v>8.1958596211892694</v>
      </c>
      <c r="S36" s="105">
        <v>8.30838236010276</v>
      </c>
      <c r="T36" s="105">
        <v>8.9904283209023124</v>
      </c>
      <c r="U36" s="105">
        <v>9.2848395008651092</v>
      </c>
      <c r="V36" s="105">
        <v>8.5993057268389119</v>
      </c>
      <c r="W36" s="105">
        <v>8.6315403298229327</v>
      </c>
      <c r="DA36" s="132" t="s">
        <v>2779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6.0395026970377259</v>
      </c>
      <c r="G37" s="99">
        <v>5.7707055517305532</v>
      </c>
      <c r="H37" s="99">
        <v>5.3720824943676613</v>
      </c>
      <c r="I37" s="99">
        <v>5.4778054667291816</v>
      </c>
      <c r="J37" s="99">
        <v>5.5057569385252298</v>
      </c>
      <c r="K37" s="99">
        <v>4.7098549472449083</v>
      </c>
      <c r="L37" s="99">
        <v>4.3406114785662027</v>
      </c>
      <c r="M37" s="99">
        <v>5.5686126384087826</v>
      </c>
      <c r="N37" s="99">
        <v>4.3015928595371538</v>
      </c>
      <c r="O37" s="99">
        <v>6.8492775593284723</v>
      </c>
      <c r="P37" s="99">
        <v>9.2826469907480895</v>
      </c>
      <c r="Q37" s="99">
        <v>4.1149272158426538</v>
      </c>
      <c r="R37" s="99">
        <v>4.0456728023925326</v>
      </c>
      <c r="S37" s="99">
        <v>4.0857502825660177</v>
      </c>
      <c r="T37" s="99">
        <v>4.9429086275288086</v>
      </c>
      <c r="U37" s="99">
        <v>5.0319485061214184</v>
      </c>
      <c r="V37" s="99">
        <v>4.6546073376644541</v>
      </c>
      <c r="W37" s="99">
        <v>4.8392439443801623</v>
      </c>
      <c r="DA37" s="63" t="s">
        <v>2780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4.1287376061650489</v>
      </c>
      <c r="G38" s="99">
        <v>3.9697012569130266</v>
      </c>
      <c r="H38" s="99">
        <v>3.8888451927162317</v>
      </c>
      <c r="I38" s="99">
        <v>3.8550179824309643</v>
      </c>
      <c r="J38" s="99">
        <v>3.8927880433350386</v>
      </c>
      <c r="K38" s="99">
        <v>3.7530906149703687</v>
      </c>
      <c r="L38" s="99">
        <v>3.6566634887728338</v>
      </c>
      <c r="M38" s="99">
        <v>4.0864679462274802</v>
      </c>
      <c r="N38" s="99">
        <v>3.6630174980024126</v>
      </c>
      <c r="O38" s="99">
        <v>4.2392380987626517</v>
      </c>
      <c r="P38" s="99">
        <v>4.7869376402013586</v>
      </c>
      <c r="Q38" s="99">
        <v>4.0697648188964859</v>
      </c>
      <c r="R38" s="99">
        <v>4.1501868187967368</v>
      </c>
      <c r="S38" s="99">
        <v>4.2226320775367405</v>
      </c>
      <c r="T38" s="99">
        <v>4.0475196933735029</v>
      </c>
      <c r="U38" s="99">
        <v>4.2528909947436908</v>
      </c>
      <c r="V38" s="99">
        <v>3.9446983891744583</v>
      </c>
      <c r="W38" s="99">
        <v>3.7922963854427687</v>
      </c>
      <c r="DA38" s="63" t="s">
        <v>2781</v>
      </c>
    </row>
    <row r="39" spans="1:105" ht="12" customHeight="1" x14ac:dyDescent="0.25">
      <c r="A39" s="121" t="s">
        <v>54</v>
      </c>
      <c r="B39" s="123">
        <v>6.4713494492200514</v>
      </c>
      <c r="C39" s="123">
        <v>6.8356456571871052</v>
      </c>
      <c r="D39" s="123">
        <v>5.5696860618543855</v>
      </c>
      <c r="E39" s="123">
        <v>4.8056955512604631</v>
      </c>
      <c r="F39" s="123">
        <v>5.796049667012225</v>
      </c>
      <c r="G39" s="123">
        <v>6.490158140845935</v>
      </c>
      <c r="H39" s="123">
        <v>6.4033548599443266</v>
      </c>
      <c r="I39" s="123">
        <v>4.8988510422195723</v>
      </c>
      <c r="J39" s="123">
        <v>5.2362168404031237</v>
      </c>
      <c r="K39" s="123">
        <v>6.625402825436721</v>
      </c>
      <c r="L39" s="123">
        <v>5.7304400253130812</v>
      </c>
      <c r="M39" s="123">
        <v>6.1117588132273868</v>
      </c>
      <c r="N39" s="123">
        <v>5.9860721893553643</v>
      </c>
      <c r="O39" s="123">
        <v>6.2487594164461902</v>
      </c>
      <c r="P39" s="123">
        <v>6.6344937022736925</v>
      </c>
      <c r="Q39" s="123">
        <v>4.6982899431317664</v>
      </c>
      <c r="R39" s="123">
        <v>4.7463850497401117</v>
      </c>
      <c r="S39" s="123">
        <v>4.0799068199585937</v>
      </c>
      <c r="T39" s="123">
        <v>4.728613349833406</v>
      </c>
      <c r="U39" s="123">
        <v>5.0439659642162651</v>
      </c>
      <c r="V39" s="123">
        <v>2.9023100890080218</v>
      </c>
      <c r="W39" s="123">
        <v>2.4593877061031817</v>
      </c>
      <c r="DA39" s="130" t="s">
        <v>2782</v>
      </c>
    </row>
    <row r="40" spans="1:105" ht="12" customHeight="1" x14ac:dyDescent="0.25">
      <c r="A40" s="97" t="s">
        <v>50</v>
      </c>
      <c r="B40" s="99">
        <v>7.0306975618746499</v>
      </c>
      <c r="C40" s="99">
        <v>8.9751500389726608</v>
      </c>
      <c r="D40" s="99">
        <v>5.1794632890862502</v>
      </c>
      <c r="E40" s="99">
        <v>3.294318884865354</v>
      </c>
      <c r="F40" s="99">
        <v>6.2728578318520931</v>
      </c>
      <c r="G40" s="99">
        <v>8.343474011710823</v>
      </c>
      <c r="H40" s="99">
        <v>8.8544119893242552</v>
      </c>
      <c r="I40" s="99">
        <v>3.8234671129557323</v>
      </c>
      <c r="J40" s="99">
        <v>4.2282292278531495</v>
      </c>
      <c r="K40" s="99">
        <v>9.6819414282735412</v>
      </c>
      <c r="L40" s="99">
        <v>8.4392121686134587</v>
      </c>
      <c r="M40" s="99">
        <v>5.6074865715642472</v>
      </c>
      <c r="N40" s="99">
        <v>4.4581616910907789</v>
      </c>
      <c r="O40" s="99">
        <v>6.3925687008683729</v>
      </c>
      <c r="P40" s="99">
        <v>7.7231636135769435</v>
      </c>
      <c r="Q40" s="99">
        <v>6.277316347989446</v>
      </c>
      <c r="R40" s="99">
        <v>6.2218286843542581</v>
      </c>
      <c r="S40" s="99">
        <v>4.7740057299862162</v>
      </c>
      <c r="T40" s="99">
        <v>5.2750604542401023</v>
      </c>
      <c r="U40" s="99">
        <v>6.5167240005995639</v>
      </c>
      <c r="V40" s="99">
        <v>0</v>
      </c>
      <c r="W40" s="99">
        <v>0</v>
      </c>
      <c r="DA40" s="63" t="s">
        <v>2783</v>
      </c>
    </row>
    <row r="41" spans="1:105" ht="12" customHeight="1" x14ac:dyDescent="0.25">
      <c r="A41" s="109" t="s">
        <v>120</v>
      </c>
      <c r="B41" s="110">
        <v>6.1008108260691145</v>
      </c>
      <c r="C41" s="110">
        <v>5.4187930213769908</v>
      </c>
      <c r="D41" s="110">
        <v>5.7712155859484566</v>
      </c>
      <c r="E41" s="110">
        <v>5.5089483674606372</v>
      </c>
      <c r="F41" s="110">
        <v>5.5357736504253241</v>
      </c>
      <c r="G41" s="110">
        <v>5.3329657922083449</v>
      </c>
      <c r="H41" s="110">
        <v>5.1836900682911562</v>
      </c>
      <c r="I41" s="110">
        <v>5.3615162210888991</v>
      </c>
      <c r="J41" s="110">
        <v>5.6454749688068713</v>
      </c>
      <c r="K41" s="110">
        <v>5.4084476409739128</v>
      </c>
      <c r="L41" s="110">
        <v>4.6754445589750402</v>
      </c>
      <c r="M41" s="110">
        <v>6.2821210570324997</v>
      </c>
      <c r="N41" s="110">
        <v>6.2273212153971409</v>
      </c>
      <c r="O41" s="110">
        <v>6.2394813980963715</v>
      </c>
      <c r="P41" s="110">
        <v>6.5491078268773597</v>
      </c>
      <c r="Q41" s="110">
        <v>4.5125221307955696</v>
      </c>
      <c r="R41" s="110">
        <v>4.5868776297818252</v>
      </c>
      <c r="S41" s="110">
        <v>4.0138021618607249</v>
      </c>
      <c r="T41" s="110">
        <v>4.6810962103197804</v>
      </c>
      <c r="U41" s="110">
        <v>4.9894193702761429</v>
      </c>
      <c r="V41" s="110">
        <v>2.9023100890080218</v>
      </c>
      <c r="W41" s="110">
        <v>2.4593877061031817</v>
      </c>
      <c r="DA41" s="60" t="s">
        <v>2784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235.55414507343573</v>
      </c>
      <c r="C43" s="118">
        <f t="shared" si="14"/>
        <v>251.63947648729027</v>
      </c>
      <c r="D43" s="118">
        <f t="shared" si="14"/>
        <v>235.28833413340115</v>
      </c>
      <c r="E43" s="118">
        <f t="shared" si="14"/>
        <v>242.76873729745785</v>
      </c>
      <c r="F43" s="118">
        <f t="shared" si="14"/>
        <v>257.07392015497339</v>
      </c>
      <c r="G43" s="118">
        <f t="shared" si="14"/>
        <v>245.95506955647852</v>
      </c>
      <c r="H43" s="118">
        <f t="shared" si="14"/>
        <v>240.12720969515971</v>
      </c>
      <c r="I43" s="118">
        <f t="shared" si="14"/>
        <v>228.46716720024457</v>
      </c>
      <c r="J43" s="118">
        <f t="shared" si="14"/>
        <v>231.21125393335959</v>
      </c>
      <c r="K43" s="118">
        <f t="shared" si="14"/>
        <v>236.19113389247917</v>
      </c>
      <c r="L43" s="118">
        <f t="shared" si="14"/>
        <v>212.4720443955423</v>
      </c>
      <c r="M43" s="118">
        <f t="shared" si="14"/>
        <v>194.56352306466363</v>
      </c>
      <c r="N43" s="118">
        <f t="shared" si="14"/>
        <v>209.91782310238935</v>
      </c>
      <c r="O43" s="118">
        <f t="shared" si="14"/>
        <v>198.269680668327</v>
      </c>
      <c r="P43" s="118">
        <f t="shared" si="14"/>
        <v>171.17140986733898</v>
      </c>
      <c r="Q43" s="118">
        <f t="shared" si="14"/>
        <v>191.65404257503485</v>
      </c>
      <c r="R43" s="118">
        <f t="shared" ref="R43:V43" si="15">R44+R47+R49+R58</f>
        <v>193.12986080655372</v>
      </c>
      <c r="S43" s="118">
        <f t="shared" si="15"/>
        <v>179.19768583933651</v>
      </c>
      <c r="T43" s="118">
        <f t="shared" si="15"/>
        <v>171.02400204462171</v>
      </c>
      <c r="U43" s="118">
        <f t="shared" si="15"/>
        <v>140.58510305167255</v>
      </c>
      <c r="V43" s="118">
        <f t="shared" si="15"/>
        <v>155.89962983945725</v>
      </c>
      <c r="W43" s="118">
        <f t="shared" ref="W43" si="16">W44+W47+W49+W58</f>
        <v>146.44323656334549</v>
      </c>
      <c r="DA43" s="129" t="s">
        <v>2785</v>
      </c>
    </row>
    <row r="44" spans="1:105" ht="12.95" customHeight="1" x14ac:dyDescent="0.25">
      <c r="A44" s="121" t="s">
        <v>57</v>
      </c>
      <c r="B44" s="123">
        <f t="shared" ref="B44:Q44" si="17">SUM(B45:B46)</f>
        <v>214.12099122097121</v>
      </c>
      <c r="C44" s="123">
        <f t="shared" si="17"/>
        <v>230.56135128994927</v>
      </c>
      <c r="D44" s="123">
        <f t="shared" si="17"/>
        <v>215.04709171603966</v>
      </c>
      <c r="E44" s="123">
        <f t="shared" si="17"/>
        <v>222.7865358636061</v>
      </c>
      <c r="F44" s="123">
        <f t="shared" si="17"/>
        <v>237.1276956656522</v>
      </c>
      <c r="G44" s="123">
        <f t="shared" si="17"/>
        <v>226.40127609416032</v>
      </c>
      <c r="H44" s="123">
        <f t="shared" si="17"/>
        <v>220.19434233817731</v>
      </c>
      <c r="I44" s="123">
        <f t="shared" si="17"/>
        <v>209.75538172105661</v>
      </c>
      <c r="J44" s="123">
        <f t="shared" si="17"/>
        <v>212.15730719696026</v>
      </c>
      <c r="K44" s="123">
        <f t="shared" si="17"/>
        <v>216.88206189592367</v>
      </c>
      <c r="L44" s="123">
        <f t="shared" si="17"/>
        <v>194.11101071427356</v>
      </c>
      <c r="M44" s="123">
        <f t="shared" si="17"/>
        <v>174.50665903439184</v>
      </c>
      <c r="N44" s="123">
        <f t="shared" si="17"/>
        <v>189.91643044503746</v>
      </c>
      <c r="O44" s="123">
        <f t="shared" si="17"/>
        <v>177.52702992122218</v>
      </c>
      <c r="P44" s="123">
        <f t="shared" si="17"/>
        <v>149.68013067347692</v>
      </c>
      <c r="Q44" s="123">
        <f t="shared" si="17"/>
        <v>173.6406078524719</v>
      </c>
      <c r="R44" s="123">
        <f t="shared" ref="R44:V44" si="18">SUM(R45:R46)</f>
        <v>175.23327985014993</v>
      </c>
      <c r="S44" s="123">
        <f t="shared" si="18"/>
        <v>164.67400129575444</v>
      </c>
      <c r="T44" s="123">
        <f t="shared" si="18"/>
        <v>153.93534511820133</v>
      </c>
      <c r="U44" s="123">
        <f t="shared" si="18"/>
        <v>122.32465732747298</v>
      </c>
      <c r="V44" s="123">
        <f t="shared" si="18"/>
        <v>142.35253001536597</v>
      </c>
      <c r="W44" s="123">
        <f t="shared" ref="W44" si="19">SUM(W45:W46)</f>
        <v>132.53119740950262</v>
      </c>
      <c r="DA44" s="130" t="s">
        <v>2786</v>
      </c>
    </row>
    <row r="45" spans="1:105" ht="12" customHeight="1" x14ac:dyDescent="0.25">
      <c r="A45" s="97" t="s">
        <v>216</v>
      </c>
      <c r="B45" s="99">
        <v>211.64330218877467</v>
      </c>
      <c r="C45" s="99">
        <v>227.92033783292402</v>
      </c>
      <c r="D45" s="99">
        <v>212.61014579363714</v>
      </c>
      <c r="E45" s="99">
        <v>220.34690593344675</v>
      </c>
      <c r="F45" s="99">
        <v>234.46611186801232</v>
      </c>
      <c r="G45" s="99">
        <v>223.8761307713813</v>
      </c>
      <c r="H45" s="99">
        <v>217.77399879746099</v>
      </c>
      <c r="I45" s="99">
        <v>207.39627070584424</v>
      </c>
      <c r="J45" s="99">
        <v>209.75684785754112</v>
      </c>
      <c r="K45" s="99">
        <v>214.43896114106275</v>
      </c>
      <c r="L45" s="99">
        <v>191.93396332501797</v>
      </c>
      <c r="M45" s="99">
        <v>172.51809718804543</v>
      </c>
      <c r="N45" s="99">
        <v>187.74492385944237</v>
      </c>
      <c r="O45" s="99">
        <v>175.44067542347742</v>
      </c>
      <c r="P45" s="99">
        <v>147.90362271534812</v>
      </c>
      <c r="Q45" s="99">
        <v>171.60110035688459</v>
      </c>
      <c r="R45" s="99">
        <v>173.15816655569157</v>
      </c>
      <c r="S45" s="99">
        <v>162.7265241607144</v>
      </c>
      <c r="T45" s="99">
        <v>152.06884887798205</v>
      </c>
      <c r="U45" s="99">
        <v>120.79644507092644</v>
      </c>
      <c r="V45" s="99">
        <v>140.5643723391052</v>
      </c>
      <c r="W45" s="99">
        <v>130.82740196166569</v>
      </c>
      <c r="DA45" s="63" t="s">
        <v>2787</v>
      </c>
    </row>
    <row r="46" spans="1:105" ht="12" customHeight="1" x14ac:dyDescent="0.25">
      <c r="A46" s="97" t="s">
        <v>53</v>
      </c>
      <c r="B46" s="99">
        <v>2.477689032196547</v>
      </c>
      <c r="C46" s="99">
        <v>2.6410134570252617</v>
      </c>
      <c r="D46" s="99">
        <v>2.436945922402507</v>
      </c>
      <c r="E46" s="99">
        <v>2.439629930159358</v>
      </c>
      <c r="F46" s="99">
        <v>2.6615837976398642</v>
      </c>
      <c r="G46" s="99">
        <v>2.5251453227790246</v>
      </c>
      <c r="H46" s="99">
        <v>2.4203435407163116</v>
      </c>
      <c r="I46" s="99">
        <v>2.359111015212358</v>
      </c>
      <c r="J46" s="99">
        <v>2.4004593394191436</v>
      </c>
      <c r="K46" s="99">
        <v>2.4431007548609158</v>
      </c>
      <c r="L46" s="99">
        <v>2.1770473892556024</v>
      </c>
      <c r="M46" s="99">
        <v>1.9885618463464123</v>
      </c>
      <c r="N46" s="99">
        <v>2.1715065855950884</v>
      </c>
      <c r="O46" s="99">
        <v>2.0863544977447526</v>
      </c>
      <c r="P46" s="99">
        <v>1.7765079581287988</v>
      </c>
      <c r="Q46" s="99">
        <v>2.0395074955873222</v>
      </c>
      <c r="R46" s="99">
        <v>2.0751132944583484</v>
      </c>
      <c r="S46" s="99">
        <v>1.9474771350400262</v>
      </c>
      <c r="T46" s="99">
        <v>1.8664962402192713</v>
      </c>
      <c r="U46" s="99">
        <v>1.5282122565465348</v>
      </c>
      <c r="V46" s="99">
        <v>1.7881576762607656</v>
      </c>
      <c r="W46" s="99">
        <v>1.7037954478369388</v>
      </c>
      <c r="DA46" s="63" t="s">
        <v>2788</v>
      </c>
    </row>
    <row r="47" spans="1:105" ht="12.95" customHeight="1" x14ac:dyDescent="0.25">
      <c r="A47" s="121" t="s">
        <v>92</v>
      </c>
      <c r="B47" s="123">
        <f t="shared" ref="B47:W47" si="20">B48</f>
        <v>0.27069598232403003</v>
      </c>
      <c r="C47" s="123">
        <f t="shared" si="20"/>
        <v>0.28103147338164747</v>
      </c>
      <c r="D47" s="123">
        <f t="shared" si="20"/>
        <v>0.31547750861822821</v>
      </c>
      <c r="E47" s="123">
        <f t="shared" si="20"/>
        <v>0.68387987092382851</v>
      </c>
      <c r="F47" s="123">
        <f t="shared" si="20"/>
        <v>0.26747065040936835</v>
      </c>
      <c r="G47" s="123">
        <f t="shared" si="20"/>
        <v>0.3136995687604392</v>
      </c>
      <c r="H47" s="123">
        <f t="shared" si="20"/>
        <v>0.54436743462905213</v>
      </c>
      <c r="I47" s="123">
        <f t="shared" si="20"/>
        <v>0.31917033717145865</v>
      </c>
      <c r="J47" s="123">
        <f t="shared" si="20"/>
        <v>0.33263446657671702</v>
      </c>
      <c r="K47" s="123">
        <f t="shared" si="20"/>
        <v>0.35800948436687025</v>
      </c>
      <c r="L47" s="123">
        <f t="shared" si="20"/>
        <v>0.45106202958238439</v>
      </c>
      <c r="M47" s="123">
        <f t="shared" si="20"/>
        <v>0.45793451744775926</v>
      </c>
      <c r="N47" s="123">
        <f t="shared" si="20"/>
        <v>0.49841792149307718</v>
      </c>
      <c r="O47" s="123">
        <f t="shared" si="20"/>
        <v>0.53609055481320944</v>
      </c>
      <c r="P47" s="123">
        <f t="shared" si="20"/>
        <v>0.55062496698777463</v>
      </c>
      <c r="Q47" s="123">
        <f t="shared" si="20"/>
        <v>0.57596390960503863</v>
      </c>
      <c r="R47" s="123">
        <f t="shared" si="20"/>
        <v>0.56175991044947049</v>
      </c>
      <c r="S47" s="123">
        <f t="shared" si="20"/>
        <v>0.49648674855777281</v>
      </c>
      <c r="T47" s="123">
        <f t="shared" si="20"/>
        <v>0.54914400426020138</v>
      </c>
      <c r="U47" s="123">
        <f t="shared" si="20"/>
        <v>0.56561810639677934</v>
      </c>
      <c r="V47" s="123">
        <f t="shared" si="20"/>
        <v>0.57506955999404119</v>
      </c>
      <c r="W47" s="123">
        <f t="shared" si="20"/>
        <v>0.58356713594234066</v>
      </c>
      <c r="DA47" s="130" t="s">
        <v>2789</v>
      </c>
    </row>
    <row r="48" spans="1:105" ht="12" customHeight="1" x14ac:dyDescent="0.25">
      <c r="A48" s="97" t="s">
        <v>53</v>
      </c>
      <c r="B48" s="99">
        <f>RES_hhdet_fech!B48/RES_summary!B$19</f>
        <v>0.27069598232403003</v>
      </c>
      <c r="C48" s="99">
        <f>RES_hhdet_fech!C48/RES_summary!C$19</f>
        <v>0.28103147338164747</v>
      </c>
      <c r="D48" s="99">
        <f>RES_hhdet_fech!D48/RES_summary!D$19</f>
        <v>0.31547750861822821</v>
      </c>
      <c r="E48" s="99">
        <f>RES_hhdet_fech!E48/RES_summary!E$19</f>
        <v>0.68387987092382851</v>
      </c>
      <c r="F48" s="99">
        <f>RES_hhdet_fech!F48/RES_summary!F$19</f>
        <v>0.26747065040936835</v>
      </c>
      <c r="G48" s="99">
        <f>RES_hhdet_fech!G48/RES_summary!G$19</f>
        <v>0.3136995687604392</v>
      </c>
      <c r="H48" s="99">
        <f>RES_hhdet_fech!H48/RES_summary!H$19</f>
        <v>0.54436743462905213</v>
      </c>
      <c r="I48" s="99">
        <f>RES_hhdet_fech!I48/RES_summary!I$19</f>
        <v>0.31917033717145865</v>
      </c>
      <c r="J48" s="99">
        <f>RES_hhdet_fech!J48/RES_summary!J$19</f>
        <v>0.33263446657671702</v>
      </c>
      <c r="K48" s="99">
        <f>RES_hhdet_fech!K48/RES_summary!K$19</f>
        <v>0.35800948436687025</v>
      </c>
      <c r="L48" s="99">
        <f>RES_hhdet_fech!L48/RES_summary!L$19</f>
        <v>0.45106202958238439</v>
      </c>
      <c r="M48" s="99">
        <f>RES_hhdet_fech!M48/RES_summary!M$19</f>
        <v>0.45793451744775926</v>
      </c>
      <c r="N48" s="99">
        <f>RES_hhdet_fech!N48/RES_summary!N$19</f>
        <v>0.49841792149307718</v>
      </c>
      <c r="O48" s="99">
        <f>RES_hhdet_fech!O48/RES_summary!O$19</f>
        <v>0.53609055481320944</v>
      </c>
      <c r="P48" s="99">
        <f>RES_hhdet_fech!P48/RES_summary!P$19</f>
        <v>0.55062496698777463</v>
      </c>
      <c r="Q48" s="99">
        <f>RES_hhdet_fech!Q48/RES_summary!Q$19</f>
        <v>0.57596390960503863</v>
      </c>
      <c r="R48" s="99">
        <f>RES_hhdet_fech!R48/RES_summary!R$19</f>
        <v>0.56175991044947049</v>
      </c>
      <c r="S48" s="99">
        <f>RES_hhdet_fech!S48/RES_summary!S$19</f>
        <v>0.49648674855777281</v>
      </c>
      <c r="T48" s="99">
        <f>RES_hhdet_fech!T48/RES_summary!T$19</f>
        <v>0.54914400426020138</v>
      </c>
      <c r="U48" s="99">
        <f>RES_hhdet_fech!U48/RES_summary!U$19</f>
        <v>0.56561810639677934</v>
      </c>
      <c r="V48" s="99">
        <f>RES_hhdet_fech!V48/RES_summary!V$19</f>
        <v>0.57506955999404119</v>
      </c>
      <c r="W48" s="99">
        <f>RES_hhdet_fech!W48/RES_summary!W$19</f>
        <v>0.58356713594234066</v>
      </c>
      <c r="DA48" s="63" t="s">
        <v>2790</v>
      </c>
    </row>
    <row r="49" spans="1:105" ht="12" customHeight="1" x14ac:dyDescent="0.25">
      <c r="A49" s="121" t="s">
        <v>55</v>
      </c>
      <c r="B49" s="123">
        <v>14.691195385704015</v>
      </c>
      <c r="C49" s="123">
        <v>14.173211943238003</v>
      </c>
      <c r="D49" s="123">
        <v>14.32821830893351</v>
      </c>
      <c r="E49" s="123">
        <v>14.216431185443069</v>
      </c>
      <c r="F49" s="123">
        <v>14.066899369298934</v>
      </c>
      <c r="G49" s="123">
        <v>13.344775765595349</v>
      </c>
      <c r="H49" s="123">
        <v>13.52687829946405</v>
      </c>
      <c r="I49" s="123">
        <v>13.246936400953096</v>
      </c>
      <c r="J49" s="123">
        <v>13.272895353491954</v>
      </c>
      <c r="K49" s="123">
        <v>12.853197644583533</v>
      </c>
      <c r="L49" s="123">
        <v>12.650343822481585</v>
      </c>
      <c r="M49" s="123">
        <v>13.424344248486829</v>
      </c>
      <c r="N49" s="123">
        <v>13.391236888611804</v>
      </c>
      <c r="O49" s="123">
        <v>13.918272674602647</v>
      </c>
      <c r="P49" s="123">
        <v>14.314616804613184</v>
      </c>
      <c r="Q49" s="123">
        <v>12.843094535075851</v>
      </c>
      <c r="R49" s="123">
        <v>12.682056340652959</v>
      </c>
      <c r="S49" s="123">
        <v>9.9919600019546539</v>
      </c>
      <c r="T49" s="123">
        <v>11.869968043906026</v>
      </c>
      <c r="U49" s="123">
        <v>12.610569556122867</v>
      </c>
      <c r="V49" s="123">
        <v>9.8899677810202196</v>
      </c>
      <c r="W49" s="123">
        <v>10.848033895869447</v>
      </c>
      <c r="DA49" s="130" t="s">
        <v>2791</v>
      </c>
    </row>
    <row r="50" spans="1:105" ht="12" customHeight="1" x14ac:dyDescent="0.25">
      <c r="A50" s="97" t="s">
        <v>138</v>
      </c>
      <c r="B50" s="99">
        <v>15.488866115404702</v>
      </c>
      <c r="C50" s="99">
        <v>15.207554139370044</v>
      </c>
      <c r="D50" s="99">
        <v>15.265511143901119</v>
      </c>
      <c r="E50" s="99">
        <v>15.099153428282239</v>
      </c>
      <c r="F50" s="99">
        <v>14.774195356093411</v>
      </c>
      <c r="G50" s="99">
        <v>13.92977822686991</v>
      </c>
      <c r="H50" s="99">
        <v>14.375760295490199</v>
      </c>
      <c r="I50" s="99">
        <v>13.890895047908204</v>
      </c>
      <c r="J50" s="99">
        <v>13.85044164231358</v>
      </c>
      <c r="K50" s="99">
        <v>13.425344045401737</v>
      </c>
      <c r="L50" s="99">
        <v>13.210435951374899</v>
      </c>
      <c r="M50" s="99">
        <v>13.882040266592549</v>
      </c>
      <c r="N50" s="99">
        <v>14.368236811892675</v>
      </c>
      <c r="O50" s="99">
        <v>14.454959406831616</v>
      </c>
      <c r="P50" s="99">
        <v>14.126802349378178</v>
      </c>
      <c r="Q50" s="99">
        <v>13.891585041743905</v>
      </c>
      <c r="R50" s="99">
        <v>13.556036716641994</v>
      </c>
      <c r="S50" s="99">
        <v>10.218168389815881</v>
      </c>
      <c r="T50" s="99">
        <v>12.41625145442306</v>
      </c>
      <c r="U50" s="99">
        <v>13.253791420633442</v>
      </c>
      <c r="V50" s="99">
        <v>10.169452846384027</v>
      </c>
      <c r="W50" s="99">
        <v>11.371848308957418</v>
      </c>
      <c r="DA50" s="63" t="s">
        <v>2792</v>
      </c>
    </row>
    <row r="51" spans="1:105" ht="12" customHeight="1" x14ac:dyDescent="0.25">
      <c r="A51" s="97" t="s">
        <v>137</v>
      </c>
      <c r="B51" s="99">
        <v>0</v>
      </c>
      <c r="C51" s="99">
        <v>11.473955219167552</v>
      </c>
      <c r="D51" s="99">
        <v>11.552165925235251</v>
      </c>
      <c r="E51" s="99">
        <v>11.446176784348877</v>
      </c>
      <c r="F51" s="99">
        <v>11.26976880200592</v>
      </c>
      <c r="G51" s="99">
        <v>10.652531065854257</v>
      </c>
      <c r="H51" s="99">
        <v>10.940393225166304</v>
      </c>
      <c r="I51" s="99">
        <v>10.643852180257557</v>
      </c>
      <c r="J51" s="99">
        <v>10.65556766588251</v>
      </c>
      <c r="K51" s="99">
        <v>10.182593962938236</v>
      </c>
      <c r="L51" s="99">
        <v>10.185642489996567</v>
      </c>
      <c r="M51" s="99">
        <v>10.822608541700939</v>
      </c>
      <c r="N51" s="99">
        <v>10.990556572431482</v>
      </c>
      <c r="O51" s="99">
        <v>11.640199487138654</v>
      </c>
      <c r="P51" s="99">
        <v>11.658395444062245</v>
      </c>
      <c r="Q51" s="99">
        <v>10.775934356150282</v>
      </c>
      <c r="R51" s="99">
        <v>10.531455611249065</v>
      </c>
      <c r="S51" s="99">
        <v>8.0154134920166875</v>
      </c>
      <c r="T51" s="99">
        <v>10.059387921603069</v>
      </c>
      <c r="U51" s="99">
        <v>11.099966750312893</v>
      </c>
      <c r="V51" s="99">
        <v>8.4443475833552792</v>
      </c>
      <c r="W51" s="99">
        <v>9.5820305232044714</v>
      </c>
      <c r="DA51" s="63" t="s">
        <v>2793</v>
      </c>
    </row>
    <row r="52" spans="1:105" ht="12" customHeight="1" x14ac:dyDescent="0.25">
      <c r="A52" s="100" t="s">
        <v>216</v>
      </c>
      <c r="B52" s="102">
        <v>0</v>
      </c>
      <c r="C52" s="102">
        <v>7.3369388579402903</v>
      </c>
      <c r="D52" s="102">
        <v>7.4056956034952872</v>
      </c>
      <c r="E52" s="102">
        <v>7.3208970657568697</v>
      </c>
      <c r="F52" s="102">
        <v>7.2661475623015495</v>
      </c>
      <c r="G52" s="102">
        <v>6.8551901425600201</v>
      </c>
      <c r="H52" s="102">
        <v>6.8943177133442335</v>
      </c>
      <c r="I52" s="102">
        <v>6.7723509578083947</v>
      </c>
      <c r="J52" s="102">
        <v>6.7796164136820041</v>
      </c>
      <c r="K52" s="102">
        <v>6.1899905088556038</v>
      </c>
      <c r="L52" s="102">
        <v>6.392536203344287</v>
      </c>
      <c r="M52" s="102">
        <v>6.8698195574722494</v>
      </c>
      <c r="N52" s="102">
        <v>6.6006657441489853</v>
      </c>
      <c r="O52" s="102">
        <v>7.8419684144497657</v>
      </c>
      <c r="P52" s="102">
        <v>8.2532174300043017</v>
      </c>
      <c r="Q52" s="102">
        <v>6.2892642199990165</v>
      </c>
      <c r="R52" s="102">
        <v>6.0439060362413981</v>
      </c>
      <c r="S52" s="102">
        <v>4.4946531610115494</v>
      </c>
      <c r="T52" s="102">
        <v>5.9002538966317601</v>
      </c>
      <c r="U52" s="102">
        <v>6.7791283817666432</v>
      </c>
      <c r="V52" s="102">
        <v>4.9340717489742589</v>
      </c>
      <c r="W52" s="102">
        <v>5.6335444209668406</v>
      </c>
      <c r="DA52" s="131" t="s">
        <v>2794</v>
      </c>
    </row>
    <row r="53" spans="1:105" ht="12" customHeight="1" x14ac:dyDescent="0.25">
      <c r="A53" s="103" t="s">
        <v>52</v>
      </c>
      <c r="B53" s="105">
        <v>0</v>
      </c>
      <c r="C53" s="105">
        <v>4.1370163612272615</v>
      </c>
      <c r="D53" s="105">
        <v>4.1464703217399643</v>
      </c>
      <c r="E53" s="105">
        <v>4.1252797185920045</v>
      </c>
      <c r="F53" s="105">
        <v>4.0036212397043709</v>
      </c>
      <c r="G53" s="105">
        <v>3.7973409232942363</v>
      </c>
      <c r="H53" s="105">
        <v>4.0460755118220701</v>
      </c>
      <c r="I53" s="105">
        <v>3.8715012224491612</v>
      </c>
      <c r="J53" s="105">
        <v>3.8759512522005064</v>
      </c>
      <c r="K53" s="105">
        <v>3.9926034540826341</v>
      </c>
      <c r="L53" s="105">
        <v>3.7931062866522804</v>
      </c>
      <c r="M53" s="105">
        <v>3.9527889842286865</v>
      </c>
      <c r="N53" s="105">
        <v>4.3898908282824953</v>
      </c>
      <c r="O53" s="105">
        <v>3.7982310726888846</v>
      </c>
      <c r="P53" s="105">
        <v>3.4051780140579453</v>
      </c>
      <c r="Q53" s="105">
        <v>4.4866701361512664</v>
      </c>
      <c r="R53" s="105">
        <v>4.487549575007665</v>
      </c>
      <c r="S53" s="105">
        <v>3.5207603310051372</v>
      </c>
      <c r="T53" s="105">
        <v>4.1591340249713094</v>
      </c>
      <c r="U53" s="105">
        <v>4.3208383685462497</v>
      </c>
      <c r="V53" s="105">
        <v>3.510275834381019</v>
      </c>
      <c r="W53" s="105">
        <v>3.948486102237629</v>
      </c>
      <c r="DA53" s="132" t="s">
        <v>2795</v>
      </c>
    </row>
    <row r="54" spans="1:105" ht="12" customHeight="1" x14ac:dyDescent="0.25">
      <c r="A54" s="106" t="s">
        <v>122</v>
      </c>
      <c r="B54" s="102">
        <v>13.154526668241264</v>
      </c>
      <c r="C54" s="102">
        <v>12.10892847312914</v>
      </c>
      <c r="D54" s="102">
        <v>12.293589025092279</v>
      </c>
      <c r="E54" s="102">
        <v>12.096792379540823</v>
      </c>
      <c r="F54" s="102">
        <v>12.204552642836791</v>
      </c>
      <c r="G54" s="102">
        <v>11.612855125169931</v>
      </c>
      <c r="H54" s="102">
        <v>10.948148022558703</v>
      </c>
      <c r="I54" s="102">
        <v>10.950340833945004</v>
      </c>
      <c r="J54" s="102">
        <v>11.018598303816441</v>
      </c>
      <c r="K54" s="102">
        <v>10.001166279463936</v>
      </c>
      <c r="L54" s="102">
        <v>9.4928053371804886</v>
      </c>
      <c r="M54" s="102">
        <v>11.260641386194161</v>
      </c>
      <c r="N54" s="102">
        <v>9.5079538419151479</v>
      </c>
      <c r="O54" s="102">
        <v>12.837313885122807</v>
      </c>
      <c r="P54" s="102">
        <v>15.773296681115047</v>
      </c>
      <c r="Q54" s="102">
        <v>9.6187868285277496</v>
      </c>
      <c r="R54" s="102">
        <v>9.6525007386714137</v>
      </c>
      <c r="S54" s="102">
        <v>9.8359690244798852</v>
      </c>
      <c r="T54" s="102">
        <v>10.513299998336441</v>
      </c>
      <c r="U54" s="102">
        <v>10.593039770241086</v>
      </c>
      <c r="V54" s="102">
        <v>9.7582293939070404</v>
      </c>
      <c r="W54" s="102">
        <v>9.5722053720249392</v>
      </c>
      <c r="DA54" s="131" t="s">
        <v>2796</v>
      </c>
    </row>
    <row r="55" spans="1:105" ht="12" customHeight="1" x14ac:dyDescent="0.25">
      <c r="A55" s="107" t="s">
        <v>121</v>
      </c>
      <c r="B55" s="105">
        <v>11.054342304753876</v>
      </c>
      <c r="C55" s="105">
        <v>9.9496654378459848</v>
      </c>
      <c r="D55" s="105">
        <v>10.129211516619065</v>
      </c>
      <c r="E55" s="105">
        <v>9.9960542148768337</v>
      </c>
      <c r="F55" s="105">
        <v>10.161241797970527</v>
      </c>
      <c r="G55" s="105">
        <v>9.7282224798558889</v>
      </c>
      <c r="H55" s="105">
        <v>9.2286465074289943</v>
      </c>
      <c r="I55" s="105">
        <v>9.2928072159924326</v>
      </c>
      <c r="J55" s="105">
        <v>9.3384869165670512</v>
      </c>
      <c r="K55" s="105">
        <v>8.4006338675706225</v>
      </c>
      <c r="L55" s="105">
        <v>7.9342561946846564</v>
      </c>
      <c r="M55" s="105">
        <v>9.5127753977487934</v>
      </c>
      <c r="N55" s="105">
        <v>7.9566630428738714</v>
      </c>
      <c r="O55" s="105">
        <v>11.140903069375874</v>
      </c>
      <c r="P55" s="105">
        <v>14.026300630869878</v>
      </c>
      <c r="Q55" s="105">
        <v>8.1343083523187012</v>
      </c>
      <c r="R55" s="105">
        <v>8.1679677823268673</v>
      </c>
      <c r="S55" s="105">
        <v>8.2979080709220057</v>
      </c>
      <c r="T55" s="105">
        <v>8.9200366091837875</v>
      </c>
      <c r="U55" s="105">
        <v>9.1930729172987675</v>
      </c>
      <c r="V55" s="105">
        <v>8.3530357703565681</v>
      </c>
      <c r="W55" s="105">
        <v>8.4119369935189674</v>
      </c>
      <c r="DA55" s="132" t="s">
        <v>2797</v>
      </c>
    </row>
    <row r="56" spans="1:105" ht="12" customHeight="1" x14ac:dyDescent="0.25">
      <c r="A56" s="108" t="s">
        <v>53</v>
      </c>
      <c r="B56" s="99">
        <v>6.7674640925184768</v>
      </c>
      <c r="C56" s="99">
        <v>5.8507289501645232</v>
      </c>
      <c r="D56" s="99">
        <v>5.9742866908167374</v>
      </c>
      <c r="E56" s="99">
        <v>5.8815640146495536</v>
      </c>
      <c r="F56" s="99">
        <v>6.0415513916084276</v>
      </c>
      <c r="G56" s="99">
        <v>5.7699115824854186</v>
      </c>
      <c r="H56" s="99">
        <v>5.3573328420413073</v>
      </c>
      <c r="I56" s="99">
        <v>5.4567524834039869</v>
      </c>
      <c r="J56" s="99">
        <v>5.4690305762969267</v>
      </c>
      <c r="K56" s="99">
        <v>4.6725182980713091</v>
      </c>
      <c r="L56" s="99">
        <v>4.3029355878773838</v>
      </c>
      <c r="M56" s="99">
        <v>5.4671413244559126</v>
      </c>
      <c r="N56" s="99">
        <v>4.2990826906977002</v>
      </c>
      <c r="O56" s="99">
        <v>6.8930960616300476</v>
      </c>
      <c r="P56" s="99">
        <v>9.2472557339142281</v>
      </c>
      <c r="Q56" s="99">
        <v>4.0788045887600211</v>
      </c>
      <c r="R56" s="99">
        <v>4.0330515950966319</v>
      </c>
      <c r="S56" s="99">
        <v>4.0913654063695084</v>
      </c>
      <c r="T56" s="99">
        <v>4.8989211377957975</v>
      </c>
      <c r="U56" s="99">
        <v>4.9747659821520118</v>
      </c>
      <c r="V56" s="99">
        <v>4.5028197491375153</v>
      </c>
      <c r="W56" s="99">
        <v>4.6952216760947758</v>
      </c>
      <c r="DA56" s="63" t="s">
        <v>2798</v>
      </c>
    </row>
    <row r="57" spans="1:105" ht="12" customHeight="1" x14ac:dyDescent="0.25">
      <c r="A57" s="108" t="s">
        <v>52</v>
      </c>
      <c r="B57" s="99">
        <v>4.2868782122353997</v>
      </c>
      <c r="C57" s="99">
        <v>4.0989364876814616</v>
      </c>
      <c r="D57" s="99">
        <v>4.1549248258023272</v>
      </c>
      <c r="E57" s="99">
        <v>4.1144902002272783</v>
      </c>
      <c r="F57" s="99">
        <v>4.1196904063620989</v>
      </c>
      <c r="G57" s="99">
        <v>3.9583108973704695</v>
      </c>
      <c r="H57" s="99">
        <v>3.8713136653876856</v>
      </c>
      <c r="I57" s="99">
        <v>3.8360547325884458</v>
      </c>
      <c r="J57" s="99">
        <v>3.8694563402701259</v>
      </c>
      <c r="K57" s="99">
        <v>3.7281155694993147</v>
      </c>
      <c r="L57" s="99">
        <v>3.6313206068072725</v>
      </c>
      <c r="M57" s="99">
        <v>4.0456340732928826</v>
      </c>
      <c r="N57" s="99">
        <v>3.6575803521761725</v>
      </c>
      <c r="O57" s="99">
        <v>4.2478070077458234</v>
      </c>
      <c r="P57" s="99">
        <v>4.7790448969556483</v>
      </c>
      <c r="Q57" s="99">
        <v>4.0555037635586801</v>
      </c>
      <c r="R57" s="99">
        <v>4.1349161872302336</v>
      </c>
      <c r="S57" s="99">
        <v>4.2065426645524981</v>
      </c>
      <c r="T57" s="99">
        <v>4.0211154713879882</v>
      </c>
      <c r="U57" s="99">
        <v>4.2183069351467557</v>
      </c>
      <c r="V57" s="99">
        <v>3.850216021219051</v>
      </c>
      <c r="W57" s="99">
        <v>3.7167153174241934</v>
      </c>
      <c r="DA57" s="63" t="s">
        <v>2799</v>
      </c>
    </row>
    <row r="58" spans="1:105" ht="12" customHeight="1" x14ac:dyDescent="0.25">
      <c r="A58" s="121" t="s">
        <v>54</v>
      </c>
      <c r="B58" s="123">
        <v>6.4712624844364637</v>
      </c>
      <c r="C58" s="123">
        <v>6.6238817807213151</v>
      </c>
      <c r="D58" s="123">
        <v>5.5975465998097649</v>
      </c>
      <c r="E58" s="123">
        <v>5.0818903774848527</v>
      </c>
      <c r="F58" s="123">
        <v>5.6118544696128803</v>
      </c>
      <c r="G58" s="123">
        <v>5.895318127962426</v>
      </c>
      <c r="H58" s="123">
        <v>5.8616216228892739</v>
      </c>
      <c r="I58" s="123">
        <v>5.1456787410633975</v>
      </c>
      <c r="J58" s="123">
        <v>5.4484169163306673</v>
      </c>
      <c r="K58" s="123">
        <v>6.0978648676050948</v>
      </c>
      <c r="L58" s="123">
        <v>5.2596278292047867</v>
      </c>
      <c r="M58" s="123">
        <v>6.1745852643371988</v>
      </c>
      <c r="N58" s="123">
        <v>6.1117378472469808</v>
      </c>
      <c r="O58" s="123">
        <v>6.2882875176889446</v>
      </c>
      <c r="P58" s="123">
        <v>6.6260374222610894</v>
      </c>
      <c r="Q58" s="123">
        <v>4.5943762778820618</v>
      </c>
      <c r="R58" s="123">
        <v>4.6527647053013652</v>
      </c>
      <c r="S58" s="123">
        <v>4.0352377930696548</v>
      </c>
      <c r="T58" s="123">
        <v>4.6695448782541513</v>
      </c>
      <c r="U58" s="123">
        <v>5.0842580616799253</v>
      </c>
      <c r="V58" s="123">
        <v>3.0820624830770025</v>
      </c>
      <c r="W58" s="123">
        <v>2.480438122031114</v>
      </c>
      <c r="DA58" s="130" t="s">
        <v>2800</v>
      </c>
    </row>
    <row r="59" spans="1:105" ht="12" customHeight="1" x14ac:dyDescent="0.25">
      <c r="A59" s="97" t="s">
        <v>50</v>
      </c>
      <c r="B59" s="99">
        <v>7.0306975618746508</v>
      </c>
      <c r="C59" s="99">
        <v>8.9724287427046363</v>
      </c>
      <c r="D59" s="99">
        <v>5.1775278727073486</v>
      </c>
      <c r="E59" s="99">
        <v>3.2930666929154682</v>
      </c>
      <c r="F59" s="99">
        <v>6.2680341617583917</v>
      </c>
      <c r="G59" s="99">
        <v>8.3355073237095159</v>
      </c>
      <c r="H59" s="99">
        <v>8.848180335322418</v>
      </c>
      <c r="I59" s="99">
        <v>3.823541590685029</v>
      </c>
      <c r="J59" s="99">
        <v>4.2281982398198794</v>
      </c>
      <c r="K59" s="99">
        <v>9.6804603775380791</v>
      </c>
      <c r="L59" s="99">
        <v>8.4377117420798822</v>
      </c>
      <c r="M59" s="99">
        <v>5.6060378917566211</v>
      </c>
      <c r="N59" s="99">
        <v>4.4571904056366023</v>
      </c>
      <c r="O59" s="99">
        <v>6.3950742121797388</v>
      </c>
      <c r="P59" s="99">
        <v>7.7240608896542584</v>
      </c>
      <c r="Q59" s="99">
        <v>6.2779809631671819</v>
      </c>
      <c r="R59" s="99">
        <v>6.2213323871132706</v>
      </c>
      <c r="S59" s="99">
        <v>4.7713036414005856</v>
      </c>
      <c r="T59" s="99">
        <v>5.2687398876383487</v>
      </c>
      <c r="U59" s="99">
        <v>6.5027433232619698</v>
      </c>
      <c r="V59" s="99">
        <v>5.1080883220926374</v>
      </c>
      <c r="W59" s="99">
        <v>2.6333469637663631</v>
      </c>
      <c r="DA59" s="63" t="s">
        <v>2801</v>
      </c>
    </row>
    <row r="60" spans="1:105" ht="12" customHeight="1" x14ac:dyDescent="0.25">
      <c r="A60" s="109" t="s">
        <v>120</v>
      </c>
      <c r="B60" s="110">
        <v>6.1008108260691154</v>
      </c>
      <c r="C60" s="110">
        <v>5.3950384890409078</v>
      </c>
      <c r="D60" s="110">
        <v>5.7180585113555198</v>
      </c>
      <c r="E60" s="110">
        <v>5.4399741866407902</v>
      </c>
      <c r="F60" s="110">
        <v>5.4755447391033609</v>
      </c>
      <c r="G60" s="110">
        <v>5.301626737276302</v>
      </c>
      <c r="H60" s="110">
        <v>5.1852279085753059</v>
      </c>
      <c r="I60" s="110">
        <v>5.3713332958877213</v>
      </c>
      <c r="J60" s="110">
        <v>5.6478868380476195</v>
      </c>
      <c r="K60" s="110">
        <v>5.4013412390327833</v>
      </c>
      <c r="L60" s="110">
        <v>4.6597256483064138</v>
      </c>
      <c r="M60" s="110">
        <v>6.2445763509447634</v>
      </c>
      <c r="N60" s="110">
        <v>6.2240752045923005</v>
      </c>
      <c r="O60" s="110">
        <v>6.2828511900595743</v>
      </c>
      <c r="P60" s="110">
        <v>6.5716931762758453</v>
      </c>
      <c r="Q60" s="110">
        <v>4.5092380568001653</v>
      </c>
      <c r="R60" s="110">
        <v>4.5704004426766316</v>
      </c>
      <c r="S60" s="110">
        <v>3.9945862083342356</v>
      </c>
      <c r="T60" s="110">
        <v>4.6306266143406321</v>
      </c>
      <c r="U60" s="110">
        <v>4.9756290317426046</v>
      </c>
      <c r="V60" s="110">
        <v>2.9100808796944895</v>
      </c>
      <c r="W60" s="110">
        <v>2.4704706963916987</v>
      </c>
      <c r="DA60" s="60" t="s">
        <v>2802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208.42511486743928</v>
      </c>
      <c r="C62" s="118">
        <f t="shared" si="21"/>
        <v>221.54853245990307</v>
      </c>
      <c r="D62" s="118">
        <f t="shared" si="21"/>
        <v>211.52643879677905</v>
      </c>
      <c r="E62" s="118">
        <f t="shared" si="21"/>
        <v>216.54883029297667</v>
      </c>
      <c r="F62" s="118">
        <f t="shared" si="21"/>
        <v>226.37372891745119</v>
      </c>
      <c r="G62" s="118">
        <f t="shared" si="21"/>
        <v>221.27036182046552</v>
      </c>
      <c r="H62" s="118">
        <f t="shared" si="21"/>
        <v>201.50045640929343</v>
      </c>
      <c r="I62" s="118">
        <f t="shared" si="21"/>
        <v>195.1792274147848</v>
      </c>
      <c r="J62" s="118">
        <f t="shared" si="21"/>
        <v>198.59881617040341</v>
      </c>
      <c r="K62" s="118">
        <f t="shared" si="21"/>
        <v>183.27801292374673</v>
      </c>
      <c r="L62" s="118">
        <f t="shared" si="21"/>
        <v>203.71132142017942</v>
      </c>
      <c r="M62" s="118">
        <f t="shared" si="21"/>
        <v>187.64542973156534</v>
      </c>
      <c r="N62" s="118">
        <f t="shared" si="21"/>
        <v>165.81985993254574</v>
      </c>
      <c r="O62" s="118">
        <f t="shared" si="21"/>
        <v>173.73653279542754</v>
      </c>
      <c r="P62" s="118">
        <f t="shared" si="21"/>
        <v>156.29852020526644</v>
      </c>
      <c r="Q62" s="118">
        <f t="shared" si="21"/>
        <v>158.39259556101248</v>
      </c>
      <c r="R62" s="118">
        <f t="shared" ref="R62:V62" si="22">R63+R66+R68+R77</f>
        <v>154.94588000724389</v>
      </c>
      <c r="S62" s="118">
        <f t="shared" si="22"/>
        <v>161.22626546945253</v>
      </c>
      <c r="T62" s="118">
        <f t="shared" si="22"/>
        <v>139.7570416537925</v>
      </c>
      <c r="U62" s="118">
        <f t="shared" si="22"/>
        <v>134.60139812468273</v>
      </c>
      <c r="V62" s="118">
        <f t="shared" si="22"/>
        <v>133.84374247773098</v>
      </c>
      <c r="W62" s="118">
        <f t="shared" ref="W62" si="23">W63+W66+W68+W77</f>
        <v>125.85427097744301</v>
      </c>
      <c r="DA62" s="129" t="s">
        <v>2803</v>
      </c>
    </row>
    <row r="63" spans="1:105" ht="12.95" customHeight="1" x14ac:dyDescent="0.25">
      <c r="A63" s="121" t="s">
        <v>57</v>
      </c>
      <c r="B63" s="123">
        <f t="shared" ref="B63:Q63" si="24">SUM(B64:B65)</f>
        <v>187.48208780663791</v>
      </c>
      <c r="C63" s="123">
        <f t="shared" si="24"/>
        <v>200.37410073014462</v>
      </c>
      <c r="D63" s="123">
        <f t="shared" si="24"/>
        <v>190.80703809222638</v>
      </c>
      <c r="E63" s="123">
        <f t="shared" si="24"/>
        <v>196.07083074290264</v>
      </c>
      <c r="F63" s="123">
        <f t="shared" si="24"/>
        <v>206.39675244532833</v>
      </c>
      <c r="G63" s="123">
        <f t="shared" si="24"/>
        <v>201.61159151976273</v>
      </c>
      <c r="H63" s="123">
        <f t="shared" si="24"/>
        <v>182.7974354171302</v>
      </c>
      <c r="I63" s="123">
        <f t="shared" si="24"/>
        <v>176.64037025617245</v>
      </c>
      <c r="J63" s="123">
        <f t="shared" si="24"/>
        <v>179.40196648017684</v>
      </c>
      <c r="K63" s="123">
        <f t="shared" si="24"/>
        <v>166.06001239651795</v>
      </c>
      <c r="L63" s="123">
        <f t="shared" si="24"/>
        <v>184.19889993395728</v>
      </c>
      <c r="M63" s="123">
        <f t="shared" si="24"/>
        <v>167.44390660821298</v>
      </c>
      <c r="N63" s="123">
        <f t="shared" si="24"/>
        <v>147.05936454688586</v>
      </c>
      <c r="O63" s="123">
        <f t="shared" si="24"/>
        <v>153.62451020776172</v>
      </c>
      <c r="P63" s="123">
        <f t="shared" si="24"/>
        <v>135.32937351738164</v>
      </c>
      <c r="Q63" s="123">
        <f t="shared" si="24"/>
        <v>141.1017235786754</v>
      </c>
      <c r="R63" s="123">
        <f t="shared" ref="R63:V63" si="25">SUM(R64:R65)</f>
        <v>138.73829587842516</v>
      </c>
      <c r="S63" s="123">
        <f t="shared" si="25"/>
        <v>145.59371263221058</v>
      </c>
      <c r="T63" s="123">
        <f t="shared" si="25"/>
        <v>123.98900698370353</v>
      </c>
      <c r="U63" s="123">
        <f t="shared" si="25"/>
        <v>116.80341256563214</v>
      </c>
      <c r="V63" s="123">
        <f t="shared" si="25"/>
        <v>119.98598691984296</v>
      </c>
      <c r="W63" s="123">
        <f t="shared" ref="W63" si="26">SUM(W64:W65)</f>
        <v>112.39276276991799</v>
      </c>
      <c r="DA63" s="130" t="s">
        <v>2804</v>
      </c>
    </row>
    <row r="64" spans="1:105" ht="12" customHeight="1" x14ac:dyDescent="0.25">
      <c r="A64" s="97" t="s">
        <v>217</v>
      </c>
      <c r="B64" s="99">
        <v>185.05246880403953</v>
      </c>
      <c r="C64" s="99">
        <v>197.78625592767196</v>
      </c>
      <c r="D64" s="99">
        <v>188.33948939304335</v>
      </c>
      <c r="E64" s="99">
        <v>193.59687647904485</v>
      </c>
      <c r="F64" s="99">
        <v>203.71192376083675</v>
      </c>
      <c r="G64" s="99">
        <v>198.99749612856863</v>
      </c>
      <c r="H64" s="99">
        <v>180.46983756136808</v>
      </c>
      <c r="I64" s="99">
        <v>174.33026082291263</v>
      </c>
      <c r="J64" s="99">
        <v>177.02626208702296</v>
      </c>
      <c r="K64" s="99">
        <v>163.85104823290166</v>
      </c>
      <c r="L64" s="99">
        <v>181.74293110736545</v>
      </c>
      <c r="M64" s="99">
        <v>165.17932211470375</v>
      </c>
      <c r="N64" s="99">
        <v>145.07598882196737</v>
      </c>
      <c r="O64" s="99">
        <v>151.51291603590562</v>
      </c>
      <c r="P64" s="99">
        <v>133.44344219589695</v>
      </c>
      <c r="Q64" s="99">
        <v>139.14923720134553</v>
      </c>
      <c r="R64" s="99">
        <v>136.79533589784418</v>
      </c>
      <c r="S64" s="99">
        <v>143.54669085885726</v>
      </c>
      <c r="T64" s="99">
        <v>122.20535199710612</v>
      </c>
      <c r="U64" s="99">
        <v>115.08083027879208</v>
      </c>
      <c r="V64" s="99">
        <v>118.22945867809518</v>
      </c>
      <c r="W64" s="99">
        <v>110.74019610718494</v>
      </c>
      <c r="DA64" s="63" t="s">
        <v>2805</v>
      </c>
    </row>
    <row r="65" spans="1:105" ht="12" customHeight="1" x14ac:dyDescent="0.25">
      <c r="A65" s="97" t="s">
        <v>53</v>
      </c>
      <c r="B65" s="99">
        <v>2.4296190025983666</v>
      </c>
      <c r="C65" s="99">
        <v>2.5878448024726697</v>
      </c>
      <c r="D65" s="99">
        <v>2.4675486991830402</v>
      </c>
      <c r="E65" s="99">
        <v>2.4739542638578054</v>
      </c>
      <c r="F65" s="99">
        <v>2.6848286844915683</v>
      </c>
      <c r="G65" s="99">
        <v>2.6140953911941121</v>
      </c>
      <c r="H65" s="99">
        <v>2.3275978557621344</v>
      </c>
      <c r="I65" s="99">
        <v>2.3101094332598144</v>
      </c>
      <c r="J65" s="99">
        <v>2.3757043931538853</v>
      </c>
      <c r="K65" s="99">
        <v>2.2089641636162773</v>
      </c>
      <c r="L65" s="99">
        <v>2.4559688265918163</v>
      </c>
      <c r="M65" s="99">
        <v>2.2645844935092332</v>
      </c>
      <c r="N65" s="99">
        <v>1.9833757249184765</v>
      </c>
      <c r="O65" s="99">
        <v>2.1115941718560935</v>
      </c>
      <c r="P65" s="99">
        <v>1.8859313214846964</v>
      </c>
      <c r="Q65" s="99">
        <v>1.9524863773298797</v>
      </c>
      <c r="R65" s="99">
        <v>1.942959980580989</v>
      </c>
      <c r="S65" s="99">
        <v>2.0470217733533262</v>
      </c>
      <c r="T65" s="99">
        <v>1.7836549865974161</v>
      </c>
      <c r="U65" s="99">
        <v>1.7225822868400686</v>
      </c>
      <c r="V65" s="99">
        <v>1.7565282417477777</v>
      </c>
      <c r="W65" s="99">
        <v>1.6525666627330557</v>
      </c>
      <c r="DA65" s="63" t="s">
        <v>2806</v>
      </c>
    </row>
    <row r="66" spans="1:105" ht="12.95" customHeight="1" x14ac:dyDescent="0.25">
      <c r="A66" s="121" t="s">
        <v>92</v>
      </c>
      <c r="B66" s="123">
        <f t="shared" ref="B66:W66" si="27">B67</f>
        <v>0.27071158601653184</v>
      </c>
      <c r="C66" s="123">
        <f t="shared" si="27"/>
        <v>0.27577931883332818</v>
      </c>
      <c r="D66" s="123">
        <f t="shared" si="27"/>
        <v>0.29126839857448539</v>
      </c>
      <c r="E66" s="123">
        <f t="shared" si="27"/>
        <v>0.6694444078771894</v>
      </c>
      <c r="F66" s="123">
        <f t="shared" si="27"/>
        <v>0.27836858326177549</v>
      </c>
      <c r="G66" s="123">
        <f t="shared" si="27"/>
        <v>0.34657704365684416</v>
      </c>
      <c r="H66" s="123">
        <f t="shared" si="27"/>
        <v>0.62491416456316384</v>
      </c>
      <c r="I66" s="123">
        <f t="shared" si="27"/>
        <v>0.34886461596173773</v>
      </c>
      <c r="J66" s="123">
        <f t="shared" si="27"/>
        <v>0.33947494568136288</v>
      </c>
      <c r="K66" s="123">
        <f t="shared" si="27"/>
        <v>0.35335960088157031</v>
      </c>
      <c r="L66" s="123">
        <f t="shared" si="27"/>
        <v>0.47229840598137235</v>
      </c>
      <c r="M66" s="123">
        <f t="shared" si="27"/>
        <v>0.52772536117463897</v>
      </c>
      <c r="N66" s="123">
        <f t="shared" si="27"/>
        <v>0.54093023590200473</v>
      </c>
      <c r="O66" s="123">
        <f t="shared" si="27"/>
        <v>0.58574608997883582</v>
      </c>
      <c r="P66" s="123">
        <f t="shared" si="27"/>
        <v>0.58676166512233363</v>
      </c>
      <c r="Q66" s="123">
        <f t="shared" si="27"/>
        <v>0.64412805443191501</v>
      </c>
      <c r="R66" s="123">
        <f t="shared" si="27"/>
        <v>0.62922425949085037</v>
      </c>
      <c r="S66" s="123">
        <f t="shared" si="27"/>
        <v>0.53846717823762746</v>
      </c>
      <c r="T66" s="123">
        <f t="shared" si="27"/>
        <v>0.64647891851202288</v>
      </c>
      <c r="U66" s="123">
        <f t="shared" si="27"/>
        <v>0.70861642259870883</v>
      </c>
      <c r="V66" s="123">
        <f t="shared" si="27"/>
        <v>0.75846214769794251</v>
      </c>
      <c r="W66" s="123">
        <f t="shared" si="27"/>
        <v>0.78779349331419912</v>
      </c>
      <c r="DA66" s="130" t="s">
        <v>2807</v>
      </c>
    </row>
    <row r="67" spans="1:105" ht="12" customHeight="1" x14ac:dyDescent="0.25">
      <c r="A67" s="97" t="s">
        <v>53</v>
      </c>
      <c r="B67" s="99">
        <f>RES_hhdet_fech!B67/RES_summary!B$19</f>
        <v>0.27071158601653184</v>
      </c>
      <c r="C67" s="99">
        <f>RES_hhdet_fech!C67/RES_summary!C$19</f>
        <v>0.27577931883332818</v>
      </c>
      <c r="D67" s="99">
        <f>RES_hhdet_fech!D67/RES_summary!D$19</f>
        <v>0.29126839857448539</v>
      </c>
      <c r="E67" s="99">
        <f>RES_hhdet_fech!E67/RES_summary!E$19</f>
        <v>0.6694444078771894</v>
      </c>
      <c r="F67" s="99">
        <f>RES_hhdet_fech!F67/RES_summary!F$19</f>
        <v>0.27836858326177549</v>
      </c>
      <c r="G67" s="99">
        <f>RES_hhdet_fech!G67/RES_summary!G$19</f>
        <v>0.34657704365684416</v>
      </c>
      <c r="H67" s="99">
        <f>RES_hhdet_fech!H67/RES_summary!H$19</f>
        <v>0.62491416456316384</v>
      </c>
      <c r="I67" s="99">
        <f>RES_hhdet_fech!I67/RES_summary!I$19</f>
        <v>0.34886461596173773</v>
      </c>
      <c r="J67" s="99">
        <f>RES_hhdet_fech!J67/RES_summary!J$19</f>
        <v>0.33947494568136288</v>
      </c>
      <c r="K67" s="99">
        <f>RES_hhdet_fech!K67/RES_summary!K$19</f>
        <v>0.35335960088157031</v>
      </c>
      <c r="L67" s="99">
        <f>RES_hhdet_fech!L67/RES_summary!L$19</f>
        <v>0.47229840598137235</v>
      </c>
      <c r="M67" s="99">
        <f>RES_hhdet_fech!M67/RES_summary!M$19</f>
        <v>0.52772536117463897</v>
      </c>
      <c r="N67" s="99">
        <f>RES_hhdet_fech!N67/RES_summary!N$19</f>
        <v>0.54093023590200473</v>
      </c>
      <c r="O67" s="99">
        <f>RES_hhdet_fech!O67/RES_summary!O$19</f>
        <v>0.58574608997883582</v>
      </c>
      <c r="P67" s="99">
        <f>RES_hhdet_fech!P67/RES_summary!P$19</f>
        <v>0.58676166512233363</v>
      </c>
      <c r="Q67" s="99">
        <f>RES_hhdet_fech!Q67/RES_summary!Q$19</f>
        <v>0.64412805443191501</v>
      </c>
      <c r="R67" s="99">
        <f>RES_hhdet_fech!R67/RES_summary!R$19</f>
        <v>0.62922425949085037</v>
      </c>
      <c r="S67" s="99">
        <f>RES_hhdet_fech!S67/RES_summary!S$19</f>
        <v>0.53846717823762746</v>
      </c>
      <c r="T67" s="99">
        <f>RES_hhdet_fech!T67/RES_summary!T$19</f>
        <v>0.64647891851202288</v>
      </c>
      <c r="U67" s="99">
        <f>RES_hhdet_fech!U67/RES_summary!U$19</f>
        <v>0.70861642259870883</v>
      </c>
      <c r="V67" s="99">
        <f>RES_hhdet_fech!V67/RES_summary!V$19</f>
        <v>0.75846214769794251</v>
      </c>
      <c r="W67" s="99">
        <f>RES_hhdet_fech!W67/RES_summary!W$19</f>
        <v>0.78779349331419912</v>
      </c>
      <c r="DA67" s="63" t="s">
        <v>2808</v>
      </c>
    </row>
    <row r="68" spans="1:105" ht="12" customHeight="1" x14ac:dyDescent="0.25">
      <c r="A68" s="121" t="s">
        <v>55</v>
      </c>
      <c r="B68" s="123">
        <v>14.406959738795864</v>
      </c>
      <c r="C68" s="123">
        <v>13.771797143336663</v>
      </c>
      <c r="D68" s="123">
        <v>14.074302107728302</v>
      </c>
      <c r="E68" s="123">
        <v>13.903155161999541</v>
      </c>
      <c r="F68" s="123">
        <v>13.654170792234108</v>
      </c>
      <c r="G68" s="123">
        <v>13.30829819303011</v>
      </c>
      <c r="H68" s="123">
        <v>12.212147513008969</v>
      </c>
      <c r="I68" s="123">
        <v>12.330281571607991</v>
      </c>
      <c r="J68" s="123">
        <v>12.506067651976112</v>
      </c>
      <c r="K68" s="123">
        <v>10.450649653731688</v>
      </c>
      <c r="L68" s="123">
        <v>12.805839833457028</v>
      </c>
      <c r="M68" s="123">
        <v>13.001806745264934</v>
      </c>
      <c r="N68" s="123">
        <v>10.587932828525055</v>
      </c>
      <c r="O68" s="123">
        <v>12.681347626451155</v>
      </c>
      <c r="P68" s="123">
        <v>14.02007565638038</v>
      </c>
      <c r="Q68" s="123">
        <v>10.803439724292886</v>
      </c>
      <c r="R68" s="123">
        <v>10.148443085797487</v>
      </c>
      <c r="S68" s="123">
        <v>9.3832707360297665</v>
      </c>
      <c r="T68" s="123">
        <v>9.8298087734702655</v>
      </c>
      <c r="U68" s="123">
        <v>12.008309821618967</v>
      </c>
      <c r="V68" s="123">
        <v>8.7914574433704669</v>
      </c>
      <c r="W68" s="123">
        <v>9.3353643369315051</v>
      </c>
      <c r="DA68" s="130" t="s">
        <v>2809</v>
      </c>
    </row>
    <row r="69" spans="1:105" ht="12" customHeight="1" x14ac:dyDescent="0.25">
      <c r="A69" s="97" t="s">
        <v>134</v>
      </c>
      <c r="B69" s="99">
        <v>14.815311973051433</v>
      </c>
      <c r="C69" s="99">
        <v>14.258952831791339</v>
      </c>
      <c r="D69" s="99">
        <v>14.524921533204905</v>
      </c>
      <c r="E69" s="99">
        <v>14.306639330255198</v>
      </c>
      <c r="F69" s="99">
        <v>13.95706469294436</v>
      </c>
      <c r="G69" s="99">
        <v>13.61667961133824</v>
      </c>
      <c r="H69" s="99">
        <v>12.387268115222074</v>
      </c>
      <c r="I69" s="99">
        <v>12.517280042505377</v>
      </c>
      <c r="J69" s="99">
        <v>12.705016261202939</v>
      </c>
      <c r="K69" s="99">
        <v>10.651050067389491</v>
      </c>
      <c r="L69" s="99">
        <v>13.18836790126703</v>
      </c>
      <c r="M69" s="99">
        <v>13.35055966163111</v>
      </c>
      <c r="N69" s="99">
        <v>10.905257961418819</v>
      </c>
      <c r="O69" s="99">
        <v>12.960407513702876</v>
      </c>
      <c r="P69" s="99">
        <v>14.21938641332634</v>
      </c>
      <c r="Q69" s="99">
        <v>11.212634067833186</v>
      </c>
      <c r="R69" s="99">
        <v>10.530110036516572</v>
      </c>
      <c r="S69" s="99">
        <v>9.6923851436459092</v>
      </c>
      <c r="T69" s="99">
        <v>10.09481092923385</v>
      </c>
      <c r="U69" s="99">
        <v>12.312242839714408</v>
      </c>
      <c r="V69" s="99">
        <v>9.0314493871250612</v>
      </c>
      <c r="W69" s="99">
        <v>9.5872889417091631</v>
      </c>
      <c r="DA69" s="63" t="s">
        <v>2810</v>
      </c>
    </row>
    <row r="70" spans="1:105" ht="12" customHeight="1" x14ac:dyDescent="0.25">
      <c r="A70" s="97" t="s">
        <v>133</v>
      </c>
      <c r="B70" s="99">
        <v>11.640171141331496</v>
      </c>
      <c r="C70" s="99">
        <v>10.568290458998854</v>
      </c>
      <c r="D70" s="99">
        <v>10.883693513006113</v>
      </c>
      <c r="E70" s="99">
        <v>10.822180263968541</v>
      </c>
      <c r="F70" s="99">
        <v>10.676589770967199</v>
      </c>
      <c r="G70" s="99">
        <v>10.48486174375989</v>
      </c>
      <c r="H70" s="99">
        <v>9.5623764628495262</v>
      </c>
      <c r="I70" s="99">
        <v>9.760334318277458</v>
      </c>
      <c r="J70" s="99">
        <v>9.9990427522111371</v>
      </c>
      <c r="K70" s="99">
        <v>8.3348389874848205</v>
      </c>
      <c r="L70" s="99">
        <v>10.517153841531739</v>
      </c>
      <c r="M70" s="99">
        <v>10.803265712818412</v>
      </c>
      <c r="N70" s="99">
        <v>8.7864930497928526</v>
      </c>
      <c r="O70" s="99">
        <v>10.932253018975699</v>
      </c>
      <c r="P70" s="99">
        <v>12.399725958373882</v>
      </c>
      <c r="Q70" s="99">
        <v>9.189976476547427</v>
      </c>
      <c r="R70" s="99">
        <v>8.722342405040493</v>
      </c>
      <c r="S70" s="99">
        <v>8.1491115616395362</v>
      </c>
      <c r="T70" s="99">
        <v>8.7088884084045457</v>
      </c>
      <c r="U70" s="99">
        <v>10.896049989330294</v>
      </c>
      <c r="V70" s="99">
        <v>7.899439616608964</v>
      </c>
      <c r="W70" s="99">
        <v>8.47216678395624</v>
      </c>
      <c r="DA70" s="63" t="s">
        <v>2811</v>
      </c>
    </row>
    <row r="71" spans="1:105" ht="12" customHeight="1" x14ac:dyDescent="0.25">
      <c r="A71" s="100" t="s">
        <v>217</v>
      </c>
      <c r="B71" s="102">
        <v>7.6216100489069332</v>
      </c>
      <c r="C71" s="102">
        <v>6.5168342421907184</v>
      </c>
      <c r="D71" s="102">
        <v>6.7115428991538373</v>
      </c>
      <c r="E71" s="102">
        <v>6.6477587257078072</v>
      </c>
      <c r="F71" s="102">
        <v>6.6026542339286589</v>
      </c>
      <c r="G71" s="102">
        <v>6.4641065660545154</v>
      </c>
      <c r="H71" s="102">
        <v>5.7461199055857248</v>
      </c>
      <c r="I71" s="102">
        <v>5.9174478915065984</v>
      </c>
      <c r="J71" s="102">
        <v>6.0559459465733596</v>
      </c>
      <c r="K71" s="102">
        <v>4.7819194058740999</v>
      </c>
      <c r="L71" s="102">
        <v>6.3174688032964612</v>
      </c>
      <c r="M71" s="102">
        <v>6.5261388754429523</v>
      </c>
      <c r="N71" s="102">
        <v>4.9817033234210317</v>
      </c>
      <c r="O71" s="102">
        <v>7.0311602723011903</v>
      </c>
      <c r="P71" s="102">
        <v>8.3976694316668237</v>
      </c>
      <c r="Q71" s="102">
        <v>5.070760246892811</v>
      </c>
      <c r="R71" s="102">
        <v>4.7335884816901697</v>
      </c>
      <c r="S71" s="102">
        <v>4.2710933149295789</v>
      </c>
      <c r="T71" s="102">
        <v>4.7249905347979047</v>
      </c>
      <c r="U71" s="102">
        <v>6.2347542691319076</v>
      </c>
      <c r="V71" s="102">
        <v>4.3274061458067559</v>
      </c>
      <c r="W71" s="102">
        <v>4.7186649203656117</v>
      </c>
      <c r="DA71" s="131" t="s">
        <v>2812</v>
      </c>
    </row>
    <row r="72" spans="1:105" ht="12" customHeight="1" x14ac:dyDescent="0.25">
      <c r="A72" s="103" t="s">
        <v>52</v>
      </c>
      <c r="B72" s="105">
        <v>4.0185610924245658</v>
      </c>
      <c r="C72" s="105">
        <v>4.0514562168081358</v>
      </c>
      <c r="D72" s="105">
        <v>4.1721506138522777</v>
      </c>
      <c r="E72" s="105">
        <v>4.1744215382607326</v>
      </c>
      <c r="F72" s="105">
        <v>4.0739355370385413</v>
      </c>
      <c r="G72" s="105">
        <v>4.0207551777053752</v>
      </c>
      <c r="H72" s="105">
        <v>3.8162565572638014</v>
      </c>
      <c r="I72" s="105">
        <v>3.8428864267708587</v>
      </c>
      <c r="J72" s="105">
        <v>3.9430968056377784</v>
      </c>
      <c r="K72" s="105">
        <v>3.5529195816107215</v>
      </c>
      <c r="L72" s="105">
        <v>4.1996850382352759</v>
      </c>
      <c r="M72" s="105">
        <v>4.2771268373754605</v>
      </c>
      <c r="N72" s="105">
        <v>3.8047897263718187</v>
      </c>
      <c r="O72" s="105">
        <v>3.9010927466745082</v>
      </c>
      <c r="P72" s="105">
        <v>4.0020565267070571</v>
      </c>
      <c r="Q72" s="105">
        <v>4.119216229654616</v>
      </c>
      <c r="R72" s="105">
        <v>3.9887539233503224</v>
      </c>
      <c r="S72" s="105">
        <v>3.8780182467099573</v>
      </c>
      <c r="T72" s="105">
        <v>3.9838978736066419</v>
      </c>
      <c r="U72" s="105">
        <v>4.6612957201983871</v>
      </c>
      <c r="V72" s="105">
        <v>3.5720334708022099</v>
      </c>
      <c r="W72" s="105">
        <v>3.7535018635906283</v>
      </c>
      <c r="DA72" s="132" t="s">
        <v>2813</v>
      </c>
    </row>
    <row r="73" spans="1:105" ht="12" customHeight="1" x14ac:dyDescent="0.25">
      <c r="A73" s="106" t="s">
        <v>122</v>
      </c>
      <c r="B73" s="102">
        <v>13.154526668241267</v>
      </c>
      <c r="C73" s="102">
        <v>12.121258711463849</v>
      </c>
      <c r="D73" s="102">
        <v>12.309291495876426</v>
      </c>
      <c r="E73" s="102">
        <v>12.112613247200434</v>
      </c>
      <c r="F73" s="102">
        <v>12.222215993543427</v>
      </c>
      <c r="G73" s="102">
        <v>11.636576745699653</v>
      </c>
      <c r="H73" s="102">
        <v>10.93107572014768</v>
      </c>
      <c r="I73" s="102">
        <v>10.97346515711814</v>
      </c>
      <c r="J73" s="102">
        <v>11.036611778575377</v>
      </c>
      <c r="K73" s="102">
        <v>10.039136322757669</v>
      </c>
      <c r="L73" s="102">
        <v>9.5106931339503564</v>
      </c>
      <c r="M73" s="102">
        <v>11.23522956665637</v>
      </c>
      <c r="N73" s="102">
        <v>9.4945956505667297</v>
      </c>
      <c r="O73" s="102">
        <v>12.995488010883966</v>
      </c>
      <c r="P73" s="102">
        <v>15.964199520548062</v>
      </c>
      <c r="Q73" s="102">
        <v>9.7489579324991169</v>
      </c>
      <c r="R73" s="102">
        <v>9.7862640551672602</v>
      </c>
      <c r="S73" s="102">
        <v>9.9260615297401991</v>
      </c>
      <c r="T73" s="102">
        <v>10.334079705846277</v>
      </c>
      <c r="U73" s="102">
        <v>10.275280812289566</v>
      </c>
      <c r="V73" s="102">
        <v>9.585855841025209</v>
      </c>
      <c r="W73" s="102">
        <v>9.459737200089144</v>
      </c>
      <c r="DA73" s="131" t="s">
        <v>2814</v>
      </c>
    </row>
    <row r="74" spans="1:105" ht="12" customHeight="1" x14ac:dyDescent="0.25">
      <c r="A74" s="107" t="s">
        <v>121</v>
      </c>
      <c r="B74" s="105">
        <v>11.054342304753876</v>
      </c>
      <c r="C74" s="105">
        <v>9.9504556589373205</v>
      </c>
      <c r="D74" s="105">
        <v>10.129033201844681</v>
      </c>
      <c r="E74" s="105">
        <v>9.9949169587663462</v>
      </c>
      <c r="F74" s="105">
        <v>10.160584959918355</v>
      </c>
      <c r="G74" s="105">
        <v>9.7303122001740405</v>
      </c>
      <c r="H74" s="105">
        <v>9.2526018411495343</v>
      </c>
      <c r="I74" s="105">
        <v>9.3193822042524008</v>
      </c>
      <c r="J74" s="105">
        <v>9.3742291314616555</v>
      </c>
      <c r="K74" s="105">
        <v>8.4423181688530491</v>
      </c>
      <c r="L74" s="105">
        <v>7.9399212113522717</v>
      </c>
      <c r="M74" s="105">
        <v>9.4841154150917681</v>
      </c>
      <c r="N74" s="105">
        <v>7.993621920797799</v>
      </c>
      <c r="O74" s="105">
        <v>11.256713591148852</v>
      </c>
      <c r="P74" s="105">
        <v>14.125862240330934</v>
      </c>
      <c r="Q74" s="105">
        <v>7.9270993637908367</v>
      </c>
      <c r="R74" s="105">
        <v>7.9361748656878506</v>
      </c>
      <c r="S74" s="105">
        <v>8.0788276466955349</v>
      </c>
      <c r="T74" s="105">
        <v>8.7684565823802583</v>
      </c>
      <c r="U74" s="105">
        <v>9.0767493588266195</v>
      </c>
      <c r="V74" s="105">
        <v>8.4255703012039032</v>
      </c>
      <c r="W74" s="105">
        <v>8.5342599382088498</v>
      </c>
      <c r="DA74" s="132" t="s">
        <v>2815</v>
      </c>
    </row>
    <row r="75" spans="1:105" ht="12" customHeight="1" x14ac:dyDescent="0.25">
      <c r="A75" s="108" t="s">
        <v>53</v>
      </c>
      <c r="B75" s="99">
        <v>6.7674640925184759</v>
      </c>
      <c r="C75" s="99">
        <v>5.8515488749753928</v>
      </c>
      <c r="D75" s="99">
        <v>5.9742179609041637</v>
      </c>
      <c r="E75" s="99">
        <v>5.8806287440351293</v>
      </c>
      <c r="F75" s="99">
        <v>6.041043509976487</v>
      </c>
      <c r="G75" s="99">
        <v>5.7715734570262027</v>
      </c>
      <c r="H75" s="99">
        <v>5.3751021547560605</v>
      </c>
      <c r="I75" s="99">
        <v>5.4767589426990524</v>
      </c>
      <c r="J75" s="99">
        <v>5.4963012091344607</v>
      </c>
      <c r="K75" s="99">
        <v>4.7035330783798148</v>
      </c>
      <c r="L75" s="99">
        <v>4.3047136242163058</v>
      </c>
      <c r="M75" s="99">
        <v>5.4430146373894468</v>
      </c>
      <c r="N75" s="99">
        <v>4.324688409420677</v>
      </c>
      <c r="O75" s="99">
        <v>6.9919999907569679</v>
      </c>
      <c r="P75" s="99">
        <v>9.341796502863474</v>
      </c>
      <c r="Q75" s="99">
        <v>3.9234312240401268</v>
      </c>
      <c r="R75" s="99">
        <v>3.8601889908069</v>
      </c>
      <c r="S75" s="99">
        <v>3.9278703093017127</v>
      </c>
      <c r="T75" s="99">
        <v>4.7830571122226653</v>
      </c>
      <c r="U75" s="99">
        <v>4.8888534280178391</v>
      </c>
      <c r="V75" s="99">
        <v>4.5706342578124604</v>
      </c>
      <c r="W75" s="99">
        <v>4.8044129679798484</v>
      </c>
      <c r="DA75" s="63" t="s">
        <v>2816</v>
      </c>
    </row>
    <row r="76" spans="1:105" ht="12" customHeight="1" x14ac:dyDescent="0.25">
      <c r="A76" s="108" t="s">
        <v>52</v>
      </c>
      <c r="B76" s="99">
        <v>4.2868782122353988</v>
      </c>
      <c r="C76" s="99">
        <v>4.0989067839619278</v>
      </c>
      <c r="D76" s="99">
        <v>4.1548152409405192</v>
      </c>
      <c r="E76" s="99">
        <v>4.114288214731217</v>
      </c>
      <c r="F76" s="99">
        <v>4.1195414499418668</v>
      </c>
      <c r="G76" s="99">
        <v>3.9587387431478387</v>
      </c>
      <c r="H76" s="99">
        <v>3.8774996863934748</v>
      </c>
      <c r="I76" s="99">
        <v>3.842623261553348</v>
      </c>
      <c r="J76" s="99">
        <v>3.8779279223271943</v>
      </c>
      <c r="K76" s="99">
        <v>3.7387850904732338</v>
      </c>
      <c r="L76" s="99">
        <v>3.6352075871359641</v>
      </c>
      <c r="M76" s="99">
        <v>4.0411007777023213</v>
      </c>
      <c r="N76" s="99">
        <v>3.668933511377122</v>
      </c>
      <c r="O76" s="99">
        <v>4.264713600391886</v>
      </c>
      <c r="P76" s="99">
        <v>4.7840657374674578</v>
      </c>
      <c r="Q76" s="99">
        <v>4.0036681397507117</v>
      </c>
      <c r="R76" s="99">
        <v>4.075985874880951</v>
      </c>
      <c r="S76" s="99">
        <v>4.1509573373938222</v>
      </c>
      <c r="T76" s="99">
        <v>3.9853994701575921</v>
      </c>
      <c r="U76" s="99">
        <v>4.1878959308087822</v>
      </c>
      <c r="V76" s="99">
        <v>3.8549360433914437</v>
      </c>
      <c r="W76" s="99">
        <v>3.7298469702289996</v>
      </c>
      <c r="DA76" s="63" t="s">
        <v>2817</v>
      </c>
    </row>
    <row r="77" spans="1:105" ht="12" customHeight="1" x14ac:dyDescent="0.25">
      <c r="A77" s="121" t="s">
        <v>54</v>
      </c>
      <c r="B77" s="123">
        <v>6.2653557359889467</v>
      </c>
      <c r="C77" s="123">
        <v>7.126855267588458</v>
      </c>
      <c r="D77" s="123">
        <v>6.3538301982498817</v>
      </c>
      <c r="E77" s="123">
        <v>5.9053999801973154</v>
      </c>
      <c r="F77" s="123">
        <v>6.0444370966269902</v>
      </c>
      <c r="G77" s="123">
        <v>6.0038950640158406</v>
      </c>
      <c r="H77" s="123">
        <v>5.865959314591092</v>
      </c>
      <c r="I77" s="123">
        <v>5.8597109710426176</v>
      </c>
      <c r="J77" s="123">
        <v>6.3513070925690958</v>
      </c>
      <c r="K77" s="123">
        <v>6.4139912726155455</v>
      </c>
      <c r="L77" s="123">
        <v>6.2342832467837423</v>
      </c>
      <c r="M77" s="123">
        <v>6.6719910169127896</v>
      </c>
      <c r="N77" s="123">
        <v>7.6316323212328205</v>
      </c>
      <c r="O77" s="123">
        <v>6.8449288712358145</v>
      </c>
      <c r="P77" s="123">
        <v>6.3623093663820827</v>
      </c>
      <c r="Q77" s="123">
        <v>5.8433042036122878</v>
      </c>
      <c r="R77" s="123">
        <v>5.4299167835303876</v>
      </c>
      <c r="S77" s="123">
        <v>5.7108149229745502</v>
      </c>
      <c r="T77" s="123">
        <v>5.2917469781067004</v>
      </c>
      <c r="U77" s="123">
        <v>5.0810593148329088</v>
      </c>
      <c r="V77" s="123">
        <v>4.3078359668196313</v>
      </c>
      <c r="W77" s="123">
        <v>3.3383503772793142</v>
      </c>
      <c r="DA77" s="130" t="s">
        <v>2818</v>
      </c>
    </row>
    <row r="78" spans="1:105" ht="12" customHeight="1" x14ac:dyDescent="0.25">
      <c r="A78" s="97" t="s">
        <v>192</v>
      </c>
      <c r="B78" s="99">
        <v>6.395914729859574</v>
      </c>
      <c r="C78" s="99">
        <v>8.2883529855792197</v>
      </c>
      <c r="D78" s="99">
        <v>6.8470357244785243</v>
      </c>
      <c r="E78" s="99">
        <v>6.308356410506101</v>
      </c>
      <c r="F78" s="99">
        <v>6.599112088702924</v>
      </c>
      <c r="G78" s="99">
        <v>6.6980830420589426</v>
      </c>
      <c r="H78" s="99">
        <v>6.4874800350804938</v>
      </c>
      <c r="I78" s="99">
        <v>6.2465267225979861</v>
      </c>
      <c r="J78" s="99">
        <v>6.8243838976459008</v>
      </c>
      <c r="K78" s="99">
        <v>7.0551258975383293</v>
      </c>
      <c r="L78" s="99">
        <v>7.145321347267183</v>
      </c>
      <c r="M78" s="99">
        <v>6.949415175353419</v>
      </c>
      <c r="N78" s="99">
        <v>8.6261477964188042</v>
      </c>
      <c r="O78" s="99">
        <v>7.2496363535548314</v>
      </c>
      <c r="P78" s="99">
        <v>6.2155307639662682</v>
      </c>
      <c r="Q78" s="99">
        <v>6.4684435981430859</v>
      </c>
      <c r="R78" s="99">
        <v>5.7545384115301479</v>
      </c>
      <c r="S78" s="99">
        <v>6.286604694687167</v>
      </c>
      <c r="T78" s="99">
        <v>5.5324497484106123</v>
      </c>
      <c r="U78" s="99">
        <v>5.1213816586668965</v>
      </c>
      <c r="V78" s="99">
        <v>4.5423177181644014</v>
      </c>
      <c r="W78" s="99">
        <v>3.3848120581323644</v>
      </c>
      <c r="DA78" s="63" t="s">
        <v>2819</v>
      </c>
    </row>
    <row r="79" spans="1:105" ht="12" customHeight="1" x14ac:dyDescent="0.25">
      <c r="A79" s="109" t="s">
        <v>120</v>
      </c>
      <c r="B79" s="110">
        <v>6.1008108260691154</v>
      </c>
      <c r="C79" s="110">
        <v>5.4079338001193644</v>
      </c>
      <c r="D79" s="110">
        <v>5.7279861909328122</v>
      </c>
      <c r="E79" s="110">
        <v>5.443729339484257</v>
      </c>
      <c r="F79" s="110">
        <v>5.4728048820090596</v>
      </c>
      <c r="G79" s="110">
        <v>5.2969591706530128</v>
      </c>
      <c r="H79" s="110">
        <v>5.1848269714643056</v>
      </c>
      <c r="I79" s="110">
        <v>5.3743489948403349</v>
      </c>
      <c r="J79" s="110">
        <v>5.6539851902722704</v>
      </c>
      <c r="K79" s="110">
        <v>5.4043007211770737</v>
      </c>
      <c r="L79" s="110">
        <v>4.6588466209012145</v>
      </c>
      <c r="M79" s="110">
        <v>6.2385991826337381</v>
      </c>
      <c r="N79" s="110">
        <v>6.2175124604975158</v>
      </c>
      <c r="O79" s="110">
        <v>6.2817867705976909</v>
      </c>
      <c r="P79" s="110">
        <v>6.5717947150977531</v>
      </c>
      <c r="Q79" s="110">
        <v>4.5135312836736725</v>
      </c>
      <c r="R79" s="110">
        <v>4.5914808899416828</v>
      </c>
      <c r="S79" s="110">
        <v>4.0090846398894362</v>
      </c>
      <c r="T79" s="110">
        <v>4.6092333893578523</v>
      </c>
      <c r="U79" s="110">
        <v>4.9500589469092473</v>
      </c>
      <c r="V79" s="110">
        <v>2.8825858665911448</v>
      </c>
      <c r="W79" s="110">
        <v>2.4316520003849127</v>
      </c>
      <c r="DA79" s="60" t="s">
        <v>2820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234.03530702266863</v>
      </c>
      <c r="C81" s="118">
        <f t="shared" si="28"/>
        <v>250.6752261332382</v>
      </c>
      <c r="D81" s="118">
        <f t="shared" si="28"/>
        <v>232.58224492684272</v>
      </c>
      <c r="E81" s="118">
        <f t="shared" si="28"/>
        <v>236.57571842042401</v>
      </c>
      <c r="F81" s="118">
        <f t="shared" si="28"/>
        <v>249.24312752259902</v>
      </c>
      <c r="G81" s="118">
        <f t="shared" si="28"/>
        <v>236.75553726145461</v>
      </c>
      <c r="H81" s="118">
        <f t="shared" si="28"/>
        <v>230.16462069650527</v>
      </c>
      <c r="I81" s="118">
        <f t="shared" si="28"/>
        <v>199.70005421844223</v>
      </c>
      <c r="J81" s="118">
        <f t="shared" si="28"/>
        <v>203.23265657412685</v>
      </c>
      <c r="K81" s="118">
        <f t="shared" si="28"/>
        <v>211.05646437146407</v>
      </c>
      <c r="L81" s="118">
        <f t="shared" si="28"/>
        <v>204.51137199560935</v>
      </c>
      <c r="M81" s="118">
        <f t="shared" si="28"/>
        <v>157.13937651913335</v>
      </c>
      <c r="N81" s="118">
        <f t="shared" si="28"/>
        <v>168.58995648746782</v>
      </c>
      <c r="O81" s="118">
        <f t="shared" si="28"/>
        <v>166.48359259349917</v>
      </c>
      <c r="P81" s="118">
        <f t="shared" si="28"/>
        <v>162.6049005968473</v>
      </c>
      <c r="Q81" s="118">
        <f t="shared" si="28"/>
        <v>158.08165658771208</v>
      </c>
      <c r="R81" s="118">
        <f t="shared" ref="R81:V81" si="29">R82+R85+R87+R100</f>
        <v>167.74315990645809</v>
      </c>
      <c r="S81" s="118">
        <f t="shared" si="29"/>
        <v>154.70770297631614</v>
      </c>
      <c r="T81" s="118">
        <f t="shared" si="29"/>
        <v>165.91117685457107</v>
      </c>
      <c r="U81" s="118">
        <f t="shared" si="29"/>
        <v>123.5904533475006</v>
      </c>
      <c r="V81" s="118">
        <f t="shared" si="29"/>
        <v>134.20059241158697</v>
      </c>
      <c r="W81" s="118">
        <f t="shared" ref="W81" si="30">W82+W85+W87+W100</f>
        <v>136.47688565003983</v>
      </c>
      <c r="DA81" s="129" t="s">
        <v>2821</v>
      </c>
    </row>
    <row r="82" spans="1:105" ht="12.95" customHeight="1" x14ac:dyDescent="0.25">
      <c r="A82" s="121" t="s">
        <v>57</v>
      </c>
      <c r="B82" s="123">
        <f t="shared" ref="B82:Q82" si="31">SUM(B83:B84)</f>
        <v>212.97395583280075</v>
      </c>
      <c r="C82" s="123">
        <f t="shared" si="31"/>
        <v>230.3059245113831</v>
      </c>
      <c r="D82" s="123">
        <f t="shared" si="31"/>
        <v>213.4215176625529</v>
      </c>
      <c r="E82" s="123">
        <f t="shared" si="31"/>
        <v>218.22547492398323</v>
      </c>
      <c r="F82" s="123">
        <f t="shared" si="31"/>
        <v>230.52155365345547</v>
      </c>
      <c r="G82" s="123">
        <f t="shared" si="31"/>
        <v>218.16029014579587</v>
      </c>
      <c r="H82" s="123">
        <f t="shared" si="31"/>
        <v>211.70688550865714</v>
      </c>
      <c r="I82" s="123">
        <f t="shared" si="31"/>
        <v>183.37233131332471</v>
      </c>
      <c r="J82" s="123">
        <f t="shared" si="31"/>
        <v>186.80513708315496</v>
      </c>
      <c r="K82" s="123">
        <f t="shared" si="31"/>
        <v>194.41810728488034</v>
      </c>
      <c r="L82" s="123">
        <f t="shared" si="31"/>
        <v>188.45862965770363</v>
      </c>
      <c r="M82" s="123">
        <f t="shared" si="31"/>
        <v>139.08579590422119</v>
      </c>
      <c r="N82" s="123">
        <f t="shared" si="31"/>
        <v>153.03167672670676</v>
      </c>
      <c r="O82" s="123">
        <f t="shared" si="31"/>
        <v>148.95552933579665</v>
      </c>
      <c r="P82" s="123">
        <f t="shared" si="31"/>
        <v>140.86428280947067</v>
      </c>
      <c r="Q82" s="123">
        <f t="shared" si="31"/>
        <v>142.48269863890059</v>
      </c>
      <c r="R82" s="123">
        <f t="shared" ref="R82:V82" si="32">SUM(R83:R84)</f>
        <v>153.71344060824563</v>
      </c>
      <c r="S82" s="123">
        <f t="shared" si="32"/>
        <v>141.22728625395416</v>
      </c>
      <c r="T82" s="123">
        <f t="shared" si="32"/>
        <v>149.91208033610388</v>
      </c>
      <c r="U82" s="123">
        <f t="shared" si="32"/>
        <v>108.40864650315038</v>
      </c>
      <c r="V82" s="123">
        <f t="shared" si="32"/>
        <v>121.2167168141012</v>
      </c>
      <c r="W82" s="123">
        <f t="shared" ref="W82" si="33">SUM(W83:W84)</f>
        <v>124.28238779932296</v>
      </c>
      <c r="DA82" s="130" t="s">
        <v>2822</v>
      </c>
    </row>
    <row r="83" spans="1:105" ht="12" customHeight="1" x14ac:dyDescent="0.25">
      <c r="A83" s="97" t="s">
        <v>204</v>
      </c>
      <c r="B83" s="99">
        <v>211.98029365541788</v>
      </c>
      <c r="C83" s="99">
        <v>229.23584783434521</v>
      </c>
      <c r="D83" s="99">
        <v>212.43259687436546</v>
      </c>
      <c r="E83" s="99">
        <v>217.23939456399955</v>
      </c>
      <c r="F83" s="99">
        <v>229.44198957911851</v>
      </c>
      <c r="G83" s="99">
        <v>217.13448749986875</v>
      </c>
      <c r="H83" s="99">
        <v>210.71678162459145</v>
      </c>
      <c r="I83" s="99">
        <v>182.48114021705254</v>
      </c>
      <c r="J83" s="99">
        <v>185.87041564596493</v>
      </c>
      <c r="K83" s="99">
        <v>193.42773856481745</v>
      </c>
      <c r="L83" s="99">
        <v>187.48262120304958</v>
      </c>
      <c r="M83" s="99">
        <v>138.34572295549691</v>
      </c>
      <c r="N83" s="99">
        <v>152.20521613763677</v>
      </c>
      <c r="O83" s="99">
        <v>148.1255905467419</v>
      </c>
      <c r="P83" s="99">
        <v>140.06885330202269</v>
      </c>
      <c r="Q83" s="99">
        <v>141.68950023539512</v>
      </c>
      <c r="R83" s="99">
        <v>152.85443034413501</v>
      </c>
      <c r="S83" s="99">
        <v>140.44583180387332</v>
      </c>
      <c r="T83" s="99">
        <v>149.0708540492455</v>
      </c>
      <c r="U83" s="99">
        <v>107.79090321652993</v>
      </c>
      <c r="V83" s="99">
        <v>120.53730521434063</v>
      </c>
      <c r="W83" s="99">
        <v>123.58329339496228</v>
      </c>
      <c r="DA83" s="63" t="s">
        <v>2823</v>
      </c>
    </row>
    <row r="84" spans="1:105" ht="12" customHeight="1" x14ac:dyDescent="0.25">
      <c r="A84" s="97" t="s">
        <v>53</v>
      </c>
      <c r="B84" s="99">
        <v>0.99366217738288509</v>
      </c>
      <c r="C84" s="99">
        <v>1.0700766770378982</v>
      </c>
      <c r="D84" s="99">
        <v>0.98892078818743134</v>
      </c>
      <c r="E84" s="99">
        <v>0.98608035998366605</v>
      </c>
      <c r="F84" s="99">
        <v>1.079564074336953</v>
      </c>
      <c r="G84" s="99">
        <v>1.0258026459271279</v>
      </c>
      <c r="H84" s="99">
        <v>0.9901038840656905</v>
      </c>
      <c r="I84" s="99">
        <v>0.89119109627217807</v>
      </c>
      <c r="J84" s="99">
        <v>0.93472143719003464</v>
      </c>
      <c r="K84" s="99">
        <v>0.9903687200628819</v>
      </c>
      <c r="L84" s="99">
        <v>0.97600845465405461</v>
      </c>
      <c r="M84" s="99">
        <v>0.74007294872427021</v>
      </c>
      <c r="N84" s="99">
        <v>0.82646058906998332</v>
      </c>
      <c r="O84" s="99">
        <v>0.82993878905475316</v>
      </c>
      <c r="P84" s="99">
        <v>0.79542950744799079</v>
      </c>
      <c r="Q84" s="99">
        <v>0.79319840350546067</v>
      </c>
      <c r="R84" s="99">
        <v>0.85901026411061754</v>
      </c>
      <c r="S84" s="99">
        <v>0.78145445008085512</v>
      </c>
      <c r="T84" s="99">
        <v>0.8412262868583803</v>
      </c>
      <c r="U84" s="99">
        <v>0.61774328662045697</v>
      </c>
      <c r="V84" s="99">
        <v>0.67941159976057341</v>
      </c>
      <c r="W84" s="99">
        <v>0.69909440436068382</v>
      </c>
      <c r="DA84" s="63" t="s">
        <v>2824</v>
      </c>
    </row>
    <row r="85" spans="1:105" ht="12.95" customHeight="1" x14ac:dyDescent="0.25">
      <c r="A85" s="121" t="s">
        <v>92</v>
      </c>
      <c r="B85" s="123">
        <f t="shared" ref="B85:W85" si="34">B86</f>
        <v>0.27056749119993473</v>
      </c>
      <c r="C85" s="123">
        <f t="shared" si="34"/>
        <v>0.28185765149751218</v>
      </c>
      <c r="D85" s="123">
        <f t="shared" si="34"/>
        <v>0.31318822118209977</v>
      </c>
      <c r="E85" s="123">
        <f t="shared" si="34"/>
        <v>0.67671125232748519</v>
      </c>
      <c r="F85" s="123">
        <f t="shared" si="34"/>
        <v>0.26579754977506359</v>
      </c>
      <c r="G85" s="123">
        <f t="shared" si="34"/>
        <v>0.31658682361233376</v>
      </c>
      <c r="H85" s="123">
        <f t="shared" si="34"/>
        <v>0.55797831921623053</v>
      </c>
      <c r="I85" s="123">
        <f t="shared" si="34"/>
        <v>0.31671129440997342</v>
      </c>
      <c r="J85" s="123">
        <f t="shared" si="34"/>
        <v>0.3123362864259438</v>
      </c>
      <c r="K85" s="123">
        <f t="shared" si="34"/>
        <v>0.34132146610850395</v>
      </c>
      <c r="L85" s="123">
        <f t="shared" si="34"/>
        <v>0.48155556499063845</v>
      </c>
      <c r="M85" s="123">
        <f t="shared" si="34"/>
        <v>0.56129774719008008</v>
      </c>
      <c r="N85" s="123">
        <f t="shared" si="34"/>
        <v>0.55514172681929841</v>
      </c>
      <c r="O85" s="123">
        <f t="shared" si="34"/>
        <v>0.59992878220142887</v>
      </c>
      <c r="P85" s="123">
        <f t="shared" si="34"/>
        <v>0.62347706017244542</v>
      </c>
      <c r="Q85" s="123">
        <f t="shared" si="34"/>
        <v>0.7220569905069868</v>
      </c>
      <c r="R85" s="123">
        <f t="shared" si="34"/>
        <v>0.72258128904663144</v>
      </c>
      <c r="S85" s="123">
        <f t="shared" si="34"/>
        <v>0.65202612439462793</v>
      </c>
      <c r="T85" s="123">
        <f t="shared" si="34"/>
        <v>0.70485440491363915</v>
      </c>
      <c r="U85" s="123">
        <f t="shared" si="34"/>
        <v>0.75699900219063843</v>
      </c>
      <c r="V85" s="123">
        <f t="shared" si="34"/>
        <v>0.72299601750229647</v>
      </c>
      <c r="W85" s="123">
        <f t="shared" si="34"/>
        <v>0.55604768888123801</v>
      </c>
      <c r="DA85" s="130" t="s">
        <v>2825</v>
      </c>
    </row>
    <row r="86" spans="1:105" ht="12" customHeight="1" x14ac:dyDescent="0.25">
      <c r="A86" s="97" t="s">
        <v>53</v>
      </c>
      <c r="B86" s="99">
        <f>RES_hhdet_fech!B86/RES_summary!B$19</f>
        <v>0.27056749119993473</v>
      </c>
      <c r="C86" s="99">
        <f>RES_hhdet_fech!C86/RES_summary!C$19</f>
        <v>0.28185765149751218</v>
      </c>
      <c r="D86" s="99">
        <f>RES_hhdet_fech!D86/RES_summary!D$19</f>
        <v>0.31318822118209977</v>
      </c>
      <c r="E86" s="99">
        <f>RES_hhdet_fech!E86/RES_summary!E$19</f>
        <v>0.67671125232748519</v>
      </c>
      <c r="F86" s="99">
        <f>RES_hhdet_fech!F86/RES_summary!F$19</f>
        <v>0.26579754977506359</v>
      </c>
      <c r="G86" s="99">
        <f>RES_hhdet_fech!G86/RES_summary!G$19</f>
        <v>0.31658682361233376</v>
      </c>
      <c r="H86" s="99">
        <f>RES_hhdet_fech!H86/RES_summary!H$19</f>
        <v>0.55797831921623053</v>
      </c>
      <c r="I86" s="99">
        <f>RES_hhdet_fech!I86/RES_summary!I$19</f>
        <v>0.31671129440997342</v>
      </c>
      <c r="J86" s="99">
        <f>RES_hhdet_fech!J86/RES_summary!J$19</f>
        <v>0.3123362864259438</v>
      </c>
      <c r="K86" s="99">
        <f>RES_hhdet_fech!K86/RES_summary!K$19</f>
        <v>0.34132146610850395</v>
      </c>
      <c r="L86" s="99">
        <f>RES_hhdet_fech!L86/RES_summary!L$19</f>
        <v>0.48155556499063845</v>
      </c>
      <c r="M86" s="99">
        <f>RES_hhdet_fech!M86/RES_summary!M$19</f>
        <v>0.56129774719008008</v>
      </c>
      <c r="N86" s="99">
        <f>RES_hhdet_fech!N86/RES_summary!N$19</f>
        <v>0.55514172681929841</v>
      </c>
      <c r="O86" s="99">
        <f>RES_hhdet_fech!O86/RES_summary!O$19</f>
        <v>0.59992878220142887</v>
      </c>
      <c r="P86" s="99">
        <f>RES_hhdet_fech!P86/RES_summary!P$19</f>
        <v>0.62347706017244542</v>
      </c>
      <c r="Q86" s="99">
        <f>RES_hhdet_fech!Q86/RES_summary!Q$19</f>
        <v>0.7220569905069868</v>
      </c>
      <c r="R86" s="99">
        <f>RES_hhdet_fech!R86/RES_summary!R$19</f>
        <v>0.72258128904663144</v>
      </c>
      <c r="S86" s="99">
        <f>RES_hhdet_fech!S86/RES_summary!S$19</f>
        <v>0.65202612439462793</v>
      </c>
      <c r="T86" s="99">
        <f>RES_hhdet_fech!T86/RES_summary!T$19</f>
        <v>0.70485440491363915</v>
      </c>
      <c r="U86" s="99">
        <f>RES_hhdet_fech!U86/RES_summary!U$19</f>
        <v>0.75699900219063843</v>
      </c>
      <c r="V86" s="99">
        <f>RES_hhdet_fech!V86/RES_summary!V$19</f>
        <v>0.72299601750229647</v>
      </c>
      <c r="W86" s="99">
        <f>RES_hhdet_fech!W86/RES_summary!W$19</f>
        <v>0.55604768888123801</v>
      </c>
      <c r="DA86" s="63" t="s">
        <v>2826</v>
      </c>
    </row>
    <row r="87" spans="1:105" ht="12" customHeight="1" x14ac:dyDescent="0.25">
      <c r="A87" s="121" t="s">
        <v>55</v>
      </c>
      <c r="B87" s="123">
        <v>14.31950672613857</v>
      </c>
      <c r="C87" s="123">
        <v>13.45687471571426</v>
      </c>
      <c r="D87" s="123">
        <v>13.24966106779152</v>
      </c>
      <c r="E87" s="123">
        <v>12.586218699256507</v>
      </c>
      <c r="F87" s="123">
        <v>12.848172190250093</v>
      </c>
      <c r="G87" s="123">
        <v>12.393775577109082</v>
      </c>
      <c r="H87" s="123">
        <v>12.053073545763326</v>
      </c>
      <c r="I87" s="123">
        <v>10.854752708521479</v>
      </c>
      <c r="J87" s="123">
        <v>10.647961794629619</v>
      </c>
      <c r="K87" s="123">
        <v>10.26031188746737</v>
      </c>
      <c r="L87" s="123">
        <v>10.418770198453482</v>
      </c>
      <c r="M87" s="123">
        <v>11.309853373138939</v>
      </c>
      <c r="N87" s="123">
        <v>8.8747694539184128</v>
      </c>
      <c r="O87" s="123">
        <v>10.646248836612688</v>
      </c>
      <c r="P87" s="123">
        <v>14.495696485709555</v>
      </c>
      <c r="Q87" s="123">
        <v>10.284468771754216</v>
      </c>
      <c r="R87" s="123">
        <v>8.6592369494972026</v>
      </c>
      <c r="S87" s="123">
        <v>8.7964788278161361</v>
      </c>
      <c r="T87" s="123">
        <v>10.622304298854774</v>
      </c>
      <c r="U87" s="123">
        <v>9.3128550367455123</v>
      </c>
      <c r="V87" s="123">
        <v>9.1560403353218511</v>
      </c>
      <c r="W87" s="123">
        <v>9.1343439520978347</v>
      </c>
      <c r="DA87" s="130" t="s">
        <v>2827</v>
      </c>
    </row>
    <row r="88" spans="1:105" ht="12" customHeight="1" x14ac:dyDescent="0.25">
      <c r="A88" s="97" t="s">
        <v>132</v>
      </c>
      <c r="B88" s="99">
        <v>16.516695478894746</v>
      </c>
      <c r="C88" s="99">
        <v>15.958211532130617</v>
      </c>
      <c r="D88" s="99">
        <v>15.665212241630678</v>
      </c>
      <c r="E88" s="99">
        <v>15.11864869334369</v>
      </c>
      <c r="F88" s="99">
        <v>14.523847061527484</v>
      </c>
      <c r="G88" s="99">
        <v>13.483672829886824</v>
      </c>
      <c r="H88" s="99">
        <v>13.372978947151736</v>
      </c>
      <c r="I88" s="99">
        <v>11.705288836575097</v>
      </c>
      <c r="J88" s="99">
        <v>11.547545638705188</v>
      </c>
      <c r="K88" s="99">
        <v>11.11903508594976</v>
      </c>
      <c r="L88" s="99">
        <v>12.095366097114347</v>
      </c>
      <c r="M88" s="99">
        <v>12.871728735589432</v>
      </c>
      <c r="N88" s="99">
        <v>9.3798489045687816</v>
      </c>
      <c r="O88" s="99">
        <v>7.7262143322793673</v>
      </c>
      <c r="P88" s="99">
        <v>13.690005164051698</v>
      </c>
      <c r="Q88" s="99">
        <v>11.918684961734963</v>
      </c>
      <c r="R88" s="99">
        <v>8.4388095069706637</v>
      </c>
      <c r="S88" s="99">
        <v>8.6212039931663274</v>
      </c>
      <c r="T88" s="99">
        <v>11.221306766232795</v>
      </c>
      <c r="U88" s="99">
        <v>9.0729349296628996</v>
      </c>
      <c r="V88" s="99">
        <v>9.2144744676700547</v>
      </c>
      <c r="W88" s="99">
        <v>9.1760447813284038</v>
      </c>
      <c r="DA88" s="63" t="s">
        <v>2828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10.520811468296513</v>
      </c>
      <c r="E89" s="99">
        <v>10.424687428315286</v>
      </c>
      <c r="F89" s="99">
        <v>10.333604052147967</v>
      </c>
      <c r="G89" s="99">
        <v>9.6998218304631578</v>
      </c>
      <c r="H89" s="99">
        <v>9.7862486668941564</v>
      </c>
      <c r="I89" s="99">
        <v>8.802746436360998</v>
      </c>
      <c r="J89" s="99">
        <v>8.9791845142103721</v>
      </c>
      <c r="K89" s="99">
        <v>8.7423390294097647</v>
      </c>
      <c r="L89" s="99">
        <v>9.8382952123553906</v>
      </c>
      <c r="M89" s="99">
        <v>10.740187079710731</v>
      </c>
      <c r="N89" s="99">
        <v>7.9460893082696682</v>
      </c>
      <c r="O89" s="99">
        <v>6.8113433373503618</v>
      </c>
      <c r="P89" s="99">
        <v>12.387204274067249</v>
      </c>
      <c r="Q89" s="99">
        <v>10.339364293399042</v>
      </c>
      <c r="R89" s="99">
        <v>7.3922314690145905</v>
      </c>
      <c r="S89" s="99">
        <v>7.5911068378999955</v>
      </c>
      <c r="T89" s="99">
        <v>9.9814076163718433</v>
      </c>
      <c r="U89" s="99">
        <v>8.2013085854866148</v>
      </c>
      <c r="V89" s="99">
        <v>8.3576817402852956</v>
      </c>
      <c r="W89" s="99">
        <v>8.3955333928951941</v>
      </c>
      <c r="DA89" s="63" t="s">
        <v>2829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6.381200322229061</v>
      </c>
      <c r="E90" s="102">
        <v>6.3098542640315669</v>
      </c>
      <c r="F90" s="102">
        <v>6.3136131168431682</v>
      </c>
      <c r="G90" s="102">
        <v>5.854030898988781</v>
      </c>
      <c r="H90" s="102">
        <v>5.7383287149414057</v>
      </c>
      <c r="I90" s="102">
        <v>5.1996836565898583</v>
      </c>
      <c r="J90" s="102">
        <v>5.2584929340763775</v>
      </c>
      <c r="K90" s="102">
        <v>4.8130137322760707</v>
      </c>
      <c r="L90" s="102">
        <v>5.607347118707442</v>
      </c>
      <c r="M90" s="102">
        <v>6.2044660096332231</v>
      </c>
      <c r="N90" s="102">
        <v>4.3100404032751447</v>
      </c>
      <c r="O90" s="102">
        <v>4.1966316238938708</v>
      </c>
      <c r="P90" s="102">
        <v>8.0641020467595705</v>
      </c>
      <c r="Q90" s="102">
        <v>5.3928187430608912</v>
      </c>
      <c r="R90" s="102">
        <v>3.7998314121402554</v>
      </c>
      <c r="S90" s="102">
        <v>3.7992282890353364</v>
      </c>
      <c r="T90" s="102">
        <v>5.258591630130776</v>
      </c>
      <c r="U90" s="102">
        <v>4.5438767056530311</v>
      </c>
      <c r="V90" s="102">
        <v>4.4743365365114007</v>
      </c>
      <c r="W90" s="102">
        <v>4.5841489996275975</v>
      </c>
      <c r="DA90" s="131" t="s">
        <v>2830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4.1396111460674527</v>
      </c>
      <c r="E91" s="105">
        <v>4.1148331642837208</v>
      </c>
      <c r="F91" s="105">
        <v>4.0199909353047989</v>
      </c>
      <c r="G91" s="105">
        <v>3.8457909314743763</v>
      </c>
      <c r="H91" s="105">
        <v>4.0479199519527507</v>
      </c>
      <c r="I91" s="105">
        <v>3.6030627797711383</v>
      </c>
      <c r="J91" s="105">
        <v>3.7206915801339924</v>
      </c>
      <c r="K91" s="105">
        <v>3.9293252971336932</v>
      </c>
      <c r="L91" s="105">
        <v>4.2309480936479504</v>
      </c>
      <c r="M91" s="105">
        <v>4.5357210700775088</v>
      </c>
      <c r="N91" s="105">
        <v>3.6360489049945248</v>
      </c>
      <c r="O91" s="105">
        <v>2.614711713456491</v>
      </c>
      <c r="P91" s="105">
        <v>4.3231022273076789</v>
      </c>
      <c r="Q91" s="105">
        <v>4.9465455503381515</v>
      </c>
      <c r="R91" s="105">
        <v>3.5924000568743355</v>
      </c>
      <c r="S91" s="105">
        <v>3.7918785488646596</v>
      </c>
      <c r="T91" s="105">
        <v>4.7228159862410664</v>
      </c>
      <c r="U91" s="105">
        <v>3.6574318798335836</v>
      </c>
      <c r="V91" s="105">
        <v>3.8833452037738931</v>
      </c>
      <c r="W91" s="105">
        <v>3.811384393267597</v>
      </c>
      <c r="DA91" s="132" t="s">
        <v>2831</v>
      </c>
    </row>
    <row r="92" spans="1:105" ht="12" customHeight="1" x14ac:dyDescent="0.25">
      <c r="A92" s="106" t="s">
        <v>124</v>
      </c>
      <c r="B92" s="102">
        <v>15.080642948268176</v>
      </c>
      <c r="C92" s="102">
        <v>14.67406229134375</v>
      </c>
      <c r="D92" s="102">
        <v>10.882402889437099</v>
      </c>
      <c r="E92" s="102">
        <v>4.756483380402365</v>
      </c>
      <c r="F92" s="102">
        <v>11.111581610336966</v>
      </c>
      <c r="G92" s="102">
        <v>16.040106108545615</v>
      </c>
      <c r="H92" s="102">
        <v>16.380503345609014</v>
      </c>
      <c r="I92" s="102">
        <v>7.0023251448205981</v>
      </c>
      <c r="J92" s="102">
        <v>6.0822717726151705</v>
      </c>
      <c r="K92" s="102">
        <v>15.662235791152778</v>
      </c>
      <c r="L92" s="102">
        <v>16.99440168171181</v>
      </c>
      <c r="M92" s="102">
        <v>8.7118094531383967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DA92" s="131" t="s">
        <v>2832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2833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2834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2835</v>
      </c>
    </row>
    <row r="96" spans="1:105" ht="12" customHeight="1" x14ac:dyDescent="0.25">
      <c r="A96" s="106" t="s">
        <v>122</v>
      </c>
      <c r="B96" s="102">
        <v>13.154526668241269</v>
      </c>
      <c r="C96" s="102">
        <v>12.099072060766797</v>
      </c>
      <c r="D96" s="102">
        <v>12.260354876430219</v>
      </c>
      <c r="E96" s="102">
        <v>12.055593773750587</v>
      </c>
      <c r="F96" s="102">
        <v>12.151960609243856</v>
      </c>
      <c r="G96" s="102">
        <v>11.568577503140988</v>
      </c>
      <c r="H96" s="102">
        <v>10.954650028677969</v>
      </c>
      <c r="I96" s="102">
        <v>10.971525392415041</v>
      </c>
      <c r="J96" s="102">
        <v>11.041073589248606</v>
      </c>
      <c r="K96" s="102">
        <v>10.029848254103342</v>
      </c>
      <c r="L96" s="102">
        <v>9.4698134750698078</v>
      </c>
      <c r="M96" s="102">
        <v>11.214617014019739</v>
      </c>
      <c r="N96" s="102">
        <v>9.4699460262372295</v>
      </c>
      <c r="O96" s="102">
        <v>12.842560992230235</v>
      </c>
      <c r="P96" s="102">
        <v>15.893483194712685</v>
      </c>
      <c r="Q96" s="102">
        <v>9.7102982100004063</v>
      </c>
      <c r="R96" s="102">
        <v>9.7572035623740376</v>
      </c>
      <c r="S96" s="102">
        <v>9.917256516785546</v>
      </c>
      <c r="T96" s="102">
        <v>10.571539966374614</v>
      </c>
      <c r="U96" s="102">
        <v>10.940522620297569</v>
      </c>
      <c r="V96" s="102">
        <v>9.9584397319809774</v>
      </c>
      <c r="W96" s="102">
        <v>9.2194241955960656</v>
      </c>
      <c r="DA96" s="131" t="s">
        <v>2836</v>
      </c>
    </row>
    <row r="97" spans="1:105" ht="12" customHeight="1" x14ac:dyDescent="0.25">
      <c r="A97" s="107" t="s">
        <v>121</v>
      </c>
      <c r="B97" s="105">
        <v>11.054342304753876</v>
      </c>
      <c r="C97" s="105">
        <v>9.9518280918795146</v>
      </c>
      <c r="D97" s="105">
        <v>10.13199131524388</v>
      </c>
      <c r="E97" s="105">
        <v>10.000573308205441</v>
      </c>
      <c r="F97" s="105">
        <v>10.1654220841537</v>
      </c>
      <c r="G97" s="105">
        <v>9.7345385396666053</v>
      </c>
      <c r="H97" s="105">
        <v>9.2464510457595495</v>
      </c>
      <c r="I97" s="105">
        <v>9.2809449160828397</v>
      </c>
      <c r="J97" s="105">
        <v>9.3191624345369792</v>
      </c>
      <c r="K97" s="105">
        <v>8.3763296090163344</v>
      </c>
      <c r="L97" s="105">
        <v>7.9076030508048758</v>
      </c>
      <c r="M97" s="105">
        <v>9.5253566269175192</v>
      </c>
      <c r="N97" s="105">
        <v>8.0036454175910396</v>
      </c>
      <c r="O97" s="105">
        <v>11.223529084135283</v>
      </c>
      <c r="P97" s="105">
        <v>14.159010908390762</v>
      </c>
      <c r="Q97" s="105">
        <v>8.1905781943743161</v>
      </c>
      <c r="R97" s="105">
        <v>8.1362367079769058</v>
      </c>
      <c r="S97" s="105">
        <v>8.2763634615719237</v>
      </c>
      <c r="T97" s="105">
        <v>8.9835318682592504</v>
      </c>
      <c r="U97" s="105">
        <v>9.240617671376361</v>
      </c>
      <c r="V97" s="105">
        <v>8.5450094449413907</v>
      </c>
      <c r="W97" s="105">
        <v>8.6895278055576757</v>
      </c>
      <c r="DA97" s="132" t="s">
        <v>2837</v>
      </c>
    </row>
    <row r="98" spans="1:105" ht="12" customHeight="1" x14ac:dyDescent="0.25">
      <c r="A98" s="108" t="s">
        <v>53</v>
      </c>
      <c r="B98" s="99">
        <v>6.7674640925184759</v>
      </c>
      <c r="C98" s="99">
        <v>5.8521647274634532</v>
      </c>
      <c r="D98" s="99">
        <v>5.9754340236011645</v>
      </c>
      <c r="E98" s="99">
        <v>5.8842462618480447</v>
      </c>
      <c r="F98" s="99">
        <v>6.0436560479600594</v>
      </c>
      <c r="G98" s="99">
        <v>5.7735360866197913</v>
      </c>
      <c r="H98" s="99">
        <v>5.3690741793413075</v>
      </c>
      <c r="I98" s="99">
        <v>5.4450670566185799</v>
      </c>
      <c r="J98" s="99">
        <v>5.451882908351835</v>
      </c>
      <c r="K98" s="99">
        <v>4.6519522824648396</v>
      </c>
      <c r="L98" s="99">
        <v>4.2800933514721473</v>
      </c>
      <c r="M98" s="99">
        <v>5.4746998072845052</v>
      </c>
      <c r="N98" s="99">
        <v>4.3320191071743039</v>
      </c>
      <c r="O98" s="99">
        <v>6.9608930074010171</v>
      </c>
      <c r="P98" s="99">
        <v>9.3621629690839683</v>
      </c>
      <c r="Q98" s="99">
        <v>4.1222227427221689</v>
      </c>
      <c r="R98" s="99">
        <v>4.0072785945984482</v>
      </c>
      <c r="S98" s="99">
        <v>4.0741480917423694</v>
      </c>
      <c r="T98" s="99">
        <v>4.9499864187866223</v>
      </c>
      <c r="U98" s="99">
        <v>5.0128784151874948</v>
      </c>
      <c r="V98" s="99">
        <v>4.6574817106509814</v>
      </c>
      <c r="W98" s="99">
        <v>4.9174003753808293</v>
      </c>
      <c r="DA98" s="63" t="s">
        <v>2838</v>
      </c>
    </row>
    <row r="99" spans="1:105" ht="12" customHeight="1" x14ac:dyDescent="0.25">
      <c r="A99" s="108" t="s">
        <v>52</v>
      </c>
      <c r="B99" s="99">
        <v>4.2868782122353988</v>
      </c>
      <c r="C99" s="99">
        <v>4.0996633644160623</v>
      </c>
      <c r="D99" s="99">
        <v>4.1565572916427156</v>
      </c>
      <c r="E99" s="99">
        <v>4.1163270463573962</v>
      </c>
      <c r="F99" s="99">
        <v>4.121766036193641</v>
      </c>
      <c r="G99" s="99">
        <v>3.9610024530468153</v>
      </c>
      <c r="H99" s="99">
        <v>3.8773768664182411</v>
      </c>
      <c r="I99" s="99">
        <v>3.8358778594642593</v>
      </c>
      <c r="J99" s="99">
        <v>3.8672795261851429</v>
      </c>
      <c r="K99" s="99">
        <v>3.7243773265514957</v>
      </c>
      <c r="L99" s="99">
        <v>3.6275096993327303</v>
      </c>
      <c r="M99" s="99">
        <v>4.0506568196330157</v>
      </c>
      <c r="N99" s="99">
        <v>3.6716263104167344</v>
      </c>
      <c r="O99" s="99">
        <v>4.2626360767342675</v>
      </c>
      <c r="P99" s="99">
        <v>4.7968479393067938</v>
      </c>
      <c r="Q99" s="99">
        <v>4.0683554516521472</v>
      </c>
      <c r="R99" s="99">
        <v>4.1289581133784568</v>
      </c>
      <c r="S99" s="99">
        <v>4.2022153698295535</v>
      </c>
      <c r="T99" s="99">
        <v>4.0335454494726291</v>
      </c>
      <c r="U99" s="99">
        <v>4.2277392561888663</v>
      </c>
      <c r="V99" s="99">
        <v>3.8875277342904084</v>
      </c>
      <c r="W99" s="99">
        <v>3.7721274301768477</v>
      </c>
      <c r="DA99" s="63" t="s">
        <v>2839</v>
      </c>
    </row>
    <row r="100" spans="1:105" ht="12" customHeight="1" x14ac:dyDescent="0.25">
      <c r="A100" s="121" t="s">
        <v>54</v>
      </c>
      <c r="B100" s="123">
        <v>6.4712769725293748</v>
      </c>
      <c r="C100" s="123">
        <v>6.6305692546433299</v>
      </c>
      <c r="D100" s="123">
        <v>5.5978779753162042</v>
      </c>
      <c r="E100" s="123">
        <v>5.0873135448567846</v>
      </c>
      <c r="F100" s="123">
        <v>5.607604129118398</v>
      </c>
      <c r="G100" s="123">
        <v>5.8848847149373089</v>
      </c>
      <c r="H100" s="123">
        <v>5.8466833228685466</v>
      </c>
      <c r="I100" s="123">
        <v>5.1562589021860665</v>
      </c>
      <c r="J100" s="123">
        <v>5.4672214099163359</v>
      </c>
      <c r="K100" s="123">
        <v>6.0367237330078698</v>
      </c>
      <c r="L100" s="123">
        <v>5.1524165744616264</v>
      </c>
      <c r="M100" s="123">
        <v>6.182429494583138</v>
      </c>
      <c r="N100" s="123">
        <v>6.1283685800233396</v>
      </c>
      <c r="O100" s="123">
        <v>6.2818856388883795</v>
      </c>
      <c r="P100" s="123">
        <v>6.6214442414946575</v>
      </c>
      <c r="Q100" s="123">
        <v>4.5924321865503073</v>
      </c>
      <c r="R100" s="123">
        <v>4.6479010596686026</v>
      </c>
      <c r="S100" s="123">
        <v>4.0319117701511891</v>
      </c>
      <c r="T100" s="123">
        <v>4.6719378146987536</v>
      </c>
      <c r="U100" s="123">
        <v>5.1119528054140622</v>
      </c>
      <c r="V100" s="123">
        <v>3.1048392446616151</v>
      </c>
      <c r="W100" s="123">
        <v>2.5041062097378122</v>
      </c>
      <c r="DA100" s="130" t="s">
        <v>2840</v>
      </c>
    </row>
    <row r="101" spans="1:105" ht="12" customHeight="1" x14ac:dyDescent="0.25">
      <c r="A101" s="97" t="s">
        <v>207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2841</v>
      </c>
    </row>
    <row r="102" spans="1:105" ht="12" customHeight="1" x14ac:dyDescent="0.25">
      <c r="A102" s="97" t="s">
        <v>50</v>
      </c>
      <c r="B102" s="99">
        <v>7.0306975618746499</v>
      </c>
      <c r="C102" s="99">
        <v>8.972542195580397</v>
      </c>
      <c r="D102" s="99">
        <v>5.1776219345210412</v>
      </c>
      <c r="E102" s="99">
        <v>3.2931386173505337</v>
      </c>
      <c r="F102" s="99">
        <v>6.2675541789408813</v>
      </c>
      <c r="G102" s="99">
        <v>8.3347327337866215</v>
      </c>
      <c r="H102" s="99">
        <v>8.8483755036450802</v>
      </c>
      <c r="I102" s="99">
        <v>3.8235752424270619</v>
      </c>
      <c r="J102" s="99">
        <v>4.2281990582730389</v>
      </c>
      <c r="K102" s="99">
        <v>9.6795536936732258</v>
      </c>
      <c r="L102" s="99">
        <v>8.4368689167226947</v>
      </c>
      <c r="M102" s="99">
        <v>5.6053751846767135</v>
      </c>
      <c r="N102" s="99">
        <v>4.4564868432826019</v>
      </c>
      <c r="O102" s="99">
        <v>6.3942431874224459</v>
      </c>
      <c r="P102" s="99">
        <v>7.7239129148290937</v>
      </c>
      <c r="Q102" s="99">
        <v>6.2778668909788955</v>
      </c>
      <c r="R102" s="99">
        <v>6.2211367359341203</v>
      </c>
      <c r="S102" s="99">
        <v>4.7717085869798437</v>
      </c>
      <c r="T102" s="99">
        <v>5.2698683776689901</v>
      </c>
      <c r="U102" s="99">
        <v>6.5074309340166643</v>
      </c>
      <c r="V102" s="99">
        <v>5.1138922704563052</v>
      </c>
      <c r="W102" s="99">
        <v>2.6362683926266279</v>
      </c>
      <c r="DA102" s="63" t="s">
        <v>2842</v>
      </c>
    </row>
    <row r="103" spans="1:105" ht="12" customHeight="1" x14ac:dyDescent="0.25">
      <c r="A103" s="109" t="s">
        <v>120</v>
      </c>
      <c r="B103" s="110">
        <v>6.1008108260691163</v>
      </c>
      <c r="C103" s="110">
        <v>5.3957425957175857</v>
      </c>
      <c r="D103" s="110">
        <v>5.7176734748575626</v>
      </c>
      <c r="E103" s="110">
        <v>5.4389198967756709</v>
      </c>
      <c r="F103" s="110">
        <v>5.4740489188024561</v>
      </c>
      <c r="G103" s="110">
        <v>5.3005484396575344</v>
      </c>
      <c r="H103" s="110">
        <v>5.1856199571455388</v>
      </c>
      <c r="I103" s="110">
        <v>5.3709380691346933</v>
      </c>
      <c r="J103" s="110">
        <v>5.6447883074448342</v>
      </c>
      <c r="K103" s="110">
        <v>5.3964043739409631</v>
      </c>
      <c r="L103" s="110">
        <v>4.6537470781623602</v>
      </c>
      <c r="M103" s="110">
        <v>6.2387419336597789</v>
      </c>
      <c r="N103" s="110">
        <v>6.2182297718029407</v>
      </c>
      <c r="O103" s="110">
        <v>6.276565203144969</v>
      </c>
      <c r="P103" s="110">
        <v>6.5601056451988473</v>
      </c>
      <c r="Q103" s="110">
        <v>4.5011674381389142</v>
      </c>
      <c r="R103" s="110">
        <v>4.5588433681661646</v>
      </c>
      <c r="S103" s="110">
        <v>3.9883041290947445</v>
      </c>
      <c r="T103" s="110">
        <v>4.6324749633183648</v>
      </c>
      <c r="U103" s="110">
        <v>5.0119617539811996</v>
      </c>
      <c r="V103" s="110">
        <v>2.9499148426930963</v>
      </c>
      <c r="W103" s="110">
        <v>2.4963482618952821</v>
      </c>
      <c r="DA103" s="60" t="s">
        <v>2843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2844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2845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2846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2847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2848</v>
      </c>
    </row>
    <row r="110" spans="1:105" ht="12" customHeight="1" x14ac:dyDescent="0.25">
      <c r="A110" s="97" t="s">
        <v>53</v>
      </c>
      <c r="B110" s="99">
        <f>RES_hhdet_fech!B110/RES_summary!B$19</f>
        <v>0</v>
      </c>
      <c r="C110" s="99">
        <f>RES_hhdet_fech!C110/RES_summary!C$19</f>
        <v>0</v>
      </c>
      <c r="D110" s="99">
        <f>RES_hhdet_fech!D110/RES_summary!D$19</f>
        <v>0</v>
      </c>
      <c r="E110" s="99">
        <f>RES_hhdet_fech!E110/RES_summary!E$19</f>
        <v>0</v>
      </c>
      <c r="F110" s="99">
        <f>RES_hhdet_fech!F110/RES_summary!F$19</f>
        <v>0</v>
      </c>
      <c r="G110" s="99">
        <f>RES_hhdet_fech!G110/RES_summary!G$19</f>
        <v>0</v>
      </c>
      <c r="H110" s="99">
        <f>RES_hhdet_fech!H110/RES_summary!H$19</f>
        <v>0</v>
      </c>
      <c r="I110" s="99">
        <f>RES_hhdet_fech!I110/RES_summary!I$19</f>
        <v>0</v>
      </c>
      <c r="J110" s="99">
        <f>RES_hhdet_fech!J110/RES_summary!J$19</f>
        <v>0</v>
      </c>
      <c r="K110" s="99">
        <f>RES_hhdet_fech!K110/RES_summary!K$19</f>
        <v>0</v>
      </c>
      <c r="L110" s="99">
        <f>RES_hhdet_fech!L110/RES_summary!L$19</f>
        <v>0</v>
      </c>
      <c r="M110" s="99">
        <f>RES_hhdet_fech!M110/RES_summary!M$19</f>
        <v>0</v>
      </c>
      <c r="N110" s="99">
        <f>RES_hhdet_fech!N110/RES_summary!N$19</f>
        <v>0</v>
      </c>
      <c r="O110" s="99">
        <f>RES_hhdet_fech!O110/RES_summary!O$19</f>
        <v>0</v>
      </c>
      <c r="P110" s="99">
        <f>RES_hhdet_fech!P110/RES_summary!P$19</f>
        <v>0</v>
      </c>
      <c r="Q110" s="99">
        <f>RES_hhdet_fech!Q110/RES_summary!Q$19</f>
        <v>0</v>
      </c>
      <c r="R110" s="99">
        <f>RES_hhdet_fech!R110/RES_summary!R$19</f>
        <v>0</v>
      </c>
      <c r="S110" s="99">
        <f>RES_hhdet_fech!S110/RES_summary!S$19</f>
        <v>0</v>
      </c>
      <c r="T110" s="99">
        <f>RES_hhdet_fech!T110/RES_summary!T$19</f>
        <v>0</v>
      </c>
      <c r="U110" s="99">
        <f>RES_hhdet_fech!U110/RES_summary!U$19</f>
        <v>0</v>
      </c>
      <c r="V110" s="99">
        <f>RES_hhdet_fech!V110/RES_summary!V$19</f>
        <v>0</v>
      </c>
      <c r="W110" s="99">
        <f>RES_hhdet_fech!W110/RES_summary!W$19</f>
        <v>0</v>
      </c>
      <c r="DA110" s="63" t="s">
        <v>2849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2850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2851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2852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2853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2854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2855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2856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2857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2858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2859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2860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2861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0</v>
      </c>
      <c r="C124" s="118">
        <f t="shared" si="42"/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" si="44">W125+W128+W130+W139</f>
        <v>0</v>
      </c>
      <c r="DA124" s="129" t="s">
        <v>2862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2863</v>
      </c>
    </row>
    <row r="126" spans="1:105" ht="12" customHeight="1" x14ac:dyDescent="0.25">
      <c r="A126" s="97" t="s">
        <v>203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2864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2865</v>
      </c>
    </row>
    <row r="128" spans="1:105" ht="12.95" customHeight="1" x14ac:dyDescent="0.25">
      <c r="A128" s="121" t="s">
        <v>92</v>
      </c>
      <c r="B128" s="123">
        <f t="shared" ref="B128:W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2866</v>
      </c>
    </row>
    <row r="129" spans="1:105" ht="12" customHeight="1" x14ac:dyDescent="0.25">
      <c r="A129" s="97" t="s">
        <v>53</v>
      </c>
      <c r="B129" s="99">
        <f>RES_hhdet_fech!B129/RES_summary!B$19</f>
        <v>0</v>
      </c>
      <c r="C129" s="99">
        <f>RES_hhdet_fech!C129/RES_summary!C$19</f>
        <v>0</v>
      </c>
      <c r="D129" s="99">
        <f>RES_hhdet_fech!D129/RES_summary!D$19</f>
        <v>0</v>
      </c>
      <c r="E129" s="99">
        <f>RES_hhdet_fech!E129/RES_summary!E$19</f>
        <v>0</v>
      </c>
      <c r="F129" s="99">
        <f>RES_hhdet_fech!F129/RES_summary!F$19</f>
        <v>0</v>
      </c>
      <c r="G129" s="99">
        <f>RES_hhdet_fech!G129/RES_summary!G$19</f>
        <v>0</v>
      </c>
      <c r="H129" s="99">
        <f>RES_hhdet_fech!H129/RES_summary!H$19</f>
        <v>0</v>
      </c>
      <c r="I129" s="99">
        <f>RES_hhdet_fech!I129/RES_summary!I$19</f>
        <v>0</v>
      </c>
      <c r="J129" s="99">
        <f>RES_hhdet_fech!J129/RES_summary!J$19</f>
        <v>0</v>
      </c>
      <c r="K129" s="99">
        <f>RES_hhdet_fech!K129/RES_summary!K$19</f>
        <v>0</v>
      </c>
      <c r="L129" s="99">
        <f>RES_hhdet_fech!L129/RES_summary!L$19</f>
        <v>0</v>
      </c>
      <c r="M129" s="99">
        <f>RES_hhdet_fech!M129/RES_summary!M$19</f>
        <v>0</v>
      </c>
      <c r="N129" s="99">
        <f>RES_hhdet_fech!N129/RES_summary!N$19</f>
        <v>0</v>
      </c>
      <c r="O129" s="99">
        <f>RES_hhdet_fech!O129/RES_summary!O$19</f>
        <v>0</v>
      </c>
      <c r="P129" s="99">
        <f>RES_hhdet_fech!P129/RES_summary!P$19</f>
        <v>0</v>
      </c>
      <c r="Q129" s="99">
        <f>RES_hhdet_fech!Q129/RES_summary!Q$19</f>
        <v>0</v>
      </c>
      <c r="R129" s="99">
        <f>RES_hhdet_fech!R129/RES_summary!R$19</f>
        <v>0</v>
      </c>
      <c r="S129" s="99">
        <f>RES_hhdet_fech!S129/RES_summary!S$19</f>
        <v>0</v>
      </c>
      <c r="T129" s="99">
        <f>RES_hhdet_fech!T129/RES_summary!T$19</f>
        <v>0</v>
      </c>
      <c r="U129" s="99">
        <f>RES_hhdet_fech!U129/RES_summary!U$19</f>
        <v>0</v>
      </c>
      <c r="V129" s="99">
        <f>RES_hhdet_fech!V129/RES_summary!V$19</f>
        <v>0</v>
      </c>
      <c r="W129" s="99">
        <f>RES_hhdet_fech!W129/RES_summary!W$19</f>
        <v>0</v>
      </c>
      <c r="DA129" s="63" t="s">
        <v>2867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2868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2869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2870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2871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2872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2873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2874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2875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2876</v>
      </c>
    </row>
    <row r="139" spans="1:105" ht="12" customHeight="1" x14ac:dyDescent="0.25">
      <c r="A139" s="121" t="s">
        <v>54</v>
      </c>
      <c r="B139" s="123">
        <v>0</v>
      </c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DA139" s="130" t="s">
        <v>2877</v>
      </c>
    </row>
    <row r="140" spans="1:105" ht="12" customHeight="1" x14ac:dyDescent="0.25">
      <c r="A140" s="97" t="s">
        <v>50</v>
      </c>
      <c r="B140" s="99">
        <v>0</v>
      </c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2878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2879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91.227575302624714</v>
      </c>
      <c r="C143" s="118">
        <f t="shared" si="49"/>
        <v>97.074017167991741</v>
      </c>
      <c r="D143" s="118">
        <f t="shared" si="49"/>
        <v>86.257366439511088</v>
      </c>
      <c r="E143" s="118">
        <f t="shared" si="49"/>
        <v>96.205726841171554</v>
      </c>
      <c r="F143" s="118">
        <f t="shared" si="49"/>
        <v>88.902942171661522</v>
      </c>
      <c r="G143" s="118">
        <f t="shared" si="49"/>
        <v>84.980237884129949</v>
      </c>
      <c r="H143" s="118">
        <f t="shared" si="49"/>
        <v>76.027000929711917</v>
      </c>
      <c r="I143" s="118">
        <f t="shared" si="49"/>
        <v>64.197985306192294</v>
      </c>
      <c r="J143" s="118">
        <f t="shared" si="49"/>
        <v>68.084357091043017</v>
      </c>
      <c r="K143" s="118">
        <f t="shared" si="49"/>
        <v>65.899636821081657</v>
      </c>
      <c r="L143" s="118">
        <f t="shared" si="49"/>
        <v>59.769450674998851</v>
      </c>
      <c r="M143" s="118">
        <f t="shared" si="49"/>
        <v>57.636801692803203</v>
      </c>
      <c r="N143" s="118">
        <f t="shared" si="49"/>
        <v>54.283523778823437</v>
      </c>
      <c r="O143" s="118">
        <f t="shared" si="49"/>
        <v>53.311272175863358</v>
      </c>
      <c r="P143" s="118">
        <f t="shared" si="49"/>
        <v>54.990799899822143</v>
      </c>
      <c r="Q143" s="118">
        <f t="shared" si="49"/>
        <v>47.709939664429079</v>
      </c>
      <c r="R143" s="118">
        <f t="shared" ref="R143:V143" si="50">R144+R146+R148+R157</f>
        <v>45.679127246041318</v>
      </c>
      <c r="S143" s="118">
        <f t="shared" si="50"/>
        <v>43.499959987032163</v>
      </c>
      <c r="T143" s="118">
        <f t="shared" si="50"/>
        <v>42.773768110055968</v>
      </c>
      <c r="U143" s="118">
        <f t="shared" si="50"/>
        <v>41.2304349387786</v>
      </c>
      <c r="V143" s="118">
        <f t="shared" si="50"/>
        <v>38.841055608668484</v>
      </c>
      <c r="W143" s="118">
        <f t="shared" ref="W143" si="51">W144+W146+W148+W157</f>
        <v>39.359569410521729</v>
      </c>
      <c r="DA143" s="129" t="s">
        <v>2880</v>
      </c>
    </row>
    <row r="144" spans="1:105" ht="12.95" customHeight="1" x14ac:dyDescent="0.25">
      <c r="A144" s="121" t="s">
        <v>57</v>
      </c>
      <c r="B144" s="123">
        <f t="shared" ref="B144:W144" si="52">B145</f>
        <v>68.656182235257248</v>
      </c>
      <c r="C144" s="123">
        <f t="shared" si="52"/>
        <v>76.017749508454756</v>
      </c>
      <c r="D144" s="123">
        <f t="shared" si="52"/>
        <v>66.875080214695501</v>
      </c>
      <c r="E144" s="123">
        <f t="shared" si="52"/>
        <v>76.709294207664428</v>
      </c>
      <c r="F144" s="123">
        <f t="shared" si="52"/>
        <v>70.557596257194504</v>
      </c>
      <c r="G144" s="123">
        <f t="shared" si="52"/>
        <v>66.568498708670205</v>
      </c>
      <c r="H144" s="123">
        <f t="shared" si="52"/>
        <v>57.39044936942981</v>
      </c>
      <c r="I144" s="123">
        <f t="shared" si="52"/>
        <v>48.10794567613074</v>
      </c>
      <c r="J144" s="123">
        <f t="shared" si="52"/>
        <v>52.124763554239152</v>
      </c>
      <c r="K144" s="123">
        <f t="shared" si="52"/>
        <v>50.044869116571085</v>
      </c>
      <c r="L144" s="123">
        <f t="shared" si="52"/>
        <v>45.064221348338123</v>
      </c>
      <c r="M144" s="123">
        <f t="shared" si="52"/>
        <v>40.468871702562211</v>
      </c>
      <c r="N144" s="123">
        <f t="shared" si="52"/>
        <v>38.421013978735367</v>
      </c>
      <c r="O144" s="123">
        <f t="shared" si="52"/>
        <v>33.917007138556357</v>
      </c>
      <c r="P144" s="123">
        <f t="shared" si="52"/>
        <v>32.206277890539063</v>
      </c>
      <c r="Q144" s="123">
        <f t="shared" si="52"/>
        <v>33.074963984526661</v>
      </c>
      <c r="R144" s="123">
        <f t="shared" si="52"/>
        <v>31.307466292311936</v>
      </c>
      <c r="S144" s="123">
        <f t="shared" si="52"/>
        <v>29.977356584167648</v>
      </c>
      <c r="T144" s="123">
        <f t="shared" si="52"/>
        <v>28.01671043334672</v>
      </c>
      <c r="U144" s="123">
        <f t="shared" si="52"/>
        <v>25.520551590185541</v>
      </c>
      <c r="V144" s="123">
        <f t="shared" si="52"/>
        <v>25.653823725587245</v>
      </c>
      <c r="W144" s="123">
        <f t="shared" si="52"/>
        <v>26.73247073876923</v>
      </c>
      <c r="DA144" s="130" t="s">
        <v>2881</v>
      </c>
    </row>
    <row r="145" spans="1:105" ht="12" customHeight="1" x14ac:dyDescent="0.25">
      <c r="A145" s="97" t="s">
        <v>53</v>
      </c>
      <c r="B145" s="99">
        <v>68.656182235257248</v>
      </c>
      <c r="C145" s="99">
        <v>76.017749508454756</v>
      </c>
      <c r="D145" s="99">
        <v>66.875080214695501</v>
      </c>
      <c r="E145" s="99">
        <v>76.709294207664428</v>
      </c>
      <c r="F145" s="99">
        <v>70.557596257194504</v>
      </c>
      <c r="G145" s="99">
        <v>66.568498708670205</v>
      </c>
      <c r="H145" s="99">
        <v>57.39044936942981</v>
      </c>
      <c r="I145" s="99">
        <v>48.10794567613074</v>
      </c>
      <c r="J145" s="99">
        <v>52.124763554239152</v>
      </c>
      <c r="K145" s="99">
        <v>50.044869116571085</v>
      </c>
      <c r="L145" s="99">
        <v>45.064221348338123</v>
      </c>
      <c r="M145" s="99">
        <v>40.468871702562211</v>
      </c>
      <c r="N145" s="99">
        <v>38.421013978735367</v>
      </c>
      <c r="O145" s="99">
        <v>33.917007138556357</v>
      </c>
      <c r="P145" s="99">
        <v>32.206277890539063</v>
      </c>
      <c r="Q145" s="99">
        <v>33.074963984526661</v>
      </c>
      <c r="R145" s="99">
        <v>31.307466292311936</v>
      </c>
      <c r="S145" s="99">
        <v>29.977356584167648</v>
      </c>
      <c r="T145" s="99">
        <v>28.01671043334672</v>
      </c>
      <c r="U145" s="99">
        <v>25.520551590185541</v>
      </c>
      <c r="V145" s="99">
        <v>25.653823725587245</v>
      </c>
      <c r="W145" s="99">
        <v>26.73247073876923</v>
      </c>
      <c r="DA145" s="63" t="s">
        <v>2882</v>
      </c>
    </row>
    <row r="146" spans="1:105" ht="12.95" customHeight="1" x14ac:dyDescent="0.25">
      <c r="A146" s="121" t="s">
        <v>92</v>
      </c>
      <c r="B146" s="123">
        <f t="shared" ref="B146:W146" si="53">B147</f>
        <v>2.7065591194869278</v>
      </c>
      <c r="C146" s="123">
        <f t="shared" si="53"/>
        <v>2.3290422106163637</v>
      </c>
      <c r="D146" s="123">
        <f t="shared" si="53"/>
        <v>1.8724886197998365</v>
      </c>
      <c r="E146" s="123">
        <f t="shared" si="53"/>
        <v>3.2604761690466191</v>
      </c>
      <c r="F146" s="123">
        <f t="shared" si="53"/>
        <v>1.0845767107083024</v>
      </c>
      <c r="G146" s="123">
        <f t="shared" si="53"/>
        <v>0.95673911197680905</v>
      </c>
      <c r="H146" s="123">
        <f t="shared" si="53"/>
        <v>1.6022846431802242</v>
      </c>
      <c r="I146" s="123">
        <f t="shared" si="53"/>
        <v>0.93325318524103273</v>
      </c>
      <c r="J146" s="123">
        <f t="shared" si="53"/>
        <v>0.83424631552847306</v>
      </c>
      <c r="K146" s="123">
        <f t="shared" si="53"/>
        <v>0.87966361265697202</v>
      </c>
      <c r="L146" s="123">
        <f t="shared" si="53"/>
        <v>0.97792793768970798</v>
      </c>
      <c r="M146" s="123">
        <f t="shared" si="53"/>
        <v>0.8697394433369442</v>
      </c>
      <c r="N146" s="123">
        <f t="shared" si="53"/>
        <v>1.1388018334674408</v>
      </c>
      <c r="O146" s="123">
        <f t="shared" si="53"/>
        <v>1.1828332146978862</v>
      </c>
      <c r="P146" s="123">
        <f t="shared" si="53"/>
        <v>1.2493553973270461</v>
      </c>
      <c r="Q146" s="123">
        <f t="shared" si="53"/>
        <v>1.4278108083651619</v>
      </c>
      <c r="R146" s="123">
        <f t="shared" si="53"/>
        <v>1.3018885713345392</v>
      </c>
      <c r="S146" s="123">
        <f t="shared" si="53"/>
        <v>1.1138107279266887</v>
      </c>
      <c r="T146" s="123">
        <f t="shared" si="53"/>
        <v>1.2121806633514172</v>
      </c>
      <c r="U146" s="123">
        <f t="shared" si="53"/>
        <v>1.2733642244685353</v>
      </c>
      <c r="V146" s="123">
        <f t="shared" si="53"/>
        <v>1.4455658516503858</v>
      </c>
      <c r="W146" s="123">
        <f t="shared" si="53"/>
        <v>1.3804509287591789</v>
      </c>
      <c r="DA146" s="130" t="s">
        <v>2883</v>
      </c>
    </row>
    <row r="147" spans="1:105" ht="12" customHeight="1" x14ac:dyDescent="0.25">
      <c r="A147" s="97" t="s">
        <v>53</v>
      </c>
      <c r="B147" s="99">
        <f>RES_hhdet_fech!B147/RES_summary!B$19</f>
        <v>2.7065591194869278</v>
      </c>
      <c r="C147" s="99">
        <f>RES_hhdet_fech!C147/RES_summary!C$19</f>
        <v>2.3290422106163637</v>
      </c>
      <c r="D147" s="99">
        <f>RES_hhdet_fech!D147/RES_summary!D$19</f>
        <v>1.8724886197998365</v>
      </c>
      <c r="E147" s="99">
        <f>RES_hhdet_fech!E147/RES_summary!E$19</f>
        <v>3.2604761690466191</v>
      </c>
      <c r="F147" s="99">
        <f>RES_hhdet_fech!F147/RES_summary!F$19</f>
        <v>1.0845767107083024</v>
      </c>
      <c r="G147" s="99">
        <f>RES_hhdet_fech!G147/RES_summary!G$19</f>
        <v>0.95673911197680905</v>
      </c>
      <c r="H147" s="99">
        <f>RES_hhdet_fech!H147/RES_summary!H$19</f>
        <v>1.6022846431802242</v>
      </c>
      <c r="I147" s="99">
        <f>RES_hhdet_fech!I147/RES_summary!I$19</f>
        <v>0.93325318524103273</v>
      </c>
      <c r="J147" s="99">
        <f>RES_hhdet_fech!J147/RES_summary!J$19</f>
        <v>0.83424631552847306</v>
      </c>
      <c r="K147" s="99">
        <f>RES_hhdet_fech!K147/RES_summary!K$19</f>
        <v>0.87966361265697202</v>
      </c>
      <c r="L147" s="99">
        <f>RES_hhdet_fech!L147/RES_summary!L$19</f>
        <v>0.97792793768970798</v>
      </c>
      <c r="M147" s="99">
        <f>RES_hhdet_fech!M147/RES_summary!M$19</f>
        <v>0.8697394433369442</v>
      </c>
      <c r="N147" s="99">
        <f>RES_hhdet_fech!N147/RES_summary!N$19</f>
        <v>1.1388018334674408</v>
      </c>
      <c r="O147" s="99">
        <f>RES_hhdet_fech!O147/RES_summary!O$19</f>
        <v>1.1828332146978862</v>
      </c>
      <c r="P147" s="99">
        <f>RES_hhdet_fech!P147/RES_summary!P$19</f>
        <v>1.2493553973270461</v>
      </c>
      <c r="Q147" s="99">
        <f>RES_hhdet_fech!Q147/RES_summary!Q$19</f>
        <v>1.4278108083651619</v>
      </c>
      <c r="R147" s="99">
        <f>RES_hhdet_fech!R147/RES_summary!R$19</f>
        <v>1.3018885713345392</v>
      </c>
      <c r="S147" s="99">
        <f>RES_hhdet_fech!S147/RES_summary!S$19</f>
        <v>1.1138107279266887</v>
      </c>
      <c r="T147" s="99">
        <f>RES_hhdet_fech!T147/RES_summary!T$19</f>
        <v>1.2121806633514172</v>
      </c>
      <c r="U147" s="99">
        <f>RES_hhdet_fech!U147/RES_summary!U$19</f>
        <v>1.2733642244685353</v>
      </c>
      <c r="V147" s="99">
        <f>RES_hhdet_fech!V147/RES_summary!V$19</f>
        <v>1.4455658516503858</v>
      </c>
      <c r="W147" s="99">
        <f>RES_hhdet_fech!W147/RES_summary!W$19</f>
        <v>1.3804509287591789</v>
      </c>
      <c r="DA147" s="63" t="s">
        <v>2884</v>
      </c>
    </row>
    <row r="148" spans="1:105" ht="12" customHeight="1" x14ac:dyDescent="0.25">
      <c r="A148" s="121" t="s">
        <v>55</v>
      </c>
      <c r="B148" s="123">
        <v>13.381128583538551</v>
      </c>
      <c r="C148" s="123">
        <v>12.240287473968413</v>
      </c>
      <c r="D148" s="123">
        <v>11.896095329936427</v>
      </c>
      <c r="E148" s="123">
        <v>10.982099083812223</v>
      </c>
      <c r="F148" s="123">
        <v>11.734885177409447</v>
      </c>
      <c r="G148" s="123">
        <v>11.654719309353787</v>
      </c>
      <c r="H148" s="123">
        <v>11.185215338463017</v>
      </c>
      <c r="I148" s="123">
        <v>9.9897708434413381</v>
      </c>
      <c r="J148" s="123">
        <v>9.6281969501063234</v>
      </c>
      <c r="K148" s="123">
        <v>9.0566453044495887</v>
      </c>
      <c r="L148" s="123">
        <v>8.7370672355249273</v>
      </c>
      <c r="M148" s="123">
        <v>10.103566772706568</v>
      </c>
      <c r="N148" s="123">
        <v>8.5719530922860141</v>
      </c>
      <c r="O148" s="123">
        <v>11.938833483003854</v>
      </c>
      <c r="P148" s="123">
        <v>14.928606638262256</v>
      </c>
      <c r="Q148" s="123">
        <v>8.650843430670859</v>
      </c>
      <c r="R148" s="123">
        <v>8.4581422350830895</v>
      </c>
      <c r="S148" s="123">
        <v>8.4160544749978339</v>
      </c>
      <c r="T148" s="123">
        <v>8.9372249264127941</v>
      </c>
      <c r="U148" s="123">
        <v>9.4093704598803996</v>
      </c>
      <c r="V148" s="123">
        <v>8.6773217274589811</v>
      </c>
      <c r="W148" s="123">
        <v>8.7708093394982747</v>
      </c>
      <c r="DA148" s="130" t="s">
        <v>2885</v>
      </c>
    </row>
    <row r="149" spans="1:105" ht="12" customHeight="1" x14ac:dyDescent="0.25">
      <c r="A149" s="97" t="s">
        <v>124</v>
      </c>
      <c r="B149" s="99">
        <v>15.080642948268176</v>
      </c>
      <c r="C149" s="99">
        <v>14.697215543595696</v>
      </c>
      <c r="D149" s="99">
        <v>10.789013652078655</v>
      </c>
      <c r="E149" s="99">
        <v>4.6974149016281572</v>
      </c>
      <c r="F149" s="99">
        <v>10.998500100567014</v>
      </c>
      <c r="G149" s="99">
        <v>15.888814980009093</v>
      </c>
      <c r="H149" s="99">
        <v>16.289365943322743</v>
      </c>
      <c r="I149" s="99">
        <v>6.9859023184939941</v>
      </c>
      <c r="J149" s="99">
        <v>6.0565976459742483</v>
      </c>
      <c r="K149" s="99">
        <v>15.558610669029232</v>
      </c>
      <c r="L149" s="99">
        <v>16.89051325570621</v>
      </c>
      <c r="M149" s="99">
        <v>8.6734687670599637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DA149" s="63" t="s">
        <v>2886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2887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2888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2889</v>
      </c>
    </row>
    <row r="153" spans="1:105" ht="12" customHeight="1" x14ac:dyDescent="0.25">
      <c r="A153" s="106" t="s">
        <v>122</v>
      </c>
      <c r="B153" s="102">
        <v>13.154526668241266</v>
      </c>
      <c r="C153" s="102">
        <v>12.035543468166139</v>
      </c>
      <c r="D153" s="102">
        <v>12.157604819404742</v>
      </c>
      <c r="E153" s="102">
        <v>11.92418366304239</v>
      </c>
      <c r="F153" s="102">
        <v>12.033643085163449</v>
      </c>
      <c r="G153" s="102">
        <v>11.485986634631466</v>
      </c>
      <c r="H153" s="102">
        <v>10.917248545841064</v>
      </c>
      <c r="I153" s="102">
        <v>10.958108359961097</v>
      </c>
      <c r="J153" s="102">
        <v>11.02880817207258</v>
      </c>
      <c r="K153" s="102">
        <v>10.024256042375917</v>
      </c>
      <c r="L153" s="102">
        <v>9.4161503118326078</v>
      </c>
      <c r="M153" s="102">
        <v>11.148104817025091</v>
      </c>
      <c r="N153" s="102">
        <v>9.4472484929621245</v>
      </c>
      <c r="O153" s="102">
        <v>12.824533189186202</v>
      </c>
      <c r="P153" s="102">
        <v>15.707852961931637</v>
      </c>
      <c r="Q153" s="102">
        <v>9.6002770978386334</v>
      </c>
      <c r="R153" s="102">
        <v>9.6485176376750168</v>
      </c>
      <c r="S153" s="102">
        <v>9.8088115974445778</v>
      </c>
      <c r="T153" s="102">
        <v>10.41787833847652</v>
      </c>
      <c r="U153" s="102">
        <v>10.155323216545403</v>
      </c>
      <c r="V153" s="102">
        <v>9.4574311204128261</v>
      </c>
      <c r="W153" s="102">
        <v>9.491856009379898</v>
      </c>
      <c r="DA153" s="131" t="s">
        <v>2890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10.126572623642742</v>
      </c>
      <c r="E154" s="105">
        <v>9.9924835131604848</v>
      </c>
      <c r="F154" s="105">
        <v>10.155896469158357</v>
      </c>
      <c r="G154" s="105">
        <v>9.7258270583475888</v>
      </c>
      <c r="H154" s="105">
        <v>9.2336687797370693</v>
      </c>
      <c r="I154" s="105">
        <v>9.2684675523565971</v>
      </c>
      <c r="J154" s="105">
        <v>9.3079903488107352</v>
      </c>
      <c r="K154" s="105">
        <v>8.3640328609751329</v>
      </c>
      <c r="L154" s="105">
        <v>7.8988612261646232</v>
      </c>
      <c r="M154" s="105">
        <v>9.5138398356540801</v>
      </c>
      <c r="N154" s="105">
        <v>8.000726174174094</v>
      </c>
      <c r="O154" s="105">
        <v>11.21563405349298</v>
      </c>
      <c r="P154" s="105">
        <v>14.054572218644408</v>
      </c>
      <c r="Q154" s="105">
        <v>8.0321023374064389</v>
      </c>
      <c r="R154" s="105">
        <v>7.975681966997791</v>
      </c>
      <c r="S154" s="105">
        <v>8.0763069337519653</v>
      </c>
      <c r="T154" s="105">
        <v>8.7219637047644785</v>
      </c>
      <c r="U154" s="105">
        <v>9.0245897208788541</v>
      </c>
      <c r="V154" s="105">
        <v>8.3964299346989861</v>
      </c>
      <c r="W154" s="105">
        <v>8.5099274519913521</v>
      </c>
      <c r="DA154" s="132" t="s">
        <v>2891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5.9706681098736274</v>
      </c>
      <c r="E155" s="99">
        <v>5.8783901050451126</v>
      </c>
      <c r="F155" s="99">
        <v>6.0376648824199863</v>
      </c>
      <c r="G155" s="99">
        <v>5.7679454450749388</v>
      </c>
      <c r="H155" s="99">
        <v>5.3603839856186974</v>
      </c>
      <c r="I155" s="99">
        <v>5.4348623491895962</v>
      </c>
      <c r="J155" s="99">
        <v>5.4429561627399314</v>
      </c>
      <c r="K155" s="99">
        <v>4.6425283436641278</v>
      </c>
      <c r="L155" s="99">
        <v>4.2734221538571857</v>
      </c>
      <c r="M155" s="99">
        <v>5.4660372963635604</v>
      </c>
      <c r="N155" s="99">
        <v>4.3300862427434428</v>
      </c>
      <c r="O155" s="99">
        <v>6.9541483142112179</v>
      </c>
      <c r="P155" s="99">
        <v>9.2750834510643365</v>
      </c>
      <c r="Q155" s="99">
        <v>3.9997222733824689</v>
      </c>
      <c r="R155" s="99">
        <v>3.8840552558773744</v>
      </c>
      <c r="S155" s="99">
        <v>3.9149591125723306</v>
      </c>
      <c r="T155" s="99">
        <v>4.7313663592259996</v>
      </c>
      <c r="U155" s="99">
        <v>4.8318119438458416</v>
      </c>
      <c r="V155" s="99">
        <v>4.5322568500883005</v>
      </c>
      <c r="W155" s="99">
        <v>4.7690366402504552</v>
      </c>
      <c r="DA155" s="63" t="s">
        <v>2892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4.1559045137691157</v>
      </c>
      <c r="E156" s="99">
        <v>4.1140934081153722</v>
      </c>
      <c r="F156" s="99">
        <v>4.1182315867383714</v>
      </c>
      <c r="G156" s="99">
        <v>3.9578816132726504</v>
      </c>
      <c r="H156" s="99">
        <v>3.8732847941183723</v>
      </c>
      <c r="I156" s="99">
        <v>3.833605203167</v>
      </c>
      <c r="J156" s="99">
        <v>3.8650341860708042</v>
      </c>
      <c r="K156" s="99">
        <v>3.7215045173110051</v>
      </c>
      <c r="L156" s="99">
        <v>3.6254390723074383</v>
      </c>
      <c r="M156" s="99">
        <v>4.0478025392905197</v>
      </c>
      <c r="N156" s="99">
        <v>3.6706399314306499</v>
      </c>
      <c r="O156" s="99">
        <v>4.2614857392817598</v>
      </c>
      <c r="P156" s="99">
        <v>4.7794887675800695</v>
      </c>
      <c r="Q156" s="99">
        <v>4.03238006402397</v>
      </c>
      <c r="R156" s="99">
        <v>4.0916267111204174</v>
      </c>
      <c r="S156" s="99">
        <v>4.1613478211796346</v>
      </c>
      <c r="T156" s="99">
        <v>3.990597345538478</v>
      </c>
      <c r="U156" s="99">
        <v>4.1927777770330108</v>
      </c>
      <c r="V156" s="99">
        <v>3.864173084610687</v>
      </c>
      <c r="W156" s="99">
        <v>3.7408908117408965</v>
      </c>
      <c r="DA156" s="63" t="s">
        <v>2893</v>
      </c>
    </row>
    <row r="157" spans="1:105" ht="12" customHeight="1" x14ac:dyDescent="0.25">
      <c r="A157" s="121" t="s">
        <v>54</v>
      </c>
      <c r="B157" s="123">
        <v>6.483705364341982</v>
      </c>
      <c r="C157" s="123">
        <v>6.4869379749522142</v>
      </c>
      <c r="D157" s="123">
        <v>5.6137022750793246</v>
      </c>
      <c r="E157" s="123">
        <v>5.253857380648296</v>
      </c>
      <c r="F157" s="123">
        <v>5.5258840263492548</v>
      </c>
      <c r="G157" s="123">
        <v>5.8002807541291386</v>
      </c>
      <c r="H157" s="123">
        <v>5.8490515786388597</v>
      </c>
      <c r="I157" s="123">
        <v>5.1670156013791777</v>
      </c>
      <c r="J157" s="123">
        <v>5.4971502711690663</v>
      </c>
      <c r="K157" s="123">
        <v>5.9184587874040089</v>
      </c>
      <c r="L157" s="123">
        <v>4.990234153446095</v>
      </c>
      <c r="M157" s="123">
        <v>6.1946237741974821</v>
      </c>
      <c r="N157" s="123">
        <v>6.1517548743346149</v>
      </c>
      <c r="O157" s="123">
        <v>6.2725983396052625</v>
      </c>
      <c r="P157" s="123">
        <v>6.6065599736937868</v>
      </c>
      <c r="Q157" s="123">
        <v>4.5563214408663999</v>
      </c>
      <c r="R157" s="123">
        <v>4.61163014731176</v>
      </c>
      <c r="S157" s="123">
        <v>3.9927381999399936</v>
      </c>
      <c r="T157" s="123">
        <v>4.6076520869450341</v>
      </c>
      <c r="U157" s="123">
        <v>5.0271486642441241</v>
      </c>
      <c r="V157" s="123">
        <v>3.0643443039718683</v>
      </c>
      <c r="W157" s="123">
        <v>2.4758384034950431</v>
      </c>
      <c r="DA157" s="130" t="s">
        <v>2894</v>
      </c>
    </row>
    <row r="158" spans="1:105" ht="12" customHeight="1" x14ac:dyDescent="0.25">
      <c r="A158" s="97" t="s">
        <v>50</v>
      </c>
      <c r="B158" s="99">
        <v>7.0306975618746508</v>
      </c>
      <c r="C158" s="99">
        <v>8.9751500389726608</v>
      </c>
      <c r="D158" s="99">
        <v>5.1794632890862502</v>
      </c>
      <c r="E158" s="99">
        <v>3.294318884865354</v>
      </c>
      <c r="F158" s="99">
        <v>6.2560056275931597</v>
      </c>
      <c r="G158" s="99">
        <v>8.3104298113122042</v>
      </c>
      <c r="H158" s="99">
        <v>8.8394497438128248</v>
      </c>
      <c r="I158" s="99">
        <v>3.8234142294613394</v>
      </c>
      <c r="J158" s="99">
        <v>4.2279395655202592</v>
      </c>
      <c r="K158" s="99">
        <v>9.6773242478179213</v>
      </c>
      <c r="L158" s="99">
        <v>8.4349183213831882</v>
      </c>
      <c r="M158" s="99">
        <v>5.6038127340082466</v>
      </c>
      <c r="N158" s="99">
        <v>4.4552118026374714</v>
      </c>
      <c r="O158" s="99">
        <v>6.3936433892018494</v>
      </c>
      <c r="P158" s="99">
        <v>7.723648622750904</v>
      </c>
      <c r="Q158" s="99">
        <v>6.2776094108974778</v>
      </c>
      <c r="R158" s="99">
        <v>6.2202098576789604</v>
      </c>
      <c r="S158" s="99">
        <v>4.7689245373002525</v>
      </c>
      <c r="T158" s="99">
        <v>5.2652927984871445</v>
      </c>
      <c r="U158" s="99">
        <v>6.4983683946034505</v>
      </c>
      <c r="V158" s="99">
        <v>5.1062173133809798</v>
      </c>
      <c r="W158" s="99">
        <v>2.6329745526673771</v>
      </c>
      <c r="DA158" s="63" t="s">
        <v>2895</v>
      </c>
    </row>
    <row r="159" spans="1:105" ht="12" customHeight="1" x14ac:dyDescent="0.25">
      <c r="A159" s="109" t="s">
        <v>120</v>
      </c>
      <c r="B159" s="110">
        <v>6.1008108260691154</v>
      </c>
      <c r="C159" s="110">
        <v>5.3810659464986834</v>
      </c>
      <c r="D159" s="110">
        <v>5.6926548179871546</v>
      </c>
      <c r="E159" s="110">
        <v>5.4144752901387028</v>
      </c>
      <c r="F159" s="110">
        <v>5.4539002065083064</v>
      </c>
      <c r="G159" s="110">
        <v>5.2853783834249208</v>
      </c>
      <c r="H159" s="110">
        <v>5.1777377048242972</v>
      </c>
      <c r="I159" s="110">
        <v>5.3629574681171954</v>
      </c>
      <c r="J159" s="110">
        <v>5.6335607675705734</v>
      </c>
      <c r="K159" s="110">
        <v>5.3851941373106849</v>
      </c>
      <c r="L159" s="110">
        <v>4.6449235155844306</v>
      </c>
      <c r="M159" s="110">
        <v>6.2265316875178067</v>
      </c>
      <c r="N159" s="110">
        <v>6.2093009332992164</v>
      </c>
      <c r="O159" s="110">
        <v>6.267788602535199</v>
      </c>
      <c r="P159" s="110">
        <v>6.5444558193830806</v>
      </c>
      <c r="Q159" s="110">
        <v>4.4807212193653028</v>
      </c>
      <c r="R159" s="110">
        <v>4.5285423523547754</v>
      </c>
      <c r="S159" s="110">
        <v>3.9416374055979637</v>
      </c>
      <c r="T159" s="110">
        <v>4.5593535480409777</v>
      </c>
      <c r="U159" s="110">
        <v>4.9064421703145245</v>
      </c>
      <c r="V159" s="110">
        <v>2.8872518117953021</v>
      </c>
      <c r="W159" s="110">
        <v>2.4649503023434884</v>
      </c>
      <c r="DA159" s="60" t="s">
        <v>2896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164.04184995585163</v>
      </c>
      <c r="C161" s="118">
        <f t="shared" si="54"/>
        <v>173.93400028167687</v>
      </c>
      <c r="D161" s="118">
        <f t="shared" si="54"/>
        <v>163.63363797375365</v>
      </c>
      <c r="E161" s="118">
        <f t="shared" si="54"/>
        <v>164.68660064016461</v>
      </c>
      <c r="F161" s="118">
        <f t="shared" si="54"/>
        <v>181.03488791555907</v>
      </c>
      <c r="G161" s="118">
        <f t="shared" si="54"/>
        <v>188.76243990723984</v>
      </c>
      <c r="H161" s="118">
        <f t="shared" si="54"/>
        <v>167.12972967921007</v>
      </c>
      <c r="I161" s="118">
        <f t="shared" si="54"/>
        <v>179.63026510367544</v>
      </c>
      <c r="J161" s="118">
        <f t="shared" si="54"/>
        <v>86.69775191119399</v>
      </c>
      <c r="K161" s="118">
        <f t="shared" si="54"/>
        <v>231.23663197879341</v>
      </c>
      <c r="L161" s="118">
        <f t="shared" si="54"/>
        <v>132.26095440630309</v>
      </c>
      <c r="M161" s="118">
        <f t="shared" si="54"/>
        <v>104.33010348501753</v>
      </c>
      <c r="N161" s="118">
        <f t="shared" si="54"/>
        <v>118.90329826372196</v>
      </c>
      <c r="O161" s="118">
        <f t="shared" si="54"/>
        <v>128.58613524251996</v>
      </c>
      <c r="P161" s="118">
        <f t="shared" si="54"/>
        <v>115.02843836198022</v>
      </c>
      <c r="Q161" s="118">
        <f t="shared" si="54"/>
        <v>163.67124958692278</v>
      </c>
      <c r="R161" s="118">
        <f t="shared" ref="R161:V161" si="55">R162+R164+R166+R175</f>
        <v>159.99884496417948</v>
      </c>
      <c r="S161" s="118">
        <f t="shared" si="55"/>
        <v>180.33811684719475</v>
      </c>
      <c r="T161" s="118">
        <f t="shared" si="55"/>
        <v>118.81353202416973</v>
      </c>
      <c r="U161" s="118">
        <f t="shared" si="55"/>
        <v>93.149865940067144</v>
      </c>
      <c r="V161" s="118">
        <f t="shared" si="55"/>
        <v>141.26386454872079</v>
      </c>
      <c r="W161" s="118">
        <f t="shared" ref="W161" si="56">W162+W164+W166+W175</f>
        <v>116.02593664361559</v>
      </c>
      <c r="DA161" s="129" t="s">
        <v>2897</v>
      </c>
    </row>
    <row r="162" spans="1:105" ht="12.95" customHeight="1" x14ac:dyDescent="0.25">
      <c r="A162" s="121" t="s">
        <v>57</v>
      </c>
      <c r="B162" s="123">
        <f t="shared" ref="B162:W162" si="57">B163</f>
        <v>142.83583675668899</v>
      </c>
      <c r="C162" s="123">
        <f t="shared" si="57"/>
        <v>153.56644443361844</v>
      </c>
      <c r="D162" s="123">
        <f t="shared" si="57"/>
        <v>144.4627938858163</v>
      </c>
      <c r="E162" s="123">
        <f t="shared" si="57"/>
        <v>145.51265638938963</v>
      </c>
      <c r="F162" s="123">
        <f t="shared" si="57"/>
        <v>162.48879882694197</v>
      </c>
      <c r="G162" s="123">
        <f t="shared" si="57"/>
        <v>170.12241169807962</v>
      </c>
      <c r="H162" s="123">
        <f t="shared" si="57"/>
        <v>148.64818856210815</v>
      </c>
      <c r="I162" s="123">
        <f t="shared" si="57"/>
        <v>163.5005752389624</v>
      </c>
      <c r="J162" s="123">
        <f t="shared" si="57"/>
        <v>70.393151536516939</v>
      </c>
      <c r="K162" s="123">
        <f t="shared" si="57"/>
        <v>214.98684684097125</v>
      </c>
      <c r="L162" s="123">
        <f t="shared" si="57"/>
        <v>117.17682097130169</v>
      </c>
      <c r="M162" s="123">
        <f t="shared" si="57"/>
        <v>87.280249391133381</v>
      </c>
      <c r="N162" s="123">
        <f t="shared" si="57"/>
        <v>103.2172307272026</v>
      </c>
      <c r="O162" s="123">
        <f t="shared" si="57"/>
        <v>109.37875730907493</v>
      </c>
      <c r="P162" s="123">
        <f t="shared" si="57"/>
        <v>92.381417869881986</v>
      </c>
      <c r="Q162" s="123">
        <f t="shared" si="57"/>
        <v>148.9618221566206</v>
      </c>
      <c r="R162" s="123">
        <f t="shared" si="57"/>
        <v>145.22023898366731</v>
      </c>
      <c r="S162" s="123">
        <f t="shared" si="57"/>
        <v>166.26011848751841</v>
      </c>
      <c r="T162" s="123">
        <f t="shared" si="57"/>
        <v>103.58742953772354</v>
      </c>
      <c r="U162" s="123">
        <f t="shared" si="57"/>
        <v>77.276416594456478</v>
      </c>
      <c r="V162" s="123">
        <f t="shared" si="57"/>
        <v>128.36192580320338</v>
      </c>
      <c r="W162" s="123">
        <f t="shared" si="57"/>
        <v>103.89647191537487</v>
      </c>
      <c r="DA162" s="130" t="s">
        <v>2898</v>
      </c>
    </row>
    <row r="163" spans="1:105" ht="12" customHeight="1" x14ac:dyDescent="0.25">
      <c r="A163" s="97" t="s">
        <v>53</v>
      </c>
      <c r="B163" s="110">
        <v>142.83583675668899</v>
      </c>
      <c r="C163" s="110">
        <v>153.56644443361844</v>
      </c>
      <c r="D163" s="110">
        <v>144.4627938858163</v>
      </c>
      <c r="E163" s="110">
        <v>145.51265638938963</v>
      </c>
      <c r="F163" s="110">
        <v>162.48879882694197</v>
      </c>
      <c r="G163" s="110">
        <v>170.12241169807962</v>
      </c>
      <c r="H163" s="110">
        <v>148.64818856210815</v>
      </c>
      <c r="I163" s="110">
        <v>163.5005752389624</v>
      </c>
      <c r="J163" s="110">
        <v>70.393151536516939</v>
      </c>
      <c r="K163" s="110">
        <v>214.98684684097125</v>
      </c>
      <c r="L163" s="110">
        <v>117.17682097130169</v>
      </c>
      <c r="M163" s="110">
        <v>87.280249391133381</v>
      </c>
      <c r="N163" s="110">
        <v>103.2172307272026</v>
      </c>
      <c r="O163" s="110">
        <v>109.37875730907493</v>
      </c>
      <c r="P163" s="110">
        <v>92.381417869881986</v>
      </c>
      <c r="Q163" s="110">
        <v>148.9618221566206</v>
      </c>
      <c r="R163" s="110">
        <v>145.22023898366731</v>
      </c>
      <c r="S163" s="110">
        <v>166.26011848751841</v>
      </c>
      <c r="T163" s="110">
        <v>103.58742953772354</v>
      </c>
      <c r="U163" s="110">
        <v>77.276416594456478</v>
      </c>
      <c r="V163" s="110">
        <v>128.36192580320338</v>
      </c>
      <c r="W163" s="110">
        <v>103.89647191537487</v>
      </c>
      <c r="DA163" s="60" t="s">
        <v>2899</v>
      </c>
    </row>
    <row r="164" spans="1:105" ht="12.95" customHeight="1" x14ac:dyDescent="0.25">
      <c r="A164" s="121" t="s">
        <v>92</v>
      </c>
      <c r="B164" s="123">
        <f t="shared" ref="B164:W164" si="58">B165</f>
        <v>1.3535012886203237</v>
      </c>
      <c r="C164" s="123">
        <f t="shared" si="58"/>
        <v>1.3666055132069592</v>
      </c>
      <c r="D164" s="123">
        <f t="shared" si="58"/>
        <v>1.4803502126219388</v>
      </c>
      <c r="E164" s="123">
        <f t="shared" si="58"/>
        <v>2.833001346443103</v>
      </c>
      <c r="F164" s="123">
        <f t="shared" si="58"/>
        <v>0.99789103320007455</v>
      </c>
      <c r="G164" s="123">
        <f t="shared" si="58"/>
        <v>0.96593820216859017</v>
      </c>
      <c r="H164" s="123">
        <f t="shared" si="58"/>
        <v>1.4046559064350663</v>
      </c>
      <c r="I164" s="123">
        <f t="shared" si="58"/>
        <v>0.64386612759833439</v>
      </c>
      <c r="J164" s="123">
        <f t="shared" si="58"/>
        <v>0.64913701980441996</v>
      </c>
      <c r="K164" s="123">
        <f t="shared" si="58"/>
        <v>0.57158226409958901</v>
      </c>
      <c r="L164" s="123">
        <f t="shared" si="58"/>
        <v>0.80464698901518605</v>
      </c>
      <c r="M164" s="123">
        <f t="shared" si="58"/>
        <v>0.68505091611520352</v>
      </c>
      <c r="N164" s="123">
        <f t="shared" si="58"/>
        <v>0.97832722653006199</v>
      </c>
      <c r="O164" s="123">
        <f t="shared" si="58"/>
        <v>1.010704544077464</v>
      </c>
      <c r="P164" s="123">
        <f t="shared" si="58"/>
        <v>1.005436840414708</v>
      </c>
      <c r="Q164" s="123">
        <f t="shared" si="58"/>
        <v>1.1323382813695624</v>
      </c>
      <c r="R164" s="123">
        <f t="shared" si="58"/>
        <v>1.0824678372385519</v>
      </c>
      <c r="S164" s="123">
        <f t="shared" si="58"/>
        <v>0.89667474761745791</v>
      </c>
      <c r="T164" s="123">
        <f t="shared" si="58"/>
        <v>0.92881347350105736</v>
      </c>
      <c r="U164" s="123">
        <f t="shared" si="58"/>
        <v>0.87043355084121743</v>
      </c>
      <c r="V164" s="123">
        <f t="shared" si="58"/>
        <v>0.81670952776833639</v>
      </c>
      <c r="W164" s="123">
        <f t="shared" si="58"/>
        <v>0.67843041025499595</v>
      </c>
      <c r="DA164" s="130" t="s">
        <v>2900</v>
      </c>
    </row>
    <row r="165" spans="1:105" ht="12" customHeight="1" x14ac:dyDescent="0.25">
      <c r="A165" s="97" t="s">
        <v>53</v>
      </c>
      <c r="B165" s="99">
        <f>RES_hhdet_fech!B165/RES_summary!B$19</f>
        <v>1.3535012886203237</v>
      </c>
      <c r="C165" s="99">
        <f>RES_hhdet_fech!C165/RES_summary!C$19</f>
        <v>1.3666055132069592</v>
      </c>
      <c r="D165" s="99">
        <f>RES_hhdet_fech!D165/RES_summary!D$19</f>
        <v>1.4803502126219388</v>
      </c>
      <c r="E165" s="99">
        <f>RES_hhdet_fech!E165/RES_summary!E$19</f>
        <v>2.833001346443103</v>
      </c>
      <c r="F165" s="99">
        <f>RES_hhdet_fech!F165/RES_summary!F$19</f>
        <v>0.99789103320007455</v>
      </c>
      <c r="G165" s="99">
        <f>RES_hhdet_fech!G165/RES_summary!G$19</f>
        <v>0.96593820216859017</v>
      </c>
      <c r="H165" s="99">
        <f>RES_hhdet_fech!H165/RES_summary!H$19</f>
        <v>1.4046559064350663</v>
      </c>
      <c r="I165" s="99">
        <f>RES_hhdet_fech!I165/RES_summary!I$19</f>
        <v>0.64386612759833439</v>
      </c>
      <c r="J165" s="99">
        <f>RES_hhdet_fech!J165/RES_summary!J$19</f>
        <v>0.64913701980441996</v>
      </c>
      <c r="K165" s="99">
        <f>RES_hhdet_fech!K165/RES_summary!K$19</f>
        <v>0.57158226409958901</v>
      </c>
      <c r="L165" s="99">
        <f>RES_hhdet_fech!L165/RES_summary!L$19</f>
        <v>0.80464698901518605</v>
      </c>
      <c r="M165" s="99">
        <f>RES_hhdet_fech!M165/RES_summary!M$19</f>
        <v>0.68505091611520352</v>
      </c>
      <c r="N165" s="99">
        <f>RES_hhdet_fech!N165/RES_summary!N$19</f>
        <v>0.97832722653006199</v>
      </c>
      <c r="O165" s="99">
        <f>RES_hhdet_fech!O165/RES_summary!O$19</f>
        <v>1.010704544077464</v>
      </c>
      <c r="P165" s="99">
        <f>RES_hhdet_fech!P165/RES_summary!P$19</f>
        <v>1.005436840414708</v>
      </c>
      <c r="Q165" s="99">
        <f>RES_hhdet_fech!Q165/RES_summary!Q$19</f>
        <v>1.1323382813695624</v>
      </c>
      <c r="R165" s="99">
        <f>RES_hhdet_fech!R165/RES_summary!R$19</f>
        <v>1.0824678372385519</v>
      </c>
      <c r="S165" s="99">
        <f>RES_hhdet_fech!S165/RES_summary!S$19</f>
        <v>0.89667474761745791</v>
      </c>
      <c r="T165" s="99">
        <f>RES_hhdet_fech!T165/RES_summary!T$19</f>
        <v>0.92881347350105736</v>
      </c>
      <c r="U165" s="99">
        <f>RES_hhdet_fech!U165/RES_summary!U$19</f>
        <v>0.87043355084121743</v>
      </c>
      <c r="V165" s="99">
        <f>RES_hhdet_fech!V165/RES_summary!V$19</f>
        <v>0.81670952776833639</v>
      </c>
      <c r="W165" s="99">
        <f>RES_hhdet_fech!W165/RES_summary!W$19</f>
        <v>0.67843041025499595</v>
      </c>
      <c r="DA165" s="63" t="s">
        <v>2901</v>
      </c>
    </row>
    <row r="166" spans="1:105" ht="12" customHeight="1" x14ac:dyDescent="0.25">
      <c r="A166" s="121" t="s">
        <v>55</v>
      </c>
      <c r="B166" s="123">
        <v>13.381190273617102</v>
      </c>
      <c r="C166" s="123">
        <v>12.340859705443011</v>
      </c>
      <c r="D166" s="123">
        <v>12.095548263663945</v>
      </c>
      <c r="E166" s="123">
        <v>11.275172801506733</v>
      </c>
      <c r="F166" s="123">
        <v>11.928036891071095</v>
      </c>
      <c r="G166" s="123">
        <v>11.75300127157182</v>
      </c>
      <c r="H166" s="123">
        <v>11.225416058662571</v>
      </c>
      <c r="I166" s="123">
        <v>10.329174413934531</v>
      </c>
      <c r="J166" s="123">
        <v>10.211887266598426</v>
      </c>
      <c r="K166" s="123">
        <v>9.5134456087092936</v>
      </c>
      <c r="L166" s="123">
        <v>8.9881921791314863</v>
      </c>
      <c r="M166" s="123">
        <v>10.196097702042078</v>
      </c>
      <c r="N166" s="123">
        <v>8.5932681245833358</v>
      </c>
      <c r="O166" s="123">
        <v>11.918728902784911</v>
      </c>
      <c r="P166" s="123">
        <v>15.012039442069558</v>
      </c>
      <c r="Q166" s="123">
        <v>8.9513998259761216</v>
      </c>
      <c r="R166" s="123">
        <v>9.0036792031497992</v>
      </c>
      <c r="S166" s="123">
        <v>9.1198969190716745</v>
      </c>
      <c r="T166" s="123">
        <v>9.6088091923185601</v>
      </c>
      <c r="U166" s="123">
        <v>9.9297204460806192</v>
      </c>
      <c r="V166" s="123">
        <v>9.0125024590530156</v>
      </c>
      <c r="W166" s="123">
        <v>8.9892648988814479</v>
      </c>
      <c r="DA166" s="130" t="s">
        <v>2902</v>
      </c>
    </row>
    <row r="167" spans="1:105" ht="12" customHeight="1" x14ac:dyDescent="0.25">
      <c r="A167" s="97" t="s">
        <v>124</v>
      </c>
      <c r="B167" s="99">
        <v>15.080642948268176</v>
      </c>
      <c r="C167" s="99">
        <v>14.67624144005973</v>
      </c>
      <c r="D167" s="99">
        <v>10.887988810888737</v>
      </c>
      <c r="E167" s="99">
        <v>4.7575563016116105</v>
      </c>
      <c r="F167" s="99">
        <v>11.11415498049022</v>
      </c>
      <c r="G167" s="99">
        <v>16.040001664656121</v>
      </c>
      <c r="H167" s="99">
        <v>16.446874618202024</v>
      </c>
      <c r="I167" s="99">
        <v>7.0274192535577598</v>
      </c>
      <c r="J167" s="99">
        <v>6.1277498668782391</v>
      </c>
      <c r="K167" s="99">
        <v>15.76918665065619</v>
      </c>
      <c r="L167" s="99">
        <v>17.107053569341087</v>
      </c>
      <c r="M167" s="99">
        <v>8.6866923405989862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DA167" s="63" t="s">
        <v>2903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13.180632550003702</v>
      </c>
      <c r="I168" s="99">
        <v>5.689943272183748</v>
      </c>
      <c r="J168" s="99">
        <v>4.8821303205314113</v>
      </c>
      <c r="K168" s="99">
        <v>12.498823865239865</v>
      </c>
      <c r="L168" s="99">
        <v>13.769005841430149</v>
      </c>
      <c r="M168" s="99">
        <v>7.2144661227264191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2904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7.953013364931631</v>
      </c>
      <c r="I169" s="102">
        <v>3.4768675823954385</v>
      </c>
      <c r="J169" s="102">
        <v>2.8041184124936605</v>
      </c>
      <c r="K169" s="102">
        <v>7.2600284312736507</v>
      </c>
      <c r="L169" s="102">
        <v>8.2790127415009263</v>
      </c>
      <c r="M169" s="102">
        <v>4.4469174316052236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2905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5.2276191850720704</v>
      </c>
      <c r="I170" s="105">
        <v>2.2130756897883095</v>
      </c>
      <c r="J170" s="105">
        <v>2.0780119080377517</v>
      </c>
      <c r="K170" s="105">
        <v>5.2387954339662137</v>
      </c>
      <c r="L170" s="105">
        <v>5.4899930999292224</v>
      </c>
      <c r="M170" s="105">
        <v>2.7675486911211942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2906</v>
      </c>
    </row>
    <row r="171" spans="1:105" ht="12" customHeight="1" x14ac:dyDescent="0.25">
      <c r="A171" s="106" t="s">
        <v>122</v>
      </c>
      <c r="B171" s="102">
        <v>13.154526668241266</v>
      </c>
      <c r="C171" s="102">
        <v>12.103563234646968</v>
      </c>
      <c r="D171" s="102">
        <v>12.267568283059543</v>
      </c>
      <c r="E171" s="102">
        <v>12.061097325404544</v>
      </c>
      <c r="F171" s="102">
        <v>12.155890243140469</v>
      </c>
      <c r="G171" s="102">
        <v>11.570793962350972</v>
      </c>
      <c r="H171" s="102">
        <v>10.978561122653375</v>
      </c>
      <c r="I171" s="102">
        <v>10.995349971618857</v>
      </c>
      <c r="J171" s="102">
        <v>11.067402865028269</v>
      </c>
      <c r="K171" s="102">
        <v>10.05849111531932</v>
      </c>
      <c r="L171" s="102">
        <v>9.5070526059283598</v>
      </c>
      <c r="M171" s="102">
        <v>11.213460886889315</v>
      </c>
      <c r="N171" s="102">
        <v>9.4782419331630763</v>
      </c>
      <c r="O171" s="102">
        <v>12.851583834762097</v>
      </c>
      <c r="P171" s="102">
        <v>15.926108550921017</v>
      </c>
      <c r="Q171" s="102">
        <v>9.7341383062389362</v>
      </c>
      <c r="R171" s="102">
        <v>9.7947226491414323</v>
      </c>
      <c r="S171" s="102">
        <v>9.9704959660545551</v>
      </c>
      <c r="T171" s="102">
        <v>10.610947545874382</v>
      </c>
      <c r="U171" s="102">
        <v>10.534452620664876</v>
      </c>
      <c r="V171" s="102">
        <v>9.7360218829871883</v>
      </c>
      <c r="W171" s="102">
        <v>9.6837425362197624</v>
      </c>
      <c r="DA171" s="131" t="s">
        <v>2907</v>
      </c>
    </row>
    <row r="172" spans="1:105" ht="12" customHeight="1" x14ac:dyDescent="0.25">
      <c r="A172" s="107" t="s">
        <v>121</v>
      </c>
      <c r="B172" s="105">
        <v>11.054342304753876</v>
      </c>
      <c r="C172" s="105">
        <v>9.9561672876123666</v>
      </c>
      <c r="D172" s="105">
        <v>10.136181751619931</v>
      </c>
      <c r="E172" s="105">
        <v>10.005300466393056</v>
      </c>
      <c r="F172" s="105">
        <v>10.172146750797509</v>
      </c>
      <c r="G172" s="105">
        <v>9.7410349720361449</v>
      </c>
      <c r="H172" s="105">
        <v>9.2636622924646712</v>
      </c>
      <c r="I172" s="105">
        <v>9.3033184067346095</v>
      </c>
      <c r="J172" s="105">
        <v>9.3634805596672894</v>
      </c>
      <c r="K172" s="105">
        <v>8.3820701508458786</v>
      </c>
      <c r="L172" s="105">
        <v>7.9144699797512166</v>
      </c>
      <c r="M172" s="105">
        <v>9.5226266041723822</v>
      </c>
      <c r="N172" s="105">
        <v>8.0134693390652352</v>
      </c>
      <c r="O172" s="105">
        <v>11.242071324962536</v>
      </c>
      <c r="P172" s="105">
        <v>14.19227773538246</v>
      </c>
      <c r="Q172" s="105">
        <v>8.2295984183857112</v>
      </c>
      <c r="R172" s="105">
        <v>8.2548439576860879</v>
      </c>
      <c r="S172" s="105">
        <v>8.3611212369066585</v>
      </c>
      <c r="T172" s="105">
        <v>9.0056746543586339</v>
      </c>
      <c r="U172" s="105">
        <v>9.2743910711501769</v>
      </c>
      <c r="V172" s="105">
        <v>8.5493692396525898</v>
      </c>
      <c r="W172" s="105">
        <v>8.6233126109426941</v>
      </c>
      <c r="DA172" s="132" t="s">
        <v>2908</v>
      </c>
    </row>
    <row r="173" spans="1:105" ht="12" customHeight="1" x14ac:dyDescent="0.25">
      <c r="A173" s="108" t="s">
        <v>53</v>
      </c>
      <c r="B173" s="99">
        <v>6.7674640925184759</v>
      </c>
      <c r="C173" s="99">
        <v>5.8553970498985199</v>
      </c>
      <c r="D173" s="99">
        <v>5.9776648526757921</v>
      </c>
      <c r="E173" s="99">
        <v>5.8866892853738086</v>
      </c>
      <c r="F173" s="99">
        <v>6.0476109578343156</v>
      </c>
      <c r="G173" s="99">
        <v>5.776973064243589</v>
      </c>
      <c r="H173" s="99">
        <v>5.3798519983333151</v>
      </c>
      <c r="I173" s="99">
        <v>5.4588955472908554</v>
      </c>
      <c r="J173" s="99">
        <v>5.4815829077480025</v>
      </c>
      <c r="K173" s="99">
        <v>4.6537339101279001</v>
      </c>
      <c r="L173" s="99">
        <v>4.2830118923166669</v>
      </c>
      <c r="M173" s="99">
        <v>5.4707399037234632</v>
      </c>
      <c r="N173" s="99">
        <v>4.3381534164787556</v>
      </c>
      <c r="O173" s="99">
        <v>6.9753840044786974</v>
      </c>
      <c r="P173" s="99">
        <v>9.3876281025950625</v>
      </c>
      <c r="Q173" s="99">
        <v>4.1488511529330259</v>
      </c>
      <c r="R173" s="99">
        <v>4.0919595441874286</v>
      </c>
      <c r="S173" s="99">
        <v>4.1174124967311112</v>
      </c>
      <c r="T173" s="99">
        <v>4.9321727730975464</v>
      </c>
      <c r="U173" s="99">
        <v>4.9955437748966789</v>
      </c>
      <c r="V173" s="99">
        <v>4.6116058993332674</v>
      </c>
      <c r="W173" s="99">
        <v>4.8193656113798715</v>
      </c>
      <c r="DA173" s="63" t="s">
        <v>2909</v>
      </c>
    </row>
    <row r="174" spans="1:105" ht="12" customHeight="1" x14ac:dyDescent="0.25">
      <c r="A174" s="115" t="s">
        <v>52</v>
      </c>
      <c r="B174" s="110">
        <v>4.2868782122353988</v>
      </c>
      <c r="C174" s="110">
        <v>4.1007702377138484</v>
      </c>
      <c r="D174" s="110">
        <v>4.1585168989441375</v>
      </c>
      <c r="E174" s="110">
        <v>4.1186111810192472</v>
      </c>
      <c r="F174" s="110">
        <v>4.1245357929631918</v>
      </c>
      <c r="G174" s="110">
        <v>3.9640619077925545</v>
      </c>
      <c r="H174" s="110">
        <v>3.8838102941313579</v>
      </c>
      <c r="I174" s="110">
        <v>3.8444228594437546</v>
      </c>
      <c r="J174" s="110">
        <v>3.8818976519192878</v>
      </c>
      <c r="K174" s="110">
        <v>3.7283362407179794</v>
      </c>
      <c r="L174" s="110">
        <v>3.6314580874345492</v>
      </c>
      <c r="M174" s="110">
        <v>4.0518867004489181</v>
      </c>
      <c r="N174" s="110">
        <v>3.6753159225864773</v>
      </c>
      <c r="O174" s="110">
        <v>4.2666873204838369</v>
      </c>
      <c r="P174" s="110">
        <v>4.8046496327873989</v>
      </c>
      <c r="Q174" s="110">
        <v>4.080747265452688</v>
      </c>
      <c r="R174" s="110">
        <v>4.1628844134986602</v>
      </c>
      <c r="S174" s="110">
        <v>4.2437087401755482</v>
      </c>
      <c r="T174" s="110">
        <v>4.0735018812610875</v>
      </c>
      <c r="U174" s="110">
        <v>4.278847296253498</v>
      </c>
      <c r="V174" s="110">
        <v>3.9377633403193233</v>
      </c>
      <c r="W174" s="110">
        <v>3.8039469995628221</v>
      </c>
      <c r="DA174" s="60" t="s">
        <v>2910</v>
      </c>
    </row>
    <row r="175" spans="1:105" ht="12" customHeight="1" x14ac:dyDescent="0.25">
      <c r="A175" s="121" t="s">
        <v>54</v>
      </c>
      <c r="B175" s="123">
        <v>6.4713216369252224</v>
      </c>
      <c r="C175" s="123">
        <v>6.6600906294084314</v>
      </c>
      <c r="D175" s="123">
        <v>5.5949456116514682</v>
      </c>
      <c r="E175" s="123">
        <v>5.0657701028251525</v>
      </c>
      <c r="F175" s="123">
        <v>5.6201611643459408</v>
      </c>
      <c r="G175" s="123">
        <v>5.9210887354197999</v>
      </c>
      <c r="H175" s="123">
        <v>5.8514691520042819</v>
      </c>
      <c r="I175" s="123">
        <v>5.1566493231801847</v>
      </c>
      <c r="J175" s="123">
        <v>5.4435760882742068</v>
      </c>
      <c r="K175" s="123">
        <v>6.1647572650132716</v>
      </c>
      <c r="L175" s="123">
        <v>5.2912942668547167</v>
      </c>
      <c r="M175" s="123">
        <v>6.1687054757268678</v>
      </c>
      <c r="N175" s="123">
        <v>6.1144721854059663</v>
      </c>
      <c r="O175" s="123">
        <v>6.2779444865826628</v>
      </c>
      <c r="P175" s="123">
        <v>6.6295442096139867</v>
      </c>
      <c r="Q175" s="123">
        <v>4.6256893229565135</v>
      </c>
      <c r="R175" s="123">
        <v>4.6924589401238306</v>
      </c>
      <c r="S175" s="123">
        <v>4.0614266929872382</v>
      </c>
      <c r="T175" s="123">
        <v>4.688479820626581</v>
      </c>
      <c r="U175" s="123">
        <v>5.0732953486888359</v>
      </c>
      <c r="V175" s="123">
        <v>3.0727267586960663</v>
      </c>
      <c r="W175" s="123">
        <v>2.4617694191042792</v>
      </c>
      <c r="DA175" s="130" t="s">
        <v>2911</v>
      </c>
    </row>
    <row r="176" spans="1:105" ht="12" customHeight="1" x14ac:dyDescent="0.25">
      <c r="A176" s="97" t="s">
        <v>50</v>
      </c>
      <c r="B176" s="99">
        <v>7.0306975618746499</v>
      </c>
      <c r="C176" s="99">
        <v>8.9729635029690087</v>
      </c>
      <c r="D176" s="99">
        <v>5.1778920900262229</v>
      </c>
      <c r="E176" s="99">
        <v>3.2933108151933999</v>
      </c>
      <c r="F176" s="99">
        <v>6.2684587464378723</v>
      </c>
      <c r="G176" s="99">
        <v>8.3360387859268492</v>
      </c>
      <c r="H176" s="99">
        <v>8.8520470432384428</v>
      </c>
      <c r="I176" s="99">
        <v>3.8237409701557761</v>
      </c>
      <c r="J176" s="99">
        <v>4.228482160811514</v>
      </c>
      <c r="K176" s="99">
        <v>9.6792650669538336</v>
      </c>
      <c r="L176" s="99">
        <v>8.4366011048734855</v>
      </c>
      <c r="M176" s="99">
        <v>5.6050612636439299</v>
      </c>
      <c r="N176" s="99">
        <v>4.4561532691246661</v>
      </c>
      <c r="O176" s="99">
        <v>6.3936751989635487</v>
      </c>
      <c r="P176" s="99">
        <v>7.7241768016277437</v>
      </c>
      <c r="Q176" s="99">
        <v>6.2781483945467427</v>
      </c>
      <c r="R176" s="99">
        <v>6.2222773590107252</v>
      </c>
      <c r="S176" s="99">
        <v>4.7720327103335993</v>
      </c>
      <c r="T176" s="99">
        <v>5.2689391177020788</v>
      </c>
      <c r="U176" s="99">
        <v>6.5004162405974686</v>
      </c>
      <c r="V176" s="99">
        <v>5.105928735283042</v>
      </c>
      <c r="W176" s="99">
        <v>2.6319845215117388</v>
      </c>
      <c r="DA176" s="63" t="s">
        <v>2912</v>
      </c>
    </row>
    <row r="177" spans="1:105" ht="12" customHeight="1" x14ac:dyDescent="0.25">
      <c r="A177" s="109" t="s">
        <v>120</v>
      </c>
      <c r="B177" s="110">
        <v>6.1008108260691145</v>
      </c>
      <c r="C177" s="110">
        <v>5.3988005705885698</v>
      </c>
      <c r="D177" s="110">
        <v>5.7222963125126443</v>
      </c>
      <c r="E177" s="110">
        <v>5.4427387991439335</v>
      </c>
      <c r="F177" s="110">
        <v>5.4772256872210905</v>
      </c>
      <c r="G177" s="110">
        <v>5.3021593189338363</v>
      </c>
      <c r="H177" s="110">
        <v>5.1892850954300567</v>
      </c>
      <c r="I177" s="110">
        <v>5.3740869715808959</v>
      </c>
      <c r="J177" s="110">
        <v>5.6546938538003744</v>
      </c>
      <c r="K177" s="110">
        <v>5.3989957102072372</v>
      </c>
      <c r="L177" s="110">
        <v>4.6553579116268784</v>
      </c>
      <c r="M177" s="110">
        <v>6.2306863988126375</v>
      </c>
      <c r="N177" s="110">
        <v>6.2111400441843152</v>
      </c>
      <c r="O177" s="110">
        <v>6.2723039344172387</v>
      </c>
      <c r="P177" s="110">
        <v>6.5677486512484347</v>
      </c>
      <c r="Q177" s="110">
        <v>4.5221246844400351</v>
      </c>
      <c r="R177" s="110">
        <v>4.6016666005326661</v>
      </c>
      <c r="S177" s="110">
        <v>4.0227200411730175</v>
      </c>
      <c r="T177" s="110">
        <v>4.6506857877703141</v>
      </c>
      <c r="U177" s="110">
        <v>4.9549372950413026</v>
      </c>
      <c r="V177" s="110">
        <v>2.8870979455743231</v>
      </c>
      <c r="W177" s="110">
        <v>2.4498980983805296</v>
      </c>
      <c r="DA177" s="60" t="s">
        <v>2913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2914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124.14415107494095</v>
      </c>
      <c r="C3" s="118">
        <f t="shared" si="0"/>
        <v>118.40929611405603</v>
      </c>
      <c r="D3" s="118">
        <f t="shared" si="0"/>
        <v>117.30627378957855</v>
      </c>
      <c r="E3" s="118">
        <f t="shared" si="0"/>
        <v>109.86418627074126</v>
      </c>
      <c r="F3" s="118">
        <f t="shared" si="0"/>
        <v>117.95857412354738</v>
      </c>
      <c r="G3" s="118">
        <f t="shared" si="0"/>
        <v>136.76652573134024</v>
      </c>
      <c r="H3" s="118">
        <f t="shared" si="0"/>
        <v>127.08926327080468</v>
      </c>
      <c r="I3" s="118">
        <f t="shared" si="0"/>
        <v>114.79537709106198</v>
      </c>
      <c r="J3" s="118">
        <f t="shared" si="0"/>
        <v>111.16318511961362</v>
      </c>
      <c r="K3" s="118">
        <f t="shared" si="0"/>
        <v>118.87944098741191</v>
      </c>
      <c r="L3" s="118">
        <f t="shared" si="0"/>
        <v>131.91134686460174</v>
      </c>
      <c r="M3" s="118">
        <f t="shared" si="0"/>
        <v>119.66637721398988</v>
      </c>
      <c r="N3" s="118">
        <f t="shared" si="0"/>
        <v>101.48841042882427</v>
      </c>
      <c r="O3" s="118">
        <f t="shared" si="0"/>
        <v>132.62457649528378</v>
      </c>
      <c r="P3" s="118">
        <f t="shared" si="0"/>
        <v>108.68349521491868</v>
      </c>
      <c r="Q3" s="118">
        <f t="shared" si="0"/>
        <v>124.05059945523561</v>
      </c>
      <c r="R3" s="118">
        <f t="shared" ref="R3:V3" si="1">R4+R7+R9+R19</f>
        <v>131.68332419512473</v>
      </c>
      <c r="S3" s="118">
        <f t="shared" si="1"/>
        <v>109.08152989083507</v>
      </c>
      <c r="T3" s="118">
        <f t="shared" si="1"/>
        <v>89.510473968157399</v>
      </c>
      <c r="U3" s="118">
        <f t="shared" si="1"/>
        <v>97.072276162968038</v>
      </c>
      <c r="V3" s="118">
        <f t="shared" si="1"/>
        <v>95.437689728328223</v>
      </c>
      <c r="W3" s="118">
        <f t="shared" ref="W3" si="2">W4+W7+W9+W19</f>
        <v>107.95006598523129</v>
      </c>
      <c r="DA3" s="129" t="s">
        <v>2915</v>
      </c>
    </row>
    <row r="4" spans="1:105" ht="12.95" customHeight="1" x14ac:dyDescent="0.25">
      <c r="A4" s="121" t="s">
        <v>57</v>
      </c>
      <c r="B4" s="123">
        <f t="shared" ref="B4:Q4" si="3">SUM(B5:B6)</f>
        <v>110.28229717704329</v>
      </c>
      <c r="C4" s="123">
        <f t="shared" si="3"/>
        <v>104.89303202935284</v>
      </c>
      <c r="D4" s="123">
        <f t="shared" si="3"/>
        <v>104.26915253331735</v>
      </c>
      <c r="E4" s="123">
        <f t="shared" si="3"/>
        <v>96.674738333767792</v>
      </c>
      <c r="F4" s="123">
        <f t="shared" si="3"/>
        <v>104.9106292002007</v>
      </c>
      <c r="G4" s="123">
        <f t="shared" si="3"/>
        <v>123.37245306545056</v>
      </c>
      <c r="H4" s="123">
        <f t="shared" si="3"/>
        <v>113.91378512223193</v>
      </c>
      <c r="I4" s="123">
        <f t="shared" si="3"/>
        <v>103.29423079428518</v>
      </c>
      <c r="J4" s="123">
        <f t="shared" si="3"/>
        <v>99.517201776386216</v>
      </c>
      <c r="K4" s="123">
        <f t="shared" si="3"/>
        <v>106.83750783692497</v>
      </c>
      <c r="L4" s="123">
        <f t="shared" si="3"/>
        <v>120.37788613716761</v>
      </c>
      <c r="M4" s="123">
        <f t="shared" si="3"/>
        <v>105.51047018167058</v>
      </c>
      <c r="N4" s="123">
        <f t="shared" si="3"/>
        <v>87.850735959275738</v>
      </c>
      <c r="O4" s="123">
        <f t="shared" si="3"/>
        <v>116.03005410974183</v>
      </c>
      <c r="P4" s="123">
        <f t="shared" si="3"/>
        <v>88.949561135171564</v>
      </c>
      <c r="Q4" s="123">
        <f t="shared" si="3"/>
        <v>110.03625269049307</v>
      </c>
      <c r="R4" s="123">
        <f t="shared" ref="R4:V4" si="4">SUM(R5:R6)</f>
        <v>117.45767238071257</v>
      </c>
      <c r="S4" s="123">
        <f t="shared" si="4"/>
        <v>95.500733654105446</v>
      </c>
      <c r="T4" s="123">
        <f t="shared" si="4"/>
        <v>74.778883496316354</v>
      </c>
      <c r="U4" s="123">
        <f t="shared" si="4"/>
        <v>82.198500443131024</v>
      </c>
      <c r="V4" s="123">
        <f t="shared" si="4"/>
        <v>83.733661519155291</v>
      </c>
      <c r="W4" s="123">
        <f t="shared" ref="W4" si="5">SUM(W5:W6)</f>
        <v>97.245658040971279</v>
      </c>
      <c r="DA4" s="130" t="s">
        <v>2916</v>
      </c>
    </row>
    <row r="5" spans="1:105" ht="12" customHeight="1" x14ac:dyDescent="0.25">
      <c r="A5" s="97" t="s">
        <v>51</v>
      </c>
      <c r="B5" s="99">
        <v>109.19039324459732</v>
      </c>
      <c r="C5" s="99">
        <v>103.87555951680429</v>
      </c>
      <c r="D5" s="99">
        <v>103.27728828426413</v>
      </c>
      <c r="E5" s="99">
        <v>95.794840104941301</v>
      </c>
      <c r="F5" s="99">
        <v>103.94353723912464</v>
      </c>
      <c r="G5" s="99">
        <v>122.25810107142421</v>
      </c>
      <c r="H5" s="99">
        <v>112.92017663773225</v>
      </c>
      <c r="I5" s="99">
        <v>102.38597066809982</v>
      </c>
      <c r="J5" s="99">
        <v>98.650265395915284</v>
      </c>
      <c r="K5" s="99">
        <v>105.92388314160188</v>
      </c>
      <c r="L5" s="99">
        <v>119.3688189586716</v>
      </c>
      <c r="M5" s="99">
        <v>104.632309098614</v>
      </c>
      <c r="N5" s="99">
        <v>87.139530573663706</v>
      </c>
      <c r="O5" s="99">
        <v>115.09214089182464</v>
      </c>
      <c r="P5" s="99">
        <v>88.229296204632917</v>
      </c>
      <c r="Q5" s="99">
        <v>109.16454692336501</v>
      </c>
      <c r="R5" s="99">
        <v>116.53269042184307</v>
      </c>
      <c r="S5" s="99">
        <v>94.760603962867307</v>
      </c>
      <c r="T5" s="99">
        <v>74.195469995653639</v>
      </c>
      <c r="U5" s="99">
        <v>81.550300643411788</v>
      </c>
      <c r="V5" s="99">
        <v>83.086594705685513</v>
      </c>
      <c r="W5" s="99">
        <v>96.497652240700944</v>
      </c>
      <c r="DA5" s="63" t="s">
        <v>2917</v>
      </c>
    </row>
    <row r="6" spans="1:105" ht="12" customHeight="1" x14ac:dyDescent="0.25">
      <c r="A6" s="97" t="s">
        <v>53</v>
      </c>
      <c r="B6" s="99">
        <v>1.0919039324459729</v>
      </c>
      <c r="C6" s="99">
        <v>1.017472512548556</v>
      </c>
      <c r="D6" s="99">
        <v>0.99186424905322601</v>
      </c>
      <c r="E6" s="99">
        <v>0.87989822882648927</v>
      </c>
      <c r="F6" s="99">
        <v>0.96709196107607009</v>
      </c>
      <c r="G6" s="99">
        <v>1.1143519940263549</v>
      </c>
      <c r="H6" s="99">
        <v>0.9936084844996742</v>
      </c>
      <c r="I6" s="99">
        <v>0.90826012618536323</v>
      </c>
      <c r="J6" s="99">
        <v>0.86693638047092703</v>
      </c>
      <c r="K6" s="99">
        <v>0.91362469532309254</v>
      </c>
      <c r="L6" s="99">
        <v>1.0090671784960137</v>
      </c>
      <c r="M6" s="99">
        <v>0.87816108305658869</v>
      </c>
      <c r="N6" s="99">
        <v>0.71120538561203017</v>
      </c>
      <c r="O6" s="99">
        <v>0.93791321791718718</v>
      </c>
      <c r="P6" s="99">
        <v>0.7202649305386446</v>
      </c>
      <c r="Q6" s="99">
        <v>0.87170576712805969</v>
      </c>
      <c r="R6" s="99">
        <v>0.9249819588694882</v>
      </c>
      <c r="S6" s="99">
        <v>0.74012969123814087</v>
      </c>
      <c r="T6" s="99">
        <v>0.58341350066272002</v>
      </c>
      <c r="U6" s="99">
        <v>0.64819979971923025</v>
      </c>
      <c r="V6" s="99">
        <v>0.64706681346977069</v>
      </c>
      <c r="W6" s="99">
        <v>0.74800580027033881</v>
      </c>
      <c r="DA6" s="63" t="s">
        <v>2918</v>
      </c>
    </row>
    <row r="7" spans="1:105" ht="12.95" customHeight="1" x14ac:dyDescent="0.25">
      <c r="A7" s="121" t="s">
        <v>92</v>
      </c>
      <c r="B7" s="123">
        <f t="shared" ref="B7:W7" si="6">B8</f>
        <v>0.50005633701862862</v>
      </c>
      <c r="C7" s="123">
        <f t="shared" si="6"/>
        <v>0.61096657112120267</v>
      </c>
      <c r="D7" s="123">
        <f t="shared" si="6"/>
        <v>0.84448708869819167</v>
      </c>
      <c r="E7" s="123">
        <f t="shared" si="6"/>
        <v>1.9115199645429257</v>
      </c>
      <c r="F7" s="123">
        <f t="shared" si="6"/>
        <v>0.73871604028591109</v>
      </c>
      <c r="G7" s="123">
        <f t="shared" si="6"/>
        <v>0.74170329811029634</v>
      </c>
      <c r="H7" s="123">
        <f t="shared" si="6"/>
        <v>0.80550524066085905</v>
      </c>
      <c r="I7" s="123">
        <f t="shared" si="6"/>
        <v>0.29963365862705571</v>
      </c>
      <c r="J7" s="123">
        <f t="shared" si="6"/>
        <v>0.23651620639981011</v>
      </c>
      <c r="K7" s="123">
        <f t="shared" si="6"/>
        <v>0.15050227707739289</v>
      </c>
      <c r="L7" s="123">
        <f t="shared" si="6"/>
        <v>0.6796636711048758</v>
      </c>
      <c r="M7" s="123">
        <f t="shared" si="6"/>
        <v>1.547372279969093</v>
      </c>
      <c r="N7" s="123">
        <f t="shared" si="6"/>
        <v>2.101233663162307</v>
      </c>
      <c r="O7" s="123">
        <f t="shared" si="6"/>
        <v>2.4396705093312954</v>
      </c>
      <c r="P7" s="123">
        <f t="shared" si="6"/>
        <v>3.0073543234858362</v>
      </c>
      <c r="Q7" s="123">
        <f t="shared" si="6"/>
        <v>3.3545535440860634</v>
      </c>
      <c r="R7" s="123">
        <f t="shared" si="6"/>
        <v>3.4484873886314489</v>
      </c>
      <c r="S7" s="123">
        <f t="shared" si="6"/>
        <v>3.1140644945071054</v>
      </c>
      <c r="T7" s="123">
        <f t="shared" si="6"/>
        <v>3.2073565576384313</v>
      </c>
      <c r="U7" s="123">
        <f t="shared" si="6"/>
        <v>2.6821667115495984</v>
      </c>
      <c r="V7" s="123">
        <f t="shared" si="6"/>
        <v>1.6465951058893487</v>
      </c>
      <c r="W7" s="123">
        <f t="shared" si="6"/>
        <v>0.95398093623048874</v>
      </c>
      <c r="DA7" s="130" t="s">
        <v>2919</v>
      </c>
    </row>
    <row r="8" spans="1:105" ht="12" customHeight="1" x14ac:dyDescent="0.25">
      <c r="A8" s="97" t="s">
        <v>53</v>
      </c>
      <c r="B8" s="99">
        <f>RES_hhdet_tesh!B8/RES_summary!B$19</f>
        <v>0.50005633701862862</v>
      </c>
      <c r="C8" s="99">
        <f>RES_hhdet_tesh!C8/RES_summary!C$19</f>
        <v>0.61096657112120267</v>
      </c>
      <c r="D8" s="99">
        <f>RES_hhdet_tesh!D8/RES_summary!D$19</f>
        <v>0.84448708869819167</v>
      </c>
      <c r="E8" s="99">
        <f>RES_hhdet_tesh!E8/RES_summary!E$19</f>
        <v>1.9115199645429257</v>
      </c>
      <c r="F8" s="99">
        <f>RES_hhdet_tesh!F8/RES_summary!F$19</f>
        <v>0.73871604028591109</v>
      </c>
      <c r="G8" s="99">
        <f>RES_hhdet_tesh!G8/RES_summary!G$19</f>
        <v>0.74170329811029634</v>
      </c>
      <c r="H8" s="99">
        <f>RES_hhdet_tesh!H8/RES_summary!H$19</f>
        <v>0.80550524066085905</v>
      </c>
      <c r="I8" s="99">
        <f>RES_hhdet_tesh!I8/RES_summary!I$19</f>
        <v>0.29963365862705571</v>
      </c>
      <c r="J8" s="99">
        <f>RES_hhdet_tesh!J8/RES_summary!J$19</f>
        <v>0.23651620639981011</v>
      </c>
      <c r="K8" s="99">
        <f>RES_hhdet_tesh!K8/RES_summary!K$19</f>
        <v>0.15050227707739289</v>
      </c>
      <c r="L8" s="99">
        <f>RES_hhdet_tesh!L8/RES_summary!L$19</f>
        <v>0.6796636711048758</v>
      </c>
      <c r="M8" s="99">
        <f>RES_hhdet_tesh!M8/RES_summary!M$19</f>
        <v>1.547372279969093</v>
      </c>
      <c r="N8" s="99">
        <f>RES_hhdet_tesh!N8/RES_summary!N$19</f>
        <v>2.101233663162307</v>
      </c>
      <c r="O8" s="99">
        <f>RES_hhdet_tesh!O8/RES_summary!O$19</f>
        <v>2.4396705093312954</v>
      </c>
      <c r="P8" s="99">
        <f>RES_hhdet_tesh!P8/RES_summary!P$19</f>
        <v>3.0073543234858362</v>
      </c>
      <c r="Q8" s="99">
        <f>RES_hhdet_tesh!Q8/RES_summary!Q$19</f>
        <v>3.3545535440860634</v>
      </c>
      <c r="R8" s="99">
        <f>RES_hhdet_tesh!R8/RES_summary!R$19</f>
        <v>3.4484873886314489</v>
      </c>
      <c r="S8" s="99">
        <f>RES_hhdet_tesh!S8/RES_summary!S$19</f>
        <v>3.1140644945071054</v>
      </c>
      <c r="T8" s="99">
        <f>RES_hhdet_tesh!T8/RES_summary!T$19</f>
        <v>3.2073565576384313</v>
      </c>
      <c r="U8" s="99">
        <f>RES_hhdet_tesh!U8/RES_summary!U$19</f>
        <v>2.6821667115495984</v>
      </c>
      <c r="V8" s="99">
        <f>RES_hhdet_tesh!V8/RES_summary!V$19</f>
        <v>1.6465951058893487</v>
      </c>
      <c r="W8" s="99">
        <f>RES_hhdet_tesh!W8/RES_summary!W$19</f>
        <v>0.95398093623048874</v>
      </c>
      <c r="DA8" s="63" t="s">
        <v>2920</v>
      </c>
    </row>
    <row r="9" spans="1:105" ht="12" customHeight="1" x14ac:dyDescent="0.25">
      <c r="A9" s="121" t="s">
        <v>55</v>
      </c>
      <c r="B9" s="123">
        <v>8.8533140675676929</v>
      </c>
      <c r="C9" s="123">
        <v>8.2344231394838872</v>
      </c>
      <c r="D9" s="123">
        <v>8.1914282021211431</v>
      </c>
      <c r="E9" s="123">
        <v>7.7379138936221015</v>
      </c>
      <c r="F9" s="123">
        <v>8.2109628888362316</v>
      </c>
      <c r="G9" s="123">
        <v>8.1754210336959119</v>
      </c>
      <c r="H9" s="123">
        <v>7.8909326819652383</v>
      </c>
      <c r="I9" s="123">
        <v>7.4573843673428755</v>
      </c>
      <c r="J9" s="123">
        <v>7.4422835851109737</v>
      </c>
      <c r="K9" s="123">
        <v>7.2225392938677864</v>
      </c>
      <c r="L9" s="123">
        <v>6.9027852184930483</v>
      </c>
      <c r="M9" s="123">
        <v>7.8637444366658027</v>
      </c>
      <c r="N9" s="123">
        <v>6.7532997586008428</v>
      </c>
      <c r="O9" s="123">
        <v>9.2277911675765161</v>
      </c>
      <c r="P9" s="123">
        <v>11.531414175838091</v>
      </c>
      <c r="Q9" s="123">
        <v>7.0562428131221422</v>
      </c>
      <c r="R9" s="123">
        <v>7.1086958441837407</v>
      </c>
      <c r="S9" s="123">
        <v>7.2531964245019029</v>
      </c>
      <c r="T9" s="123">
        <v>7.7675116216023126</v>
      </c>
      <c r="U9" s="123">
        <v>8.0763151225658785</v>
      </c>
      <c r="V9" s="123">
        <v>7.5691727837448584</v>
      </c>
      <c r="W9" s="123">
        <v>7.6470048242558288</v>
      </c>
      <c r="DA9" s="130" t="s">
        <v>2921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2922</v>
      </c>
    </row>
    <row r="11" spans="1:105" ht="12" customHeight="1" x14ac:dyDescent="0.25">
      <c r="A11" s="97" t="s">
        <v>124</v>
      </c>
      <c r="B11" s="99">
        <v>9.0347084014413159</v>
      </c>
      <c r="C11" s="99">
        <v>8.804999707573252</v>
      </c>
      <c r="D11" s="99">
        <v>6.5943603115946186</v>
      </c>
      <c r="E11" s="99">
        <v>2.9017229262793323</v>
      </c>
      <c r="F11" s="99">
        <v>6.8080190551508206</v>
      </c>
      <c r="G11" s="99">
        <v>9.9000495658288212</v>
      </c>
      <c r="H11" s="99">
        <v>10.283687325634666</v>
      </c>
      <c r="I11" s="99">
        <v>4.4243551039283782</v>
      </c>
      <c r="J11" s="99">
        <v>3.8633744750040742</v>
      </c>
      <c r="K11" s="99">
        <v>9.9724235862679365</v>
      </c>
      <c r="L11" s="99">
        <v>10.871137247469239</v>
      </c>
      <c r="M11" s="99">
        <v>5.6328888489369024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2923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2924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2925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2926</v>
      </c>
    </row>
    <row r="15" spans="1:105" ht="12" customHeight="1" x14ac:dyDescent="0.25">
      <c r="A15" s="106" t="s">
        <v>122</v>
      </c>
      <c r="B15" s="102">
        <v>8.8290748834524191</v>
      </c>
      <c r="C15" s="102">
        <v>8.1651688919594019</v>
      </c>
      <c r="D15" s="102">
        <v>8.3165377545187251</v>
      </c>
      <c r="E15" s="102">
        <v>8.2176073225269661</v>
      </c>
      <c r="F15" s="102">
        <v>8.341907302538047</v>
      </c>
      <c r="G15" s="102">
        <v>8.0013644249094504</v>
      </c>
      <c r="H15" s="102">
        <v>7.6487851480495745</v>
      </c>
      <c r="I15" s="102">
        <v>7.6892126366557187</v>
      </c>
      <c r="J15" s="102">
        <v>7.743820470732854</v>
      </c>
      <c r="K15" s="102">
        <v>7.0443061843051522</v>
      </c>
      <c r="L15" s="102">
        <v>6.6724261160009553</v>
      </c>
      <c r="M15" s="102">
        <v>7.936913839092643</v>
      </c>
      <c r="N15" s="102">
        <v>6.7592787880826544</v>
      </c>
      <c r="O15" s="102">
        <v>9.2286537404844484</v>
      </c>
      <c r="P15" s="102">
        <v>11.536185859503194</v>
      </c>
      <c r="Q15" s="102">
        <v>7.0537863813206307</v>
      </c>
      <c r="R15" s="102">
        <v>7.1006649942555287</v>
      </c>
      <c r="S15" s="102">
        <v>7.2408415301971605</v>
      </c>
      <c r="T15" s="102">
        <v>7.7361435672434178</v>
      </c>
      <c r="U15" s="102">
        <v>8.0669052474173828</v>
      </c>
      <c r="V15" s="102">
        <v>7.5591295489232015</v>
      </c>
      <c r="W15" s="102">
        <v>7.6535727593512366</v>
      </c>
      <c r="DA15" s="131" t="s">
        <v>2927</v>
      </c>
    </row>
    <row r="16" spans="1:105" ht="12" customHeight="1" x14ac:dyDescent="0.25">
      <c r="A16" s="107" t="s">
        <v>121</v>
      </c>
      <c r="B16" s="105">
        <v>0</v>
      </c>
      <c r="C16" s="105">
        <v>8.1679673594385456</v>
      </c>
      <c r="D16" s="105">
        <v>8.3217612181092004</v>
      </c>
      <c r="E16" s="105">
        <v>8.224315727611307</v>
      </c>
      <c r="F16" s="105">
        <v>8.3488020790730104</v>
      </c>
      <c r="G16" s="105">
        <v>8.0075555417845941</v>
      </c>
      <c r="H16" s="105">
        <v>7.6511408108342618</v>
      </c>
      <c r="I16" s="105">
        <v>7.6916476680467962</v>
      </c>
      <c r="J16" s="105">
        <v>7.7494315704047754</v>
      </c>
      <c r="K16" s="105">
        <v>7.018610381022655</v>
      </c>
      <c r="L16" s="105">
        <v>6.6542632481022919</v>
      </c>
      <c r="M16" s="105">
        <v>7.9198081292255216</v>
      </c>
      <c r="N16" s="105">
        <v>6.7480159651052869</v>
      </c>
      <c r="O16" s="105">
        <v>9.2270111814363656</v>
      </c>
      <c r="P16" s="105">
        <v>11.526374420056973</v>
      </c>
      <c r="Q16" s="105">
        <v>7.0585685836576166</v>
      </c>
      <c r="R16" s="105">
        <v>7.1161564562472268</v>
      </c>
      <c r="S16" s="105">
        <v>7.2636236048016487</v>
      </c>
      <c r="T16" s="105">
        <v>7.7893664135736715</v>
      </c>
      <c r="U16" s="105">
        <v>8.0856299484704479</v>
      </c>
      <c r="V16" s="105">
        <v>7.5741582744117224</v>
      </c>
      <c r="W16" s="105">
        <v>7.6444845700913113</v>
      </c>
      <c r="DA16" s="132" t="s">
        <v>2928</v>
      </c>
    </row>
    <row r="17" spans="1:105" ht="12" customHeight="1" x14ac:dyDescent="0.25">
      <c r="A17" s="108" t="s">
        <v>53</v>
      </c>
      <c r="B17" s="99">
        <v>0</v>
      </c>
      <c r="C17" s="99">
        <v>4.0660251382329244</v>
      </c>
      <c r="D17" s="99">
        <v>4.1614549963498089</v>
      </c>
      <c r="E17" s="99">
        <v>4.1027104132597234</v>
      </c>
      <c r="F17" s="99">
        <v>4.2200644729079633</v>
      </c>
      <c r="G17" s="99">
        <v>4.0378542848715693</v>
      </c>
      <c r="H17" s="99">
        <v>3.7622956181180296</v>
      </c>
      <c r="I17" s="99">
        <v>3.836629685615832</v>
      </c>
      <c r="J17" s="99">
        <v>3.8566435270697372</v>
      </c>
      <c r="K17" s="99">
        <v>3.2841500041435099</v>
      </c>
      <c r="L17" s="99">
        <v>3.0217133070672437</v>
      </c>
      <c r="M17" s="99">
        <v>3.8690994349396193</v>
      </c>
      <c r="N17" s="99">
        <v>3.0777107336589125</v>
      </c>
      <c r="O17" s="99">
        <v>4.9687921736365483</v>
      </c>
      <c r="P17" s="99">
        <v>6.7247972713933235</v>
      </c>
      <c r="Q17" s="99">
        <v>2.979221331071169</v>
      </c>
      <c r="R17" s="99">
        <v>2.9537499769994615</v>
      </c>
      <c r="S17" s="99">
        <v>3.0212660541529224</v>
      </c>
      <c r="T17" s="99">
        <v>3.7048340829843101</v>
      </c>
      <c r="U17" s="99">
        <v>3.7923017729432202</v>
      </c>
      <c r="V17" s="99">
        <v>3.6084370476601468</v>
      </c>
      <c r="W17" s="99">
        <v>3.814769929958632</v>
      </c>
      <c r="DA17" s="63" t="s">
        <v>2929</v>
      </c>
    </row>
    <row r="18" spans="1:105" ht="12" customHeight="1" x14ac:dyDescent="0.25">
      <c r="A18" s="108" t="s">
        <v>52</v>
      </c>
      <c r="B18" s="99">
        <v>0</v>
      </c>
      <c r="C18" s="99">
        <v>4.1019422212056211</v>
      </c>
      <c r="D18" s="99">
        <v>4.1603062217593925</v>
      </c>
      <c r="E18" s="99">
        <v>4.1216053143515827</v>
      </c>
      <c r="F18" s="99">
        <v>4.1287376061650489</v>
      </c>
      <c r="G18" s="99">
        <v>3.9697012569130257</v>
      </c>
      <c r="H18" s="99">
        <v>3.8888451927162326</v>
      </c>
      <c r="I18" s="99">
        <v>3.8550179824309647</v>
      </c>
      <c r="J18" s="99">
        <v>3.8927880433350386</v>
      </c>
      <c r="K18" s="99">
        <v>3.7344603768791447</v>
      </c>
      <c r="L18" s="99">
        <v>3.632549941035049</v>
      </c>
      <c r="M18" s="99">
        <v>4.0507086942859027</v>
      </c>
      <c r="N18" s="99">
        <v>3.6703052314463762</v>
      </c>
      <c r="O18" s="99">
        <v>4.2582190077998154</v>
      </c>
      <c r="P18" s="99">
        <v>4.8015771486636476</v>
      </c>
      <c r="Q18" s="99">
        <v>4.0793472525864463</v>
      </c>
      <c r="R18" s="99">
        <v>4.1624064792477657</v>
      </c>
      <c r="S18" s="99">
        <v>4.2423575506487285</v>
      </c>
      <c r="T18" s="99">
        <v>4.0845323305893624</v>
      </c>
      <c r="U18" s="99">
        <v>4.2933281755272272</v>
      </c>
      <c r="V18" s="99">
        <v>3.9657212267515747</v>
      </c>
      <c r="W18" s="99">
        <v>3.8297146401326798</v>
      </c>
      <c r="DA18" s="63" t="s">
        <v>2930</v>
      </c>
    </row>
    <row r="19" spans="1:105" ht="12" customHeight="1" x14ac:dyDescent="0.25">
      <c r="A19" s="121" t="s">
        <v>54</v>
      </c>
      <c r="B19" s="123">
        <v>4.5084834933113331</v>
      </c>
      <c r="C19" s="123">
        <v>4.6708743740981244</v>
      </c>
      <c r="D19" s="123">
        <v>4.0012059654418675</v>
      </c>
      <c r="E19" s="123">
        <v>3.5400140788084218</v>
      </c>
      <c r="F19" s="123">
        <v>4.0982659942245379</v>
      </c>
      <c r="G19" s="123">
        <v>4.4769483340834686</v>
      </c>
      <c r="H19" s="123">
        <v>4.4790402259466466</v>
      </c>
      <c r="I19" s="123">
        <v>3.7441282708068475</v>
      </c>
      <c r="J19" s="123">
        <v>3.9671835517166207</v>
      </c>
      <c r="K19" s="123">
        <v>4.6688915795417687</v>
      </c>
      <c r="L19" s="123">
        <v>3.9510118378361945</v>
      </c>
      <c r="M19" s="123">
        <v>4.744790315684396</v>
      </c>
      <c r="N19" s="123">
        <v>4.7831410477853744</v>
      </c>
      <c r="O19" s="123">
        <v>4.9270607086341363</v>
      </c>
      <c r="P19" s="123">
        <v>5.1951655804231809</v>
      </c>
      <c r="Q19" s="123">
        <v>3.6035504075343492</v>
      </c>
      <c r="R19" s="123">
        <v>3.6684685815969811</v>
      </c>
      <c r="S19" s="123">
        <v>3.213535317720615</v>
      </c>
      <c r="T19" s="123">
        <v>3.7567222926002981</v>
      </c>
      <c r="U19" s="123">
        <v>4.1152938857215426</v>
      </c>
      <c r="V19" s="123">
        <v>2.4882603195387265</v>
      </c>
      <c r="W19" s="123">
        <v>2.1034221837736919</v>
      </c>
      <c r="DA19" s="130" t="s">
        <v>2931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2932</v>
      </c>
    </row>
    <row r="21" spans="1:105" ht="12" customHeight="1" x14ac:dyDescent="0.25">
      <c r="A21" s="97" t="s">
        <v>50</v>
      </c>
      <c r="B21" s="99">
        <v>4.3248397940972287</v>
      </c>
      <c r="C21" s="99">
        <v>5.5209437904184897</v>
      </c>
      <c r="D21" s="99">
        <v>3.1860777323399967</v>
      </c>
      <c r="E21" s="99">
        <v>2.0264563056973244</v>
      </c>
      <c r="F21" s="99">
        <v>3.8604521079082637</v>
      </c>
      <c r="G21" s="99">
        <v>5.1591217951841344</v>
      </c>
      <c r="H21" s="99">
        <v>5.4969598539149755</v>
      </c>
      <c r="I21" s="99">
        <v>2.3788935491270022</v>
      </c>
      <c r="J21" s="99">
        <v>2.6307366720203036</v>
      </c>
      <c r="K21" s="99">
        <v>6.0239720151974856</v>
      </c>
      <c r="L21" s="99">
        <v>5.2507462712309314</v>
      </c>
      <c r="M21" s="99">
        <v>3.4888529504821069</v>
      </c>
      <c r="N21" s="99">
        <v>2.7744036542449382</v>
      </c>
      <c r="O21" s="99">
        <v>3.9822821160905093</v>
      </c>
      <c r="P21" s="99">
        <v>4.8111827619170517</v>
      </c>
      <c r="Q21" s="99">
        <v>3.9104850959591868</v>
      </c>
      <c r="R21" s="99">
        <v>3.8759187829639057</v>
      </c>
      <c r="S21" s="99">
        <v>2.9739903519621445</v>
      </c>
      <c r="T21" s="99">
        <v>3.2861248570332995</v>
      </c>
      <c r="U21" s="99">
        <v>4.0596252707554266</v>
      </c>
      <c r="V21" s="99">
        <v>3.1927883846244192</v>
      </c>
      <c r="W21" s="99">
        <v>1.6466789042644974</v>
      </c>
      <c r="DA21" s="63" t="s">
        <v>2933</v>
      </c>
    </row>
    <row r="22" spans="1:105" ht="12" customHeight="1" x14ac:dyDescent="0.25">
      <c r="A22" s="109" t="s">
        <v>120</v>
      </c>
      <c r="B22" s="110">
        <v>4.6303849143413842</v>
      </c>
      <c r="C22" s="110">
        <v>4.1127479896453574</v>
      </c>
      <c r="D22" s="110">
        <v>4.3802291774724278</v>
      </c>
      <c r="E22" s="110">
        <v>4.1811739688068732</v>
      </c>
      <c r="F22" s="110">
        <v>4.2202481169471087</v>
      </c>
      <c r="G22" s="110">
        <v>4.0986815333783602</v>
      </c>
      <c r="H22" s="110">
        <v>4.0255594438185751</v>
      </c>
      <c r="I22" s="110">
        <v>4.1799778533149672</v>
      </c>
      <c r="J22" s="110">
        <v>4.4016933746720737</v>
      </c>
      <c r="K22" s="110">
        <v>4.2171981009898625</v>
      </c>
      <c r="L22" s="110">
        <v>3.6461358596324911</v>
      </c>
      <c r="M22" s="110">
        <v>4.9001182583772591</v>
      </c>
      <c r="N22" s="110">
        <v>4.9013020709348121</v>
      </c>
      <c r="O22" s="110">
        <v>4.9655110001911451</v>
      </c>
      <c r="P22" s="110">
        <v>5.2115751025815635</v>
      </c>
      <c r="Q22" s="110">
        <v>3.5913427778810885</v>
      </c>
      <c r="R22" s="110">
        <v>3.6605405484237235</v>
      </c>
      <c r="S22" s="110">
        <v>3.2211399198081856</v>
      </c>
      <c r="T22" s="110">
        <v>3.775640782472339</v>
      </c>
      <c r="U22" s="110">
        <v>4.1173448346939781</v>
      </c>
      <c r="V22" s="110">
        <v>2.4526780940293476</v>
      </c>
      <c r="W22" s="110">
        <v>2.1172628892133645</v>
      </c>
      <c r="DA22" s="60" t="s">
        <v>2934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122.52164127798108</v>
      </c>
      <c r="C24" s="118">
        <f t="shared" si="7"/>
        <v>130.48560831000339</v>
      </c>
      <c r="D24" s="118">
        <f t="shared" si="7"/>
        <v>85.139716634696512</v>
      </c>
      <c r="E24" s="118">
        <f t="shared" si="7"/>
        <v>64.15237942696065</v>
      </c>
      <c r="F24" s="118">
        <f t="shared" si="7"/>
        <v>125.15340554377856</v>
      </c>
      <c r="G24" s="118">
        <f t="shared" si="7"/>
        <v>180.36771889996206</v>
      </c>
      <c r="H24" s="118">
        <f t="shared" si="7"/>
        <v>180.26675108179711</v>
      </c>
      <c r="I24" s="118">
        <f t="shared" si="7"/>
        <v>79.684480236332789</v>
      </c>
      <c r="J24" s="118">
        <f t="shared" si="7"/>
        <v>93.958998818194445</v>
      </c>
      <c r="K24" s="118">
        <f t="shared" si="7"/>
        <v>107.75880057333507</v>
      </c>
      <c r="L24" s="118">
        <f t="shared" si="7"/>
        <v>237.29353006635543</v>
      </c>
      <c r="M24" s="118">
        <f t="shared" si="7"/>
        <v>39.721532232022213</v>
      </c>
      <c r="N24" s="118">
        <f t="shared" si="7"/>
        <v>18.548979996683407</v>
      </c>
      <c r="O24" s="118">
        <f t="shared" si="7"/>
        <v>28.072210461471833</v>
      </c>
      <c r="P24" s="118">
        <f t="shared" si="7"/>
        <v>53.278092101196634</v>
      </c>
      <c r="Q24" s="118">
        <f t="shared" si="7"/>
        <v>157.04690221189455</v>
      </c>
      <c r="R24" s="118">
        <f t="shared" ref="R24:V24" si="8">R25+R28+R30+R39</f>
        <v>121.68298207230728</v>
      </c>
      <c r="S24" s="118">
        <f t="shared" si="8"/>
        <v>88.619226242248118</v>
      </c>
      <c r="T24" s="118">
        <f t="shared" si="8"/>
        <v>103.04760124369558</v>
      </c>
      <c r="U24" s="118">
        <f t="shared" si="8"/>
        <v>163.56351566525578</v>
      </c>
      <c r="V24" s="118">
        <f t="shared" si="8"/>
        <v>31.426239000292707</v>
      </c>
      <c r="W24" s="118">
        <f t="shared" ref="W24" si="9">W25+W28+W30+W39</f>
        <v>125.9074559071224</v>
      </c>
      <c r="DA24" s="129" t="s">
        <v>2935</v>
      </c>
    </row>
    <row r="25" spans="1:105" ht="12.95" customHeight="1" x14ac:dyDescent="0.25">
      <c r="A25" s="121" t="s">
        <v>57</v>
      </c>
      <c r="B25" s="123">
        <f t="shared" ref="B25:Q25" si="10">SUM(B26:B27)</f>
        <v>108.6632303530844</v>
      </c>
      <c r="C25" s="123">
        <f t="shared" si="10"/>
        <v>116.92711629783912</v>
      </c>
      <c r="D25" s="123">
        <f t="shared" si="10"/>
        <v>72.0320814184754</v>
      </c>
      <c r="E25" s="123">
        <f t="shared" si="10"/>
        <v>50.73597864771795</v>
      </c>
      <c r="F25" s="123">
        <f t="shared" si="10"/>
        <v>112.06711398396143</v>
      </c>
      <c r="G25" s="123">
        <f t="shared" si="10"/>
        <v>166.95232615719652</v>
      </c>
      <c r="H25" s="123">
        <f t="shared" si="10"/>
        <v>167.10503286694578</v>
      </c>
      <c r="I25" s="123">
        <f t="shared" si="10"/>
        <v>68.295174051353186</v>
      </c>
      <c r="J25" s="123">
        <f t="shared" si="10"/>
        <v>82.332943851824879</v>
      </c>
      <c r="K25" s="123">
        <f t="shared" si="10"/>
        <v>95.650007320886104</v>
      </c>
      <c r="L25" s="123">
        <f t="shared" si="10"/>
        <v>226.18804915524422</v>
      </c>
      <c r="M25" s="123">
        <f t="shared" si="10"/>
        <v>27.28697181039853</v>
      </c>
      <c r="N25" s="123">
        <f t="shared" si="10"/>
        <v>6.7232778368997668</v>
      </c>
      <c r="O25" s="123">
        <f t="shared" si="10"/>
        <v>11.877234954167626</v>
      </c>
      <c r="P25" s="123">
        <f t="shared" si="10"/>
        <v>33.194749774330965</v>
      </c>
      <c r="Q25" s="123">
        <f t="shared" si="10"/>
        <v>142.35521021142776</v>
      </c>
      <c r="R25" s="123">
        <f t="shared" ref="R25:V25" si="11">SUM(R26:R27)</f>
        <v>107.17946652855358</v>
      </c>
      <c r="S25" s="123">
        <f t="shared" si="11"/>
        <v>75.012083234193895</v>
      </c>
      <c r="T25" s="123">
        <f t="shared" si="11"/>
        <v>88.167159472867709</v>
      </c>
      <c r="U25" s="123">
        <f t="shared" si="11"/>
        <v>148.27569914968041</v>
      </c>
      <c r="V25" s="123">
        <f t="shared" si="11"/>
        <v>17.759170848899295</v>
      </c>
      <c r="W25" s="123">
        <f t="shared" ref="W25" si="12">SUM(W26:W27)</f>
        <v>113.34798049912142</v>
      </c>
      <c r="DA25" s="130" t="s">
        <v>2936</v>
      </c>
    </row>
    <row r="26" spans="1:105" ht="12" customHeight="1" x14ac:dyDescent="0.25">
      <c r="A26" s="97" t="s">
        <v>74</v>
      </c>
      <c r="B26" s="99">
        <v>106.01290766154575</v>
      </c>
      <c r="C26" s="99">
        <v>114.13227097869597</v>
      </c>
      <c r="D26" s="99">
        <v>70.343160570192083</v>
      </c>
      <c r="E26" s="99">
        <v>49.597076497117293</v>
      </c>
      <c r="F26" s="99">
        <v>109.51968276329021</v>
      </c>
      <c r="G26" s="99">
        <v>163.23276172897022</v>
      </c>
      <c r="H26" s="99">
        <v>163.50817543987733</v>
      </c>
      <c r="I26" s="99">
        <v>66.813428729872868</v>
      </c>
      <c r="J26" s="99">
        <v>80.562979583612631</v>
      </c>
      <c r="K26" s="99">
        <v>93.631019507810535</v>
      </c>
      <c r="L26" s="99">
        <v>221.50685807360924</v>
      </c>
      <c r="M26" s="99">
        <v>26.726200725976803</v>
      </c>
      <c r="N26" s="99">
        <v>6.588837793083945</v>
      </c>
      <c r="O26" s="99">
        <v>11.640090296371707</v>
      </c>
      <c r="P26" s="99">
        <v>32.530831492833897</v>
      </c>
      <c r="Q26" s="99">
        <v>139.56897862326656</v>
      </c>
      <c r="R26" s="99">
        <v>105.09399907773663</v>
      </c>
      <c r="S26" s="99">
        <v>73.575427178744491</v>
      </c>
      <c r="T26" s="99">
        <v>86.467384556679519</v>
      </c>
      <c r="U26" s="99">
        <v>145.38669608829539</v>
      </c>
      <c r="V26" s="99">
        <v>17.420009339929944</v>
      </c>
      <c r="W26" s="99">
        <v>111.19318335716052</v>
      </c>
      <c r="DA26" s="63" t="s">
        <v>2937</v>
      </c>
    </row>
    <row r="27" spans="1:105" ht="12" customHeight="1" x14ac:dyDescent="0.25">
      <c r="A27" s="97" t="s">
        <v>53</v>
      </c>
      <c r="B27" s="99">
        <v>2.6503226915386442</v>
      </c>
      <c r="C27" s="99">
        <v>2.7948453191431493</v>
      </c>
      <c r="D27" s="99">
        <v>1.6889208482833189</v>
      </c>
      <c r="E27" s="99">
        <v>1.1389021506006547</v>
      </c>
      <c r="F27" s="99">
        <v>2.5474312206712271</v>
      </c>
      <c r="G27" s="99">
        <v>3.7195644282263158</v>
      </c>
      <c r="H27" s="99">
        <v>3.5968574270684481</v>
      </c>
      <c r="I27" s="99">
        <v>1.4817453214803156</v>
      </c>
      <c r="J27" s="99">
        <v>1.7699642682122532</v>
      </c>
      <c r="K27" s="99">
        <v>2.0189878130755683</v>
      </c>
      <c r="L27" s="99">
        <v>4.6811910816349869</v>
      </c>
      <c r="M27" s="99">
        <v>0.56077108442172563</v>
      </c>
      <c r="N27" s="99">
        <v>0.13444004381582145</v>
      </c>
      <c r="O27" s="99">
        <v>0.2371446577959197</v>
      </c>
      <c r="P27" s="99">
        <v>0.66391828149707099</v>
      </c>
      <c r="Q27" s="99">
        <v>2.786231588161209</v>
      </c>
      <c r="R27" s="99">
        <v>2.0854674508169562</v>
      </c>
      <c r="S27" s="99">
        <v>1.4366560554494061</v>
      </c>
      <c r="T27" s="99">
        <v>1.6997749161881848</v>
      </c>
      <c r="U27" s="99">
        <v>2.8890030613850062</v>
      </c>
      <c r="V27" s="99">
        <v>0.33916150896935227</v>
      </c>
      <c r="W27" s="99">
        <v>2.1547971419608931</v>
      </c>
      <c r="DA27" s="63" t="s">
        <v>2938</v>
      </c>
    </row>
    <row r="28" spans="1:105" ht="12.95" customHeight="1" x14ac:dyDescent="0.25">
      <c r="A28" s="121" t="s">
        <v>92</v>
      </c>
      <c r="B28" s="123">
        <f t="shared" ref="B28:W28" si="13">B29</f>
        <v>0.49643494764055779</v>
      </c>
      <c r="C28" s="123">
        <f t="shared" si="13"/>
        <v>0.64993633079271718</v>
      </c>
      <c r="D28" s="123">
        <f t="shared" si="13"/>
        <v>0.94456852272282543</v>
      </c>
      <c r="E28" s="123">
        <f t="shared" si="13"/>
        <v>2.1460717037359323</v>
      </c>
      <c r="F28" s="123">
        <f t="shared" si="13"/>
        <v>0.76940454047583051</v>
      </c>
      <c r="G28" s="123">
        <f t="shared" si="13"/>
        <v>0.73056661195248385</v>
      </c>
      <c r="H28" s="123">
        <f t="shared" si="13"/>
        <v>0.74567138492486873</v>
      </c>
      <c r="I28" s="123">
        <f t="shared" si="13"/>
        <v>0.3137424250732484</v>
      </c>
      <c r="J28" s="123">
        <f t="shared" si="13"/>
        <v>0.30242595137991174</v>
      </c>
      <c r="K28" s="123">
        <f t="shared" si="13"/>
        <v>9.8721501030167011E-2</v>
      </c>
      <c r="L28" s="123">
        <f t="shared" si="13"/>
        <v>0</v>
      </c>
      <c r="M28" s="123">
        <f t="shared" si="13"/>
        <v>0</v>
      </c>
      <c r="N28" s="123">
        <f t="shared" si="13"/>
        <v>0.44549534942596331</v>
      </c>
      <c r="O28" s="123">
        <f t="shared" si="13"/>
        <v>2.10367693722326</v>
      </c>
      <c r="P28" s="123">
        <f t="shared" si="13"/>
        <v>3.4116925139002681</v>
      </c>
      <c r="Q28" s="123">
        <f t="shared" si="13"/>
        <v>4.0387263273802319</v>
      </c>
      <c r="R28" s="123">
        <f t="shared" si="13"/>
        <v>3.7439236674107899</v>
      </c>
      <c r="S28" s="123">
        <f t="shared" si="13"/>
        <v>3.1914449220385444</v>
      </c>
      <c r="T28" s="123">
        <f t="shared" si="13"/>
        <v>3.426198852065705</v>
      </c>
      <c r="U28" s="123">
        <f t="shared" si="13"/>
        <v>3.1548068079679457</v>
      </c>
      <c r="V28" s="123">
        <f t="shared" si="13"/>
        <v>3.6929324037674034</v>
      </c>
      <c r="W28" s="123">
        <f t="shared" si="13"/>
        <v>2.8883838323550237</v>
      </c>
      <c r="DA28" s="130" t="s">
        <v>2939</v>
      </c>
    </row>
    <row r="29" spans="1:105" ht="12" customHeight="1" x14ac:dyDescent="0.25">
      <c r="A29" s="97" t="s">
        <v>53</v>
      </c>
      <c r="B29" s="99">
        <f>RES_hhdet_tesh!B29/RES_summary!B$19</f>
        <v>0.49643494764055779</v>
      </c>
      <c r="C29" s="99">
        <f>RES_hhdet_tesh!C29/RES_summary!C$19</f>
        <v>0.64993633079271718</v>
      </c>
      <c r="D29" s="99">
        <f>RES_hhdet_tesh!D29/RES_summary!D$19</f>
        <v>0.94456852272282543</v>
      </c>
      <c r="E29" s="99">
        <f>RES_hhdet_tesh!E29/RES_summary!E$19</f>
        <v>2.1460717037359323</v>
      </c>
      <c r="F29" s="99">
        <f>RES_hhdet_tesh!F29/RES_summary!F$19</f>
        <v>0.76940454047583051</v>
      </c>
      <c r="G29" s="99">
        <f>RES_hhdet_tesh!G29/RES_summary!G$19</f>
        <v>0.73056661195248385</v>
      </c>
      <c r="H29" s="99">
        <f>RES_hhdet_tesh!H29/RES_summary!H$19</f>
        <v>0.74567138492486873</v>
      </c>
      <c r="I29" s="99">
        <f>RES_hhdet_tesh!I29/RES_summary!I$19</f>
        <v>0.3137424250732484</v>
      </c>
      <c r="J29" s="99">
        <f>RES_hhdet_tesh!J29/RES_summary!J$19</f>
        <v>0.30242595137991174</v>
      </c>
      <c r="K29" s="99">
        <f>RES_hhdet_tesh!K29/RES_summary!K$19</f>
        <v>9.8721501030167011E-2</v>
      </c>
      <c r="L29" s="99">
        <f>RES_hhdet_tesh!L29/RES_summary!L$19</f>
        <v>0</v>
      </c>
      <c r="M29" s="99">
        <f>RES_hhdet_tesh!M29/RES_summary!M$19</f>
        <v>0</v>
      </c>
      <c r="N29" s="99">
        <f>RES_hhdet_tesh!N29/RES_summary!N$19</f>
        <v>0.44549534942596331</v>
      </c>
      <c r="O29" s="99">
        <f>RES_hhdet_tesh!O29/RES_summary!O$19</f>
        <v>2.10367693722326</v>
      </c>
      <c r="P29" s="99">
        <f>RES_hhdet_tesh!P29/RES_summary!P$19</f>
        <v>3.4116925139002681</v>
      </c>
      <c r="Q29" s="99">
        <f>RES_hhdet_tesh!Q29/RES_summary!Q$19</f>
        <v>4.0387263273802319</v>
      </c>
      <c r="R29" s="99">
        <f>RES_hhdet_tesh!R29/RES_summary!R$19</f>
        <v>3.7439236674107899</v>
      </c>
      <c r="S29" s="99">
        <f>RES_hhdet_tesh!S29/RES_summary!S$19</f>
        <v>3.1914449220385444</v>
      </c>
      <c r="T29" s="99">
        <f>RES_hhdet_tesh!T29/RES_summary!T$19</f>
        <v>3.426198852065705</v>
      </c>
      <c r="U29" s="99">
        <f>RES_hhdet_tesh!U29/RES_summary!U$19</f>
        <v>3.1548068079679457</v>
      </c>
      <c r="V29" s="99">
        <f>RES_hhdet_tesh!V29/RES_summary!V$19</f>
        <v>3.6929324037674034</v>
      </c>
      <c r="W29" s="99">
        <f>RES_hhdet_tesh!W29/RES_summary!W$19</f>
        <v>2.8883838323550237</v>
      </c>
      <c r="DA29" s="63" t="s">
        <v>2940</v>
      </c>
    </row>
    <row r="30" spans="1:105" ht="12" customHeight="1" x14ac:dyDescent="0.25">
      <c r="A30" s="121" t="s">
        <v>55</v>
      </c>
      <c r="B30" s="123">
        <v>8.8533438138749663</v>
      </c>
      <c r="C30" s="123">
        <v>8.2347824846981883</v>
      </c>
      <c r="D30" s="123">
        <v>8.1895224984245427</v>
      </c>
      <c r="E30" s="123">
        <v>7.7733829997207549</v>
      </c>
      <c r="F30" s="123">
        <v>8.2236885316987038</v>
      </c>
      <c r="G30" s="123">
        <v>8.1785279202240275</v>
      </c>
      <c r="H30" s="123">
        <v>7.9015875693346613</v>
      </c>
      <c r="I30" s="123">
        <v>7.4373754940300527</v>
      </c>
      <c r="J30" s="123">
        <v>7.4333349020458925</v>
      </c>
      <c r="K30" s="123">
        <v>7.2783618735353794</v>
      </c>
      <c r="L30" s="123">
        <v>7.0095678906518692</v>
      </c>
      <c r="M30" s="123">
        <v>7.890822291502773</v>
      </c>
      <c r="N30" s="123">
        <v>6.7689363416987582</v>
      </c>
      <c r="O30" s="123">
        <v>9.1853771992292348</v>
      </c>
      <c r="P30" s="123">
        <v>11.489194153341254</v>
      </c>
      <c r="Q30" s="123">
        <v>7.0280289669866978</v>
      </c>
      <c r="R30" s="123">
        <v>7.078038817232355</v>
      </c>
      <c r="S30" s="123">
        <v>7.2160494329767149</v>
      </c>
      <c r="T30" s="123">
        <v>7.7177634103249435</v>
      </c>
      <c r="U30" s="123">
        <v>8.0177262859112357</v>
      </c>
      <c r="V30" s="123">
        <v>7.5214576535966584</v>
      </c>
      <c r="W30" s="123">
        <v>7.5538286864326016</v>
      </c>
      <c r="DA30" s="130" t="s">
        <v>2941</v>
      </c>
    </row>
    <row r="31" spans="1:105" ht="12" customHeight="1" x14ac:dyDescent="0.25">
      <c r="A31" s="97" t="s">
        <v>141</v>
      </c>
      <c r="B31" s="99">
        <v>9.0347084014413124</v>
      </c>
      <c r="C31" s="99">
        <v>8.8049997075732502</v>
      </c>
      <c r="D31" s="99">
        <v>6.5943603115946203</v>
      </c>
      <c r="E31" s="99">
        <v>2.9017229262793327</v>
      </c>
      <c r="F31" s="99">
        <v>6.8080190551508197</v>
      </c>
      <c r="G31" s="99">
        <v>9.9000495658288195</v>
      </c>
      <c r="H31" s="99">
        <v>10.283687325634665</v>
      </c>
      <c r="I31" s="99">
        <v>4.4243551039283782</v>
      </c>
      <c r="J31" s="99">
        <v>3.8633744750040746</v>
      </c>
      <c r="K31" s="99">
        <v>9.9724235862679347</v>
      </c>
      <c r="L31" s="99">
        <v>10.89129886298624</v>
      </c>
      <c r="M31" s="99">
        <v>5.6755721898145781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DA31" s="63" t="s">
        <v>2942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2943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2944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2945</v>
      </c>
    </row>
    <row r="35" spans="1:105" ht="12" customHeight="1" x14ac:dyDescent="0.25">
      <c r="A35" s="106" t="s">
        <v>122</v>
      </c>
      <c r="B35" s="102">
        <v>8.8290748834524191</v>
      </c>
      <c r="C35" s="102">
        <v>8.1651688919594019</v>
      </c>
      <c r="D35" s="102">
        <v>8.3165377545187269</v>
      </c>
      <c r="E35" s="102">
        <v>8.2176073225269644</v>
      </c>
      <c r="F35" s="102">
        <v>8.3419073025380488</v>
      </c>
      <c r="G35" s="102">
        <v>8.0013644249094522</v>
      </c>
      <c r="H35" s="102">
        <v>7.6487851480495737</v>
      </c>
      <c r="I35" s="102">
        <v>7.6892126366557187</v>
      </c>
      <c r="J35" s="102">
        <v>7.7438204707328531</v>
      </c>
      <c r="K35" s="102">
        <v>7.0443061843051504</v>
      </c>
      <c r="L35" s="102">
        <v>6.6900123826197451</v>
      </c>
      <c r="M35" s="102">
        <v>7.982956248409363</v>
      </c>
      <c r="N35" s="102">
        <v>6.7858050970012087</v>
      </c>
      <c r="O35" s="102">
        <v>9.1849020921246254</v>
      </c>
      <c r="P35" s="102">
        <v>11.487367382571609</v>
      </c>
      <c r="Q35" s="102">
        <v>7.0167288583287224</v>
      </c>
      <c r="R35" s="102">
        <v>7.0616325359701646</v>
      </c>
      <c r="S35" s="102">
        <v>7.1996198230570858</v>
      </c>
      <c r="T35" s="102">
        <v>7.7162357733056801</v>
      </c>
      <c r="U35" s="102">
        <v>8.0248777826975104</v>
      </c>
      <c r="V35" s="102">
        <v>7.5089086950094437</v>
      </c>
      <c r="W35" s="102">
        <v>7.5245588016893796</v>
      </c>
      <c r="DA35" s="131" t="s">
        <v>2946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8.3488020790730104</v>
      </c>
      <c r="G36" s="105">
        <v>8.0075555417845941</v>
      </c>
      <c r="H36" s="105">
        <v>7.6511408108342618</v>
      </c>
      <c r="I36" s="105">
        <v>7.6916476680467945</v>
      </c>
      <c r="J36" s="105">
        <v>7.7494315704047763</v>
      </c>
      <c r="K36" s="105">
        <v>7.0536243774965603</v>
      </c>
      <c r="L36" s="105">
        <v>6.698435495448515</v>
      </c>
      <c r="M36" s="105">
        <v>7.9897234046985348</v>
      </c>
      <c r="N36" s="105">
        <v>6.734617149876529</v>
      </c>
      <c r="O36" s="105">
        <v>9.1858820005278812</v>
      </c>
      <c r="P36" s="105">
        <v>11.491231705353549</v>
      </c>
      <c r="Q36" s="105">
        <v>7.0419879247406669</v>
      </c>
      <c r="R36" s="105">
        <v>7.0952654125576515</v>
      </c>
      <c r="S36" s="105">
        <v>7.2298503053092036</v>
      </c>
      <c r="T36" s="105">
        <v>7.7187818350044513</v>
      </c>
      <c r="U36" s="105">
        <v>8.0094745588501493</v>
      </c>
      <c r="V36" s="105">
        <v>7.5340066121838722</v>
      </c>
      <c r="W36" s="105">
        <v>7.5697940781107231</v>
      </c>
      <c r="DA36" s="132" t="s">
        <v>2947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4.2200644729079624</v>
      </c>
      <c r="G37" s="99">
        <v>4.0378542848715693</v>
      </c>
      <c r="H37" s="99">
        <v>3.7622956181180296</v>
      </c>
      <c r="I37" s="99">
        <v>3.8366296856158306</v>
      </c>
      <c r="J37" s="99">
        <v>3.8566435270697372</v>
      </c>
      <c r="K37" s="99">
        <v>3.3005337625261912</v>
      </c>
      <c r="L37" s="99">
        <v>3.0417720066756813</v>
      </c>
      <c r="M37" s="99">
        <v>3.903255458471055</v>
      </c>
      <c r="N37" s="99">
        <v>3.071599651874116</v>
      </c>
      <c r="O37" s="99">
        <v>4.9466439017652313</v>
      </c>
      <c r="P37" s="99">
        <v>6.7042940651521912</v>
      </c>
      <c r="Q37" s="99">
        <v>2.9722231058441797</v>
      </c>
      <c r="R37" s="99">
        <v>2.9450785937609161</v>
      </c>
      <c r="S37" s="99">
        <v>3.0072182277724613</v>
      </c>
      <c r="T37" s="99">
        <v>3.6712621416309488</v>
      </c>
      <c r="U37" s="99">
        <v>3.756583564106458</v>
      </c>
      <c r="V37" s="99">
        <v>3.5893082230094144</v>
      </c>
      <c r="W37" s="99">
        <v>3.7774976926679549</v>
      </c>
      <c r="DA37" s="63" t="s">
        <v>2948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4.1287376061650489</v>
      </c>
      <c r="G38" s="99">
        <v>3.9697012569130266</v>
      </c>
      <c r="H38" s="99">
        <v>3.8888451927162317</v>
      </c>
      <c r="I38" s="99">
        <v>3.8550179824309643</v>
      </c>
      <c r="J38" s="99">
        <v>3.8927880433350386</v>
      </c>
      <c r="K38" s="99">
        <v>3.7530906149703687</v>
      </c>
      <c r="L38" s="99">
        <v>3.6566634887728338</v>
      </c>
      <c r="M38" s="99">
        <v>4.0864679462274802</v>
      </c>
      <c r="N38" s="99">
        <v>3.6630174980024126</v>
      </c>
      <c r="O38" s="99">
        <v>4.2392380987626517</v>
      </c>
      <c r="P38" s="99">
        <v>4.7869376402013586</v>
      </c>
      <c r="Q38" s="99">
        <v>4.0697648188964859</v>
      </c>
      <c r="R38" s="99">
        <v>4.1501868187967368</v>
      </c>
      <c r="S38" s="99">
        <v>4.2226320775367405</v>
      </c>
      <c r="T38" s="99">
        <v>4.0475196933735029</v>
      </c>
      <c r="U38" s="99">
        <v>4.2528909947436908</v>
      </c>
      <c r="V38" s="99">
        <v>3.9446983891744583</v>
      </c>
      <c r="W38" s="99">
        <v>3.7922963854427687</v>
      </c>
      <c r="DA38" s="63" t="s">
        <v>2949</v>
      </c>
    </row>
    <row r="39" spans="1:105" ht="12" customHeight="1" x14ac:dyDescent="0.25">
      <c r="A39" s="121" t="s">
        <v>54</v>
      </c>
      <c r="B39" s="123">
        <v>4.5086321633811499</v>
      </c>
      <c r="C39" s="123">
        <v>4.6737731966733715</v>
      </c>
      <c r="D39" s="123">
        <v>3.9735441950737473</v>
      </c>
      <c r="E39" s="123">
        <v>3.4969460757860129</v>
      </c>
      <c r="F39" s="123">
        <v>4.0931984876425904</v>
      </c>
      <c r="G39" s="123">
        <v>4.5062982105889882</v>
      </c>
      <c r="H39" s="123">
        <v>4.5144592605918206</v>
      </c>
      <c r="I39" s="123">
        <v>3.6381882658763107</v>
      </c>
      <c r="J39" s="123">
        <v>3.8902941129437552</v>
      </c>
      <c r="K39" s="123">
        <v>4.7317098778834232</v>
      </c>
      <c r="L39" s="123">
        <v>4.0959130204593261</v>
      </c>
      <c r="M39" s="123">
        <v>4.5437381301209099</v>
      </c>
      <c r="N39" s="123">
        <v>4.6112704686589199</v>
      </c>
      <c r="O39" s="123">
        <v>4.905921370851714</v>
      </c>
      <c r="P39" s="123">
        <v>5.1824556596241438</v>
      </c>
      <c r="Q39" s="123">
        <v>3.6249367060998363</v>
      </c>
      <c r="R39" s="123">
        <v>3.6815530591105738</v>
      </c>
      <c r="S39" s="123">
        <v>3.1996486530389663</v>
      </c>
      <c r="T39" s="123">
        <v>3.7364795084372191</v>
      </c>
      <c r="U39" s="123">
        <v>4.1152834216961729</v>
      </c>
      <c r="V39" s="123">
        <v>2.4526780940293489</v>
      </c>
      <c r="W39" s="123">
        <v>2.117262889213364</v>
      </c>
      <c r="DA39" s="130" t="s">
        <v>2950</v>
      </c>
    </row>
    <row r="40" spans="1:105" ht="12" customHeight="1" x14ac:dyDescent="0.25">
      <c r="A40" s="97" t="s">
        <v>50</v>
      </c>
      <c r="B40" s="99">
        <v>4.3248397940972287</v>
      </c>
      <c r="C40" s="99">
        <v>5.5209437904184879</v>
      </c>
      <c r="D40" s="99">
        <v>3.1860777323399976</v>
      </c>
      <c r="E40" s="99">
        <v>2.0264563056973248</v>
      </c>
      <c r="F40" s="99">
        <v>3.8604521079082645</v>
      </c>
      <c r="G40" s="99">
        <v>5.1591217951841344</v>
      </c>
      <c r="H40" s="99">
        <v>5.4969598539149764</v>
      </c>
      <c r="I40" s="99">
        <v>2.3788935491270027</v>
      </c>
      <c r="J40" s="99">
        <v>2.630736672020304</v>
      </c>
      <c r="K40" s="99">
        <v>6.0239720151974856</v>
      </c>
      <c r="L40" s="99">
        <v>5.2507462712309314</v>
      </c>
      <c r="M40" s="99">
        <v>3.4888529504821055</v>
      </c>
      <c r="N40" s="99">
        <v>2.7744036542449386</v>
      </c>
      <c r="O40" s="99">
        <v>3.9822821160905084</v>
      </c>
      <c r="P40" s="99">
        <v>4.8111827619170517</v>
      </c>
      <c r="Q40" s="99">
        <v>3.9104850959591868</v>
      </c>
      <c r="R40" s="99">
        <v>3.8759187829639052</v>
      </c>
      <c r="S40" s="99">
        <v>2.9739903519621445</v>
      </c>
      <c r="T40" s="99">
        <v>3.2861248570332995</v>
      </c>
      <c r="U40" s="99">
        <v>4.0596252707554257</v>
      </c>
      <c r="V40" s="99">
        <v>0</v>
      </c>
      <c r="W40" s="99">
        <v>0</v>
      </c>
      <c r="DA40" s="63" t="s">
        <v>2951</v>
      </c>
    </row>
    <row r="41" spans="1:105" ht="12" customHeight="1" x14ac:dyDescent="0.25">
      <c r="A41" s="109" t="s">
        <v>120</v>
      </c>
      <c r="B41" s="110">
        <v>4.6303849143413842</v>
      </c>
      <c r="C41" s="110">
        <v>4.1127479896453574</v>
      </c>
      <c r="D41" s="110">
        <v>4.3802291774724278</v>
      </c>
      <c r="E41" s="110">
        <v>4.1811739688068714</v>
      </c>
      <c r="F41" s="110">
        <v>4.2202481169471087</v>
      </c>
      <c r="G41" s="110">
        <v>4.0986815333783602</v>
      </c>
      <c r="H41" s="110">
        <v>4.0255594438185751</v>
      </c>
      <c r="I41" s="110">
        <v>4.1799778533149663</v>
      </c>
      <c r="J41" s="110">
        <v>4.4016933746720737</v>
      </c>
      <c r="K41" s="110">
        <v>4.2171981009898625</v>
      </c>
      <c r="L41" s="110">
        <v>3.6461358596324907</v>
      </c>
      <c r="M41" s="110">
        <v>4.9001182583772609</v>
      </c>
      <c r="N41" s="110">
        <v>4.9013020709348121</v>
      </c>
      <c r="O41" s="110">
        <v>4.9655110001911469</v>
      </c>
      <c r="P41" s="110">
        <v>5.2115751025815626</v>
      </c>
      <c r="Q41" s="110">
        <v>3.5913427778810885</v>
      </c>
      <c r="R41" s="110">
        <v>3.6605405484237274</v>
      </c>
      <c r="S41" s="110">
        <v>3.2211399198081874</v>
      </c>
      <c r="T41" s="110">
        <v>3.7756407824723417</v>
      </c>
      <c r="U41" s="110">
        <v>4.1173448346939781</v>
      </c>
      <c r="V41" s="110">
        <v>2.4526780940293489</v>
      </c>
      <c r="W41" s="110">
        <v>2.117262889213364</v>
      </c>
      <c r="DA41" s="60" t="s">
        <v>2952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115.11541675300872</v>
      </c>
      <c r="C43" s="118">
        <f t="shared" si="14"/>
        <v>123.84500791186537</v>
      </c>
      <c r="D43" s="118">
        <f t="shared" si="14"/>
        <v>116.99017831594188</v>
      </c>
      <c r="E43" s="118">
        <f t="shared" si="14"/>
        <v>122.20215374631027</v>
      </c>
      <c r="F43" s="118">
        <f t="shared" si="14"/>
        <v>130.00659858676903</v>
      </c>
      <c r="G43" s="118">
        <f t="shared" si="14"/>
        <v>126.14163105493215</v>
      </c>
      <c r="H43" s="118">
        <f t="shared" si="14"/>
        <v>126.04728293288171</v>
      </c>
      <c r="I43" s="118">
        <f t="shared" si="14"/>
        <v>121.23911771700361</v>
      </c>
      <c r="J43" s="118">
        <f t="shared" si="14"/>
        <v>124.48976927160948</v>
      </c>
      <c r="K43" s="118">
        <f t="shared" si="14"/>
        <v>128.76204542974827</v>
      </c>
      <c r="L43" s="118">
        <f t="shared" si="14"/>
        <v>117.7979293532651</v>
      </c>
      <c r="M43" s="118">
        <f t="shared" si="14"/>
        <v>110.84049952670605</v>
      </c>
      <c r="N43" s="118">
        <f t="shared" si="14"/>
        <v>122.98338453462321</v>
      </c>
      <c r="O43" s="118">
        <f t="shared" si="14"/>
        <v>119.79830143558368</v>
      </c>
      <c r="P43" s="118">
        <f t="shared" si="14"/>
        <v>104.95968377707896</v>
      </c>
      <c r="Q43" s="118">
        <f t="shared" si="14"/>
        <v>117.88140648575155</v>
      </c>
      <c r="R43" s="118">
        <f t="shared" ref="R43:V43" si="15">R44+R47+R49+R58</f>
        <v>120.39733310769162</v>
      </c>
      <c r="S43" s="118">
        <f t="shared" si="15"/>
        <v>113.23458485101744</v>
      </c>
      <c r="T43" s="118">
        <f t="shared" si="15"/>
        <v>110.50263826016462</v>
      </c>
      <c r="U43" s="118">
        <f t="shared" si="15"/>
        <v>93.275993164146854</v>
      </c>
      <c r="V43" s="118">
        <f t="shared" si="15"/>
        <v>105.43758659245566</v>
      </c>
      <c r="W43" s="118">
        <f t="shared" ref="W43" si="16">W44+W47+W49+W58</f>
        <v>101.99738370514427</v>
      </c>
      <c r="DA43" s="129" t="s">
        <v>2953</v>
      </c>
    </row>
    <row r="44" spans="1:105" ht="12.95" customHeight="1" x14ac:dyDescent="0.25">
      <c r="A44" s="121" t="s">
        <v>57</v>
      </c>
      <c r="B44" s="123">
        <f t="shared" ref="B44:Q44" si="17">SUM(B45:B46)</f>
        <v>101.58525032005839</v>
      </c>
      <c r="C44" s="123">
        <f t="shared" si="17"/>
        <v>110.49129821911771</v>
      </c>
      <c r="D44" s="123">
        <f t="shared" si="17"/>
        <v>103.93517687542467</v>
      </c>
      <c r="E44" s="123">
        <f t="shared" si="17"/>
        <v>108.68098895029662</v>
      </c>
      <c r="F44" s="123">
        <f t="shared" si="17"/>
        <v>117.08893743925235</v>
      </c>
      <c r="G44" s="123">
        <f t="shared" si="17"/>
        <v>113.34092839573526</v>
      </c>
      <c r="H44" s="123">
        <f t="shared" si="17"/>
        <v>112.44582114291359</v>
      </c>
      <c r="I44" s="123">
        <f t="shared" si="17"/>
        <v>108.73386610691784</v>
      </c>
      <c r="J44" s="123">
        <f t="shared" si="17"/>
        <v>111.66151066462348</v>
      </c>
      <c r="K44" s="123">
        <f t="shared" si="17"/>
        <v>115.74245449859112</v>
      </c>
      <c r="L44" s="123">
        <f t="shared" si="17"/>
        <v>105.19162608552512</v>
      </c>
      <c r="M44" s="123">
        <f t="shared" si="17"/>
        <v>96.762890512523683</v>
      </c>
      <c r="N44" s="123">
        <f t="shared" si="17"/>
        <v>108.5959338098281</v>
      </c>
      <c r="O44" s="123">
        <f t="shared" si="17"/>
        <v>104.49369932138177</v>
      </c>
      <c r="P44" s="123">
        <f t="shared" si="17"/>
        <v>88.822282479132696</v>
      </c>
      <c r="Q44" s="123">
        <f t="shared" si="17"/>
        <v>104.20329720463899</v>
      </c>
      <c r="R44" s="123">
        <f t="shared" ref="R44:V44" si="18">SUM(R45:R46)</f>
        <v>106.64733021809036</v>
      </c>
      <c r="S44" s="123">
        <f t="shared" si="18"/>
        <v>101.68357025761104</v>
      </c>
      <c r="T44" s="123">
        <f t="shared" si="18"/>
        <v>96.814978324283857</v>
      </c>
      <c r="U44" s="123">
        <f t="shared" si="18"/>
        <v>78.434233531035616</v>
      </c>
      <c r="V44" s="123">
        <f t="shared" si="18"/>
        <v>93.631490713633156</v>
      </c>
      <c r="W44" s="123">
        <f t="shared" ref="W44" si="19">SUM(W45:W46)</f>
        <v>89.624108662112732</v>
      </c>
      <c r="DA44" s="130" t="s">
        <v>2954</v>
      </c>
    </row>
    <row r="45" spans="1:105" ht="12" customHeight="1" x14ac:dyDescent="0.25">
      <c r="A45" s="97" t="s">
        <v>216</v>
      </c>
      <c r="B45" s="99">
        <v>99.107561287861841</v>
      </c>
      <c r="C45" s="99">
        <v>107.85028476209244</v>
      </c>
      <c r="D45" s="99">
        <v>101.49823095302217</v>
      </c>
      <c r="E45" s="99">
        <v>106.24135902013727</v>
      </c>
      <c r="F45" s="99">
        <v>114.42735364161248</v>
      </c>
      <c r="G45" s="99">
        <v>110.81578307295624</v>
      </c>
      <c r="H45" s="99">
        <v>110.02547760219727</v>
      </c>
      <c r="I45" s="99">
        <v>106.37475509170548</v>
      </c>
      <c r="J45" s="99">
        <v>109.26105132520433</v>
      </c>
      <c r="K45" s="99">
        <v>113.29935374373019</v>
      </c>
      <c r="L45" s="99">
        <v>103.01457869626951</v>
      </c>
      <c r="M45" s="99">
        <v>94.774328666177269</v>
      </c>
      <c r="N45" s="99">
        <v>106.42442722423301</v>
      </c>
      <c r="O45" s="99">
        <v>102.40734482363702</v>
      </c>
      <c r="P45" s="99">
        <v>87.045774521003892</v>
      </c>
      <c r="Q45" s="99">
        <v>102.16378970905167</v>
      </c>
      <c r="R45" s="99">
        <v>104.57221692363201</v>
      </c>
      <c r="S45" s="99">
        <v>99.736093122571006</v>
      </c>
      <c r="T45" s="99">
        <v>94.94848208406458</v>
      </c>
      <c r="U45" s="99">
        <v>76.906021274489078</v>
      </c>
      <c r="V45" s="99">
        <v>91.843333037372389</v>
      </c>
      <c r="W45" s="99">
        <v>87.920313214275794</v>
      </c>
      <c r="DA45" s="63" t="s">
        <v>2955</v>
      </c>
    </row>
    <row r="46" spans="1:105" ht="12" customHeight="1" x14ac:dyDescent="0.25">
      <c r="A46" s="97" t="s">
        <v>53</v>
      </c>
      <c r="B46" s="99">
        <v>2.477689032196547</v>
      </c>
      <c r="C46" s="99">
        <v>2.6410134570252617</v>
      </c>
      <c r="D46" s="99">
        <v>2.436945922402507</v>
      </c>
      <c r="E46" s="99">
        <v>2.439629930159358</v>
      </c>
      <c r="F46" s="99">
        <v>2.6615837976398642</v>
      </c>
      <c r="G46" s="99">
        <v>2.5251453227790246</v>
      </c>
      <c r="H46" s="99">
        <v>2.4203435407163116</v>
      </c>
      <c r="I46" s="99">
        <v>2.359111015212358</v>
      </c>
      <c r="J46" s="99">
        <v>2.4004593394191436</v>
      </c>
      <c r="K46" s="99">
        <v>2.4431007548609158</v>
      </c>
      <c r="L46" s="99">
        <v>2.1770473892556024</v>
      </c>
      <c r="M46" s="99">
        <v>1.9885618463464123</v>
      </c>
      <c r="N46" s="99">
        <v>2.1715065855950884</v>
      </c>
      <c r="O46" s="99">
        <v>2.0863544977447526</v>
      </c>
      <c r="P46" s="99">
        <v>1.7765079581287988</v>
      </c>
      <c r="Q46" s="99">
        <v>2.0395074955873222</v>
      </c>
      <c r="R46" s="99">
        <v>2.0751132944583484</v>
      </c>
      <c r="S46" s="99">
        <v>1.9474771350400262</v>
      </c>
      <c r="T46" s="99">
        <v>1.8664962402192713</v>
      </c>
      <c r="U46" s="99">
        <v>1.5282122565465348</v>
      </c>
      <c r="V46" s="99">
        <v>1.7881576762607656</v>
      </c>
      <c r="W46" s="99">
        <v>1.7037954478369388</v>
      </c>
      <c r="DA46" s="63" t="s">
        <v>2956</v>
      </c>
    </row>
    <row r="47" spans="1:105" ht="12.95" customHeight="1" x14ac:dyDescent="0.25">
      <c r="A47" s="121" t="s">
        <v>92</v>
      </c>
      <c r="B47" s="123">
        <f t="shared" ref="B47:W47" si="20">B48</f>
        <v>0.49965965899349424</v>
      </c>
      <c r="C47" s="123">
        <f t="shared" si="20"/>
        <v>0.54371743925144045</v>
      </c>
      <c r="D47" s="123">
        <f t="shared" si="20"/>
        <v>0.63801284229100697</v>
      </c>
      <c r="E47" s="123">
        <f t="shared" si="20"/>
        <v>1.4680798389921865</v>
      </c>
      <c r="F47" s="123">
        <f t="shared" si="20"/>
        <v>0.60170281486110011</v>
      </c>
      <c r="G47" s="123">
        <f t="shared" si="20"/>
        <v>0.75041746485549021</v>
      </c>
      <c r="H47" s="123">
        <f t="shared" si="20"/>
        <v>1.4241076230491112</v>
      </c>
      <c r="I47" s="123">
        <f t="shared" si="20"/>
        <v>0.87089244359774987</v>
      </c>
      <c r="J47" s="123">
        <f t="shared" si="20"/>
        <v>0.92668874317577821</v>
      </c>
      <c r="K47" s="123">
        <f t="shared" si="20"/>
        <v>1.0260113106598774</v>
      </c>
      <c r="L47" s="123">
        <f t="shared" si="20"/>
        <v>1.3297767823056679</v>
      </c>
      <c r="M47" s="123">
        <f t="shared" si="20"/>
        <v>1.3984957923464636</v>
      </c>
      <c r="N47" s="123">
        <f t="shared" si="20"/>
        <v>1.5784732688673018</v>
      </c>
      <c r="O47" s="123">
        <f t="shared" si="20"/>
        <v>1.7608926529338929</v>
      </c>
      <c r="P47" s="123">
        <f t="shared" si="20"/>
        <v>1.8770551923633758</v>
      </c>
      <c r="Q47" s="123">
        <f t="shared" si="20"/>
        <v>2.0176556607746021</v>
      </c>
      <c r="R47" s="123">
        <f t="shared" si="20"/>
        <v>2.0154813760971848</v>
      </c>
      <c r="S47" s="123">
        <f t="shared" si="20"/>
        <v>1.827493855146167</v>
      </c>
      <c r="T47" s="123">
        <f t="shared" si="20"/>
        <v>2.0864255539321208</v>
      </c>
      <c r="U47" s="123">
        <f t="shared" si="20"/>
        <v>2.2224839901209559</v>
      </c>
      <c r="V47" s="123">
        <f t="shared" si="20"/>
        <v>2.3505404922088267</v>
      </c>
      <c r="W47" s="123">
        <f t="shared" si="20"/>
        <v>2.4508110632838211</v>
      </c>
      <c r="DA47" s="130" t="s">
        <v>2957</v>
      </c>
    </row>
    <row r="48" spans="1:105" ht="12" customHeight="1" x14ac:dyDescent="0.25">
      <c r="A48" s="97" t="s">
        <v>53</v>
      </c>
      <c r="B48" s="99">
        <f>RES_hhdet_tesh!B48/RES_summary!B$19</f>
        <v>0.49965965899349424</v>
      </c>
      <c r="C48" s="99">
        <f>RES_hhdet_tesh!C48/RES_summary!C$19</f>
        <v>0.54371743925144045</v>
      </c>
      <c r="D48" s="99">
        <f>RES_hhdet_tesh!D48/RES_summary!D$19</f>
        <v>0.63801284229100697</v>
      </c>
      <c r="E48" s="99">
        <f>RES_hhdet_tesh!E48/RES_summary!E$19</f>
        <v>1.4680798389921865</v>
      </c>
      <c r="F48" s="99">
        <f>RES_hhdet_tesh!F48/RES_summary!F$19</f>
        <v>0.60170281486110011</v>
      </c>
      <c r="G48" s="99">
        <f>RES_hhdet_tesh!G48/RES_summary!G$19</f>
        <v>0.75041746485549021</v>
      </c>
      <c r="H48" s="99">
        <f>RES_hhdet_tesh!H48/RES_summary!H$19</f>
        <v>1.4241076230491112</v>
      </c>
      <c r="I48" s="99">
        <f>RES_hhdet_tesh!I48/RES_summary!I$19</f>
        <v>0.87089244359774987</v>
      </c>
      <c r="J48" s="99">
        <f>RES_hhdet_tesh!J48/RES_summary!J$19</f>
        <v>0.92668874317577821</v>
      </c>
      <c r="K48" s="99">
        <f>RES_hhdet_tesh!K48/RES_summary!K$19</f>
        <v>1.0260113106598774</v>
      </c>
      <c r="L48" s="99">
        <f>RES_hhdet_tesh!L48/RES_summary!L$19</f>
        <v>1.3297767823056679</v>
      </c>
      <c r="M48" s="99">
        <f>RES_hhdet_tesh!M48/RES_summary!M$19</f>
        <v>1.3984957923464636</v>
      </c>
      <c r="N48" s="99">
        <f>RES_hhdet_tesh!N48/RES_summary!N$19</f>
        <v>1.5784732688673018</v>
      </c>
      <c r="O48" s="99">
        <f>RES_hhdet_tesh!O48/RES_summary!O$19</f>
        <v>1.7608926529338929</v>
      </c>
      <c r="P48" s="99">
        <f>RES_hhdet_tesh!P48/RES_summary!P$19</f>
        <v>1.8770551923633758</v>
      </c>
      <c r="Q48" s="99">
        <f>RES_hhdet_tesh!Q48/RES_summary!Q$19</f>
        <v>2.0176556607746021</v>
      </c>
      <c r="R48" s="99">
        <f>RES_hhdet_tesh!R48/RES_summary!R$19</f>
        <v>2.0154813760971848</v>
      </c>
      <c r="S48" s="99">
        <f>RES_hhdet_tesh!S48/RES_summary!S$19</f>
        <v>1.827493855146167</v>
      </c>
      <c r="T48" s="99">
        <f>RES_hhdet_tesh!T48/RES_summary!T$19</f>
        <v>2.0864255539321208</v>
      </c>
      <c r="U48" s="99">
        <f>RES_hhdet_tesh!U48/RES_summary!U$19</f>
        <v>2.2224839901209559</v>
      </c>
      <c r="V48" s="99">
        <f>RES_hhdet_tesh!V48/RES_summary!V$19</f>
        <v>2.3505404922088267</v>
      </c>
      <c r="W48" s="99">
        <f>RES_hhdet_tesh!W48/RES_summary!W$19</f>
        <v>2.4508110632838211</v>
      </c>
      <c r="DA48" s="63" t="s">
        <v>2958</v>
      </c>
    </row>
    <row r="49" spans="1:105" ht="12" customHeight="1" x14ac:dyDescent="0.25">
      <c r="A49" s="121" t="s">
        <v>55</v>
      </c>
      <c r="B49" s="123">
        <v>8.5218460354124517</v>
      </c>
      <c r="C49" s="123">
        <v>8.2135251724321012</v>
      </c>
      <c r="D49" s="123">
        <v>8.3029968234807239</v>
      </c>
      <c r="E49" s="123">
        <v>8.2312974595539039</v>
      </c>
      <c r="F49" s="123">
        <v>8.1575958328895588</v>
      </c>
      <c r="G49" s="123">
        <v>7.7440891475091052</v>
      </c>
      <c r="H49" s="123">
        <v>7.8800887677184237</v>
      </c>
      <c r="I49" s="123">
        <v>7.7169637236462867</v>
      </c>
      <c r="J49" s="123">
        <v>7.7487004884877599</v>
      </c>
      <c r="K49" s="123">
        <v>7.4822881133646622</v>
      </c>
      <c r="L49" s="123">
        <v>7.3755963355325669</v>
      </c>
      <c r="M49" s="123">
        <v>7.9336857122613686</v>
      </c>
      <c r="N49" s="123">
        <v>8.0429021680940433</v>
      </c>
      <c r="O49" s="123">
        <v>8.6258282098365182</v>
      </c>
      <c r="P49" s="123">
        <v>9.0676530140114426</v>
      </c>
      <c r="Q49" s="123">
        <v>8.0537489664401267</v>
      </c>
      <c r="R49" s="123">
        <v>8.0632358404656728</v>
      </c>
      <c r="S49" s="123">
        <v>6.5153160522602498</v>
      </c>
      <c r="T49" s="123">
        <v>7.855448972767074</v>
      </c>
      <c r="U49" s="123">
        <v>8.5060366046167921</v>
      </c>
      <c r="V49" s="123">
        <v>6.9449678642534041</v>
      </c>
      <c r="W49" s="123">
        <v>7.8339990913277431</v>
      </c>
      <c r="DA49" s="130" t="s">
        <v>2959</v>
      </c>
    </row>
    <row r="50" spans="1:105" ht="12" customHeight="1" x14ac:dyDescent="0.25">
      <c r="A50" s="97" t="s">
        <v>138</v>
      </c>
      <c r="B50" s="99">
        <v>8.362417302114002</v>
      </c>
      <c r="C50" s="99">
        <v>8.2379628661031425</v>
      </c>
      <c r="D50" s="99">
        <v>8.2978073061069182</v>
      </c>
      <c r="E50" s="99">
        <v>8.2383047390864181</v>
      </c>
      <c r="F50" s="99">
        <v>8.0949783602456389</v>
      </c>
      <c r="G50" s="99">
        <v>7.6693353508470556</v>
      </c>
      <c r="H50" s="99">
        <v>7.9591835119754464</v>
      </c>
      <c r="I50" s="99">
        <v>7.7326411045835286</v>
      </c>
      <c r="J50" s="99">
        <v>7.7582376475940995</v>
      </c>
      <c r="K50" s="99">
        <v>7.5660427367082788</v>
      </c>
      <c r="L50" s="99">
        <v>7.4887131692576157</v>
      </c>
      <c r="M50" s="99">
        <v>7.9365203605844403</v>
      </c>
      <c r="N50" s="99">
        <v>8.3165382691987855</v>
      </c>
      <c r="O50" s="99">
        <v>8.4642830601803052</v>
      </c>
      <c r="P50" s="99">
        <v>8.3165745970296978</v>
      </c>
      <c r="Q50" s="99">
        <v>8.3272366711622485</v>
      </c>
      <c r="R50" s="99">
        <v>8.2935296991984853</v>
      </c>
      <c r="S50" s="99">
        <v>6.358644876544588</v>
      </c>
      <c r="T50" s="99">
        <v>7.8976916321188817</v>
      </c>
      <c r="U50" s="99">
        <v>8.6372591181876697</v>
      </c>
      <c r="V50" s="99">
        <v>6.8362127219209654</v>
      </c>
      <c r="W50" s="99">
        <v>7.9302018720702705</v>
      </c>
      <c r="DA50" s="63" t="s">
        <v>2960</v>
      </c>
    </row>
    <row r="51" spans="1:105" ht="12" customHeight="1" x14ac:dyDescent="0.25">
      <c r="A51" s="97" t="s">
        <v>137</v>
      </c>
      <c r="B51" s="99">
        <v>0</v>
      </c>
      <c r="C51" s="99">
        <v>8.2360999864231079</v>
      </c>
      <c r="D51" s="99">
        <v>8.2945571684113162</v>
      </c>
      <c r="E51" s="99">
        <v>8.2343225159457916</v>
      </c>
      <c r="F51" s="99">
        <v>8.090679109876401</v>
      </c>
      <c r="G51" s="99">
        <v>7.6643847705089563</v>
      </c>
      <c r="H51" s="99">
        <v>7.952058320889722</v>
      </c>
      <c r="I51" s="99">
        <v>7.7239345851786645</v>
      </c>
      <c r="J51" s="99">
        <v>7.7488689034038334</v>
      </c>
      <c r="K51" s="99">
        <v>7.5567996835621436</v>
      </c>
      <c r="L51" s="99">
        <v>7.4808855155315204</v>
      </c>
      <c r="M51" s="99">
        <v>7.9300018119303317</v>
      </c>
      <c r="N51" s="99">
        <v>8.303145277252403</v>
      </c>
      <c r="O51" s="99">
        <v>8.4532096699129671</v>
      </c>
      <c r="P51" s="99">
        <v>8.3069311375146473</v>
      </c>
      <c r="Q51" s="99">
        <v>8.3172169715911117</v>
      </c>
      <c r="R51" s="99">
        <v>8.2787723161160667</v>
      </c>
      <c r="S51" s="99">
        <v>6.3518794359540971</v>
      </c>
      <c r="T51" s="99">
        <v>7.8957457630202121</v>
      </c>
      <c r="U51" s="99">
        <v>8.6421816314178326</v>
      </c>
      <c r="V51" s="99">
        <v>6.829473290149159</v>
      </c>
      <c r="W51" s="99">
        <v>7.9172705574157192</v>
      </c>
      <c r="DA51" s="63" t="s">
        <v>2961</v>
      </c>
    </row>
    <row r="52" spans="1:105" ht="12" customHeight="1" x14ac:dyDescent="0.25">
      <c r="A52" s="100" t="s">
        <v>216</v>
      </c>
      <c r="B52" s="102">
        <v>0</v>
      </c>
      <c r="C52" s="102">
        <v>4.0990836251958438</v>
      </c>
      <c r="D52" s="102">
        <v>4.1480868466713527</v>
      </c>
      <c r="E52" s="102">
        <v>4.1090427973537853</v>
      </c>
      <c r="F52" s="102">
        <v>4.087057870172031</v>
      </c>
      <c r="G52" s="102">
        <v>3.8670438472147204</v>
      </c>
      <c r="H52" s="102">
        <v>3.9059828090676509</v>
      </c>
      <c r="I52" s="102">
        <v>3.8524333627295038</v>
      </c>
      <c r="J52" s="102">
        <v>3.8729176512033257</v>
      </c>
      <c r="K52" s="102">
        <v>3.5641962294795086</v>
      </c>
      <c r="L52" s="102">
        <v>3.6877792288792404</v>
      </c>
      <c r="M52" s="102">
        <v>3.9772128277016439</v>
      </c>
      <c r="N52" s="102">
        <v>3.913254448969909</v>
      </c>
      <c r="O52" s="102">
        <v>4.6549785972240816</v>
      </c>
      <c r="P52" s="102">
        <v>4.9017531234567011</v>
      </c>
      <c r="Q52" s="102">
        <v>3.830546835439844</v>
      </c>
      <c r="R52" s="102">
        <v>3.7912227411084025</v>
      </c>
      <c r="S52" s="102">
        <v>2.8311191049489595</v>
      </c>
      <c r="T52" s="102">
        <v>3.7366117380489028</v>
      </c>
      <c r="U52" s="102">
        <v>4.3213432628715855</v>
      </c>
      <c r="V52" s="102">
        <v>3.3191974557681396</v>
      </c>
      <c r="W52" s="102">
        <v>3.9687844551780893</v>
      </c>
      <c r="DA52" s="131" t="s">
        <v>2962</v>
      </c>
    </row>
    <row r="53" spans="1:105" ht="12" customHeight="1" x14ac:dyDescent="0.25">
      <c r="A53" s="103" t="s">
        <v>52</v>
      </c>
      <c r="B53" s="105">
        <v>0</v>
      </c>
      <c r="C53" s="105">
        <v>4.1370163612272615</v>
      </c>
      <c r="D53" s="105">
        <v>4.1464703217399643</v>
      </c>
      <c r="E53" s="105">
        <v>4.1252797185920045</v>
      </c>
      <c r="F53" s="105">
        <v>4.0036212397043709</v>
      </c>
      <c r="G53" s="105">
        <v>3.7973409232942363</v>
      </c>
      <c r="H53" s="105">
        <v>4.0460755118220701</v>
      </c>
      <c r="I53" s="105">
        <v>3.8715012224491612</v>
      </c>
      <c r="J53" s="105">
        <v>3.8759512522005064</v>
      </c>
      <c r="K53" s="105">
        <v>3.9926034540826341</v>
      </c>
      <c r="L53" s="105">
        <v>3.7931062866522804</v>
      </c>
      <c r="M53" s="105">
        <v>3.9527889842286865</v>
      </c>
      <c r="N53" s="105">
        <v>4.3898908282824953</v>
      </c>
      <c r="O53" s="105">
        <v>3.7982310726888846</v>
      </c>
      <c r="P53" s="105">
        <v>3.4051780140579453</v>
      </c>
      <c r="Q53" s="105">
        <v>4.4866701361512664</v>
      </c>
      <c r="R53" s="105">
        <v>4.487549575007665</v>
      </c>
      <c r="S53" s="105">
        <v>3.5207603310051372</v>
      </c>
      <c r="T53" s="105">
        <v>4.1591340249713094</v>
      </c>
      <c r="U53" s="105">
        <v>4.3208383685462497</v>
      </c>
      <c r="V53" s="105">
        <v>3.510275834381019</v>
      </c>
      <c r="W53" s="105">
        <v>3.948486102237629</v>
      </c>
      <c r="DA53" s="132" t="s">
        <v>2963</v>
      </c>
    </row>
    <row r="54" spans="1:105" ht="12" customHeight="1" x14ac:dyDescent="0.25">
      <c r="A54" s="106" t="s">
        <v>122</v>
      </c>
      <c r="B54" s="102">
        <v>8.8290748834524209</v>
      </c>
      <c r="C54" s="102">
        <v>8.1643571188343191</v>
      </c>
      <c r="D54" s="102">
        <v>8.3146633784522574</v>
      </c>
      <c r="E54" s="102">
        <v>8.2138948386599591</v>
      </c>
      <c r="F54" s="102">
        <v>8.334316172639582</v>
      </c>
      <c r="G54" s="102">
        <v>7.988213437670721</v>
      </c>
      <c r="H54" s="102">
        <v>7.6192952669174216</v>
      </c>
      <c r="I54" s="102">
        <v>7.6546435032786091</v>
      </c>
      <c r="J54" s="102">
        <v>7.7062537521414276</v>
      </c>
      <c r="K54" s="102">
        <v>7.0036820143271745</v>
      </c>
      <c r="L54" s="102">
        <v>6.6497674124764918</v>
      </c>
      <c r="M54" s="102">
        <v>7.9195073738581714</v>
      </c>
      <c r="N54" s="102">
        <v>6.7422011101525117</v>
      </c>
      <c r="O54" s="102">
        <v>9.2172944679333089</v>
      </c>
      <c r="P54" s="102">
        <v>11.46768076748454</v>
      </c>
      <c r="Q54" s="102">
        <v>7.0075109294966902</v>
      </c>
      <c r="R54" s="102">
        <v>7.0459791526819151</v>
      </c>
      <c r="S54" s="102">
        <v>7.1821234498828739</v>
      </c>
      <c r="T54" s="102">
        <v>7.6852407496495996</v>
      </c>
      <c r="U54" s="102">
        <v>7.9498917055179295</v>
      </c>
      <c r="V54" s="102">
        <v>7.4206982556383183</v>
      </c>
      <c r="W54" s="102">
        <v>7.4677471180361721</v>
      </c>
      <c r="DA54" s="131" t="s">
        <v>2964</v>
      </c>
    </row>
    <row r="55" spans="1:105" ht="12" customHeight="1" x14ac:dyDescent="0.25">
      <c r="A55" s="107" t="s">
        <v>121</v>
      </c>
      <c r="B55" s="105">
        <v>8.8290748834524209</v>
      </c>
      <c r="C55" s="105">
        <v>8.1619822109424049</v>
      </c>
      <c r="D55" s="105">
        <v>8.3109969402441308</v>
      </c>
      <c r="E55" s="105">
        <v>8.2101181175702607</v>
      </c>
      <c r="F55" s="105">
        <v>8.3305075571804412</v>
      </c>
      <c r="G55" s="105">
        <v>7.9845792695729045</v>
      </c>
      <c r="H55" s="105">
        <v>7.6166482616140128</v>
      </c>
      <c r="I55" s="105">
        <v>7.6538116223799424</v>
      </c>
      <c r="J55" s="105">
        <v>7.7029847990137394</v>
      </c>
      <c r="K55" s="105">
        <v>7.006685838666451</v>
      </c>
      <c r="L55" s="105">
        <v>6.6520113001031413</v>
      </c>
      <c r="M55" s="105">
        <v>7.9098864025286719</v>
      </c>
      <c r="N55" s="105">
        <v>6.7246207205535065</v>
      </c>
      <c r="O55" s="105">
        <v>9.2044497207075224</v>
      </c>
      <c r="P55" s="105">
        <v>11.472284865381033</v>
      </c>
      <c r="Q55" s="105">
        <v>7.0173117618782346</v>
      </c>
      <c r="R55" s="105">
        <v>7.0691583507041971</v>
      </c>
      <c r="S55" s="105">
        <v>7.2023025471241624</v>
      </c>
      <c r="T55" s="105">
        <v>7.6684279282988479</v>
      </c>
      <c r="U55" s="105">
        <v>7.9443423591709754</v>
      </c>
      <c r="V55" s="105">
        <v>7.3535540871278879</v>
      </c>
      <c r="W55" s="105">
        <v>7.4189268823660814</v>
      </c>
      <c r="DA55" s="132" t="s">
        <v>2965</v>
      </c>
    </row>
    <row r="56" spans="1:105" ht="12" customHeight="1" x14ac:dyDescent="0.25">
      <c r="A56" s="108" t="s">
        <v>53</v>
      </c>
      <c r="B56" s="99">
        <v>4.5421966712170221</v>
      </c>
      <c r="C56" s="99">
        <v>4.0630457232609434</v>
      </c>
      <c r="D56" s="99">
        <v>4.1560721144418027</v>
      </c>
      <c r="E56" s="99">
        <v>4.0956279173429824</v>
      </c>
      <c r="F56" s="99">
        <v>4.2108171508183458</v>
      </c>
      <c r="G56" s="99">
        <v>4.0262683722024351</v>
      </c>
      <c r="H56" s="99">
        <v>3.7453345962263267</v>
      </c>
      <c r="I56" s="99">
        <v>3.8177568897914971</v>
      </c>
      <c r="J56" s="99">
        <v>3.833528458743614</v>
      </c>
      <c r="K56" s="99">
        <v>3.2785702691671368</v>
      </c>
      <c r="L56" s="99">
        <v>3.0206906932958701</v>
      </c>
      <c r="M56" s="99">
        <v>3.8642523292357902</v>
      </c>
      <c r="N56" s="99">
        <v>3.0670403683773344</v>
      </c>
      <c r="O56" s="99">
        <v>4.9566427129616972</v>
      </c>
      <c r="P56" s="99">
        <v>6.6932399684253845</v>
      </c>
      <c r="Q56" s="99">
        <v>2.961807998319554</v>
      </c>
      <c r="R56" s="99">
        <v>2.9342421634739622</v>
      </c>
      <c r="S56" s="99">
        <v>2.9957598825716651</v>
      </c>
      <c r="T56" s="99">
        <v>3.6473124569108601</v>
      </c>
      <c r="U56" s="99">
        <v>3.7260354240242197</v>
      </c>
      <c r="V56" s="99">
        <v>3.5033380659088351</v>
      </c>
      <c r="W56" s="99">
        <v>3.702211564941889</v>
      </c>
      <c r="DA56" s="63" t="s">
        <v>2966</v>
      </c>
    </row>
    <row r="57" spans="1:105" ht="12" customHeight="1" x14ac:dyDescent="0.25">
      <c r="A57" s="108" t="s">
        <v>52</v>
      </c>
      <c r="B57" s="99">
        <v>4.2868782122353997</v>
      </c>
      <c r="C57" s="99">
        <v>4.0989364876814616</v>
      </c>
      <c r="D57" s="99">
        <v>4.1549248258023272</v>
      </c>
      <c r="E57" s="99">
        <v>4.1144902002272783</v>
      </c>
      <c r="F57" s="99">
        <v>4.1196904063620989</v>
      </c>
      <c r="G57" s="99">
        <v>3.9583108973704695</v>
      </c>
      <c r="H57" s="99">
        <v>3.8713136653876856</v>
      </c>
      <c r="I57" s="99">
        <v>3.8360547325884458</v>
      </c>
      <c r="J57" s="99">
        <v>3.8694563402701259</v>
      </c>
      <c r="K57" s="99">
        <v>3.7281155694993147</v>
      </c>
      <c r="L57" s="99">
        <v>3.6313206068072725</v>
      </c>
      <c r="M57" s="99">
        <v>4.0456340732928826</v>
      </c>
      <c r="N57" s="99">
        <v>3.6575803521761725</v>
      </c>
      <c r="O57" s="99">
        <v>4.2478070077458234</v>
      </c>
      <c r="P57" s="99">
        <v>4.7790448969556483</v>
      </c>
      <c r="Q57" s="99">
        <v>4.0555037635586801</v>
      </c>
      <c r="R57" s="99">
        <v>4.1349161872302336</v>
      </c>
      <c r="S57" s="99">
        <v>4.2065426645524981</v>
      </c>
      <c r="T57" s="99">
        <v>4.0211154713879882</v>
      </c>
      <c r="U57" s="99">
        <v>4.2183069351467557</v>
      </c>
      <c r="V57" s="99">
        <v>3.850216021219051</v>
      </c>
      <c r="W57" s="99">
        <v>3.7167153174241934</v>
      </c>
      <c r="DA57" s="63" t="s">
        <v>2967</v>
      </c>
    </row>
    <row r="58" spans="1:105" ht="12" customHeight="1" x14ac:dyDescent="0.25">
      <c r="A58" s="121" t="s">
        <v>54</v>
      </c>
      <c r="B58" s="123">
        <v>4.5086607385443767</v>
      </c>
      <c r="C58" s="123">
        <v>4.5964670810641266</v>
      </c>
      <c r="D58" s="123">
        <v>4.1139917747454682</v>
      </c>
      <c r="E58" s="123">
        <v>3.8217874974675703</v>
      </c>
      <c r="F58" s="123">
        <v>4.1583624997660271</v>
      </c>
      <c r="G58" s="123">
        <v>4.3061960468322953</v>
      </c>
      <c r="H58" s="123">
        <v>4.297265399200592</v>
      </c>
      <c r="I58" s="123">
        <v>3.9173954428417233</v>
      </c>
      <c r="J58" s="123">
        <v>4.152869375322469</v>
      </c>
      <c r="K58" s="123">
        <v>4.5112915071326194</v>
      </c>
      <c r="L58" s="123">
        <v>3.9009301499017561</v>
      </c>
      <c r="M58" s="123">
        <v>4.7454275095745464</v>
      </c>
      <c r="N58" s="123">
        <v>4.7660752878337771</v>
      </c>
      <c r="O58" s="123">
        <v>4.9178812514315062</v>
      </c>
      <c r="P58" s="123">
        <v>5.1926930915714591</v>
      </c>
      <c r="Q58" s="123">
        <v>3.6067046538978347</v>
      </c>
      <c r="R58" s="123">
        <v>3.6712856730384043</v>
      </c>
      <c r="S58" s="123">
        <v>3.2082046859999824</v>
      </c>
      <c r="T58" s="123">
        <v>3.7457854091815594</v>
      </c>
      <c r="U58" s="123">
        <v>4.1132390383734974</v>
      </c>
      <c r="V58" s="123">
        <v>2.5105875223602885</v>
      </c>
      <c r="W58" s="123">
        <v>2.0884648884199786</v>
      </c>
      <c r="DA58" s="130" t="s">
        <v>2968</v>
      </c>
    </row>
    <row r="59" spans="1:105" ht="12" customHeight="1" x14ac:dyDescent="0.25">
      <c r="A59" s="97" t="s">
        <v>50</v>
      </c>
      <c r="B59" s="99">
        <v>4.3248397940972296</v>
      </c>
      <c r="C59" s="99">
        <v>5.5209437904184879</v>
      </c>
      <c r="D59" s="99">
        <v>3.1860777323399967</v>
      </c>
      <c r="E59" s="99">
        <v>2.0264563056973244</v>
      </c>
      <c r="F59" s="99">
        <v>3.8604521079082628</v>
      </c>
      <c r="G59" s="99">
        <v>5.1591217951841344</v>
      </c>
      <c r="H59" s="99">
        <v>5.4969598539149764</v>
      </c>
      <c r="I59" s="99">
        <v>2.3788935491270018</v>
      </c>
      <c r="J59" s="99">
        <v>2.630736672020304</v>
      </c>
      <c r="K59" s="99">
        <v>6.0239720151974874</v>
      </c>
      <c r="L59" s="99">
        <v>5.2507462712309314</v>
      </c>
      <c r="M59" s="99">
        <v>3.4888529504821055</v>
      </c>
      <c r="N59" s="99">
        <v>2.7744036542449364</v>
      </c>
      <c r="O59" s="99">
        <v>3.9822821160905173</v>
      </c>
      <c r="P59" s="99">
        <v>4.8111827619170464</v>
      </c>
      <c r="Q59" s="99">
        <v>3.9104850959591788</v>
      </c>
      <c r="R59" s="99">
        <v>3.8759187829639066</v>
      </c>
      <c r="S59" s="99">
        <v>2.9739903519621356</v>
      </c>
      <c r="T59" s="99">
        <v>3.2861248570332995</v>
      </c>
      <c r="U59" s="99">
        <v>4.0596252707554354</v>
      </c>
      <c r="V59" s="99">
        <v>3.1927883846244063</v>
      </c>
      <c r="W59" s="99">
        <v>1.6466789042644974</v>
      </c>
      <c r="DA59" s="63" t="s">
        <v>2969</v>
      </c>
    </row>
    <row r="60" spans="1:105" ht="12" customHeight="1" x14ac:dyDescent="0.25">
      <c r="A60" s="109" t="s">
        <v>120</v>
      </c>
      <c r="B60" s="110">
        <v>4.6303849143413851</v>
      </c>
      <c r="C60" s="110">
        <v>4.1127479896453574</v>
      </c>
      <c r="D60" s="110">
        <v>4.3802291774724269</v>
      </c>
      <c r="E60" s="110">
        <v>4.1811739688068714</v>
      </c>
      <c r="F60" s="110">
        <v>4.2202481169471087</v>
      </c>
      <c r="G60" s="110">
        <v>4.0986815333783611</v>
      </c>
      <c r="H60" s="110">
        <v>4.0255594438185742</v>
      </c>
      <c r="I60" s="110">
        <v>4.1799778533149645</v>
      </c>
      <c r="J60" s="110">
        <v>4.4016933746720746</v>
      </c>
      <c r="K60" s="110">
        <v>4.2171981009898598</v>
      </c>
      <c r="L60" s="110">
        <v>3.6461358596324986</v>
      </c>
      <c r="M60" s="110">
        <v>4.9001182583772538</v>
      </c>
      <c r="N60" s="110">
        <v>4.9013020709348032</v>
      </c>
      <c r="O60" s="110">
        <v>4.9655110001911531</v>
      </c>
      <c r="P60" s="110">
        <v>5.211575102581544</v>
      </c>
      <c r="Q60" s="110">
        <v>3.5913427778810805</v>
      </c>
      <c r="R60" s="110">
        <v>3.6605405484237297</v>
      </c>
      <c r="S60" s="110">
        <v>3.2211399198081798</v>
      </c>
      <c r="T60" s="110">
        <v>3.7756407824723435</v>
      </c>
      <c r="U60" s="110">
        <v>4.1173448346939612</v>
      </c>
      <c r="V60" s="110">
        <v>2.4526780940293449</v>
      </c>
      <c r="W60" s="110">
        <v>2.1172628892133525</v>
      </c>
      <c r="DA60" s="60" t="s">
        <v>2970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112.76048473181177</v>
      </c>
      <c r="C62" s="118">
        <f t="shared" si="21"/>
        <v>121.58905376637811</v>
      </c>
      <c r="D62" s="118">
        <f t="shared" si="21"/>
        <v>118.46139296029848</v>
      </c>
      <c r="E62" s="118">
        <f t="shared" si="21"/>
        <v>124.027416052993</v>
      </c>
      <c r="F62" s="118">
        <f t="shared" si="21"/>
        <v>131.15416142130192</v>
      </c>
      <c r="G62" s="118">
        <f t="shared" si="21"/>
        <v>130.41899770941367</v>
      </c>
      <c r="H62" s="118">
        <f t="shared" si="21"/>
        <v>121.30889902735956</v>
      </c>
      <c r="I62" s="118">
        <f t="shared" si="21"/>
        <v>119.10522116625253</v>
      </c>
      <c r="J62" s="118">
        <f t="shared" si="21"/>
        <v>123.64854464758848</v>
      </c>
      <c r="K62" s="118">
        <f t="shared" si="21"/>
        <v>116.70218198273746</v>
      </c>
      <c r="L62" s="118">
        <f t="shared" si="21"/>
        <v>132.60848483543629</v>
      </c>
      <c r="M62" s="118">
        <f t="shared" si="21"/>
        <v>125.02400924788843</v>
      </c>
      <c r="N62" s="118">
        <f t="shared" si="21"/>
        <v>113.28898748866293</v>
      </c>
      <c r="O62" s="118">
        <f t="shared" si="21"/>
        <v>121.092923617545</v>
      </c>
      <c r="P62" s="118">
        <f t="shared" si="21"/>
        <v>110.44604790736093</v>
      </c>
      <c r="Q62" s="118">
        <f t="shared" si="21"/>
        <v>113.62198206142628</v>
      </c>
      <c r="R62" s="118">
        <f t="shared" ref="R62:V62" si="22">R63+R66+R68+R77</f>
        <v>113.17038883184424</v>
      </c>
      <c r="S62" s="118">
        <f t="shared" si="22"/>
        <v>119.69878247838544</v>
      </c>
      <c r="T62" s="118">
        <f t="shared" si="22"/>
        <v>106.12431342648946</v>
      </c>
      <c r="U62" s="118">
        <f t="shared" si="22"/>
        <v>104.05076180889721</v>
      </c>
      <c r="V62" s="118">
        <f t="shared" si="22"/>
        <v>104.89713074899845</v>
      </c>
      <c r="W62" s="118">
        <f t="shared" ref="W62" si="23">W63+W66+W68+W77</f>
        <v>99.869178707144869</v>
      </c>
      <c r="DA62" s="129" t="s">
        <v>2971</v>
      </c>
    </row>
    <row r="63" spans="1:105" ht="12.95" customHeight="1" x14ac:dyDescent="0.25">
      <c r="A63" s="121" t="s">
        <v>57</v>
      </c>
      <c r="B63" s="123">
        <f t="shared" ref="B63:Q63" si="24">SUM(B64:B65)</f>
        <v>99.61437910653305</v>
      </c>
      <c r="C63" s="123">
        <f t="shared" si="24"/>
        <v>108.26689695737758</v>
      </c>
      <c r="D63" s="123">
        <f t="shared" si="24"/>
        <v>105.24037818839766</v>
      </c>
      <c r="E63" s="123">
        <f t="shared" si="24"/>
        <v>110.21007436005118</v>
      </c>
      <c r="F63" s="123">
        <f t="shared" si="24"/>
        <v>118.11153124402949</v>
      </c>
      <c r="G63" s="123">
        <f t="shared" si="24"/>
        <v>117.33344448741711</v>
      </c>
      <c r="H63" s="123">
        <f t="shared" si="24"/>
        <v>108.13698459690497</v>
      </c>
      <c r="I63" s="123">
        <f t="shared" si="24"/>
        <v>106.47533252511631</v>
      </c>
      <c r="J63" s="123">
        <f t="shared" si="24"/>
        <v>110.50999159866453</v>
      </c>
      <c r="K63" s="123">
        <f t="shared" si="24"/>
        <v>104.65018018093591</v>
      </c>
      <c r="L63" s="123">
        <f t="shared" si="24"/>
        <v>118.66868666230036</v>
      </c>
      <c r="M63" s="123">
        <f t="shared" si="24"/>
        <v>110.19407910515658</v>
      </c>
      <c r="N63" s="123">
        <f t="shared" si="24"/>
        <v>99.187605679879354</v>
      </c>
      <c r="O63" s="123">
        <f t="shared" si="24"/>
        <v>105.7578118777144</v>
      </c>
      <c r="P63" s="123">
        <f t="shared" si="24"/>
        <v>94.293258753312486</v>
      </c>
      <c r="Q63" s="123">
        <f t="shared" si="24"/>
        <v>99.757180939570318</v>
      </c>
      <c r="R63" s="123">
        <f t="shared" ref="R63:V63" si="25">SUM(R64:R65)</f>
        <v>99.855509192158138</v>
      </c>
      <c r="S63" s="123">
        <f t="shared" si="25"/>
        <v>106.88109172863491</v>
      </c>
      <c r="T63" s="123">
        <f t="shared" si="25"/>
        <v>92.518010561405262</v>
      </c>
      <c r="U63" s="123">
        <f t="shared" si="25"/>
        <v>88.410115010960851</v>
      </c>
      <c r="V63" s="123">
        <f t="shared" si="25"/>
        <v>91.975310644505697</v>
      </c>
      <c r="W63" s="123">
        <f t="shared" ref="W63" si="26">SUM(W64:W65)</f>
        <v>86.929340221096382</v>
      </c>
      <c r="DA63" s="130" t="s">
        <v>2972</v>
      </c>
    </row>
    <row r="64" spans="1:105" ht="12" customHeight="1" x14ac:dyDescent="0.25">
      <c r="A64" s="97" t="s">
        <v>217</v>
      </c>
      <c r="B64" s="99">
        <v>97.184760103934678</v>
      </c>
      <c r="C64" s="99">
        <v>105.67905215490491</v>
      </c>
      <c r="D64" s="99">
        <v>102.77282948921462</v>
      </c>
      <c r="E64" s="99">
        <v>107.73612009619337</v>
      </c>
      <c r="F64" s="99">
        <v>115.42670255953793</v>
      </c>
      <c r="G64" s="99">
        <v>114.719349096223</v>
      </c>
      <c r="H64" s="99">
        <v>105.80938674114283</v>
      </c>
      <c r="I64" s="99">
        <v>104.1652230918565</v>
      </c>
      <c r="J64" s="99">
        <v>108.13428720551065</v>
      </c>
      <c r="K64" s="99">
        <v>102.44121601731963</v>
      </c>
      <c r="L64" s="99">
        <v>116.21271783570855</v>
      </c>
      <c r="M64" s="99">
        <v>107.92949461164734</v>
      </c>
      <c r="N64" s="99">
        <v>97.20422995496088</v>
      </c>
      <c r="O64" s="99">
        <v>103.64621770585831</v>
      </c>
      <c r="P64" s="99">
        <v>92.407327431827795</v>
      </c>
      <c r="Q64" s="99">
        <v>97.804694562240442</v>
      </c>
      <c r="R64" s="99">
        <v>97.912549211577144</v>
      </c>
      <c r="S64" s="99">
        <v>104.83406995528159</v>
      </c>
      <c r="T64" s="99">
        <v>90.73435557480785</v>
      </c>
      <c r="U64" s="99">
        <v>86.687532724120786</v>
      </c>
      <c r="V64" s="99">
        <v>90.218782402757924</v>
      </c>
      <c r="W64" s="99">
        <v>85.276773558363331</v>
      </c>
      <c r="DA64" s="63" t="s">
        <v>2973</v>
      </c>
    </row>
    <row r="65" spans="1:105" ht="12" customHeight="1" x14ac:dyDescent="0.25">
      <c r="A65" s="97" t="s">
        <v>53</v>
      </c>
      <c r="B65" s="99">
        <v>2.4296190025983666</v>
      </c>
      <c r="C65" s="99">
        <v>2.5878448024726697</v>
      </c>
      <c r="D65" s="99">
        <v>2.4675486991830402</v>
      </c>
      <c r="E65" s="99">
        <v>2.4739542638578054</v>
      </c>
      <c r="F65" s="99">
        <v>2.6848286844915683</v>
      </c>
      <c r="G65" s="99">
        <v>2.6140953911941121</v>
      </c>
      <c r="H65" s="99">
        <v>2.3275978557621344</v>
      </c>
      <c r="I65" s="99">
        <v>2.3101094332598144</v>
      </c>
      <c r="J65" s="99">
        <v>2.3757043931538853</v>
      </c>
      <c r="K65" s="99">
        <v>2.2089641636162773</v>
      </c>
      <c r="L65" s="99">
        <v>2.4559688265918163</v>
      </c>
      <c r="M65" s="99">
        <v>2.2645844935092332</v>
      </c>
      <c r="N65" s="99">
        <v>1.9833757249184765</v>
      </c>
      <c r="O65" s="99">
        <v>2.1115941718560935</v>
      </c>
      <c r="P65" s="99">
        <v>1.8859313214846964</v>
      </c>
      <c r="Q65" s="99">
        <v>1.9524863773298797</v>
      </c>
      <c r="R65" s="99">
        <v>1.942959980580989</v>
      </c>
      <c r="S65" s="99">
        <v>2.0470217733533262</v>
      </c>
      <c r="T65" s="99">
        <v>1.7836549865974161</v>
      </c>
      <c r="U65" s="99">
        <v>1.7225822868400686</v>
      </c>
      <c r="V65" s="99">
        <v>1.7565282417477777</v>
      </c>
      <c r="W65" s="99">
        <v>1.6525666627330557</v>
      </c>
      <c r="DA65" s="63" t="s">
        <v>2974</v>
      </c>
    </row>
    <row r="66" spans="1:105" ht="12.95" customHeight="1" x14ac:dyDescent="0.25">
      <c r="A66" s="121" t="s">
        <v>92</v>
      </c>
      <c r="B66" s="123">
        <f t="shared" ref="B66:W66" si="27">B67</f>
        <v>0.49968846080875418</v>
      </c>
      <c r="C66" s="123">
        <f t="shared" si="27"/>
        <v>0.53468648801312313</v>
      </c>
      <c r="D66" s="123">
        <f t="shared" si="27"/>
        <v>0.59166164895571938</v>
      </c>
      <c r="E66" s="123">
        <f t="shared" si="27"/>
        <v>1.4749465426536843</v>
      </c>
      <c r="F66" s="123">
        <f t="shared" si="27"/>
        <v>0.64813960174182639</v>
      </c>
      <c r="G66" s="123">
        <f t="shared" si="27"/>
        <v>0.85395391257806186</v>
      </c>
      <c r="H66" s="123">
        <f t="shared" si="27"/>
        <v>1.6448477076387844</v>
      </c>
      <c r="I66" s="123">
        <f t="shared" si="27"/>
        <v>0.94728338136355439</v>
      </c>
      <c r="J66" s="123">
        <f t="shared" si="27"/>
        <v>0.93927850484201436</v>
      </c>
      <c r="K66" s="123">
        <f t="shared" si="27"/>
        <v>1.0109987994639458</v>
      </c>
      <c r="L66" s="123">
        <f t="shared" si="27"/>
        <v>1.4102056933414246</v>
      </c>
      <c r="M66" s="123">
        <f t="shared" si="27"/>
        <v>1.6464331516580151</v>
      </c>
      <c r="N66" s="123">
        <f t="shared" si="27"/>
        <v>1.7366606211740447</v>
      </c>
      <c r="O66" s="123">
        <f t="shared" si="27"/>
        <v>1.9326174138260332</v>
      </c>
      <c r="P66" s="123">
        <f t="shared" si="27"/>
        <v>1.9910319914501622</v>
      </c>
      <c r="Q66" s="123">
        <f t="shared" si="27"/>
        <v>2.2605799343753987</v>
      </c>
      <c r="R66" s="123">
        <f t="shared" si="27"/>
        <v>2.2802165549282902</v>
      </c>
      <c r="S66" s="123">
        <f t="shared" si="27"/>
        <v>2.0224290946630958</v>
      </c>
      <c r="T66" s="123">
        <f t="shared" si="27"/>
        <v>2.5328933005043996</v>
      </c>
      <c r="U66" s="123">
        <f t="shared" si="27"/>
        <v>2.861327585857306</v>
      </c>
      <c r="V66" s="123">
        <f t="shared" si="27"/>
        <v>3.1330957346742641</v>
      </c>
      <c r="W66" s="123">
        <f t="shared" si="27"/>
        <v>3.2988075859308332</v>
      </c>
      <c r="DA66" s="130" t="s">
        <v>2975</v>
      </c>
    </row>
    <row r="67" spans="1:105" ht="12" customHeight="1" x14ac:dyDescent="0.25">
      <c r="A67" s="97" t="s">
        <v>53</v>
      </c>
      <c r="B67" s="99">
        <f>RES_hhdet_tesh!B67/RES_summary!B$19</f>
        <v>0.49968846080875418</v>
      </c>
      <c r="C67" s="99">
        <f>RES_hhdet_tesh!C67/RES_summary!C$19</f>
        <v>0.53468648801312313</v>
      </c>
      <c r="D67" s="99">
        <f>RES_hhdet_tesh!D67/RES_summary!D$19</f>
        <v>0.59166164895571938</v>
      </c>
      <c r="E67" s="99">
        <f>RES_hhdet_tesh!E67/RES_summary!E$19</f>
        <v>1.4749465426536843</v>
      </c>
      <c r="F67" s="99">
        <f>RES_hhdet_tesh!F67/RES_summary!F$19</f>
        <v>0.64813960174182639</v>
      </c>
      <c r="G67" s="99">
        <f>RES_hhdet_tesh!G67/RES_summary!G$19</f>
        <v>0.85395391257806186</v>
      </c>
      <c r="H67" s="99">
        <f>RES_hhdet_tesh!H67/RES_summary!H$19</f>
        <v>1.6448477076387844</v>
      </c>
      <c r="I67" s="99">
        <f>RES_hhdet_tesh!I67/RES_summary!I$19</f>
        <v>0.94728338136355439</v>
      </c>
      <c r="J67" s="99">
        <f>RES_hhdet_tesh!J67/RES_summary!J$19</f>
        <v>0.93927850484201436</v>
      </c>
      <c r="K67" s="99">
        <f>RES_hhdet_tesh!K67/RES_summary!K$19</f>
        <v>1.0109987994639458</v>
      </c>
      <c r="L67" s="99">
        <f>RES_hhdet_tesh!L67/RES_summary!L$19</f>
        <v>1.4102056933414246</v>
      </c>
      <c r="M67" s="99">
        <f>RES_hhdet_tesh!M67/RES_summary!M$19</f>
        <v>1.6464331516580151</v>
      </c>
      <c r="N67" s="99">
        <f>RES_hhdet_tesh!N67/RES_summary!N$19</f>
        <v>1.7366606211740447</v>
      </c>
      <c r="O67" s="99">
        <f>RES_hhdet_tesh!O67/RES_summary!O$19</f>
        <v>1.9326174138260332</v>
      </c>
      <c r="P67" s="99">
        <f>RES_hhdet_tesh!P67/RES_summary!P$19</f>
        <v>1.9910319914501622</v>
      </c>
      <c r="Q67" s="99">
        <f>RES_hhdet_tesh!Q67/RES_summary!Q$19</f>
        <v>2.2605799343753987</v>
      </c>
      <c r="R67" s="99">
        <f>RES_hhdet_tesh!R67/RES_summary!R$19</f>
        <v>2.2802165549282902</v>
      </c>
      <c r="S67" s="99">
        <f>RES_hhdet_tesh!S67/RES_summary!S$19</f>
        <v>2.0224290946630958</v>
      </c>
      <c r="T67" s="99">
        <f>RES_hhdet_tesh!T67/RES_summary!T$19</f>
        <v>2.5328933005043996</v>
      </c>
      <c r="U67" s="99">
        <f>RES_hhdet_tesh!U67/RES_summary!U$19</f>
        <v>2.861327585857306</v>
      </c>
      <c r="V67" s="99">
        <f>RES_hhdet_tesh!V67/RES_summary!V$19</f>
        <v>3.1330957346742641</v>
      </c>
      <c r="W67" s="99">
        <f>RES_hhdet_tesh!W67/RES_summary!W$19</f>
        <v>3.2988075859308332</v>
      </c>
      <c r="DA67" s="63" t="s">
        <v>2976</v>
      </c>
    </row>
    <row r="68" spans="1:105" ht="12" customHeight="1" x14ac:dyDescent="0.25">
      <c r="A68" s="121" t="s">
        <v>55</v>
      </c>
      <c r="B68" s="123">
        <v>8.4120397834153433</v>
      </c>
      <c r="C68" s="123">
        <v>8.0898645994310296</v>
      </c>
      <c r="D68" s="123">
        <v>8.3423654944574164</v>
      </c>
      <c r="E68" s="123">
        <v>8.3175766596995047</v>
      </c>
      <c r="F68" s="123">
        <v>8.2483971987781182</v>
      </c>
      <c r="G68" s="123">
        <v>8.110562999168561</v>
      </c>
      <c r="H68" s="123">
        <v>7.504054662290768</v>
      </c>
      <c r="I68" s="123">
        <v>7.6722668934779863</v>
      </c>
      <c r="J68" s="123">
        <v>7.8965842809864073</v>
      </c>
      <c r="K68" s="123">
        <v>6.7237301098222666</v>
      </c>
      <c r="L68" s="123">
        <v>8.3814232479222284</v>
      </c>
      <c r="M68" s="123">
        <v>8.6383497108914273</v>
      </c>
      <c r="N68" s="123">
        <v>7.1934281661305386</v>
      </c>
      <c r="O68" s="123">
        <v>8.7039198546614447</v>
      </c>
      <c r="P68" s="123">
        <v>9.7422581397473653</v>
      </c>
      <c r="Q68" s="123">
        <v>7.7196788190840779</v>
      </c>
      <c r="R68" s="123">
        <v>7.432259759832724</v>
      </c>
      <c r="S68" s="123">
        <v>7.0565408274949117</v>
      </c>
      <c r="T68" s="123">
        <v>7.5406397209652605</v>
      </c>
      <c r="U68" s="123">
        <v>9.3672202554407562</v>
      </c>
      <c r="V68" s="123">
        <v>7.0035367147540288</v>
      </c>
      <c r="W68" s="123">
        <v>7.5208093084819474</v>
      </c>
      <c r="DA68" s="130" t="s">
        <v>2977</v>
      </c>
    </row>
    <row r="69" spans="1:105" ht="12" customHeight="1" x14ac:dyDescent="0.25">
      <c r="A69" s="97" t="s">
        <v>134</v>
      </c>
      <c r="B69" s="99">
        <v>8.2761611330061537</v>
      </c>
      <c r="C69" s="99">
        <v>8.0682579442324354</v>
      </c>
      <c r="D69" s="99">
        <v>8.348932977605017</v>
      </c>
      <c r="E69" s="99">
        <v>8.3381282531443759</v>
      </c>
      <c r="F69" s="99">
        <v>8.2340097461993214</v>
      </c>
      <c r="G69" s="99">
        <v>8.1270980859923636</v>
      </c>
      <c r="H69" s="99">
        <v>7.4959390898971483</v>
      </c>
      <c r="I69" s="99">
        <v>7.6728556010504549</v>
      </c>
      <c r="J69" s="99">
        <v>7.9023537932045249</v>
      </c>
      <c r="K69" s="99">
        <v>6.7165099152240275</v>
      </c>
      <c r="L69" s="99">
        <v>8.4241703820712583</v>
      </c>
      <c r="M69" s="99">
        <v>8.6563821453568917</v>
      </c>
      <c r="N69" s="99">
        <v>7.2000089367962854</v>
      </c>
      <c r="O69" s="99">
        <v>8.6980774881041789</v>
      </c>
      <c r="P69" s="99">
        <v>9.7159693539453045</v>
      </c>
      <c r="Q69" s="99">
        <v>7.7462454488196153</v>
      </c>
      <c r="R69" s="99">
        <v>7.4489219529336896</v>
      </c>
      <c r="S69" s="99">
        <v>7.0550209077512482</v>
      </c>
      <c r="T69" s="99">
        <v>7.5391339741409187</v>
      </c>
      <c r="U69" s="99">
        <v>9.4018154839287202</v>
      </c>
      <c r="V69" s="99">
        <v>6.9959647737764739</v>
      </c>
      <c r="W69" s="99">
        <v>7.5256163113452503</v>
      </c>
      <c r="DA69" s="63" t="s">
        <v>2978</v>
      </c>
    </row>
    <row r="70" spans="1:105" ht="12" customHeight="1" x14ac:dyDescent="0.25">
      <c r="A70" s="97" t="s">
        <v>133</v>
      </c>
      <c r="B70" s="99">
        <v>8.2761611330061555</v>
      </c>
      <c r="C70" s="99">
        <v>8.0663843381063511</v>
      </c>
      <c r="D70" s="99">
        <v>8.3460229705331361</v>
      </c>
      <c r="E70" s="99">
        <v>8.3349939886999742</v>
      </c>
      <c r="F70" s="99">
        <v>8.2305747345175977</v>
      </c>
      <c r="G70" s="99">
        <v>8.1230697807232257</v>
      </c>
      <c r="H70" s="99">
        <v>7.4920991316070609</v>
      </c>
      <c r="I70" s="99">
        <v>7.667809877862128</v>
      </c>
      <c r="J70" s="99">
        <v>7.8962583725847644</v>
      </c>
      <c r="K70" s="99">
        <v>6.7111990718992427</v>
      </c>
      <c r="L70" s="99">
        <v>8.4184614146484922</v>
      </c>
      <c r="M70" s="99">
        <v>8.6514304915187328</v>
      </c>
      <c r="N70" s="99">
        <v>7.1956329105590724</v>
      </c>
      <c r="O70" s="99">
        <v>8.6916324531045142</v>
      </c>
      <c r="P70" s="99">
        <v>9.7279182083895783</v>
      </c>
      <c r="Q70" s="99">
        <v>7.7397317213782211</v>
      </c>
      <c r="R70" s="99">
        <v>7.4432394351144895</v>
      </c>
      <c r="S70" s="99">
        <v>7.0526463455804453</v>
      </c>
      <c r="T70" s="99">
        <v>7.5389866557070615</v>
      </c>
      <c r="U70" s="99">
        <v>9.4053929593246242</v>
      </c>
      <c r="V70" s="99">
        <v>6.9844436665865333</v>
      </c>
      <c r="W70" s="99">
        <v>7.5133836301506758</v>
      </c>
      <c r="DA70" s="63" t="s">
        <v>2979</v>
      </c>
    </row>
    <row r="71" spans="1:105" ht="12" customHeight="1" x14ac:dyDescent="0.25">
      <c r="A71" s="100" t="s">
        <v>217</v>
      </c>
      <c r="B71" s="102">
        <v>4.2576000405815897</v>
      </c>
      <c r="C71" s="102">
        <v>4.0149281212982144</v>
      </c>
      <c r="D71" s="102">
        <v>4.1738723566808584</v>
      </c>
      <c r="E71" s="102">
        <v>4.1605724504392398</v>
      </c>
      <c r="F71" s="102">
        <v>4.1566391974790573</v>
      </c>
      <c r="G71" s="102">
        <v>4.1023146030178497</v>
      </c>
      <c r="H71" s="102">
        <v>3.6758425743432595</v>
      </c>
      <c r="I71" s="102">
        <v>3.8249234510912684</v>
      </c>
      <c r="J71" s="102">
        <v>3.9531615669469837</v>
      </c>
      <c r="K71" s="102">
        <v>3.1582794902885212</v>
      </c>
      <c r="L71" s="102">
        <v>4.2187763764132145</v>
      </c>
      <c r="M71" s="102">
        <v>4.3743036541432714</v>
      </c>
      <c r="N71" s="102">
        <v>3.3908431841872546</v>
      </c>
      <c r="O71" s="102">
        <v>4.7905397064300086</v>
      </c>
      <c r="P71" s="102">
        <v>5.725861681682523</v>
      </c>
      <c r="Q71" s="102">
        <v>3.6205154917236055</v>
      </c>
      <c r="R71" s="102">
        <v>3.4544855117641684</v>
      </c>
      <c r="S71" s="102">
        <v>3.174628098870488</v>
      </c>
      <c r="T71" s="102">
        <v>3.5550887821004205</v>
      </c>
      <c r="U71" s="102">
        <v>4.744097239126237</v>
      </c>
      <c r="V71" s="102">
        <v>3.4124101957843247</v>
      </c>
      <c r="W71" s="102">
        <v>3.7598817665600488</v>
      </c>
      <c r="DA71" s="131" t="s">
        <v>2980</v>
      </c>
    </row>
    <row r="72" spans="1:105" ht="12" customHeight="1" x14ac:dyDescent="0.25">
      <c r="A72" s="103" t="s">
        <v>52</v>
      </c>
      <c r="B72" s="105">
        <v>4.0185610924245658</v>
      </c>
      <c r="C72" s="105">
        <v>4.0514562168081358</v>
      </c>
      <c r="D72" s="105">
        <v>4.1721506138522777</v>
      </c>
      <c r="E72" s="105">
        <v>4.1744215382607326</v>
      </c>
      <c r="F72" s="105">
        <v>4.0739355370385413</v>
      </c>
      <c r="G72" s="105">
        <v>4.0207551777053752</v>
      </c>
      <c r="H72" s="105">
        <v>3.8162565572638014</v>
      </c>
      <c r="I72" s="105">
        <v>3.8428864267708587</v>
      </c>
      <c r="J72" s="105">
        <v>3.9430968056377784</v>
      </c>
      <c r="K72" s="105">
        <v>3.5529195816107215</v>
      </c>
      <c r="L72" s="105">
        <v>4.1996850382352759</v>
      </c>
      <c r="M72" s="105">
        <v>4.2771268373754605</v>
      </c>
      <c r="N72" s="105">
        <v>3.8047897263718187</v>
      </c>
      <c r="O72" s="105">
        <v>3.9010927466745082</v>
      </c>
      <c r="P72" s="105">
        <v>4.0020565267070571</v>
      </c>
      <c r="Q72" s="105">
        <v>4.119216229654616</v>
      </c>
      <c r="R72" s="105">
        <v>3.9887539233503224</v>
      </c>
      <c r="S72" s="105">
        <v>3.8780182467099573</v>
      </c>
      <c r="T72" s="105">
        <v>3.9838978736066419</v>
      </c>
      <c r="U72" s="105">
        <v>4.6612957201983871</v>
      </c>
      <c r="V72" s="105">
        <v>3.5720334708022099</v>
      </c>
      <c r="W72" s="105">
        <v>3.7535018635906283</v>
      </c>
      <c r="DA72" s="132" t="s">
        <v>2981</v>
      </c>
    </row>
    <row r="73" spans="1:105" ht="12" customHeight="1" x14ac:dyDescent="0.25">
      <c r="A73" s="106" t="s">
        <v>122</v>
      </c>
      <c r="B73" s="102">
        <v>8.8290748834524209</v>
      </c>
      <c r="C73" s="102">
        <v>8.1645335898682934</v>
      </c>
      <c r="D73" s="102">
        <v>8.3149213513771265</v>
      </c>
      <c r="E73" s="102">
        <v>8.2141341241465238</v>
      </c>
      <c r="F73" s="102">
        <v>8.3346808541565398</v>
      </c>
      <c r="G73" s="102">
        <v>7.9894138848306229</v>
      </c>
      <c r="H73" s="102">
        <v>7.6272765266901041</v>
      </c>
      <c r="I73" s="102">
        <v>7.6637922973872188</v>
      </c>
      <c r="J73" s="102">
        <v>7.7144333195468615</v>
      </c>
      <c r="K73" s="102">
        <v>7.0174186763756197</v>
      </c>
      <c r="L73" s="102">
        <v>6.6595562488790279</v>
      </c>
      <c r="M73" s="102">
        <v>7.918849393899813</v>
      </c>
      <c r="N73" s="102">
        <v>6.74655955416155</v>
      </c>
      <c r="O73" s="102">
        <v>9.246349638156163</v>
      </c>
      <c r="P73" s="102">
        <v>11.476755212319178</v>
      </c>
      <c r="Q73" s="102">
        <v>7.0146497723717616</v>
      </c>
      <c r="R73" s="102">
        <v>7.0519885531797062</v>
      </c>
      <c r="S73" s="102">
        <v>7.1739733494049052</v>
      </c>
      <c r="T73" s="102">
        <v>7.5899817694007465</v>
      </c>
      <c r="U73" s="102">
        <v>7.8427839944228586</v>
      </c>
      <c r="V73" s="102">
        <v>7.3460170471805739</v>
      </c>
      <c r="W73" s="102">
        <v>7.4157591546782147</v>
      </c>
      <c r="DA73" s="131" t="s">
        <v>2982</v>
      </c>
    </row>
    <row r="74" spans="1:105" ht="12" customHeight="1" x14ac:dyDescent="0.25">
      <c r="A74" s="107" t="s">
        <v>121</v>
      </c>
      <c r="B74" s="105">
        <v>8.8290748834524191</v>
      </c>
      <c r="C74" s="105">
        <v>8.1619230635925621</v>
      </c>
      <c r="D74" s="105">
        <v>8.3107777402611287</v>
      </c>
      <c r="E74" s="105">
        <v>8.209715072551317</v>
      </c>
      <c r="F74" s="105">
        <v>8.3302063494531566</v>
      </c>
      <c r="G74" s="105">
        <v>7.9854423065129367</v>
      </c>
      <c r="H74" s="105">
        <v>7.6288190000796909</v>
      </c>
      <c r="I74" s="105">
        <v>7.6669173486633575</v>
      </c>
      <c r="J74" s="105">
        <v>7.719849304533561</v>
      </c>
      <c r="K74" s="105">
        <v>7.0267383236604584</v>
      </c>
      <c r="L74" s="105">
        <v>6.6591316400206004</v>
      </c>
      <c r="M74" s="105">
        <v>7.9010230568822797</v>
      </c>
      <c r="N74" s="105">
        <v>6.7454939980362632</v>
      </c>
      <c r="O74" s="105">
        <v>9.2410841256311418</v>
      </c>
      <c r="P74" s="105">
        <v>11.484337590110993</v>
      </c>
      <c r="Q74" s="105">
        <v>6.9276196412838811</v>
      </c>
      <c r="R74" s="105">
        <v>6.9684095831862276</v>
      </c>
      <c r="S74" s="105">
        <v>7.1071311973239464</v>
      </c>
      <c r="T74" s="105">
        <v>7.6003160863805697</v>
      </c>
      <c r="U74" s="105">
        <v>7.887069279316556</v>
      </c>
      <c r="V74" s="105">
        <v>7.3625688899716319</v>
      </c>
      <c r="W74" s="105">
        <v>7.4451389442764304</v>
      </c>
      <c r="DA74" s="132" t="s">
        <v>2983</v>
      </c>
    </row>
    <row r="75" spans="1:105" ht="12" customHeight="1" x14ac:dyDescent="0.25">
      <c r="A75" s="108" t="s">
        <v>53</v>
      </c>
      <c r="B75" s="99">
        <v>4.5421966712170212</v>
      </c>
      <c r="C75" s="99">
        <v>4.0630162796306326</v>
      </c>
      <c r="D75" s="99">
        <v>4.1559624993206103</v>
      </c>
      <c r="E75" s="99">
        <v>4.0954268578201001</v>
      </c>
      <c r="F75" s="99">
        <v>4.2106648995112899</v>
      </c>
      <c r="G75" s="99">
        <v>4.0267035633650963</v>
      </c>
      <c r="H75" s="99">
        <v>3.7513193136862171</v>
      </c>
      <c r="I75" s="99">
        <v>3.82429408711001</v>
      </c>
      <c r="J75" s="99">
        <v>3.8419213822063667</v>
      </c>
      <c r="K75" s="99">
        <v>3.2879532331872245</v>
      </c>
      <c r="L75" s="99">
        <v>3.0239240528846367</v>
      </c>
      <c r="M75" s="99">
        <v>3.8599222791799566</v>
      </c>
      <c r="N75" s="99">
        <v>3.0765604866591403</v>
      </c>
      <c r="O75" s="99">
        <v>4.9763705252392558</v>
      </c>
      <c r="P75" s="99">
        <v>6.7002718526435352</v>
      </c>
      <c r="Q75" s="99">
        <v>2.923951501533169</v>
      </c>
      <c r="R75" s="99">
        <v>2.8924237083052775</v>
      </c>
      <c r="S75" s="99">
        <v>2.9561738599301233</v>
      </c>
      <c r="T75" s="99">
        <v>3.6149166162229771</v>
      </c>
      <c r="U75" s="99">
        <v>3.699173348507776</v>
      </c>
      <c r="V75" s="99">
        <v>3.5076328465801887</v>
      </c>
      <c r="W75" s="99">
        <v>3.7152919740474304</v>
      </c>
      <c r="DA75" s="63" t="s">
        <v>2984</v>
      </c>
    </row>
    <row r="76" spans="1:105" ht="12" customHeight="1" x14ac:dyDescent="0.25">
      <c r="A76" s="108" t="s">
        <v>52</v>
      </c>
      <c r="B76" s="99">
        <v>4.2868782122353988</v>
      </c>
      <c r="C76" s="99">
        <v>4.0989067839619278</v>
      </c>
      <c r="D76" s="99">
        <v>4.1548152409405192</v>
      </c>
      <c r="E76" s="99">
        <v>4.114288214731217</v>
      </c>
      <c r="F76" s="99">
        <v>4.1195414499418668</v>
      </c>
      <c r="G76" s="99">
        <v>3.9587387431478387</v>
      </c>
      <c r="H76" s="99">
        <v>3.8774996863934748</v>
      </c>
      <c r="I76" s="99">
        <v>3.842623261553348</v>
      </c>
      <c r="J76" s="99">
        <v>3.8779279223271943</v>
      </c>
      <c r="K76" s="99">
        <v>3.7387850904732338</v>
      </c>
      <c r="L76" s="99">
        <v>3.6352075871359641</v>
      </c>
      <c r="M76" s="99">
        <v>4.0411007777023213</v>
      </c>
      <c r="N76" s="99">
        <v>3.668933511377122</v>
      </c>
      <c r="O76" s="99">
        <v>4.264713600391886</v>
      </c>
      <c r="P76" s="99">
        <v>4.7840657374674578</v>
      </c>
      <c r="Q76" s="99">
        <v>4.0036681397507117</v>
      </c>
      <c r="R76" s="99">
        <v>4.075985874880951</v>
      </c>
      <c r="S76" s="99">
        <v>4.1509573373938222</v>
      </c>
      <c r="T76" s="99">
        <v>3.9853994701575921</v>
      </c>
      <c r="U76" s="99">
        <v>4.1878959308087822</v>
      </c>
      <c r="V76" s="99">
        <v>3.8549360433914437</v>
      </c>
      <c r="W76" s="99">
        <v>3.7298469702289996</v>
      </c>
      <c r="DA76" s="63" t="s">
        <v>2985</v>
      </c>
    </row>
    <row r="77" spans="1:105" ht="12" customHeight="1" x14ac:dyDescent="0.25">
      <c r="A77" s="121" t="s">
        <v>54</v>
      </c>
      <c r="B77" s="123">
        <v>4.2343773810546281</v>
      </c>
      <c r="C77" s="123">
        <v>4.6976057215563793</v>
      </c>
      <c r="D77" s="123">
        <v>4.2869876284876938</v>
      </c>
      <c r="E77" s="123">
        <v>4.024818490588645</v>
      </c>
      <c r="F77" s="123">
        <v>4.1460933767524875</v>
      </c>
      <c r="G77" s="123">
        <v>4.1210363102499414</v>
      </c>
      <c r="H77" s="123">
        <v>4.0230120605250352</v>
      </c>
      <c r="I77" s="123">
        <v>4.0103383662946896</v>
      </c>
      <c r="J77" s="123">
        <v>4.3026902630955366</v>
      </c>
      <c r="K77" s="123">
        <v>4.3172728925153301</v>
      </c>
      <c r="L77" s="123">
        <v>4.1481692318722558</v>
      </c>
      <c r="M77" s="123">
        <v>4.5451472801824115</v>
      </c>
      <c r="N77" s="123">
        <v>5.1712930214789843</v>
      </c>
      <c r="O77" s="123">
        <v>4.698574471343103</v>
      </c>
      <c r="P77" s="123">
        <v>4.4194990228509292</v>
      </c>
      <c r="Q77" s="123">
        <v>3.8845423683964833</v>
      </c>
      <c r="R77" s="123">
        <v>3.6024033249250986</v>
      </c>
      <c r="S77" s="123">
        <v>3.7387208275925188</v>
      </c>
      <c r="T77" s="123">
        <v>3.5327698436145463</v>
      </c>
      <c r="U77" s="123">
        <v>3.4120989566382871</v>
      </c>
      <c r="V77" s="123">
        <v>2.7851876550644485</v>
      </c>
      <c r="W77" s="123">
        <v>2.1202215916357066</v>
      </c>
      <c r="DA77" s="130" t="s">
        <v>2986</v>
      </c>
    </row>
    <row r="78" spans="1:105" ht="12" customHeight="1" x14ac:dyDescent="0.25">
      <c r="A78" s="97" t="s">
        <v>192</v>
      </c>
      <c r="B78" s="99">
        <v>3.9201631939594543</v>
      </c>
      <c r="C78" s="99">
        <v>5.0928017405834192</v>
      </c>
      <c r="D78" s="99">
        <v>4.2135072616618929</v>
      </c>
      <c r="E78" s="99">
        <v>3.8883479425270902</v>
      </c>
      <c r="F78" s="99">
        <v>4.0741384048701956</v>
      </c>
      <c r="G78" s="99">
        <v>4.1429879716407196</v>
      </c>
      <c r="H78" s="99">
        <v>4.0206876201781032</v>
      </c>
      <c r="I78" s="99">
        <v>3.8751418966852351</v>
      </c>
      <c r="J78" s="99">
        <v>4.2355246175550461</v>
      </c>
      <c r="K78" s="99">
        <v>4.3808185143273768</v>
      </c>
      <c r="L78" s="99">
        <v>4.4384833722892996</v>
      </c>
      <c r="M78" s="99">
        <v>4.3179221293893182</v>
      </c>
      <c r="N78" s="99">
        <v>5.3611709702525392</v>
      </c>
      <c r="O78" s="99">
        <v>4.5067379696738898</v>
      </c>
      <c r="P78" s="99">
        <v>3.8645207358125555</v>
      </c>
      <c r="Q78" s="99">
        <v>4.0223783941894657</v>
      </c>
      <c r="R78" s="99">
        <v>3.5798940307932199</v>
      </c>
      <c r="S78" s="99">
        <v>3.9138471655899045</v>
      </c>
      <c r="T78" s="99">
        <v>3.4471162994608706</v>
      </c>
      <c r="U78" s="99">
        <v>3.1950219572894447</v>
      </c>
      <c r="V78" s="99">
        <v>2.839892035859013</v>
      </c>
      <c r="W78" s="99">
        <v>2.1203732035622185</v>
      </c>
      <c r="DA78" s="63" t="s">
        <v>2987</v>
      </c>
    </row>
    <row r="79" spans="1:105" ht="12" customHeight="1" x14ac:dyDescent="0.25">
      <c r="A79" s="109" t="s">
        <v>120</v>
      </c>
      <c r="B79" s="110">
        <v>4.6303849143413842</v>
      </c>
      <c r="C79" s="110">
        <v>4.1127479896453574</v>
      </c>
      <c r="D79" s="110">
        <v>4.380229177472426</v>
      </c>
      <c r="E79" s="110">
        <v>4.1811739688068732</v>
      </c>
      <c r="F79" s="110">
        <v>4.2202481169471096</v>
      </c>
      <c r="G79" s="110">
        <v>4.0986815333783602</v>
      </c>
      <c r="H79" s="110">
        <v>4.0255594438185742</v>
      </c>
      <c r="I79" s="110">
        <v>4.1799778533149672</v>
      </c>
      <c r="J79" s="110">
        <v>4.401693374672071</v>
      </c>
      <c r="K79" s="110">
        <v>4.2171981009898634</v>
      </c>
      <c r="L79" s="110">
        <v>3.6461358596324884</v>
      </c>
      <c r="M79" s="110">
        <v>4.9001182583772582</v>
      </c>
      <c r="N79" s="110">
        <v>4.9013020709348041</v>
      </c>
      <c r="O79" s="110">
        <v>4.965511000191146</v>
      </c>
      <c r="P79" s="110">
        <v>5.211575102581568</v>
      </c>
      <c r="Q79" s="110">
        <v>3.5913427778810916</v>
      </c>
      <c r="R79" s="110">
        <v>3.6605405484237319</v>
      </c>
      <c r="S79" s="110">
        <v>3.2211399198081829</v>
      </c>
      <c r="T79" s="110">
        <v>3.7756407824723444</v>
      </c>
      <c r="U79" s="110">
        <v>4.1173448346939718</v>
      </c>
      <c r="V79" s="110">
        <v>2.4526780940293493</v>
      </c>
      <c r="W79" s="110">
        <v>2.1172628892133658</v>
      </c>
      <c r="DA79" s="60" t="s">
        <v>2988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114.05949652456233</v>
      </c>
      <c r="C81" s="118">
        <f t="shared" si="28"/>
        <v>123.68611974363101</v>
      </c>
      <c r="D81" s="118">
        <f t="shared" si="28"/>
        <v>116.93082082940876</v>
      </c>
      <c r="E81" s="118">
        <f t="shared" si="28"/>
        <v>121.518367182319</v>
      </c>
      <c r="F81" s="118">
        <f t="shared" si="28"/>
        <v>130.0537422848324</v>
      </c>
      <c r="G81" s="118">
        <f t="shared" si="28"/>
        <v>126.63537638918021</v>
      </c>
      <c r="H81" s="118">
        <f t="shared" si="28"/>
        <v>127.15652810118783</v>
      </c>
      <c r="I81" s="118">
        <f t="shared" si="28"/>
        <v>113.47936786183497</v>
      </c>
      <c r="J81" s="118">
        <f t="shared" si="28"/>
        <v>119.76102270430978</v>
      </c>
      <c r="K81" s="118">
        <f t="shared" si="28"/>
        <v>128.59687499055661</v>
      </c>
      <c r="L81" s="118">
        <f t="shared" si="28"/>
        <v>129.28378792138358</v>
      </c>
      <c r="M81" s="118">
        <f t="shared" si="28"/>
        <v>103.83912350248059</v>
      </c>
      <c r="N81" s="118">
        <f t="shared" si="28"/>
        <v>115.44861908219032</v>
      </c>
      <c r="O81" s="118">
        <f t="shared" si="28"/>
        <v>117.76387754586074</v>
      </c>
      <c r="P81" s="118">
        <f t="shared" si="28"/>
        <v>116.67509759016093</v>
      </c>
      <c r="Q81" s="118">
        <f t="shared" si="28"/>
        <v>114.33598075678189</v>
      </c>
      <c r="R81" s="118">
        <f t="shared" ref="R81:V81" si="29">R82+R85+R87+R100</f>
        <v>122.23520040860271</v>
      </c>
      <c r="S81" s="118">
        <f t="shared" si="29"/>
        <v>113.47360406364726</v>
      </c>
      <c r="T81" s="118">
        <f t="shared" si="29"/>
        <v>122.77683750326878</v>
      </c>
      <c r="U81" s="118">
        <f t="shared" si="29"/>
        <v>92.947900055468693</v>
      </c>
      <c r="V81" s="118">
        <f t="shared" si="29"/>
        <v>100.86622879013824</v>
      </c>
      <c r="W81" s="118">
        <f t="shared" ref="W81" si="30">W82+W85+W87+W100</f>
        <v>102.8562591060025</v>
      </c>
      <c r="DA81" s="129" t="s">
        <v>2989</v>
      </c>
    </row>
    <row r="82" spans="1:105" ht="12.95" customHeight="1" x14ac:dyDescent="0.25">
      <c r="A82" s="121" t="s">
        <v>57</v>
      </c>
      <c r="B82" s="123">
        <f t="shared" ref="B82:Q82" si="31">SUM(B83:B84)</f>
        <v>100.3598799156714</v>
      </c>
      <c r="C82" s="123">
        <f t="shared" si="31"/>
        <v>110.31608792777409</v>
      </c>
      <c r="D82" s="123">
        <f t="shared" si="31"/>
        <v>103.95972292106505</v>
      </c>
      <c r="E82" s="123">
        <f t="shared" si="31"/>
        <v>108.34100769202341</v>
      </c>
      <c r="F82" s="123">
        <f t="shared" si="31"/>
        <v>117.11166141284185</v>
      </c>
      <c r="G82" s="123">
        <f t="shared" si="31"/>
        <v>113.56895259978911</v>
      </c>
      <c r="H82" s="123">
        <f t="shared" si="31"/>
        <v>113.51199477220582</v>
      </c>
      <c r="I82" s="123">
        <f t="shared" si="31"/>
        <v>101.35301124224766</v>
      </c>
      <c r="J82" s="123">
        <f t="shared" si="31"/>
        <v>107.29837155873503</v>
      </c>
      <c r="K82" s="123">
        <f t="shared" si="31"/>
        <v>115.81180591199498</v>
      </c>
      <c r="L82" s="123">
        <f t="shared" si="31"/>
        <v>116.43410580291989</v>
      </c>
      <c r="M82" s="123">
        <f t="shared" si="31"/>
        <v>88.919272665606499</v>
      </c>
      <c r="N82" s="123">
        <f t="shared" si="31"/>
        <v>102.08748760901744</v>
      </c>
      <c r="O82" s="123">
        <f t="shared" si="31"/>
        <v>102.67244427543531</v>
      </c>
      <c r="P82" s="123">
        <f t="shared" si="31"/>
        <v>98.232056846849758</v>
      </c>
      <c r="Q82" s="123">
        <f t="shared" si="31"/>
        <v>100.12619309538238</v>
      </c>
      <c r="R82" s="123">
        <f t="shared" ref="R82:V82" si="32">SUM(R83:R84)</f>
        <v>109.08033957428833</v>
      </c>
      <c r="S82" s="123">
        <f t="shared" si="32"/>
        <v>100.8329677669622</v>
      </c>
      <c r="T82" s="123">
        <f t="shared" si="32"/>
        <v>107.82397463816751</v>
      </c>
      <c r="U82" s="123">
        <f t="shared" si="32"/>
        <v>78.336296680448385</v>
      </c>
      <c r="V82" s="123">
        <f t="shared" si="32"/>
        <v>87.919237615479005</v>
      </c>
      <c r="W82" s="123">
        <f t="shared" ref="W82" si="33">SUM(W83:W84)</f>
        <v>90.886855904386309</v>
      </c>
      <c r="DA82" s="130" t="s">
        <v>2990</v>
      </c>
    </row>
    <row r="83" spans="1:105" ht="12" customHeight="1" x14ac:dyDescent="0.25">
      <c r="A83" s="97" t="s">
        <v>204</v>
      </c>
      <c r="B83" s="99">
        <v>99.366217738288512</v>
      </c>
      <c r="C83" s="99">
        <v>109.24601125073619</v>
      </c>
      <c r="D83" s="99">
        <v>102.97080213287762</v>
      </c>
      <c r="E83" s="99">
        <v>107.35492733203975</v>
      </c>
      <c r="F83" s="99">
        <v>116.0320973385049</v>
      </c>
      <c r="G83" s="99">
        <v>112.54314995386198</v>
      </c>
      <c r="H83" s="99">
        <v>112.52189088814013</v>
      </c>
      <c r="I83" s="99">
        <v>100.46182014597548</v>
      </c>
      <c r="J83" s="99">
        <v>106.36365012154499</v>
      </c>
      <c r="K83" s="99">
        <v>114.82143719193211</v>
      </c>
      <c r="L83" s="99">
        <v>115.45809734826584</v>
      </c>
      <c r="M83" s="99">
        <v>88.179199716882223</v>
      </c>
      <c r="N83" s="99">
        <v>101.26102701994746</v>
      </c>
      <c r="O83" s="99">
        <v>101.84250548638056</v>
      </c>
      <c r="P83" s="99">
        <v>97.436627339401767</v>
      </c>
      <c r="Q83" s="99">
        <v>99.33299469187692</v>
      </c>
      <c r="R83" s="99">
        <v>108.22132931017771</v>
      </c>
      <c r="S83" s="99">
        <v>100.05151331688134</v>
      </c>
      <c r="T83" s="99">
        <v>106.98274835130913</v>
      </c>
      <c r="U83" s="99">
        <v>77.718553393827932</v>
      </c>
      <c r="V83" s="99">
        <v>87.239826015718435</v>
      </c>
      <c r="W83" s="99">
        <v>90.18776150002563</v>
      </c>
      <c r="DA83" s="63" t="s">
        <v>2991</v>
      </c>
    </row>
    <row r="84" spans="1:105" ht="12" customHeight="1" x14ac:dyDescent="0.25">
      <c r="A84" s="97" t="s">
        <v>53</v>
      </c>
      <c r="B84" s="99">
        <v>0.99366217738288509</v>
      </c>
      <c r="C84" s="99">
        <v>1.0700766770378982</v>
      </c>
      <c r="D84" s="99">
        <v>0.98892078818743134</v>
      </c>
      <c r="E84" s="99">
        <v>0.98608035998366605</v>
      </c>
      <c r="F84" s="99">
        <v>1.079564074336953</v>
      </c>
      <c r="G84" s="99">
        <v>1.0258026459271279</v>
      </c>
      <c r="H84" s="99">
        <v>0.9901038840656905</v>
      </c>
      <c r="I84" s="99">
        <v>0.89119109627217807</v>
      </c>
      <c r="J84" s="99">
        <v>0.93472143719003464</v>
      </c>
      <c r="K84" s="99">
        <v>0.9903687200628819</v>
      </c>
      <c r="L84" s="99">
        <v>0.97600845465405461</v>
      </c>
      <c r="M84" s="99">
        <v>0.74007294872427021</v>
      </c>
      <c r="N84" s="99">
        <v>0.82646058906998332</v>
      </c>
      <c r="O84" s="99">
        <v>0.82993878905475316</v>
      </c>
      <c r="P84" s="99">
        <v>0.79542950744799079</v>
      </c>
      <c r="Q84" s="99">
        <v>0.79319840350546067</v>
      </c>
      <c r="R84" s="99">
        <v>0.85901026411061754</v>
      </c>
      <c r="S84" s="99">
        <v>0.78145445008085512</v>
      </c>
      <c r="T84" s="99">
        <v>0.8412262868583803</v>
      </c>
      <c r="U84" s="99">
        <v>0.61774328662045697</v>
      </c>
      <c r="V84" s="99">
        <v>0.67941159976057341</v>
      </c>
      <c r="W84" s="99">
        <v>0.69909440436068382</v>
      </c>
      <c r="DA84" s="63" t="s">
        <v>2992</v>
      </c>
    </row>
    <row r="85" spans="1:105" ht="12.95" customHeight="1" x14ac:dyDescent="0.25">
      <c r="A85" s="121" t="s">
        <v>92</v>
      </c>
      <c r="B85" s="123">
        <f t="shared" ref="B85:W85" si="34">B86</f>
        <v>0.4994224857975792</v>
      </c>
      <c r="C85" s="123">
        <f t="shared" si="34"/>
        <v>0.54497125043114847</v>
      </c>
      <c r="D85" s="123">
        <f t="shared" si="34"/>
        <v>0.63304115132525329</v>
      </c>
      <c r="E85" s="123">
        <f t="shared" si="34"/>
        <v>1.4544373493700047</v>
      </c>
      <c r="F85" s="123">
        <f t="shared" si="34"/>
        <v>0.60052054213447759</v>
      </c>
      <c r="G85" s="123">
        <f t="shared" si="34"/>
        <v>0.76185790663703046</v>
      </c>
      <c r="H85" s="123">
        <f t="shared" si="34"/>
        <v>1.4613905739230202</v>
      </c>
      <c r="I85" s="123">
        <f t="shared" si="34"/>
        <v>0.86349346470685151</v>
      </c>
      <c r="J85" s="123">
        <f t="shared" si="34"/>
        <v>0.87118826391535809</v>
      </c>
      <c r="K85" s="123">
        <f t="shared" si="34"/>
        <v>0.98833613198597359</v>
      </c>
      <c r="L85" s="123">
        <f t="shared" si="34"/>
        <v>1.452931410798278</v>
      </c>
      <c r="M85" s="123">
        <f t="shared" si="34"/>
        <v>1.7599597625340984</v>
      </c>
      <c r="N85" s="123">
        <f t="shared" si="34"/>
        <v>1.7911457852571349</v>
      </c>
      <c r="O85" s="123">
        <f t="shared" si="34"/>
        <v>2.0031145467194889</v>
      </c>
      <c r="P85" s="123">
        <f t="shared" si="34"/>
        <v>2.1540355307999737</v>
      </c>
      <c r="Q85" s="123">
        <f t="shared" si="34"/>
        <v>2.5754689476849624</v>
      </c>
      <c r="R85" s="123">
        <f t="shared" si="34"/>
        <v>2.6435015348406736</v>
      </c>
      <c r="S85" s="123">
        <f t="shared" si="34"/>
        <v>2.4408545520674219</v>
      </c>
      <c r="T85" s="123">
        <f t="shared" si="34"/>
        <v>2.7030005009527365</v>
      </c>
      <c r="U85" s="123">
        <f t="shared" si="34"/>
        <v>2.9646720110052125</v>
      </c>
      <c r="V85" s="123">
        <f t="shared" si="34"/>
        <v>2.8856832189575128</v>
      </c>
      <c r="W85" s="123">
        <f t="shared" si="34"/>
        <v>2.2577738206588824</v>
      </c>
      <c r="DA85" s="130" t="s">
        <v>2993</v>
      </c>
    </row>
    <row r="86" spans="1:105" ht="12" customHeight="1" x14ac:dyDescent="0.25">
      <c r="A86" s="97" t="s">
        <v>53</v>
      </c>
      <c r="B86" s="99">
        <f>RES_hhdet_tesh!B86/RES_summary!B$19</f>
        <v>0.4994224857975792</v>
      </c>
      <c r="C86" s="99">
        <f>RES_hhdet_tesh!C86/RES_summary!C$19</f>
        <v>0.54497125043114847</v>
      </c>
      <c r="D86" s="99">
        <f>RES_hhdet_tesh!D86/RES_summary!D$19</f>
        <v>0.63304115132525329</v>
      </c>
      <c r="E86" s="99">
        <f>RES_hhdet_tesh!E86/RES_summary!E$19</f>
        <v>1.4544373493700047</v>
      </c>
      <c r="F86" s="99">
        <f>RES_hhdet_tesh!F86/RES_summary!F$19</f>
        <v>0.60052054213447759</v>
      </c>
      <c r="G86" s="99">
        <f>RES_hhdet_tesh!G86/RES_summary!G$19</f>
        <v>0.76185790663703046</v>
      </c>
      <c r="H86" s="99">
        <f>RES_hhdet_tesh!H86/RES_summary!H$19</f>
        <v>1.4613905739230202</v>
      </c>
      <c r="I86" s="99">
        <f>RES_hhdet_tesh!I86/RES_summary!I$19</f>
        <v>0.86349346470685151</v>
      </c>
      <c r="J86" s="99">
        <f>RES_hhdet_tesh!J86/RES_summary!J$19</f>
        <v>0.87118826391535809</v>
      </c>
      <c r="K86" s="99">
        <f>RES_hhdet_tesh!K86/RES_summary!K$19</f>
        <v>0.98833613198597359</v>
      </c>
      <c r="L86" s="99">
        <f>RES_hhdet_tesh!L86/RES_summary!L$19</f>
        <v>1.452931410798278</v>
      </c>
      <c r="M86" s="99">
        <f>RES_hhdet_tesh!M86/RES_summary!M$19</f>
        <v>1.7599597625340984</v>
      </c>
      <c r="N86" s="99">
        <f>RES_hhdet_tesh!N86/RES_summary!N$19</f>
        <v>1.7911457852571349</v>
      </c>
      <c r="O86" s="99">
        <f>RES_hhdet_tesh!O86/RES_summary!O$19</f>
        <v>2.0031145467194889</v>
      </c>
      <c r="P86" s="99">
        <f>RES_hhdet_tesh!P86/RES_summary!P$19</f>
        <v>2.1540355307999737</v>
      </c>
      <c r="Q86" s="99">
        <f>RES_hhdet_tesh!Q86/RES_summary!Q$19</f>
        <v>2.5754689476849624</v>
      </c>
      <c r="R86" s="99">
        <f>RES_hhdet_tesh!R86/RES_summary!R$19</f>
        <v>2.6435015348406736</v>
      </c>
      <c r="S86" s="99">
        <f>RES_hhdet_tesh!S86/RES_summary!S$19</f>
        <v>2.4408545520674219</v>
      </c>
      <c r="T86" s="99">
        <f>RES_hhdet_tesh!T86/RES_summary!T$19</f>
        <v>2.7030005009527365</v>
      </c>
      <c r="U86" s="99">
        <f>RES_hhdet_tesh!U86/RES_summary!U$19</f>
        <v>2.9646720110052125</v>
      </c>
      <c r="V86" s="99">
        <f>RES_hhdet_tesh!V86/RES_summary!V$19</f>
        <v>2.8856832189575128</v>
      </c>
      <c r="W86" s="99">
        <f>RES_hhdet_tesh!W86/RES_summary!W$19</f>
        <v>2.2577738206588824</v>
      </c>
      <c r="DA86" s="63" t="s">
        <v>2994</v>
      </c>
    </row>
    <row r="87" spans="1:105" ht="12" customHeight="1" x14ac:dyDescent="0.25">
      <c r="A87" s="121" t="s">
        <v>55</v>
      </c>
      <c r="B87" s="123">
        <v>8.6915381450923004</v>
      </c>
      <c r="C87" s="123">
        <v>8.2261579374694946</v>
      </c>
      <c r="D87" s="123">
        <v>8.2227170543700989</v>
      </c>
      <c r="E87" s="123">
        <v>7.8948188341687002</v>
      </c>
      <c r="F87" s="123">
        <v>8.181869633347036</v>
      </c>
      <c r="G87" s="123">
        <v>8.0016601979491497</v>
      </c>
      <c r="H87" s="123">
        <v>7.8920212514534418</v>
      </c>
      <c r="I87" s="123">
        <v>7.3327654662906685</v>
      </c>
      <c r="J87" s="123">
        <v>7.4117557231971603</v>
      </c>
      <c r="K87" s="123">
        <v>7.3094269814040835</v>
      </c>
      <c r="L87" s="123">
        <v>7.5391042755865367</v>
      </c>
      <c r="M87" s="123">
        <v>8.3852479720226629</v>
      </c>
      <c r="N87" s="123">
        <v>6.7771702885740579</v>
      </c>
      <c r="O87" s="123">
        <v>8.1672612900084811</v>
      </c>
      <c r="P87" s="123">
        <v>11.098532834396861</v>
      </c>
      <c r="Q87" s="123">
        <v>8.0265823677934165</v>
      </c>
      <c r="R87" s="123">
        <v>6.8392798201127993</v>
      </c>
      <c r="S87" s="123">
        <v>6.9923992262811909</v>
      </c>
      <c r="T87" s="123">
        <v>8.5045289142889935</v>
      </c>
      <c r="U87" s="123">
        <v>7.5334458130586199</v>
      </c>
      <c r="V87" s="123">
        <v>7.5556435676888531</v>
      </c>
      <c r="W87" s="123">
        <v>7.6204582770480318</v>
      </c>
      <c r="DA87" s="130" t="s">
        <v>2995</v>
      </c>
    </row>
    <row r="88" spans="1:105" ht="12" customHeight="1" x14ac:dyDescent="0.25">
      <c r="A88" s="97" t="s">
        <v>132</v>
      </c>
      <c r="B88" s="99">
        <v>8.3126717871952991</v>
      </c>
      <c r="C88" s="99">
        <v>8.2234596255116621</v>
      </c>
      <c r="D88" s="99">
        <v>8.2848935559029897</v>
      </c>
      <c r="E88" s="99">
        <v>8.2135664672488105</v>
      </c>
      <c r="F88" s="99">
        <v>8.1208590943147758</v>
      </c>
      <c r="G88" s="99">
        <v>7.7619587633444889</v>
      </c>
      <c r="H88" s="99">
        <v>7.949126073484587</v>
      </c>
      <c r="I88" s="99">
        <v>7.1821382755075049</v>
      </c>
      <c r="J88" s="99">
        <v>7.4195923946626188</v>
      </c>
      <c r="K88" s="99">
        <v>7.4396104453730256</v>
      </c>
      <c r="L88" s="99">
        <v>8.3478936746944683</v>
      </c>
      <c r="M88" s="99">
        <v>9.114862438073418</v>
      </c>
      <c r="N88" s="99">
        <v>6.8332298223688328</v>
      </c>
      <c r="O88" s="99">
        <v>5.7712745339467233</v>
      </c>
      <c r="P88" s="99">
        <v>10.450561227641037</v>
      </c>
      <c r="Q88" s="99">
        <v>9.222129324643852</v>
      </c>
      <c r="R88" s="99">
        <v>6.5993097098991624</v>
      </c>
      <c r="S88" s="99">
        <v>6.8259938782420635</v>
      </c>
      <c r="T88" s="99">
        <v>9.0004196805098164</v>
      </c>
      <c r="U88" s="99">
        <v>7.3517013195467547</v>
      </c>
      <c r="V88" s="99">
        <v>7.5763171132848388</v>
      </c>
      <c r="W88" s="99">
        <v>7.6272742563166078</v>
      </c>
      <c r="DA88" s="63" t="s">
        <v>2996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8.2851996740570737</v>
      </c>
      <c r="E89" s="99">
        <v>8.2140712588994678</v>
      </c>
      <c r="F89" s="99">
        <v>8.1216709932358029</v>
      </c>
      <c r="G89" s="99">
        <v>7.7633687770201734</v>
      </c>
      <c r="H89" s="99">
        <v>7.9516823258774085</v>
      </c>
      <c r="I89" s="99">
        <v>7.1866055165685347</v>
      </c>
      <c r="J89" s="99">
        <v>7.4146870662216822</v>
      </c>
      <c r="K89" s="99">
        <v>7.4291739975472586</v>
      </c>
      <c r="L89" s="99">
        <v>8.336413722291848</v>
      </c>
      <c r="M89" s="99">
        <v>9.1010475799983777</v>
      </c>
      <c r="N89" s="99">
        <v>6.824268414618933</v>
      </c>
      <c r="O89" s="99">
        <v>5.7629534365270594</v>
      </c>
      <c r="P89" s="99">
        <v>10.43491996508838</v>
      </c>
      <c r="Q89" s="99">
        <v>9.197541994748212</v>
      </c>
      <c r="R89" s="99">
        <v>6.5876926101704294</v>
      </c>
      <c r="S89" s="99">
        <v>6.8190565694837426</v>
      </c>
      <c r="T89" s="99">
        <v>8.9907371802851355</v>
      </c>
      <c r="U89" s="99">
        <v>7.3454573715575826</v>
      </c>
      <c r="V89" s="99">
        <v>7.5725014532221619</v>
      </c>
      <c r="W89" s="99">
        <v>7.6237582401858672</v>
      </c>
      <c r="DA89" s="63" t="s">
        <v>2997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4.1455885279896201</v>
      </c>
      <c r="E90" s="102">
        <v>4.0992380946157478</v>
      </c>
      <c r="F90" s="102">
        <v>4.1016800579310022</v>
      </c>
      <c r="G90" s="102">
        <v>3.9175778455457966</v>
      </c>
      <c r="H90" s="102">
        <v>3.9037623739246574</v>
      </c>
      <c r="I90" s="102">
        <v>3.5835427367973969</v>
      </c>
      <c r="J90" s="102">
        <v>3.6939954860876898</v>
      </c>
      <c r="K90" s="102">
        <v>3.499848700413565</v>
      </c>
      <c r="L90" s="102">
        <v>4.1054656286438975</v>
      </c>
      <c r="M90" s="102">
        <v>4.565326509920868</v>
      </c>
      <c r="N90" s="102">
        <v>3.1882195096244086</v>
      </c>
      <c r="O90" s="102">
        <v>3.1482417230705684</v>
      </c>
      <c r="P90" s="102">
        <v>6.1118177377807026</v>
      </c>
      <c r="Q90" s="102">
        <v>4.2509964444100614</v>
      </c>
      <c r="R90" s="102">
        <v>2.9952925532960939</v>
      </c>
      <c r="S90" s="102">
        <v>3.0271780206190817</v>
      </c>
      <c r="T90" s="102">
        <v>4.2679211940440682</v>
      </c>
      <c r="U90" s="102">
        <v>3.6880254917239994</v>
      </c>
      <c r="V90" s="102">
        <v>3.6891562494482688</v>
      </c>
      <c r="W90" s="102">
        <v>3.8123738469182693</v>
      </c>
      <c r="DA90" s="131" t="s">
        <v>2998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4.1396111460674527</v>
      </c>
      <c r="E91" s="105">
        <v>4.1148331642837208</v>
      </c>
      <c r="F91" s="105">
        <v>4.0199909353047989</v>
      </c>
      <c r="G91" s="105">
        <v>3.8457909314743763</v>
      </c>
      <c r="H91" s="105">
        <v>4.0479199519527507</v>
      </c>
      <c r="I91" s="105">
        <v>3.6030627797711383</v>
      </c>
      <c r="J91" s="105">
        <v>3.7206915801339924</v>
      </c>
      <c r="K91" s="105">
        <v>3.9293252971336932</v>
      </c>
      <c r="L91" s="105">
        <v>4.2309480936479504</v>
      </c>
      <c r="M91" s="105">
        <v>4.5357210700775088</v>
      </c>
      <c r="N91" s="105">
        <v>3.6360489049945248</v>
      </c>
      <c r="O91" s="105">
        <v>2.614711713456491</v>
      </c>
      <c r="P91" s="105">
        <v>4.3231022273076789</v>
      </c>
      <c r="Q91" s="105">
        <v>4.9465455503381515</v>
      </c>
      <c r="R91" s="105">
        <v>3.5924000568743355</v>
      </c>
      <c r="S91" s="105">
        <v>3.7918785488646596</v>
      </c>
      <c r="T91" s="105">
        <v>4.7228159862410664</v>
      </c>
      <c r="U91" s="105">
        <v>3.6574318798335836</v>
      </c>
      <c r="V91" s="105">
        <v>3.8833452037738931</v>
      </c>
      <c r="W91" s="105">
        <v>3.811384393267597</v>
      </c>
      <c r="DA91" s="132" t="s">
        <v>2999</v>
      </c>
    </row>
    <row r="92" spans="1:105" ht="12" customHeight="1" x14ac:dyDescent="0.25">
      <c r="A92" s="106" t="s">
        <v>124</v>
      </c>
      <c r="B92" s="102">
        <v>9.0347084014413106</v>
      </c>
      <c r="C92" s="102">
        <v>8.8047880489264365</v>
      </c>
      <c r="D92" s="102">
        <v>6.5925044553521044</v>
      </c>
      <c r="E92" s="102">
        <v>2.8998541701178029</v>
      </c>
      <c r="F92" s="102">
        <v>6.8018472549385072</v>
      </c>
      <c r="G92" s="102">
        <v>9.8859704880060235</v>
      </c>
      <c r="H92" s="102">
        <v>10.252772742235789</v>
      </c>
      <c r="I92" s="102">
        <v>4.4085747096694012</v>
      </c>
      <c r="J92" s="102">
        <v>3.8456969608478895</v>
      </c>
      <c r="K92" s="102">
        <v>9.9216643929112909</v>
      </c>
      <c r="L92" s="102">
        <v>10.825278406695418</v>
      </c>
      <c r="M92" s="102">
        <v>5.632484382014761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DA92" s="131" t="s">
        <v>3000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3001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3002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3003</v>
      </c>
    </row>
    <row r="96" spans="1:105" ht="12" customHeight="1" x14ac:dyDescent="0.25">
      <c r="A96" s="106" t="s">
        <v>122</v>
      </c>
      <c r="B96" s="102">
        <v>8.8290748834524244</v>
      </c>
      <c r="C96" s="102">
        <v>8.1644650725361405</v>
      </c>
      <c r="D96" s="102">
        <v>8.3146835127643435</v>
      </c>
      <c r="E96" s="102">
        <v>8.2138400257883042</v>
      </c>
      <c r="F96" s="102">
        <v>8.3342949245474234</v>
      </c>
      <c r="G96" s="102">
        <v>7.9892727851131742</v>
      </c>
      <c r="H96" s="102">
        <v>7.6285667987621144</v>
      </c>
      <c r="I96" s="102">
        <v>7.6659751708341606</v>
      </c>
      <c r="J96" s="102">
        <v>7.7181578565987587</v>
      </c>
      <c r="K96" s="102">
        <v>7.0172156278614235</v>
      </c>
      <c r="L96" s="102">
        <v>6.653316005987409</v>
      </c>
      <c r="M96" s="102">
        <v>7.9214964735443552</v>
      </c>
      <c r="N96" s="102">
        <v>6.7439123826988681</v>
      </c>
      <c r="O96" s="102">
        <v>9.2264543476684295</v>
      </c>
      <c r="P96" s="102">
        <v>11.489524769485714</v>
      </c>
      <c r="Q96" s="102">
        <v>7.0243311951124916</v>
      </c>
      <c r="R96" s="102">
        <v>7.0646988488771578</v>
      </c>
      <c r="S96" s="102">
        <v>7.1943695748534493</v>
      </c>
      <c r="T96" s="102">
        <v>7.6906118433383508</v>
      </c>
      <c r="U96" s="102">
        <v>7.9949925327628106</v>
      </c>
      <c r="V96" s="102">
        <v>7.3799807072599997</v>
      </c>
      <c r="W96" s="102">
        <v>7.1815811294946412</v>
      </c>
      <c r="DA96" s="131" t="s">
        <v>3004</v>
      </c>
    </row>
    <row r="97" spans="1:105" ht="12" customHeight="1" x14ac:dyDescent="0.25">
      <c r="A97" s="107" t="s">
        <v>121</v>
      </c>
      <c r="B97" s="105">
        <v>8.8290748834524191</v>
      </c>
      <c r="C97" s="105">
        <v>8.1634295997944122</v>
      </c>
      <c r="D97" s="105">
        <v>8.3142623226934749</v>
      </c>
      <c r="E97" s="105">
        <v>8.2137833890761289</v>
      </c>
      <c r="F97" s="105">
        <v>8.3347047293686458</v>
      </c>
      <c r="G97" s="105">
        <v>7.9900085903648961</v>
      </c>
      <c r="H97" s="105">
        <v>7.6285773568981483</v>
      </c>
      <c r="I97" s="105">
        <v>7.6534587198099961</v>
      </c>
      <c r="J97" s="105">
        <v>7.6986513825509668</v>
      </c>
      <c r="K97" s="105">
        <v>6.9996601192552106</v>
      </c>
      <c r="L97" s="105">
        <v>6.6450303137543241</v>
      </c>
      <c r="M97" s="105">
        <v>7.9197067056651935</v>
      </c>
      <c r="N97" s="105">
        <v>6.7504448263091872</v>
      </c>
      <c r="O97" s="105">
        <v>9.2365823999135497</v>
      </c>
      <c r="P97" s="105">
        <v>11.515021767361784</v>
      </c>
      <c r="Q97" s="105">
        <v>7.0395492710204115</v>
      </c>
      <c r="R97" s="105">
        <v>7.0589722754329518</v>
      </c>
      <c r="S97" s="105">
        <v>7.1948934969158165</v>
      </c>
      <c r="T97" s="105">
        <v>7.6921323933336465</v>
      </c>
      <c r="U97" s="105">
        <v>7.9621062603645525</v>
      </c>
      <c r="V97" s="105">
        <v>7.4248159848088218</v>
      </c>
      <c r="W97" s="105">
        <v>7.5295348729706095</v>
      </c>
      <c r="DA97" s="132" t="s">
        <v>3005</v>
      </c>
    </row>
    <row r="98" spans="1:105" ht="12" customHeight="1" x14ac:dyDescent="0.25">
      <c r="A98" s="108" t="s">
        <v>53</v>
      </c>
      <c r="B98" s="99">
        <v>4.5421966712170212</v>
      </c>
      <c r="C98" s="99">
        <v>4.0637662353783508</v>
      </c>
      <c r="D98" s="99">
        <v>4.1577050310507584</v>
      </c>
      <c r="E98" s="99">
        <v>4.0974563427187336</v>
      </c>
      <c r="F98" s="99">
        <v>4.2129386931750021</v>
      </c>
      <c r="G98" s="99">
        <v>4.0290061373180803</v>
      </c>
      <c r="H98" s="99">
        <v>3.7512004904799072</v>
      </c>
      <c r="I98" s="99">
        <v>3.8175808603457382</v>
      </c>
      <c r="J98" s="99">
        <v>3.8313718563658248</v>
      </c>
      <c r="K98" s="99">
        <v>3.2752827927037145</v>
      </c>
      <c r="L98" s="99">
        <v>3.0175206144215938</v>
      </c>
      <c r="M98" s="99">
        <v>3.8690498860321783</v>
      </c>
      <c r="N98" s="99">
        <v>3.0788185158924546</v>
      </c>
      <c r="O98" s="99">
        <v>4.973946323179284</v>
      </c>
      <c r="P98" s="99">
        <v>6.7181738280549892</v>
      </c>
      <c r="Q98" s="99">
        <v>2.9711938193682639</v>
      </c>
      <c r="R98" s="99">
        <v>2.9300141620544964</v>
      </c>
      <c r="S98" s="99">
        <v>2.9926781270862617</v>
      </c>
      <c r="T98" s="99">
        <v>3.6585869438610175</v>
      </c>
      <c r="U98" s="99">
        <v>3.7343670041756853</v>
      </c>
      <c r="V98" s="99">
        <v>3.5372882505184129</v>
      </c>
      <c r="W98" s="99">
        <v>3.7574074427937627</v>
      </c>
      <c r="DA98" s="63" t="s">
        <v>3006</v>
      </c>
    </row>
    <row r="99" spans="1:105" ht="12" customHeight="1" x14ac:dyDescent="0.25">
      <c r="A99" s="108" t="s">
        <v>52</v>
      </c>
      <c r="B99" s="99">
        <v>4.2868782122353988</v>
      </c>
      <c r="C99" s="99">
        <v>4.0996633644160623</v>
      </c>
      <c r="D99" s="99">
        <v>4.1565572916427156</v>
      </c>
      <c r="E99" s="99">
        <v>4.1163270463573962</v>
      </c>
      <c r="F99" s="99">
        <v>4.121766036193641</v>
      </c>
      <c r="G99" s="99">
        <v>3.9610024530468153</v>
      </c>
      <c r="H99" s="99">
        <v>3.8773768664182411</v>
      </c>
      <c r="I99" s="99">
        <v>3.8358778594642593</v>
      </c>
      <c r="J99" s="99">
        <v>3.8672795261851429</v>
      </c>
      <c r="K99" s="99">
        <v>3.7243773265514957</v>
      </c>
      <c r="L99" s="99">
        <v>3.6275096993327303</v>
      </c>
      <c r="M99" s="99">
        <v>4.0506568196330157</v>
      </c>
      <c r="N99" s="99">
        <v>3.6716263104167344</v>
      </c>
      <c r="O99" s="99">
        <v>4.2626360767342675</v>
      </c>
      <c r="P99" s="99">
        <v>4.7968479393067938</v>
      </c>
      <c r="Q99" s="99">
        <v>4.0683554516521472</v>
      </c>
      <c r="R99" s="99">
        <v>4.1289581133784568</v>
      </c>
      <c r="S99" s="99">
        <v>4.2022153698295535</v>
      </c>
      <c r="T99" s="99">
        <v>4.0335454494726291</v>
      </c>
      <c r="U99" s="99">
        <v>4.2277392561888663</v>
      </c>
      <c r="V99" s="99">
        <v>3.8875277342904084</v>
      </c>
      <c r="W99" s="99">
        <v>3.7721274301768477</v>
      </c>
      <c r="DA99" s="63" t="s">
        <v>3007</v>
      </c>
    </row>
    <row r="100" spans="1:105" ht="12" customHeight="1" x14ac:dyDescent="0.25">
      <c r="A100" s="121" t="s">
        <v>54</v>
      </c>
      <c r="B100" s="123">
        <v>4.5086559780010562</v>
      </c>
      <c r="C100" s="123">
        <v>4.598902627956277</v>
      </c>
      <c r="D100" s="123">
        <v>4.1153397026483525</v>
      </c>
      <c r="E100" s="123">
        <v>3.8281033067568697</v>
      </c>
      <c r="F100" s="123">
        <v>4.1596906965090419</v>
      </c>
      <c r="G100" s="123">
        <v>4.3029056848049141</v>
      </c>
      <c r="H100" s="123">
        <v>4.291121503605539</v>
      </c>
      <c r="I100" s="123">
        <v>3.9300976885897918</v>
      </c>
      <c r="J100" s="123">
        <v>4.1797071584622403</v>
      </c>
      <c r="K100" s="123">
        <v>4.4873059651715801</v>
      </c>
      <c r="L100" s="123">
        <v>3.8576464320788841</v>
      </c>
      <c r="M100" s="123">
        <v>4.7746431023173237</v>
      </c>
      <c r="N100" s="123">
        <v>4.7928153993416851</v>
      </c>
      <c r="O100" s="123">
        <v>4.9210574336974542</v>
      </c>
      <c r="P100" s="123">
        <v>5.1904723781143316</v>
      </c>
      <c r="Q100" s="123">
        <v>3.6077363459211331</v>
      </c>
      <c r="R100" s="123">
        <v>3.6720794793609075</v>
      </c>
      <c r="S100" s="123">
        <v>3.2073825183364462</v>
      </c>
      <c r="T100" s="123">
        <v>3.7453334498595257</v>
      </c>
      <c r="U100" s="123">
        <v>4.1134855509564767</v>
      </c>
      <c r="V100" s="123">
        <v>2.5056643880128702</v>
      </c>
      <c r="W100" s="123">
        <v>2.0911711039092746</v>
      </c>
      <c r="DA100" s="130" t="s">
        <v>3008</v>
      </c>
    </row>
    <row r="101" spans="1:105" ht="12" customHeight="1" x14ac:dyDescent="0.25">
      <c r="A101" s="97" t="s">
        <v>207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3009</v>
      </c>
    </row>
    <row r="102" spans="1:105" ht="12" customHeight="1" x14ac:dyDescent="0.25">
      <c r="A102" s="97" t="s">
        <v>50</v>
      </c>
      <c r="B102" s="99">
        <v>4.3248397940972296</v>
      </c>
      <c r="C102" s="99">
        <v>5.5209437904184897</v>
      </c>
      <c r="D102" s="99">
        <v>3.1860777323399976</v>
      </c>
      <c r="E102" s="99">
        <v>2.0264563056973244</v>
      </c>
      <c r="F102" s="99">
        <v>3.860452107908265</v>
      </c>
      <c r="G102" s="99">
        <v>5.1591217951841335</v>
      </c>
      <c r="H102" s="99">
        <v>5.4969598539149747</v>
      </c>
      <c r="I102" s="99">
        <v>2.3788935491270022</v>
      </c>
      <c r="J102" s="99">
        <v>2.6307366720203031</v>
      </c>
      <c r="K102" s="99">
        <v>6.0239720151974865</v>
      </c>
      <c r="L102" s="99">
        <v>5.2507462712309341</v>
      </c>
      <c r="M102" s="99">
        <v>3.4888529504821073</v>
      </c>
      <c r="N102" s="99">
        <v>2.7744036542449391</v>
      </c>
      <c r="O102" s="99">
        <v>3.9822821160905058</v>
      </c>
      <c r="P102" s="99">
        <v>4.8111827619170482</v>
      </c>
      <c r="Q102" s="99">
        <v>3.9104850959591877</v>
      </c>
      <c r="R102" s="99">
        <v>3.8759187829639106</v>
      </c>
      <c r="S102" s="99">
        <v>2.9739903519621458</v>
      </c>
      <c r="T102" s="99">
        <v>3.2861248570333053</v>
      </c>
      <c r="U102" s="99">
        <v>4.0596252707554319</v>
      </c>
      <c r="V102" s="99">
        <v>3.1927883846244232</v>
      </c>
      <c r="W102" s="99">
        <v>1.6466789042644956</v>
      </c>
      <c r="DA102" s="63" t="s">
        <v>3010</v>
      </c>
    </row>
    <row r="103" spans="1:105" ht="12" customHeight="1" x14ac:dyDescent="0.25">
      <c r="A103" s="109" t="s">
        <v>120</v>
      </c>
      <c r="B103" s="110">
        <v>4.630384914341386</v>
      </c>
      <c r="C103" s="110">
        <v>4.1127479896453583</v>
      </c>
      <c r="D103" s="110">
        <v>4.3802291774724278</v>
      </c>
      <c r="E103" s="110">
        <v>4.1811739688068732</v>
      </c>
      <c r="F103" s="110">
        <v>4.2202481169471069</v>
      </c>
      <c r="G103" s="110">
        <v>4.0986815333783593</v>
      </c>
      <c r="H103" s="110">
        <v>4.0255594438185769</v>
      </c>
      <c r="I103" s="110">
        <v>4.1799778533149707</v>
      </c>
      <c r="J103" s="110">
        <v>4.4016933746720728</v>
      </c>
      <c r="K103" s="110">
        <v>4.2171981009898687</v>
      </c>
      <c r="L103" s="110">
        <v>3.6461358596324893</v>
      </c>
      <c r="M103" s="110">
        <v>4.9001182583772573</v>
      </c>
      <c r="N103" s="110">
        <v>4.901302070934813</v>
      </c>
      <c r="O103" s="110">
        <v>4.965511000191146</v>
      </c>
      <c r="P103" s="110">
        <v>5.2115751025815511</v>
      </c>
      <c r="Q103" s="110">
        <v>3.5913427778810982</v>
      </c>
      <c r="R103" s="110">
        <v>3.6605405484237195</v>
      </c>
      <c r="S103" s="110">
        <v>3.2211399198081985</v>
      </c>
      <c r="T103" s="110">
        <v>3.7756407824723262</v>
      </c>
      <c r="U103" s="110">
        <v>4.1173448346939896</v>
      </c>
      <c r="V103" s="110">
        <v>2.4526780940293378</v>
      </c>
      <c r="W103" s="110">
        <v>2.1172628892133711</v>
      </c>
      <c r="DA103" s="60" t="s">
        <v>3011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3012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3013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3014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3015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3016</v>
      </c>
    </row>
    <row r="110" spans="1:105" ht="12" customHeight="1" x14ac:dyDescent="0.25">
      <c r="A110" s="97" t="s">
        <v>53</v>
      </c>
      <c r="B110" s="99">
        <f>RES_hhdet_tesh!B110/RES_summary!B$19</f>
        <v>0</v>
      </c>
      <c r="C110" s="99">
        <f>RES_hhdet_tesh!C110/RES_summary!C$19</f>
        <v>0</v>
      </c>
      <c r="D110" s="99">
        <f>RES_hhdet_tesh!D110/RES_summary!D$19</f>
        <v>0</v>
      </c>
      <c r="E110" s="99">
        <f>RES_hhdet_tesh!E110/RES_summary!E$19</f>
        <v>0</v>
      </c>
      <c r="F110" s="99">
        <f>RES_hhdet_tesh!F110/RES_summary!F$19</f>
        <v>0</v>
      </c>
      <c r="G110" s="99">
        <f>RES_hhdet_tesh!G110/RES_summary!G$19</f>
        <v>0</v>
      </c>
      <c r="H110" s="99">
        <f>RES_hhdet_tesh!H110/RES_summary!H$19</f>
        <v>0</v>
      </c>
      <c r="I110" s="99">
        <f>RES_hhdet_tesh!I110/RES_summary!I$19</f>
        <v>0</v>
      </c>
      <c r="J110" s="99">
        <f>RES_hhdet_tesh!J110/RES_summary!J$19</f>
        <v>0</v>
      </c>
      <c r="K110" s="99">
        <f>RES_hhdet_tesh!K110/RES_summary!K$19</f>
        <v>0</v>
      </c>
      <c r="L110" s="99">
        <f>RES_hhdet_tesh!L110/RES_summary!L$19</f>
        <v>0</v>
      </c>
      <c r="M110" s="99">
        <f>RES_hhdet_tesh!M110/RES_summary!M$19</f>
        <v>0</v>
      </c>
      <c r="N110" s="99">
        <f>RES_hhdet_tesh!N110/RES_summary!N$19</f>
        <v>0</v>
      </c>
      <c r="O110" s="99">
        <f>RES_hhdet_tesh!O110/RES_summary!O$19</f>
        <v>0</v>
      </c>
      <c r="P110" s="99">
        <f>RES_hhdet_tesh!P110/RES_summary!P$19</f>
        <v>0</v>
      </c>
      <c r="Q110" s="99">
        <f>RES_hhdet_tesh!Q110/RES_summary!Q$19</f>
        <v>0</v>
      </c>
      <c r="R110" s="99">
        <f>RES_hhdet_tesh!R110/RES_summary!R$19</f>
        <v>0</v>
      </c>
      <c r="S110" s="99">
        <f>RES_hhdet_tesh!S110/RES_summary!S$19</f>
        <v>0</v>
      </c>
      <c r="T110" s="99">
        <f>RES_hhdet_tesh!T110/RES_summary!T$19</f>
        <v>0</v>
      </c>
      <c r="U110" s="99">
        <f>RES_hhdet_tesh!U110/RES_summary!U$19</f>
        <v>0</v>
      </c>
      <c r="V110" s="99">
        <f>RES_hhdet_tesh!V110/RES_summary!V$19</f>
        <v>0</v>
      </c>
      <c r="W110" s="99">
        <f>RES_hhdet_tesh!W110/RES_summary!W$19</f>
        <v>0</v>
      </c>
      <c r="DA110" s="63" t="s">
        <v>3017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3018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3019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3020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3021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3022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3023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3024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3025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3026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3027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3028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3029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0</v>
      </c>
      <c r="C124" s="118">
        <f t="shared" si="42"/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" si="44">W125+W128+W130+W139</f>
        <v>0</v>
      </c>
      <c r="DA124" s="129" t="s">
        <v>3030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3031</v>
      </c>
    </row>
    <row r="126" spans="1:105" ht="12" customHeight="1" x14ac:dyDescent="0.25">
      <c r="A126" s="97" t="s">
        <v>203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3032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3033</v>
      </c>
    </row>
    <row r="128" spans="1:105" ht="12.95" customHeight="1" x14ac:dyDescent="0.25">
      <c r="A128" s="121" t="s">
        <v>92</v>
      </c>
      <c r="B128" s="123">
        <f t="shared" ref="B128:W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3034</v>
      </c>
    </row>
    <row r="129" spans="1:105" ht="12" customHeight="1" x14ac:dyDescent="0.25">
      <c r="A129" s="97" t="s">
        <v>53</v>
      </c>
      <c r="B129" s="99">
        <f>RES_hhdet_tesh!B129/RES_summary!B$19</f>
        <v>0</v>
      </c>
      <c r="C129" s="99">
        <f>RES_hhdet_tesh!C129/RES_summary!C$19</f>
        <v>0</v>
      </c>
      <c r="D129" s="99">
        <f>RES_hhdet_tesh!D129/RES_summary!D$19</f>
        <v>0</v>
      </c>
      <c r="E129" s="99">
        <f>RES_hhdet_tesh!E129/RES_summary!E$19</f>
        <v>0</v>
      </c>
      <c r="F129" s="99">
        <f>RES_hhdet_tesh!F129/RES_summary!F$19</f>
        <v>0</v>
      </c>
      <c r="G129" s="99">
        <f>RES_hhdet_tesh!G129/RES_summary!G$19</f>
        <v>0</v>
      </c>
      <c r="H129" s="99">
        <f>RES_hhdet_tesh!H129/RES_summary!H$19</f>
        <v>0</v>
      </c>
      <c r="I129" s="99">
        <f>RES_hhdet_tesh!I129/RES_summary!I$19</f>
        <v>0</v>
      </c>
      <c r="J129" s="99">
        <f>RES_hhdet_tesh!J129/RES_summary!J$19</f>
        <v>0</v>
      </c>
      <c r="K129" s="99">
        <f>RES_hhdet_tesh!K129/RES_summary!K$19</f>
        <v>0</v>
      </c>
      <c r="L129" s="99">
        <f>RES_hhdet_tesh!L129/RES_summary!L$19</f>
        <v>0</v>
      </c>
      <c r="M129" s="99">
        <f>RES_hhdet_tesh!M129/RES_summary!M$19</f>
        <v>0</v>
      </c>
      <c r="N129" s="99">
        <f>RES_hhdet_tesh!N129/RES_summary!N$19</f>
        <v>0</v>
      </c>
      <c r="O129" s="99">
        <f>RES_hhdet_tesh!O129/RES_summary!O$19</f>
        <v>0</v>
      </c>
      <c r="P129" s="99">
        <f>RES_hhdet_tesh!P129/RES_summary!P$19</f>
        <v>0</v>
      </c>
      <c r="Q129" s="99">
        <f>RES_hhdet_tesh!Q129/RES_summary!Q$19</f>
        <v>0</v>
      </c>
      <c r="R129" s="99">
        <f>RES_hhdet_tesh!R129/RES_summary!R$19</f>
        <v>0</v>
      </c>
      <c r="S129" s="99">
        <f>RES_hhdet_tesh!S129/RES_summary!S$19</f>
        <v>0</v>
      </c>
      <c r="T129" s="99">
        <f>RES_hhdet_tesh!T129/RES_summary!T$19</f>
        <v>0</v>
      </c>
      <c r="U129" s="99">
        <f>RES_hhdet_tesh!U129/RES_summary!U$19</f>
        <v>0</v>
      </c>
      <c r="V129" s="99">
        <f>RES_hhdet_tesh!V129/RES_summary!V$19</f>
        <v>0</v>
      </c>
      <c r="W129" s="99">
        <f>RES_hhdet_tesh!W129/RES_summary!W$19</f>
        <v>0</v>
      </c>
      <c r="DA129" s="63" t="s">
        <v>3035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3036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3037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3038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3039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3040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3041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3042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3043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3044</v>
      </c>
    </row>
    <row r="139" spans="1:105" ht="12" customHeight="1" x14ac:dyDescent="0.25">
      <c r="A139" s="121" t="s">
        <v>54</v>
      </c>
      <c r="B139" s="123">
        <v>0</v>
      </c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DA139" s="130" t="s">
        <v>3045</v>
      </c>
    </row>
    <row r="140" spans="1:105" ht="12" customHeight="1" x14ac:dyDescent="0.25">
      <c r="A140" s="97" t="s">
        <v>50</v>
      </c>
      <c r="B140" s="99">
        <v>0</v>
      </c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3046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3047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112.85119286365828</v>
      </c>
      <c r="C143" s="118">
        <f t="shared" si="49"/>
        <v>123.89809116620842</v>
      </c>
      <c r="D143" s="118">
        <f t="shared" si="49"/>
        <v>114.02995213585122</v>
      </c>
      <c r="E143" s="118">
        <f t="shared" si="49"/>
        <v>136.27779795721329</v>
      </c>
      <c r="F143" s="118">
        <f t="shared" si="49"/>
        <v>127.51340822302302</v>
      </c>
      <c r="G143" s="118">
        <f t="shared" si="49"/>
        <v>125.67199118120169</v>
      </c>
      <c r="H143" s="118">
        <f t="shared" si="49"/>
        <v>117.83326494957957</v>
      </c>
      <c r="I143" s="118">
        <f t="shared" si="49"/>
        <v>105.21475403057683</v>
      </c>
      <c r="J143" s="118">
        <f t="shared" si="49"/>
        <v>120.24052054020329</v>
      </c>
      <c r="K143" s="118">
        <f t="shared" si="49"/>
        <v>123.11370856352141</v>
      </c>
      <c r="L143" s="118">
        <f t="shared" si="49"/>
        <v>117.83975283873032</v>
      </c>
      <c r="M143" s="118">
        <f t="shared" si="49"/>
        <v>114.03272426697977</v>
      </c>
      <c r="N143" s="118">
        <f t="shared" si="49"/>
        <v>114.53830874180125</v>
      </c>
      <c r="O143" s="118">
        <f t="shared" si="49"/>
        <v>110.63316602641147</v>
      </c>
      <c r="P143" s="118">
        <f t="shared" si="49"/>
        <v>113.63362541278974</v>
      </c>
      <c r="Q143" s="118">
        <f t="shared" si="49"/>
        <v>115.44523230461016</v>
      </c>
      <c r="R143" s="118">
        <f t="shared" ref="R143:V143" si="50">R144+R146+R148+R157</f>
        <v>113.93627760903604</v>
      </c>
      <c r="S143" s="118">
        <f t="shared" si="50"/>
        <v>112.39967184296827</v>
      </c>
      <c r="T143" s="118">
        <f t="shared" si="50"/>
        <v>110.2818714997269</v>
      </c>
      <c r="U143" s="118">
        <f t="shared" si="50"/>
        <v>104.83103876756078</v>
      </c>
      <c r="V143" s="118">
        <f t="shared" si="50"/>
        <v>105.37834119563819</v>
      </c>
      <c r="W143" s="118">
        <f t="shared" ref="W143" si="51">W144+W146+W148+W157</f>
        <v>109.69629386410334</v>
      </c>
      <c r="DA143" s="129" t="s">
        <v>3048</v>
      </c>
    </row>
    <row r="144" spans="1:105" ht="12.95" customHeight="1" x14ac:dyDescent="0.25">
      <c r="A144" s="121" t="s">
        <v>57</v>
      </c>
      <c r="B144" s="123">
        <f t="shared" ref="B144:W144" si="52">B145</f>
        <v>94.49749662624609</v>
      </c>
      <c r="C144" s="123">
        <f t="shared" si="52"/>
        <v>106.70979812563732</v>
      </c>
      <c r="D144" s="123">
        <f t="shared" si="52"/>
        <v>97.957531380040436</v>
      </c>
      <c r="E144" s="123">
        <f t="shared" si="52"/>
        <v>117.69808052458973</v>
      </c>
      <c r="F144" s="123">
        <f t="shared" si="52"/>
        <v>112.6964281125811</v>
      </c>
      <c r="G144" s="123">
        <f t="shared" si="52"/>
        <v>110.97082021988308</v>
      </c>
      <c r="H144" s="123">
        <f t="shared" si="52"/>
        <v>101.43346202029853</v>
      </c>
      <c r="I144" s="123">
        <f t="shared" si="52"/>
        <v>91.260238488363498</v>
      </c>
      <c r="J144" s="123">
        <f t="shared" si="52"/>
        <v>106.21658892027311</v>
      </c>
      <c r="K144" s="123">
        <f t="shared" si="52"/>
        <v>108.89390256317834</v>
      </c>
      <c r="L144" s="123">
        <f t="shared" si="52"/>
        <v>104.22858973859779</v>
      </c>
      <c r="M144" s="123">
        <f t="shared" si="52"/>
        <v>98.596498937862492</v>
      </c>
      <c r="N144" s="123">
        <f t="shared" si="52"/>
        <v>99.192891901128633</v>
      </c>
      <c r="O144" s="123">
        <f t="shared" si="52"/>
        <v>92.443436867944442</v>
      </c>
      <c r="P144" s="123">
        <f t="shared" si="52"/>
        <v>92.537013968298425</v>
      </c>
      <c r="Q144" s="123">
        <f t="shared" si="52"/>
        <v>99.559012410695757</v>
      </c>
      <c r="R144" s="123">
        <f t="shared" si="52"/>
        <v>98.295079597972858</v>
      </c>
      <c r="S144" s="123">
        <f t="shared" si="52"/>
        <v>97.707339179026462</v>
      </c>
      <c r="T144" s="123">
        <f t="shared" si="52"/>
        <v>94.082347280718608</v>
      </c>
      <c r="U144" s="123">
        <f t="shared" si="52"/>
        <v>87.645718643178554</v>
      </c>
      <c r="V144" s="123">
        <f t="shared" si="52"/>
        <v>89.469857608488098</v>
      </c>
      <c r="W144" s="123">
        <f t="shared" si="52"/>
        <v>94.333928414218391</v>
      </c>
      <c r="DA144" s="130" t="s">
        <v>3049</v>
      </c>
    </row>
    <row r="145" spans="1:105" ht="12" customHeight="1" x14ac:dyDescent="0.25">
      <c r="A145" s="97" t="s">
        <v>53</v>
      </c>
      <c r="B145" s="99">
        <v>94.49749662624609</v>
      </c>
      <c r="C145" s="99">
        <v>106.70979812563732</v>
      </c>
      <c r="D145" s="99">
        <v>97.957531380040436</v>
      </c>
      <c r="E145" s="99">
        <v>117.69808052458973</v>
      </c>
      <c r="F145" s="99">
        <v>112.6964281125811</v>
      </c>
      <c r="G145" s="99">
        <v>110.97082021988308</v>
      </c>
      <c r="H145" s="99">
        <v>101.43346202029853</v>
      </c>
      <c r="I145" s="99">
        <v>91.260238488363498</v>
      </c>
      <c r="J145" s="99">
        <v>106.21658892027311</v>
      </c>
      <c r="K145" s="99">
        <v>108.89390256317834</v>
      </c>
      <c r="L145" s="99">
        <v>104.22858973859779</v>
      </c>
      <c r="M145" s="99">
        <v>98.596498937862492</v>
      </c>
      <c r="N145" s="99">
        <v>99.192891901128633</v>
      </c>
      <c r="O145" s="99">
        <v>92.443436867944442</v>
      </c>
      <c r="P145" s="99">
        <v>92.537013968298425</v>
      </c>
      <c r="Q145" s="99">
        <v>99.559012410695757</v>
      </c>
      <c r="R145" s="99">
        <v>98.295079597972858</v>
      </c>
      <c r="S145" s="99">
        <v>97.707339179026462</v>
      </c>
      <c r="T145" s="99">
        <v>94.082347280718608</v>
      </c>
      <c r="U145" s="99">
        <v>87.645718643178554</v>
      </c>
      <c r="V145" s="99">
        <v>89.469857608488098</v>
      </c>
      <c r="W145" s="99">
        <v>94.333928414218391</v>
      </c>
      <c r="DA145" s="63" t="s">
        <v>3050</v>
      </c>
    </row>
    <row r="146" spans="1:105" ht="12.95" customHeight="1" x14ac:dyDescent="0.25">
      <c r="A146" s="121" t="s">
        <v>92</v>
      </c>
      <c r="B146" s="123">
        <f t="shared" ref="B146:W146" si="53">B147</f>
        <v>4.9958569576025802</v>
      </c>
      <c r="C146" s="123">
        <f t="shared" si="53"/>
        <v>4.4291235681261467</v>
      </c>
      <c r="D146" s="123">
        <f t="shared" si="53"/>
        <v>3.6956469484569254</v>
      </c>
      <c r="E146" s="123">
        <f t="shared" si="53"/>
        <v>6.9148782005674061</v>
      </c>
      <c r="F146" s="123">
        <f t="shared" si="53"/>
        <v>2.455759713142136</v>
      </c>
      <c r="G146" s="123">
        <f t="shared" si="53"/>
        <v>2.2746087097226311</v>
      </c>
      <c r="H146" s="123">
        <f t="shared" si="53"/>
        <v>4.240771982169151</v>
      </c>
      <c r="I146" s="123">
        <f t="shared" si="53"/>
        <v>2.6038034171139679</v>
      </c>
      <c r="J146" s="123">
        <f t="shared" si="53"/>
        <v>2.4020802566750192</v>
      </c>
      <c r="K146" s="123">
        <f t="shared" si="53"/>
        <v>2.6293493969171871</v>
      </c>
      <c r="L146" s="123">
        <f t="shared" si="53"/>
        <v>3.0005321316899192</v>
      </c>
      <c r="M146" s="123">
        <f t="shared" si="53"/>
        <v>2.7463697127942286</v>
      </c>
      <c r="N146" s="123">
        <f t="shared" si="53"/>
        <v>3.7698510941016199</v>
      </c>
      <c r="O146" s="123">
        <f t="shared" si="53"/>
        <v>4.0329049290218721</v>
      </c>
      <c r="P146" s="123">
        <f t="shared" si="53"/>
        <v>4.4532985777450609</v>
      </c>
      <c r="Q146" s="123">
        <f t="shared" si="53"/>
        <v>5.2985604947815323</v>
      </c>
      <c r="R146" s="123">
        <f t="shared" si="53"/>
        <v>4.9639445592584694</v>
      </c>
      <c r="S146" s="123">
        <f t="shared" si="53"/>
        <v>4.3539506512741095</v>
      </c>
      <c r="T146" s="123">
        <f t="shared" si="53"/>
        <v>4.8421969120748258</v>
      </c>
      <c r="U146" s="123">
        <f t="shared" si="53"/>
        <v>5.1838016811540442</v>
      </c>
      <c r="V146" s="123">
        <f t="shared" si="53"/>
        <v>6.0194652742307371</v>
      </c>
      <c r="W146" s="123">
        <f t="shared" si="53"/>
        <v>5.8090871962201911</v>
      </c>
      <c r="DA146" s="130" t="s">
        <v>3051</v>
      </c>
    </row>
    <row r="147" spans="1:105" ht="12" customHeight="1" x14ac:dyDescent="0.25">
      <c r="A147" s="97" t="s">
        <v>53</v>
      </c>
      <c r="B147" s="99">
        <f>RES_hhdet_tesh!B147/RES_summary!B$19</f>
        <v>4.9958569576025802</v>
      </c>
      <c r="C147" s="99">
        <f>RES_hhdet_tesh!C147/RES_summary!C$19</f>
        <v>4.4291235681261467</v>
      </c>
      <c r="D147" s="99">
        <f>RES_hhdet_tesh!D147/RES_summary!D$19</f>
        <v>3.6956469484569254</v>
      </c>
      <c r="E147" s="99">
        <f>RES_hhdet_tesh!E147/RES_summary!E$19</f>
        <v>6.9148782005674061</v>
      </c>
      <c r="F147" s="99">
        <f>RES_hhdet_tesh!F147/RES_summary!F$19</f>
        <v>2.455759713142136</v>
      </c>
      <c r="G147" s="99">
        <f>RES_hhdet_tesh!G147/RES_summary!G$19</f>
        <v>2.2746087097226311</v>
      </c>
      <c r="H147" s="99">
        <f>RES_hhdet_tesh!H147/RES_summary!H$19</f>
        <v>4.240771982169151</v>
      </c>
      <c r="I147" s="99">
        <f>RES_hhdet_tesh!I147/RES_summary!I$19</f>
        <v>2.6038034171139679</v>
      </c>
      <c r="J147" s="99">
        <f>RES_hhdet_tesh!J147/RES_summary!J$19</f>
        <v>2.4020802566750192</v>
      </c>
      <c r="K147" s="99">
        <f>RES_hhdet_tesh!K147/RES_summary!K$19</f>
        <v>2.6293493969171871</v>
      </c>
      <c r="L147" s="99">
        <f>RES_hhdet_tesh!L147/RES_summary!L$19</f>
        <v>3.0005321316899192</v>
      </c>
      <c r="M147" s="99">
        <f>RES_hhdet_tesh!M147/RES_summary!M$19</f>
        <v>2.7463697127942286</v>
      </c>
      <c r="N147" s="99">
        <f>RES_hhdet_tesh!N147/RES_summary!N$19</f>
        <v>3.7698510941016199</v>
      </c>
      <c r="O147" s="99">
        <f>RES_hhdet_tesh!O147/RES_summary!O$19</f>
        <v>4.0329049290218721</v>
      </c>
      <c r="P147" s="99">
        <f>RES_hhdet_tesh!P147/RES_summary!P$19</f>
        <v>4.4532985777450609</v>
      </c>
      <c r="Q147" s="99">
        <f>RES_hhdet_tesh!Q147/RES_summary!Q$19</f>
        <v>5.2985604947815323</v>
      </c>
      <c r="R147" s="99">
        <f>RES_hhdet_tesh!R147/RES_summary!R$19</f>
        <v>4.9639445592584694</v>
      </c>
      <c r="S147" s="99">
        <f>RES_hhdet_tesh!S147/RES_summary!S$19</f>
        <v>4.3539506512741095</v>
      </c>
      <c r="T147" s="99">
        <f>RES_hhdet_tesh!T147/RES_summary!T$19</f>
        <v>4.8421969120748258</v>
      </c>
      <c r="U147" s="99">
        <f>RES_hhdet_tesh!U147/RES_summary!U$19</f>
        <v>5.1838016811540442</v>
      </c>
      <c r="V147" s="99">
        <f>RES_hhdet_tesh!V147/RES_summary!V$19</f>
        <v>6.0194652742307371</v>
      </c>
      <c r="W147" s="99">
        <f>RES_hhdet_tesh!W147/RES_summary!W$19</f>
        <v>5.8090871962201911</v>
      </c>
      <c r="DA147" s="63" t="s">
        <v>3052</v>
      </c>
    </row>
    <row r="148" spans="1:105" ht="12" customHeight="1" x14ac:dyDescent="0.25">
      <c r="A148" s="121" t="s">
        <v>55</v>
      </c>
      <c r="B148" s="123">
        <v>8.8532670620393485</v>
      </c>
      <c r="C148" s="123">
        <v>8.2131304671770895</v>
      </c>
      <c r="D148" s="123">
        <v>8.1802602368248785</v>
      </c>
      <c r="E148" s="123">
        <v>7.6469014498485093</v>
      </c>
      <c r="F148" s="123">
        <v>8.1732616657792185</v>
      </c>
      <c r="G148" s="123">
        <v>8.1473802481230315</v>
      </c>
      <c r="H148" s="123">
        <v>7.8637147614423037</v>
      </c>
      <c r="I148" s="123">
        <v>7.3999631832265065</v>
      </c>
      <c r="J148" s="123">
        <v>7.3920229850429653</v>
      </c>
      <c r="K148" s="123">
        <v>7.1487805312768877</v>
      </c>
      <c r="L148" s="123">
        <v>6.8182972713089276</v>
      </c>
      <c r="M148" s="123">
        <v>7.8620501257883388</v>
      </c>
      <c r="N148" s="123">
        <v>6.7440404159164</v>
      </c>
      <c r="O148" s="123">
        <v>9.2288888553979938</v>
      </c>
      <c r="P148" s="123">
        <v>11.452825094106355</v>
      </c>
      <c r="Q148" s="123">
        <v>6.9828893918611286</v>
      </c>
      <c r="R148" s="123">
        <v>7.0061344046314655</v>
      </c>
      <c r="S148" s="123">
        <v>7.1325083030473158</v>
      </c>
      <c r="T148" s="123">
        <v>7.6151779388484657</v>
      </c>
      <c r="U148" s="123">
        <v>7.8885501468987744</v>
      </c>
      <c r="V148" s="123">
        <v>7.3772730654108853</v>
      </c>
      <c r="W148" s="123">
        <v>7.4665095700112936</v>
      </c>
      <c r="DA148" s="130" t="s">
        <v>3053</v>
      </c>
    </row>
    <row r="149" spans="1:105" ht="12" customHeight="1" x14ac:dyDescent="0.25">
      <c r="A149" s="97" t="s">
        <v>124</v>
      </c>
      <c r="B149" s="99">
        <v>9.0347084014413124</v>
      </c>
      <c r="C149" s="99">
        <v>8.804999707573252</v>
      </c>
      <c r="D149" s="99">
        <v>6.5873833135259465</v>
      </c>
      <c r="E149" s="99">
        <v>2.8971898512376857</v>
      </c>
      <c r="F149" s="99">
        <v>6.7987129965469295</v>
      </c>
      <c r="G149" s="99">
        <v>9.8865169301686215</v>
      </c>
      <c r="H149" s="99">
        <v>10.244231672036939</v>
      </c>
      <c r="I149" s="99">
        <v>4.4034745117673388</v>
      </c>
      <c r="J149" s="99">
        <v>3.8415655749347417</v>
      </c>
      <c r="K149" s="99">
        <v>9.9119885620736259</v>
      </c>
      <c r="L149" s="99">
        <v>10.818046177793693</v>
      </c>
      <c r="M149" s="99">
        <v>5.6208162170060243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DA149" s="63" t="s">
        <v>3054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3055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3056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3057</v>
      </c>
    </row>
    <row r="153" spans="1:105" ht="12" customHeight="1" x14ac:dyDescent="0.25">
      <c r="A153" s="106" t="s">
        <v>122</v>
      </c>
      <c r="B153" s="102">
        <v>8.8290748834524226</v>
      </c>
      <c r="C153" s="102">
        <v>8.1638080304774103</v>
      </c>
      <c r="D153" s="102">
        <v>8.3130039253182773</v>
      </c>
      <c r="E153" s="102">
        <v>8.2105511059819669</v>
      </c>
      <c r="F153" s="102">
        <v>8.3307136252479577</v>
      </c>
      <c r="G153" s="102">
        <v>7.9858768165057716</v>
      </c>
      <c r="H153" s="102">
        <v>7.6239871072802421</v>
      </c>
      <c r="I153" s="102">
        <v>7.6615636900720032</v>
      </c>
      <c r="J153" s="102">
        <v>7.714033094886835</v>
      </c>
      <c r="K153" s="102">
        <v>7.0159812951762142</v>
      </c>
      <c r="L153" s="102">
        <v>6.64357284021587</v>
      </c>
      <c r="M153" s="102">
        <v>7.9066019181206757</v>
      </c>
      <c r="N153" s="102">
        <v>6.7370057296958556</v>
      </c>
      <c r="O153" s="102">
        <v>9.2225193178190441</v>
      </c>
      <c r="P153" s="102">
        <v>11.434525740773291</v>
      </c>
      <c r="Q153" s="102">
        <v>6.9914654706501338</v>
      </c>
      <c r="R153" s="102">
        <v>7.033237347595481</v>
      </c>
      <c r="S153" s="102">
        <v>7.1636098080731117</v>
      </c>
      <c r="T153" s="102">
        <v>7.6492211932821599</v>
      </c>
      <c r="U153" s="102">
        <v>7.8735971571410266</v>
      </c>
      <c r="V153" s="102">
        <v>7.3691142736431408</v>
      </c>
      <c r="W153" s="102">
        <v>7.464646821926098</v>
      </c>
      <c r="DA153" s="131" t="s">
        <v>3058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8.3129565866964104</v>
      </c>
      <c r="E154" s="105">
        <v>8.2093263523822699</v>
      </c>
      <c r="F154" s="105">
        <v>8.3275576491287957</v>
      </c>
      <c r="G154" s="105">
        <v>7.9837133312984561</v>
      </c>
      <c r="H154" s="105">
        <v>7.6205263752254799</v>
      </c>
      <c r="I154" s="105">
        <v>7.6489242477040937</v>
      </c>
      <c r="J154" s="105">
        <v>7.6941815502933046</v>
      </c>
      <c r="K154" s="105">
        <v>6.9942609111439529</v>
      </c>
      <c r="L154" s="105">
        <v>6.6412372489545053</v>
      </c>
      <c r="M154" s="105">
        <v>7.9141261136341026</v>
      </c>
      <c r="N154" s="105">
        <v>6.748631325598482</v>
      </c>
      <c r="O154" s="105">
        <v>9.2340897670740301</v>
      </c>
      <c r="P154" s="105">
        <v>11.473350394238064</v>
      </c>
      <c r="Q154" s="105">
        <v>6.9773004049215155</v>
      </c>
      <c r="R154" s="105">
        <v>6.995149556406405</v>
      </c>
      <c r="S154" s="105">
        <v>7.1249214383375543</v>
      </c>
      <c r="T154" s="105">
        <v>7.6102286424914825</v>
      </c>
      <c r="U154" s="105">
        <v>7.8962632659909149</v>
      </c>
      <c r="V154" s="105">
        <v>7.3802107785920068</v>
      </c>
      <c r="W154" s="105">
        <v>7.4671835308750145</v>
      </c>
      <c r="DA154" s="132" t="s">
        <v>3059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4.1570520729272946</v>
      </c>
      <c r="E155" s="99">
        <v>4.0952329442668969</v>
      </c>
      <c r="F155" s="99">
        <v>4.2093260623904252</v>
      </c>
      <c r="G155" s="99">
        <v>4.0258317180258061</v>
      </c>
      <c r="H155" s="99">
        <v>3.7472415811071076</v>
      </c>
      <c r="I155" s="99">
        <v>3.8153190445370933</v>
      </c>
      <c r="J155" s="99">
        <v>3.8291473642224987</v>
      </c>
      <c r="K155" s="99">
        <v>3.2727563938329491</v>
      </c>
      <c r="L155" s="99">
        <v>3.0157981766470674</v>
      </c>
      <c r="M155" s="99">
        <v>3.8663235743435829</v>
      </c>
      <c r="N155" s="99">
        <v>3.0779913941678325</v>
      </c>
      <c r="O155" s="99">
        <v>4.9726040277922703</v>
      </c>
      <c r="P155" s="99">
        <v>6.6938616266579931</v>
      </c>
      <c r="Q155" s="99">
        <v>2.9449203408975446</v>
      </c>
      <c r="R155" s="99">
        <v>2.9035228452859885</v>
      </c>
      <c r="S155" s="99">
        <v>2.9635736171579201</v>
      </c>
      <c r="T155" s="99">
        <v>3.6196312969530053</v>
      </c>
      <c r="U155" s="99">
        <v>3.7034854889579027</v>
      </c>
      <c r="V155" s="99">
        <v>3.5160376939813203</v>
      </c>
      <c r="W155" s="99">
        <v>3.7262927191341171</v>
      </c>
      <c r="DA155" s="63" t="s">
        <v>3060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4.1559045137691157</v>
      </c>
      <c r="E156" s="99">
        <v>4.1140934081153722</v>
      </c>
      <c r="F156" s="99">
        <v>4.1182315867383714</v>
      </c>
      <c r="G156" s="99">
        <v>3.9578816132726504</v>
      </c>
      <c r="H156" s="99">
        <v>3.8732847941183723</v>
      </c>
      <c r="I156" s="99">
        <v>3.833605203167</v>
      </c>
      <c r="J156" s="99">
        <v>3.8650341860708042</v>
      </c>
      <c r="K156" s="99">
        <v>3.7215045173110051</v>
      </c>
      <c r="L156" s="99">
        <v>3.6254390723074383</v>
      </c>
      <c r="M156" s="99">
        <v>4.0478025392905197</v>
      </c>
      <c r="N156" s="99">
        <v>3.6706399314306499</v>
      </c>
      <c r="O156" s="99">
        <v>4.2614857392817598</v>
      </c>
      <c r="P156" s="99">
        <v>4.7794887675800695</v>
      </c>
      <c r="Q156" s="99">
        <v>4.03238006402397</v>
      </c>
      <c r="R156" s="99">
        <v>4.0916267111204174</v>
      </c>
      <c r="S156" s="99">
        <v>4.1613478211796346</v>
      </c>
      <c r="T156" s="99">
        <v>3.990597345538478</v>
      </c>
      <c r="U156" s="99">
        <v>4.1927777770330108</v>
      </c>
      <c r="V156" s="99">
        <v>3.864173084610687</v>
      </c>
      <c r="W156" s="99">
        <v>3.7408908117408965</v>
      </c>
      <c r="DA156" s="63" t="s">
        <v>3061</v>
      </c>
    </row>
    <row r="157" spans="1:105" ht="12" customHeight="1" x14ac:dyDescent="0.25">
      <c r="A157" s="121" t="s">
        <v>54</v>
      </c>
      <c r="B157" s="123">
        <v>4.5045722177702618</v>
      </c>
      <c r="C157" s="123">
        <v>4.5460390052678594</v>
      </c>
      <c r="D157" s="123">
        <v>4.1965135705289756</v>
      </c>
      <c r="E157" s="123">
        <v>4.0179377822076638</v>
      </c>
      <c r="F157" s="123">
        <v>4.1879587315205473</v>
      </c>
      <c r="G157" s="123">
        <v>4.2791820034729602</v>
      </c>
      <c r="H157" s="123">
        <v>4.2953161856695834</v>
      </c>
      <c r="I157" s="123">
        <v>3.9507489418728636</v>
      </c>
      <c r="J157" s="123">
        <v>4.2298283782121961</v>
      </c>
      <c r="K157" s="123">
        <v>4.4416760721489927</v>
      </c>
      <c r="L157" s="123">
        <v>3.792333697133683</v>
      </c>
      <c r="M157" s="123">
        <v>4.8278054905346952</v>
      </c>
      <c r="N157" s="123">
        <v>4.831525330654582</v>
      </c>
      <c r="O157" s="123">
        <v>4.9279353740471707</v>
      </c>
      <c r="P157" s="123">
        <v>5.1904877726399006</v>
      </c>
      <c r="Q157" s="123">
        <v>3.6047700072717523</v>
      </c>
      <c r="R157" s="123">
        <v>3.6711190471732489</v>
      </c>
      <c r="S157" s="123">
        <v>3.2058737096203926</v>
      </c>
      <c r="T157" s="123">
        <v>3.7421493680850149</v>
      </c>
      <c r="U157" s="123">
        <v>4.1129682963294041</v>
      </c>
      <c r="V157" s="123">
        <v>2.511745247508455</v>
      </c>
      <c r="W157" s="123">
        <v>2.0867686836534669</v>
      </c>
      <c r="DA157" s="130" t="s">
        <v>3062</v>
      </c>
    </row>
    <row r="158" spans="1:105" ht="12" customHeight="1" x14ac:dyDescent="0.25">
      <c r="A158" s="97" t="s">
        <v>50</v>
      </c>
      <c r="B158" s="99">
        <v>4.3248397940972287</v>
      </c>
      <c r="C158" s="99">
        <v>5.5209437904184888</v>
      </c>
      <c r="D158" s="99">
        <v>3.1860777323399971</v>
      </c>
      <c r="E158" s="99">
        <v>2.0264563056973244</v>
      </c>
      <c r="F158" s="99">
        <v>3.8604521079082637</v>
      </c>
      <c r="G158" s="99">
        <v>5.1591217951841344</v>
      </c>
      <c r="H158" s="99">
        <v>5.4969598539149764</v>
      </c>
      <c r="I158" s="99">
        <v>2.3788935491270031</v>
      </c>
      <c r="J158" s="99">
        <v>2.630736672020304</v>
      </c>
      <c r="K158" s="99">
        <v>6.0239720151974856</v>
      </c>
      <c r="L158" s="99">
        <v>5.2507462712309305</v>
      </c>
      <c r="M158" s="99">
        <v>3.4888529504821064</v>
      </c>
      <c r="N158" s="99">
        <v>2.7744036542449382</v>
      </c>
      <c r="O158" s="99">
        <v>3.9822821160905075</v>
      </c>
      <c r="P158" s="99">
        <v>4.8111827619170535</v>
      </c>
      <c r="Q158" s="99">
        <v>3.9104850959591868</v>
      </c>
      <c r="R158" s="99">
        <v>3.8759187829639057</v>
      </c>
      <c r="S158" s="99">
        <v>2.9739903519621445</v>
      </c>
      <c r="T158" s="99">
        <v>3.286124857033299</v>
      </c>
      <c r="U158" s="99">
        <v>4.0596252707554239</v>
      </c>
      <c r="V158" s="99">
        <v>3.1927883846244218</v>
      </c>
      <c r="W158" s="99">
        <v>1.646678904264496</v>
      </c>
      <c r="DA158" s="63" t="s">
        <v>3063</v>
      </c>
    </row>
    <row r="159" spans="1:105" ht="12" customHeight="1" x14ac:dyDescent="0.25">
      <c r="A159" s="109" t="s">
        <v>120</v>
      </c>
      <c r="B159" s="110">
        <v>4.630384914341386</v>
      </c>
      <c r="C159" s="110">
        <v>4.1127479896453583</v>
      </c>
      <c r="D159" s="110">
        <v>4.380229177472426</v>
      </c>
      <c r="E159" s="110">
        <v>4.1811739688068714</v>
      </c>
      <c r="F159" s="110">
        <v>4.2202481169471096</v>
      </c>
      <c r="G159" s="110">
        <v>4.0986815333783602</v>
      </c>
      <c r="H159" s="110">
        <v>4.0255594438185769</v>
      </c>
      <c r="I159" s="110">
        <v>4.1799778533149681</v>
      </c>
      <c r="J159" s="110">
        <v>4.4016933746720728</v>
      </c>
      <c r="K159" s="110">
        <v>4.2171981009898625</v>
      </c>
      <c r="L159" s="110">
        <v>3.6461358596324915</v>
      </c>
      <c r="M159" s="110">
        <v>4.9001182583772573</v>
      </c>
      <c r="N159" s="110">
        <v>4.9013020709348085</v>
      </c>
      <c r="O159" s="110">
        <v>4.9655110001911442</v>
      </c>
      <c r="P159" s="110">
        <v>5.2115751025815662</v>
      </c>
      <c r="Q159" s="110">
        <v>3.5913427778810889</v>
      </c>
      <c r="R159" s="110">
        <v>3.660540548423731</v>
      </c>
      <c r="S159" s="110">
        <v>3.2211399198081838</v>
      </c>
      <c r="T159" s="110">
        <v>3.7756407824723439</v>
      </c>
      <c r="U159" s="110">
        <v>4.1173448346939745</v>
      </c>
      <c r="V159" s="110">
        <v>2.4526780940293484</v>
      </c>
      <c r="W159" s="110">
        <v>2.1172628892133689</v>
      </c>
      <c r="DA159" s="60" t="s">
        <v>3064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117.77488461020222</v>
      </c>
      <c r="C161" s="118">
        <f t="shared" si="54"/>
        <v>125.31591586806935</v>
      </c>
      <c r="D161" s="118">
        <f t="shared" si="54"/>
        <v>118.84709812448679</v>
      </c>
      <c r="E161" s="118">
        <f t="shared" si="54"/>
        <v>122.14192975546848</v>
      </c>
      <c r="F161" s="118">
        <f t="shared" si="54"/>
        <v>132.19525047423417</v>
      </c>
      <c r="G161" s="118">
        <f t="shared" si="54"/>
        <v>138.6433586735653</v>
      </c>
      <c r="H161" s="118">
        <f t="shared" si="54"/>
        <v>124.22569865920148</v>
      </c>
      <c r="I161" s="118">
        <f t="shared" si="54"/>
        <v>133.24203357132976</v>
      </c>
      <c r="J161" s="118">
        <f t="shared" si="54"/>
        <v>65.214486495792755</v>
      </c>
      <c r="K161" s="118">
        <f t="shared" si="54"/>
        <v>174.492296599979</v>
      </c>
      <c r="L161" s="118">
        <f t="shared" si="54"/>
        <v>101.83486379050841</v>
      </c>
      <c r="M161" s="118">
        <f t="shared" si="54"/>
        <v>82.002902152154277</v>
      </c>
      <c r="N161" s="118">
        <f t="shared" si="54"/>
        <v>95.424739672616184</v>
      </c>
      <c r="O161" s="118">
        <f t="shared" si="54"/>
        <v>104.14707655100378</v>
      </c>
      <c r="P161" s="118">
        <f t="shared" si="54"/>
        <v>93.631510681314666</v>
      </c>
      <c r="Q161" s="118">
        <f t="shared" si="54"/>
        <v>133.1736393937193</v>
      </c>
      <c r="R161" s="118">
        <f t="shared" ref="R161:V161" si="55">R162+R164+R166+R175</f>
        <v>130.17688580886153</v>
      </c>
      <c r="S161" s="118">
        <f t="shared" si="55"/>
        <v>146.14913560738628</v>
      </c>
      <c r="T161" s="118">
        <f t="shared" si="55"/>
        <v>97.867648556726536</v>
      </c>
      <c r="U161" s="118">
        <f t="shared" si="55"/>
        <v>77.963320876871521</v>
      </c>
      <c r="V161" s="118">
        <f t="shared" si="55"/>
        <v>118.28392784692193</v>
      </c>
      <c r="W161" s="118">
        <f t="shared" ref="W161" si="56">W162+W164+W166+W175</f>
        <v>98.501514712440652</v>
      </c>
      <c r="DA161" s="129" t="s">
        <v>3065</v>
      </c>
    </row>
    <row r="162" spans="1:105" ht="12.95" customHeight="1" x14ac:dyDescent="0.25">
      <c r="A162" s="121" t="s">
        <v>57</v>
      </c>
      <c r="B162" s="123">
        <f t="shared" ref="B162:W162" si="57">B163</f>
        <v>101.91456973641873</v>
      </c>
      <c r="C162" s="123">
        <f t="shared" si="57"/>
        <v>109.8764890745492</v>
      </c>
      <c r="D162" s="123">
        <f t="shared" si="57"/>
        <v>103.64267654758331</v>
      </c>
      <c r="E162" s="123">
        <f t="shared" si="57"/>
        <v>104.83814578856111</v>
      </c>
      <c r="F162" s="123">
        <f t="shared" si="57"/>
        <v>117.70821922378171</v>
      </c>
      <c r="G162" s="123">
        <f t="shared" si="57"/>
        <v>124.0246592603314</v>
      </c>
      <c r="H162" s="123">
        <f t="shared" si="57"/>
        <v>108.58021846135007</v>
      </c>
      <c r="I162" s="123">
        <f t="shared" si="57"/>
        <v>120.14429935312668</v>
      </c>
      <c r="J162" s="123">
        <f t="shared" si="57"/>
        <v>51.886418174508321</v>
      </c>
      <c r="K162" s="123">
        <f t="shared" si="57"/>
        <v>161.14700694412514</v>
      </c>
      <c r="L162" s="123">
        <f t="shared" si="57"/>
        <v>88.651486082311948</v>
      </c>
      <c r="M162" s="123">
        <f t="shared" si="57"/>
        <v>67.228243273815337</v>
      </c>
      <c r="N162" s="123">
        <f t="shared" si="57"/>
        <v>80.663982240967613</v>
      </c>
      <c r="O162" s="123">
        <f t="shared" si="57"/>
        <v>86.556489485824599</v>
      </c>
      <c r="P162" s="123">
        <f t="shared" si="57"/>
        <v>73.423902292402303</v>
      </c>
      <c r="Q162" s="123">
        <f t="shared" si="57"/>
        <v>118.52880200763651</v>
      </c>
      <c r="R162" s="123">
        <f t="shared" si="57"/>
        <v>115.60510279970667</v>
      </c>
      <c r="S162" s="123">
        <f t="shared" si="57"/>
        <v>132.51627740086261</v>
      </c>
      <c r="T162" s="123">
        <f t="shared" si="57"/>
        <v>83.013935563331245</v>
      </c>
      <c r="U162" s="123">
        <f t="shared" si="57"/>
        <v>62.556643685483451</v>
      </c>
      <c r="V162" s="123">
        <f t="shared" si="57"/>
        <v>104.96789464927028</v>
      </c>
      <c r="W162" s="123">
        <f t="shared" si="57"/>
        <v>85.978819855378987</v>
      </c>
      <c r="DA162" s="130" t="s">
        <v>3066</v>
      </c>
    </row>
    <row r="163" spans="1:105" ht="12" customHeight="1" x14ac:dyDescent="0.25">
      <c r="A163" s="97" t="s">
        <v>53</v>
      </c>
      <c r="B163" s="110">
        <v>101.91456973641873</v>
      </c>
      <c r="C163" s="110">
        <v>109.8764890745492</v>
      </c>
      <c r="D163" s="110">
        <v>103.64267654758331</v>
      </c>
      <c r="E163" s="110">
        <v>104.83814578856111</v>
      </c>
      <c r="F163" s="110">
        <v>117.70821922378171</v>
      </c>
      <c r="G163" s="110">
        <v>124.0246592603314</v>
      </c>
      <c r="H163" s="110">
        <v>108.58021846135007</v>
      </c>
      <c r="I163" s="110">
        <v>120.14429935312668</v>
      </c>
      <c r="J163" s="110">
        <v>51.886418174508321</v>
      </c>
      <c r="K163" s="110">
        <v>161.14700694412514</v>
      </c>
      <c r="L163" s="110">
        <v>88.651486082311948</v>
      </c>
      <c r="M163" s="110">
        <v>67.228243273815337</v>
      </c>
      <c r="N163" s="110">
        <v>80.663982240967613</v>
      </c>
      <c r="O163" s="110">
        <v>86.556489485824599</v>
      </c>
      <c r="P163" s="110">
        <v>73.423902292402303</v>
      </c>
      <c r="Q163" s="110">
        <v>118.52880200763651</v>
      </c>
      <c r="R163" s="110">
        <v>115.60510279970667</v>
      </c>
      <c r="S163" s="110">
        <v>132.51627740086261</v>
      </c>
      <c r="T163" s="110">
        <v>83.013935563331245</v>
      </c>
      <c r="U163" s="110">
        <v>62.556643685483451</v>
      </c>
      <c r="V163" s="110">
        <v>104.96789464927028</v>
      </c>
      <c r="W163" s="110">
        <v>85.978819855378987</v>
      </c>
      <c r="DA163" s="60" t="s">
        <v>3067</v>
      </c>
    </row>
    <row r="164" spans="1:105" ht="12.95" customHeight="1" x14ac:dyDescent="0.25">
      <c r="A164" s="121" t="s">
        <v>92</v>
      </c>
      <c r="B164" s="123">
        <f t="shared" ref="B164:W164" si="58">B165</f>
        <v>2.4983377533462967</v>
      </c>
      <c r="C164" s="123">
        <f t="shared" si="58"/>
        <v>2.6016224366734573</v>
      </c>
      <c r="D164" s="123">
        <f t="shared" si="58"/>
        <v>2.9109208421916257</v>
      </c>
      <c r="E164" s="123">
        <f t="shared" si="58"/>
        <v>5.7762923216115718</v>
      </c>
      <c r="F164" s="123">
        <f t="shared" si="58"/>
        <v>2.1134685871213081</v>
      </c>
      <c r="G164" s="123">
        <f t="shared" si="58"/>
        <v>2.1564961219208918</v>
      </c>
      <c r="H164" s="123">
        <f t="shared" si="58"/>
        <v>3.4968213173348213</v>
      </c>
      <c r="I164" s="123">
        <f t="shared" si="58"/>
        <v>1.7091298205869134</v>
      </c>
      <c r="J164" s="123">
        <f t="shared" si="58"/>
        <v>1.7479148067303527</v>
      </c>
      <c r="K164" s="123">
        <f t="shared" si="58"/>
        <v>1.62319686020336</v>
      </c>
      <c r="L164" s="123">
        <f t="shared" si="58"/>
        <v>2.4105321904602559</v>
      </c>
      <c r="M164" s="123">
        <f t="shared" si="58"/>
        <v>2.1368754862755832</v>
      </c>
      <c r="N164" s="123">
        <f t="shared" si="58"/>
        <v>3.2221992671737092</v>
      </c>
      <c r="O164" s="123">
        <f t="shared" si="58"/>
        <v>3.431460715318106</v>
      </c>
      <c r="P164" s="123">
        <f t="shared" si="58"/>
        <v>3.4948759451703633</v>
      </c>
      <c r="Q164" s="123">
        <f t="shared" si="58"/>
        <v>3.9841903391644493</v>
      </c>
      <c r="R164" s="123">
        <f t="shared" si="58"/>
        <v>3.7979760945961738</v>
      </c>
      <c r="S164" s="123">
        <f t="shared" si="58"/>
        <v>3.1804382186033404</v>
      </c>
      <c r="T164" s="123">
        <f t="shared" si="58"/>
        <v>3.3594933604696262</v>
      </c>
      <c r="U164" s="123">
        <f t="shared" si="58"/>
        <v>3.2610879608171892</v>
      </c>
      <c r="V164" s="123">
        <f t="shared" si="58"/>
        <v>3.2905678360745041</v>
      </c>
      <c r="W164" s="123">
        <f t="shared" si="58"/>
        <v>2.844606615041279</v>
      </c>
      <c r="DA164" s="130" t="s">
        <v>3068</v>
      </c>
    </row>
    <row r="165" spans="1:105" ht="12" customHeight="1" x14ac:dyDescent="0.25">
      <c r="A165" s="97" t="s">
        <v>53</v>
      </c>
      <c r="B165" s="99">
        <f>RES_hhdet_tesh!B165/RES_summary!B$19</f>
        <v>2.4983377533462967</v>
      </c>
      <c r="C165" s="99">
        <f>RES_hhdet_tesh!C165/RES_summary!C$19</f>
        <v>2.6016224366734573</v>
      </c>
      <c r="D165" s="99">
        <f>RES_hhdet_tesh!D165/RES_summary!D$19</f>
        <v>2.9109208421916257</v>
      </c>
      <c r="E165" s="99">
        <f>RES_hhdet_tesh!E165/RES_summary!E$19</f>
        <v>5.7762923216115718</v>
      </c>
      <c r="F165" s="99">
        <f>RES_hhdet_tesh!F165/RES_summary!F$19</f>
        <v>2.1134685871213081</v>
      </c>
      <c r="G165" s="99">
        <f>RES_hhdet_tesh!G165/RES_summary!G$19</f>
        <v>2.1564961219208918</v>
      </c>
      <c r="H165" s="99">
        <f>RES_hhdet_tesh!H165/RES_summary!H$19</f>
        <v>3.4968213173348213</v>
      </c>
      <c r="I165" s="99">
        <f>RES_hhdet_tesh!I165/RES_summary!I$19</f>
        <v>1.7091298205869134</v>
      </c>
      <c r="J165" s="99">
        <f>RES_hhdet_tesh!J165/RES_summary!J$19</f>
        <v>1.7479148067303527</v>
      </c>
      <c r="K165" s="99">
        <f>RES_hhdet_tesh!K165/RES_summary!K$19</f>
        <v>1.62319686020336</v>
      </c>
      <c r="L165" s="99">
        <f>RES_hhdet_tesh!L165/RES_summary!L$19</f>
        <v>2.4105321904602559</v>
      </c>
      <c r="M165" s="99">
        <f>RES_hhdet_tesh!M165/RES_summary!M$19</f>
        <v>2.1368754862755832</v>
      </c>
      <c r="N165" s="99">
        <f>RES_hhdet_tesh!N165/RES_summary!N$19</f>
        <v>3.2221992671737092</v>
      </c>
      <c r="O165" s="99">
        <f>RES_hhdet_tesh!O165/RES_summary!O$19</f>
        <v>3.431460715318106</v>
      </c>
      <c r="P165" s="99">
        <f>RES_hhdet_tesh!P165/RES_summary!P$19</f>
        <v>3.4948759451703633</v>
      </c>
      <c r="Q165" s="99">
        <f>RES_hhdet_tesh!Q165/RES_summary!Q$19</f>
        <v>3.9841903391644493</v>
      </c>
      <c r="R165" s="99">
        <f>RES_hhdet_tesh!R165/RES_summary!R$19</f>
        <v>3.7979760945961738</v>
      </c>
      <c r="S165" s="99">
        <f>RES_hhdet_tesh!S165/RES_summary!S$19</f>
        <v>3.1804382186033404</v>
      </c>
      <c r="T165" s="99">
        <f>RES_hhdet_tesh!T165/RES_summary!T$19</f>
        <v>3.3594933604696262</v>
      </c>
      <c r="U165" s="99">
        <f>RES_hhdet_tesh!U165/RES_summary!U$19</f>
        <v>3.2610879608171892</v>
      </c>
      <c r="V165" s="99">
        <f>RES_hhdet_tesh!V165/RES_summary!V$19</f>
        <v>3.2905678360745041</v>
      </c>
      <c r="W165" s="99">
        <f>RES_hhdet_tesh!W165/RES_summary!W$19</f>
        <v>2.844606615041279</v>
      </c>
      <c r="DA165" s="63" t="s">
        <v>3069</v>
      </c>
    </row>
    <row r="166" spans="1:105" ht="12" customHeight="1" x14ac:dyDescent="0.25">
      <c r="A166" s="121" t="s">
        <v>55</v>
      </c>
      <c r="B166" s="123">
        <v>8.8533358184043873</v>
      </c>
      <c r="C166" s="123">
        <v>8.2281166926566041</v>
      </c>
      <c r="D166" s="123">
        <v>8.1926155027684207</v>
      </c>
      <c r="E166" s="123">
        <v>7.7242140817011453</v>
      </c>
      <c r="F166" s="123">
        <v>8.2183113429922283</v>
      </c>
      <c r="G166" s="123">
        <v>8.1471856511122525</v>
      </c>
      <c r="H166" s="123">
        <v>7.8570876384195012</v>
      </c>
      <c r="I166" s="123">
        <v>7.4612305019429446</v>
      </c>
      <c r="J166" s="123">
        <v>7.4406094573678976</v>
      </c>
      <c r="K166" s="123">
        <v>7.1816538220866208</v>
      </c>
      <c r="L166" s="123">
        <v>6.856843361607603</v>
      </c>
      <c r="M166" s="123">
        <v>7.87747973125445</v>
      </c>
      <c r="N166" s="123">
        <v>6.7544095209631623</v>
      </c>
      <c r="O166" s="123">
        <v>9.2393094753103906</v>
      </c>
      <c r="P166" s="123">
        <v>11.522552936077899</v>
      </c>
      <c r="Q166" s="123">
        <v>7.0504822801216944</v>
      </c>
      <c r="R166" s="123">
        <v>7.1012001165999381</v>
      </c>
      <c r="S166" s="123">
        <v>7.2440468778330622</v>
      </c>
      <c r="T166" s="123">
        <v>7.7485031227120125</v>
      </c>
      <c r="U166" s="123">
        <v>8.0326647571278702</v>
      </c>
      <c r="V166" s="123">
        <v>7.5108691638962881</v>
      </c>
      <c r="W166" s="123">
        <v>7.5915055831982929</v>
      </c>
      <c r="DA166" s="130" t="s">
        <v>3070</v>
      </c>
    </row>
    <row r="167" spans="1:105" ht="12" customHeight="1" x14ac:dyDescent="0.25">
      <c r="A167" s="97" t="s">
        <v>124</v>
      </c>
      <c r="B167" s="99">
        <v>9.0347084014413124</v>
      </c>
      <c r="C167" s="99">
        <v>8.8048985006800624</v>
      </c>
      <c r="D167" s="99">
        <v>6.5935021030903167</v>
      </c>
      <c r="E167" s="99">
        <v>2.9006408409377586</v>
      </c>
      <c r="F167" s="99">
        <v>6.8043328796032041</v>
      </c>
      <c r="G167" s="99">
        <v>9.8910710184510133</v>
      </c>
      <c r="H167" s="99">
        <v>10.273352154198186</v>
      </c>
      <c r="I167" s="99">
        <v>4.4184230437717869</v>
      </c>
      <c r="J167" s="99">
        <v>3.8577916930561531</v>
      </c>
      <c r="K167" s="99">
        <v>9.9526543717962408</v>
      </c>
      <c r="L167" s="99">
        <v>10.862942990513078</v>
      </c>
      <c r="M167" s="99">
        <v>5.6406670642740506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DA167" s="63" t="s">
        <v>3071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10.274679810976776</v>
      </c>
      <c r="I168" s="99">
        <v>4.4195301079298988</v>
      </c>
      <c r="J168" s="99">
        <v>3.8575330757596702</v>
      </c>
      <c r="K168" s="99">
        <v>9.9126451075620849</v>
      </c>
      <c r="L168" s="99">
        <v>10.819842888516316</v>
      </c>
      <c r="M168" s="99">
        <v>5.6303781941965179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3072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5.0470606259047051</v>
      </c>
      <c r="I169" s="102">
        <v>2.2064544181415888</v>
      </c>
      <c r="J169" s="102">
        <v>1.7795211677219187</v>
      </c>
      <c r="K169" s="102">
        <v>4.6738496735958694</v>
      </c>
      <c r="L169" s="102">
        <v>5.3298497885870946</v>
      </c>
      <c r="M169" s="102">
        <v>2.8628295030753232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3073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5.2276191850720704</v>
      </c>
      <c r="I170" s="105">
        <v>2.2130756897883095</v>
      </c>
      <c r="J170" s="105">
        <v>2.0780119080377517</v>
      </c>
      <c r="K170" s="105">
        <v>5.2387954339662137</v>
      </c>
      <c r="L170" s="105">
        <v>5.4899930999292224</v>
      </c>
      <c r="M170" s="105">
        <v>2.7675486911211942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3074</v>
      </c>
    </row>
    <row r="171" spans="1:105" ht="12" customHeight="1" x14ac:dyDescent="0.25">
      <c r="A171" s="106" t="s">
        <v>122</v>
      </c>
      <c r="B171" s="102">
        <v>8.8290748834524209</v>
      </c>
      <c r="C171" s="102">
        <v>8.1648208300438547</v>
      </c>
      <c r="D171" s="102">
        <v>8.3156674253529737</v>
      </c>
      <c r="E171" s="102">
        <v>8.2155362300971451</v>
      </c>
      <c r="F171" s="102">
        <v>8.3372961258903295</v>
      </c>
      <c r="G171" s="102">
        <v>7.9934812586471979</v>
      </c>
      <c r="H171" s="102">
        <v>7.640382977072754</v>
      </c>
      <c r="I171" s="102">
        <v>7.6795050021712079</v>
      </c>
      <c r="J171" s="102">
        <v>7.7330342746281842</v>
      </c>
      <c r="K171" s="102">
        <v>7.0335180295200157</v>
      </c>
      <c r="L171" s="102">
        <v>6.6713531111566198</v>
      </c>
      <c r="M171" s="102">
        <v>7.9270812320025854</v>
      </c>
      <c r="N171" s="102">
        <v>6.7501070282258686</v>
      </c>
      <c r="O171" s="102">
        <v>9.2309668180164532</v>
      </c>
      <c r="P171" s="102">
        <v>11.510067691130859</v>
      </c>
      <c r="Q171" s="102">
        <v>7.0390863206282592</v>
      </c>
      <c r="R171" s="102">
        <v>7.0845376169170207</v>
      </c>
      <c r="S171" s="102">
        <v>7.2195076442443513</v>
      </c>
      <c r="T171" s="102">
        <v>7.7155582643687</v>
      </c>
      <c r="U171" s="102">
        <v>8.0089551743234892</v>
      </c>
      <c r="V171" s="102">
        <v>7.4954153745771377</v>
      </c>
      <c r="W171" s="102">
        <v>7.5885750009368014</v>
      </c>
      <c r="DA171" s="131" t="s">
        <v>3075</v>
      </c>
    </row>
    <row r="172" spans="1:105" ht="12" customHeight="1" x14ac:dyDescent="0.25">
      <c r="A172" s="107" t="s">
        <v>121</v>
      </c>
      <c r="B172" s="105">
        <v>8.8290748834524191</v>
      </c>
      <c r="C172" s="105">
        <v>8.1656336544787074</v>
      </c>
      <c r="D172" s="105">
        <v>8.3181820783976104</v>
      </c>
      <c r="E172" s="105">
        <v>8.21834118711614</v>
      </c>
      <c r="F172" s="105">
        <v>8.3403055093846987</v>
      </c>
      <c r="G172" s="105">
        <v>7.9961800254978117</v>
      </c>
      <c r="H172" s="105">
        <v>7.6412348577473947</v>
      </c>
      <c r="I172" s="105">
        <v>7.6705079604271074</v>
      </c>
      <c r="J172" s="105">
        <v>7.7277519047996108</v>
      </c>
      <c r="K172" s="105">
        <v>7.0071005720281168</v>
      </c>
      <c r="L172" s="105">
        <v>6.6522631431060679</v>
      </c>
      <c r="M172" s="105">
        <v>7.9221113268855454</v>
      </c>
      <c r="N172" s="105">
        <v>6.7572283389209353</v>
      </c>
      <c r="O172" s="105">
        <v>9.2453609224149815</v>
      </c>
      <c r="P172" s="105">
        <v>11.533750038799216</v>
      </c>
      <c r="Q172" s="105">
        <v>7.0609910513276848</v>
      </c>
      <c r="R172" s="105">
        <v>7.116973544852609</v>
      </c>
      <c r="S172" s="105">
        <v>7.2659370666031124</v>
      </c>
      <c r="T172" s="105">
        <v>7.7683309058165557</v>
      </c>
      <c r="U172" s="105">
        <v>8.0583580916850028</v>
      </c>
      <c r="V172" s="105">
        <v>7.5207613146286043</v>
      </c>
      <c r="W172" s="105">
        <v>7.5930498421145289</v>
      </c>
      <c r="DA172" s="132" t="s">
        <v>3076</v>
      </c>
    </row>
    <row r="173" spans="1:105" ht="12" customHeight="1" x14ac:dyDescent="0.25">
      <c r="A173" s="108" t="s">
        <v>53</v>
      </c>
      <c r="B173" s="99">
        <v>4.5421966712170212</v>
      </c>
      <c r="C173" s="99">
        <v>4.064863416764859</v>
      </c>
      <c r="D173" s="99">
        <v>4.159665179453472</v>
      </c>
      <c r="E173" s="99">
        <v>4.099730006096892</v>
      </c>
      <c r="F173" s="99">
        <v>4.2157697164215087</v>
      </c>
      <c r="G173" s="99">
        <v>4.0321181177052567</v>
      </c>
      <c r="H173" s="99">
        <v>3.7574245636160359</v>
      </c>
      <c r="I173" s="99">
        <v>3.8260851009833519</v>
      </c>
      <c r="J173" s="99">
        <v>3.8458542528803235</v>
      </c>
      <c r="K173" s="99">
        <v>3.2787643313101369</v>
      </c>
      <c r="L173" s="99">
        <v>3.0208050556715174</v>
      </c>
      <c r="M173" s="99">
        <v>3.8702246264366287</v>
      </c>
      <c r="N173" s="99">
        <v>3.0819124163344593</v>
      </c>
      <c r="O173" s="99">
        <v>4.9786736019311455</v>
      </c>
      <c r="P173" s="99">
        <v>6.7291004060118196</v>
      </c>
      <c r="Q173" s="99">
        <v>2.9802437858749964</v>
      </c>
      <c r="R173" s="99">
        <v>2.9540891313539497</v>
      </c>
      <c r="S173" s="99">
        <v>3.0222283264275633</v>
      </c>
      <c r="T173" s="99">
        <v>3.6948290245554674</v>
      </c>
      <c r="U173" s="99">
        <v>3.7795107954315057</v>
      </c>
      <c r="V173" s="99">
        <v>3.5829979743092801</v>
      </c>
      <c r="W173" s="99">
        <v>3.7891028425517064</v>
      </c>
      <c r="DA173" s="63" t="s">
        <v>3077</v>
      </c>
    </row>
    <row r="174" spans="1:105" ht="12" customHeight="1" x14ac:dyDescent="0.25">
      <c r="A174" s="115" t="s">
        <v>52</v>
      </c>
      <c r="B174" s="110">
        <v>4.2868782122353988</v>
      </c>
      <c r="C174" s="110">
        <v>4.1007702377138484</v>
      </c>
      <c r="D174" s="110">
        <v>4.1585168989441375</v>
      </c>
      <c r="E174" s="110">
        <v>4.1186111810192472</v>
      </c>
      <c r="F174" s="110">
        <v>4.1245357929631918</v>
      </c>
      <c r="G174" s="110">
        <v>3.9640619077925545</v>
      </c>
      <c r="H174" s="110">
        <v>3.8838102941313579</v>
      </c>
      <c r="I174" s="110">
        <v>3.8444228594437546</v>
      </c>
      <c r="J174" s="110">
        <v>3.8818976519192878</v>
      </c>
      <c r="K174" s="110">
        <v>3.7283362407179794</v>
      </c>
      <c r="L174" s="110">
        <v>3.6314580874345492</v>
      </c>
      <c r="M174" s="110">
        <v>4.0518867004489181</v>
      </c>
      <c r="N174" s="110">
        <v>3.6753159225864773</v>
      </c>
      <c r="O174" s="110">
        <v>4.2666873204838369</v>
      </c>
      <c r="P174" s="110">
        <v>4.8046496327873989</v>
      </c>
      <c r="Q174" s="110">
        <v>4.080747265452688</v>
      </c>
      <c r="R174" s="110">
        <v>4.1628844134986602</v>
      </c>
      <c r="S174" s="110">
        <v>4.2437087401755482</v>
      </c>
      <c r="T174" s="110">
        <v>4.0735018812610875</v>
      </c>
      <c r="U174" s="110">
        <v>4.278847296253498</v>
      </c>
      <c r="V174" s="110">
        <v>3.9377633403193233</v>
      </c>
      <c r="W174" s="110">
        <v>3.8039469995628221</v>
      </c>
      <c r="DA174" s="60" t="s">
        <v>3078</v>
      </c>
    </row>
    <row r="175" spans="1:105" ht="12" customHeight="1" x14ac:dyDescent="0.25">
      <c r="A175" s="121" t="s">
        <v>54</v>
      </c>
      <c r="B175" s="123">
        <v>4.5086413020328155</v>
      </c>
      <c r="C175" s="123">
        <v>4.6096876641901021</v>
      </c>
      <c r="D175" s="123">
        <v>4.1008852319434341</v>
      </c>
      <c r="E175" s="123">
        <v>3.8032775635946501</v>
      </c>
      <c r="F175" s="123">
        <v>4.1552513203389241</v>
      </c>
      <c r="G175" s="123">
        <v>4.3150176402007556</v>
      </c>
      <c r="H175" s="123">
        <v>4.2915712420970893</v>
      </c>
      <c r="I175" s="123">
        <v>3.9273738956732078</v>
      </c>
      <c r="J175" s="123">
        <v>4.1395440571861837</v>
      </c>
      <c r="K175" s="123">
        <v>4.5404389735638873</v>
      </c>
      <c r="L175" s="123">
        <v>3.9160021561285925</v>
      </c>
      <c r="M175" s="123">
        <v>4.760303660808896</v>
      </c>
      <c r="N175" s="123">
        <v>4.7841486435117027</v>
      </c>
      <c r="O175" s="123">
        <v>4.9198168745506825</v>
      </c>
      <c r="P175" s="123">
        <v>5.1901795076641024</v>
      </c>
      <c r="Q175" s="123">
        <v>3.610164766796645</v>
      </c>
      <c r="R175" s="123">
        <v>3.672606797958732</v>
      </c>
      <c r="S175" s="123">
        <v>3.2083731100872686</v>
      </c>
      <c r="T175" s="123">
        <v>3.7457165102136605</v>
      </c>
      <c r="U175" s="123">
        <v>4.1129244734429991</v>
      </c>
      <c r="V175" s="123">
        <v>2.5145961976808557</v>
      </c>
      <c r="W175" s="123">
        <v>2.086582658822095</v>
      </c>
      <c r="DA175" s="130" t="s">
        <v>3079</v>
      </c>
    </row>
    <row r="176" spans="1:105" ht="12" customHeight="1" x14ac:dyDescent="0.25">
      <c r="A176" s="97" t="s">
        <v>50</v>
      </c>
      <c r="B176" s="99">
        <v>4.3248397940972287</v>
      </c>
      <c r="C176" s="99">
        <v>5.5209437904184888</v>
      </c>
      <c r="D176" s="99">
        <v>3.1860777323399976</v>
      </c>
      <c r="E176" s="99">
        <v>2.0264563056973248</v>
      </c>
      <c r="F176" s="99">
        <v>3.8604521079082632</v>
      </c>
      <c r="G176" s="99">
        <v>5.1591217951841344</v>
      </c>
      <c r="H176" s="99">
        <v>5.4969598539149747</v>
      </c>
      <c r="I176" s="99">
        <v>2.3788935491270031</v>
      </c>
      <c r="J176" s="99">
        <v>2.6307366720203027</v>
      </c>
      <c r="K176" s="99">
        <v>6.0239720151974856</v>
      </c>
      <c r="L176" s="99">
        <v>5.2507462712309341</v>
      </c>
      <c r="M176" s="99">
        <v>3.4888529504821078</v>
      </c>
      <c r="N176" s="99">
        <v>2.7744036542449391</v>
      </c>
      <c r="O176" s="99">
        <v>3.9822821160905066</v>
      </c>
      <c r="P176" s="99">
        <v>4.8111827619170455</v>
      </c>
      <c r="Q176" s="99">
        <v>3.9104850959591859</v>
      </c>
      <c r="R176" s="99">
        <v>3.8759187829639026</v>
      </c>
      <c r="S176" s="99">
        <v>2.9739903519621436</v>
      </c>
      <c r="T176" s="99">
        <v>3.2861248570333039</v>
      </c>
      <c r="U176" s="99">
        <v>4.0596252707554257</v>
      </c>
      <c r="V176" s="99">
        <v>3.1927883846244209</v>
      </c>
      <c r="W176" s="99">
        <v>1.6466789042644965</v>
      </c>
      <c r="DA176" s="63" t="s">
        <v>3080</v>
      </c>
    </row>
    <row r="177" spans="1:105" ht="12" customHeight="1" x14ac:dyDescent="0.25">
      <c r="A177" s="109" t="s">
        <v>120</v>
      </c>
      <c r="B177" s="110">
        <v>4.6303849143413851</v>
      </c>
      <c r="C177" s="110">
        <v>4.1127479896453574</v>
      </c>
      <c r="D177" s="110">
        <v>4.380229177472426</v>
      </c>
      <c r="E177" s="110">
        <v>4.1811739688068705</v>
      </c>
      <c r="F177" s="110">
        <v>4.2202481169471087</v>
      </c>
      <c r="G177" s="110">
        <v>4.0986815333783602</v>
      </c>
      <c r="H177" s="110">
        <v>4.0255594438185778</v>
      </c>
      <c r="I177" s="110">
        <v>4.1799778533149681</v>
      </c>
      <c r="J177" s="110">
        <v>4.4016933746720763</v>
      </c>
      <c r="K177" s="110">
        <v>4.2171981009898669</v>
      </c>
      <c r="L177" s="110">
        <v>3.6461358596324907</v>
      </c>
      <c r="M177" s="110">
        <v>4.9001182583772618</v>
      </c>
      <c r="N177" s="110">
        <v>4.901302070934813</v>
      </c>
      <c r="O177" s="110">
        <v>4.9655110001911478</v>
      </c>
      <c r="P177" s="110">
        <v>5.2115751025815529</v>
      </c>
      <c r="Q177" s="110">
        <v>3.5913427778810965</v>
      </c>
      <c r="R177" s="110">
        <v>3.6605405484237226</v>
      </c>
      <c r="S177" s="110">
        <v>3.2211399198081945</v>
      </c>
      <c r="T177" s="110">
        <v>3.7756407824723319</v>
      </c>
      <c r="U177" s="110">
        <v>4.1173448346939852</v>
      </c>
      <c r="V177" s="110">
        <v>2.4526780940293427</v>
      </c>
      <c r="W177" s="110">
        <v>2.1172628892133698</v>
      </c>
      <c r="DA177" s="60" t="s">
        <v>3081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3082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61.844403880092564</v>
      </c>
      <c r="C3" s="118">
        <f t="shared" si="0"/>
        <v>59.013214988598037</v>
      </c>
      <c r="D3" s="118">
        <f t="shared" si="0"/>
        <v>58.065595858880087</v>
      </c>
      <c r="E3" s="118">
        <f t="shared" si="0"/>
        <v>53.665874369127124</v>
      </c>
      <c r="F3" s="118">
        <f t="shared" si="0"/>
        <v>58.584196221076695</v>
      </c>
      <c r="G3" s="118">
        <f t="shared" si="0"/>
        <v>69.094416871773234</v>
      </c>
      <c r="H3" s="118">
        <f t="shared" si="0"/>
        <v>63.843566427606419</v>
      </c>
      <c r="I3" s="118">
        <f t="shared" si="0"/>
        <v>57.33762744616768</v>
      </c>
      <c r="J3" s="118">
        <f t="shared" si="0"/>
        <v>55.277989518556232</v>
      </c>
      <c r="K3" s="118">
        <f t="shared" si="0"/>
        <v>58.525593539989288</v>
      </c>
      <c r="L3" s="118">
        <f t="shared" si="0"/>
        <v>63.504477389119202</v>
      </c>
      <c r="M3" s="118">
        <f t="shared" si="0"/>
        <v>53.568333330933072</v>
      </c>
      <c r="N3" s="118">
        <f t="shared" si="0"/>
        <v>43.098542523241818</v>
      </c>
      <c r="O3" s="118">
        <f t="shared" si="0"/>
        <v>55.275309760256341</v>
      </c>
      <c r="P3" s="118">
        <f t="shared" si="0"/>
        <v>42.366396290774041</v>
      </c>
      <c r="Q3" s="118">
        <f t="shared" si="0"/>
        <v>52.357303262757021</v>
      </c>
      <c r="R3" s="118">
        <f t="shared" ref="R3:V3" si="1">R4+R7+R9+R19</f>
        <v>55.867046990915959</v>
      </c>
      <c r="S3" s="118">
        <f t="shared" si="1"/>
        <v>45.400783378360877</v>
      </c>
      <c r="T3" s="118">
        <f t="shared" si="1"/>
        <v>35.543724099184146</v>
      </c>
      <c r="U3" s="118">
        <f t="shared" si="1"/>
        <v>39.064247274534537</v>
      </c>
      <c r="V3" s="118">
        <f t="shared" si="1"/>
        <v>39.533202237110459</v>
      </c>
      <c r="W3" s="118">
        <f t="shared" ref="W3" si="2">W4+W7+W9+W19</f>
        <v>45.104882965702295</v>
      </c>
      <c r="DA3" s="129" t="s">
        <v>3083</v>
      </c>
    </row>
    <row r="4" spans="1:105" ht="12.95" customHeight="1" x14ac:dyDescent="0.25">
      <c r="A4" s="121" t="s">
        <v>57</v>
      </c>
      <c r="B4" s="123">
        <f t="shared" ref="B4:Q4" si="3">SUM(B5:B6)</f>
        <v>60.803412767326265</v>
      </c>
      <c r="C4" s="123">
        <f t="shared" si="3"/>
        <v>57.843811475143013</v>
      </c>
      <c r="D4" s="123">
        <f t="shared" si="3"/>
        <v>57.510660072185146</v>
      </c>
      <c r="E4" s="123">
        <f t="shared" si="3"/>
        <v>53.344007936970847</v>
      </c>
      <c r="F4" s="123">
        <f t="shared" si="3"/>
        <v>57.881665331937597</v>
      </c>
      <c r="G4" s="123">
        <f t="shared" si="3"/>
        <v>68.080254706501975</v>
      </c>
      <c r="H4" s="123">
        <f t="shared" si="3"/>
        <v>62.880368005297477</v>
      </c>
      <c r="I4" s="123">
        <f t="shared" si="3"/>
        <v>57.014323798342573</v>
      </c>
      <c r="J4" s="123">
        <f t="shared" si="3"/>
        <v>54.934070921764999</v>
      </c>
      <c r="K4" s="123">
        <f t="shared" si="3"/>
        <v>57.745980863498374</v>
      </c>
      <c r="L4" s="123">
        <f t="shared" si="3"/>
        <v>62.92027931689077</v>
      </c>
      <c r="M4" s="123">
        <f t="shared" si="3"/>
        <v>53.372162281280403</v>
      </c>
      <c r="N4" s="123">
        <f t="shared" si="3"/>
        <v>43.042297369833612</v>
      </c>
      <c r="O4" s="123">
        <f t="shared" si="3"/>
        <v>55.218514113619811</v>
      </c>
      <c r="P4" s="123">
        <f t="shared" si="3"/>
        <v>42.294485202761564</v>
      </c>
      <c r="Q4" s="123">
        <f t="shared" si="3"/>
        <v>52.302751958391106</v>
      </c>
      <c r="R4" s="123">
        <f t="shared" ref="R4:V4" si="4">SUM(R5:R6)</f>
        <v>55.815017428320822</v>
      </c>
      <c r="S4" s="123">
        <f t="shared" si="4"/>
        <v>45.367415281695536</v>
      </c>
      <c r="T4" s="123">
        <f t="shared" si="4"/>
        <v>35.497433189073242</v>
      </c>
      <c r="U4" s="123">
        <f t="shared" si="4"/>
        <v>39.011744415262221</v>
      </c>
      <c r="V4" s="123">
        <f t="shared" si="4"/>
        <v>39.47744041501111</v>
      </c>
      <c r="W4" s="123">
        <f t="shared" ref="W4" si="5">SUM(W5:W6)</f>
        <v>45.087317761082701</v>
      </c>
      <c r="DA4" s="130" t="s">
        <v>3084</v>
      </c>
    </row>
    <row r="5" spans="1:105" ht="12" customHeight="1" x14ac:dyDescent="0.25">
      <c r="A5" s="97" t="s">
        <v>51</v>
      </c>
      <c r="B5" s="99">
        <v>60.803412767326265</v>
      </c>
      <c r="C5" s="99">
        <v>57.843811475143013</v>
      </c>
      <c r="D5" s="99">
        <v>57.510660072185146</v>
      </c>
      <c r="E5" s="99">
        <v>53.344007936970847</v>
      </c>
      <c r="F5" s="99">
        <v>57.881665331937597</v>
      </c>
      <c r="G5" s="99">
        <v>68.080254706501975</v>
      </c>
      <c r="H5" s="99">
        <v>62.880368005297477</v>
      </c>
      <c r="I5" s="99">
        <v>57.014323798342573</v>
      </c>
      <c r="J5" s="99">
        <v>54.934070921764999</v>
      </c>
      <c r="K5" s="99">
        <v>57.745980863498374</v>
      </c>
      <c r="L5" s="99">
        <v>62.92027931689077</v>
      </c>
      <c r="M5" s="99">
        <v>53.372162281280403</v>
      </c>
      <c r="N5" s="99">
        <v>43.042297369833612</v>
      </c>
      <c r="O5" s="99">
        <v>55.218514113619811</v>
      </c>
      <c r="P5" s="99">
        <v>42.294485202761564</v>
      </c>
      <c r="Q5" s="99">
        <v>52.302751958391106</v>
      </c>
      <c r="R5" s="99">
        <v>55.815017428320822</v>
      </c>
      <c r="S5" s="99">
        <v>45.367415281695536</v>
      </c>
      <c r="T5" s="99">
        <v>35.497433189073242</v>
      </c>
      <c r="U5" s="99">
        <v>39.011744415262221</v>
      </c>
      <c r="V5" s="99">
        <v>39.47744041501111</v>
      </c>
      <c r="W5" s="99">
        <v>45.087317761082701</v>
      </c>
      <c r="DA5" s="63" t="s">
        <v>3085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3086</v>
      </c>
    </row>
    <row r="7" spans="1:105" ht="12.95" customHeight="1" x14ac:dyDescent="0.25">
      <c r="A7" s="121" t="s">
        <v>92</v>
      </c>
      <c r="B7" s="123">
        <f t="shared" ref="B7:W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3087</v>
      </c>
    </row>
    <row r="8" spans="1:105" ht="12" customHeight="1" x14ac:dyDescent="0.25">
      <c r="A8" s="97" t="s">
        <v>53</v>
      </c>
      <c r="B8" s="99">
        <v>0</v>
      </c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3088</v>
      </c>
    </row>
    <row r="9" spans="1:105" ht="12" customHeight="1" x14ac:dyDescent="0.25">
      <c r="A9" s="121" t="s">
        <v>55</v>
      </c>
      <c r="B9" s="123">
        <v>0.40380882842448518</v>
      </c>
      <c r="C9" s="123">
        <v>0.3613444867144926</v>
      </c>
      <c r="D9" s="123">
        <v>0.18149390867523527</v>
      </c>
      <c r="E9" s="123">
        <v>9.9190402151174029E-2</v>
      </c>
      <c r="F9" s="123">
        <v>0.21934125657770018</v>
      </c>
      <c r="G9" s="123">
        <v>0.33783859525161331</v>
      </c>
      <c r="H9" s="123">
        <v>0.34323855367950007</v>
      </c>
      <c r="I9" s="123">
        <v>0.11312682247206855</v>
      </c>
      <c r="J9" s="123">
        <v>0.10826344624966622</v>
      </c>
      <c r="K9" s="123">
        <v>0.22985086380129799</v>
      </c>
      <c r="L9" s="123">
        <v>0.22001989916401277</v>
      </c>
      <c r="M9" s="123">
        <v>5.6010291560838872E-2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DA9" s="130" t="s">
        <v>3089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3090</v>
      </c>
    </row>
    <row r="11" spans="1:105" ht="12" customHeight="1" x14ac:dyDescent="0.25">
      <c r="A11" s="97" t="s">
        <v>124</v>
      </c>
      <c r="B11" s="99">
        <v>3.4257188521285999</v>
      </c>
      <c r="C11" s="99">
        <v>3.3386194828831988</v>
      </c>
      <c r="D11" s="99">
        <v>2.497929322030211</v>
      </c>
      <c r="E11" s="99">
        <v>1.0991368887021986</v>
      </c>
      <c r="F11" s="99">
        <v>2.566292701959092</v>
      </c>
      <c r="G11" s="99">
        <v>3.6937019747509718</v>
      </c>
      <c r="H11" s="99">
        <v>3.7388485311516977</v>
      </c>
      <c r="I11" s="99">
        <v>1.5894318557325633</v>
      </c>
      <c r="J11" s="99">
        <v>1.3868031924362005</v>
      </c>
      <c r="K11" s="99">
        <v>3.5754578813535245</v>
      </c>
      <c r="L11" s="99">
        <v>3.8827041028943432</v>
      </c>
      <c r="M11" s="99">
        <v>1.9790303018163067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3091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3092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3093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3094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3095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3096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3097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3098</v>
      </c>
    </row>
    <row r="19" spans="1:105" ht="12" customHeight="1" x14ac:dyDescent="0.25">
      <c r="A19" s="121" t="s">
        <v>54</v>
      </c>
      <c r="B19" s="123">
        <v>0.63718228434181012</v>
      </c>
      <c r="C19" s="123">
        <v>0.80805902674053032</v>
      </c>
      <c r="D19" s="123">
        <v>0.37344187801970602</v>
      </c>
      <c r="E19" s="123">
        <v>0.22267603000510658</v>
      </c>
      <c r="F19" s="123">
        <v>0.48318963256139752</v>
      </c>
      <c r="G19" s="123">
        <v>0.6763235700196516</v>
      </c>
      <c r="H19" s="123">
        <v>0.6199598686294403</v>
      </c>
      <c r="I19" s="123">
        <v>0.21017682535303903</v>
      </c>
      <c r="J19" s="123">
        <v>0.23565515054156927</v>
      </c>
      <c r="K19" s="123">
        <v>0.54976181268961444</v>
      </c>
      <c r="L19" s="123">
        <v>0.36417817306441624</v>
      </c>
      <c r="M19" s="123">
        <v>0.14016075809183276</v>
      </c>
      <c r="N19" s="123">
        <v>5.6245153408202339E-2</v>
      </c>
      <c r="O19" s="123">
        <v>5.6795646636528314E-2</v>
      </c>
      <c r="P19" s="123">
        <v>7.1911088012475533E-2</v>
      </c>
      <c r="Q19" s="123">
        <v>5.455130436591582E-2</v>
      </c>
      <c r="R19" s="123">
        <v>5.2029562595139633E-2</v>
      </c>
      <c r="S19" s="123">
        <v>3.3368096665343669E-2</v>
      </c>
      <c r="T19" s="123">
        <v>4.6290910110902236E-2</v>
      </c>
      <c r="U19" s="123">
        <v>5.2502859272318701E-2</v>
      </c>
      <c r="V19" s="123">
        <v>5.5761822099348678E-2</v>
      </c>
      <c r="W19" s="123">
        <v>1.7565204619596521E-2</v>
      </c>
      <c r="DA19" s="130" t="s">
        <v>3099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3100</v>
      </c>
    </row>
    <row r="21" spans="1:105" ht="12" customHeight="1" x14ac:dyDescent="0.25">
      <c r="A21" s="97" t="s">
        <v>50</v>
      </c>
      <c r="B21" s="99">
        <v>1.597093258155446</v>
      </c>
      <c r="C21" s="99">
        <v>2.0387950828530301</v>
      </c>
      <c r="D21" s="99">
        <v>1.1765668807488328</v>
      </c>
      <c r="E21" s="99">
        <v>0.7483374778860139</v>
      </c>
      <c r="F21" s="99">
        <v>1.4252063952021052</v>
      </c>
      <c r="G21" s="99">
        <v>1.8960182133884249</v>
      </c>
      <c r="H21" s="99">
        <v>2.0115719141699921</v>
      </c>
      <c r="I21" s="99">
        <v>0.86852482241476425</v>
      </c>
      <c r="J21" s="99">
        <v>0.96047326508609288</v>
      </c>
      <c r="K21" s="99">
        <v>2.1990472507584577</v>
      </c>
      <c r="L21" s="99">
        <v>1.9167272266548221</v>
      </c>
      <c r="M21" s="99">
        <v>1.2734606020915089</v>
      </c>
      <c r="N21" s="99">
        <v>1.0124127613476421</v>
      </c>
      <c r="O21" s="99">
        <v>1.4523458211340809</v>
      </c>
      <c r="P21" s="99">
        <v>1.7546305475044031</v>
      </c>
      <c r="Q21" s="99">
        <v>1.4261269569946564</v>
      </c>
      <c r="R21" s="99">
        <v>1.4134697838346266</v>
      </c>
      <c r="S21" s="99">
        <v>1.0844631416236692</v>
      </c>
      <c r="T21" s="99">
        <v>1.1977772991195954</v>
      </c>
      <c r="U21" s="99">
        <v>1.4775804680923978</v>
      </c>
      <c r="V21" s="99">
        <v>1.1598458996664527</v>
      </c>
      <c r="W21" s="99">
        <v>0.59721695706628164</v>
      </c>
      <c r="DA21" s="63" t="s">
        <v>3101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3102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50.796684986150915</v>
      </c>
      <c r="C24" s="118">
        <f t="shared" si="7"/>
        <v>54.74220576802027</v>
      </c>
      <c r="D24" s="118">
        <f t="shared" si="7"/>
        <v>33.59988550888481</v>
      </c>
      <c r="E24" s="118">
        <f t="shared" si="7"/>
        <v>23.607411476465749</v>
      </c>
      <c r="F24" s="118">
        <f t="shared" si="7"/>
        <v>52.103112265786301</v>
      </c>
      <c r="G24" s="118">
        <f t="shared" si="7"/>
        <v>77.683318125096093</v>
      </c>
      <c r="H24" s="118">
        <f t="shared" si="7"/>
        <v>77.766939005568304</v>
      </c>
      <c r="I24" s="118">
        <f t="shared" si="7"/>
        <v>31.742138307199081</v>
      </c>
      <c r="J24" s="118">
        <f t="shared" si="7"/>
        <v>38.199980671762276</v>
      </c>
      <c r="K24" s="118">
        <f t="shared" si="7"/>
        <v>44.855674424426738</v>
      </c>
      <c r="L24" s="118">
        <f t="shared" si="7"/>
        <v>104.79557902241031</v>
      </c>
      <c r="M24" s="118">
        <f t="shared" si="7"/>
        <v>12.947721970842423</v>
      </c>
      <c r="N24" s="118">
        <f t="shared" si="7"/>
        <v>2.9056414973420712</v>
      </c>
      <c r="O24" s="118">
        <f t="shared" si="7"/>
        <v>4.1113430630031136</v>
      </c>
      <c r="P24" s="118">
        <f t="shared" si="7"/>
        <v>11.37567068106258</v>
      </c>
      <c r="Q24" s="118">
        <f t="shared" si="7"/>
        <v>48.367449773566321</v>
      </c>
      <c r="R24" s="118">
        <f t="shared" ref="R24:V24" si="8">R25+R28+R30+R39</f>
        <v>36.150448214448609</v>
      </c>
      <c r="S24" s="118">
        <f t="shared" si="8"/>
        <v>25.00450654293082</v>
      </c>
      <c r="T24" s="118">
        <f t="shared" si="8"/>
        <v>29.133655250973614</v>
      </c>
      <c r="U24" s="118">
        <f t="shared" si="8"/>
        <v>48.318147043851397</v>
      </c>
      <c r="V24" s="118">
        <f t="shared" si="8"/>
        <v>5.8055969752495509</v>
      </c>
      <c r="W24" s="118">
        <f t="shared" ref="W24" si="9">W25+W28+W30+W39</f>
        <v>36.087094756859109</v>
      </c>
      <c r="DA24" s="129" t="s">
        <v>3103</v>
      </c>
    </row>
    <row r="25" spans="1:105" ht="12.95" customHeight="1" x14ac:dyDescent="0.25">
      <c r="A25" s="121" t="s">
        <v>57</v>
      </c>
      <c r="B25" s="123">
        <f t="shared" ref="B25:Q25" si="10">SUM(B26:B27)</f>
        <v>49.755975422307301</v>
      </c>
      <c r="C25" s="123">
        <f t="shared" si="10"/>
        <v>53.566708007273931</v>
      </c>
      <c r="D25" s="123">
        <f t="shared" si="10"/>
        <v>33.014777593233134</v>
      </c>
      <c r="E25" s="123">
        <f t="shared" si="10"/>
        <v>23.277834498109844</v>
      </c>
      <c r="F25" s="123">
        <f t="shared" si="10"/>
        <v>51.401841191134316</v>
      </c>
      <c r="G25" s="123">
        <f t="shared" si="10"/>
        <v>76.611475525522465</v>
      </c>
      <c r="H25" s="123">
        <f t="shared" si="10"/>
        <v>76.740737877939125</v>
      </c>
      <c r="I25" s="123">
        <f t="shared" si="10"/>
        <v>31.358137335284962</v>
      </c>
      <c r="J25" s="123">
        <f t="shared" si="10"/>
        <v>37.811335624407938</v>
      </c>
      <c r="K25" s="123">
        <f t="shared" si="10"/>
        <v>43.944674362384795</v>
      </c>
      <c r="L25" s="123">
        <f t="shared" si="10"/>
        <v>103.96177247934108</v>
      </c>
      <c r="M25" s="123">
        <f t="shared" si="10"/>
        <v>12.54364412585308</v>
      </c>
      <c r="N25" s="123">
        <f t="shared" si="10"/>
        <v>2.7675438596491375</v>
      </c>
      <c r="O25" s="123">
        <f t="shared" si="10"/>
        <v>4.0233348262704309</v>
      </c>
      <c r="P25" s="123">
        <f t="shared" si="10"/>
        <v>11.248078401320024</v>
      </c>
      <c r="Q25" s="123">
        <f t="shared" si="10"/>
        <v>48.217349228133763</v>
      </c>
      <c r="R25" s="123">
        <f t="shared" ref="R25:V25" si="11">SUM(R26:R27)</f>
        <v>36.012560350649785</v>
      </c>
      <c r="S25" s="123">
        <f t="shared" si="11"/>
        <v>24.910205400180935</v>
      </c>
      <c r="T25" s="123">
        <f t="shared" si="11"/>
        <v>29.037792632350801</v>
      </c>
      <c r="U25" s="123">
        <f t="shared" si="11"/>
        <v>48.265277792995107</v>
      </c>
      <c r="V25" s="123">
        <f t="shared" si="11"/>
        <v>5.8055969752495509</v>
      </c>
      <c r="W25" s="123">
        <f t="shared" ref="W25" si="12">SUM(W26:W27)</f>
        <v>36.087094756859109</v>
      </c>
      <c r="DA25" s="130" t="s">
        <v>3104</v>
      </c>
    </row>
    <row r="26" spans="1:105" ht="12" customHeight="1" x14ac:dyDescent="0.25">
      <c r="A26" s="97" t="s">
        <v>74</v>
      </c>
      <c r="B26" s="99">
        <v>49.755975422307301</v>
      </c>
      <c r="C26" s="99">
        <v>53.566708007273931</v>
      </c>
      <c r="D26" s="99">
        <v>33.014777593233134</v>
      </c>
      <c r="E26" s="99">
        <v>23.277834498109844</v>
      </c>
      <c r="F26" s="99">
        <v>51.401841191134316</v>
      </c>
      <c r="G26" s="99">
        <v>76.611475525522465</v>
      </c>
      <c r="H26" s="99">
        <v>76.740737877939125</v>
      </c>
      <c r="I26" s="99">
        <v>31.358137335284962</v>
      </c>
      <c r="J26" s="99">
        <v>37.811335624407938</v>
      </c>
      <c r="K26" s="99">
        <v>43.944674362384795</v>
      </c>
      <c r="L26" s="99">
        <v>103.96177247934108</v>
      </c>
      <c r="M26" s="99">
        <v>12.54364412585308</v>
      </c>
      <c r="N26" s="99">
        <v>2.7675438596491375</v>
      </c>
      <c r="O26" s="99">
        <v>4.0233348262704309</v>
      </c>
      <c r="P26" s="99">
        <v>11.248078401320024</v>
      </c>
      <c r="Q26" s="99">
        <v>48.217349228133763</v>
      </c>
      <c r="R26" s="99">
        <v>36.012560350649785</v>
      </c>
      <c r="S26" s="99">
        <v>24.910205400180935</v>
      </c>
      <c r="T26" s="99">
        <v>29.037792632350801</v>
      </c>
      <c r="U26" s="99">
        <v>48.265277792995107</v>
      </c>
      <c r="V26" s="99">
        <v>5.8055969752495509</v>
      </c>
      <c r="W26" s="99">
        <v>36.087094756859109</v>
      </c>
      <c r="DA26" s="63" t="s">
        <v>3105</v>
      </c>
    </row>
    <row r="27" spans="1:105" ht="12" customHeight="1" x14ac:dyDescent="0.25">
      <c r="A27" s="97" t="s">
        <v>53</v>
      </c>
      <c r="B27" s="99">
        <v>0</v>
      </c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3106</v>
      </c>
    </row>
    <row r="28" spans="1:105" ht="12.95" customHeight="1" x14ac:dyDescent="0.25">
      <c r="A28" s="121" t="s">
        <v>92</v>
      </c>
      <c r="B28" s="123">
        <f t="shared" ref="B28:W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3107</v>
      </c>
    </row>
    <row r="29" spans="1:105" ht="12" customHeight="1" x14ac:dyDescent="0.25">
      <c r="A29" s="97" t="s">
        <v>53</v>
      </c>
      <c r="B29" s="99">
        <v>0</v>
      </c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3108</v>
      </c>
    </row>
    <row r="30" spans="1:105" ht="12" customHeight="1" x14ac:dyDescent="0.25">
      <c r="A30" s="121" t="s">
        <v>55</v>
      </c>
      <c r="B30" s="123">
        <v>0.40430438229436516</v>
      </c>
      <c r="C30" s="123">
        <v>0.36324179973769199</v>
      </c>
      <c r="D30" s="123">
        <v>0.18441160268515006</v>
      </c>
      <c r="E30" s="123">
        <v>9.1943350280678821E-2</v>
      </c>
      <c r="F30" s="123">
        <v>0.19810150840587543</v>
      </c>
      <c r="G30" s="123">
        <v>0.34331750878675155</v>
      </c>
      <c r="H30" s="123">
        <v>0.35788708398870023</v>
      </c>
      <c r="I30" s="123">
        <v>0.12273320600335583</v>
      </c>
      <c r="J30" s="123">
        <v>0.11128587208400195</v>
      </c>
      <c r="K30" s="123">
        <v>0.28469514788031802</v>
      </c>
      <c r="L30" s="123">
        <v>0.29645121624937243</v>
      </c>
      <c r="M30" s="123">
        <v>8.2412024384158566E-2</v>
      </c>
      <c r="N30" s="123">
        <v>0</v>
      </c>
      <c r="O30" s="123">
        <v>0</v>
      </c>
      <c r="P30" s="123">
        <v>0</v>
      </c>
      <c r="Q30" s="123">
        <v>0</v>
      </c>
      <c r="R30" s="123">
        <v>0</v>
      </c>
      <c r="S30" s="123">
        <v>0</v>
      </c>
      <c r="T30" s="123">
        <v>0</v>
      </c>
      <c r="U30" s="123">
        <v>0</v>
      </c>
      <c r="V30" s="123">
        <v>0</v>
      </c>
      <c r="W30" s="123">
        <v>0</v>
      </c>
      <c r="DA30" s="130" t="s">
        <v>3109</v>
      </c>
    </row>
    <row r="31" spans="1:105" ht="12" customHeight="1" x14ac:dyDescent="0.25">
      <c r="A31" s="97" t="s">
        <v>141</v>
      </c>
      <c r="B31" s="99">
        <v>3.4257188521285995</v>
      </c>
      <c r="C31" s="99">
        <v>3.3386194828831983</v>
      </c>
      <c r="D31" s="99">
        <v>2.5004043775839464</v>
      </c>
      <c r="E31" s="99">
        <v>1.1002554250254564</v>
      </c>
      <c r="F31" s="99">
        <v>2.567700320491539</v>
      </c>
      <c r="G31" s="99">
        <v>3.6878945298705896</v>
      </c>
      <c r="H31" s="99">
        <v>3.7339552429487721</v>
      </c>
      <c r="I31" s="99">
        <v>1.5890720356223962</v>
      </c>
      <c r="J31" s="99">
        <v>1.3873638719805574</v>
      </c>
      <c r="K31" s="99">
        <v>3.5824139441606682</v>
      </c>
      <c r="L31" s="99">
        <v>3.9131560544917159</v>
      </c>
      <c r="M31" s="99">
        <v>2.0396976035079244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DA31" s="63" t="s">
        <v>3110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3111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3112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3113</v>
      </c>
    </row>
    <row r="35" spans="1:105" ht="12" customHeight="1" x14ac:dyDescent="0.25">
      <c r="A35" s="106" t="s">
        <v>122</v>
      </c>
      <c r="B35" s="102">
        <v>0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3114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3115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3116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3117</v>
      </c>
    </row>
    <row r="39" spans="1:105" ht="12" customHeight="1" x14ac:dyDescent="0.25">
      <c r="A39" s="121" t="s">
        <v>54</v>
      </c>
      <c r="B39" s="123">
        <v>0.63640518154925119</v>
      </c>
      <c r="C39" s="123">
        <v>0.81225596100864705</v>
      </c>
      <c r="D39" s="123">
        <v>0.40069631296652219</v>
      </c>
      <c r="E39" s="123">
        <v>0.23763362807522448</v>
      </c>
      <c r="F39" s="123">
        <v>0.50316956624611009</v>
      </c>
      <c r="G39" s="123">
        <v>0.72852509078687555</v>
      </c>
      <c r="H39" s="123">
        <v>0.66831404364047742</v>
      </c>
      <c r="I39" s="123">
        <v>0.26126776591076345</v>
      </c>
      <c r="J39" s="123">
        <v>0.27735917527033449</v>
      </c>
      <c r="K39" s="123">
        <v>0.6263049141616196</v>
      </c>
      <c r="L39" s="123">
        <v>0.53735532681986842</v>
      </c>
      <c r="M39" s="123">
        <v>0.3216658206051855</v>
      </c>
      <c r="N39" s="123">
        <v>0.13809763769293382</v>
      </c>
      <c r="O39" s="123">
        <v>8.8008236732682418E-2</v>
      </c>
      <c r="P39" s="123">
        <v>0.12759227974255552</v>
      </c>
      <c r="Q39" s="123">
        <v>0.15010054543255608</v>
      </c>
      <c r="R39" s="123">
        <v>0.13788786379882081</v>
      </c>
      <c r="S39" s="123">
        <v>9.4301142749884284E-2</v>
      </c>
      <c r="T39" s="123">
        <v>9.5862618622814533E-2</v>
      </c>
      <c r="U39" s="123">
        <v>5.2869250856292759E-2</v>
      </c>
      <c r="V39" s="123">
        <v>0</v>
      </c>
      <c r="W39" s="123">
        <v>0</v>
      </c>
      <c r="DA39" s="130" t="s">
        <v>3118</v>
      </c>
    </row>
    <row r="40" spans="1:105" ht="12" customHeight="1" x14ac:dyDescent="0.25">
      <c r="A40" s="97" t="s">
        <v>50</v>
      </c>
      <c r="B40" s="99">
        <v>1.5970932581554456</v>
      </c>
      <c r="C40" s="99">
        <v>2.0387950828530297</v>
      </c>
      <c r="D40" s="99">
        <v>1.1765668807488328</v>
      </c>
      <c r="E40" s="99">
        <v>0.7483374778860139</v>
      </c>
      <c r="F40" s="99">
        <v>1.4249423850835219</v>
      </c>
      <c r="G40" s="99">
        <v>1.895303556500231</v>
      </c>
      <c r="H40" s="99">
        <v>2.0113682274948985</v>
      </c>
      <c r="I40" s="99">
        <v>0.8685387893790244</v>
      </c>
      <c r="J40" s="99">
        <v>0.96048455139912148</v>
      </c>
      <c r="K40" s="99">
        <v>2.199349814846618</v>
      </c>
      <c r="L40" s="99">
        <v>1.9170514362222333</v>
      </c>
      <c r="M40" s="99">
        <v>1.2737966495965347</v>
      </c>
      <c r="N40" s="99">
        <v>1.0127160097481815</v>
      </c>
      <c r="O40" s="99">
        <v>1.4521359060892598</v>
      </c>
      <c r="P40" s="99">
        <v>1.7543938464601385</v>
      </c>
      <c r="Q40" s="99">
        <v>1.4259551816092828</v>
      </c>
      <c r="R40" s="99">
        <v>1.4133506039379136</v>
      </c>
      <c r="S40" s="99">
        <v>1.0844631416236692</v>
      </c>
      <c r="T40" s="99">
        <v>1.1982827327851817</v>
      </c>
      <c r="U40" s="99">
        <v>1.4803390239761971</v>
      </c>
      <c r="V40" s="99">
        <v>0</v>
      </c>
      <c r="W40" s="99">
        <v>0</v>
      </c>
      <c r="DA40" s="63" t="s">
        <v>3119</v>
      </c>
    </row>
    <row r="41" spans="1:105" ht="12" customHeight="1" x14ac:dyDescent="0.25">
      <c r="A41" s="109" t="s">
        <v>120</v>
      </c>
      <c r="B41" s="110">
        <v>0</v>
      </c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3120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59.804711739446326</v>
      </c>
      <c r="C43" s="118">
        <f t="shared" si="14"/>
        <v>64.199274429798734</v>
      </c>
      <c r="D43" s="118">
        <f t="shared" si="14"/>
        <v>59.779728423113724</v>
      </c>
      <c r="E43" s="118">
        <f t="shared" si="14"/>
        <v>61.77249429292651</v>
      </c>
      <c r="F43" s="118">
        <f t="shared" si="14"/>
        <v>65.687684544922945</v>
      </c>
      <c r="G43" s="118">
        <f t="shared" si="14"/>
        <v>62.91999234008393</v>
      </c>
      <c r="H43" s="118">
        <f t="shared" si="14"/>
        <v>61.397113533896153</v>
      </c>
      <c r="I43" s="118">
        <f t="shared" si="14"/>
        <v>58.404022884702194</v>
      </c>
      <c r="J43" s="118">
        <f t="shared" si="14"/>
        <v>59.10423703092232</v>
      </c>
      <c r="K43" s="118">
        <f t="shared" si="14"/>
        <v>60.596931815556957</v>
      </c>
      <c r="L43" s="118">
        <f t="shared" si="14"/>
        <v>54.539637912467647</v>
      </c>
      <c r="M43" s="118">
        <f t="shared" si="14"/>
        <v>49.32529799158187</v>
      </c>
      <c r="N43" s="118">
        <f t="shared" si="14"/>
        <v>53.296345261934825</v>
      </c>
      <c r="O43" s="118">
        <f t="shared" si="14"/>
        <v>49.874906078166887</v>
      </c>
      <c r="P43" s="118">
        <f t="shared" si="14"/>
        <v>42.394576198068776</v>
      </c>
      <c r="Q43" s="118">
        <f t="shared" si="14"/>
        <v>48.758143000529799</v>
      </c>
      <c r="R43" s="118">
        <f t="shared" ref="R43:V43" si="15">R44+R47+R49+R58</f>
        <v>49.184262327431583</v>
      </c>
      <c r="S43" s="118">
        <f t="shared" si="15"/>
        <v>45.661055844742904</v>
      </c>
      <c r="T43" s="118">
        <f t="shared" si="15"/>
        <v>43.301344229486581</v>
      </c>
      <c r="U43" s="118">
        <f t="shared" si="15"/>
        <v>35.172482161912043</v>
      </c>
      <c r="V43" s="118">
        <f t="shared" si="15"/>
        <v>39.738263614485795</v>
      </c>
      <c r="W43" s="118">
        <f t="shared" ref="W43" si="16">W44+W47+W49+W58</f>
        <v>37.362982586215594</v>
      </c>
      <c r="DA43" s="129" t="s">
        <v>3121</v>
      </c>
    </row>
    <row r="44" spans="1:105" ht="12.95" customHeight="1" x14ac:dyDescent="0.25">
      <c r="A44" s="121" t="s">
        <v>57</v>
      </c>
      <c r="B44" s="123">
        <f t="shared" ref="B44:Q44" si="17">SUM(B45:B46)</f>
        <v>56.448683407448982</v>
      </c>
      <c r="C44" s="123">
        <f t="shared" si="17"/>
        <v>60.789483661001903</v>
      </c>
      <c r="D44" s="123">
        <f t="shared" si="17"/>
        <v>56.706774047061153</v>
      </c>
      <c r="E44" s="123">
        <f t="shared" si="17"/>
        <v>58.769552219330642</v>
      </c>
      <c r="F44" s="123">
        <f t="shared" si="17"/>
        <v>62.535235624185248</v>
      </c>
      <c r="G44" s="123">
        <f t="shared" si="17"/>
        <v>59.707539840520703</v>
      </c>
      <c r="H44" s="123">
        <f t="shared" si="17"/>
        <v>58.085117368314634</v>
      </c>
      <c r="I44" s="123">
        <f t="shared" si="17"/>
        <v>55.318222440658261</v>
      </c>
      <c r="J44" s="123">
        <f t="shared" si="17"/>
        <v>55.947480687180935</v>
      </c>
      <c r="K44" s="123">
        <f t="shared" si="17"/>
        <v>57.19925932382651</v>
      </c>
      <c r="L44" s="123">
        <f t="shared" si="17"/>
        <v>51.194964553833152</v>
      </c>
      <c r="M44" s="123">
        <f t="shared" si="17"/>
        <v>46.014248971464809</v>
      </c>
      <c r="N44" s="123">
        <f t="shared" si="17"/>
        <v>50.077003330592248</v>
      </c>
      <c r="O44" s="123">
        <f t="shared" si="17"/>
        <v>46.795033051327984</v>
      </c>
      <c r="P44" s="123">
        <f t="shared" si="17"/>
        <v>39.451471926528683</v>
      </c>
      <c r="Q44" s="123">
        <f t="shared" si="17"/>
        <v>45.769606433292239</v>
      </c>
      <c r="R44" s="123">
        <f t="shared" ref="R44:V44" si="18">SUM(R45:R46)</f>
        <v>46.187715671112038</v>
      </c>
      <c r="S44" s="123">
        <f t="shared" si="18"/>
        <v>43.404637236591093</v>
      </c>
      <c r="T44" s="123">
        <f t="shared" si="18"/>
        <v>40.561770555625159</v>
      </c>
      <c r="U44" s="123">
        <f t="shared" si="18"/>
        <v>32.218081149607499</v>
      </c>
      <c r="V44" s="123">
        <f t="shared" si="18"/>
        <v>37.492555886811815</v>
      </c>
      <c r="W44" s="123">
        <f t="shared" ref="W44" si="19">SUM(W45:W46)</f>
        <v>34.894597283807855</v>
      </c>
      <c r="DA44" s="130" t="s">
        <v>3122</v>
      </c>
    </row>
    <row r="45" spans="1:105" ht="12" customHeight="1" x14ac:dyDescent="0.25">
      <c r="A45" s="97" t="s">
        <v>216</v>
      </c>
      <c r="B45" s="99">
        <v>56.448683407448982</v>
      </c>
      <c r="C45" s="99">
        <v>60.789483661001903</v>
      </c>
      <c r="D45" s="99">
        <v>56.706774047061153</v>
      </c>
      <c r="E45" s="99">
        <v>58.769552219330642</v>
      </c>
      <c r="F45" s="99">
        <v>62.535235624185248</v>
      </c>
      <c r="G45" s="99">
        <v>59.707539840520703</v>
      </c>
      <c r="H45" s="99">
        <v>58.085117368314634</v>
      </c>
      <c r="I45" s="99">
        <v>55.318222440658261</v>
      </c>
      <c r="J45" s="99">
        <v>55.947480687180935</v>
      </c>
      <c r="K45" s="99">
        <v>57.19925932382651</v>
      </c>
      <c r="L45" s="99">
        <v>51.194964553833152</v>
      </c>
      <c r="M45" s="99">
        <v>46.014248971464809</v>
      </c>
      <c r="N45" s="99">
        <v>50.077003330592248</v>
      </c>
      <c r="O45" s="99">
        <v>46.795033051327984</v>
      </c>
      <c r="P45" s="99">
        <v>39.451471926528683</v>
      </c>
      <c r="Q45" s="99">
        <v>45.769606433292239</v>
      </c>
      <c r="R45" s="99">
        <v>46.187715671112038</v>
      </c>
      <c r="S45" s="99">
        <v>43.404637236591093</v>
      </c>
      <c r="T45" s="99">
        <v>40.561770555625159</v>
      </c>
      <c r="U45" s="99">
        <v>32.218081149607499</v>
      </c>
      <c r="V45" s="99">
        <v>37.492555886811815</v>
      </c>
      <c r="W45" s="99">
        <v>34.894597283807855</v>
      </c>
      <c r="DA45" s="63" t="s">
        <v>3123</v>
      </c>
    </row>
    <row r="46" spans="1:105" ht="12" customHeight="1" x14ac:dyDescent="0.25">
      <c r="A46" s="97" t="s">
        <v>53</v>
      </c>
      <c r="B46" s="99">
        <v>0</v>
      </c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3124</v>
      </c>
    </row>
    <row r="47" spans="1:105" ht="12.95" customHeight="1" x14ac:dyDescent="0.25">
      <c r="A47" s="121" t="s">
        <v>92</v>
      </c>
      <c r="B47" s="123">
        <f t="shared" ref="B47:W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3125</v>
      </c>
    </row>
    <row r="48" spans="1:105" ht="12" customHeight="1" x14ac:dyDescent="0.25">
      <c r="A48" s="97" t="s">
        <v>53</v>
      </c>
      <c r="B48" s="99">
        <v>0</v>
      </c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3126</v>
      </c>
    </row>
    <row r="49" spans="1:105" ht="12" customHeight="1" x14ac:dyDescent="0.25">
      <c r="A49" s="121" t="s">
        <v>55</v>
      </c>
      <c r="B49" s="123">
        <v>2.7197725136599975</v>
      </c>
      <c r="C49" s="123">
        <v>2.7096714501203789</v>
      </c>
      <c r="D49" s="123">
        <v>2.8107354919365997</v>
      </c>
      <c r="E49" s="123">
        <v>2.878173922568148</v>
      </c>
      <c r="F49" s="123">
        <v>2.9075445141144791</v>
      </c>
      <c r="G49" s="123">
        <v>2.8419201199035262</v>
      </c>
      <c r="H49" s="123">
        <v>2.9408421955762316</v>
      </c>
      <c r="I49" s="123">
        <v>2.9591725839052652</v>
      </c>
      <c r="J49" s="123">
        <v>3.0218067678977008</v>
      </c>
      <c r="K49" s="123">
        <v>3.0397332222930915</v>
      </c>
      <c r="L49" s="123">
        <v>3.0403210290733429</v>
      </c>
      <c r="M49" s="123">
        <v>3.1714624728610943</v>
      </c>
      <c r="N49" s="123">
        <v>3.154968150695852</v>
      </c>
      <c r="O49" s="123">
        <v>3.0095008296271248</v>
      </c>
      <c r="P49" s="123">
        <v>2.8603596004002538</v>
      </c>
      <c r="Q49" s="123">
        <v>2.9198911237849989</v>
      </c>
      <c r="R49" s="123">
        <v>2.9260408459128886</v>
      </c>
      <c r="S49" s="123">
        <v>2.1996924536794187</v>
      </c>
      <c r="T49" s="123">
        <v>2.6665784745366969</v>
      </c>
      <c r="U49" s="123">
        <v>2.849325181721889</v>
      </c>
      <c r="V49" s="123">
        <v>2.1549166663643406</v>
      </c>
      <c r="W49" s="123">
        <v>2.43177821798391</v>
      </c>
      <c r="DA49" s="130" t="s">
        <v>3127</v>
      </c>
    </row>
    <row r="50" spans="1:105" ht="12" customHeight="1" x14ac:dyDescent="0.25">
      <c r="A50" s="97" t="s">
        <v>138</v>
      </c>
      <c r="B50" s="99">
        <v>4.1311304947840561</v>
      </c>
      <c r="C50" s="99">
        <v>4.0560635030152845</v>
      </c>
      <c r="D50" s="99">
        <v>4.071573762008124</v>
      </c>
      <c r="E50" s="99">
        <v>4.027152013376301</v>
      </c>
      <c r="F50" s="99">
        <v>3.9404747252820025</v>
      </c>
      <c r="G50" s="99">
        <v>3.7150579009237243</v>
      </c>
      <c r="H50" s="99">
        <v>3.8343315943741625</v>
      </c>
      <c r="I50" s="99">
        <v>3.705079264659946</v>
      </c>
      <c r="J50" s="99">
        <v>3.6942646888865647</v>
      </c>
      <c r="K50" s="99">
        <v>3.5810644272771373</v>
      </c>
      <c r="L50" s="99">
        <v>3.5236483869510469</v>
      </c>
      <c r="M50" s="99">
        <v>3.7026356508130589</v>
      </c>
      <c r="N50" s="99">
        <v>3.8324244826057945</v>
      </c>
      <c r="O50" s="99">
        <v>3.8555500402945402</v>
      </c>
      <c r="P50" s="99">
        <v>3.7681507461837072</v>
      </c>
      <c r="Q50" s="99">
        <v>3.7051765913674668</v>
      </c>
      <c r="R50" s="99">
        <v>3.6158985853782446</v>
      </c>
      <c r="S50" s="99">
        <v>2.7255291936570134</v>
      </c>
      <c r="T50" s="99">
        <v>3.3118232062067965</v>
      </c>
      <c r="U50" s="99">
        <v>3.5349693219797751</v>
      </c>
      <c r="V50" s="99">
        <v>2.7124851968999142</v>
      </c>
      <c r="W50" s="99">
        <v>3.0331265557799072</v>
      </c>
      <c r="DA50" s="63" t="s">
        <v>3128</v>
      </c>
    </row>
    <row r="51" spans="1:105" ht="12" customHeight="1" x14ac:dyDescent="0.25">
      <c r="A51" s="97" t="s">
        <v>137</v>
      </c>
      <c r="B51" s="99">
        <v>0</v>
      </c>
      <c r="C51" s="99">
        <v>1.9568623364952882</v>
      </c>
      <c r="D51" s="99">
        <v>1.975226091309559</v>
      </c>
      <c r="E51" s="99">
        <v>1.952583997382263</v>
      </c>
      <c r="F51" s="99">
        <v>1.9379783554581056</v>
      </c>
      <c r="G51" s="99">
        <v>1.8282723448049245</v>
      </c>
      <c r="H51" s="99">
        <v>1.838866236398095</v>
      </c>
      <c r="I51" s="99">
        <v>1.8063700733635855</v>
      </c>
      <c r="J51" s="99">
        <v>1.8082959495490538</v>
      </c>
      <c r="K51" s="99">
        <v>1.6511126077277811</v>
      </c>
      <c r="L51" s="99">
        <v>1.705095120581235</v>
      </c>
      <c r="M51" s="99">
        <v>1.8323271161633874</v>
      </c>
      <c r="N51" s="99">
        <v>1.7605885350132771</v>
      </c>
      <c r="O51" s="99">
        <v>2.0916766893188767</v>
      </c>
      <c r="P51" s="99">
        <v>2.2014442227016784</v>
      </c>
      <c r="Q51" s="99">
        <v>1.677478451511532</v>
      </c>
      <c r="R51" s="99">
        <v>1.6121342648604058</v>
      </c>
      <c r="S51" s="99">
        <v>1.1988751739410797</v>
      </c>
      <c r="T51" s="99">
        <v>1.5737920457801424</v>
      </c>
      <c r="U51" s="99">
        <v>1.8080872181223866</v>
      </c>
      <c r="V51" s="99">
        <v>1.3160586692029925</v>
      </c>
      <c r="W51" s="99">
        <v>1.5025924301980813</v>
      </c>
      <c r="DA51" s="63" t="s">
        <v>3129</v>
      </c>
    </row>
    <row r="52" spans="1:105" ht="12" customHeight="1" x14ac:dyDescent="0.25">
      <c r="A52" s="100" t="s">
        <v>216</v>
      </c>
      <c r="B52" s="102">
        <v>0</v>
      </c>
      <c r="C52" s="102">
        <v>1.9568623364952882</v>
      </c>
      <c r="D52" s="102">
        <v>1.975226091309559</v>
      </c>
      <c r="E52" s="102">
        <v>1.952583997382263</v>
      </c>
      <c r="F52" s="102">
        <v>1.9379783554581056</v>
      </c>
      <c r="G52" s="102">
        <v>1.8282723448049245</v>
      </c>
      <c r="H52" s="102">
        <v>1.838866236398095</v>
      </c>
      <c r="I52" s="102">
        <v>1.8063700733635855</v>
      </c>
      <c r="J52" s="102">
        <v>1.8082959495490538</v>
      </c>
      <c r="K52" s="102">
        <v>1.6511126077277811</v>
      </c>
      <c r="L52" s="102">
        <v>1.705095120581235</v>
      </c>
      <c r="M52" s="102">
        <v>1.8323271161633874</v>
      </c>
      <c r="N52" s="102">
        <v>1.7605885350132771</v>
      </c>
      <c r="O52" s="102">
        <v>2.0916766893188767</v>
      </c>
      <c r="P52" s="102">
        <v>2.2014442227016784</v>
      </c>
      <c r="Q52" s="102">
        <v>1.677478451511532</v>
      </c>
      <c r="R52" s="102">
        <v>1.6121342648604058</v>
      </c>
      <c r="S52" s="102">
        <v>1.1988751739410797</v>
      </c>
      <c r="T52" s="102">
        <v>1.5737920457801424</v>
      </c>
      <c r="U52" s="102">
        <v>1.8080872181223866</v>
      </c>
      <c r="V52" s="102">
        <v>1.3160586692029925</v>
      </c>
      <c r="W52" s="102">
        <v>1.5025924301980813</v>
      </c>
      <c r="DA52" s="131" t="s">
        <v>3130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3131</v>
      </c>
    </row>
    <row r="54" spans="1:105" ht="12" customHeight="1" x14ac:dyDescent="0.25">
      <c r="A54" s="106" t="s">
        <v>122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3132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3133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3134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3135</v>
      </c>
    </row>
    <row r="58" spans="1:105" ht="12" customHeight="1" x14ac:dyDescent="0.25">
      <c r="A58" s="121" t="s">
        <v>54</v>
      </c>
      <c r="B58" s="123">
        <v>0.63625581833734834</v>
      </c>
      <c r="C58" s="123">
        <v>0.70011931867645361</v>
      </c>
      <c r="D58" s="123">
        <v>0.26221888411597222</v>
      </c>
      <c r="E58" s="123">
        <v>0.1247681510277253</v>
      </c>
      <c r="F58" s="123">
        <v>0.24490440662321725</v>
      </c>
      <c r="G58" s="123">
        <v>0.37053237965970154</v>
      </c>
      <c r="H58" s="123">
        <v>0.37115397000528599</v>
      </c>
      <c r="I58" s="123">
        <v>0.12662786013866853</v>
      </c>
      <c r="J58" s="123">
        <v>0.134949575843683</v>
      </c>
      <c r="K58" s="123">
        <v>0.35793926943734966</v>
      </c>
      <c r="L58" s="123">
        <v>0.30435232956115793</v>
      </c>
      <c r="M58" s="123">
        <v>0.13958654725596698</v>
      </c>
      <c r="N58" s="123">
        <v>6.4373780646722958E-2</v>
      </c>
      <c r="O58" s="123">
        <v>7.0372197211785448E-2</v>
      </c>
      <c r="P58" s="123">
        <v>8.2744671139841117E-2</v>
      </c>
      <c r="Q58" s="123">
        <v>6.8645443452561308E-2</v>
      </c>
      <c r="R58" s="123">
        <v>7.0505810406657363E-2</v>
      </c>
      <c r="S58" s="123">
        <v>5.6726154472391356E-2</v>
      </c>
      <c r="T58" s="123">
        <v>7.2995199324720941E-2</v>
      </c>
      <c r="U58" s="123">
        <v>0.10507583058265391</v>
      </c>
      <c r="V58" s="123">
        <v>9.0791061309634977E-2</v>
      </c>
      <c r="W58" s="123">
        <v>3.6607084423829886E-2</v>
      </c>
      <c r="DA58" s="130" t="s">
        <v>3136</v>
      </c>
    </row>
    <row r="59" spans="1:105" ht="12" customHeight="1" x14ac:dyDescent="0.25">
      <c r="A59" s="97" t="s">
        <v>50</v>
      </c>
      <c r="B59" s="99">
        <v>1.597093258155446</v>
      </c>
      <c r="C59" s="99">
        <v>2.0381769131927849</v>
      </c>
      <c r="D59" s="99">
        <v>1.1761272315642017</v>
      </c>
      <c r="E59" s="99">
        <v>0.74805302996267786</v>
      </c>
      <c r="F59" s="99">
        <v>1.4238466401850365</v>
      </c>
      <c r="G59" s="99">
        <v>1.893493843653854</v>
      </c>
      <c r="H59" s="99">
        <v>2.009952644971841</v>
      </c>
      <c r="I59" s="99">
        <v>0.86855570774001134</v>
      </c>
      <c r="J59" s="99">
        <v>0.96047751215748389</v>
      </c>
      <c r="K59" s="99">
        <v>2.1990133793615501</v>
      </c>
      <c r="L59" s="99">
        <v>1.9167105993308664</v>
      </c>
      <c r="M59" s="99">
        <v>1.2734675674914344</v>
      </c>
      <c r="N59" s="99">
        <v>1.012495372544411</v>
      </c>
      <c r="O59" s="99">
        <v>1.4527050580387499</v>
      </c>
      <c r="P59" s="99">
        <v>1.7545976716938616</v>
      </c>
      <c r="Q59" s="99">
        <v>1.4261061555930574</v>
      </c>
      <c r="R59" s="99">
        <v>1.4132378650566511</v>
      </c>
      <c r="S59" s="99">
        <v>1.0838493351805574</v>
      </c>
      <c r="T59" s="99">
        <v>1.1968469528759274</v>
      </c>
      <c r="U59" s="99">
        <v>1.4771631733121893</v>
      </c>
      <c r="V59" s="99">
        <v>1.1603533432465638</v>
      </c>
      <c r="W59" s="99">
        <v>0.59819109628916722</v>
      </c>
      <c r="DA59" s="63" t="s">
        <v>3137</v>
      </c>
    </row>
    <row r="60" spans="1:105" ht="12" customHeight="1" x14ac:dyDescent="0.25">
      <c r="A60" s="109" t="s">
        <v>120</v>
      </c>
      <c r="B60" s="110">
        <v>0</v>
      </c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3138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40.350186141659279</v>
      </c>
      <c r="C62" s="118">
        <f t="shared" si="21"/>
        <v>43.175324388857021</v>
      </c>
      <c r="D62" s="118">
        <f t="shared" si="21"/>
        <v>41.17325812488285</v>
      </c>
      <c r="E62" s="118">
        <f t="shared" si="21"/>
        <v>42.178887551763985</v>
      </c>
      <c r="F62" s="118">
        <f t="shared" si="21"/>
        <v>44.21540027791152</v>
      </c>
      <c r="G62" s="118">
        <f t="shared" si="21"/>
        <v>43.269457442209905</v>
      </c>
      <c r="H62" s="118">
        <f t="shared" si="21"/>
        <v>39.445482473678318</v>
      </c>
      <c r="I62" s="118">
        <f t="shared" si="21"/>
        <v>38.270178001290539</v>
      </c>
      <c r="J62" s="118">
        <f t="shared" si="21"/>
        <v>38.993485761188083</v>
      </c>
      <c r="K62" s="118">
        <f t="shared" si="21"/>
        <v>35.967953432283544</v>
      </c>
      <c r="L62" s="118">
        <f t="shared" si="21"/>
        <v>40.069634336977082</v>
      </c>
      <c r="M62" s="118">
        <f t="shared" si="21"/>
        <v>36.693433059305391</v>
      </c>
      <c r="N62" s="118">
        <f t="shared" si="21"/>
        <v>32.331927646971529</v>
      </c>
      <c r="O62" s="118">
        <f t="shared" si="21"/>
        <v>33.877420016246376</v>
      </c>
      <c r="P62" s="118">
        <f t="shared" si="21"/>
        <v>30.381895620296898</v>
      </c>
      <c r="Q62" s="118">
        <f t="shared" si="21"/>
        <v>30.988860097037882</v>
      </c>
      <c r="R62" s="118">
        <f t="shared" ref="R62:V62" si="22">R63+R66+R68+R77</f>
        <v>30.322489324412398</v>
      </c>
      <c r="S62" s="118">
        <f t="shared" si="22"/>
        <v>31.646296938465117</v>
      </c>
      <c r="T62" s="118">
        <f t="shared" si="22"/>
        <v>27.310392731766896</v>
      </c>
      <c r="U62" s="118">
        <f t="shared" si="22"/>
        <v>26.260592005261216</v>
      </c>
      <c r="V62" s="118">
        <f t="shared" si="22"/>
        <v>26.250416158358476</v>
      </c>
      <c r="W62" s="118">
        <f t="shared" ref="W62" si="23">W63+W66+W68+W77</f>
        <v>24.698895152550541</v>
      </c>
      <c r="DA62" s="129" t="s">
        <v>3139</v>
      </c>
    </row>
    <row r="63" spans="1:105" ht="12.95" customHeight="1" x14ac:dyDescent="0.25">
      <c r="A63" s="121" t="s">
        <v>57</v>
      </c>
      <c r="B63" s="123">
        <f t="shared" ref="B63:Q63" si="24">SUM(B64:B65)</f>
        <v>37.373196599663828</v>
      </c>
      <c r="C63" s="123">
        <f t="shared" si="24"/>
        <v>39.944912247152637</v>
      </c>
      <c r="D63" s="123">
        <f t="shared" si="24"/>
        <v>38.037043277819038</v>
      </c>
      <c r="E63" s="123">
        <f t="shared" si="24"/>
        <v>39.098825173707901</v>
      </c>
      <c r="F63" s="123">
        <f t="shared" si="24"/>
        <v>41.1416601227386</v>
      </c>
      <c r="G63" s="123">
        <f t="shared" si="24"/>
        <v>40.189534318125723</v>
      </c>
      <c r="H63" s="123">
        <f t="shared" si="24"/>
        <v>36.447688393893912</v>
      </c>
      <c r="I63" s="123">
        <f t="shared" si="24"/>
        <v>35.207739475795442</v>
      </c>
      <c r="J63" s="123">
        <f t="shared" si="24"/>
        <v>35.752223891095156</v>
      </c>
      <c r="K63" s="123">
        <f t="shared" si="24"/>
        <v>33.09135770111682</v>
      </c>
      <c r="L63" s="123">
        <f t="shared" si="24"/>
        <v>36.704802366443531</v>
      </c>
      <c r="M63" s="123">
        <f t="shared" si="24"/>
        <v>33.359615894285568</v>
      </c>
      <c r="N63" s="123">
        <f t="shared" si="24"/>
        <v>29.299546702484534</v>
      </c>
      <c r="O63" s="123">
        <f t="shared" si="24"/>
        <v>30.599548522611506</v>
      </c>
      <c r="P63" s="123">
        <f t="shared" si="24"/>
        <v>26.950237585883354</v>
      </c>
      <c r="Q63" s="123">
        <f t="shared" si="24"/>
        <v>28.102579945183749</v>
      </c>
      <c r="R63" s="123">
        <f t="shared" ref="R63:V63" si="25">SUM(R64:R65)</f>
        <v>27.627186037928617</v>
      </c>
      <c r="S63" s="123">
        <f t="shared" si="25"/>
        <v>28.990689685854814</v>
      </c>
      <c r="T63" s="123">
        <f t="shared" si="25"/>
        <v>24.680592889335554</v>
      </c>
      <c r="U63" s="123">
        <f t="shared" si="25"/>
        <v>23.24172448310485</v>
      </c>
      <c r="V63" s="123">
        <f t="shared" si="25"/>
        <v>23.877621474628107</v>
      </c>
      <c r="W63" s="123">
        <f t="shared" ref="W63" si="26">SUM(W64:W65)</f>
        <v>22.365090005807076</v>
      </c>
      <c r="DA63" s="130" t="s">
        <v>3140</v>
      </c>
    </row>
    <row r="64" spans="1:105" ht="12" customHeight="1" x14ac:dyDescent="0.25">
      <c r="A64" s="97" t="s">
        <v>217</v>
      </c>
      <c r="B64" s="99">
        <v>37.373196599663828</v>
      </c>
      <c r="C64" s="99">
        <v>39.944912247152637</v>
      </c>
      <c r="D64" s="99">
        <v>38.037043277819038</v>
      </c>
      <c r="E64" s="99">
        <v>39.098825173707901</v>
      </c>
      <c r="F64" s="99">
        <v>41.1416601227386</v>
      </c>
      <c r="G64" s="99">
        <v>40.189534318125723</v>
      </c>
      <c r="H64" s="99">
        <v>36.447688393893912</v>
      </c>
      <c r="I64" s="99">
        <v>35.207739475795442</v>
      </c>
      <c r="J64" s="99">
        <v>35.752223891095156</v>
      </c>
      <c r="K64" s="99">
        <v>33.09135770111682</v>
      </c>
      <c r="L64" s="99">
        <v>36.704802366443531</v>
      </c>
      <c r="M64" s="99">
        <v>33.359615894285568</v>
      </c>
      <c r="N64" s="99">
        <v>29.299546702484534</v>
      </c>
      <c r="O64" s="99">
        <v>30.599548522611506</v>
      </c>
      <c r="P64" s="99">
        <v>26.950237585883354</v>
      </c>
      <c r="Q64" s="99">
        <v>28.102579945183749</v>
      </c>
      <c r="R64" s="99">
        <v>27.627186037928617</v>
      </c>
      <c r="S64" s="99">
        <v>28.990689685854814</v>
      </c>
      <c r="T64" s="99">
        <v>24.680592889335554</v>
      </c>
      <c r="U64" s="99">
        <v>23.24172448310485</v>
      </c>
      <c r="V64" s="99">
        <v>23.877621474628107</v>
      </c>
      <c r="W64" s="99">
        <v>22.365090005807076</v>
      </c>
      <c r="DA64" s="63" t="s">
        <v>3141</v>
      </c>
    </row>
    <row r="65" spans="1:105" ht="12" customHeight="1" x14ac:dyDescent="0.25">
      <c r="A65" s="97" t="s">
        <v>53</v>
      </c>
      <c r="B65" s="99">
        <v>0</v>
      </c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3142</v>
      </c>
    </row>
    <row r="66" spans="1:105" ht="12.95" customHeight="1" x14ac:dyDescent="0.25">
      <c r="A66" s="121" t="s">
        <v>92</v>
      </c>
      <c r="B66" s="123">
        <f t="shared" ref="B66:W66" si="27">B67</f>
        <v>0</v>
      </c>
      <c r="C66" s="123">
        <f t="shared" si="27"/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3143</v>
      </c>
    </row>
    <row r="67" spans="1:105" ht="12" customHeight="1" x14ac:dyDescent="0.25">
      <c r="A67" s="97" t="s">
        <v>53</v>
      </c>
      <c r="B67" s="99">
        <v>0</v>
      </c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3144</v>
      </c>
    </row>
    <row r="68" spans="1:105" ht="12" customHeight="1" x14ac:dyDescent="0.25">
      <c r="A68" s="121" t="s">
        <v>55</v>
      </c>
      <c r="B68" s="123">
        <v>2.2567490649853972</v>
      </c>
      <c r="C68" s="123">
        <v>2.2314847062332057</v>
      </c>
      <c r="D68" s="123">
        <v>2.362849437608622</v>
      </c>
      <c r="E68" s="123">
        <v>2.399786592733129</v>
      </c>
      <c r="F68" s="123">
        <v>2.3973290956139648</v>
      </c>
      <c r="G68" s="123">
        <v>2.3973968254656066</v>
      </c>
      <c r="H68" s="123">
        <v>2.3127095917975553</v>
      </c>
      <c r="I68" s="123">
        <v>2.3603938946179595</v>
      </c>
      <c r="J68" s="123">
        <v>2.4201009278638561</v>
      </c>
      <c r="K68" s="123">
        <v>2.0051159037755797</v>
      </c>
      <c r="L68" s="123">
        <v>2.4504997681588545</v>
      </c>
      <c r="M68" s="123">
        <v>2.4780863837472604</v>
      </c>
      <c r="N68" s="123">
        <v>2.0095651512723851</v>
      </c>
      <c r="O68" s="123">
        <v>2.425965421253589</v>
      </c>
      <c r="P68" s="123">
        <v>2.6935407822267172</v>
      </c>
      <c r="Q68" s="123">
        <v>1.9976616326749899</v>
      </c>
      <c r="R68" s="123">
        <v>1.8574952472306197</v>
      </c>
      <c r="S68" s="123">
        <v>1.7069484692351864</v>
      </c>
      <c r="T68" s="123">
        <v>1.8037796745977204</v>
      </c>
      <c r="U68" s="123">
        <v>2.227988457901851</v>
      </c>
      <c r="V68" s="123">
        <v>1.5850308799615969</v>
      </c>
      <c r="W68" s="123">
        <v>1.6835303457205908</v>
      </c>
      <c r="DA68" s="130" t="s">
        <v>3145</v>
      </c>
    </row>
    <row r="69" spans="1:105" ht="12" customHeight="1" x14ac:dyDescent="0.25">
      <c r="A69" s="97" t="s">
        <v>134</v>
      </c>
      <c r="B69" s="99">
        <v>2.9921004060774679</v>
      </c>
      <c r="C69" s="99">
        <v>2.8797381139085791</v>
      </c>
      <c r="D69" s="99">
        <v>2.9334531528460634</v>
      </c>
      <c r="E69" s="99">
        <v>2.8893688791383401</v>
      </c>
      <c r="F69" s="99">
        <v>2.8187687853870433</v>
      </c>
      <c r="G69" s="99">
        <v>2.7500246143058713</v>
      </c>
      <c r="H69" s="99">
        <v>2.5017326685502508</v>
      </c>
      <c r="I69" s="99">
        <v>2.5279898773843859</v>
      </c>
      <c r="J69" s="99">
        <v>2.5659050841125457</v>
      </c>
      <c r="K69" s="99">
        <v>2.1510860716099818</v>
      </c>
      <c r="L69" s="99">
        <v>2.6635227813398901</v>
      </c>
      <c r="M69" s="99">
        <v>2.6962790292630197</v>
      </c>
      <c r="N69" s="99">
        <v>2.2024258978881455</v>
      </c>
      <c r="O69" s="99">
        <v>2.6174839014674336</v>
      </c>
      <c r="P69" s="99">
        <v>2.8717472800353883</v>
      </c>
      <c r="Q69" s="99">
        <v>2.2645035763395911</v>
      </c>
      <c r="R69" s="99">
        <v>2.1266610229748868</v>
      </c>
      <c r="S69" s="99">
        <v>1.9574741036107279</v>
      </c>
      <c r="T69" s="99">
        <v>2.038748015268069</v>
      </c>
      <c r="U69" s="99">
        <v>2.4865805639087224</v>
      </c>
      <c r="V69" s="99">
        <v>1.823991518223778</v>
      </c>
      <c r="W69" s="99">
        <v>1.9362488746675828</v>
      </c>
      <c r="DA69" s="63" t="s">
        <v>3146</v>
      </c>
    </row>
    <row r="70" spans="1:105" ht="12" customHeight="1" x14ac:dyDescent="0.25">
      <c r="A70" s="97" t="s">
        <v>133</v>
      </c>
      <c r="B70" s="99">
        <v>1.5392603654772443</v>
      </c>
      <c r="C70" s="99">
        <v>1.3161398435528375</v>
      </c>
      <c r="D70" s="99">
        <v>1.3554632039131091</v>
      </c>
      <c r="E70" s="99">
        <v>1.3425813522439489</v>
      </c>
      <c r="F70" s="99">
        <v>1.3334720490842322</v>
      </c>
      <c r="G70" s="99">
        <v>1.3054909620803699</v>
      </c>
      <c r="H70" s="99">
        <v>1.1604863761320929</v>
      </c>
      <c r="I70" s="99">
        <v>1.1950877761686729</v>
      </c>
      <c r="J70" s="99">
        <v>1.2230588433699556</v>
      </c>
      <c r="K70" s="99">
        <v>0.96575644321033349</v>
      </c>
      <c r="L70" s="99">
        <v>1.2758759995137534</v>
      </c>
      <c r="M70" s="99">
        <v>1.3180190072844586</v>
      </c>
      <c r="N70" s="99">
        <v>1.0061048031981117</v>
      </c>
      <c r="O70" s="99">
        <v>1.4200131285939486</v>
      </c>
      <c r="P70" s="99">
        <v>1.6959933184194322</v>
      </c>
      <c r="Q70" s="99">
        <v>1.0240907394624721</v>
      </c>
      <c r="R70" s="99">
        <v>0.95599552976214697</v>
      </c>
      <c r="S70" s="99">
        <v>0.8625900058831778</v>
      </c>
      <c r="T70" s="99">
        <v>0.95425908840778506</v>
      </c>
      <c r="U70" s="99">
        <v>1.2591709721938802</v>
      </c>
      <c r="V70" s="99">
        <v>0.87396294520713269</v>
      </c>
      <c r="W70" s="99">
        <v>0.95298156731703898</v>
      </c>
      <c r="DA70" s="63" t="s">
        <v>3147</v>
      </c>
    </row>
    <row r="71" spans="1:105" ht="12" customHeight="1" x14ac:dyDescent="0.25">
      <c r="A71" s="100" t="s">
        <v>217</v>
      </c>
      <c r="B71" s="102">
        <v>1.5392603654772443</v>
      </c>
      <c r="C71" s="102">
        <v>1.3161398435528375</v>
      </c>
      <c r="D71" s="102">
        <v>1.3554632039131091</v>
      </c>
      <c r="E71" s="102">
        <v>1.3425813522439489</v>
      </c>
      <c r="F71" s="102">
        <v>1.3334720490842322</v>
      </c>
      <c r="G71" s="102">
        <v>1.3054909620803699</v>
      </c>
      <c r="H71" s="102">
        <v>1.1604863761320929</v>
      </c>
      <c r="I71" s="102">
        <v>1.1950877761686729</v>
      </c>
      <c r="J71" s="102">
        <v>1.2230588433699556</v>
      </c>
      <c r="K71" s="102">
        <v>0.96575644321033349</v>
      </c>
      <c r="L71" s="102">
        <v>1.2758759995137534</v>
      </c>
      <c r="M71" s="102">
        <v>1.3180190072844586</v>
      </c>
      <c r="N71" s="102">
        <v>1.0061048031981117</v>
      </c>
      <c r="O71" s="102">
        <v>1.4200131285939486</v>
      </c>
      <c r="P71" s="102">
        <v>1.6959933184194322</v>
      </c>
      <c r="Q71" s="102">
        <v>1.0240907394624721</v>
      </c>
      <c r="R71" s="102">
        <v>0.95599552976214697</v>
      </c>
      <c r="S71" s="102">
        <v>0.8625900058831778</v>
      </c>
      <c r="T71" s="102">
        <v>0.95425908840778506</v>
      </c>
      <c r="U71" s="102">
        <v>1.2591709721938802</v>
      </c>
      <c r="V71" s="102">
        <v>0.87396294520713269</v>
      </c>
      <c r="W71" s="102">
        <v>0.95298156731703898</v>
      </c>
      <c r="DA71" s="131" t="s">
        <v>3148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3149</v>
      </c>
    </row>
    <row r="73" spans="1:105" ht="12" customHeight="1" x14ac:dyDescent="0.25">
      <c r="A73" s="106" t="s">
        <v>122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3150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3151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3152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3153</v>
      </c>
    </row>
    <row r="77" spans="1:105" ht="12" customHeight="1" x14ac:dyDescent="0.25">
      <c r="A77" s="121" t="s">
        <v>54</v>
      </c>
      <c r="B77" s="123">
        <v>0.72024047701005256</v>
      </c>
      <c r="C77" s="123">
        <v>0.99892743547118312</v>
      </c>
      <c r="D77" s="123">
        <v>0.77336540945518606</v>
      </c>
      <c r="E77" s="123">
        <v>0.68027578532295463</v>
      </c>
      <c r="F77" s="123">
        <v>0.67641105955895697</v>
      </c>
      <c r="G77" s="123">
        <v>0.68252629861857461</v>
      </c>
      <c r="H77" s="123">
        <v>0.68508448798685095</v>
      </c>
      <c r="I77" s="123">
        <v>0.70204463087714231</v>
      </c>
      <c r="J77" s="123">
        <v>0.82116094222906844</v>
      </c>
      <c r="K77" s="123">
        <v>0.8714798273911385</v>
      </c>
      <c r="L77" s="123">
        <v>0.91433220237469159</v>
      </c>
      <c r="M77" s="123">
        <v>0.85573078127256164</v>
      </c>
      <c r="N77" s="123">
        <v>1.0228157932146096</v>
      </c>
      <c r="O77" s="123">
        <v>0.85190607238128535</v>
      </c>
      <c r="P77" s="123">
        <v>0.73811725218682922</v>
      </c>
      <c r="Q77" s="123">
        <v>0.88861851917914247</v>
      </c>
      <c r="R77" s="123">
        <v>0.83780803925316272</v>
      </c>
      <c r="S77" s="123">
        <v>0.94865878337511456</v>
      </c>
      <c r="T77" s="123">
        <v>0.82602016783362153</v>
      </c>
      <c r="U77" s="123">
        <v>0.79087906425451449</v>
      </c>
      <c r="V77" s="123">
        <v>0.78776380376877064</v>
      </c>
      <c r="W77" s="123">
        <v>0.65027480102287594</v>
      </c>
      <c r="DA77" s="130" t="s">
        <v>3154</v>
      </c>
    </row>
    <row r="78" spans="1:105" ht="12" customHeight="1" x14ac:dyDescent="0.25">
      <c r="A78" s="97" t="s">
        <v>192</v>
      </c>
      <c r="B78" s="99">
        <v>1.2917189388424397</v>
      </c>
      <c r="C78" s="99">
        <v>1.6739157689675797</v>
      </c>
      <c r="D78" s="99">
        <v>1.382827334915683</v>
      </c>
      <c r="E78" s="99">
        <v>1.2740356606658123</v>
      </c>
      <c r="F78" s="99">
        <v>1.3327566774344428</v>
      </c>
      <c r="G78" s="99">
        <v>1.3527448511742244</v>
      </c>
      <c r="H78" s="99">
        <v>1.3102114678848567</v>
      </c>
      <c r="I78" s="99">
        <v>1.2615485368958892</v>
      </c>
      <c r="J78" s="99">
        <v>1.3782525719685663</v>
      </c>
      <c r="K78" s="99">
        <v>1.424853226266841</v>
      </c>
      <c r="L78" s="99">
        <v>1.4430690992940804</v>
      </c>
      <c r="M78" s="99">
        <v>1.4035038888143769</v>
      </c>
      <c r="N78" s="99">
        <v>1.742136808964742</v>
      </c>
      <c r="O78" s="99">
        <v>1.4641365579639338</v>
      </c>
      <c r="P78" s="99">
        <v>1.2552885930906277</v>
      </c>
      <c r="Q78" s="99">
        <v>1.3063668690809775</v>
      </c>
      <c r="R78" s="99">
        <v>1.1621865775926286</v>
      </c>
      <c r="S78" s="99">
        <v>1.2696426841390205</v>
      </c>
      <c r="T78" s="99">
        <v>1.1173335511890072</v>
      </c>
      <c r="U78" s="99">
        <v>1.0343142397843665</v>
      </c>
      <c r="V78" s="99">
        <v>0.91736648636048279</v>
      </c>
      <c r="W78" s="99">
        <v>0.68359664326041247</v>
      </c>
      <c r="DA78" s="63" t="s">
        <v>3155</v>
      </c>
    </row>
    <row r="79" spans="1:105" ht="12" customHeight="1" x14ac:dyDescent="0.25">
      <c r="A79" s="109" t="s">
        <v>120</v>
      </c>
      <c r="B79" s="110">
        <v>0</v>
      </c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3156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0.91942570986903038</v>
      </c>
      <c r="C81" s="118">
        <f t="shared" si="28"/>
        <v>0.92968069160975397</v>
      </c>
      <c r="D81" s="118">
        <f t="shared" si="28"/>
        <v>0.37897842610013865</v>
      </c>
      <c r="E81" s="118">
        <f t="shared" si="28"/>
        <v>0.1874248048562584</v>
      </c>
      <c r="F81" s="118">
        <f t="shared" si="28"/>
        <v>0.36573320528305719</v>
      </c>
      <c r="G81" s="118">
        <f t="shared" si="28"/>
        <v>0.55038819649373372</v>
      </c>
      <c r="H81" s="118">
        <f t="shared" si="28"/>
        <v>0.56073133361045691</v>
      </c>
      <c r="I81" s="118">
        <f t="shared" si="28"/>
        <v>0.18689980950809643</v>
      </c>
      <c r="J81" s="118">
        <f t="shared" si="28"/>
        <v>0.18331881673233538</v>
      </c>
      <c r="K81" s="118">
        <f t="shared" si="28"/>
        <v>0.46064227725631868</v>
      </c>
      <c r="L81" s="118">
        <f t="shared" si="28"/>
        <v>0.37416511178569067</v>
      </c>
      <c r="M81" s="118">
        <f t="shared" si="28"/>
        <v>0.13937120663081998</v>
      </c>
      <c r="N81" s="118">
        <f t="shared" si="28"/>
        <v>5.1636182356575071E-2</v>
      </c>
      <c r="O81" s="118">
        <f t="shared" si="28"/>
        <v>6.5670903478736262E-2</v>
      </c>
      <c r="P81" s="118">
        <f t="shared" si="28"/>
        <v>9.2474500908206164E-2</v>
      </c>
      <c r="Q81" s="118">
        <f t="shared" si="28"/>
        <v>7.3254288664120731E-2</v>
      </c>
      <c r="R81" s="118">
        <f t="shared" ref="R81:V81" si="29">R82+R85+R87+R100</f>
        <v>7.5712113249828725E-2</v>
      </c>
      <c r="S81" s="118">
        <f t="shared" si="29"/>
        <v>6.033680769521535E-2</v>
      </c>
      <c r="T81" s="118">
        <f t="shared" si="29"/>
        <v>7.4116093103178335E-2</v>
      </c>
      <c r="U81" s="118">
        <f t="shared" si="29"/>
        <v>9.8838260960360858E-2</v>
      </c>
      <c r="V81" s="118">
        <f t="shared" si="29"/>
        <v>8.3166904449386736E-2</v>
      </c>
      <c r="W81" s="118">
        <f t="shared" ref="W81" si="30">W82+W85+W87+W100</f>
        <v>3.3203826506799636E-2</v>
      </c>
      <c r="DA81" s="129" t="s">
        <v>3157</v>
      </c>
    </row>
    <row r="82" spans="1:105" ht="12.95" customHeight="1" x14ac:dyDescent="0.25">
      <c r="A82" s="121" t="s">
        <v>57</v>
      </c>
      <c r="B82" s="123">
        <f t="shared" ref="B82:Q82" si="31">SUM(B83:B84)</f>
        <v>0</v>
      </c>
      <c r="C82" s="123">
        <f t="shared" si="31"/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3158</v>
      </c>
    </row>
    <row r="83" spans="1:105" ht="12" customHeight="1" x14ac:dyDescent="0.25">
      <c r="A83" s="97" t="s">
        <v>204</v>
      </c>
      <c r="B83" s="99">
        <v>0</v>
      </c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3159</v>
      </c>
    </row>
    <row r="84" spans="1:105" ht="12" customHeight="1" x14ac:dyDescent="0.25">
      <c r="A84" s="97" t="s">
        <v>53</v>
      </c>
      <c r="B84" s="99">
        <v>0</v>
      </c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3160</v>
      </c>
    </row>
    <row r="85" spans="1:105" ht="12.95" customHeight="1" x14ac:dyDescent="0.25">
      <c r="A85" s="121" t="s">
        <v>92</v>
      </c>
      <c r="B85" s="123">
        <f t="shared" ref="B85:W85" si="34">B86</f>
        <v>0</v>
      </c>
      <c r="C85" s="123">
        <f t="shared" si="34"/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3161</v>
      </c>
    </row>
    <row r="86" spans="1:105" ht="12" customHeight="1" x14ac:dyDescent="0.25">
      <c r="A86" s="97" t="s">
        <v>53</v>
      </c>
      <c r="B86" s="99">
        <v>0</v>
      </c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3162</v>
      </c>
    </row>
    <row r="87" spans="1:105" ht="12" customHeight="1" x14ac:dyDescent="0.25">
      <c r="A87" s="121" t="s">
        <v>55</v>
      </c>
      <c r="B87" s="123">
        <v>0.28314500803284404</v>
      </c>
      <c r="C87" s="123">
        <v>0.22602734407209207</v>
      </c>
      <c r="D87" s="123">
        <v>0.11808238491517148</v>
      </c>
      <c r="E87" s="123">
        <v>6.484663526443793E-2</v>
      </c>
      <c r="F87" s="123">
        <v>0.126103318591541</v>
      </c>
      <c r="G87" s="123">
        <v>0.18576488583249068</v>
      </c>
      <c r="H87" s="123">
        <v>0.19796200559171959</v>
      </c>
      <c r="I87" s="123">
        <v>6.6396425527250807E-2</v>
      </c>
      <c r="J87" s="123">
        <v>6.2924676304818225E-2</v>
      </c>
      <c r="K87" s="123">
        <v>0.13192645371176231</v>
      </c>
      <c r="L87" s="123">
        <v>0.12154051323123088</v>
      </c>
      <c r="M87" s="123">
        <v>2.6160988979570168E-2</v>
      </c>
      <c r="N87" s="123">
        <v>0</v>
      </c>
      <c r="O87" s="123">
        <v>0</v>
      </c>
      <c r="P87" s="123">
        <v>0</v>
      </c>
      <c r="Q87" s="123">
        <v>0</v>
      </c>
      <c r="R87" s="123">
        <v>0</v>
      </c>
      <c r="S87" s="123">
        <v>0</v>
      </c>
      <c r="T87" s="123">
        <v>0</v>
      </c>
      <c r="U87" s="123">
        <v>0</v>
      </c>
      <c r="V87" s="123">
        <v>0</v>
      </c>
      <c r="W87" s="123">
        <v>0</v>
      </c>
      <c r="DA87" s="130" t="s">
        <v>3163</v>
      </c>
    </row>
    <row r="88" spans="1:105" ht="12" customHeight="1" x14ac:dyDescent="0.25">
      <c r="A88" s="97" t="s">
        <v>132</v>
      </c>
      <c r="B88" s="99">
        <v>0</v>
      </c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3164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3165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3166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3167</v>
      </c>
    </row>
    <row r="92" spans="1:105" ht="12" customHeight="1" x14ac:dyDescent="0.25">
      <c r="A92" s="106" t="s">
        <v>124</v>
      </c>
      <c r="B92" s="102">
        <v>3.4257188521285991</v>
      </c>
      <c r="C92" s="102">
        <v>3.3333599901016462</v>
      </c>
      <c r="D92" s="102">
        <v>2.4720466403645318</v>
      </c>
      <c r="E92" s="102">
        <v>1.0804827646922013</v>
      </c>
      <c r="F92" s="102">
        <v>2.5241068786041456</v>
      </c>
      <c r="G92" s="102">
        <v>3.6436705036172228</v>
      </c>
      <c r="H92" s="102">
        <v>3.7209951399885433</v>
      </c>
      <c r="I92" s="102">
        <v>1.5906481798974472</v>
      </c>
      <c r="J92" s="102">
        <v>1.3816488558672626</v>
      </c>
      <c r="K92" s="102">
        <v>3.5578334823182662</v>
      </c>
      <c r="L92" s="102">
        <v>3.8604482860176561</v>
      </c>
      <c r="M92" s="102">
        <v>1.9789746353749185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DA92" s="131" t="s">
        <v>3168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3169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3170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3171</v>
      </c>
    </row>
    <row r="96" spans="1:105" ht="12" customHeight="1" x14ac:dyDescent="0.25">
      <c r="A96" s="106" t="s">
        <v>122</v>
      </c>
      <c r="B96" s="102">
        <v>0</v>
      </c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3172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3173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3174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3175</v>
      </c>
    </row>
    <row r="100" spans="1:105" ht="12" customHeight="1" x14ac:dyDescent="0.25">
      <c r="A100" s="121" t="s">
        <v>54</v>
      </c>
      <c r="B100" s="123">
        <v>0.63628070183618635</v>
      </c>
      <c r="C100" s="123">
        <v>0.70365334753766196</v>
      </c>
      <c r="D100" s="123">
        <v>0.26089604118496718</v>
      </c>
      <c r="E100" s="123">
        <v>0.12257816959182045</v>
      </c>
      <c r="F100" s="123">
        <v>0.23962988669151616</v>
      </c>
      <c r="G100" s="123">
        <v>0.36462331066124304</v>
      </c>
      <c r="H100" s="123">
        <v>0.36276932801873729</v>
      </c>
      <c r="I100" s="123">
        <v>0.12050338398084563</v>
      </c>
      <c r="J100" s="123">
        <v>0.12039414042751716</v>
      </c>
      <c r="K100" s="123">
        <v>0.32871582354455636</v>
      </c>
      <c r="L100" s="123">
        <v>0.25262459855445979</v>
      </c>
      <c r="M100" s="123">
        <v>0.11321021765124982</v>
      </c>
      <c r="N100" s="123">
        <v>5.1636182356575071E-2</v>
      </c>
      <c r="O100" s="123">
        <v>6.5670903478736262E-2</v>
      </c>
      <c r="P100" s="123">
        <v>9.2474500908206164E-2</v>
      </c>
      <c r="Q100" s="123">
        <v>7.3254288664120731E-2</v>
      </c>
      <c r="R100" s="123">
        <v>7.5712113249828725E-2</v>
      </c>
      <c r="S100" s="123">
        <v>6.033680769521535E-2</v>
      </c>
      <c r="T100" s="123">
        <v>7.4116093103178335E-2</v>
      </c>
      <c r="U100" s="123">
        <v>9.8838260960360858E-2</v>
      </c>
      <c r="V100" s="123">
        <v>8.3166904449386736E-2</v>
      </c>
      <c r="W100" s="123">
        <v>3.3203826506799636E-2</v>
      </c>
      <c r="DA100" s="130" t="s">
        <v>3176</v>
      </c>
    </row>
    <row r="101" spans="1:105" ht="12" customHeight="1" x14ac:dyDescent="0.25">
      <c r="A101" s="97" t="s">
        <v>207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3177</v>
      </c>
    </row>
    <row r="102" spans="1:105" ht="12" customHeight="1" x14ac:dyDescent="0.25">
      <c r="A102" s="97" t="s">
        <v>50</v>
      </c>
      <c r="B102" s="99">
        <v>1.5970932581554462</v>
      </c>
      <c r="C102" s="99">
        <v>2.0382026851480437</v>
      </c>
      <c r="D102" s="99">
        <v>1.1761485986457996</v>
      </c>
      <c r="E102" s="99">
        <v>0.74806936831734738</v>
      </c>
      <c r="F102" s="99">
        <v>1.4237376072882109</v>
      </c>
      <c r="G102" s="99">
        <v>1.893317887806969</v>
      </c>
      <c r="H102" s="99">
        <v>2.0099969794080166</v>
      </c>
      <c r="I102" s="99">
        <v>0.86856335206973145</v>
      </c>
      <c r="J102" s="99">
        <v>0.96047769807730365</v>
      </c>
      <c r="K102" s="99">
        <v>2.1988074170548098</v>
      </c>
      <c r="L102" s="99">
        <v>1.9165191431227278</v>
      </c>
      <c r="M102" s="99">
        <v>1.2733170269511624</v>
      </c>
      <c r="N102" s="99">
        <v>1.0123355513200758</v>
      </c>
      <c r="O102" s="99">
        <v>1.4525162824548832</v>
      </c>
      <c r="P102" s="99">
        <v>1.7545640577325772</v>
      </c>
      <c r="Q102" s="99">
        <v>1.4260802429547659</v>
      </c>
      <c r="R102" s="99">
        <v>1.4131934209347952</v>
      </c>
      <c r="S102" s="99">
        <v>1.0839413226183412</v>
      </c>
      <c r="T102" s="99">
        <v>1.1971033006712877</v>
      </c>
      <c r="U102" s="99">
        <v>1.478228010971226</v>
      </c>
      <c r="V102" s="99">
        <v>1.1616717681568542</v>
      </c>
      <c r="W102" s="99">
        <v>0.59885472806906481</v>
      </c>
      <c r="DA102" s="63" t="s">
        <v>3178</v>
      </c>
    </row>
    <row r="103" spans="1:105" ht="12" customHeight="1" x14ac:dyDescent="0.25">
      <c r="A103" s="109" t="s">
        <v>120</v>
      </c>
      <c r="B103" s="110">
        <v>0</v>
      </c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3179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3180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3181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3182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3183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3184</v>
      </c>
    </row>
    <row r="110" spans="1:105" ht="12" customHeight="1" x14ac:dyDescent="0.25">
      <c r="A110" s="97" t="s">
        <v>53</v>
      </c>
      <c r="B110" s="99">
        <v>0</v>
      </c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3185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3186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3187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3188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3189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3190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3191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3192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3193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3194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3195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3196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3197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0</v>
      </c>
      <c r="C124" s="118">
        <f t="shared" si="42"/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" si="44">W125+W128+W130+W139</f>
        <v>0</v>
      </c>
      <c r="DA124" s="129" t="s">
        <v>3198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3199</v>
      </c>
    </row>
    <row r="126" spans="1:105" ht="12" customHeight="1" x14ac:dyDescent="0.25">
      <c r="A126" s="97" t="s">
        <v>203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3200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3201</v>
      </c>
    </row>
    <row r="128" spans="1:105" ht="12.95" customHeight="1" x14ac:dyDescent="0.25">
      <c r="A128" s="121" t="s">
        <v>92</v>
      </c>
      <c r="B128" s="123">
        <f t="shared" ref="B128:W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3202</v>
      </c>
    </row>
    <row r="129" spans="1:105" ht="12" customHeight="1" x14ac:dyDescent="0.25">
      <c r="A129" s="97" t="s">
        <v>53</v>
      </c>
      <c r="B129" s="99">
        <v>0</v>
      </c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3203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3204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3205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3206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3207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3208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3209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3210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3211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3212</v>
      </c>
    </row>
    <row r="139" spans="1:105" ht="12" customHeight="1" x14ac:dyDescent="0.25">
      <c r="A139" s="121" t="s">
        <v>54</v>
      </c>
      <c r="B139" s="123">
        <v>0</v>
      </c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DA139" s="130" t="s">
        <v>3213</v>
      </c>
    </row>
    <row r="140" spans="1:105" ht="12" customHeight="1" x14ac:dyDescent="0.25">
      <c r="A140" s="97" t="s">
        <v>50</v>
      </c>
      <c r="B140" s="99">
        <v>0</v>
      </c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3214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3215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1.0606523830203129</v>
      </c>
      <c r="C143" s="118">
        <f t="shared" si="49"/>
        <v>0.884138447253486</v>
      </c>
      <c r="D143" s="118">
        <f t="shared" si="49"/>
        <v>0.36953585405414258</v>
      </c>
      <c r="E143" s="118">
        <f t="shared" si="49"/>
        <v>0.16986576928495509</v>
      </c>
      <c r="F143" s="118">
        <f t="shared" si="49"/>
        <v>0.38378402476034434</v>
      </c>
      <c r="G143" s="118">
        <f t="shared" si="49"/>
        <v>0.62850193044546621</v>
      </c>
      <c r="H143" s="118">
        <f t="shared" si="49"/>
        <v>0.70732119106863844</v>
      </c>
      <c r="I143" s="118">
        <f t="shared" si="49"/>
        <v>0.23556964074152389</v>
      </c>
      <c r="J143" s="118">
        <f t="shared" si="49"/>
        <v>0.20350273836756577</v>
      </c>
      <c r="K143" s="118">
        <f t="shared" si="49"/>
        <v>0.45519193337669894</v>
      </c>
      <c r="L143" s="118">
        <f t="shared" si="49"/>
        <v>0.33657610825213302</v>
      </c>
      <c r="M143" s="118">
        <f t="shared" si="49"/>
        <v>0.10756243349918373</v>
      </c>
      <c r="N143" s="118">
        <f t="shared" si="49"/>
        <v>3.3201992288399103E-2</v>
      </c>
      <c r="O143" s="118">
        <f t="shared" si="49"/>
        <v>5.5504969386920726E-2</v>
      </c>
      <c r="P143" s="118">
        <f t="shared" si="49"/>
        <v>9.2403878446922369E-2</v>
      </c>
      <c r="Q143" s="118">
        <f t="shared" si="49"/>
        <v>5.9996810574610898E-2</v>
      </c>
      <c r="R143" s="118">
        <f t="shared" ref="R143:V143" si="50">R144+R146+R148+R157</f>
        <v>6.9399944561412213E-2</v>
      </c>
      <c r="S143" s="118">
        <f t="shared" si="50"/>
        <v>6.6915032373608352E-2</v>
      </c>
      <c r="T143" s="118">
        <f t="shared" si="50"/>
        <v>8.1831601450124136E-2</v>
      </c>
      <c r="U143" s="118">
        <f t="shared" si="50"/>
        <v>0.11192932544148382</v>
      </c>
      <c r="V143" s="118">
        <f t="shared" si="50"/>
        <v>9.2572235871756905E-2</v>
      </c>
      <c r="W143" s="118">
        <f t="shared" ref="W143" si="51">W144+W146+W148+W157</f>
        <v>3.8757762954700549E-2</v>
      </c>
      <c r="DA143" s="129" t="s">
        <v>3216</v>
      </c>
    </row>
    <row r="144" spans="1:105" ht="12.95" customHeight="1" x14ac:dyDescent="0.25">
      <c r="A144" s="121" t="s">
        <v>57</v>
      </c>
      <c r="B144" s="123">
        <f t="shared" ref="B144:W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3217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3218</v>
      </c>
    </row>
    <row r="146" spans="1:105" ht="12.95" customHeight="1" x14ac:dyDescent="0.25">
      <c r="A146" s="121" t="s">
        <v>92</v>
      </c>
      <c r="B146" s="123">
        <f t="shared" ref="B146:W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3219</v>
      </c>
    </row>
    <row r="147" spans="1:105" ht="12" customHeight="1" x14ac:dyDescent="0.25">
      <c r="A147" s="97" t="s">
        <v>53</v>
      </c>
      <c r="B147" s="99">
        <v>0</v>
      </c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3220</v>
      </c>
    </row>
    <row r="148" spans="1:105" ht="12" customHeight="1" x14ac:dyDescent="0.25">
      <c r="A148" s="121" t="s">
        <v>55</v>
      </c>
      <c r="B148" s="123">
        <v>0.40302574730924701</v>
      </c>
      <c r="C148" s="123">
        <v>0.25681688329870755</v>
      </c>
      <c r="D148" s="123">
        <v>0.18852556470816831</v>
      </c>
      <c r="E148" s="123">
        <v>0.11317353611177221</v>
      </c>
      <c r="F148" s="123">
        <v>0.25624813157382592</v>
      </c>
      <c r="G148" s="123">
        <v>0.30717474134969075</v>
      </c>
      <c r="H148" s="123">
        <v>0.3391934670378095</v>
      </c>
      <c r="I148" s="123">
        <v>0.12502986920423179</v>
      </c>
      <c r="J148" s="123">
        <v>0.11029754305455991</v>
      </c>
      <c r="K148" s="123">
        <v>0.18206969088728356</v>
      </c>
      <c r="L148" s="123">
        <v>0.16200029073812947</v>
      </c>
      <c r="M148" s="123">
        <v>4.2336276275420567E-2</v>
      </c>
      <c r="N148" s="123">
        <v>0</v>
      </c>
      <c r="O148" s="123">
        <v>0</v>
      </c>
      <c r="P148" s="123">
        <v>0</v>
      </c>
      <c r="Q148" s="123">
        <v>0</v>
      </c>
      <c r="R148" s="123">
        <v>0</v>
      </c>
      <c r="S148" s="123">
        <v>0</v>
      </c>
      <c r="T148" s="123">
        <v>0</v>
      </c>
      <c r="U148" s="123">
        <v>0</v>
      </c>
      <c r="V148" s="123">
        <v>0</v>
      </c>
      <c r="W148" s="123">
        <v>0</v>
      </c>
      <c r="DA148" s="130" t="s">
        <v>3221</v>
      </c>
    </row>
    <row r="149" spans="1:105" ht="12" customHeight="1" x14ac:dyDescent="0.25">
      <c r="A149" s="97" t="s">
        <v>124</v>
      </c>
      <c r="B149" s="99">
        <v>3.4257188521285995</v>
      </c>
      <c r="C149" s="99">
        <v>3.3386194828831983</v>
      </c>
      <c r="D149" s="99">
        <v>2.4508323412061879</v>
      </c>
      <c r="E149" s="99">
        <v>1.0670647690538522</v>
      </c>
      <c r="F149" s="99">
        <v>2.4984192828448029</v>
      </c>
      <c r="G149" s="99">
        <v>3.6093032108588661</v>
      </c>
      <c r="H149" s="99">
        <v>3.7002923676851949</v>
      </c>
      <c r="I149" s="99">
        <v>1.5869175706690959</v>
      </c>
      <c r="J149" s="99">
        <v>1.3758167212595107</v>
      </c>
      <c r="K149" s="99">
        <v>3.5342939995766809</v>
      </c>
      <c r="L149" s="99">
        <v>3.8368489911662236</v>
      </c>
      <c r="M149" s="99">
        <v>1.9702651651253418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DA149" s="63" t="s">
        <v>3222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3223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3224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3225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3226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3227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3228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3229</v>
      </c>
    </row>
    <row r="157" spans="1:105" ht="12" customHeight="1" x14ac:dyDescent="0.25">
      <c r="A157" s="121" t="s">
        <v>54</v>
      </c>
      <c r="B157" s="123">
        <v>0.65762663571106594</v>
      </c>
      <c r="C157" s="123">
        <v>0.62732156395477845</v>
      </c>
      <c r="D157" s="123">
        <v>0.18101028934597427</v>
      </c>
      <c r="E157" s="123">
        <v>5.6692233173182872E-2</v>
      </c>
      <c r="F157" s="123">
        <v>0.12753589318651842</v>
      </c>
      <c r="G157" s="123">
        <v>0.3213271890957754</v>
      </c>
      <c r="H157" s="123">
        <v>0.36812772403082894</v>
      </c>
      <c r="I157" s="123">
        <v>0.11053977153729211</v>
      </c>
      <c r="J157" s="123">
        <v>9.3205195313005862E-2</v>
      </c>
      <c r="K157" s="123">
        <v>0.27312224248941541</v>
      </c>
      <c r="L157" s="123">
        <v>0.17457581751400358</v>
      </c>
      <c r="M157" s="123">
        <v>6.5226157223763168E-2</v>
      </c>
      <c r="N157" s="123">
        <v>3.3201992288399103E-2</v>
      </c>
      <c r="O157" s="123">
        <v>5.5504969386920726E-2</v>
      </c>
      <c r="P157" s="123">
        <v>9.2403878446922369E-2</v>
      </c>
      <c r="Q157" s="123">
        <v>5.9996810574610898E-2</v>
      </c>
      <c r="R157" s="123">
        <v>6.9399944561412213E-2</v>
      </c>
      <c r="S157" s="123">
        <v>6.6915032373608352E-2</v>
      </c>
      <c r="T157" s="123">
        <v>8.1831601450124136E-2</v>
      </c>
      <c r="U157" s="123">
        <v>0.11192932544148382</v>
      </c>
      <c r="V157" s="123">
        <v>9.2572235871756905E-2</v>
      </c>
      <c r="W157" s="123">
        <v>3.8757762954700549E-2</v>
      </c>
      <c r="DA157" s="130" t="s">
        <v>3230</v>
      </c>
    </row>
    <row r="158" spans="1:105" ht="12" customHeight="1" x14ac:dyDescent="0.25">
      <c r="A158" s="97" t="s">
        <v>50</v>
      </c>
      <c r="B158" s="99">
        <v>1.5970932581554458</v>
      </c>
      <c r="C158" s="99">
        <v>2.0387950828530301</v>
      </c>
      <c r="D158" s="99">
        <v>1.1765668807488328</v>
      </c>
      <c r="E158" s="99">
        <v>0.7483374778860139</v>
      </c>
      <c r="F158" s="99">
        <v>1.4211142383640623</v>
      </c>
      <c r="G158" s="99">
        <v>1.8877972359376802</v>
      </c>
      <c r="H158" s="99">
        <v>2.0079694038045215</v>
      </c>
      <c r="I158" s="99">
        <v>0.86852677636443798</v>
      </c>
      <c r="J158" s="99">
        <v>0.96041875170358226</v>
      </c>
      <c r="K158" s="99">
        <v>2.1983009761343193</v>
      </c>
      <c r="L158" s="99">
        <v>1.9160760458854051</v>
      </c>
      <c r="M158" s="99">
        <v>1.2729621006573133</v>
      </c>
      <c r="N158" s="99">
        <v>1.0120459130871282</v>
      </c>
      <c r="O158" s="99">
        <v>1.4523800322910922</v>
      </c>
      <c r="P158" s="99">
        <v>1.7545040211440956</v>
      </c>
      <c r="Q158" s="99">
        <v>1.4260217537794713</v>
      </c>
      <c r="R158" s="99">
        <v>1.4129828712703527</v>
      </c>
      <c r="S158" s="99">
        <v>1.0833088978931256</v>
      </c>
      <c r="T158" s="99">
        <v>1.1960639121043397</v>
      </c>
      <c r="U158" s="99">
        <v>1.4761693645181202</v>
      </c>
      <c r="V158" s="99">
        <v>1.1599283249076233</v>
      </c>
      <c r="W158" s="99">
        <v>0.59810649938392146</v>
      </c>
      <c r="DA158" s="63" t="s">
        <v>3231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3232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1.0405285965756534</v>
      </c>
      <c r="C161" s="118">
        <f t="shared" si="54"/>
        <v>1.0489410829594308</v>
      </c>
      <c r="D161" s="118">
        <f t="shared" si="54"/>
        <v>0.45199429151179493</v>
      </c>
      <c r="E161" s="118">
        <f t="shared" si="54"/>
        <v>0.23113968600469087</v>
      </c>
      <c r="F161" s="118">
        <f t="shared" si="54"/>
        <v>0.45356105920609568</v>
      </c>
      <c r="G161" s="118">
        <f t="shared" si="54"/>
        <v>0.68093583511549138</v>
      </c>
      <c r="H161" s="118">
        <f t="shared" si="54"/>
        <v>0.67056938647519804</v>
      </c>
      <c r="I161" s="118">
        <f t="shared" si="54"/>
        <v>0.22748704978832296</v>
      </c>
      <c r="J161" s="118">
        <f t="shared" si="54"/>
        <v>0.24653972571088595</v>
      </c>
      <c r="K161" s="118">
        <f t="shared" si="54"/>
        <v>0.59086240906847109</v>
      </c>
      <c r="L161" s="118">
        <f t="shared" si="54"/>
        <v>0.50302170453714501</v>
      </c>
      <c r="M161" s="118">
        <f t="shared" si="54"/>
        <v>0.16611360076459095</v>
      </c>
      <c r="N161" s="118">
        <f t="shared" si="54"/>
        <v>5.5757106847391533E-2</v>
      </c>
      <c r="O161" s="118">
        <f t="shared" si="54"/>
        <v>6.749757551655626E-2</v>
      </c>
      <c r="P161" s="118">
        <f t="shared" si="54"/>
        <v>9.3761095235836645E-2</v>
      </c>
      <c r="Q161" s="118">
        <f t="shared" si="54"/>
        <v>8.4109403869494156E-2</v>
      </c>
      <c r="R161" s="118">
        <f t="shared" ref="R161:V161" si="55">R162+R164+R166+R175</f>
        <v>7.9186603546160625E-2</v>
      </c>
      <c r="S161" s="118">
        <f t="shared" si="55"/>
        <v>5.5996102797271373E-2</v>
      </c>
      <c r="T161" s="118">
        <f t="shared" si="55"/>
        <v>7.3166421140475002E-2</v>
      </c>
      <c r="U161" s="118">
        <f t="shared" si="55"/>
        <v>0.11308571505917443</v>
      </c>
      <c r="V161" s="118">
        <f t="shared" si="55"/>
        <v>9.7034866587183369E-2</v>
      </c>
      <c r="W161" s="118">
        <f t="shared" ref="W161" si="56">W162+W164+W166+W175</f>
        <v>3.8979535940969944E-2</v>
      </c>
      <c r="DA161" s="129" t="s">
        <v>3233</v>
      </c>
    </row>
    <row r="162" spans="1:105" ht="12.95" customHeight="1" x14ac:dyDescent="0.25">
      <c r="A162" s="121" t="s">
        <v>57</v>
      </c>
      <c r="B162" s="123">
        <f t="shared" ref="B162:W162" si="57">B163</f>
        <v>0</v>
      </c>
      <c r="C162" s="123">
        <f t="shared" si="57"/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3234</v>
      </c>
    </row>
    <row r="163" spans="1:105" ht="12" customHeight="1" x14ac:dyDescent="0.25">
      <c r="A163" s="97" t="s">
        <v>53</v>
      </c>
      <c r="B163" s="110">
        <v>0</v>
      </c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3235</v>
      </c>
    </row>
    <row r="164" spans="1:105" ht="12.95" customHeight="1" x14ac:dyDescent="0.25">
      <c r="A164" s="121" t="s">
        <v>92</v>
      </c>
      <c r="B164" s="123">
        <f t="shared" ref="B164:W164" si="58">B165</f>
        <v>0</v>
      </c>
      <c r="C164" s="123">
        <f t="shared" si="58"/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3236</v>
      </c>
    </row>
    <row r="165" spans="1:105" ht="12" customHeight="1" x14ac:dyDescent="0.25">
      <c r="A165" s="97" t="s">
        <v>53</v>
      </c>
      <c r="B165" s="99">
        <v>0</v>
      </c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3237</v>
      </c>
    </row>
    <row r="166" spans="1:105" ht="12" customHeight="1" x14ac:dyDescent="0.25">
      <c r="A166" s="121" t="s">
        <v>55</v>
      </c>
      <c r="B166" s="123">
        <v>0.40417118302529292</v>
      </c>
      <c r="C166" s="123">
        <v>0.32964385336620017</v>
      </c>
      <c r="D166" s="123">
        <v>0.17684733729657234</v>
      </c>
      <c r="E166" s="123">
        <v>9.9935718103445467E-2</v>
      </c>
      <c r="F166" s="123">
        <v>0.19632713497703644</v>
      </c>
      <c r="G166" s="123">
        <v>0.29462722464214991</v>
      </c>
      <c r="H166" s="123">
        <v>0.30703491390005971</v>
      </c>
      <c r="I166" s="123">
        <v>0.10566485113089513</v>
      </c>
      <c r="J166" s="123">
        <v>0.1043536229422995</v>
      </c>
      <c r="K166" s="123">
        <v>0.19749651563065182</v>
      </c>
      <c r="L166" s="123">
        <v>0.18070826199908471</v>
      </c>
      <c r="M166" s="123">
        <v>3.9972657255903148E-2</v>
      </c>
      <c r="N166" s="123">
        <v>0</v>
      </c>
      <c r="O166" s="123">
        <v>0</v>
      </c>
      <c r="P166" s="123">
        <v>0</v>
      </c>
      <c r="Q166" s="123">
        <v>0</v>
      </c>
      <c r="R166" s="123">
        <v>0</v>
      </c>
      <c r="S166" s="123">
        <v>0</v>
      </c>
      <c r="T166" s="123">
        <v>0</v>
      </c>
      <c r="U166" s="123">
        <v>0</v>
      </c>
      <c r="V166" s="123">
        <v>0</v>
      </c>
      <c r="W166" s="123">
        <v>0</v>
      </c>
      <c r="DA166" s="130" t="s">
        <v>3238</v>
      </c>
    </row>
    <row r="167" spans="1:105" ht="12" customHeight="1" x14ac:dyDescent="0.25">
      <c r="A167" s="97" t="s">
        <v>124</v>
      </c>
      <c r="B167" s="99">
        <v>3.4257188521285991</v>
      </c>
      <c r="C167" s="99">
        <v>3.3338550055239691</v>
      </c>
      <c r="D167" s="99">
        <v>2.473315538281486</v>
      </c>
      <c r="E167" s="99">
        <v>1.0807264894740936</v>
      </c>
      <c r="F167" s="99">
        <v>2.524691445368159</v>
      </c>
      <c r="G167" s="99">
        <v>3.6436467781432853</v>
      </c>
      <c r="H167" s="99">
        <v>3.7360720382707719</v>
      </c>
      <c r="I167" s="99">
        <v>1.5963485576381811</v>
      </c>
      <c r="J167" s="99">
        <v>1.3919796597600613</v>
      </c>
      <c r="K167" s="99">
        <v>3.5821284395630602</v>
      </c>
      <c r="L167" s="99">
        <v>3.8860382888115224</v>
      </c>
      <c r="M167" s="99">
        <v>1.9732690320904664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DA167" s="63" t="s">
        <v>3239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1.8066065159778695</v>
      </c>
      <c r="I168" s="99">
        <v>0.78980524001694807</v>
      </c>
      <c r="J168" s="99">
        <v>0.63698353858205992</v>
      </c>
      <c r="K168" s="99">
        <v>1.6491880584481229</v>
      </c>
      <c r="L168" s="99">
        <v>1.8806605343593508</v>
      </c>
      <c r="M168" s="99">
        <v>1.0101617637634426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3240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1.8066065159778695</v>
      </c>
      <c r="I169" s="102">
        <v>0.78980524001694807</v>
      </c>
      <c r="J169" s="102">
        <v>0.63698353858205992</v>
      </c>
      <c r="K169" s="102">
        <v>1.6491880584481229</v>
      </c>
      <c r="L169" s="102">
        <v>1.8806605343593508</v>
      </c>
      <c r="M169" s="102">
        <v>1.0101617637634426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3241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3242</v>
      </c>
    </row>
    <row r="171" spans="1:105" ht="12" customHeight="1" x14ac:dyDescent="0.25">
      <c r="A171" s="106" t="s">
        <v>122</v>
      </c>
      <c r="B171" s="102">
        <v>0</v>
      </c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3243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3244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3245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3246</v>
      </c>
    </row>
    <row r="175" spans="1:105" ht="12" customHeight="1" x14ac:dyDescent="0.25">
      <c r="A175" s="121" t="s">
        <v>54</v>
      </c>
      <c r="B175" s="123">
        <v>0.63635741355036057</v>
      </c>
      <c r="C175" s="123">
        <v>0.71929722959323061</v>
      </c>
      <c r="D175" s="123">
        <v>0.27514695421522256</v>
      </c>
      <c r="E175" s="123">
        <v>0.13120396790124542</v>
      </c>
      <c r="F175" s="123">
        <v>0.25723392422905927</v>
      </c>
      <c r="G175" s="123">
        <v>0.38630861047334147</v>
      </c>
      <c r="H175" s="123">
        <v>0.36353447257513827</v>
      </c>
      <c r="I175" s="123">
        <v>0.12182219865742783</v>
      </c>
      <c r="J175" s="123">
        <v>0.14218610276858645</v>
      </c>
      <c r="K175" s="123">
        <v>0.3933658934378193</v>
      </c>
      <c r="L175" s="123">
        <v>0.32231344253806027</v>
      </c>
      <c r="M175" s="123">
        <v>0.12614094350868779</v>
      </c>
      <c r="N175" s="123">
        <v>5.5757106847391533E-2</v>
      </c>
      <c r="O175" s="123">
        <v>6.749757551655626E-2</v>
      </c>
      <c r="P175" s="123">
        <v>9.3761095235836645E-2</v>
      </c>
      <c r="Q175" s="123">
        <v>8.4109403869494156E-2</v>
      </c>
      <c r="R175" s="123">
        <v>7.9186603546160625E-2</v>
      </c>
      <c r="S175" s="123">
        <v>5.5996102797271373E-2</v>
      </c>
      <c r="T175" s="123">
        <v>7.3166421140475002E-2</v>
      </c>
      <c r="U175" s="123">
        <v>0.11308571505917443</v>
      </c>
      <c r="V175" s="123">
        <v>9.7034866587183369E-2</v>
      </c>
      <c r="W175" s="123">
        <v>3.8979535940969944E-2</v>
      </c>
      <c r="DA175" s="130" t="s">
        <v>3247</v>
      </c>
    </row>
    <row r="176" spans="1:105" ht="12" customHeight="1" x14ac:dyDescent="0.25">
      <c r="A176" s="97" t="s">
        <v>50</v>
      </c>
      <c r="B176" s="99">
        <v>1.5970932581554458</v>
      </c>
      <c r="C176" s="99">
        <v>2.0382983893344404</v>
      </c>
      <c r="D176" s="99">
        <v>1.1762099671703568</v>
      </c>
      <c r="E176" s="99">
        <v>0.74810848477933278</v>
      </c>
      <c r="F176" s="99">
        <v>1.4239430888408273</v>
      </c>
      <c r="G176" s="99">
        <v>1.8936145706111431</v>
      </c>
      <c r="H176" s="99">
        <v>2.0108310063420451</v>
      </c>
      <c r="I176" s="99">
        <v>0.86860099878058628</v>
      </c>
      <c r="J176" s="99">
        <v>0.96054200764994369</v>
      </c>
      <c r="K176" s="99">
        <v>2.198741852609233</v>
      </c>
      <c r="L176" s="99">
        <v>1.916458306983061</v>
      </c>
      <c r="M176" s="99">
        <v>1.2732457166493552</v>
      </c>
      <c r="N176" s="99">
        <v>1.0122597766143593</v>
      </c>
      <c r="O176" s="99">
        <v>1.4523872581965598</v>
      </c>
      <c r="P176" s="99">
        <v>1.7546240022577588</v>
      </c>
      <c r="Q176" s="99">
        <v>1.4261441893052382</v>
      </c>
      <c r="R176" s="99">
        <v>1.4134525248728769</v>
      </c>
      <c r="S176" s="99">
        <v>1.0840149504793806</v>
      </c>
      <c r="T176" s="99">
        <v>1.1968922099772041</v>
      </c>
      <c r="U176" s="99">
        <v>1.476634553214121</v>
      </c>
      <c r="V176" s="99">
        <v>1.1598627715068961</v>
      </c>
      <c r="W176" s="99">
        <v>0.59788160390660672</v>
      </c>
      <c r="DA176" s="63" t="s">
        <v>3248</v>
      </c>
    </row>
    <row r="177" spans="1:105" ht="12" customHeight="1" x14ac:dyDescent="0.25">
      <c r="A177" s="109" t="s">
        <v>120</v>
      </c>
      <c r="B177" s="110">
        <v>0</v>
      </c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3249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3250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3.2318024804619858E-2</v>
      </c>
      <c r="L3" s="117">
        <f t="shared" si="0"/>
        <v>4.0708987056510451E-2</v>
      </c>
      <c r="M3" s="117">
        <f t="shared" si="0"/>
        <v>4.4119367923939869E-2</v>
      </c>
      <c r="N3" s="117">
        <f t="shared" si="0"/>
        <v>4.2942383379105019E-2</v>
      </c>
      <c r="O3" s="117">
        <f t="shared" si="0"/>
        <v>5.1692113644172116E-2</v>
      </c>
      <c r="P3" s="117">
        <f t="shared" si="0"/>
        <v>1.0531430384420825E-2</v>
      </c>
      <c r="Q3" s="117">
        <f t="shared" si="0"/>
        <v>2.8256476675936775E-3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3.8427514279112899E-3</v>
      </c>
      <c r="W3" s="117">
        <f t="shared" ref="W3" si="2">W4+W7+W9+W19</f>
        <v>9.3691704747706703E-3</v>
      </c>
      <c r="DA3" s="129" t="s">
        <v>3251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2.8998592317907634E-2</v>
      </c>
      <c r="L4" s="122">
        <f t="shared" si="3"/>
        <v>3.682986940787298E-2</v>
      </c>
      <c r="M4" s="122">
        <f t="shared" si="3"/>
        <v>3.869878391310308E-2</v>
      </c>
      <c r="N4" s="122">
        <f t="shared" si="3"/>
        <v>3.7412087749108369E-2</v>
      </c>
      <c r="O4" s="122">
        <f t="shared" si="3"/>
        <v>4.5306475876846719E-2</v>
      </c>
      <c r="P4" s="122">
        <f t="shared" si="3"/>
        <v>8.6100884812569251E-3</v>
      </c>
      <c r="Q4" s="122">
        <f t="shared" si="3"/>
        <v>2.5280987208237864E-3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3.1944792644302495E-3</v>
      </c>
      <c r="W4" s="122">
        <f t="shared" ref="W4" si="5">SUM(W5:W6)</f>
        <v>7.8819737957662676E-3</v>
      </c>
      <c r="DA4" s="130" t="s">
        <v>3252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2.8820306023276725E-2</v>
      </c>
      <c r="L5" s="98">
        <v>3.6605772435431908E-2</v>
      </c>
      <c r="M5" s="98">
        <v>3.8462698741821476E-2</v>
      </c>
      <c r="N5" s="98">
        <v>3.7188002130288118E-2</v>
      </c>
      <c r="O5" s="98">
        <v>4.5033088909415979E-2</v>
      </c>
      <c r="P5" s="98">
        <v>8.5575594531444813E-3</v>
      </c>
      <c r="Q5" s="98">
        <v>2.5128073167304146E-3</v>
      </c>
      <c r="R5" s="98">
        <v>0</v>
      </c>
      <c r="S5" s="98">
        <v>0</v>
      </c>
      <c r="T5" s="98">
        <v>0</v>
      </c>
      <c r="U5" s="98">
        <v>0</v>
      </c>
      <c r="V5" s="98">
        <v>3.1731408776004546E-3</v>
      </c>
      <c r="W5" s="98">
        <v>7.8288303099932621E-3</v>
      </c>
      <c r="DA5" s="63" t="s">
        <v>3253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1.7828629463090837E-4</v>
      </c>
      <c r="L6" s="98">
        <v>2.240969724410695E-4</v>
      </c>
      <c r="M6" s="98">
        <v>2.3608517128160302E-4</v>
      </c>
      <c r="N6" s="98">
        <v>2.2408561882025075E-4</v>
      </c>
      <c r="O6" s="98">
        <v>2.7338696743073776E-4</v>
      </c>
      <c r="P6" s="98">
        <v>5.2529028112443937E-5</v>
      </c>
      <c r="Q6" s="98">
        <v>1.5291404093371625E-5</v>
      </c>
      <c r="R6" s="98">
        <v>0</v>
      </c>
      <c r="S6" s="98">
        <v>0</v>
      </c>
      <c r="T6" s="98">
        <v>0</v>
      </c>
      <c r="U6" s="98">
        <v>0</v>
      </c>
      <c r="V6" s="98">
        <v>2.1338386829794933E-5</v>
      </c>
      <c r="W6" s="98">
        <v>5.3143485773004947E-5</v>
      </c>
      <c r="DA6" s="63" t="s">
        <v>3254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7.1299368790424193E-5</v>
      </c>
      <c r="L7" s="122">
        <f t="shared" si="6"/>
        <v>3.8125082382116593E-4</v>
      </c>
      <c r="M7" s="122">
        <f t="shared" si="6"/>
        <v>3.2200119299953918E-4</v>
      </c>
      <c r="N7" s="122">
        <f t="shared" si="6"/>
        <v>1.4749398196831E-4</v>
      </c>
      <c r="O7" s="122">
        <f t="shared" si="6"/>
        <v>1.4924032815186945E-4</v>
      </c>
      <c r="P7" s="122">
        <f t="shared" si="6"/>
        <v>2.4253310136520109E-5</v>
      </c>
      <c r="Q7" s="122">
        <f t="shared" si="6"/>
        <v>2.4043126530819005E-5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4.4004011154949632E-5</v>
      </c>
      <c r="W7" s="122">
        <f t="shared" si="6"/>
        <v>6.1067167686381128E-5</v>
      </c>
      <c r="DA7" s="130" t="s">
        <v>3255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7.1299368790424193E-5</v>
      </c>
      <c r="L8" s="98">
        <v>3.8125082382116593E-4</v>
      </c>
      <c r="M8" s="98">
        <v>3.2200119299953918E-4</v>
      </c>
      <c r="N8" s="98">
        <v>1.4749398196831E-4</v>
      </c>
      <c r="O8" s="98">
        <v>1.4924032815186945E-4</v>
      </c>
      <c r="P8" s="98">
        <v>2.4253310136520109E-5</v>
      </c>
      <c r="Q8" s="98">
        <v>2.4043126530819005E-5</v>
      </c>
      <c r="R8" s="98">
        <v>0</v>
      </c>
      <c r="S8" s="98">
        <v>0</v>
      </c>
      <c r="T8" s="98">
        <v>0</v>
      </c>
      <c r="U8" s="98">
        <v>0</v>
      </c>
      <c r="V8" s="98">
        <v>4.4004011154949632E-5</v>
      </c>
      <c r="W8" s="98">
        <v>6.1067167686381128E-5</v>
      </c>
      <c r="DA8" s="63" t="s">
        <v>3256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1.8457166915316892E-3</v>
      </c>
      <c r="L9" s="122">
        <v>2.2993982272204124E-3</v>
      </c>
      <c r="M9" s="122">
        <v>3.14374277445014E-3</v>
      </c>
      <c r="N9" s="122">
        <v>3.1056533529795439E-3</v>
      </c>
      <c r="O9" s="122">
        <v>4.0586206308353863E-3</v>
      </c>
      <c r="P9" s="122">
        <v>1.2980228177324499E-3</v>
      </c>
      <c r="Q9" s="122">
        <v>1.736210054335187E-4</v>
      </c>
      <c r="R9" s="122">
        <v>0</v>
      </c>
      <c r="S9" s="122">
        <v>0</v>
      </c>
      <c r="T9" s="122">
        <v>0</v>
      </c>
      <c r="U9" s="122">
        <v>0</v>
      </c>
      <c r="V9" s="122">
        <v>4.4519020838731325E-4</v>
      </c>
      <c r="W9" s="122">
        <v>1.0993410655556015E-3</v>
      </c>
      <c r="DA9" s="130" t="s">
        <v>3257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3258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1.8129155003106256E-4</v>
      </c>
      <c r="M11" s="98">
        <v>9.2102737179505502E-5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3259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3260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3261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3262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1.3380660622649078E-3</v>
      </c>
      <c r="M15" s="101">
        <v>1.7021976385445821E-3</v>
      </c>
      <c r="N15" s="101">
        <v>1.5397223341809547E-3</v>
      </c>
      <c r="O15" s="101">
        <v>2.4876263371260759E-3</v>
      </c>
      <c r="P15" s="101">
        <v>8.4578560754608901E-4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2.9699100530832542E-4</v>
      </c>
      <c r="DA15" s="131" t="s">
        <v>3263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1.8457166915316892E-3</v>
      </c>
      <c r="L16" s="104">
        <v>7.8004061492444228E-4</v>
      </c>
      <c r="M16" s="104">
        <v>1.3494423987260524E-3</v>
      </c>
      <c r="N16" s="104">
        <v>1.5659310187985894E-3</v>
      </c>
      <c r="O16" s="104">
        <v>1.5709942937093102E-3</v>
      </c>
      <c r="P16" s="104">
        <v>4.5223721018636086E-4</v>
      </c>
      <c r="Q16" s="104">
        <v>1.736210054335187E-4</v>
      </c>
      <c r="R16" s="104">
        <v>0</v>
      </c>
      <c r="S16" s="104">
        <v>0</v>
      </c>
      <c r="T16" s="104">
        <v>0</v>
      </c>
      <c r="U16" s="104">
        <v>0</v>
      </c>
      <c r="V16" s="104">
        <v>4.4519020838731325E-4</v>
      </c>
      <c r="W16" s="104">
        <v>8.023500602472762E-4</v>
      </c>
      <c r="DA16" s="132" t="s">
        <v>3264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1.0234336936040507E-3</v>
      </c>
      <c r="L17" s="98">
        <v>4.2118844683348847E-4</v>
      </c>
      <c r="M17" s="98">
        <v>7.7283810501908889E-4</v>
      </c>
      <c r="N17" s="98">
        <v>8.4308633576330122E-4</v>
      </c>
      <c r="O17" s="98">
        <v>9.6716511164313861E-4</v>
      </c>
      <c r="P17" s="98">
        <v>2.9576429367379216E-4</v>
      </c>
      <c r="Q17" s="98">
        <v>8.5474143214745173E-5</v>
      </c>
      <c r="R17" s="98">
        <v>0</v>
      </c>
      <c r="S17" s="98">
        <v>0</v>
      </c>
      <c r="T17" s="98">
        <v>0</v>
      </c>
      <c r="U17" s="98">
        <v>0</v>
      </c>
      <c r="V17" s="98">
        <v>2.3775713818841252E-4</v>
      </c>
      <c r="W17" s="98">
        <v>4.4513104456202039E-4</v>
      </c>
      <c r="DA17" s="63" t="s">
        <v>3265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8.2228299792763845E-4</v>
      </c>
      <c r="L18" s="98">
        <v>3.5885216809095381E-4</v>
      </c>
      <c r="M18" s="98">
        <v>5.7660429370696336E-4</v>
      </c>
      <c r="N18" s="98">
        <v>7.228446830352881E-4</v>
      </c>
      <c r="O18" s="98">
        <v>6.0382918206617156E-4</v>
      </c>
      <c r="P18" s="98">
        <v>1.5647291651256869E-4</v>
      </c>
      <c r="Q18" s="98">
        <v>8.8146862218773517E-5</v>
      </c>
      <c r="R18" s="98">
        <v>0</v>
      </c>
      <c r="S18" s="98">
        <v>0</v>
      </c>
      <c r="T18" s="98">
        <v>0</v>
      </c>
      <c r="U18" s="98">
        <v>0</v>
      </c>
      <c r="V18" s="98">
        <v>2.0743307019890073E-4</v>
      </c>
      <c r="W18" s="98">
        <v>3.5721901568525581E-4</v>
      </c>
      <c r="DA18" s="63" t="s">
        <v>3266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1.4024164263901045E-3</v>
      </c>
      <c r="L19" s="122">
        <v>1.1984685975958958E-3</v>
      </c>
      <c r="M19" s="122">
        <v>1.9548400433871053E-3</v>
      </c>
      <c r="N19" s="122">
        <v>2.2771482950487984E-3</v>
      </c>
      <c r="O19" s="122">
        <v>2.1777768083381375E-3</v>
      </c>
      <c r="P19" s="122">
        <v>5.9906577529492795E-4</v>
      </c>
      <c r="Q19" s="122">
        <v>9.9884814805553535E-5</v>
      </c>
      <c r="R19" s="122">
        <v>0</v>
      </c>
      <c r="S19" s="122">
        <v>0</v>
      </c>
      <c r="T19" s="122">
        <v>0</v>
      </c>
      <c r="U19" s="122">
        <v>0</v>
      </c>
      <c r="V19" s="122">
        <v>1.590779439387773E-4</v>
      </c>
      <c r="W19" s="122">
        <v>3.2678844576241949E-4</v>
      </c>
      <c r="DA19" s="130" t="s">
        <v>3267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3268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4.3565845870491716E-4</v>
      </c>
      <c r="L21" s="98">
        <v>0</v>
      </c>
      <c r="M21" s="98">
        <v>0</v>
      </c>
      <c r="N21" s="98">
        <v>5.0203732334773885E-5</v>
      </c>
      <c r="O21" s="98">
        <v>1.4419958480493074E-4</v>
      </c>
      <c r="P21" s="98">
        <v>8.7213722488215393E-5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3269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9.6675796768518735E-4</v>
      </c>
      <c r="L22" s="33">
        <v>1.1984685975958958E-3</v>
      </c>
      <c r="M22" s="33">
        <v>1.9548400433871053E-3</v>
      </c>
      <c r="N22" s="33">
        <v>2.2269445627140245E-3</v>
      </c>
      <c r="O22" s="33">
        <v>2.0335772235332067E-3</v>
      </c>
      <c r="P22" s="33">
        <v>5.1185205280671259E-4</v>
      </c>
      <c r="Q22" s="33">
        <v>9.9884814805553535E-5</v>
      </c>
      <c r="R22" s="33">
        <v>0</v>
      </c>
      <c r="S22" s="33">
        <v>0</v>
      </c>
      <c r="T22" s="33">
        <v>0</v>
      </c>
      <c r="U22" s="33">
        <v>0</v>
      </c>
      <c r="V22" s="33">
        <v>1.590779439387773E-4</v>
      </c>
      <c r="W22" s="33">
        <v>3.2678844576241949E-4</v>
      </c>
      <c r="DA22" s="60" t="s">
        <v>3270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5.041046384887244E-3</v>
      </c>
      <c r="O24" s="117">
        <f t="shared" si="7"/>
        <v>3.7492009781239224E-3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1.3674378609178088E-3</v>
      </c>
      <c r="S24" s="117">
        <f t="shared" si="8"/>
        <v>1.888855325733942E-3</v>
      </c>
      <c r="T24" s="117">
        <f t="shared" si="8"/>
        <v>2.0930322169123027E-3</v>
      </c>
      <c r="U24" s="117">
        <f t="shared" si="8"/>
        <v>3.1572752159694751E-3</v>
      </c>
      <c r="V24" s="117">
        <f t="shared" si="8"/>
        <v>0</v>
      </c>
      <c r="W24" s="117">
        <f t="shared" ref="W24" si="9">W25+W28+W30+W39</f>
        <v>0</v>
      </c>
      <c r="DA24" s="129" t="s">
        <v>3271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1.8460619370947249E-3</v>
      </c>
      <c r="O25" s="122">
        <f t="shared" si="10"/>
        <v>1.6836525982052936E-3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1.2307663108666589E-3</v>
      </c>
      <c r="S25" s="122">
        <f t="shared" si="11"/>
        <v>1.6272805095883601E-3</v>
      </c>
      <c r="T25" s="122">
        <f t="shared" si="11"/>
        <v>1.8050888274739345E-3</v>
      </c>
      <c r="U25" s="122">
        <f t="shared" si="11"/>
        <v>2.8332353659257558E-3</v>
      </c>
      <c r="V25" s="122">
        <f t="shared" si="11"/>
        <v>0</v>
      </c>
      <c r="W25" s="122">
        <f t="shared" ref="W25" si="12">SUM(W26:W27)</f>
        <v>0</v>
      </c>
      <c r="DA25" s="130" t="s">
        <v>3272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1.8220253502671876E-3</v>
      </c>
      <c r="O26" s="98">
        <v>1.6608803675301051E-3</v>
      </c>
      <c r="P26" s="98">
        <v>0</v>
      </c>
      <c r="Q26" s="98">
        <v>0</v>
      </c>
      <c r="R26" s="98">
        <v>1.2129398989009035E-3</v>
      </c>
      <c r="S26" s="98">
        <v>1.6038132457831002E-3</v>
      </c>
      <c r="T26" s="98">
        <v>1.778664548474509E-3</v>
      </c>
      <c r="U26" s="98">
        <v>2.7910451176445124E-3</v>
      </c>
      <c r="V26" s="98">
        <v>0</v>
      </c>
      <c r="W26" s="98">
        <v>0</v>
      </c>
      <c r="DA26" s="63" t="s">
        <v>3273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2.4036586827537276E-5</v>
      </c>
      <c r="O27" s="98">
        <v>2.2772230675188459E-5</v>
      </c>
      <c r="P27" s="98">
        <v>0</v>
      </c>
      <c r="Q27" s="98">
        <v>0</v>
      </c>
      <c r="R27" s="98">
        <v>1.7826411965755371E-5</v>
      </c>
      <c r="S27" s="98">
        <v>2.3467263805259786E-5</v>
      </c>
      <c r="T27" s="98">
        <v>2.6424278999425491E-5</v>
      </c>
      <c r="U27" s="98">
        <v>4.2190248281243466E-5</v>
      </c>
      <c r="V27" s="98">
        <v>0</v>
      </c>
      <c r="W27" s="98">
        <v>0</v>
      </c>
      <c r="DA27" s="63" t="s">
        <v>3274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9.8329321312206686E-5</v>
      </c>
      <c r="O28" s="122">
        <f t="shared" si="13"/>
        <v>4.9746776050623145E-5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3275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9.8329321312206686E-5</v>
      </c>
      <c r="O29" s="98">
        <v>4.9746776050623145E-5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3276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1.7937950776189002E-3</v>
      </c>
      <c r="O30" s="122">
        <v>1.3125916386448901E-3</v>
      </c>
      <c r="P30" s="122">
        <v>0</v>
      </c>
      <c r="Q30" s="122">
        <v>0</v>
      </c>
      <c r="R30" s="122">
        <v>8.6366688751410796E-5</v>
      </c>
      <c r="S30" s="122">
        <v>1.7436426098617046E-4</v>
      </c>
      <c r="T30" s="122">
        <v>1.8733639274832182E-4</v>
      </c>
      <c r="U30" s="122">
        <v>2.1597039286323994E-4</v>
      </c>
      <c r="V30" s="122">
        <v>0</v>
      </c>
      <c r="W30" s="122">
        <v>0</v>
      </c>
      <c r="DA30" s="130" t="s">
        <v>3277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3278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3279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3280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3281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9.2383340050857269E-4</v>
      </c>
      <c r="O35" s="101">
        <v>8.2920877904202534E-4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2.1597039286323994E-4</v>
      </c>
      <c r="V35" s="101">
        <v>0</v>
      </c>
      <c r="W35" s="101">
        <v>0</v>
      </c>
      <c r="DA35" s="131" t="s">
        <v>3282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8.6996167711032748E-4</v>
      </c>
      <c r="O36" s="104">
        <v>4.8338285960286467E-4</v>
      </c>
      <c r="P36" s="104">
        <v>0</v>
      </c>
      <c r="Q36" s="104">
        <v>0</v>
      </c>
      <c r="R36" s="104">
        <v>8.6366688751410796E-5</v>
      </c>
      <c r="S36" s="104">
        <v>1.7436426098617046E-4</v>
      </c>
      <c r="T36" s="104">
        <v>1.8733639274832182E-4</v>
      </c>
      <c r="U36" s="104">
        <v>0</v>
      </c>
      <c r="V36" s="104">
        <v>0</v>
      </c>
      <c r="W36" s="104">
        <v>0</v>
      </c>
      <c r="DA36" s="132" t="s">
        <v>3283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4.6838129764627853E-4</v>
      </c>
      <c r="O37" s="98">
        <v>2.9758926512096572E-4</v>
      </c>
      <c r="P37" s="98">
        <v>0</v>
      </c>
      <c r="Q37" s="98">
        <v>0</v>
      </c>
      <c r="R37" s="98">
        <v>4.1649188329250341E-5</v>
      </c>
      <c r="S37" s="98">
        <v>8.3748304098991755E-5</v>
      </c>
      <c r="T37" s="98">
        <v>1.0078374692294944E-4</v>
      </c>
      <c r="U37" s="98">
        <v>0</v>
      </c>
      <c r="V37" s="98">
        <v>0</v>
      </c>
      <c r="W37" s="98">
        <v>0</v>
      </c>
      <c r="DA37" s="63" t="s">
        <v>3284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4.0158037946404901E-4</v>
      </c>
      <c r="O38" s="98">
        <v>1.8579359448189897E-4</v>
      </c>
      <c r="P38" s="98">
        <v>0</v>
      </c>
      <c r="Q38" s="98">
        <v>0</v>
      </c>
      <c r="R38" s="98">
        <v>4.4717500422160462E-5</v>
      </c>
      <c r="S38" s="98">
        <v>9.0615956887178705E-5</v>
      </c>
      <c r="T38" s="98">
        <v>8.6552645825372382E-5</v>
      </c>
      <c r="U38" s="98">
        <v>0</v>
      </c>
      <c r="V38" s="98">
        <v>0</v>
      </c>
      <c r="W38" s="98">
        <v>0</v>
      </c>
      <c r="DA38" s="63" t="s">
        <v>3285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1.3028600488614126E-3</v>
      </c>
      <c r="O39" s="122">
        <v>7.0320996522311562E-4</v>
      </c>
      <c r="P39" s="122">
        <v>0</v>
      </c>
      <c r="Q39" s="122">
        <v>0</v>
      </c>
      <c r="R39" s="122">
        <v>5.0304861299739183E-5</v>
      </c>
      <c r="S39" s="122">
        <v>8.721055515941166E-5</v>
      </c>
      <c r="T39" s="122">
        <v>1.0060699669004643E-4</v>
      </c>
      <c r="U39" s="122">
        <v>1.0806945718047937E-4</v>
      </c>
      <c r="V39" s="122">
        <v>0</v>
      </c>
      <c r="W39" s="122">
        <v>0</v>
      </c>
      <c r="DA39" s="130" t="s">
        <v>3286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5.0203732334773885E-5</v>
      </c>
      <c r="O40" s="98">
        <v>7.2099792402465369E-5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3287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1.2526563165266387E-3</v>
      </c>
      <c r="O41" s="33">
        <v>6.3111017282065031E-4</v>
      </c>
      <c r="P41" s="33">
        <v>0</v>
      </c>
      <c r="Q41" s="33">
        <v>0</v>
      </c>
      <c r="R41" s="33">
        <v>5.0304861299739183E-5</v>
      </c>
      <c r="S41" s="33">
        <v>8.721055515941166E-5</v>
      </c>
      <c r="T41" s="33">
        <v>1.0060699669004643E-4</v>
      </c>
      <c r="U41" s="33">
        <v>1.0806945718047937E-4</v>
      </c>
      <c r="V41" s="33">
        <v>0</v>
      </c>
      <c r="W41" s="33">
        <v>0</v>
      </c>
      <c r="DA41" s="60" t="s">
        <v>3288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6.8705148148645527</v>
      </c>
      <c r="D43" s="117">
        <f t="shared" si="14"/>
        <v>4.8041674458309238</v>
      </c>
      <c r="E43" s="117">
        <f t="shared" si="14"/>
        <v>4.9075489122996832</v>
      </c>
      <c r="F43" s="117">
        <f t="shared" si="14"/>
        <v>6.0657548663996304</v>
      </c>
      <c r="G43" s="117">
        <f t="shared" si="14"/>
        <v>6.6048268871601179</v>
      </c>
      <c r="H43" s="117">
        <f t="shared" si="14"/>
        <v>13.205288972074072</v>
      </c>
      <c r="I43" s="117">
        <f t="shared" si="14"/>
        <v>5.7737699417535584</v>
      </c>
      <c r="J43" s="117">
        <f t="shared" si="14"/>
        <v>5.6685169757973739</v>
      </c>
      <c r="K43" s="117">
        <f t="shared" si="14"/>
        <v>3.812930804258861</v>
      </c>
      <c r="L43" s="117">
        <f t="shared" si="14"/>
        <v>2.1610374126252792</v>
      </c>
      <c r="M43" s="117">
        <f t="shared" si="14"/>
        <v>4.9553951844180846</v>
      </c>
      <c r="N43" s="117">
        <f t="shared" si="14"/>
        <v>10.281283346723438</v>
      </c>
      <c r="O43" s="117">
        <f t="shared" si="14"/>
        <v>5.6194445920724405</v>
      </c>
      <c r="P43" s="117">
        <f t="shared" si="14"/>
        <v>3.9313581686455366</v>
      </c>
      <c r="Q43" s="117">
        <f t="shared" si="14"/>
        <v>3.6112503588670828</v>
      </c>
      <c r="R43" s="117">
        <f t="shared" ref="R43:V43" si="15">R44+R47+R49+R58</f>
        <v>4.1511585502552526</v>
      </c>
      <c r="S43" s="117">
        <f t="shared" si="15"/>
        <v>2.3252176961528868</v>
      </c>
      <c r="T43" s="117">
        <f t="shared" si="15"/>
        <v>3.3915294549275474</v>
      </c>
      <c r="U43" s="117">
        <f t="shared" si="15"/>
        <v>2.3306579124875362</v>
      </c>
      <c r="V43" s="117">
        <f t="shared" si="15"/>
        <v>5.1580743606982118</v>
      </c>
      <c r="W43" s="117">
        <f t="shared" ref="W43" si="16">W44+W47+W49+W58</f>
        <v>4.3477551320763901</v>
      </c>
      <c r="DA43" s="129" t="s">
        <v>3289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6.2637500468882683</v>
      </c>
      <c r="D44" s="122">
        <f t="shared" si="17"/>
        <v>4.3418418545333184</v>
      </c>
      <c r="E44" s="122">
        <f t="shared" si="17"/>
        <v>4.4278210668294875</v>
      </c>
      <c r="F44" s="122">
        <f t="shared" si="17"/>
        <v>5.5354385257636762</v>
      </c>
      <c r="G44" s="122">
        <f t="shared" si="17"/>
        <v>5.9825447597678831</v>
      </c>
      <c r="H44" s="122">
        <f t="shared" si="17"/>
        <v>11.937694309500438</v>
      </c>
      <c r="I44" s="122">
        <f t="shared" si="17"/>
        <v>5.2013926117227403</v>
      </c>
      <c r="J44" s="122">
        <f t="shared" si="17"/>
        <v>5.1113177581901095</v>
      </c>
      <c r="K44" s="122">
        <f t="shared" si="17"/>
        <v>3.4312381874180731</v>
      </c>
      <c r="L44" s="122">
        <f t="shared" si="17"/>
        <v>1.9266259161531676</v>
      </c>
      <c r="M44" s="122">
        <f t="shared" si="17"/>
        <v>4.3412116606627302</v>
      </c>
      <c r="N44" s="122">
        <f t="shared" si="17"/>
        <v>9.1826485189543892</v>
      </c>
      <c r="O44" s="122">
        <f t="shared" si="17"/>
        <v>4.9139725868801083</v>
      </c>
      <c r="P44" s="122">
        <f t="shared" si="17"/>
        <v>3.2664001109319747</v>
      </c>
      <c r="Q44" s="122">
        <f t="shared" si="17"/>
        <v>3.154806214775828</v>
      </c>
      <c r="R44" s="122">
        <f t="shared" ref="R44:V44" si="18">SUM(R45:R46)</f>
        <v>3.6310658166119674</v>
      </c>
      <c r="S44" s="122">
        <f t="shared" si="18"/>
        <v>2.0714845379125295</v>
      </c>
      <c r="T44" s="122">
        <f t="shared" si="18"/>
        <v>2.9275340845112252</v>
      </c>
      <c r="U44" s="122">
        <f t="shared" si="18"/>
        <v>1.9063129657673721</v>
      </c>
      <c r="V44" s="122">
        <f t="shared" si="18"/>
        <v>4.4836773270987882</v>
      </c>
      <c r="W44" s="122">
        <f t="shared" ref="W44" si="19">SUM(W45:W46)</f>
        <v>3.6962867871634462</v>
      </c>
      <c r="DA44" s="130" t="s">
        <v>3290</v>
      </c>
    </row>
    <row r="45" spans="1:105" ht="12" customHeight="1" x14ac:dyDescent="0.25">
      <c r="A45" s="97" t="s">
        <v>216</v>
      </c>
      <c r="B45" s="98"/>
      <c r="C45" s="98">
        <v>6.1828614471065997</v>
      </c>
      <c r="D45" s="98">
        <v>4.2862324133996896</v>
      </c>
      <c r="E45" s="98">
        <v>4.3729249719619681</v>
      </c>
      <c r="F45" s="98">
        <v>5.4651437804039018</v>
      </c>
      <c r="G45" s="98">
        <v>5.9072370837758683</v>
      </c>
      <c r="H45" s="98">
        <v>11.790863579877218</v>
      </c>
      <c r="I45" s="98">
        <v>5.1361333645113056</v>
      </c>
      <c r="J45" s="98">
        <v>5.046988846210505</v>
      </c>
      <c r="K45" s="98">
        <v>3.38828050475498</v>
      </c>
      <c r="L45" s="98">
        <v>1.9026465070407133</v>
      </c>
      <c r="M45" s="98">
        <v>4.286365007553135</v>
      </c>
      <c r="N45" s="98">
        <v>9.0661657971078213</v>
      </c>
      <c r="O45" s="98">
        <v>4.8491036253136377</v>
      </c>
      <c r="P45" s="98">
        <v>3.2212017247191449</v>
      </c>
      <c r="Q45" s="98">
        <v>3.1105264420750998</v>
      </c>
      <c r="R45" s="98">
        <v>3.5795257859586647</v>
      </c>
      <c r="S45" s="98">
        <v>2.042193588162144</v>
      </c>
      <c r="T45" s="98">
        <v>2.8854967959966915</v>
      </c>
      <c r="U45" s="98">
        <v>1.8784593138214447</v>
      </c>
      <c r="V45" s="98">
        <v>4.4190941854712236</v>
      </c>
      <c r="W45" s="98">
        <v>3.6430907537030182</v>
      </c>
      <c r="DA45" s="63" t="s">
        <v>3291</v>
      </c>
    </row>
    <row r="46" spans="1:105" ht="12" customHeight="1" x14ac:dyDescent="0.25">
      <c r="A46" s="97" t="s">
        <v>53</v>
      </c>
      <c r="B46" s="98"/>
      <c r="C46" s="98">
        <v>8.0888599781668818E-2</v>
      </c>
      <c r="D46" s="98">
        <v>5.5609441133629103E-2</v>
      </c>
      <c r="E46" s="98">
        <v>5.4896094867519521E-2</v>
      </c>
      <c r="F46" s="98">
        <v>7.0294745359774369E-2</v>
      </c>
      <c r="G46" s="98">
        <v>7.53076759920146E-2</v>
      </c>
      <c r="H46" s="98">
        <v>0.14683072962321947</v>
      </c>
      <c r="I46" s="98">
        <v>6.5259247211434682E-2</v>
      </c>
      <c r="J46" s="98">
        <v>6.4328911979604358E-2</v>
      </c>
      <c r="K46" s="98">
        <v>4.2957682663093244E-2</v>
      </c>
      <c r="L46" s="98">
        <v>2.3979409112454324E-2</v>
      </c>
      <c r="M46" s="98">
        <v>5.4846653109595342E-2</v>
      </c>
      <c r="N46" s="98">
        <v>0.11648272184656848</v>
      </c>
      <c r="O46" s="98">
        <v>6.4868961566470804E-2</v>
      </c>
      <c r="P46" s="98">
        <v>4.519838621282992E-2</v>
      </c>
      <c r="Q46" s="98">
        <v>4.427977270072847E-2</v>
      </c>
      <c r="R46" s="98">
        <v>5.1540030653302538E-2</v>
      </c>
      <c r="S46" s="98">
        <v>2.9290949750385611E-2</v>
      </c>
      <c r="T46" s="98">
        <v>4.2037288514533505E-2</v>
      </c>
      <c r="U46" s="98">
        <v>2.7853651945927357E-2</v>
      </c>
      <c r="V46" s="98">
        <v>6.4583141627564261E-2</v>
      </c>
      <c r="W46" s="98">
        <v>5.3196033460428005E-2</v>
      </c>
      <c r="DA46" s="63" t="s">
        <v>3292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4.9063318086680829E-3</v>
      </c>
      <c r="D47" s="122">
        <f t="shared" si="20"/>
        <v>2.3785850387748636E-4</v>
      </c>
      <c r="E47" s="122">
        <f t="shared" si="20"/>
        <v>2.975838384853547E-2</v>
      </c>
      <c r="F47" s="122">
        <f t="shared" si="20"/>
        <v>2.4285402050204511E-4</v>
      </c>
      <c r="G47" s="122">
        <f t="shared" si="20"/>
        <v>1.9648327361441458E-3</v>
      </c>
      <c r="H47" s="122">
        <f t="shared" si="20"/>
        <v>6.5885748947236658E-2</v>
      </c>
      <c r="I47" s="122">
        <f t="shared" si="20"/>
        <v>8.9674778058725022E-3</v>
      </c>
      <c r="J47" s="122">
        <f t="shared" si="20"/>
        <v>7.0416940002145188E-3</v>
      </c>
      <c r="K47" s="122">
        <f t="shared" si="20"/>
        <v>5.6326501344435113E-3</v>
      </c>
      <c r="L47" s="122">
        <f t="shared" si="20"/>
        <v>1.8300039543415969E-2</v>
      </c>
      <c r="M47" s="122">
        <f t="shared" si="20"/>
        <v>3.3884433232566888E-2</v>
      </c>
      <c r="N47" s="122">
        <f t="shared" si="20"/>
        <v>2.8294262207587469E-2</v>
      </c>
      <c r="O47" s="122">
        <f t="shared" si="20"/>
        <v>1.5943841724224719E-2</v>
      </c>
      <c r="P47" s="122">
        <f t="shared" si="20"/>
        <v>8.1006055855977182E-3</v>
      </c>
      <c r="Q47" s="122">
        <f t="shared" si="20"/>
        <v>1.7695741126682783E-2</v>
      </c>
      <c r="R47" s="122">
        <f t="shared" si="20"/>
        <v>1.030941200329584E-2</v>
      </c>
      <c r="S47" s="122">
        <f t="shared" si="20"/>
        <v>4.2481545498899674E-3</v>
      </c>
      <c r="T47" s="122">
        <f t="shared" si="20"/>
        <v>1.5730036366907008E-2</v>
      </c>
      <c r="U47" s="122">
        <f t="shared" si="20"/>
        <v>7.9575333374001384E-3</v>
      </c>
      <c r="V47" s="122">
        <f t="shared" si="20"/>
        <v>4.0593700290441036E-2</v>
      </c>
      <c r="W47" s="122">
        <f t="shared" si="20"/>
        <v>2.8762635980285511E-2</v>
      </c>
      <c r="DA47" s="130" t="s">
        <v>3293</v>
      </c>
    </row>
    <row r="48" spans="1:105" ht="12" customHeight="1" x14ac:dyDescent="0.25">
      <c r="A48" s="97" t="s">
        <v>53</v>
      </c>
      <c r="B48" s="98"/>
      <c r="C48" s="98">
        <v>4.9063318086680829E-3</v>
      </c>
      <c r="D48" s="98">
        <v>2.3785850387748636E-4</v>
      </c>
      <c r="E48" s="98">
        <v>2.975838384853547E-2</v>
      </c>
      <c r="F48" s="98">
        <v>2.4285402050204511E-4</v>
      </c>
      <c r="G48" s="98">
        <v>1.9648327361441458E-3</v>
      </c>
      <c r="H48" s="98">
        <v>6.5885748947236658E-2</v>
      </c>
      <c r="I48" s="98">
        <v>8.9674778058725022E-3</v>
      </c>
      <c r="J48" s="98">
        <v>7.0416940002145188E-3</v>
      </c>
      <c r="K48" s="98">
        <v>5.6326501344435113E-3</v>
      </c>
      <c r="L48" s="98">
        <v>1.8300039543415969E-2</v>
      </c>
      <c r="M48" s="98">
        <v>3.3884433232566888E-2</v>
      </c>
      <c r="N48" s="98">
        <v>2.8294262207587469E-2</v>
      </c>
      <c r="O48" s="98">
        <v>1.5943841724224719E-2</v>
      </c>
      <c r="P48" s="98">
        <v>8.1006055855977182E-3</v>
      </c>
      <c r="Q48" s="98">
        <v>1.7695741126682783E-2</v>
      </c>
      <c r="R48" s="98">
        <v>1.030941200329584E-2</v>
      </c>
      <c r="S48" s="98">
        <v>4.2481545498899674E-3</v>
      </c>
      <c r="T48" s="98">
        <v>1.5730036366907008E-2</v>
      </c>
      <c r="U48" s="98">
        <v>7.9575333374001384E-3</v>
      </c>
      <c r="V48" s="98">
        <v>4.0593700290441036E-2</v>
      </c>
      <c r="W48" s="98">
        <v>2.8762635980285511E-2</v>
      </c>
      <c r="DA48" s="63" t="s">
        <v>3294</v>
      </c>
    </row>
    <row r="49" spans="1:105" ht="12" customHeight="1" x14ac:dyDescent="0.25">
      <c r="A49" s="121" t="s">
        <v>55</v>
      </c>
      <c r="B49" s="122"/>
      <c r="C49" s="122">
        <v>0.42258781193394085</v>
      </c>
      <c r="D49" s="122">
        <v>0.32515090330479557</v>
      </c>
      <c r="E49" s="122">
        <v>0.32024992482317338</v>
      </c>
      <c r="F49" s="122">
        <v>0.37296737808625108</v>
      </c>
      <c r="G49" s="122">
        <v>0.40340682914931963</v>
      </c>
      <c r="H49" s="122">
        <v>0.79923074942617955</v>
      </c>
      <c r="I49" s="122">
        <v>0.39991533233033139</v>
      </c>
      <c r="J49" s="122">
        <v>0.38270253802020526</v>
      </c>
      <c r="K49" s="122">
        <v>0.25207965956462364</v>
      </c>
      <c r="L49" s="122">
        <v>0.1568784803779826</v>
      </c>
      <c r="M49" s="122">
        <v>0.38002203429542081</v>
      </c>
      <c r="N49" s="122">
        <v>0.67944453212991585</v>
      </c>
      <c r="O49" s="122">
        <v>0.45342061746435935</v>
      </c>
      <c r="P49" s="122">
        <v>0.44679377179618696</v>
      </c>
      <c r="Q49" s="122">
        <v>0.31368012854618804</v>
      </c>
      <c r="R49" s="122">
        <v>0.35775274799037959</v>
      </c>
      <c r="S49" s="122">
        <v>0.16674890843441145</v>
      </c>
      <c r="T49" s="122">
        <v>0.30036863625465582</v>
      </c>
      <c r="U49" s="122">
        <v>0.27867388732028142</v>
      </c>
      <c r="V49" s="122">
        <v>0.45947475809073357</v>
      </c>
      <c r="W49" s="122">
        <v>0.48986946906716827</v>
      </c>
      <c r="DA49" s="130" t="s">
        <v>3295</v>
      </c>
    </row>
    <row r="50" spans="1:105" ht="12" customHeight="1" x14ac:dyDescent="0.25">
      <c r="A50" s="97" t="s">
        <v>138</v>
      </c>
      <c r="B50" s="98"/>
      <c r="C50" s="98">
        <v>0.22047469019269228</v>
      </c>
      <c r="D50" s="98">
        <v>0.20896064126160874</v>
      </c>
      <c r="E50" s="98">
        <v>0.21063585065110768</v>
      </c>
      <c r="F50" s="98">
        <v>0.23376578447364105</v>
      </c>
      <c r="G50" s="98">
        <v>0.2651792866255398</v>
      </c>
      <c r="H50" s="98">
        <v>0.42671235050976192</v>
      </c>
      <c r="I50" s="98">
        <v>0.38664245762421995</v>
      </c>
      <c r="J50" s="98">
        <v>0.35319778124055295</v>
      </c>
      <c r="K50" s="98">
        <v>0.24817607824419732</v>
      </c>
      <c r="L50" s="98">
        <v>0.15418375724996272</v>
      </c>
      <c r="M50" s="98">
        <v>0.25109834125803643</v>
      </c>
      <c r="N50" s="98">
        <v>0.40149068461578125</v>
      </c>
      <c r="O50" s="98">
        <v>0.17140884004778023</v>
      </c>
      <c r="P50" s="98">
        <v>5.5469825893155494E-2</v>
      </c>
      <c r="Q50" s="98">
        <v>0.30964438405197925</v>
      </c>
      <c r="R50" s="98">
        <v>0.35182224682247115</v>
      </c>
      <c r="S50" s="98">
        <v>0.13126578132372577</v>
      </c>
      <c r="T50" s="98">
        <v>0.1985844013387435</v>
      </c>
      <c r="U50" s="98">
        <v>0.16237383076342671</v>
      </c>
      <c r="V50" s="98">
        <v>0.22229125429218841</v>
      </c>
      <c r="W50" s="98">
        <v>0.35674353558368949</v>
      </c>
      <c r="DA50" s="63" t="s">
        <v>3296</v>
      </c>
    </row>
    <row r="51" spans="1:105" ht="12" customHeight="1" x14ac:dyDescent="0.25">
      <c r="A51" s="97" t="s">
        <v>137</v>
      </c>
      <c r="B51" s="98"/>
      <c r="C51" s="98">
        <v>1.3003126307477883E-4</v>
      </c>
      <c r="D51" s="98">
        <v>3.9118793616147428E-4</v>
      </c>
      <c r="E51" s="98">
        <v>3.8574243890000429E-4</v>
      </c>
      <c r="F51" s="98">
        <v>3.7794135463240267E-4</v>
      </c>
      <c r="G51" s="98">
        <v>5.9269368720832544E-4</v>
      </c>
      <c r="H51" s="98">
        <v>1.4553884749545106E-3</v>
      </c>
      <c r="I51" s="98">
        <v>1.880206608242619E-3</v>
      </c>
      <c r="J51" s="98">
        <v>1.9902359902686777E-3</v>
      </c>
      <c r="K51" s="98">
        <v>3.9035813204263354E-3</v>
      </c>
      <c r="L51" s="98">
        <v>6.6328763026656944E-4</v>
      </c>
      <c r="M51" s="98">
        <v>1.0426580850118226E-3</v>
      </c>
      <c r="N51" s="98">
        <v>9.260233580924232E-3</v>
      </c>
      <c r="O51" s="98">
        <v>0</v>
      </c>
      <c r="P51" s="98">
        <v>0</v>
      </c>
      <c r="Q51" s="98">
        <v>3.9489339914920178E-3</v>
      </c>
      <c r="R51" s="98">
        <v>5.8441344791570361E-3</v>
      </c>
      <c r="S51" s="98">
        <v>0</v>
      </c>
      <c r="T51" s="98">
        <v>0</v>
      </c>
      <c r="U51" s="98">
        <v>0</v>
      </c>
      <c r="V51" s="98">
        <v>4.8832530620451136E-3</v>
      </c>
      <c r="W51" s="98">
        <v>5.9019961394195207E-3</v>
      </c>
      <c r="DA51" s="63" t="s">
        <v>3297</v>
      </c>
    </row>
    <row r="52" spans="1:105" ht="12" customHeight="1" x14ac:dyDescent="0.25">
      <c r="A52" s="100" t="s">
        <v>216</v>
      </c>
      <c r="B52" s="101"/>
      <c r="C52" s="101">
        <v>8.3147564076829064E-5</v>
      </c>
      <c r="D52" s="101">
        <v>2.5070023241040491E-4</v>
      </c>
      <c r="E52" s="101">
        <v>2.4647322238205085E-4</v>
      </c>
      <c r="F52" s="101">
        <v>2.4327512973958536E-4</v>
      </c>
      <c r="G52" s="101">
        <v>3.8056170792336876E-4</v>
      </c>
      <c r="H52" s="101">
        <v>9.14803904119461E-4</v>
      </c>
      <c r="I52" s="101">
        <v>1.1926849074661444E-3</v>
      </c>
      <c r="J52" s="101">
        <v>1.2614198593532222E-3</v>
      </c>
      <c r="K52" s="101">
        <v>2.363296533805158E-3</v>
      </c>
      <c r="L52" s="101">
        <v>4.1353949592453428E-4</v>
      </c>
      <c r="M52" s="101">
        <v>6.5382206085652585E-4</v>
      </c>
      <c r="N52" s="101">
        <v>5.4720714763347453E-3</v>
      </c>
      <c r="O52" s="101">
        <v>0</v>
      </c>
      <c r="P52" s="101">
        <v>0</v>
      </c>
      <c r="Q52" s="101">
        <v>2.1577689619927403E-3</v>
      </c>
      <c r="R52" s="101">
        <v>3.1365727497883618E-3</v>
      </c>
      <c r="S52" s="101">
        <v>0</v>
      </c>
      <c r="T52" s="101">
        <v>0</v>
      </c>
      <c r="U52" s="101">
        <v>0</v>
      </c>
      <c r="V52" s="101">
        <v>2.6561062103078823E-3</v>
      </c>
      <c r="W52" s="101">
        <v>3.2900759710757063E-3</v>
      </c>
      <c r="DA52" s="131" t="s">
        <v>3298</v>
      </c>
    </row>
    <row r="53" spans="1:105" ht="12" customHeight="1" x14ac:dyDescent="0.25">
      <c r="A53" s="103" t="s">
        <v>52</v>
      </c>
      <c r="B53" s="104"/>
      <c r="C53" s="104">
        <v>4.6883698997949777E-5</v>
      </c>
      <c r="D53" s="104">
        <v>1.4048770375106934E-4</v>
      </c>
      <c r="E53" s="104">
        <v>1.3926921651795344E-4</v>
      </c>
      <c r="F53" s="104">
        <v>1.3466622489281734E-4</v>
      </c>
      <c r="G53" s="104">
        <v>2.1213197928495668E-4</v>
      </c>
      <c r="H53" s="104">
        <v>5.4058457083504957E-4</v>
      </c>
      <c r="I53" s="104">
        <v>6.8752170077647458E-4</v>
      </c>
      <c r="J53" s="104">
        <v>7.2881613091545542E-4</v>
      </c>
      <c r="K53" s="104">
        <v>1.5402847866211771E-3</v>
      </c>
      <c r="L53" s="104">
        <v>2.497481343420351E-4</v>
      </c>
      <c r="M53" s="104">
        <v>3.8883602415529678E-4</v>
      </c>
      <c r="N53" s="104">
        <v>3.7881621045894862E-3</v>
      </c>
      <c r="O53" s="104">
        <v>0</v>
      </c>
      <c r="P53" s="104">
        <v>0</v>
      </c>
      <c r="Q53" s="104">
        <v>1.7911650294992777E-3</v>
      </c>
      <c r="R53" s="104">
        <v>2.7075617293686747E-3</v>
      </c>
      <c r="S53" s="104">
        <v>0</v>
      </c>
      <c r="T53" s="104">
        <v>0</v>
      </c>
      <c r="U53" s="104">
        <v>0</v>
      </c>
      <c r="V53" s="104">
        <v>2.2271468517372313E-3</v>
      </c>
      <c r="W53" s="104">
        <v>2.6119201683438148E-3</v>
      </c>
      <c r="DA53" s="132" t="s">
        <v>3299</v>
      </c>
    </row>
    <row r="54" spans="1:105" ht="12" customHeight="1" x14ac:dyDescent="0.25">
      <c r="A54" s="106" t="s">
        <v>122</v>
      </c>
      <c r="B54" s="101"/>
      <c r="C54" s="101">
        <v>0.19240171453238111</v>
      </c>
      <c r="D54" s="101">
        <v>9.7040255905966738E-2</v>
      </c>
      <c r="E54" s="101">
        <v>9.348741778418003E-2</v>
      </c>
      <c r="F54" s="101">
        <v>0.12402558464796049</v>
      </c>
      <c r="G54" s="101">
        <v>0.11863582153521803</v>
      </c>
      <c r="H54" s="101">
        <v>0.32793673385803901</v>
      </c>
      <c r="I54" s="101">
        <v>4.8350929478089665E-4</v>
      </c>
      <c r="J54" s="101">
        <v>0</v>
      </c>
      <c r="K54" s="101">
        <v>0</v>
      </c>
      <c r="L54" s="101">
        <v>1.3380660622649078E-3</v>
      </c>
      <c r="M54" s="101">
        <v>7.3072912911806703E-2</v>
      </c>
      <c r="N54" s="101">
        <v>0.13611145434159638</v>
      </c>
      <c r="O54" s="101">
        <v>0.16998779970361522</v>
      </c>
      <c r="P54" s="101">
        <v>0.26303932394683371</v>
      </c>
      <c r="Q54" s="101">
        <v>0</v>
      </c>
      <c r="R54" s="101">
        <v>0</v>
      </c>
      <c r="S54" s="101">
        <v>0</v>
      </c>
      <c r="T54" s="101">
        <v>2.2149421701792441E-3</v>
      </c>
      <c r="U54" s="101">
        <v>0.1163000565568547</v>
      </c>
      <c r="V54" s="101">
        <v>0</v>
      </c>
      <c r="W54" s="101">
        <v>3.8608830690082294E-2</v>
      </c>
      <c r="DA54" s="131" t="s">
        <v>3300</v>
      </c>
    </row>
    <row r="55" spans="1:105" ht="12" customHeight="1" x14ac:dyDescent="0.25">
      <c r="A55" s="107" t="s">
        <v>121</v>
      </c>
      <c r="B55" s="104"/>
      <c r="C55" s="104">
        <v>9.5813759457926452E-3</v>
      </c>
      <c r="D55" s="104">
        <v>1.8758818201058625E-2</v>
      </c>
      <c r="E55" s="104">
        <v>1.5740913948985719E-2</v>
      </c>
      <c r="F55" s="104">
        <v>1.4798067610017188E-2</v>
      </c>
      <c r="G55" s="104">
        <v>1.8999027301353506E-2</v>
      </c>
      <c r="H55" s="104">
        <v>4.3126276583424036E-2</v>
      </c>
      <c r="I55" s="104">
        <v>1.0909158803087878E-2</v>
      </c>
      <c r="J55" s="104">
        <v>2.7514520789383642E-2</v>
      </c>
      <c r="K55" s="104">
        <v>0</v>
      </c>
      <c r="L55" s="104">
        <v>6.9336943548839317E-4</v>
      </c>
      <c r="M55" s="104">
        <v>5.4808122040565815E-2</v>
      </c>
      <c r="N55" s="104">
        <v>0.1325821595916139</v>
      </c>
      <c r="O55" s="104">
        <v>0.11202397771296389</v>
      </c>
      <c r="P55" s="104">
        <v>0.12828462195619772</v>
      </c>
      <c r="Q55" s="104">
        <v>8.6810502716759352E-5</v>
      </c>
      <c r="R55" s="104">
        <v>8.6366688751410796E-5</v>
      </c>
      <c r="S55" s="104">
        <v>3.5483127110685686E-2</v>
      </c>
      <c r="T55" s="104">
        <v>9.9569292745733062E-2</v>
      </c>
      <c r="U55" s="104">
        <v>0</v>
      </c>
      <c r="V55" s="104">
        <v>0.23230025073650001</v>
      </c>
      <c r="W55" s="104">
        <v>8.8615106653976969E-2</v>
      </c>
      <c r="DA55" s="132" t="s">
        <v>3301</v>
      </c>
    </row>
    <row r="56" spans="1:105" ht="12" customHeight="1" x14ac:dyDescent="0.25">
      <c r="A56" s="108" t="s">
        <v>53</v>
      </c>
      <c r="B56" s="98"/>
      <c r="C56" s="98">
        <v>5.6320234914251097E-3</v>
      </c>
      <c r="D56" s="98">
        <v>1.1060274959217933E-2</v>
      </c>
      <c r="E56" s="98">
        <v>9.2555446002655171E-3</v>
      </c>
      <c r="F56" s="98">
        <v>8.7894233984119052E-3</v>
      </c>
      <c r="G56" s="98">
        <v>1.1253582553796517E-2</v>
      </c>
      <c r="H56" s="98">
        <v>2.499945386892111E-2</v>
      </c>
      <c r="I56" s="98">
        <v>6.3932062142205391E-3</v>
      </c>
      <c r="J56" s="98">
        <v>1.6078387497838836E-2</v>
      </c>
      <c r="K56" s="98">
        <v>0</v>
      </c>
      <c r="L56" s="98">
        <v>3.7438973051865645E-4</v>
      </c>
      <c r="M56" s="98">
        <v>3.1389116880775308E-2</v>
      </c>
      <c r="N56" s="98">
        <v>7.1381309761292838E-2</v>
      </c>
      <c r="O56" s="98">
        <v>6.8966312191783813E-2</v>
      </c>
      <c r="P56" s="98">
        <v>8.3898471305465724E-2</v>
      </c>
      <c r="Q56" s="98">
        <v>4.2737071607372586E-5</v>
      </c>
      <c r="R56" s="98">
        <v>4.1649188329250341E-5</v>
      </c>
      <c r="S56" s="98">
        <v>1.7042779884144821E-2</v>
      </c>
      <c r="T56" s="98">
        <v>5.356656148954763E-2</v>
      </c>
      <c r="U56" s="98">
        <v>0</v>
      </c>
      <c r="V56" s="98">
        <v>0.12406167470671364</v>
      </c>
      <c r="W56" s="98">
        <v>4.9162250921627591E-2</v>
      </c>
      <c r="DA56" s="63" t="s">
        <v>3302</v>
      </c>
    </row>
    <row r="57" spans="1:105" ht="12" customHeight="1" x14ac:dyDescent="0.25">
      <c r="A57" s="108" t="s">
        <v>52</v>
      </c>
      <c r="B57" s="98"/>
      <c r="C57" s="98">
        <v>3.9493524543675364E-3</v>
      </c>
      <c r="D57" s="98">
        <v>7.6985432418406902E-3</v>
      </c>
      <c r="E57" s="98">
        <v>6.4853693487202024E-3</v>
      </c>
      <c r="F57" s="98">
        <v>6.0086442116052815E-3</v>
      </c>
      <c r="G57" s="98">
        <v>7.7454447475569883E-3</v>
      </c>
      <c r="H57" s="98">
        <v>1.8126822714502923E-2</v>
      </c>
      <c r="I57" s="98">
        <v>4.5159525888673387E-3</v>
      </c>
      <c r="J57" s="98">
        <v>1.1436133291544805E-2</v>
      </c>
      <c r="K57" s="98">
        <v>0</v>
      </c>
      <c r="L57" s="98">
        <v>3.1897970496973672E-4</v>
      </c>
      <c r="M57" s="98">
        <v>2.341900515979051E-2</v>
      </c>
      <c r="N57" s="98">
        <v>6.120084983032107E-2</v>
      </c>
      <c r="O57" s="98">
        <v>4.305766552118008E-2</v>
      </c>
      <c r="P57" s="98">
        <v>4.4386150650731981E-2</v>
      </c>
      <c r="Q57" s="98">
        <v>4.4073431109386758E-5</v>
      </c>
      <c r="R57" s="98">
        <v>4.4717500422160462E-5</v>
      </c>
      <c r="S57" s="98">
        <v>1.8440347226540869E-2</v>
      </c>
      <c r="T57" s="98">
        <v>4.6002731256185425E-2</v>
      </c>
      <c r="U57" s="98">
        <v>0</v>
      </c>
      <c r="V57" s="98">
        <v>0.10823857602978637</v>
      </c>
      <c r="W57" s="98">
        <v>3.9452855732349378E-2</v>
      </c>
      <c r="DA57" s="63" t="s">
        <v>3303</v>
      </c>
    </row>
    <row r="58" spans="1:105" ht="12" customHeight="1" x14ac:dyDescent="0.25">
      <c r="A58" s="121" t="s">
        <v>54</v>
      </c>
      <c r="B58" s="122"/>
      <c r="C58" s="122">
        <v>0.17927062423367651</v>
      </c>
      <c r="D58" s="122">
        <v>0.13693682948893296</v>
      </c>
      <c r="E58" s="122">
        <v>0.12971953679848736</v>
      </c>
      <c r="F58" s="122">
        <v>0.15710610852920087</v>
      </c>
      <c r="G58" s="122">
        <v>0.21691046550677109</v>
      </c>
      <c r="H58" s="122">
        <v>0.40247816420021865</v>
      </c>
      <c r="I58" s="122">
        <v>0.16349451989461425</v>
      </c>
      <c r="J58" s="122">
        <v>0.16745498558684432</v>
      </c>
      <c r="K58" s="122">
        <v>0.12398030714172097</v>
      </c>
      <c r="L58" s="122">
        <v>5.9232976550713058E-2</v>
      </c>
      <c r="M58" s="122">
        <v>0.20027705622736672</v>
      </c>
      <c r="N58" s="122">
        <v>0.390896033431545</v>
      </c>
      <c r="O58" s="122">
        <v>0.23610754600374831</v>
      </c>
      <c r="P58" s="122">
        <v>0.21006368033177722</v>
      </c>
      <c r="Q58" s="122">
        <v>0.12506827441838397</v>
      </c>
      <c r="R58" s="122">
        <v>0.15203057364960962</v>
      </c>
      <c r="S58" s="122">
        <v>8.2736095256055908E-2</v>
      </c>
      <c r="T58" s="122">
        <v>0.1478966977947597</v>
      </c>
      <c r="U58" s="122">
        <v>0.13771352606248285</v>
      </c>
      <c r="V58" s="122">
        <v>0.17432857521824929</v>
      </c>
      <c r="W58" s="122">
        <v>0.13283623986549045</v>
      </c>
      <c r="DA58" s="130" t="s">
        <v>3304</v>
      </c>
    </row>
    <row r="59" spans="1:105" ht="12" customHeight="1" x14ac:dyDescent="0.25">
      <c r="A59" s="97" t="s">
        <v>50</v>
      </c>
      <c r="B59" s="98"/>
      <c r="C59" s="98">
        <v>1.784532127791684E-2</v>
      </c>
      <c r="D59" s="98">
        <v>5.8073216125337487E-5</v>
      </c>
      <c r="E59" s="98">
        <v>3.6874463490347698E-5</v>
      </c>
      <c r="F59" s="98">
        <v>2.146361684328589E-2</v>
      </c>
      <c r="G59" s="98">
        <v>0.12713054969999768</v>
      </c>
      <c r="H59" s="98">
        <v>0.14380834855941824</v>
      </c>
      <c r="I59" s="98">
        <v>0</v>
      </c>
      <c r="J59" s="98">
        <v>3.3308550363532383E-3</v>
      </c>
      <c r="K59" s="98">
        <v>3.812011513668026E-2</v>
      </c>
      <c r="L59" s="98">
        <v>6.6433725950493347E-4</v>
      </c>
      <c r="M59" s="98">
        <v>2.8382118452691205E-3</v>
      </c>
      <c r="N59" s="98">
        <v>8.8358568909202035E-3</v>
      </c>
      <c r="O59" s="98">
        <v>1.542935557412759E-2</v>
      </c>
      <c r="P59" s="98">
        <v>2.162900317707742E-2</v>
      </c>
      <c r="Q59" s="98">
        <v>2.909145911191994E-3</v>
      </c>
      <c r="R59" s="98">
        <v>1.4497082856122718E-2</v>
      </c>
      <c r="S59" s="98">
        <v>9.8280711427877719E-3</v>
      </c>
      <c r="T59" s="98">
        <v>1.4139695695342961E-2</v>
      </c>
      <c r="U59" s="98">
        <v>1.6945907663297146E-2</v>
      </c>
      <c r="V59" s="98">
        <v>2.5908853523370107E-2</v>
      </c>
      <c r="W59" s="98">
        <v>2.6906036786893649E-4</v>
      </c>
      <c r="DA59" s="63" t="s">
        <v>3305</v>
      </c>
    </row>
    <row r="60" spans="1:105" ht="12" customHeight="1" x14ac:dyDescent="0.25">
      <c r="A60" s="109" t="s">
        <v>120</v>
      </c>
      <c r="B60" s="33"/>
      <c r="C60" s="33">
        <v>0.16142530295575969</v>
      </c>
      <c r="D60" s="33">
        <v>0.13687875627280763</v>
      </c>
      <c r="E60" s="33">
        <v>0.12968266233499701</v>
      </c>
      <c r="F60" s="33">
        <v>0.13564249168591497</v>
      </c>
      <c r="G60" s="33">
        <v>8.9779915806773414E-2</v>
      </c>
      <c r="H60" s="33">
        <v>0.25866981564080038</v>
      </c>
      <c r="I60" s="33">
        <v>0.16349451989461425</v>
      </c>
      <c r="J60" s="33">
        <v>0.16412413055049108</v>
      </c>
      <c r="K60" s="33">
        <v>8.5860192005040706E-2</v>
      </c>
      <c r="L60" s="33">
        <v>5.8568639291208126E-2</v>
      </c>
      <c r="M60" s="33">
        <v>0.19743884438209761</v>
      </c>
      <c r="N60" s="33">
        <v>0.3820601765406248</v>
      </c>
      <c r="O60" s="33">
        <v>0.22067819042962072</v>
      </c>
      <c r="P60" s="33">
        <v>0.1884346771546998</v>
      </c>
      <c r="Q60" s="33">
        <v>0.12215912850719199</v>
      </c>
      <c r="R60" s="33">
        <v>0.1375334907934869</v>
      </c>
      <c r="S60" s="33">
        <v>7.2908024113268133E-2</v>
      </c>
      <c r="T60" s="33">
        <v>0.13375700209941674</v>
      </c>
      <c r="U60" s="33">
        <v>0.12076761839918572</v>
      </c>
      <c r="V60" s="33">
        <v>0.14841972169487919</v>
      </c>
      <c r="W60" s="33">
        <v>0.13256717949762151</v>
      </c>
      <c r="DA60" s="60" t="s">
        <v>3306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6.162251570035048</v>
      </c>
      <c r="D62" s="117">
        <f t="shared" si="21"/>
        <v>7.2354993582461349</v>
      </c>
      <c r="E62" s="117">
        <f t="shared" si="21"/>
        <v>6.829610041822999</v>
      </c>
      <c r="F62" s="117">
        <f t="shared" si="21"/>
        <v>6.506158188561578</v>
      </c>
      <c r="G62" s="117">
        <f t="shared" si="21"/>
        <v>5.9113359398225942</v>
      </c>
      <c r="H62" s="117">
        <f t="shared" si="21"/>
        <v>6.3404971925082076</v>
      </c>
      <c r="I62" s="117">
        <f t="shared" si="21"/>
        <v>5.3897421817205835</v>
      </c>
      <c r="J62" s="117">
        <f t="shared" si="21"/>
        <v>7.5715284246147521</v>
      </c>
      <c r="K62" s="117">
        <f t="shared" si="21"/>
        <v>8.1545421155096545</v>
      </c>
      <c r="L62" s="117">
        <f t="shared" si="21"/>
        <v>6.2463257564319559</v>
      </c>
      <c r="M62" s="117">
        <f t="shared" si="21"/>
        <v>6.4395946974288849</v>
      </c>
      <c r="N62" s="117">
        <f t="shared" si="21"/>
        <v>9.7717010530928938</v>
      </c>
      <c r="O62" s="117">
        <f t="shared" si="21"/>
        <v>5.1483695804861602</v>
      </c>
      <c r="P62" s="117">
        <f t="shared" si="21"/>
        <v>12.565631437813535</v>
      </c>
      <c r="Q62" s="117">
        <f t="shared" si="21"/>
        <v>10.281511572530274</v>
      </c>
      <c r="R62" s="117">
        <f t="shared" ref="R62:V62" si="22">R63+R66+R68+R77</f>
        <v>13.606801940696066</v>
      </c>
      <c r="S62" s="117">
        <f t="shared" si="22"/>
        <v>13.691193536760389</v>
      </c>
      <c r="T62" s="117">
        <f t="shared" si="22"/>
        <v>9.9861731516398748</v>
      </c>
      <c r="U62" s="117">
        <f t="shared" si="22"/>
        <v>7.5271874932432832</v>
      </c>
      <c r="V62" s="117">
        <f t="shared" si="22"/>
        <v>8.7256940622534298</v>
      </c>
      <c r="W62" s="117">
        <f t="shared" ref="W62" si="23">W63+W66+W68+W77</f>
        <v>2.6991279511619202</v>
      </c>
      <c r="DA62" s="129" t="s">
        <v>3307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5.4899074867770228</v>
      </c>
      <c r="D63" s="122">
        <f t="shared" si="24"/>
        <v>6.4532177306804854</v>
      </c>
      <c r="E63" s="122">
        <f t="shared" si="24"/>
        <v>6.0817934034337746</v>
      </c>
      <c r="F63" s="122">
        <f t="shared" si="24"/>
        <v>5.8695258177523737</v>
      </c>
      <c r="G63" s="122">
        <f t="shared" si="24"/>
        <v>5.3264907821923773</v>
      </c>
      <c r="H63" s="122">
        <f t="shared" si="24"/>
        <v>5.6503751013796339</v>
      </c>
      <c r="I63" s="122">
        <f t="shared" si="24"/>
        <v>4.7982964162878865</v>
      </c>
      <c r="J63" s="122">
        <f t="shared" si="24"/>
        <v>6.7229937813788503</v>
      </c>
      <c r="K63" s="122">
        <f t="shared" si="24"/>
        <v>7.2827100804060363</v>
      </c>
      <c r="L63" s="122">
        <f t="shared" si="24"/>
        <v>5.5381570647270939</v>
      </c>
      <c r="M63" s="122">
        <f t="shared" si="24"/>
        <v>5.6190009810536932</v>
      </c>
      <c r="N63" s="122">
        <f t="shared" si="24"/>
        <v>8.5098538418084555</v>
      </c>
      <c r="O63" s="122">
        <f t="shared" si="24"/>
        <v>4.4387511366829386</v>
      </c>
      <c r="P63" s="122">
        <f t="shared" si="24"/>
        <v>10.552732250438991</v>
      </c>
      <c r="Q63" s="122">
        <f t="shared" si="24"/>
        <v>8.8942873167309813</v>
      </c>
      <c r="R63" s="122">
        <f t="shared" ref="R63:V63" si="25">SUM(R64:R65)</f>
        <v>11.823325436344899</v>
      </c>
      <c r="S63" s="122">
        <f t="shared" si="25"/>
        <v>12.002117980767729</v>
      </c>
      <c r="T63" s="122">
        <f t="shared" si="25"/>
        <v>8.5348864004325584</v>
      </c>
      <c r="U63" s="122">
        <f t="shared" si="25"/>
        <v>6.2104031690929595</v>
      </c>
      <c r="V63" s="122">
        <f t="shared" si="25"/>
        <v>7.4268196525611172</v>
      </c>
      <c r="W63" s="122">
        <f t="shared" ref="W63" si="26">SUM(W64:W65)</f>
        <v>2.25882933838357</v>
      </c>
      <c r="DA63" s="130" t="s">
        <v>3308</v>
      </c>
    </row>
    <row r="64" spans="1:105" ht="12" customHeight="1" x14ac:dyDescent="0.25">
      <c r="A64" s="97" t="s">
        <v>217</v>
      </c>
      <c r="B64" s="98"/>
      <c r="C64" s="98">
        <v>5.4073253326187345</v>
      </c>
      <c r="D64" s="98">
        <v>6.3567026513423874</v>
      </c>
      <c r="E64" s="98">
        <v>5.9935600524235015</v>
      </c>
      <c r="F64" s="98">
        <v>5.782146873244856</v>
      </c>
      <c r="G64" s="98">
        <v>5.2477721417682828</v>
      </c>
      <c r="H64" s="98">
        <v>5.5686830375492216</v>
      </c>
      <c r="I64" s="98">
        <v>4.7274784801677789</v>
      </c>
      <c r="J64" s="98">
        <v>6.6234350263886492</v>
      </c>
      <c r="K64" s="98">
        <v>7.1754708079176677</v>
      </c>
      <c r="L64" s="98">
        <v>5.4571690446397678</v>
      </c>
      <c r="M64" s="98">
        <v>5.5360704674354713</v>
      </c>
      <c r="N64" s="98">
        <v>8.3851312870577868</v>
      </c>
      <c r="O64" s="98">
        <v>4.3721422554763594</v>
      </c>
      <c r="P64" s="98">
        <v>10.389734181564863</v>
      </c>
      <c r="Q64" s="98">
        <v>8.7568028428037845</v>
      </c>
      <c r="R64" s="98">
        <v>11.639331469446608</v>
      </c>
      <c r="S64" s="98">
        <v>11.816492353986785</v>
      </c>
      <c r="T64" s="98">
        <v>8.4009776571372594</v>
      </c>
      <c r="U64" s="98">
        <v>6.1112865622335777</v>
      </c>
      <c r="V64" s="98">
        <v>7.3099898779230186</v>
      </c>
      <c r="W64" s="98">
        <v>2.2233172983388321</v>
      </c>
      <c r="DA64" s="63" t="s">
        <v>3309</v>
      </c>
    </row>
    <row r="65" spans="1:105" ht="12" customHeight="1" x14ac:dyDescent="0.25">
      <c r="A65" s="97" t="s">
        <v>53</v>
      </c>
      <c r="B65" s="98"/>
      <c r="C65" s="98">
        <v>8.2582154158287943E-2</v>
      </c>
      <c r="D65" s="98">
        <v>9.6515079338098123E-2</v>
      </c>
      <c r="E65" s="98">
        <v>8.82333510102732E-2</v>
      </c>
      <c r="F65" s="98">
        <v>8.7378944507517264E-2</v>
      </c>
      <c r="G65" s="98">
        <v>7.8718640424094391E-2</v>
      </c>
      <c r="H65" s="98">
        <v>8.1692063830412456E-2</v>
      </c>
      <c r="I65" s="98">
        <v>7.0817936120107935E-2</v>
      </c>
      <c r="J65" s="98">
        <v>9.9558754990201254E-2</v>
      </c>
      <c r="K65" s="98">
        <v>0.10723927248836887</v>
      </c>
      <c r="L65" s="98">
        <v>8.0988020087325668E-2</v>
      </c>
      <c r="M65" s="98">
        <v>8.2930513618221555E-2</v>
      </c>
      <c r="N65" s="98">
        <v>0.12472255475066922</v>
      </c>
      <c r="O65" s="98">
        <v>6.6608881206579554E-2</v>
      </c>
      <c r="P65" s="98">
        <v>0.16299806887412838</v>
      </c>
      <c r="Q65" s="98">
        <v>0.13748447392719645</v>
      </c>
      <c r="R65" s="98">
        <v>0.18399396689829062</v>
      </c>
      <c r="S65" s="98">
        <v>0.18562562678094274</v>
      </c>
      <c r="T65" s="98">
        <v>0.13390874329529917</v>
      </c>
      <c r="U65" s="98">
        <v>9.9116606859382256E-2</v>
      </c>
      <c r="V65" s="98">
        <v>0.11682977463809838</v>
      </c>
      <c r="W65" s="98">
        <v>3.5512040044738118E-2</v>
      </c>
      <c r="DA65" s="63" t="s">
        <v>3310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5.1217317417315599E-3</v>
      </c>
      <c r="D66" s="122">
        <f t="shared" si="27"/>
        <v>3.9643083979581061E-4</v>
      </c>
      <c r="E66" s="122">
        <f t="shared" si="27"/>
        <v>4.7072352633137929E-2</v>
      </c>
      <c r="F66" s="122">
        <f t="shared" si="27"/>
        <v>2.8700929695696245E-4</v>
      </c>
      <c r="G66" s="122">
        <f t="shared" si="27"/>
        <v>1.9648327361441458E-3</v>
      </c>
      <c r="H66" s="122">
        <f t="shared" si="27"/>
        <v>3.8079129095849137E-2</v>
      </c>
      <c r="I66" s="122">
        <f t="shared" si="27"/>
        <v>9.9152600129972374E-3</v>
      </c>
      <c r="J66" s="122">
        <f t="shared" si="27"/>
        <v>1.1008514953668698E-2</v>
      </c>
      <c r="K66" s="122">
        <f t="shared" si="27"/>
        <v>1.5471963027522049E-2</v>
      </c>
      <c r="L66" s="122">
        <f t="shared" si="27"/>
        <v>5.4546100008128248E-2</v>
      </c>
      <c r="M66" s="122">
        <f t="shared" si="27"/>
        <v>4.4807704472012794E-2</v>
      </c>
      <c r="N66" s="122">
        <f t="shared" si="27"/>
        <v>3.3112398951885592E-2</v>
      </c>
      <c r="O66" s="122">
        <f t="shared" si="27"/>
        <v>1.6192575604477833E-2</v>
      </c>
      <c r="P66" s="122">
        <f t="shared" si="27"/>
        <v>2.7284973903585124E-2</v>
      </c>
      <c r="Q66" s="122">
        <f t="shared" si="27"/>
        <v>5.6525390473955474E-2</v>
      </c>
      <c r="R66" s="122">
        <f t="shared" si="27"/>
        <v>3.8301855191052753E-2</v>
      </c>
      <c r="S66" s="122">
        <f t="shared" si="27"/>
        <v>2.4725434085304279E-2</v>
      </c>
      <c r="T66" s="122">
        <f t="shared" si="27"/>
        <v>5.0436335442368037E-2</v>
      </c>
      <c r="U66" s="122">
        <f t="shared" si="27"/>
        <v>2.4149383780457813E-2</v>
      </c>
      <c r="V66" s="122">
        <f t="shared" si="27"/>
        <v>7.2496608377779534E-2</v>
      </c>
      <c r="W66" s="122">
        <f t="shared" si="27"/>
        <v>1.9561849382204087E-2</v>
      </c>
      <c r="DA66" s="130" t="s">
        <v>3311</v>
      </c>
    </row>
    <row r="67" spans="1:105" ht="12" customHeight="1" x14ac:dyDescent="0.25">
      <c r="A67" s="97" t="s">
        <v>53</v>
      </c>
      <c r="B67" s="98"/>
      <c r="C67" s="98">
        <v>5.1217317417315599E-3</v>
      </c>
      <c r="D67" s="98">
        <v>3.9643083979581061E-4</v>
      </c>
      <c r="E67" s="98">
        <v>4.7072352633137929E-2</v>
      </c>
      <c r="F67" s="98">
        <v>2.8700929695696245E-4</v>
      </c>
      <c r="G67" s="98">
        <v>1.9648327361441458E-3</v>
      </c>
      <c r="H67" s="98">
        <v>3.8079129095849137E-2</v>
      </c>
      <c r="I67" s="98">
        <v>9.9152600129972374E-3</v>
      </c>
      <c r="J67" s="98">
        <v>1.1008514953668698E-2</v>
      </c>
      <c r="K67" s="98">
        <v>1.5471963027522049E-2</v>
      </c>
      <c r="L67" s="98">
        <v>5.4546100008128248E-2</v>
      </c>
      <c r="M67" s="98">
        <v>4.4807704472012794E-2</v>
      </c>
      <c r="N67" s="98">
        <v>3.3112398951885592E-2</v>
      </c>
      <c r="O67" s="98">
        <v>1.6192575604477833E-2</v>
      </c>
      <c r="P67" s="98">
        <v>2.7284973903585124E-2</v>
      </c>
      <c r="Q67" s="98">
        <v>5.6525390473955474E-2</v>
      </c>
      <c r="R67" s="98">
        <v>3.8301855191052753E-2</v>
      </c>
      <c r="S67" s="98">
        <v>2.4725434085304279E-2</v>
      </c>
      <c r="T67" s="98">
        <v>5.0436335442368037E-2</v>
      </c>
      <c r="U67" s="98">
        <v>2.4149383780457813E-2</v>
      </c>
      <c r="V67" s="98">
        <v>7.2496608377779534E-2</v>
      </c>
      <c r="W67" s="98">
        <v>1.9561849382204087E-2</v>
      </c>
      <c r="DA67" s="63" t="s">
        <v>3312</v>
      </c>
    </row>
    <row r="68" spans="1:105" ht="12" customHeight="1" x14ac:dyDescent="0.25">
      <c r="A68" s="121" t="s">
        <v>55</v>
      </c>
      <c r="B68" s="122"/>
      <c r="C68" s="122">
        <v>0.42821123705804176</v>
      </c>
      <c r="D68" s="122">
        <v>0.54137134545089327</v>
      </c>
      <c r="E68" s="122">
        <v>0.48897884816507842</v>
      </c>
      <c r="F68" s="122">
        <v>0.4383493246772977</v>
      </c>
      <c r="G68" s="122">
        <v>0.39639411942701608</v>
      </c>
      <c r="H68" s="122">
        <v>0.43135995080416994</v>
      </c>
      <c r="I68" s="122">
        <v>0.3797785334802033</v>
      </c>
      <c r="J68" s="122">
        <v>0.53286494048258093</v>
      </c>
      <c r="K68" s="122">
        <v>0.51345721951260437</v>
      </c>
      <c r="L68" s="122">
        <v>0.42958786058070242</v>
      </c>
      <c r="M68" s="122">
        <v>0.50125037218680213</v>
      </c>
      <c r="N68" s="122">
        <v>0.70034285658044748</v>
      </c>
      <c r="O68" s="122">
        <v>0.4343619766673994</v>
      </c>
      <c r="P68" s="122">
        <v>1.3057096872890226</v>
      </c>
      <c r="Q68" s="122">
        <v>0.76759025704765205</v>
      </c>
      <c r="R68" s="122">
        <v>1.0478094401565892</v>
      </c>
      <c r="S68" s="122">
        <v>0.9686523854491712</v>
      </c>
      <c r="T68" s="122">
        <v>0.8791487939150221</v>
      </c>
      <c r="U68" s="122">
        <v>0.86833144200684831</v>
      </c>
      <c r="V68" s="122">
        <v>0.75903611865480847</v>
      </c>
      <c r="W68" s="122">
        <v>0.29766080394637751</v>
      </c>
      <c r="DA68" s="130" t="s">
        <v>3313</v>
      </c>
    </row>
    <row r="69" spans="1:105" ht="12" customHeight="1" x14ac:dyDescent="0.25">
      <c r="A69" s="97" t="s">
        <v>134</v>
      </c>
      <c r="B69" s="98"/>
      <c r="C69" s="98">
        <v>0.33855485892408155</v>
      </c>
      <c r="D69" s="98">
        <v>0.47350829395182908</v>
      </c>
      <c r="E69" s="98">
        <v>0.41828232398415383</v>
      </c>
      <c r="F69" s="98">
        <v>0.35764071467331365</v>
      </c>
      <c r="G69" s="98">
        <v>0.32642220033338898</v>
      </c>
      <c r="H69" s="98">
        <v>0.40806178750328942</v>
      </c>
      <c r="I69" s="98">
        <v>0.3374298144420631</v>
      </c>
      <c r="J69" s="98">
        <v>0.47019114168538351</v>
      </c>
      <c r="K69" s="98">
        <v>0.4136649897899245</v>
      </c>
      <c r="L69" s="98">
        <v>0.30266425900154181</v>
      </c>
      <c r="M69" s="98">
        <v>0.42360557820150346</v>
      </c>
      <c r="N69" s="98">
        <v>0.54823443839689145</v>
      </c>
      <c r="O69" s="98">
        <v>0.43384388231125065</v>
      </c>
      <c r="P69" s="98">
        <v>1.2562743519065069</v>
      </c>
      <c r="Q69" s="98">
        <v>0.31505194431343958</v>
      </c>
      <c r="R69" s="98">
        <v>0.8065710779642622</v>
      </c>
      <c r="S69" s="98">
        <v>0.81158275386225986</v>
      </c>
      <c r="T69" s="98">
        <v>0.79639901610800568</v>
      </c>
      <c r="U69" s="98">
        <v>0.7859985590810179</v>
      </c>
      <c r="V69" s="98">
        <v>0.32786667171001116</v>
      </c>
      <c r="W69" s="98">
        <v>0.2155149853198009</v>
      </c>
      <c r="DA69" s="63" t="s">
        <v>3314</v>
      </c>
    </row>
    <row r="70" spans="1:105" ht="12" customHeight="1" x14ac:dyDescent="0.25">
      <c r="A70" s="97" t="s">
        <v>133</v>
      </c>
      <c r="B70" s="98"/>
      <c r="C70" s="98">
        <v>2.989767347951889E-3</v>
      </c>
      <c r="D70" s="98">
        <v>9.6939581791459558E-3</v>
      </c>
      <c r="E70" s="98">
        <v>1.1037939236530906E-2</v>
      </c>
      <c r="F70" s="98">
        <v>1.1296783874995206E-2</v>
      </c>
      <c r="G70" s="98">
        <v>1.8824918135524546E-2</v>
      </c>
      <c r="H70" s="98">
        <v>2.3298163300880539E-2</v>
      </c>
      <c r="I70" s="98">
        <v>4.2348719038140165E-2</v>
      </c>
      <c r="J70" s="98">
        <v>6.2673798797197394E-2</v>
      </c>
      <c r="K70" s="98">
        <v>9.9792229722679815E-2</v>
      </c>
      <c r="L70" s="98">
        <v>0.11524962938581965</v>
      </c>
      <c r="M70" s="98">
        <v>3.6532229237626335E-2</v>
      </c>
      <c r="N70" s="98">
        <v>0.15210841818355608</v>
      </c>
      <c r="O70" s="98">
        <v>0</v>
      </c>
      <c r="P70" s="98">
        <v>0</v>
      </c>
      <c r="Q70" s="98">
        <v>0.3285729148546801</v>
      </c>
      <c r="R70" s="98">
        <v>0.20107785192292088</v>
      </c>
      <c r="S70" s="98">
        <v>0.13823829140040483</v>
      </c>
      <c r="T70" s="98">
        <v>8.265610961064232E-2</v>
      </c>
      <c r="U70" s="98">
        <v>7.2398244854121441E-2</v>
      </c>
      <c r="V70" s="98">
        <v>0.36964416014567064</v>
      </c>
      <c r="W70" s="98">
        <v>5.1899695882201086E-2</v>
      </c>
      <c r="DA70" s="63" t="s">
        <v>3315</v>
      </c>
    </row>
    <row r="71" spans="1:105" ht="12" customHeight="1" x14ac:dyDescent="0.25">
      <c r="A71" s="100" t="s">
        <v>217</v>
      </c>
      <c r="B71" s="101"/>
      <c r="C71" s="101">
        <v>1.8417895677465541E-3</v>
      </c>
      <c r="D71" s="101">
        <v>5.9705388250608426E-3</v>
      </c>
      <c r="E71" s="101">
        <v>6.7614931004777576E-3</v>
      </c>
      <c r="F71" s="101">
        <v>6.9551396587948858E-3</v>
      </c>
      <c r="G71" s="101">
        <v>1.1542719705672513E-2</v>
      </c>
      <c r="H71" s="101">
        <v>1.3904835998883243E-2</v>
      </c>
      <c r="I71" s="101">
        <v>2.5495272383319268E-2</v>
      </c>
      <c r="J71" s="101">
        <v>3.7665098785384626E-2</v>
      </c>
      <c r="K71" s="101">
        <v>5.6757522579246503E-2</v>
      </c>
      <c r="L71" s="101">
        <v>6.8605422766492952E-2</v>
      </c>
      <c r="M71" s="101">
        <v>2.17312982844103E-2</v>
      </c>
      <c r="N71" s="101">
        <v>8.4347100295986646E-2</v>
      </c>
      <c r="O71" s="101">
        <v>0</v>
      </c>
      <c r="P71" s="101">
        <v>0</v>
      </c>
      <c r="Q71" s="101">
        <v>0.17206577567496051</v>
      </c>
      <c r="R71" s="101">
        <v>0.10345634977923131</v>
      </c>
      <c r="S71" s="101">
        <v>6.8500370998454935E-2</v>
      </c>
      <c r="T71" s="101">
        <v>4.239046286935113E-2</v>
      </c>
      <c r="U71" s="101">
        <v>3.9252680271108717E-2</v>
      </c>
      <c r="V71" s="101">
        <v>0.19364740771441513</v>
      </c>
      <c r="W71" s="101">
        <v>2.7734415357186463E-2</v>
      </c>
      <c r="DA71" s="131" t="s">
        <v>3316</v>
      </c>
    </row>
    <row r="72" spans="1:105" ht="12" customHeight="1" x14ac:dyDescent="0.25">
      <c r="A72" s="103" t="s">
        <v>52</v>
      </c>
      <c r="B72" s="104"/>
      <c r="C72" s="104">
        <v>1.1479777802053349E-3</v>
      </c>
      <c r="D72" s="104">
        <v>3.7234193540851132E-3</v>
      </c>
      <c r="E72" s="104">
        <v>4.2764461360531494E-3</v>
      </c>
      <c r="F72" s="104">
        <v>4.3416442162003211E-3</v>
      </c>
      <c r="G72" s="104">
        <v>7.2821984298520308E-3</v>
      </c>
      <c r="H72" s="104">
        <v>9.3933273019972952E-3</v>
      </c>
      <c r="I72" s="104">
        <v>1.68534466548209E-2</v>
      </c>
      <c r="J72" s="104">
        <v>2.5008700011812771E-2</v>
      </c>
      <c r="K72" s="104">
        <v>4.3034707143433312E-2</v>
      </c>
      <c r="L72" s="104">
        <v>4.6644206619326688E-2</v>
      </c>
      <c r="M72" s="104">
        <v>1.4800930953216034E-2</v>
      </c>
      <c r="N72" s="104">
        <v>6.7761317887569422E-2</v>
      </c>
      <c r="O72" s="104">
        <v>0</v>
      </c>
      <c r="P72" s="104">
        <v>0</v>
      </c>
      <c r="Q72" s="104">
        <v>0.15650713917971959</v>
      </c>
      <c r="R72" s="104">
        <v>9.7621502143689587E-2</v>
      </c>
      <c r="S72" s="104">
        <v>6.9737920401949885E-2</v>
      </c>
      <c r="T72" s="104">
        <v>4.0265646741291183E-2</v>
      </c>
      <c r="U72" s="104">
        <v>3.3145564583012717E-2</v>
      </c>
      <c r="V72" s="104">
        <v>0.17599675243125551</v>
      </c>
      <c r="W72" s="104">
        <v>2.4165280525014619E-2</v>
      </c>
      <c r="DA72" s="132" t="s">
        <v>3317</v>
      </c>
    </row>
    <row r="73" spans="1:105" ht="12" customHeight="1" x14ac:dyDescent="0.25">
      <c r="A73" s="106" t="s">
        <v>122</v>
      </c>
      <c r="B73" s="101"/>
      <c r="C73" s="101">
        <v>8.2495894197839759E-2</v>
      </c>
      <c r="D73" s="101">
        <v>4.878968421938884E-2</v>
      </c>
      <c r="E73" s="101">
        <v>5.1113517372087108E-2</v>
      </c>
      <c r="F73" s="101">
        <v>6.2012792323980243E-2</v>
      </c>
      <c r="G73" s="101">
        <v>4.4090219389028393E-2</v>
      </c>
      <c r="H73" s="101">
        <v>0</v>
      </c>
      <c r="I73" s="101">
        <v>0</v>
      </c>
      <c r="J73" s="101">
        <v>0</v>
      </c>
      <c r="K73" s="101">
        <v>0</v>
      </c>
      <c r="L73" s="101">
        <v>7.5137555804106367E-3</v>
      </c>
      <c r="M73" s="101">
        <v>2.3466010302793164E-2</v>
      </c>
      <c r="N73" s="101">
        <v>0</v>
      </c>
      <c r="O73" s="101">
        <v>2.764029263473418E-4</v>
      </c>
      <c r="P73" s="101">
        <v>3.3154795815806687E-2</v>
      </c>
      <c r="Q73" s="101">
        <v>0</v>
      </c>
      <c r="R73" s="101">
        <v>0</v>
      </c>
      <c r="S73" s="101">
        <v>0</v>
      </c>
      <c r="T73" s="101">
        <v>0</v>
      </c>
      <c r="U73" s="101">
        <v>9.9346380717090371E-3</v>
      </c>
      <c r="V73" s="101">
        <v>0</v>
      </c>
      <c r="W73" s="101">
        <v>9.206721164558087E-3</v>
      </c>
      <c r="DA73" s="131" t="s">
        <v>3318</v>
      </c>
    </row>
    <row r="74" spans="1:105" ht="12" customHeight="1" x14ac:dyDescent="0.25">
      <c r="A74" s="107" t="s">
        <v>121</v>
      </c>
      <c r="B74" s="104"/>
      <c r="C74" s="104">
        <v>4.1707165881685639E-3</v>
      </c>
      <c r="D74" s="104">
        <v>9.3794091005293123E-3</v>
      </c>
      <c r="E74" s="104">
        <v>8.5450675723065337E-3</v>
      </c>
      <c r="F74" s="104">
        <v>7.3990338050085938E-3</v>
      </c>
      <c r="G74" s="104">
        <v>7.0567815690741591E-3</v>
      </c>
      <c r="H74" s="104">
        <v>0</v>
      </c>
      <c r="I74" s="104">
        <v>0</v>
      </c>
      <c r="J74" s="104">
        <v>0</v>
      </c>
      <c r="K74" s="104">
        <v>0</v>
      </c>
      <c r="L74" s="104">
        <v>4.1602166129303588E-3</v>
      </c>
      <c r="M74" s="104">
        <v>1.7646554444879142E-2</v>
      </c>
      <c r="N74" s="104">
        <v>0</v>
      </c>
      <c r="O74" s="104">
        <v>2.4169142980143233E-4</v>
      </c>
      <c r="P74" s="104">
        <v>1.6280539566708992E-2</v>
      </c>
      <c r="Q74" s="104">
        <v>0.12396539787953237</v>
      </c>
      <c r="R74" s="104">
        <v>4.0160510269406022E-2</v>
      </c>
      <c r="S74" s="104">
        <v>1.883134018650641E-2</v>
      </c>
      <c r="T74" s="104">
        <v>9.3668196374160909E-5</v>
      </c>
      <c r="U74" s="104">
        <v>0</v>
      </c>
      <c r="V74" s="104">
        <v>6.1525286799126694E-2</v>
      </c>
      <c r="W74" s="104">
        <v>2.1039401579817468E-2</v>
      </c>
      <c r="DA74" s="132" t="s">
        <v>3319</v>
      </c>
    </row>
    <row r="75" spans="1:105" ht="12" customHeight="1" x14ac:dyDescent="0.25">
      <c r="A75" s="108" t="s">
        <v>53</v>
      </c>
      <c r="B75" s="98"/>
      <c r="C75" s="98">
        <v>2.4515866962674009E-3</v>
      </c>
      <c r="D75" s="98">
        <v>5.5301374796089663E-3</v>
      </c>
      <c r="E75" s="98">
        <v>5.0244384972869954E-3</v>
      </c>
      <c r="F75" s="98">
        <v>4.3947116992059526E-3</v>
      </c>
      <c r="G75" s="98">
        <v>4.1799020914101339E-3</v>
      </c>
      <c r="H75" s="98">
        <v>0</v>
      </c>
      <c r="I75" s="98">
        <v>0</v>
      </c>
      <c r="J75" s="98">
        <v>0</v>
      </c>
      <c r="K75" s="98">
        <v>0</v>
      </c>
      <c r="L75" s="98">
        <v>2.2463383831119385E-3</v>
      </c>
      <c r="M75" s="98">
        <v>1.0106344450249624E-2</v>
      </c>
      <c r="N75" s="98">
        <v>0</v>
      </c>
      <c r="O75" s="98">
        <v>1.4879463256048286E-4</v>
      </c>
      <c r="P75" s="98">
        <v>1.064751457225652E-2</v>
      </c>
      <c r="Q75" s="98">
        <v>6.1028538255328058E-2</v>
      </c>
      <c r="R75" s="98">
        <v>1.9366872573101407E-2</v>
      </c>
      <c r="S75" s="98">
        <v>9.0448168426911103E-3</v>
      </c>
      <c r="T75" s="98">
        <v>5.0391873461474718E-5</v>
      </c>
      <c r="U75" s="98">
        <v>0</v>
      </c>
      <c r="V75" s="98">
        <v>3.2858036497638611E-2</v>
      </c>
      <c r="W75" s="98">
        <v>1.1672325168515203E-2</v>
      </c>
      <c r="DA75" s="63" t="s">
        <v>3320</v>
      </c>
    </row>
    <row r="76" spans="1:105" ht="12" customHeight="1" x14ac:dyDescent="0.25">
      <c r="A76" s="108" t="s">
        <v>52</v>
      </c>
      <c r="B76" s="98"/>
      <c r="C76" s="98">
        <v>1.7191298919011632E-3</v>
      </c>
      <c r="D76" s="98">
        <v>3.8492716209203451E-3</v>
      </c>
      <c r="E76" s="98">
        <v>3.5206290750195383E-3</v>
      </c>
      <c r="F76" s="98">
        <v>3.0043221058026408E-3</v>
      </c>
      <c r="G76" s="98">
        <v>2.8768794776640248E-3</v>
      </c>
      <c r="H76" s="98">
        <v>0</v>
      </c>
      <c r="I76" s="98">
        <v>0</v>
      </c>
      <c r="J76" s="98">
        <v>0</v>
      </c>
      <c r="K76" s="98">
        <v>0</v>
      </c>
      <c r="L76" s="98">
        <v>1.9138782298184205E-3</v>
      </c>
      <c r="M76" s="98">
        <v>7.5402099946295185E-3</v>
      </c>
      <c r="N76" s="98">
        <v>0</v>
      </c>
      <c r="O76" s="98">
        <v>9.2896797240949486E-5</v>
      </c>
      <c r="P76" s="98">
        <v>5.6330249944524721E-3</v>
      </c>
      <c r="Q76" s="98">
        <v>6.2936859624204311E-2</v>
      </c>
      <c r="R76" s="98">
        <v>2.0793637696304618E-2</v>
      </c>
      <c r="S76" s="98">
        <v>9.786523343815301E-3</v>
      </c>
      <c r="T76" s="98">
        <v>4.3276322912686191E-5</v>
      </c>
      <c r="U76" s="98">
        <v>0</v>
      </c>
      <c r="V76" s="98">
        <v>2.8667250301488083E-2</v>
      </c>
      <c r="W76" s="98">
        <v>9.367076411302265E-3</v>
      </c>
      <c r="DA76" s="63" t="s">
        <v>3321</v>
      </c>
    </row>
    <row r="77" spans="1:105" ht="12" customHeight="1" x14ac:dyDescent="0.25">
      <c r="A77" s="121" t="s">
        <v>54</v>
      </c>
      <c r="B77" s="122"/>
      <c r="C77" s="122">
        <v>0.23901111445825243</v>
      </c>
      <c r="D77" s="122">
        <v>0.24051385127495975</v>
      </c>
      <c r="E77" s="122">
        <v>0.21176543759100896</v>
      </c>
      <c r="F77" s="122">
        <v>0.19799603683494921</v>
      </c>
      <c r="G77" s="122">
        <v>0.18648620546705674</v>
      </c>
      <c r="H77" s="122">
        <v>0.22068301122855402</v>
      </c>
      <c r="I77" s="122">
        <v>0.20175197193949698</v>
      </c>
      <c r="J77" s="122">
        <v>0.30466118779965295</v>
      </c>
      <c r="K77" s="122">
        <v>0.34290285256349062</v>
      </c>
      <c r="L77" s="122">
        <v>0.22403473111603167</v>
      </c>
      <c r="M77" s="122">
        <v>0.27453563971637684</v>
      </c>
      <c r="N77" s="122">
        <v>0.52839195575210585</v>
      </c>
      <c r="O77" s="122">
        <v>0.25906389153134379</v>
      </c>
      <c r="P77" s="122">
        <v>0.67990452618193575</v>
      </c>
      <c r="Q77" s="122">
        <v>0.56310860827768472</v>
      </c>
      <c r="R77" s="122">
        <v>0.69736520900352428</v>
      </c>
      <c r="S77" s="122">
        <v>0.69569773645818345</v>
      </c>
      <c r="T77" s="122">
        <v>0.52170162184992663</v>
      </c>
      <c r="U77" s="122">
        <v>0.42430349836301795</v>
      </c>
      <c r="V77" s="122">
        <v>0.4673416826597262</v>
      </c>
      <c r="W77" s="122">
        <v>0.12307595944976873</v>
      </c>
      <c r="DA77" s="130" t="s">
        <v>3322</v>
      </c>
    </row>
    <row r="78" spans="1:105" ht="12" customHeight="1" x14ac:dyDescent="0.25">
      <c r="A78" s="97" t="s">
        <v>192</v>
      </c>
      <c r="B78" s="98"/>
      <c r="C78" s="98">
        <v>0.16919089931065842</v>
      </c>
      <c r="D78" s="98">
        <v>3.6829038477800981E-2</v>
      </c>
      <c r="E78" s="98">
        <v>4.7407288945573389E-2</v>
      </c>
      <c r="F78" s="98">
        <v>4.7881742238602081E-2</v>
      </c>
      <c r="G78" s="98">
        <v>7.040172438091781E-2</v>
      </c>
      <c r="H78" s="98">
        <v>0.11099538378716295</v>
      </c>
      <c r="I78" s="98">
        <v>0.14426402403840841</v>
      </c>
      <c r="J78" s="98">
        <v>0.23568606205597586</v>
      </c>
      <c r="K78" s="98">
        <v>0.20387097233576459</v>
      </c>
      <c r="L78" s="98">
        <v>0.13774499208912716</v>
      </c>
      <c r="M78" s="98">
        <v>8.6242654108697497E-2</v>
      </c>
      <c r="N78" s="98">
        <v>0.23554874575521159</v>
      </c>
      <c r="O78" s="98">
        <v>0.13894258863781334</v>
      </c>
      <c r="P78" s="98">
        <v>0.36979530390289739</v>
      </c>
      <c r="Q78" s="98">
        <v>0.52600139957742154</v>
      </c>
      <c r="R78" s="98">
        <v>0.65103443174646447</v>
      </c>
      <c r="S78" s="98">
        <v>0.58284727808190473</v>
      </c>
      <c r="T78" s="98">
        <v>0.27969149131201987</v>
      </c>
      <c r="U78" s="98">
        <v>0.30272535903497866</v>
      </c>
      <c r="V78" s="98">
        <v>0.46409649260337515</v>
      </c>
      <c r="W78" s="98">
        <v>0.11299998237209413</v>
      </c>
      <c r="DA78" s="63" t="s">
        <v>3323</v>
      </c>
    </row>
    <row r="79" spans="1:105" ht="12" customHeight="1" x14ac:dyDescent="0.25">
      <c r="A79" s="109" t="s">
        <v>120</v>
      </c>
      <c r="B79" s="33"/>
      <c r="C79" s="33">
        <v>6.9820215147594011E-2</v>
      </c>
      <c r="D79" s="33">
        <v>0.20368481279715878</v>
      </c>
      <c r="E79" s="33">
        <v>0.16435814864543558</v>
      </c>
      <c r="F79" s="33">
        <v>0.15011429459634712</v>
      </c>
      <c r="G79" s="33">
        <v>0.11608448108613892</v>
      </c>
      <c r="H79" s="33">
        <v>0.10968762744139107</v>
      </c>
      <c r="I79" s="33">
        <v>5.7487947901088583E-2</v>
      </c>
      <c r="J79" s="33">
        <v>6.8975125743677104E-2</v>
      </c>
      <c r="K79" s="33">
        <v>0.13903188022772603</v>
      </c>
      <c r="L79" s="33">
        <v>8.6289739026904511E-2</v>
      </c>
      <c r="M79" s="33">
        <v>0.18829298560767938</v>
      </c>
      <c r="N79" s="33">
        <v>0.29284320999689423</v>
      </c>
      <c r="O79" s="33">
        <v>0.12012130289353044</v>
      </c>
      <c r="P79" s="33">
        <v>0.31010922227903837</v>
      </c>
      <c r="Q79" s="33">
        <v>3.7107208700263142E-2</v>
      </c>
      <c r="R79" s="33">
        <v>4.6330777257059773E-2</v>
      </c>
      <c r="S79" s="33">
        <v>0.11285045837627868</v>
      </c>
      <c r="T79" s="33">
        <v>0.24201013053790671</v>
      </c>
      <c r="U79" s="33">
        <v>0.12157813932803929</v>
      </c>
      <c r="V79" s="33">
        <v>3.2451900563510569E-3</v>
      </c>
      <c r="W79" s="33">
        <v>1.0075977077674599E-2</v>
      </c>
      <c r="DA79" s="60" t="s">
        <v>3324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0.40275499393649095</v>
      </c>
      <c r="D81" s="117">
        <f t="shared" si="28"/>
        <v>0.34597803520174703</v>
      </c>
      <c r="E81" s="117">
        <f t="shared" si="28"/>
        <v>0.36005740825108318</v>
      </c>
      <c r="F81" s="117">
        <f t="shared" si="28"/>
        <v>0.44531285850456659</v>
      </c>
      <c r="G81" s="117">
        <f t="shared" si="28"/>
        <v>0.43644109675210274</v>
      </c>
      <c r="H81" s="117">
        <f t="shared" si="28"/>
        <v>0.67540616816101928</v>
      </c>
      <c r="I81" s="117">
        <f t="shared" si="28"/>
        <v>0.44379171817970114</v>
      </c>
      <c r="J81" s="117">
        <f t="shared" si="28"/>
        <v>0.72086986225056227</v>
      </c>
      <c r="K81" s="117">
        <f t="shared" si="28"/>
        <v>0.75674493835559087</v>
      </c>
      <c r="L81" s="117">
        <f t="shared" si="28"/>
        <v>0.55883571043335967</v>
      </c>
      <c r="M81" s="117">
        <f t="shared" si="28"/>
        <v>0.50887430963316571</v>
      </c>
      <c r="N81" s="117">
        <f t="shared" si="28"/>
        <v>1.4813269704555945</v>
      </c>
      <c r="O81" s="117">
        <f t="shared" si="28"/>
        <v>1.1325702077121316</v>
      </c>
      <c r="P81" s="117">
        <f t="shared" si="28"/>
        <v>2.1593253785448612</v>
      </c>
      <c r="Q81" s="117">
        <f t="shared" si="28"/>
        <v>0.7884890397134815</v>
      </c>
      <c r="R81" s="117">
        <f t="shared" ref="R81:V81" si="29">R82+R85+R87+R100</f>
        <v>1.0368956589269531</v>
      </c>
      <c r="S81" s="117">
        <f t="shared" si="29"/>
        <v>0.14056520070773351</v>
      </c>
      <c r="T81" s="117">
        <f t="shared" si="29"/>
        <v>0.28331439154332194</v>
      </c>
      <c r="U81" s="117">
        <f t="shared" si="29"/>
        <v>0</v>
      </c>
      <c r="V81" s="117">
        <f t="shared" si="29"/>
        <v>0</v>
      </c>
      <c r="W81" s="117">
        <f t="shared" ref="W81" si="30">W82+W85+W87+W100</f>
        <v>0.16833881007472887</v>
      </c>
      <c r="DA81" s="129" t="s">
        <v>3325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0.36639709998220904</v>
      </c>
      <c r="D82" s="122">
        <f t="shared" si="31"/>
        <v>0.31269478991516936</v>
      </c>
      <c r="E82" s="122">
        <f t="shared" si="31"/>
        <v>0.32576071370966447</v>
      </c>
      <c r="F82" s="122">
        <f t="shared" si="31"/>
        <v>0.40508526097396425</v>
      </c>
      <c r="G82" s="122">
        <f t="shared" si="31"/>
        <v>0.39278083175917045</v>
      </c>
      <c r="H82" s="122">
        <f t="shared" si="31"/>
        <v>0.60558110359583717</v>
      </c>
      <c r="I82" s="122">
        <f t="shared" si="31"/>
        <v>0.40024477404084219</v>
      </c>
      <c r="J82" s="122">
        <f t="shared" si="31"/>
        <v>0.65130156567458208</v>
      </c>
      <c r="K82" s="122">
        <f t="shared" si="31"/>
        <v>0.68533559505770258</v>
      </c>
      <c r="L82" s="122">
        <f t="shared" si="31"/>
        <v>0.50467573510042718</v>
      </c>
      <c r="M82" s="122">
        <f t="shared" si="31"/>
        <v>0.43731934553500679</v>
      </c>
      <c r="N82" s="122">
        <f t="shared" si="31"/>
        <v>1.3161869245679312</v>
      </c>
      <c r="O82" s="122">
        <f t="shared" si="31"/>
        <v>0.98257154968925098</v>
      </c>
      <c r="P82" s="122">
        <f t="shared" si="31"/>
        <v>1.8187129117192831</v>
      </c>
      <c r="Q82" s="122">
        <f t="shared" si="31"/>
        <v>0.68781691800360611</v>
      </c>
      <c r="R82" s="122">
        <f t="shared" ref="R82:V82" si="32">SUM(R83:R84)</f>
        <v>0.9307568940459352</v>
      </c>
      <c r="S82" s="122">
        <f t="shared" si="32"/>
        <v>0.12497122243098346</v>
      </c>
      <c r="T82" s="122">
        <f t="shared" si="32"/>
        <v>0.24537926910003013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0.14251712703823508</v>
      </c>
      <c r="DA82" s="130" t="s">
        <v>3326</v>
      </c>
    </row>
    <row r="83" spans="1:105" ht="12" customHeight="1" x14ac:dyDescent="0.25">
      <c r="A83" s="97" t="s">
        <v>204</v>
      </c>
      <c r="B83" s="98"/>
      <c r="C83" s="98">
        <v>0.3642829075039784</v>
      </c>
      <c r="D83" s="98">
        <v>0.31088977069627011</v>
      </c>
      <c r="E83" s="98">
        <v>0.32392584937660956</v>
      </c>
      <c r="F83" s="98">
        <v>0.40272862104430035</v>
      </c>
      <c r="G83" s="98">
        <v>0.39049831637499599</v>
      </c>
      <c r="H83" s="98">
        <v>0.60211768696584089</v>
      </c>
      <c r="I83" s="98">
        <v>0.39789336773089279</v>
      </c>
      <c r="J83" s="98">
        <v>0.6474401046286451</v>
      </c>
      <c r="K83" s="98">
        <v>0.68127430925076093</v>
      </c>
      <c r="L83" s="98">
        <v>0.50169207682198891</v>
      </c>
      <c r="M83" s="98">
        <v>0.43471092497720981</v>
      </c>
      <c r="N83" s="98">
        <v>1.3084457985710432</v>
      </c>
      <c r="O83" s="98">
        <v>0.97673628429445158</v>
      </c>
      <c r="P83" s="98">
        <v>1.8077874907376945</v>
      </c>
      <c r="Q83" s="98">
        <v>0.68372823473439026</v>
      </c>
      <c r="R83" s="98">
        <v>0.92516465787853985</v>
      </c>
      <c r="S83" s="98">
        <v>0.12421864190136464</v>
      </c>
      <c r="T83" s="98">
        <v>0.24386455015447428</v>
      </c>
      <c r="U83" s="98">
        <v>0</v>
      </c>
      <c r="V83" s="98">
        <v>0</v>
      </c>
      <c r="W83" s="98">
        <v>0.1416138433097642</v>
      </c>
      <c r="DA83" s="63" t="s">
        <v>3327</v>
      </c>
    </row>
    <row r="84" spans="1:105" ht="12" customHeight="1" x14ac:dyDescent="0.25">
      <c r="A84" s="97" t="s">
        <v>53</v>
      </c>
      <c r="B84" s="98"/>
      <c r="C84" s="98">
        <v>2.1141924782306261E-3</v>
      </c>
      <c r="D84" s="98">
        <v>1.8050192188992504E-3</v>
      </c>
      <c r="E84" s="98">
        <v>1.8348643330549251E-3</v>
      </c>
      <c r="F84" s="98">
        <v>2.3566399296638856E-3</v>
      </c>
      <c r="G84" s="98">
        <v>2.2825153841744801E-3</v>
      </c>
      <c r="H84" s="98">
        <v>3.4634166299962492E-3</v>
      </c>
      <c r="I84" s="98">
        <v>2.3514063099493755E-3</v>
      </c>
      <c r="J84" s="98">
        <v>3.8614610459370394E-3</v>
      </c>
      <c r="K84" s="98">
        <v>4.0612858069416658E-3</v>
      </c>
      <c r="L84" s="98">
        <v>2.9836582784382409E-3</v>
      </c>
      <c r="M84" s="98">
        <v>2.6084205577969581E-3</v>
      </c>
      <c r="N84" s="98">
        <v>7.7411259968879305E-3</v>
      </c>
      <c r="O84" s="98">
        <v>5.8352653947994441E-3</v>
      </c>
      <c r="P84" s="98">
        <v>1.0925420981588616E-2</v>
      </c>
      <c r="Q84" s="98">
        <v>4.0886832692158034E-3</v>
      </c>
      <c r="R84" s="98">
        <v>5.5922361673953654E-3</v>
      </c>
      <c r="S84" s="98">
        <v>7.5258052961882827E-4</v>
      </c>
      <c r="T84" s="98">
        <v>1.5147189455558619E-3</v>
      </c>
      <c r="U84" s="98">
        <v>0</v>
      </c>
      <c r="V84" s="98">
        <v>0</v>
      </c>
      <c r="W84" s="98">
        <v>9.0328372847086171E-4</v>
      </c>
      <c r="DA84" s="63" t="s">
        <v>3328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3.1113323664724429E-4</v>
      </c>
      <c r="D85" s="122">
        <f t="shared" si="34"/>
        <v>2.6428722653054037E-5</v>
      </c>
      <c r="E85" s="122">
        <f t="shared" si="34"/>
        <v>2.4347768603347206E-3</v>
      </c>
      <c r="F85" s="122">
        <f t="shared" si="34"/>
        <v>2.2077638227458644E-5</v>
      </c>
      <c r="G85" s="122">
        <f t="shared" si="34"/>
        <v>1.3457758466740722E-4</v>
      </c>
      <c r="H85" s="122">
        <f t="shared" si="34"/>
        <v>3.7636348524967174E-3</v>
      </c>
      <c r="I85" s="122">
        <f t="shared" si="34"/>
        <v>8.5057377562476318E-4</v>
      </c>
      <c r="J85" s="122">
        <f t="shared" si="34"/>
        <v>1.0797264133662261E-3</v>
      </c>
      <c r="K85" s="122">
        <f t="shared" si="34"/>
        <v>1.3071550944911102E-3</v>
      </c>
      <c r="L85" s="122">
        <f t="shared" si="34"/>
        <v>5.0379573147796928E-3</v>
      </c>
      <c r="M85" s="122">
        <f t="shared" si="34"/>
        <v>4.3098621216861397E-3</v>
      </c>
      <c r="N85" s="122">
        <f t="shared" si="34"/>
        <v>4.9164660656103336E-3</v>
      </c>
      <c r="O85" s="122">
        <f t="shared" si="34"/>
        <v>3.5568944876195551E-3</v>
      </c>
      <c r="P85" s="122">
        <f t="shared" si="34"/>
        <v>4.2685825840275389E-3</v>
      </c>
      <c r="Q85" s="122">
        <f t="shared" si="34"/>
        <v>4.0873315102392298E-3</v>
      </c>
      <c r="R85" s="122">
        <f t="shared" si="34"/>
        <v>2.617179647635809E-3</v>
      </c>
      <c r="S85" s="122">
        <f t="shared" si="34"/>
        <v>2.7407448708967531E-4</v>
      </c>
      <c r="T85" s="122">
        <f t="shared" si="34"/>
        <v>1.2418449763347637E-3</v>
      </c>
      <c r="U85" s="122">
        <f t="shared" si="34"/>
        <v>0</v>
      </c>
      <c r="V85" s="122">
        <f t="shared" si="34"/>
        <v>0</v>
      </c>
      <c r="W85" s="122">
        <f t="shared" si="34"/>
        <v>1.2416990762897494E-3</v>
      </c>
      <c r="DA85" s="130" t="s">
        <v>3329</v>
      </c>
    </row>
    <row r="86" spans="1:105" ht="12" customHeight="1" x14ac:dyDescent="0.25">
      <c r="A86" s="97" t="s">
        <v>53</v>
      </c>
      <c r="B86" s="98"/>
      <c r="C86" s="98">
        <v>3.1113323664724429E-4</v>
      </c>
      <c r="D86" s="98">
        <v>2.6428722653054037E-5</v>
      </c>
      <c r="E86" s="98">
        <v>2.4347768603347206E-3</v>
      </c>
      <c r="F86" s="98">
        <v>2.2077638227458644E-5</v>
      </c>
      <c r="G86" s="98">
        <v>1.3457758466740722E-4</v>
      </c>
      <c r="H86" s="98">
        <v>3.7636348524967174E-3</v>
      </c>
      <c r="I86" s="98">
        <v>8.5057377562476318E-4</v>
      </c>
      <c r="J86" s="98">
        <v>1.0797264133662261E-3</v>
      </c>
      <c r="K86" s="98">
        <v>1.3071550944911102E-3</v>
      </c>
      <c r="L86" s="98">
        <v>5.0379573147796928E-3</v>
      </c>
      <c r="M86" s="98">
        <v>4.3098621216861397E-3</v>
      </c>
      <c r="N86" s="98">
        <v>4.9164660656103336E-3</v>
      </c>
      <c r="O86" s="98">
        <v>3.5568944876195551E-3</v>
      </c>
      <c r="P86" s="98">
        <v>4.2685825840275389E-3</v>
      </c>
      <c r="Q86" s="98">
        <v>4.0873315102392298E-3</v>
      </c>
      <c r="R86" s="98">
        <v>2.617179647635809E-3</v>
      </c>
      <c r="S86" s="98">
        <v>2.7407448708967531E-4</v>
      </c>
      <c r="T86" s="98">
        <v>1.2418449763347637E-3</v>
      </c>
      <c r="U86" s="98">
        <v>0</v>
      </c>
      <c r="V86" s="98">
        <v>0</v>
      </c>
      <c r="W86" s="98">
        <v>1.2416990762897494E-3</v>
      </c>
      <c r="DA86" s="63" t="s">
        <v>3330</v>
      </c>
    </row>
    <row r="87" spans="1:105" ht="12" customHeight="1" x14ac:dyDescent="0.25">
      <c r="A87" s="121" t="s">
        <v>55</v>
      </c>
      <c r="B87" s="122"/>
      <c r="C87" s="122">
        <v>2.4497887428842204E-2</v>
      </c>
      <c r="D87" s="122">
        <v>2.2303953988983032E-2</v>
      </c>
      <c r="E87" s="122">
        <v>2.113628395412934E-2</v>
      </c>
      <c r="F87" s="122">
        <v>2.72301770493239E-2</v>
      </c>
      <c r="G87" s="122">
        <v>2.7360727409317533E-2</v>
      </c>
      <c r="H87" s="122">
        <v>4.2856528924729416E-2</v>
      </c>
      <c r="I87" s="122">
        <v>2.7105398105242644E-2</v>
      </c>
      <c r="J87" s="122">
        <v>4.273959997389884E-2</v>
      </c>
      <c r="K87" s="122">
        <v>4.1340721331115618E-2</v>
      </c>
      <c r="L87" s="122">
        <v>3.2778934970200471E-2</v>
      </c>
      <c r="M87" s="122">
        <v>4.1802831745580749E-2</v>
      </c>
      <c r="N87" s="122">
        <v>9.2535459128852401E-2</v>
      </c>
      <c r="O87" s="122">
        <v>9.3544009962324939E-2</v>
      </c>
      <c r="P87" s="122">
        <v>0.22577992379540968</v>
      </c>
      <c r="Q87" s="122">
        <v>6.7678794604768638E-2</v>
      </c>
      <c r="R87" s="122">
        <v>6.4799639099122175E-2</v>
      </c>
      <c r="S87" s="122">
        <v>1.0147345343952421E-2</v>
      </c>
      <c r="T87" s="122">
        <v>2.5046284210688895E-2</v>
      </c>
      <c r="U87" s="122">
        <v>0</v>
      </c>
      <c r="V87" s="122">
        <v>0</v>
      </c>
      <c r="W87" s="122">
        <v>1.8833953788881488E-2</v>
      </c>
      <c r="DA87" s="130" t="s">
        <v>3331</v>
      </c>
    </row>
    <row r="88" spans="1:105" ht="12" customHeight="1" x14ac:dyDescent="0.25">
      <c r="A88" s="97" t="s">
        <v>132</v>
      </c>
      <c r="B88" s="98"/>
      <c r="C88" s="98">
        <v>8.781355677321362E-4</v>
      </c>
      <c r="D88" s="98">
        <v>1.2950807572067132E-3</v>
      </c>
      <c r="E88" s="98">
        <v>2.3672892391968813E-3</v>
      </c>
      <c r="F88" s="98">
        <v>1.74746687912057E-3</v>
      </c>
      <c r="G88" s="98">
        <v>2.8856619015840621E-3</v>
      </c>
      <c r="H88" s="98">
        <v>5.0182284024385682E-3</v>
      </c>
      <c r="I88" s="98">
        <v>7.5332719782014793E-3</v>
      </c>
      <c r="J88" s="98">
        <v>1.6456160787927537E-2</v>
      </c>
      <c r="K88" s="98">
        <v>2.0323081212368262E-2</v>
      </c>
      <c r="L88" s="98">
        <v>1.0853763633767027E-2</v>
      </c>
      <c r="M88" s="98">
        <v>5.1622568346278742E-3</v>
      </c>
      <c r="N88" s="98">
        <v>5.992389196196957E-3</v>
      </c>
      <c r="O88" s="98">
        <v>7.5191239552956706E-3</v>
      </c>
      <c r="P88" s="98">
        <v>0.11124469944493715</v>
      </c>
      <c r="Q88" s="98">
        <v>5.8282819837053385E-2</v>
      </c>
      <c r="R88" s="98">
        <v>2.6539195982247181E-2</v>
      </c>
      <c r="S88" s="98">
        <v>1.0067608573290181E-2</v>
      </c>
      <c r="T88" s="98">
        <v>2.152686999586377E-2</v>
      </c>
      <c r="U88" s="98">
        <v>0</v>
      </c>
      <c r="V88" s="98">
        <v>0</v>
      </c>
      <c r="W88" s="98">
        <v>1.8665150417414574E-2</v>
      </c>
      <c r="DA88" s="63" t="s">
        <v>3332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9.690922364494927E-5</v>
      </c>
      <c r="K89" s="98">
        <v>2.8556790308507875E-4</v>
      </c>
      <c r="L89" s="98">
        <v>1.0596814073352685E-4</v>
      </c>
      <c r="M89" s="98">
        <v>1.1449865779294678E-4</v>
      </c>
      <c r="N89" s="98">
        <v>8.4185307898209798E-5</v>
      </c>
      <c r="O89" s="98">
        <v>0</v>
      </c>
      <c r="P89" s="98">
        <v>5.2210559805770094E-4</v>
      </c>
      <c r="Q89" s="98">
        <v>1.6698400259236804E-3</v>
      </c>
      <c r="R89" s="98">
        <v>0</v>
      </c>
      <c r="S89" s="98">
        <v>7.9736770662238788E-5</v>
      </c>
      <c r="T89" s="98">
        <v>4.1655849417677213E-4</v>
      </c>
      <c r="U89" s="98">
        <v>0</v>
      </c>
      <c r="V89" s="98">
        <v>0</v>
      </c>
      <c r="W89" s="98">
        <v>1.6880337146691428E-4</v>
      </c>
      <c r="DA89" s="63" t="s">
        <v>3333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5.5813624151682136E-5</v>
      </c>
      <c r="K90" s="101">
        <v>1.5553107332597169E-4</v>
      </c>
      <c r="L90" s="101">
        <v>5.9483508074816038E-5</v>
      </c>
      <c r="M90" s="101">
        <v>6.4841780657294394E-5</v>
      </c>
      <c r="N90" s="101">
        <v>4.4506349633857691E-5</v>
      </c>
      <c r="O90" s="101">
        <v>0</v>
      </c>
      <c r="P90" s="101">
        <v>3.3363147355840725E-4</v>
      </c>
      <c r="Q90" s="101">
        <v>8.6061798935436128E-4</v>
      </c>
      <c r="R90" s="101">
        <v>0</v>
      </c>
      <c r="S90" s="101">
        <v>3.8914126074247722E-5</v>
      </c>
      <c r="T90" s="101">
        <v>2.1427489423190418E-4</v>
      </c>
      <c r="U90" s="101">
        <v>0</v>
      </c>
      <c r="V90" s="101">
        <v>0</v>
      </c>
      <c r="W90" s="101">
        <v>8.9359485476471208E-5</v>
      </c>
      <c r="DA90" s="131" t="s">
        <v>3334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4.1095599493267127E-5</v>
      </c>
      <c r="K91" s="104">
        <v>1.3003682975910703E-4</v>
      </c>
      <c r="L91" s="104">
        <v>4.6484632658710817E-5</v>
      </c>
      <c r="M91" s="104">
        <v>4.9656877135652394E-5</v>
      </c>
      <c r="N91" s="104">
        <v>3.9678958264352101E-5</v>
      </c>
      <c r="O91" s="104">
        <v>0</v>
      </c>
      <c r="P91" s="104">
        <v>1.8847412449929369E-4</v>
      </c>
      <c r="Q91" s="104">
        <v>8.0922203656931925E-4</v>
      </c>
      <c r="R91" s="104">
        <v>0</v>
      </c>
      <c r="S91" s="104">
        <v>4.0822644587991066E-5</v>
      </c>
      <c r="T91" s="104">
        <v>2.0228359994486794E-4</v>
      </c>
      <c r="U91" s="104">
        <v>0</v>
      </c>
      <c r="V91" s="104">
        <v>0</v>
      </c>
      <c r="W91" s="104">
        <v>7.9443885990443071E-5</v>
      </c>
      <c r="DA91" s="132" t="s">
        <v>3335</v>
      </c>
    </row>
    <row r="92" spans="1:105" ht="12" customHeight="1" x14ac:dyDescent="0.25">
      <c r="A92" s="106" t="s">
        <v>124</v>
      </c>
      <c r="B92" s="101"/>
      <c r="C92" s="101">
        <v>8.0409446120524261E-4</v>
      </c>
      <c r="D92" s="101">
        <v>2.1514896261507319E-3</v>
      </c>
      <c r="E92" s="101">
        <v>1.1997205011408823E-3</v>
      </c>
      <c r="F92" s="101">
        <v>1.2135725064578468E-3</v>
      </c>
      <c r="G92" s="101">
        <v>2.4483925586925403E-3</v>
      </c>
      <c r="H92" s="101">
        <v>6.6541949449023573E-3</v>
      </c>
      <c r="I92" s="101">
        <v>6.1266458434944022E-4</v>
      </c>
      <c r="J92" s="101">
        <v>1.4543764437792647E-3</v>
      </c>
      <c r="K92" s="101">
        <v>3.3690277423711163E-4</v>
      </c>
      <c r="L92" s="101">
        <v>1.0877493001863749E-3</v>
      </c>
      <c r="M92" s="101">
        <v>7.3682189743604402E-4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3336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3337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3338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3339</v>
      </c>
    </row>
    <row r="96" spans="1:105" ht="12" customHeight="1" x14ac:dyDescent="0.25">
      <c r="A96" s="106" t="s">
        <v>122</v>
      </c>
      <c r="B96" s="101"/>
      <c r="C96" s="101">
        <v>2.1688436700399806E-2</v>
      </c>
      <c r="D96" s="101">
        <v>1.5769041584719593E-2</v>
      </c>
      <c r="E96" s="101">
        <v>1.5095702021808106E-2</v>
      </c>
      <c r="F96" s="101">
        <v>2.1651018009665516E-2</v>
      </c>
      <c r="G96" s="101">
        <v>1.8986828580824369E-2</v>
      </c>
      <c r="H96" s="101">
        <v>2.7590249195436487E-2</v>
      </c>
      <c r="I96" s="101">
        <v>8.4614126586656923E-4</v>
      </c>
      <c r="J96" s="101">
        <v>0</v>
      </c>
      <c r="K96" s="101">
        <v>0</v>
      </c>
      <c r="L96" s="101">
        <v>1.3277732464013316E-2</v>
      </c>
      <c r="M96" s="101">
        <v>2.0426371662534984E-2</v>
      </c>
      <c r="N96" s="101">
        <v>4.3830762446351174E-2</v>
      </c>
      <c r="O96" s="101">
        <v>5.1825548690126587E-2</v>
      </c>
      <c r="P96" s="101">
        <v>7.6628176043675666E-2</v>
      </c>
      <c r="Q96" s="101">
        <v>0</v>
      </c>
      <c r="R96" s="101">
        <v>0</v>
      </c>
      <c r="S96" s="101">
        <v>0</v>
      </c>
      <c r="T96" s="101">
        <v>1.054734366752021E-4</v>
      </c>
      <c r="U96" s="101">
        <v>0</v>
      </c>
      <c r="V96" s="101">
        <v>0</v>
      </c>
      <c r="W96" s="101">
        <v>0</v>
      </c>
      <c r="DA96" s="131" t="s">
        <v>3340</v>
      </c>
    </row>
    <row r="97" spans="1:105" ht="12" customHeight="1" x14ac:dyDescent="0.25">
      <c r="A97" s="107" t="s">
        <v>121</v>
      </c>
      <c r="B97" s="104"/>
      <c r="C97" s="104">
        <v>1.1272206995050172E-3</v>
      </c>
      <c r="D97" s="104">
        <v>3.0883420209059931E-3</v>
      </c>
      <c r="E97" s="104">
        <v>2.4735721919834702E-3</v>
      </c>
      <c r="F97" s="104">
        <v>2.6181196540799642E-3</v>
      </c>
      <c r="G97" s="104">
        <v>3.0398443682165613E-3</v>
      </c>
      <c r="H97" s="104">
        <v>3.5938563819520029E-3</v>
      </c>
      <c r="I97" s="104">
        <v>1.8113320276825155E-2</v>
      </c>
      <c r="J97" s="104">
        <v>2.4732153518547094E-2</v>
      </c>
      <c r="K97" s="104">
        <v>2.0395169441425165E-2</v>
      </c>
      <c r="L97" s="104">
        <v>7.4537214315002261E-3</v>
      </c>
      <c r="M97" s="104">
        <v>1.5362882693188902E-2</v>
      </c>
      <c r="N97" s="104">
        <v>4.2628122178406058E-2</v>
      </c>
      <c r="O97" s="104">
        <v>3.4199337316902681E-2</v>
      </c>
      <c r="P97" s="104">
        <v>3.7384942708739169E-2</v>
      </c>
      <c r="Q97" s="104">
        <v>7.7261347417915821E-3</v>
      </c>
      <c r="R97" s="104">
        <v>3.8260443116874987E-2</v>
      </c>
      <c r="S97" s="104">
        <v>0</v>
      </c>
      <c r="T97" s="104">
        <v>2.9973822839731491E-3</v>
      </c>
      <c r="U97" s="104">
        <v>0</v>
      </c>
      <c r="V97" s="104">
        <v>0</v>
      </c>
      <c r="W97" s="104">
        <v>0</v>
      </c>
      <c r="DA97" s="132" t="s">
        <v>3341</v>
      </c>
    </row>
    <row r="98" spans="1:105" ht="12" customHeight="1" x14ac:dyDescent="0.25">
      <c r="A98" s="108" t="s">
        <v>53</v>
      </c>
      <c r="B98" s="98"/>
      <c r="C98" s="98">
        <v>6.6259099899118948E-4</v>
      </c>
      <c r="D98" s="98">
        <v>1.8208989262127086E-3</v>
      </c>
      <c r="E98" s="98">
        <v>1.4544427228988671E-3</v>
      </c>
      <c r="F98" s="98">
        <v>1.5550518320267218E-3</v>
      </c>
      <c r="G98" s="98">
        <v>1.8005732086074427E-3</v>
      </c>
      <c r="H98" s="98">
        <v>2.0832878224100924E-3</v>
      </c>
      <c r="I98" s="98">
        <v>1.0615134846252971E-2</v>
      </c>
      <c r="J98" s="98">
        <v>1.4452483144124798E-2</v>
      </c>
      <c r="K98" s="98">
        <v>1.1308942314324761E-2</v>
      </c>
      <c r="L98" s="98">
        <v>4.0246896030755562E-3</v>
      </c>
      <c r="M98" s="98">
        <v>8.7984645802173193E-3</v>
      </c>
      <c r="N98" s="98">
        <v>2.2950683584667644E-2</v>
      </c>
      <c r="O98" s="98">
        <v>2.1054440507308328E-2</v>
      </c>
      <c r="P98" s="98">
        <v>2.444984827703349E-2</v>
      </c>
      <c r="Q98" s="98">
        <v>3.8035993730561593E-3</v>
      </c>
      <c r="R98" s="98">
        <v>1.8450590429857902E-2</v>
      </c>
      <c r="S98" s="98">
        <v>0</v>
      </c>
      <c r="T98" s="98">
        <v>1.612539950767191E-3</v>
      </c>
      <c r="U98" s="98">
        <v>0</v>
      </c>
      <c r="V98" s="98">
        <v>0</v>
      </c>
      <c r="W98" s="98">
        <v>0</v>
      </c>
      <c r="DA98" s="63" t="s">
        <v>3342</v>
      </c>
    </row>
    <row r="99" spans="1:105" ht="12" customHeight="1" x14ac:dyDescent="0.25">
      <c r="A99" s="108" t="s">
        <v>52</v>
      </c>
      <c r="B99" s="98"/>
      <c r="C99" s="98">
        <v>4.6462970051382776E-4</v>
      </c>
      <c r="D99" s="98">
        <v>1.2674430946932843E-3</v>
      </c>
      <c r="E99" s="98">
        <v>1.0191294690846033E-3</v>
      </c>
      <c r="F99" s="98">
        <v>1.0630678220532425E-3</v>
      </c>
      <c r="G99" s="98">
        <v>1.2392711596091186E-3</v>
      </c>
      <c r="H99" s="98">
        <v>1.5105685595419105E-3</v>
      </c>
      <c r="I99" s="98">
        <v>7.4981854305721839E-3</v>
      </c>
      <c r="J99" s="98">
        <v>1.0279670374422296E-2</v>
      </c>
      <c r="K99" s="98">
        <v>9.0862271271004054E-3</v>
      </c>
      <c r="L99" s="98">
        <v>3.4290318284246695E-3</v>
      </c>
      <c r="M99" s="98">
        <v>6.5644181129715824E-3</v>
      </c>
      <c r="N99" s="98">
        <v>1.9677438593738411E-2</v>
      </c>
      <c r="O99" s="98">
        <v>1.3144896809594351E-2</v>
      </c>
      <c r="P99" s="98">
        <v>1.2935094431705678E-2</v>
      </c>
      <c r="Q99" s="98">
        <v>3.9225353687354228E-3</v>
      </c>
      <c r="R99" s="98">
        <v>1.9809852687017088E-2</v>
      </c>
      <c r="S99" s="98">
        <v>0</v>
      </c>
      <c r="T99" s="98">
        <v>1.3848423332059581E-3</v>
      </c>
      <c r="U99" s="98">
        <v>0</v>
      </c>
      <c r="V99" s="98">
        <v>0</v>
      </c>
      <c r="W99" s="98">
        <v>0</v>
      </c>
      <c r="DA99" s="63" t="s">
        <v>3343</v>
      </c>
    </row>
    <row r="100" spans="1:105" ht="12" customHeight="1" x14ac:dyDescent="0.25">
      <c r="A100" s="121" t="s">
        <v>54</v>
      </c>
      <c r="B100" s="122"/>
      <c r="C100" s="122">
        <v>1.1548873288792482E-2</v>
      </c>
      <c r="D100" s="122">
        <v>1.0952862574941557E-2</v>
      </c>
      <c r="E100" s="122">
        <v>1.0725633726954641E-2</v>
      </c>
      <c r="F100" s="122">
        <v>1.2975342843050939E-2</v>
      </c>
      <c r="G100" s="122">
        <v>1.6164959998947376E-2</v>
      </c>
      <c r="H100" s="122">
        <v>2.3204900787955941E-2</v>
      </c>
      <c r="I100" s="122">
        <v>1.5590972257991564E-2</v>
      </c>
      <c r="J100" s="122">
        <v>2.5748970188715165E-2</v>
      </c>
      <c r="K100" s="122">
        <v>2.8761466872281566E-2</v>
      </c>
      <c r="L100" s="122">
        <v>1.6343083047952307E-2</v>
      </c>
      <c r="M100" s="122">
        <v>2.5442270230891979E-2</v>
      </c>
      <c r="N100" s="122">
        <v>6.768812069320064E-2</v>
      </c>
      <c r="O100" s="122">
        <v>5.289775357293594E-2</v>
      </c>
      <c r="P100" s="122">
        <v>0.11056396044614072</v>
      </c>
      <c r="Q100" s="122">
        <v>2.8905995594867458E-2</v>
      </c>
      <c r="R100" s="122">
        <v>3.872194613425986E-2</v>
      </c>
      <c r="S100" s="122">
        <v>5.1725584457079331E-3</v>
      </c>
      <c r="T100" s="122">
        <v>1.1646993256268149E-2</v>
      </c>
      <c r="U100" s="122">
        <v>0</v>
      </c>
      <c r="V100" s="122">
        <v>0</v>
      </c>
      <c r="W100" s="122">
        <v>5.7460301713225422E-3</v>
      </c>
      <c r="DA100" s="130" t="s">
        <v>3344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3345</v>
      </c>
    </row>
    <row r="102" spans="1:105" ht="12" customHeight="1" x14ac:dyDescent="0.25">
      <c r="A102" s="97" t="s">
        <v>50</v>
      </c>
      <c r="B102" s="98"/>
      <c r="C102" s="98">
        <v>1.1090312658592384E-3</v>
      </c>
      <c r="D102" s="98">
        <v>0</v>
      </c>
      <c r="E102" s="98">
        <v>0</v>
      </c>
      <c r="F102" s="98">
        <v>1.7535634675887163E-3</v>
      </c>
      <c r="G102" s="98">
        <v>9.4552176139173511E-3</v>
      </c>
      <c r="H102" s="98">
        <v>8.2659923340939866E-3</v>
      </c>
      <c r="I102" s="98">
        <v>0</v>
      </c>
      <c r="J102" s="98">
        <v>5.2342007714122312E-4</v>
      </c>
      <c r="K102" s="98">
        <v>8.8220837887745731E-3</v>
      </c>
      <c r="L102" s="98">
        <v>1.8981064557283816E-4</v>
      </c>
      <c r="M102" s="98">
        <v>3.7842824603588274E-4</v>
      </c>
      <c r="N102" s="98">
        <v>1.5061119700432166E-3</v>
      </c>
      <c r="O102" s="98">
        <v>3.4607900353183386E-3</v>
      </c>
      <c r="P102" s="98">
        <v>1.1337783923468001E-2</v>
      </c>
      <c r="Q102" s="98">
        <v>6.3859300489580351E-4</v>
      </c>
      <c r="R102" s="98">
        <v>3.6594578083416576E-3</v>
      </c>
      <c r="S102" s="98">
        <v>5.9400429983882139E-4</v>
      </c>
      <c r="T102" s="98">
        <v>1.1335621021582964E-3</v>
      </c>
      <c r="U102" s="98">
        <v>0</v>
      </c>
      <c r="V102" s="98">
        <v>0</v>
      </c>
      <c r="W102" s="98">
        <v>0</v>
      </c>
      <c r="DA102" s="63" t="s">
        <v>3346</v>
      </c>
    </row>
    <row r="103" spans="1:105" ht="12" customHeight="1" x14ac:dyDescent="0.25">
      <c r="A103" s="109" t="s">
        <v>120</v>
      </c>
      <c r="B103" s="33"/>
      <c r="C103" s="33">
        <v>1.0439842022933243E-2</v>
      </c>
      <c r="D103" s="33">
        <v>1.0952862574941557E-2</v>
      </c>
      <c r="E103" s="33">
        <v>1.0725633726954641E-2</v>
      </c>
      <c r="F103" s="33">
        <v>1.1221779375462223E-2</v>
      </c>
      <c r="G103" s="33">
        <v>6.7097423850300229E-3</v>
      </c>
      <c r="H103" s="33">
        <v>1.4938908453861954E-2</v>
      </c>
      <c r="I103" s="33">
        <v>1.5590972257991564E-2</v>
      </c>
      <c r="J103" s="33">
        <v>2.522555011157394E-2</v>
      </c>
      <c r="K103" s="33">
        <v>1.9939383083506991E-2</v>
      </c>
      <c r="L103" s="33">
        <v>1.615327240237947E-2</v>
      </c>
      <c r="M103" s="33">
        <v>2.5063841984856096E-2</v>
      </c>
      <c r="N103" s="33">
        <v>6.6182008723157423E-2</v>
      </c>
      <c r="O103" s="33">
        <v>4.9436963537617604E-2</v>
      </c>
      <c r="P103" s="33">
        <v>9.9226176522672724E-2</v>
      </c>
      <c r="Q103" s="33">
        <v>2.8267402589971655E-2</v>
      </c>
      <c r="R103" s="33">
        <v>3.5062488325918205E-2</v>
      </c>
      <c r="S103" s="33">
        <v>4.5785541458691114E-3</v>
      </c>
      <c r="T103" s="33">
        <v>1.0513431154109852E-2</v>
      </c>
      <c r="U103" s="33">
        <v>0</v>
      </c>
      <c r="V103" s="33">
        <v>0</v>
      </c>
      <c r="W103" s="33">
        <v>5.7460301713225422E-3</v>
      </c>
      <c r="DA103" s="60" t="s">
        <v>3347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3348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3349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3350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3351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3352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3353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3354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3355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3356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3357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3358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3359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3360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3361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3362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3363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3364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3365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3366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3367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3368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3369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3370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3371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3372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3373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3374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3375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3376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3377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3378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3379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3380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3381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3382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3383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2.8901096046293952E-3</v>
      </c>
      <c r="D143" s="117">
        <f t="shared" si="49"/>
        <v>4.1670400525852403E-3</v>
      </c>
      <c r="E143" s="117">
        <f t="shared" si="49"/>
        <v>5.5603784355487199E-3</v>
      </c>
      <c r="F143" s="117">
        <f t="shared" si="49"/>
        <v>4.1393145709088634E-3</v>
      </c>
      <c r="G143" s="117">
        <f t="shared" si="49"/>
        <v>4.7178474604795293E-3</v>
      </c>
      <c r="H143" s="117">
        <f t="shared" si="49"/>
        <v>1.0092131150377177E-2</v>
      </c>
      <c r="I143" s="117">
        <f t="shared" si="49"/>
        <v>1.0152490745454702E-2</v>
      </c>
      <c r="J143" s="117">
        <f t="shared" si="49"/>
        <v>1.8360580066486835E-2</v>
      </c>
      <c r="K143" s="117">
        <f t="shared" si="49"/>
        <v>2.4010980422410864E-2</v>
      </c>
      <c r="L143" s="117">
        <f t="shared" si="49"/>
        <v>2.0087110571042521E-2</v>
      </c>
      <c r="M143" s="117">
        <f t="shared" si="49"/>
        <v>3.1412030128724878E-2</v>
      </c>
      <c r="N143" s="117">
        <f t="shared" si="49"/>
        <v>5.6715124787406659E-2</v>
      </c>
      <c r="O143" s="117">
        <f t="shared" si="49"/>
        <v>5.3793547198660106E-2</v>
      </c>
      <c r="P143" s="117">
        <f t="shared" si="49"/>
        <v>0.16244283934394915</v>
      </c>
      <c r="Q143" s="117">
        <f t="shared" si="49"/>
        <v>0.11127356527129202</v>
      </c>
      <c r="R143" s="117">
        <f t="shared" ref="R143:V143" si="50">R144+R146+R148+R157</f>
        <v>0.15206891882494428</v>
      </c>
      <c r="S143" s="117">
        <f t="shared" si="50"/>
        <v>0.16299934156146087</v>
      </c>
      <c r="T143" s="117">
        <f t="shared" si="50"/>
        <v>0.20832647818103397</v>
      </c>
      <c r="U143" s="117">
        <f t="shared" si="50"/>
        <v>0.19894100019631467</v>
      </c>
      <c r="V143" s="117">
        <f t="shared" si="50"/>
        <v>0.192505277277393</v>
      </c>
      <c r="W143" s="117">
        <f t="shared" ref="W143" si="51">W144+W146+W148+W157</f>
        <v>0.11603097874070782</v>
      </c>
      <c r="DA143" s="129" t="s">
        <v>3384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2.2620315482940224E-3</v>
      </c>
      <c r="D144" s="122">
        <f t="shared" si="52"/>
        <v>3.2085362740947197E-3</v>
      </c>
      <c r="E144" s="122">
        <f t="shared" si="52"/>
        <v>4.2840366057072471E-3</v>
      </c>
      <c r="F144" s="122">
        <f t="shared" si="52"/>
        <v>3.175462910529728E-3</v>
      </c>
      <c r="G144" s="122">
        <f t="shared" si="52"/>
        <v>3.4862413730442107E-3</v>
      </c>
      <c r="H144" s="122">
        <f t="shared" si="52"/>
        <v>6.9360231552076769E-3</v>
      </c>
      <c r="I144" s="122">
        <f t="shared" si="52"/>
        <v>7.0720083896680082E-3</v>
      </c>
      <c r="J144" s="122">
        <f t="shared" si="52"/>
        <v>1.3111808175663708E-2</v>
      </c>
      <c r="K144" s="122">
        <f t="shared" si="52"/>
        <v>1.6930662249956468E-2</v>
      </c>
      <c r="L144" s="122">
        <f t="shared" si="52"/>
        <v>1.3865333436322692E-2</v>
      </c>
      <c r="M144" s="122">
        <f t="shared" si="52"/>
        <v>1.9687716950626603E-2</v>
      </c>
      <c r="N144" s="122">
        <f t="shared" si="52"/>
        <v>3.5957918580384732E-2</v>
      </c>
      <c r="O144" s="122">
        <f t="shared" si="52"/>
        <v>2.9699169229880133E-2</v>
      </c>
      <c r="P144" s="122">
        <f t="shared" si="52"/>
        <v>8.1613750609752025E-2</v>
      </c>
      <c r="Q144" s="122">
        <f t="shared" si="52"/>
        <v>6.9619926365162593E-2</v>
      </c>
      <c r="R144" s="122">
        <f t="shared" si="52"/>
        <v>9.3354069458177397E-2</v>
      </c>
      <c r="S144" s="122">
        <f t="shared" si="52"/>
        <v>0.10035490734752599</v>
      </c>
      <c r="T144" s="122">
        <f t="shared" si="52"/>
        <v>0.11926254282572601</v>
      </c>
      <c r="U144" s="122">
        <f t="shared" si="52"/>
        <v>0.10186636437237907</v>
      </c>
      <c r="V144" s="122">
        <f t="shared" si="52"/>
        <v>0.10875302977725257</v>
      </c>
      <c r="W144" s="122">
        <f t="shared" si="52"/>
        <v>6.4696325234978841E-2</v>
      </c>
      <c r="DA144" s="130" t="s">
        <v>3385</v>
      </c>
    </row>
    <row r="145" spans="1:105" ht="12" customHeight="1" x14ac:dyDescent="0.25">
      <c r="A145" s="97" t="s">
        <v>53</v>
      </c>
      <c r="B145" s="98"/>
      <c r="C145" s="98">
        <v>2.2620315482940224E-3</v>
      </c>
      <c r="D145" s="98">
        <v>3.2085362740947197E-3</v>
      </c>
      <c r="E145" s="98">
        <v>4.2840366057072471E-3</v>
      </c>
      <c r="F145" s="98">
        <v>3.175462910529728E-3</v>
      </c>
      <c r="G145" s="98">
        <v>3.4862413730442107E-3</v>
      </c>
      <c r="H145" s="98">
        <v>6.9360231552076769E-3</v>
      </c>
      <c r="I145" s="98">
        <v>7.0720083896680082E-3</v>
      </c>
      <c r="J145" s="98">
        <v>1.3111808175663708E-2</v>
      </c>
      <c r="K145" s="98">
        <v>1.6930662249956468E-2</v>
      </c>
      <c r="L145" s="98">
        <v>1.3865333436322692E-2</v>
      </c>
      <c r="M145" s="98">
        <v>1.9687716950626603E-2</v>
      </c>
      <c r="N145" s="98">
        <v>3.5957918580384732E-2</v>
      </c>
      <c r="O145" s="98">
        <v>2.9699169229880133E-2</v>
      </c>
      <c r="P145" s="98">
        <v>8.1613750609752025E-2</v>
      </c>
      <c r="Q145" s="98">
        <v>6.9619926365162593E-2</v>
      </c>
      <c r="R145" s="98">
        <v>9.3354069458177397E-2</v>
      </c>
      <c r="S145" s="98">
        <v>0.10035490734752599</v>
      </c>
      <c r="T145" s="98">
        <v>0.11926254282572601</v>
      </c>
      <c r="U145" s="98">
        <v>0.10186636437237907</v>
      </c>
      <c r="V145" s="98">
        <v>0.10875302977725257</v>
      </c>
      <c r="W145" s="98">
        <v>6.4696325234978841E-2</v>
      </c>
      <c r="DA145" s="63" t="s">
        <v>3386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4.7866651791883736E-5</v>
      </c>
      <c r="D146" s="122">
        <f t="shared" si="53"/>
        <v>0</v>
      </c>
      <c r="E146" s="122">
        <f t="shared" si="53"/>
        <v>2.164246098075307E-4</v>
      </c>
      <c r="F146" s="122">
        <f t="shared" si="53"/>
        <v>0</v>
      </c>
      <c r="G146" s="122">
        <f t="shared" si="53"/>
        <v>2.6915516933481442E-5</v>
      </c>
      <c r="H146" s="122">
        <f t="shared" si="53"/>
        <v>4.4278057088196674E-4</v>
      </c>
      <c r="I146" s="122">
        <f t="shared" si="53"/>
        <v>3.1592740237491201E-4</v>
      </c>
      <c r="J146" s="122">
        <f t="shared" si="53"/>
        <v>5.1639089334906468E-4</v>
      </c>
      <c r="K146" s="122">
        <f t="shared" si="53"/>
        <v>7.3676014416771654E-4</v>
      </c>
      <c r="L146" s="122">
        <f t="shared" si="53"/>
        <v>7.8973384934384388E-4</v>
      </c>
      <c r="M146" s="122">
        <f t="shared" si="53"/>
        <v>1.1393888367676002E-3</v>
      </c>
      <c r="N146" s="122">
        <f t="shared" si="53"/>
        <v>2.3107390508368569E-3</v>
      </c>
      <c r="O146" s="122">
        <f t="shared" si="53"/>
        <v>2.1888581462274183E-3</v>
      </c>
      <c r="P146" s="122">
        <f t="shared" si="53"/>
        <v>6.1603407746761074E-3</v>
      </c>
      <c r="Q146" s="122">
        <f t="shared" si="53"/>
        <v>5.1933153306569051E-3</v>
      </c>
      <c r="R146" s="122">
        <f t="shared" si="53"/>
        <v>6.9412155872080146E-3</v>
      </c>
      <c r="S146" s="122">
        <f t="shared" si="53"/>
        <v>6.7539784318527132E-3</v>
      </c>
      <c r="T146" s="122">
        <f t="shared" si="53"/>
        <v>9.7604657789118268E-3</v>
      </c>
      <c r="U146" s="122">
        <f t="shared" si="53"/>
        <v>1.0079542227373506E-2</v>
      </c>
      <c r="V146" s="122">
        <f t="shared" si="53"/>
        <v>1.1089010811047307E-2</v>
      </c>
      <c r="W146" s="122">
        <f t="shared" si="53"/>
        <v>6.4120526070700181E-3</v>
      </c>
      <c r="DA146" s="130" t="s">
        <v>3387</v>
      </c>
    </row>
    <row r="147" spans="1:105" ht="12" customHeight="1" x14ac:dyDescent="0.25">
      <c r="A147" s="97" t="s">
        <v>53</v>
      </c>
      <c r="B147" s="98"/>
      <c r="C147" s="98">
        <v>4.7866651791883736E-5</v>
      </c>
      <c r="D147" s="98">
        <v>0</v>
      </c>
      <c r="E147" s="98">
        <v>2.164246098075307E-4</v>
      </c>
      <c r="F147" s="98">
        <v>0</v>
      </c>
      <c r="G147" s="98">
        <v>2.6915516933481442E-5</v>
      </c>
      <c r="H147" s="98">
        <v>4.4278057088196674E-4</v>
      </c>
      <c r="I147" s="98">
        <v>3.1592740237491201E-4</v>
      </c>
      <c r="J147" s="98">
        <v>5.1639089334906468E-4</v>
      </c>
      <c r="K147" s="98">
        <v>7.3676014416771654E-4</v>
      </c>
      <c r="L147" s="98">
        <v>7.8973384934384388E-4</v>
      </c>
      <c r="M147" s="98">
        <v>1.1393888367676002E-3</v>
      </c>
      <c r="N147" s="98">
        <v>2.3107390508368569E-3</v>
      </c>
      <c r="O147" s="98">
        <v>2.1888581462274183E-3</v>
      </c>
      <c r="P147" s="98">
        <v>6.1603407746761074E-3</v>
      </c>
      <c r="Q147" s="98">
        <v>5.1933153306569051E-3</v>
      </c>
      <c r="R147" s="98">
        <v>6.9412155872080146E-3</v>
      </c>
      <c r="S147" s="98">
        <v>6.7539784318527132E-3</v>
      </c>
      <c r="T147" s="98">
        <v>9.7604657789118268E-3</v>
      </c>
      <c r="U147" s="98">
        <v>1.0079542227373506E-2</v>
      </c>
      <c r="V147" s="98">
        <v>1.1089010811047307E-2</v>
      </c>
      <c r="W147" s="98">
        <v>6.4120526070700181E-3</v>
      </c>
      <c r="DA147" s="63" t="s">
        <v>3388</v>
      </c>
    </row>
    <row r="148" spans="1:105" ht="12" customHeight="1" x14ac:dyDescent="0.25">
      <c r="A148" s="121" t="s">
        <v>55</v>
      </c>
      <c r="B148" s="122"/>
      <c r="C148" s="122">
        <v>3.9917368160245043E-4</v>
      </c>
      <c r="D148" s="122">
        <v>6.3824463887234624E-4</v>
      </c>
      <c r="E148" s="122">
        <v>6.9427061570594281E-4</v>
      </c>
      <c r="F148" s="122">
        <v>6.4842432658351618E-4</v>
      </c>
      <c r="G148" s="122">
        <v>7.4570776897883002E-4</v>
      </c>
      <c r="H148" s="122">
        <v>1.7751480839864472E-3</v>
      </c>
      <c r="I148" s="122">
        <v>1.7412092839683207E-3</v>
      </c>
      <c r="J148" s="122">
        <v>2.9145833111801174E-3</v>
      </c>
      <c r="K148" s="122">
        <v>3.5991475484867938E-3</v>
      </c>
      <c r="L148" s="122">
        <v>3.5561793934867554E-3</v>
      </c>
      <c r="M148" s="122">
        <v>6.5423571643818939E-3</v>
      </c>
      <c r="N148" s="122">
        <v>1.0660122310101336E-2</v>
      </c>
      <c r="O148" s="122">
        <v>1.4248239317101256E-2</v>
      </c>
      <c r="P148" s="122">
        <v>5.1240829564775776E-2</v>
      </c>
      <c r="Q148" s="122">
        <v>2.3091593722657983E-2</v>
      </c>
      <c r="R148" s="122">
        <v>3.2387508281779054E-2</v>
      </c>
      <c r="S148" s="122">
        <v>3.6965223329068146E-2</v>
      </c>
      <c r="T148" s="122">
        <v>5.1366361059977467E-2</v>
      </c>
      <c r="U148" s="122">
        <v>5.7340139305190205E-2</v>
      </c>
      <c r="V148" s="122">
        <v>5.2532444589702958E-2</v>
      </c>
      <c r="W148" s="122">
        <v>3.465333400167326E-2</v>
      </c>
      <c r="DA148" s="130" t="s">
        <v>3389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1.1952720145281841E-4</v>
      </c>
      <c r="E149" s="98">
        <v>5.2161760919168804E-5</v>
      </c>
      <c r="F149" s="98">
        <v>0</v>
      </c>
      <c r="G149" s="98">
        <v>0</v>
      </c>
      <c r="H149" s="98">
        <v>3.5968621323796517E-4</v>
      </c>
      <c r="I149" s="98">
        <v>7.6583073043680027E-5</v>
      </c>
      <c r="J149" s="98">
        <v>1.3221604034356949E-4</v>
      </c>
      <c r="K149" s="98">
        <v>0</v>
      </c>
      <c r="L149" s="98">
        <v>1.8129155003106256E-4</v>
      </c>
      <c r="M149" s="98">
        <v>9.2102737179505502E-5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3390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3391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3392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3393</v>
      </c>
    </row>
    <row r="153" spans="1:105" ht="12" customHeight="1" x14ac:dyDescent="0.25">
      <c r="A153" s="106" t="s">
        <v>122</v>
      </c>
      <c r="B153" s="101"/>
      <c r="C153" s="101">
        <v>3.9917368160245043E-4</v>
      </c>
      <c r="D153" s="101">
        <v>4.0433439960819474E-4</v>
      </c>
      <c r="E153" s="101">
        <v>5.2967375515116169E-4</v>
      </c>
      <c r="F153" s="101">
        <v>5.3459303727569163E-4</v>
      </c>
      <c r="G153" s="101">
        <v>6.3714189868538146E-4</v>
      </c>
      <c r="H153" s="101">
        <v>1.2100986489226532E-3</v>
      </c>
      <c r="I153" s="101">
        <v>1.2087732369522416E-4</v>
      </c>
      <c r="J153" s="101">
        <v>0</v>
      </c>
      <c r="K153" s="101">
        <v>0</v>
      </c>
      <c r="L153" s="101">
        <v>2.161491331351005E-3</v>
      </c>
      <c r="M153" s="101">
        <v>3.6475663683098185E-3</v>
      </c>
      <c r="N153" s="101">
        <v>5.4403522474393718E-3</v>
      </c>
      <c r="O153" s="101">
        <v>8.5684907167675965E-3</v>
      </c>
      <c r="P153" s="101">
        <v>3.4508052787880425E-2</v>
      </c>
      <c r="Q153" s="101">
        <v>0</v>
      </c>
      <c r="R153" s="101">
        <v>0</v>
      </c>
      <c r="S153" s="101">
        <v>0</v>
      </c>
      <c r="T153" s="101">
        <v>1.1602078034272229E-3</v>
      </c>
      <c r="U153" s="101">
        <v>5.7340139305190205E-2</v>
      </c>
      <c r="V153" s="101">
        <v>0</v>
      </c>
      <c r="W153" s="101">
        <v>1.049368218756083E-2</v>
      </c>
      <c r="DA153" s="131" t="s">
        <v>3394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1.1438303781133308E-4</v>
      </c>
      <c r="E154" s="104">
        <v>1.124350996356123E-4</v>
      </c>
      <c r="F154" s="104">
        <v>1.138312893078245E-4</v>
      </c>
      <c r="G154" s="104">
        <v>1.085658702934486E-4</v>
      </c>
      <c r="H154" s="104">
        <v>2.0536322182582875E-4</v>
      </c>
      <c r="I154" s="104">
        <v>1.5437488872294164E-3</v>
      </c>
      <c r="J154" s="104">
        <v>2.7823672708365481E-3</v>
      </c>
      <c r="K154" s="104">
        <v>3.5991475484867938E-3</v>
      </c>
      <c r="L154" s="104">
        <v>1.2133965121046879E-3</v>
      </c>
      <c r="M154" s="104">
        <v>2.8026880588925699E-3</v>
      </c>
      <c r="N154" s="104">
        <v>5.2197700626619645E-3</v>
      </c>
      <c r="O154" s="104">
        <v>5.6797486003336596E-3</v>
      </c>
      <c r="P154" s="104">
        <v>1.6732776776895351E-2</v>
      </c>
      <c r="Q154" s="104">
        <v>2.3091593722657983E-2</v>
      </c>
      <c r="R154" s="104">
        <v>3.2387508281779054E-2</v>
      </c>
      <c r="S154" s="104">
        <v>3.6965223329068146E-2</v>
      </c>
      <c r="T154" s="104">
        <v>5.0206153256550243E-2</v>
      </c>
      <c r="U154" s="104">
        <v>0</v>
      </c>
      <c r="V154" s="104">
        <v>5.2532444589702958E-2</v>
      </c>
      <c r="W154" s="104">
        <v>2.4159651814112428E-2</v>
      </c>
      <c r="DA154" s="132" t="s">
        <v>3395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6.7440700970841056E-5</v>
      </c>
      <c r="E155" s="98">
        <v>6.6111032859039428E-5</v>
      </c>
      <c r="F155" s="98">
        <v>6.7610949218553109E-5</v>
      </c>
      <c r="G155" s="98">
        <v>6.4306186021694377E-5</v>
      </c>
      <c r="H155" s="98">
        <v>1.1904501842343386E-4</v>
      </c>
      <c r="I155" s="98">
        <v>9.0469899257837811E-4</v>
      </c>
      <c r="J155" s="98">
        <v>1.6259043537140397E-3</v>
      </c>
      <c r="K155" s="98">
        <v>1.9956957025278987E-3</v>
      </c>
      <c r="L155" s="98">
        <v>6.5518202840764877E-4</v>
      </c>
      <c r="M155" s="98">
        <v>1.6051252950396464E-3</v>
      </c>
      <c r="N155" s="98">
        <v>2.810287785877671E-3</v>
      </c>
      <c r="O155" s="98">
        <v>3.4966738651713469E-3</v>
      </c>
      <c r="P155" s="98">
        <v>1.0943278865930313E-2</v>
      </c>
      <c r="Q155" s="98">
        <v>1.1368061047561107E-2</v>
      </c>
      <c r="R155" s="98">
        <v>1.5618445623468879E-2</v>
      </c>
      <c r="S155" s="98">
        <v>1.7754640468986255E-2</v>
      </c>
      <c r="T155" s="98">
        <v>2.7010044175350446E-2</v>
      </c>
      <c r="U155" s="98">
        <v>0</v>
      </c>
      <c r="V155" s="98">
        <v>2.8055342306232675E-2</v>
      </c>
      <c r="W155" s="98">
        <v>1.3403390341811944E-2</v>
      </c>
      <c r="DA155" s="63" t="s">
        <v>3396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4.6942336840492014E-5</v>
      </c>
      <c r="E156" s="98">
        <v>4.6324066776572877E-5</v>
      </c>
      <c r="F156" s="98">
        <v>4.6220340089271396E-5</v>
      </c>
      <c r="G156" s="98">
        <v>4.4259684271754219E-5</v>
      </c>
      <c r="H156" s="98">
        <v>8.6318203402394885E-5</v>
      </c>
      <c r="I156" s="98">
        <v>6.3904989465103841E-4</v>
      </c>
      <c r="J156" s="98">
        <v>1.1564629171225084E-3</v>
      </c>
      <c r="K156" s="98">
        <v>1.603451845958895E-3</v>
      </c>
      <c r="L156" s="98">
        <v>5.5821448369703926E-4</v>
      </c>
      <c r="M156" s="98">
        <v>1.1975627638529237E-3</v>
      </c>
      <c r="N156" s="98">
        <v>2.409482276784294E-3</v>
      </c>
      <c r="O156" s="98">
        <v>2.1830747351623122E-3</v>
      </c>
      <c r="P156" s="98">
        <v>5.7894979109650406E-3</v>
      </c>
      <c r="Q156" s="98">
        <v>1.1723532675096878E-2</v>
      </c>
      <c r="R156" s="98">
        <v>1.6769062658310172E-2</v>
      </c>
      <c r="S156" s="98">
        <v>1.9210582860081891E-2</v>
      </c>
      <c r="T156" s="98">
        <v>2.3196109081199796E-2</v>
      </c>
      <c r="U156" s="98">
        <v>0</v>
      </c>
      <c r="V156" s="98">
        <v>2.4477102283470283E-2</v>
      </c>
      <c r="W156" s="98">
        <v>1.0756261472300485E-2</v>
      </c>
      <c r="DA156" s="63" t="s">
        <v>3397</v>
      </c>
    </row>
    <row r="157" spans="1:105" ht="12" customHeight="1" x14ac:dyDescent="0.25">
      <c r="A157" s="121" t="s">
        <v>54</v>
      </c>
      <c r="B157" s="122"/>
      <c r="C157" s="122">
        <v>1.8103772294103892E-4</v>
      </c>
      <c r="D157" s="122">
        <v>3.2025913961817416E-4</v>
      </c>
      <c r="E157" s="122">
        <v>3.6564660432799912E-4</v>
      </c>
      <c r="F157" s="122">
        <v>3.1542733379561914E-4</v>
      </c>
      <c r="G157" s="122">
        <v>4.5898280152300707E-4</v>
      </c>
      <c r="H157" s="122">
        <v>9.3817934030108422E-4</v>
      </c>
      <c r="I157" s="122">
        <v>1.0233456694434615E-3</v>
      </c>
      <c r="J157" s="122">
        <v>1.8177976862939441E-3</v>
      </c>
      <c r="K157" s="122">
        <v>2.7444104797998852E-3</v>
      </c>
      <c r="L157" s="122">
        <v>1.8758638918892282E-3</v>
      </c>
      <c r="M157" s="122">
        <v>4.0425671769487781E-3</v>
      </c>
      <c r="N157" s="122">
        <v>7.786344846083741E-3</v>
      </c>
      <c r="O157" s="122">
        <v>7.6572805054512944E-3</v>
      </c>
      <c r="P157" s="122">
        <v>2.3427918394745253E-2</v>
      </c>
      <c r="Q157" s="122">
        <v>1.3368729852814535E-2</v>
      </c>
      <c r="R157" s="122">
        <v>1.9386125497779801E-2</v>
      </c>
      <c r="S157" s="122">
        <v>1.8925232453014036E-2</v>
      </c>
      <c r="T157" s="122">
        <v>2.793710851641867E-2</v>
      </c>
      <c r="U157" s="122">
        <v>2.9654954291371879E-2</v>
      </c>
      <c r="V157" s="122">
        <v>2.0130792099390168E-2</v>
      </c>
      <c r="W157" s="122">
        <v>1.0269266896985691E-2</v>
      </c>
      <c r="DA157" s="130" t="s">
        <v>3398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7.0142538703548655E-5</v>
      </c>
      <c r="G158" s="98">
        <v>2.8084804793813918E-4</v>
      </c>
      <c r="H158" s="98">
        <v>2.9877080725640914E-4</v>
      </c>
      <c r="I158" s="98">
        <v>0</v>
      </c>
      <c r="J158" s="98">
        <v>4.7583643376474839E-5</v>
      </c>
      <c r="K158" s="98">
        <v>8.7131691740983432E-4</v>
      </c>
      <c r="L158" s="98">
        <v>0</v>
      </c>
      <c r="M158" s="98">
        <v>6.3071374339313785E-5</v>
      </c>
      <c r="N158" s="98">
        <v>2.0081492933909554E-4</v>
      </c>
      <c r="O158" s="98">
        <v>5.0469854681725764E-4</v>
      </c>
      <c r="P158" s="98">
        <v>2.4419842296700312E-3</v>
      </c>
      <c r="Q158" s="98">
        <v>2.8381911328702379E-4</v>
      </c>
      <c r="R158" s="98">
        <v>1.8297289041708288E-3</v>
      </c>
      <c r="S158" s="98">
        <v>2.2680164175664088E-3</v>
      </c>
      <c r="T158" s="98">
        <v>2.6847523472170176E-3</v>
      </c>
      <c r="U158" s="98">
        <v>3.6102151108763484E-3</v>
      </c>
      <c r="V158" s="98">
        <v>3.0140053315777303E-3</v>
      </c>
      <c r="W158" s="98">
        <v>2.9895596429881826E-5</v>
      </c>
      <c r="DA158" s="63" t="s">
        <v>3399</v>
      </c>
    </row>
    <row r="159" spans="1:105" ht="12" customHeight="1" x14ac:dyDescent="0.25">
      <c r="A159" s="109" t="s">
        <v>120</v>
      </c>
      <c r="B159" s="33"/>
      <c r="C159" s="33">
        <v>1.8103772294103892E-4</v>
      </c>
      <c r="D159" s="33">
        <v>3.2025913961817416E-4</v>
      </c>
      <c r="E159" s="33">
        <v>3.6564660432799912E-4</v>
      </c>
      <c r="F159" s="33">
        <v>2.4528479509207049E-4</v>
      </c>
      <c r="G159" s="33">
        <v>1.7813475358486789E-4</v>
      </c>
      <c r="H159" s="33">
        <v>6.3940853304467508E-4</v>
      </c>
      <c r="I159" s="33">
        <v>1.0233456694434615E-3</v>
      </c>
      <c r="J159" s="33">
        <v>1.7702140429174693E-3</v>
      </c>
      <c r="K159" s="33">
        <v>1.8730935623900509E-3</v>
      </c>
      <c r="L159" s="33">
        <v>1.8758638918892282E-3</v>
      </c>
      <c r="M159" s="33">
        <v>3.9794958026094646E-3</v>
      </c>
      <c r="N159" s="33">
        <v>7.5855299167446452E-3</v>
      </c>
      <c r="O159" s="33">
        <v>7.1525819586340366E-3</v>
      </c>
      <c r="P159" s="33">
        <v>2.0985934165075222E-2</v>
      </c>
      <c r="Q159" s="33">
        <v>1.3084910739527512E-2</v>
      </c>
      <c r="R159" s="33">
        <v>1.7556396593608973E-2</v>
      </c>
      <c r="S159" s="33">
        <v>1.6657216035447626E-2</v>
      </c>
      <c r="T159" s="33">
        <v>2.5252356169201653E-2</v>
      </c>
      <c r="U159" s="33">
        <v>2.6044739180495529E-2</v>
      </c>
      <c r="V159" s="33">
        <v>1.7116786767812437E-2</v>
      </c>
      <c r="W159" s="33">
        <v>1.023937130055581E-2</v>
      </c>
      <c r="DA159" s="60" t="s">
        <v>3400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0.25875925391693294</v>
      </c>
      <c r="D161" s="117">
        <f t="shared" si="54"/>
        <v>0.19873247634985866</v>
      </c>
      <c r="E161" s="117">
        <f t="shared" si="54"/>
        <v>0.28241992035602215</v>
      </c>
      <c r="F161" s="117">
        <f t="shared" si="54"/>
        <v>0.38164291336419293</v>
      </c>
      <c r="G161" s="117">
        <f t="shared" si="54"/>
        <v>0.45043988074862273</v>
      </c>
      <c r="H161" s="117">
        <f t="shared" si="54"/>
        <v>0</v>
      </c>
      <c r="I161" s="117">
        <f t="shared" si="54"/>
        <v>0.26369924200070888</v>
      </c>
      <c r="J161" s="117">
        <f t="shared" si="54"/>
        <v>0</v>
      </c>
      <c r="K161" s="117">
        <f t="shared" si="54"/>
        <v>1.3252209137388762</v>
      </c>
      <c r="L161" s="117">
        <f t="shared" si="54"/>
        <v>0.20390236286524741</v>
      </c>
      <c r="M161" s="117">
        <f t="shared" si="54"/>
        <v>0.76028720425824381</v>
      </c>
      <c r="N161" s="117">
        <f t="shared" si="54"/>
        <v>1.0346261957655438</v>
      </c>
      <c r="O161" s="117">
        <f t="shared" si="54"/>
        <v>0.79585068114505964</v>
      </c>
      <c r="P161" s="117">
        <f t="shared" si="54"/>
        <v>0.75113805827988112</v>
      </c>
      <c r="Q161" s="117">
        <f t="shared" si="54"/>
        <v>1.4023032841310311E-3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0.13284407408150564</v>
      </c>
      <c r="U161" s="117">
        <f t="shared" si="55"/>
        <v>0.17542861684872624</v>
      </c>
      <c r="V161" s="117">
        <f t="shared" si="55"/>
        <v>0.31159414389679951</v>
      </c>
      <c r="W161" s="117">
        <f t="shared" ref="W161" si="56">W162+W164+W166+W175</f>
        <v>0.23915476531218058</v>
      </c>
      <c r="DA161" s="129" t="s">
        <v>3401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0.22894119917247505</v>
      </c>
      <c r="D162" s="122">
        <f t="shared" si="57"/>
        <v>0.17544143852171531</v>
      </c>
      <c r="E162" s="122">
        <f t="shared" si="57"/>
        <v>0.24622239234318907</v>
      </c>
      <c r="F162" s="122">
        <f t="shared" si="57"/>
        <v>0.3408173176613718</v>
      </c>
      <c r="G162" s="122">
        <f t="shared" si="57"/>
        <v>0.40094326968936267</v>
      </c>
      <c r="H162" s="122">
        <f t="shared" si="57"/>
        <v>0</v>
      </c>
      <c r="I162" s="122">
        <f t="shared" si="57"/>
        <v>0.23663419946855047</v>
      </c>
      <c r="J162" s="122">
        <f t="shared" si="57"/>
        <v>0</v>
      </c>
      <c r="K162" s="122">
        <f t="shared" si="57"/>
        <v>1.2182466169613781</v>
      </c>
      <c r="L162" s="122">
        <f t="shared" si="57"/>
        <v>0.17612386545546946</v>
      </c>
      <c r="M162" s="122">
        <f t="shared" si="57"/>
        <v>0.60931093776252121</v>
      </c>
      <c r="N162" s="122">
        <f t="shared" si="57"/>
        <v>0.86870093104104018</v>
      </c>
      <c r="O162" s="122">
        <f t="shared" si="57"/>
        <v>0.65105121512864517</v>
      </c>
      <c r="P162" s="122">
        <f t="shared" si="57"/>
        <v>0.57370470671006524</v>
      </c>
      <c r="Q162" s="122">
        <f t="shared" si="57"/>
        <v>1.2415072474806759E-3</v>
      </c>
      <c r="R162" s="122">
        <f t="shared" si="57"/>
        <v>0</v>
      </c>
      <c r="S162" s="122">
        <f t="shared" si="57"/>
        <v>0</v>
      </c>
      <c r="T162" s="122">
        <f t="shared" si="57"/>
        <v>0.10811111129179157</v>
      </c>
      <c r="U162" s="122">
        <f t="shared" si="57"/>
        <v>0.12900428452965593</v>
      </c>
      <c r="V162" s="122">
        <f t="shared" si="57"/>
        <v>0.26388166733767604</v>
      </c>
      <c r="W162" s="122">
        <f t="shared" si="57"/>
        <v>0.19315943602919164</v>
      </c>
      <c r="DA162" s="130" t="s">
        <v>3402</v>
      </c>
    </row>
    <row r="163" spans="1:105" ht="12" customHeight="1" x14ac:dyDescent="0.25">
      <c r="A163" s="97" t="s">
        <v>53</v>
      </c>
      <c r="B163" s="33"/>
      <c r="C163" s="33">
        <v>0.22894119917247505</v>
      </c>
      <c r="D163" s="33">
        <v>0.17544143852171531</v>
      </c>
      <c r="E163" s="33">
        <v>0.24622239234318907</v>
      </c>
      <c r="F163" s="33">
        <v>0.3408173176613718</v>
      </c>
      <c r="G163" s="33">
        <v>0.40094326968936267</v>
      </c>
      <c r="H163" s="33">
        <v>0</v>
      </c>
      <c r="I163" s="33">
        <v>0.23663419946855047</v>
      </c>
      <c r="J163" s="33">
        <v>0</v>
      </c>
      <c r="K163" s="33">
        <v>1.2182466169613781</v>
      </c>
      <c r="L163" s="33">
        <v>0.17612386545546946</v>
      </c>
      <c r="M163" s="33">
        <v>0.60931093776252121</v>
      </c>
      <c r="N163" s="33">
        <v>0.86870093104104018</v>
      </c>
      <c r="O163" s="33">
        <v>0.65105121512864517</v>
      </c>
      <c r="P163" s="33">
        <v>0.57370470671006524</v>
      </c>
      <c r="Q163" s="33">
        <v>1.2415072474806759E-3</v>
      </c>
      <c r="R163" s="33">
        <v>0</v>
      </c>
      <c r="S163" s="33">
        <v>0</v>
      </c>
      <c r="T163" s="33">
        <v>0.10811111129179157</v>
      </c>
      <c r="U163" s="33">
        <v>0.12900428452965593</v>
      </c>
      <c r="V163" s="33">
        <v>0.26388166733767604</v>
      </c>
      <c r="W163" s="33">
        <v>0.19315943602919164</v>
      </c>
      <c r="DA163" s="60" t="s">
        <v>3403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1.2684662724849192E-3</v>
      </c>
      <c r="D164" s="122">
        <f t="shared" si="58"/>
        <v>5.2857445306108074E-5</v>
      </c>
      <c r="E164" s="122">
        <f t="shared" si="58"/>
        <v>6.0057829221589762E-3</v>
      </c>
      <c r="F164" s="122">
        <f t="shared" si="58"/>
        <v>8.8310552909834575E-5</v>
      </c>
      <c r="G164" s="122">
        <f t="shared" si="58"/>
        <v>8.3438102493792491E-4</v>
      </c>
      <c r="H164" s="122">
        <f t="shared" si="58"/>
        <v>0</v>
      </c>
      <c r="I164" s="122">
        <f t="shared" si="58"/>
        <v>2.5031171111243029E-3</v>
      </c>
      <c r="J164" s="122">
        <f t="shared" si="58"/>
        <v>0</v>
      </c>
      <c r="K164" s="122">
        <f t="shared" si="58"/>
        <v>9.5065825053898927E-3</v>
      </c>
      <c r="L164" s="122">
        <f t="shared" si="58"/>
        <v>3.4857218177935172E-3</v>
      </c>
      <c r="M164" s="122">
        <f t="shared" si="58"/>
        <v>1.4836824200517228E-2</v>
      </c>
      <c r="N164" s="122">
        <f t="shared" si="58"/>
        <v>1.8166342112430185E-2</v>
      </c>
      <c r="O164" s="122">
        <f t="shared" si="58"/>
        <v>1.315802226538982E-2</v>
      </c>
      <c r="P164" s="122">
        <f t="shared" si="58"/>
        <v>1.0113630326928885E-2</v>
      </c>
      <c r="Q164" s="122">
        <f t="shared" si="58"/>
        <v>2.4043126530819005E-5</v>
      </c>
      <c r="R164" s="122">
        <f t="shared" si="58"/>
        <v>0</v>
      </c>
      <c r="S164" s="122">
        <f t="shared" si="58"/>
        <v>0</v>
      </c>
      <c r="T164" s="122">
        <f t="shared" si="58"/>
        <v>2.7015574923773809E-3</v>
      </c>
      <c r="U164" s="122">
        <f t="shared" si="58"/>
        <v>4.151756523860942E-3</v>
      </c>
      <c r="V164" s="122">
        <f t="shared" si="58"/>
        <v>6.226567578425375E-3</v>
      </c>
      <c r="W164" s="122">
        <f t="shared" si="58"/>
        <v>5.7199580399576976E-3</v>
      </c>
      <c r="DA164" s="130" t="s">
        <v>3404</v>
      </c>
    </row>
    <row r="165" spans="1:105" ht="12" customHeight="1" x14ac:dyDescent="0.25">
      <c r="A165" s="97" t="s">
        <v>53</v>
      </c>
      <c r="B165" s="98"/>
      <c r="C165" s="98">
        <v>1.2684662724849192E-3</v>
      </c>
      <c r="D165" s="98">
        <v>5.2857445306108074E-5</v>
      </c>
      <c r="E165" s="98">
        <v>6.0057829221589762E-3</v>
      </c>
      <c r="F165" s="98">
        <v>8.8310552909834575E-5</v>
      </c>
      <c r="G165" s="98">
        <v>8.3438102493792491E-4</v>
      </c>
      <c r="H165" s="98">
        <v>0</v>
      </c>
      <c r="I165" s="98">
        <v>2.5031171111243029E-3</v>
      </c>
      <c r="J165" s="98">
        <v>0</v>
      </c>
      <c r="K165" s="98">
        <v>9.5065825053898927E-3</v>
      </c>
      <c r="L165" s="98">
        <v>3.4857218177935172E-3</v>
      </c>
      <c r="M165" s="98">
        <v>1.4836824200517228E-2</v>
      </c>
      <c r="N165" s="98">
        <v>1.8166342112430185E-2</v>
      </c>
      <c r="O165" s="98">
        <v>1.315802226538982E-2</v>
      </c>
      <c r="P165" s="98">
        <v>1.0113630326928885E-2</v>
      </c>
      <c r="Q165" s="98">
        <v>2.4043126530819005E-5</v>
      </c>
      <c r="R165" s="98">
        <v>0</v>
      </c>
      <c r="S165" s="98">
        <v>0</v>
      </c>
      <c r="T165" s="98">
        <v>2.7015574923773809E-3</v>
      </c>
      <c r="U165" s="98">
        <v>4.151756523860942E-3</v>
      </c>
      <c r="V165" s="98">
        <v>6.226567578425375E-3</v>
      </c>
      <c r="W165" s="98">
        <v>5.7199580399576976E-3</v>
      </c>
      <c r="DA165" s="63" t="s">
        <v>3405</v>
      </c>
    </row>
    <row r="166" spans="1:105" ht="12" customHeight="1" x14ac:dyDescent="0.25">
      <c r="A166" s="121" t="s">
        <v>55</v>
      </c>
      <c r="B166" s="122"/>
      <c r="C166" s="122">
        <v>1.9374809906810991E-2</v>
      </c>
      <c r="D166" s="122">
        <v>1.5551961032001037E-2</v>
      </c>
      <c r="E166" s="122">
        <v>1.9892699068768765E-2</v>
      </c>
      <c r="F166" s="122">
        <v>2.7569157370610758E-2</v>
      </c>
      <c r="G166" s="122">
        <v>3.060196057808777E-2</v>
      </c>
      <c r="H166" s="122">
        <v>0</v>
      </c>
      <c r="I166" s="122">
        <v>1.5472208004212756E-2</v>
      </c>
      <c r="J166" s="122">
        <v>0</v>
      </c>
      <c r="K166" s="122">
        <v>5.5613050709757327E-2</v>
      </c>
      <c r="L166" s="122">
        <v>1.5860697416356987E-2</v>
      </c>
      <c r="M166" s="122">
        <v>8.4137850380057333E-2</v>
      </c>
      <c r="N166" s="122">
        <v>8.5321018684818645E-2</v>
      </c>
      <c r="O166" s="122">
        <v>8.5627637365781203E-2</v>
      </c>
      <c r="P166" s="122">
        <v>0.11482208159040004</v>
      </c>
      <c r="Q166" s="122">
        <v>8.6810502716759352E-5</v>
      </c>
      <c r="R166" s="122">
        <v>0</v>
      </c>
      <c r="S166" s="122">
        <v>0</v>
      </c>
      <c r="T166" s="122">
        <v>1.4272981569775583E-2</v>
      </c>
      <c r="U166" s="122">
        <v>2.7860180679357947E-2</v>
      </c>
      <c r="V166" s="122">
        <v>3.0005820045304908E-2</v>
      </c>
      <c r="W166" s="122">
        <v>3.1068166794773429E-2</v>
      </c>
      <c r="DA166" s="130" t="s">
        <v>3406</v>
      </c>
    </row>
    <row r="167" spans="1:105" ht="12" customHeight="1" x14ac:dyDescent="0.25">
      <c r="A167" s="97" t="s">
        <v>124</v>
      </c>
      <c r="B167" s="98"/>
      <c r="C167" s="98">
        <v>6.4327556896419402E-4</v>
      </c>
      <c r="D167" s="98">
        <v>1.673380820339458E-3</v>
      </c>
      <c r="E167" s="98">
        <v>1.3040440229792202E-3</v>
      </c>
      <c r="F167" s="98">
        <v>1.3349297571036314E-3</v>
      </c>
      <c r="G167" s="98">
        <v>2.9730481069837988E-3</v>
      </c>
      <c r="H167" s="98">
        <v>0</v>
      </c>
      <c r="I167" s="98">
        <v>4.5949843826208019E-4</v>
      </c>
      <c r="J167" s="98">
        <v>0</v>
      </c>
      <c r="K167" s="98">
        <v>8.4225693559277913E-4</v>
      </c>
      <c r="L167" s="98">
        <v>7.2516620012425025E-4</v>
      </c>
      <c r="M167" s="98">
        <v>1.5657465320515933E-3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3407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1.3757970482655254E-4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3408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7.9667794955790765E-5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3409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5.7911909870761777E-5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3410</v>
      </c>
    </row>
    <row r="171" spans="1:105" ht="12" customHeight="1" x14ac:dyDescent="0.25">
      <c r="A171" s="106" t="s">
        <v>122</v>
      </c>
      <c r="B171" s="101"/>
      <c r="C171" s="101">
        <v>1.7829757778242784E-2</v>
      </c>
      <c r="D171" s="101">
        <v>1.1590919455434917E-2</v>
      </c>
      <c r="E171" s="101">
        <v>1.5890212654534851E-2</v>
      </c>
      <c r="F171" s="101">
        <v>2.3388445380811512E-2</v>
      </c>
      <c r="G171" s="101">
        <v>2.382910701083327E-2</v>
      </c>
      <c r="H171" s="101">
        <v>0</v>
      </c>
      <c r="I171" s="101">
        <v>6.0438661847612085E-4</v>
      </c>
      <c r="J171" s="101">
        <v>0</v>
      </c>
      <c r="K171" s="101">
        <v>0</v>
      </c>
      <c r="L171" s="101">
        <v>9.6752469117616421E-3</v>
      </c>
      <c r="M171" s="101">
        <v>4.7175191696806992E-2</v>
      </c>
      <c r="N171" s="101">
        <v>4.3214873512678796E-2</v>
      </c>
      <c r="O171" s="101">
        <v>5.1549145763779239E-2</v>
      </c>
      <c r="P171" s="101">
        <v>7.7135647408203306E-2</v>
      </c>
      <c r="Q171" s="101">
        <v>0</v>
      </c>
      <c r="R171" s="101">
        <v>0</v>
      </c>
      <c r="S171" s="101">
        <v>0</v>
      </c>
      <c r="T171" s="101">
        <v>3.1642031002560624E-4</v>
      </c>
      <c r="U171" s="101">
        <v>2.7860180679357947E-2</v>
      </c>
      <c r="V171" s="101">
        <v>0</v>
      </c>
      <c r="W171" s="101">
        <v>9.4047151680969696E-3</v>
      </c>
      <c r="DA171" s="131" t="s">
        <v>3411</v>
      </c>
    </row>
    <row r="172" spans="1:105" ht="12" customHeight="1" x14ac:dyDescent="0.25">
      <c r="A172" s="107" t="s">
        <v>121</v>
      </c>
      <c r="B172" s="104"/>
      <c r="C172" s="104">
        <v>9.0177655960401381E-4</v>
      </c>
      <c r="D172" s="104">
        <v>2.2876607562266615E-3</v>
      </c>
      <c r="E172" s="104">
        <v>2.6984423912546946E-3</v>
      </c>
      <c r="F172" s="104">
        <v>2.845782232695613E-3</v>
      </c>
      <c r="G172" s="104">
        <v>3.7998054602707007E-3</v>
      </c>
      <c r="H172" s="104">
        <v>0</v>
      </c>
      <c r="I172" s="104">
        <v>1.4408322947474555E-2</v>
      </c>
      <c r="J172" s="104">
        <v>0</v>
      </c>
      <c r="K172" s="104">
        <v>5.4633214069337993E-2</v>
      </c>
      <c r="L172" s="104">
        <v>5.460284304471096E-3</v>
      </c>
      <c r="M172" s="104">
        <v>3.5396912151198751E-2</v>
      </c>
      <c r="N172" s="104">
        <v>4.2106145172139856E-2</v>
      </c>
      <c r="O172" s="104">
        <v>3.4078491602001965E-2</v>
      </c>
      <c r="P172" s="104">
        <v>3.7686434182196735E-2</v>
      </c>
      <c r="Q172" s="104">
        <v>8.6810502716759352E-5</v>
      </c>
      <c r="R172" s="104">
        <v>0</v>
      </c>
      <c r="S172" s="104">
        <v>0</v>
      </c>
      <c r="T172" s="104">
        <v>1.3956561259749978E-2</v>
      </c>
      <c r="U172" s="104">
        <v>0</v>
      </c>
      <c r="V172" s="104">
        <v>3.0005820045304908E-2</v>
      </c>
      <c r="W172" s="104">
        <v>2.1663451626676457E-2</v>
      </c>
      <c r="DA172" s="132" t="s">
        <v>3412</v>
      </c>
    </row>
    <row r="173" spans="1:105" ht="12" customHeight="1" x14ac:dyDescent="0.25">
      <c r="A173" s="108" t="s">
        <v>53</v>
      </c>
      <c r="B173" s="98"/>
      <c r="C173" s="98">
        <v>5.3007279919295154E-4</v>
      </c>
      <c r="D173" s="98">
        <v>1.3488140194168213E-3</v>
      </c>
      <c r="E173" s="98">
        <v>1.5866647886169458E-3</v>
      </c>
      <c r="F173" s="98">
        <v>1.6902737304638278E-3</v>
      </c>
      <c r="G173" s="98">
        <v>2.2507165107593032E-3</v>
      </c>
      <c r="H173" s="98">
        <v>0</v>
      </c>
      <c r="I173" s="98">
        <v>8.4438572640648645E-3</v>
      </c>
      <c r="J173" s="98">
        <v>0</v>
      </c>
      <c r="K173" s="98">
        <v>3.0293637330679895E-2</v>
      </c>
      <c r="L173" s="98">
        <v>2.9483191278344193E-3</v>
      </c>
      <c r="M173" s="98">
        <v>2.0272137985500715E-2</v>
      </c>
      <c r="N173" s="98">
        <v>2.2669654806079884E-2</v>
      </c>
      <c r="O173" s="98">
        <v>2.0980043191028086E-2</v>
      </c>
      <c r="P173" s="98">
        <v>2.4647024472816016E-2</v>
      </c>
      <c r="Q173" s="98">
        <v>4.2737071607372586E-5</v>
      </c>
      <c r="R173" s="98">
        <v>0</v>
      </c>
      <c r="S173" s="98">
        <v>0</v>
      </c>
      <c r="T173" s="98">
        <v>7.5083891457597331E-3</v>
      </c>
      <c r="U173" s="98">
        <v>0</v>
      </c>
      <c r="V173" s="98">
        <v>1.6024831113899001E-2</v>
      </c>
      <c r="W173" s="98">
        <v>1.2018538203174549E-2</v>
      </c>
      <c r="DA173" s="63" t="s">
        <v>3413</v>
      </c>
    </row>
    <row r="174" spans="1:105" ht="12" customHeight="1" x14ac:dyDescent="0.25">
      <c r="A174" s="115" t="s">
        <v>52</v>
      </c>
      <c r="B174" s="33"/>
      <c r="C174" s="33">
        <v>3.7170376041106227E-4</v>
      </c>
      <c r="D174" s="33">
        <v>9.3884673680984048E-4</v>
      </c>
      <c r="E174" s="33">
        <v>1.1117776026377487E-3</v>
      </c>
      <c r="F174" s="33">
        <v>1.1555085022317852E-3</v>
      </c>
      <c r="G174" s="33">
        <v>1.5490889495113976E-3</v>
      </c>
      <c r="H174" s="33">
        <v>0</v>
      </c>
      <c r="I174" s="33">
        <v>5.9644656834096912E-3</v>
      </c>
      <c r="J174" s="33">
        <v>0</v>
      </c>
      <c r="K174" s="33">
        <v>2.4339576738658098E-2</v>
      </c>
      <c r="L174" s="33">
        <v>2.5119651766366768E-3</v>
      </c>
      <c r="M174" s="33">
        <v>1.5124774165698039E-2</v>
      </c>
      <c r="N174" s="33">
        <v>1.9436490366059975E-2</v>
      </c>
      <c r="O174" s="33">
        <v>1.3098448410973877E-2</v>
      </c>
      <c r="P174" s="33">
        <v>1.3039409709380723E-2</v>
      </c>
      <c r="Q174" s="33">
        <v>4.4073431109386758E-5</v>
      </c>
      <c r="R174" s="33">
        <v>0</v>
      </c>
      <c r="S174" s="33">
        <v>0</v>
      </c>
      <c r="T174" s="33">
        <v>6.4481721139902437E-3</v>
      </c>
      <c r="U174" s="33">
        <v>0</v>
      </c>
      <c r="V174" s="33">
        <v>1.3980988931405907E-2</v>
      </c>
      <c r="W174" s="33">
        <v>9.6449134235019086E-3</v>
      </c>
      <c r="DA174" s="60" t="s">
        <v>3414</v>
      </c>
    </row>
    <row r="175" spans="1:105" ht="12" customHeight="1" x14ac:dyDescent="0.25">
      <c r="A175" s="121" t="s">
        <v>54</v>
      </c>
      <c r="B175" s="122"/>
      <c r="C175" s="122">
        <v>9.1747785651619708E-3</v>
      </c>
      <c r="D175" s="122">
        <v>7.6862193508361798E-3</v>
      </c>
      <c r="E175" s="122">
        <v>1.0299046021905307E-2</v>
      </c>
      <c r="F175" s="122">
        <v>1.3168127779300525E-2</v>
      </c>
      <c r="G175" s="122">
        <v>1.806026945623436E-2</v>
      </c>
      <c r="H175" s="122">
        <v>0</v>
      </c>
      <c r="I175" s="122">
        <v>9.0897174168213368E-3</v>
      </c>
      <c r="J175" s="122">
        <v>0</v>
      </c>
      <c r="K175" s="122">
        <v>4.185466356235068E-2</v>
      </c>
      <c r="L175" s="122">
        <v>8.4320781756274318E-3</v>
      </c>
      <c r="M175" s="122">
        <v>5.200159191514802E-2</v>
      </c>
      <c r="N175" s="122">
        <v>6.2437903927254894E-2</v>
      </c>
      <c r="O175" s="122">
        <v>4.601380638524339E-2</v>
      </c>
      <c r="P175" s="122">
        <v>5.2497639652486924E-2</v>
      </c>
      <c r="Q175" s="122">
        <v>4.9942407402776767E-5</v>
      </c>
      <c r="R175" s="122">
        <v>0</v>
      </c>
      <c r="S175" s="122">
        <v>0</v>
      </c>
      <c r="T175" s="122">
        <v>7.7584237275611211E-3</v>
      </c>
      <c r="U175" s="122">
        <v>1.4412395115851443E-2</v>
      </c>
      <c r="V175" s="122">
        <v>1.1480088935393184E-2</v>
      </c>
      <c r="W175" s="122">
        <v>9.2072044482578268E-3</v>
      </c>
      <c r="DA175" s="130" t="s">
        <v>3415</v>
      </c>
    </row>
    <row r="176" spans="1:105" ht="12" customHeight="1" x14ac:dyDescent="0.25">
      <c r="A176" s="97" t="s">
        <v>50</v>
      </c>
      <c r="B176" s="98"/>
      <c r="C176" s="98">
        <v>9.0738921752119505E-4</v>
      </c>
      <c r="D176" s="98">
        <v>0</v>
      </c>
      <c r="E176" s="98">
        <v>0</v>
      </c>
      <c r="F176" s="98">
        <v>1.8237060062922651E-3</v>
      </c>
      <c r="G176" s="98">
        <v>1.057860980566991E-2</v>
      </c>
      <c r="H176" s="98">
        <v>0</v>
      </c>
      <c r="I176" s="98">
        <v>0</v>
      </c>
      <c r="J176" s="98">
        <v>0</v>
      </c>
      <c r="K176" s="98">
        <v>1.2851924531795057E-2</v>
      </c>
      <c r="L176" s="98">
        <v>9.4905322786419081E-5</v>
      </c>
      <c r="M176" s="98">
        <v>7.5685649207176547E-4</v>
      </c>
      <c r="N176" s="98">
        <v>1.4057045053736689E-3</v>
      </c>
      <c r="O176" s="98">
        <v>3.028191280903546E-3</v>
      </c>
      <c r="P176" s="98">
        <v>5.4072507942693549E-3</v>
      </c>
      <c r="Q176" s="98">
        <v>0</v>
      </c>
      <c r="R176" s="98">
        <v>0</v>
      </c>
      <c r="S176" s="98">
        <v>0</v>
      </c>
      <c r="T176" s="98">
        <v>7.1593395925787146E-4</v>
      </c>
      <c r="U176" s="98">
        <v>1.7682686257353545E-3</v>
      </c>
      <c r="V176" s="98">
        <v>1.6808875887645038E-3</v>
      </c>
      <c r="W176" s="98">
        <v>2.9895596429881826E-5</v>
      </c>
      <c r="DA176" s="63" t="s">
        <v>3416</v>
      </c>
    </row>
    <row r="177" spans="1:105" ht="12" customHeight="1" x14ac:dyDescent="0.25">
      <c r="A177" s="109" t="s">
        <v>120</v>
      </c>
      <c r="B177" s="33"/>
      <c r="C177" s="33">
        <v>8.2673893476407755E-3</v>
      </c>
      <c r="D177" s="33">
        <v>7.6862193508361798E-3</v>
      </c>
      <c r="E177" s="33">
        <v>1.0299046021905307E-2</v>
      </c>
      <c r="F177" s="33">
        <v>1.134442177300826E-2</v>
      </c>
      <c r="G177" s="33">
        <v>7.4816596505644511E-3</v>
      </c>
      <c r="H177" s="33">
        <v>0</v>
      </c>
      <c r="I177" s="33">
        <v>9.0897174168213368E-3</v>
      </c>
      <c r="J177" s="33">
        <v>0</v>
      </c>
      <c r="K177" s="33">
        <v>2.9002739030555627E-2</v>
      </c>
      <c r="L177" s="33">
        <v>8.3371728528410134E-3</v>
      </c>
      <c r="M177" s="33">
        <v>5.1244735423076254E-2</v>
      </c>
      <c r="N177" s="33">
        <v>6.1032199421881227E-2</v>
      </c>
      <c r="O177" s="33">
        <v>4.2985615104339847E-2</v>
      </c>
      <c r="P177" s="33">
        <v>4.709038885821757E-2</v>
      </c>
      <c r="Q177" s="33">
        <v>4.9942407402776767E-5</v>
      </c>
      <c r="R177" s="33">
        <v>0</v>
      </c>
      <c r="S177" s="33">
        <v>0</v>
      </c>
      <c r="T177" s="33">
        <v>7.0424897683032499E-3</v>
      </c>
      <c r="U177" s="33">
        <v>1.2644126490116089E-2</v>
      </c>
      <c r="V177" s="33">
        <v>9.7992013466286811E-3</v>
      </c>
      <c r="W177" s="33">
        <v>9.1773088518279453E-3</v>
      </c>
      <c r="DA177" s="60" t="s">
        <v>3417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3418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2.3647611287629988E-2</v>
      </c>
      <c r="L3" s="117">
        <f t="shared" si="0"/>
        <v>3.0629004500247702E-2</v>
      </c>
      <c r="M3" s="117">
        <f t="shared" si="0"/>
        <v>3.3384454583218606E-2</v>
      </c>
      <c r="N3" s="117">
        <f t="shared" si="0"/>
        <v>3.242598802113645E-2</v>
      </c>
      <c r="O3" s="117">
        <f t="shared" si="0"/>
        <v>3.9196524204404892E-2</v>
      </c>
      <c r="P3" s="117">
        <f t="shared" si="0"/>
        <v>8.0478476409144468E-3</v>
      </c>
      <c r="Q3" s="117">
        <f t="shared" si="0"/>
        <v>2.2589180652254556E-3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3.4860874446060739E-3</v>
      </c>
      <c r="W3" s="117">
        <f t="shared" ref="W3" si="2">W4+W7+W9+W19</f>
        <v>8.4148101321933864E-3</v>
      </c>
      <c r="DA3" s="129" t="s">
        <v>3419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2.0848455057478506E-2</v>
      </c>
      <c r="L4" s="122">
        <f t="shared" si="3"/>
        <v>2.6733918620168082E-2</v>
      </c>
      <c r="M4" s="122">
        <f t="shared" si="3"/>
        <v>2.8365476340787697E-2</v>
      </c>
      <c r="N4" s="122">
        <f t="shared" si="3"/>
        <v>2.7679889564261144E-2</v>
      </c>
      <c r="O4" s="122">
        <f t="shared" si="3"/>
        <v>3.3820937820163599E-2</v>
      </c>
      <c r="P4" s="122">
        <f t="shared" si="3"/>
        <v>6.4871046740603245E-3</v>
      </c>
      <c r="Q4" s="122">
        <f t="shared" si="3"/>
        <v>1.9302485635195898E-3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2.7612933053849493E-3</v>
      </c>
      <c r="W4" s="122">
        <f t="shared" ref="W4" si="5">SUM(W5:W6)</f>
        <v>6.909001564852954E-3</v>
      </c>
      <c r="DA4" s="130" t="s">
        <v>3420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2.0670168762847597E-2</v>
      </c>
      <c r="L5" s="98">
        <v>2.6509821647727014E-2</v>
      </c>
      <c r="M5" s="98">
        <v>2.8129391169506093E-2</v>
      </c>
      <c r="N5" s="98">
        <v>2.7455803945440893E-2</v>
      </c>
      <c r="O5" s="98">
        <v>3.3547550852732859E-2</v>
      </c>
      <c r="P5" s="98">
        <v>6.4345756459478808E-3</v>
      </c>
      <c r="Q5" s="98">
        <v>1.9149571594262182E-3</v>
      </c>
      <c r="R5" s="98">
        <v>0</v>
      </c>
      <c r="S5" s="98">
        <v>0</v>
      </c>
      <c r="T5" s="98">
        <v>0</v>
      </c>
      <c r="U5" s="98">
        <v>0</v>
      </c>
      <c r="V5" s="98">
        <v>2.7399549185551544E-3</v>
      </c>
      <c r="W5" s="98">
        <v>6.8558580790799495E-3</v>
      </c>
      <c r="DA5" s="63" t="s">
        <v>3421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1.7828629463090837E-4</v>
      </c>
      <c r="L6" s="98">
        <v>2.240969724410695E-4</v>
      </c>
      <c r="M6" s="98">
        <v>2.3608517128160302E-4</v>
      </c>
      <c r="N6" s="98">
        <v>2.2408561882025075E-4</v>
      </c>
      <c r="O6" s="98">
        <v>2.7338696743073776E-4</v>
      </c>
      <c r="P6" s="98">
        <v>5.2529028112443937E-5</v>
      </c>
      <c r="Q6" s="98">
        <v>1.5291404093371625E-5</v>
      </c>
      <c r="R6" s="98">
        <v>0</v>
      </c>
      <c r="S6" s="98">
        <v>0</v>
      </c>
      <c r="T6" s="98">
        <v>0</v>
      </c>
      <c r="U6" s="98">
        <v>0</v>
      </c>
      <c r="V6" s="98">
        <v>2.1338386829794933E-5</v>
      </c>
      <c r="W6" s="98">
        <v>5.3143485773004947E-5</v>
      </c>
      <c r="DA6" s="63" t="s">
        <v>3422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2.2271241958067797E-4</v>
      </c>
      <c r="L7" s="122">
        <f t="shared" si="6"/>
        <v>1.2264997381279646E-3</v>
      </c>
      <c r="M7" s="122">
        <f t="shared" si="6"/>
        <v>1.0718196086071054E-3</v>
      </c>
      <c r="N7" s="122">
        <f t="shared" si="6"/>
        <v>5.1085052767182743E-4</v>
      </c>
      <c r="O7" s="122">
        <f t="shared" si="6"/>
        <v>5.4094349557293349E-4</v>
      </c>
      <c r="P7" s="122">
        <f t="shared" si="6"/>
        <v>9.2147289907416023E-5</v>
      </c>
      <c r="Q7" s="122">
        <f t="shared" si="6"/>
        <v>9.4958892195405291E-5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1.8906471562836632E-4</v>
      </c>
      <c r="W7" s="122">
        <f t="shared" si="6"/>
        <v>2.6585373453273729E-4</v>
      </c>
      <c r="DA7" s="130" t="s">
        <v>3423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2.2271241958067797E-4</v>
      </c>
      <c r="L8" s="98">
        <v>1.2264997381279646E-3</v>
      </c>
      <c r="M8" s="98">
        <v>1.0718196086071054E-3</v>
      </c>
      <c r="N8" s="98">
        <v>5.1085052767182743E-4</v>
      </c>
      <c r="O8" s="98">
        <v>5.4094349557293349E-4</v>
      </c>
      <c r="P8" s="98">
        <v>9.2147289907416023E-5</v>
      </c>
      <c r="Q8" s="98">
        <v>9.4958892195405291E-5</v>
      </c>
      <c r="R8" s="98">
        <v>0</v>
      </c>
      <c r="S8" s="98">
        <v>0</v>
      </c>
      <c r="T8" s="98">
        <v>0</v>
      </c>
      <c r="U8" s="98">
        <v>0</v>
      </c>
      <c r="V8" s="98">
        <v>1.8906471562836632E-4</v>
      </c>
      <c r="W8" s="98">
        <v>2.6585373453273729E-4</v>
      </c>
      <c r="DA8" s="63" t="s">
        <v>3424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1.5454130993394991E-3</v>
      </c>
      <c r="L9" s="122">
        <v>1.7244478656733727E-3</v>
      </c>
      <c r="M9" s="122">
        <v>2.4020079392267179E-3</v>
      </c>
      <c r="N9" s="122">
        <v>2.4359644582613222E-3</v>
      </c>
      <c r="O9" s="122">
        <v>3.1206839158816916E-3</v>
      </c>
      <c r="P9" s="122">
        <v>1.0023039613383002E-3</v>
      </c>
      <c r="Q9" s="122">
        <v>1.5252211539749184E-4</v>
      </c>
      <c r="R9" s="122">
        <v>0</v>
      </c>
      <c r="S9" s="122">
        <v>0</v>
      </c>
      <c r="T9" s="122">
        <v>0</v>
      </c>
      <c r="U9" s="122">
        <v>0</v>
      </c>
      <c r="V9" s="122">
        <v>3.961778489207082E-4</v>
      </c>
      <c r="W9" s="122">
        <v>9.5045017811923836E-4</v>
      </c>
      <c r="DA9" s="130" t="s">
        <v>3425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3426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1.1875933172136383E-4</v>
      </c>
      <c r="M11" s="98">
        <v>6.160217909740288E-5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3427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3428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3429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3430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9.4832749765774683E-4</v>
      </c>
      <c r="M15" s="101">
        <v>1.2130486191212302E-3</v>
      </c>
      <c r="N15" s="101">
        <v>1.1069830374187321E-3</v>
      </c>
      <c r="O15" s="101">
        <v>1.8122639862358219E-3</v>
      </c>
      <c r="P15" s="101">
        <v>6.26684583271212E-4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2.3740612388794492E-4</v>
      </c>
      <c r="DA15" s="131" t="s">
        <v>3431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1.5454130993394991E-3</v>
      </c>
      <c r="L16" s="104">
        <v>6.5736103629426205E-4</v>
      </c>
      <c r="M16" s="104">
        <v>1.1273571410080848E-3</v>
      </c>
      <c r="N16" s="104">
        <v>1.3289814208425901E-3</v>
      </c>
      <c r="O16" s="104">
        <v>1.3084199296458697E-3</v>
      </c>
      <c r="P16" s="104">
        <v>3.7561937806708805E-4</v>
      </c>
      <c r="Q16" s="104">
        <v>1.5252211539749184E-4</v>
      </c>
      <c r="R16" s="104">
        <v>0</v>
      </c>
      <c r="S16" s="104">
        <v>0</v>
      </c>
      <c r="T16" s="104">
        <v>0</v>
      </c>
      <c r="U16" s="104">
        <v>0</v>
      </c>
      <c r="V16" s="104">
        <v>3.961778489207082E-4</v>
      </c>
      <c r="W16" s="104">
        <v>7.1304405423129342E-4</v>
      </c>
      <c r="DA16" s="132" t="s">
        <v>3432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7.2313010141186079E-4</v>
      </c>
      <c r="L17" s="98">
        <v>2.985088682033083E-4</v>
      </c>
      <c r="M17" s="98">
        <v>5.5075284730112157E-4</v>
      </c>
      <c r="N17" s="98">
        <v>6.0613673780730197E-4</v>
      </c>
      <c r="O17" s="98">
        <v>7.0459074757969818E-4</v>
      </c>
      <c r="P17" s="98">
        <v>2.1914646155451935E-4</v>
      </c>
      <c r="Q17" s="98">
        <v>6.4375253178718339E-5</v>
      </c>
      <c r="R17" s="98">
        <v>0</v>
      </c>
      <c r="S17" s="98">
        <v>0</v>
      </c>
      <c r="T17" s="98">
        <v>0</v>
      </c>
      <c r="U17" s="98">
        <v>0</v>
      </c>
      <c r="V17" s="98">
        <v>1.8874477872180749E-4</v>
      </c>
      <c r="W17" s="98">
        <v>3.5582503854603761E-4</v>
      </c>
      <c r="DA17" s="63" t="s">
        <v>3433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8.2228299792763845E-4</v>
      </c>
      <c r="L18" s="98">
        <v>3.5885216809095381E-4</v>
      </c>
      <c r="M18" s="98">
        <v>5.7660429370696336E-4</v>
      </c>
      <c r="N18" s="98">
        <v>7.228446830352881E-4</v>
      </c>
      <c r="O18" s="98">
        <v>6.0382918206617156E-4</v>
      </c>
      <c r="P18" s="98">
        <v>1.5647291651256869E-4</v>
      </c>
      <c r="Q18" s="98">
        <v>8.8146862218773517E-5</v>
      </c>
      <c r="R18" s="98">
        <v>0</v>
      </c>
      <c r="S18" s="98">
        <v>0</v>
      </c>
      <c r="T18" s="98">
        <v>0</v>
      </c>
      <c r="U18" s="98">
        <v>0</v>
      </c>
      <c r="V18" s="98">
        <v>2.0743307019890073E-4</v>
      </c>
      <c r="W18" s="98">
        <v>3.5721901568525581E-4</v>
      </c>
      <c r="DA18" s="63" t="s">
        <v>3434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1.0310307112313061E-3</v>
      </c>
      <c r="L19" s="122">
        <v>9.4413827627828223E-4</v>
      </c>
      <c r="M19" s="122">
        <v>1.5451506945970894E-3</v>
      </c>
      <c r="N19" s="122">
        <v>1.7992834709421523E-3</v>
      </c>
      <c r="O19" s="122">
        <v>1.7139589727866757E-3</v>
      </c>
      <c r="P19" s="122">
        <v>4.6629171560840573E-4</v>
      </c>
      <c r="Q19" s="122">
        <v>8.1188494112968758E-5</v>
      </c>
      <c r="R19" s="122">
        <v>0</v>
      </c>
      <c r="S19" s="122">
        <v>0</v>
      </c>
      <c r="T19" s="122">
        <v>0</v>
      </c>
      <c r="U19" s="122">
        <v>0</v>
      </c>
      <c r="V19" s="122">
        <v>1.3955157467205044E-4</v>
      </c>
      <c r="W19" s="122">
        <v>2.8950465468845579E-4</v>
      </c>
      <c r="DA19" s="130" t="s">
        <v>3435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3436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2.713040695980426E-4</v>
      </c>
      <c r="L21" s="98">
        <v>0</v>
      </c>
      <c r="M21" s="98">
        <v>0</v>
      </c>
      <c r="N21" s="98">
        <v>3.1274662000989792E-5</v>
      </c>
      <c r="O21" s="98">
        <v>8.9829840645802748E-5</v>
      </c>
      <c r="P21" s="98">
        <v>5.4330217412496768E-5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3437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7.597266416332634E-4</v>
      </c>
      <c r="L22" s="33">
        <v>9.4413827627828223E-4</v>
      </c>
      <c r="M22" s="33">
        <v>1.5451506945970894E-3</v>
      </c>
      <c r="N22" s="33">
        <v>1.7680088089411625E-3</v>
      </c>
      <c r="O22" s="33">
        <v>1.6241291321408729E-3</v>
      </c>
      <c r="P22" s="33">
        <v>4.1196149819590897E-4</v>
      </c>
      <c r="Q22" s="33">
        <v>8.1188494112968758E-5</v>
      </c>
      <c r="R22" s="33">
        <v>0</v>
      </c>
      <c r="S22" s="33">
        <v>0</v>
      </c>
      <c r="T22" s="33">
        <v>0</v>
      </c>
      <c r="U22" s="33">
        <v>0</v>
      </c>
      <c r="V22" s="33">
        <v>1.3955157467205044E-4</v>
      </c>
      <c r="W22" s="33">
        <v>2.8950465468845579E-4</v>
      </c>
      <c r="DA22" s="60" t="s">
        <v>3438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3.9709168841410257E-3</v>
      </c>
      <c r="O24" s="117">
        <f t="shared" si="7"/>
        <v>2.8764805043209867E-3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1.0340465355790887E-3</v>
      </c>
      <c r="S24" s="117">
        <f t="shared" si="8"/>
        <v>1.4534591515437182E-3</v>
      </c>
      <c r="T24" s="117">
        <f t="shared" si="8"/>
        <v>1.621378624500605E-3</v>
      </c>
      <c r="U24" s="117">
        <f t="shared" si="8"/>
        <v>2.4288690310870793E-3</v>
      </c>
      <c r="V24" s="117">
        <f t="shared" si="8"/>
        <v>0</v>
      </c>
      <c r="W24" s="117">
        <f t="shared" ref="W24" si="9">W25+W28+W30+W39</f>
        <v>0</v>
      </c>
      <c r="DA24" s="129" t="s">
        <v>3439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1.2020574146322906E-3</v>
      </c>
      <c r="O25" s="122">
        <f t="shared" si="10"/>
        <v>1.1405322669864942E-3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9.1616166143442847E-4</v>
      </c>
      <c r="S25" s="122">
        <f t="shared" si="11"/>
        <v>1.2252956016590051E-3</v>
      </c>
      <c r="T25" s="122">
        <f t="shared" si="11"/>
        <v>1.370624779969377E-3</v>
      </c>
      <c r="U25" s="122">
        <f t="shared" si="11"/>
        <v>2.1653796926753384E-3</v>
      </c>
      <c r="V25" s="122">
        <f t="shared" si="11"/>
        <v>0</v>
      </c>
      <c r="W25" s="122">
        <f t="shared" ref="W25" si="12">SUM(W26:W27)</f>
        <v>0</v>
      </c>
      <c r="DA25" s="130" t="s">
        <v>3440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1.1780208278047532E-3</v>
      </c>
      <c r="O26" s="98">
        <v>1.1177600363113057E-3</v>
      </c>
      <c r="P26" s="98">
        <v>0</v>
      </c>
      <c r="Q26" s="98">
        <v>0</v>
      </c>
      <c r="R26" s="98">
        <v>8.9833524946867315E-4</v>
      </c>
      <c r="S26" s="98">
        <v>1.2018283378537453E-3</v>
      </c>
      <c r="T26" s="98">
        <v>1.3442005009699515E-3</v>
      </c>
      <c r="U26" s="98">
        <v>2.123189444394095E-3</v>
      </c>
      <c r="V26" s="98">
        <v>0</v>
      </c>
      <c r="W26" s="98">
        <v>0</v>
      </c>
      <c r="DA26" s="63" t="s">
        <v>3441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2.4036586827537276E-5</v>
      </c>
      <c r="O27" s="98">
        <v>2.2772230675188459E-5</v>
      </c>
      <c r="P27" s="98">
        <v>0</v>
      </c>
      <c r="Q27" s="98">
        <v>0</v>
      </c>
      <c r="R27" s="98">
        <v>1.7826411965755371E-5</v>
      </c>
      <c r="S27" s="98">
        <v>2.3467263805259786E-5</v>
      </c>
      <c r="T27" s="98">
        <v>2.6424278999425491E-5</v>
      </c>
      <c r="U27" s="98">
        <v>4.2190248281243466E-5</v>
      </c>
      <c r="V27" s="98">
        <v>0</v>
      </c>
      <c r="W27" s="98">
        <v>0</v>
      </c>
      <c r="DA27" s="63" t="s">
        <v>3442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3.4056701844788505E-4</v>
      </c>
      <c r="O28" s="122">
        <f t="shared" si="13"/>
        <v>1.8031449852431113E-4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3443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3.4056701844788505E-4</v>
      </c>
      <c r="O29" s="98">
        <v>1.8031449852431113E-4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3444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1.4025128340304561E-3</v>
      </c>
      <c r="O30" s="122">
        <v>1.0066787429952851E-3</v>
      </c>
      <c r="P30" s="122">
        <v>0</v>
      </c>
      <c r="Q30" s="122">
        <v>0</v>
      </c>
      <c r="R30" s="122">
        <v>7.6450181144707363E-5</v>
      </c>
      <c r="S30" s="122">
        <v>1.5514962978939624E-4</v>
      </c>
      <c r="T30" s="122">
        <v>1.6505935510634416E-4</v>
      </c>
      <c r="U30" s="122">
        <v>1.6993589387555018E-4</v>
      </c>
      <c r="V30" s="122">
        <v>0</v>
      </c>
      <c r="W30" s="122">
        <v>0</v>
      </c>
      <c r="DA30" s="130" t="s">
        <v>3445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3446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3447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3448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3449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6.641898224512392E-4</v>
      </c>
      <c r="O35" s="101">
        <v>6.040879954119406E-4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1.6993589387555018E-4</v>
      </c>
      <c r="V35" s="101">
        <v>0</v>
      </c>
      <c r="W35" s="101">
        <v>0</v>
      </c>
      <c r="DA35" s="131" t="s">
        <v>3450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7.383230115792169E-4</v>
      </c>
      <c r="O36" s="104">
        <v>4.0259074758334455E-4</v>
      </c>
      <c r="P36" s="104">
        <v>0</v>
      </c>
      <c r="Q36" s="104">
        <v>0</v>
      </c>
      <c r="R36" s="104">
        <v>7.6450181144707363E-5</v>
      </c>
      <c r="S36" s="104">
        <v>1.5514962978939624E-4</v>
      </c>
      <c r="T36" s="104">
        <v>1.6505935510634416E-4</v>
      </c>
      <c r="U36" s="104">
        <v>0</v>
      </c>
      <c r="V36" s="104">
        <v>0</v>
      </c>
      <c r="W36" s="104">
        <v>0</v>
      </c>
      <c r="DA36" s="132" t="s">
        <v>3451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3.3674263211516784E-4</v>
      </c>
      <c r="O37" s="98">
        <v>2.1679715310144558E-4</v>
      </c>
      <c r="P37" s="98">
        <v>0</v>
      </c>
      <c r="Q37" s="98">
        <v>0</v>
      </c>
      <c r="R37" s="98">
        <v>3.1732680722546901E-5</v>
      </c>
      <c r="S37" s="98">
        <v>6.4533672902217535E-5</v>
      </c>
      <c r="T37" s="98">
        <v>7.8506709280971775E-5</v>
      </c>
      <c r="U37" s="98">
        <v>0</v>
      </c>
      <c r="V37" s="98">
        <v>0</v>
      </c>
      <c r="W37" s="98">
        <v>0</v>
      </c>
      <c r="DA37" s="63" t="s">
        <v>3452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4.0158037946404901E-4</v>
      </c>
      <c r="O38" s="98">
        <v>1.8579359448189897E-4</v>
      </c>
      <c r="P38" s="98">
        <v>0</v>
      </c>
      <c r="Q38" s="98">
        <v>0</v>
      </c>
      <c r="R38" s="98">
        <v>4.4717500422160462E-5</v>
      </c>
      <c r="S38" s="98">
        <v>9.0615956887178705E-5</v>
      </c>
      <c r="T38" s="98">
        <v>8.6552645825372382E-5</v>
      </c>
      <c r="U38" s="98">
        <v>0</v>
      </c>
      <c r="V38" s="98">
        <v>0</v>
      </c>
      <c r="W38" s="98">
        <v>0</v>
      </c>
      <c r="DA38" s="63" t="s">
        <v>3453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1.0257796170303937E-3</v>
      </c>
      <c r="O39" s="122">
        <v>5.4895499581489641E-4</v>
      </c>
      <c r="P39" s="122">
        <v>0</v>
      </c>
      <c r="Q39" s="122">
        <v>0</v>
      </c>
      <c r="R39" s="122">
        <v>4.1434692999952911E-5</v>
      </c>
      <c r="S39" s="122">
        <v>7.3013920095316737E-5</v>
      </c>
      <c r="T39" s="122">
        <v>8.5694489424883741E-5</v>
      </c>
      <c r="U39" s="122">
        <v>9.3553444536190522E-5</v>
      </c>
      <c r="V39" s="122">
        <v>0</v>
      </c>
      <c r="W39" s="122">
        <v>0</v>
      </c>
      <c r="DA39" s="130" t="s">
        <v>3454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3.1274662000989792E-5</v>
      </c>
      <c r="O40" s="98">
        <v>4.4914920322901374E-5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3455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9.9450495502940387E-4</v>
      </c>
      <c r="O41" s="33">
        <v>5.0404007549199501E-4</v>
      </c>
      <c r="P41" s="33">
        <v>0</v>
      </c>
      <c r="Q41" s="33">
        <v>0</v>
      </c>
      <c r="R41" s="33">
        <v>4.1434692999952911E-5</v>
      </c>
      <c r="S41" s="33">
        <v>7.3013920095316737E-5</v>
      </c>
      <c r="T41" s="33">
        <v>8.5694489424883741E-5</v>
      </c>
      <c r="U41" s="33">
        <v>9.3553444536190522E-5</v>
      </c>
      <c r="V41" s="33">
        <v>0</v>
      </c>
      <c r="W41" s="33">
        <v>0</v>
      </c>
      <c r="DA41" s="60" t="s">
        <v>3456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3.7968669668573418</v>
      </c>
      <c r="D43" s="117">
        <f t="shared" si="14"/>
        <v>2.678818929560888</v>
      </c>
      <c r="E43" s="117">
        <f t="shared" si="14"/>
        <v>2.8205519628429681</v>
      </c>
      <c r="F43" s="117">
        <f t="shared" si="14"/>
        <v>3.443105750155659</v>
      </c>
      <c r="G43" s="117">
        <f t="shared" si="14"/>
        <v>3.7843128846187231</v>
      </c>
      <c r="H43" s="117">
        <f t="shared" si="14"/>
        <v>7.8114070002979101</v>
      </c>
      <c r="I43" s="117">
        <f t="shared" si="14"/>
        <v>3.3946812679657099</v>
      </c>
      <c r="J43" s="117">
        <f t="shared" si="14"/>
        <v>3.3726118950553574</v>
      </c>
      <c r="K43" s="117">
        <f t="shared" si="14"/>
        <v>2.2912455724969711</v>
      </c>
      <c r="L43" s="117">
        <f t="shared" si="14"/>
        <v>1.3566295496314216</v>
      </c>
      <c r="M43" s="117">
        <f t="shared" si="14"/>
        <v>3.188336789073932</v>
      </c>
      <c r="N43" s="117">
        <f t="shared" si="14"/>
        <v>6.6973737135150468</v>
      </c>
      <c r="O43" s="117">
        <f t="shared" si="14"/>
        <v>3.8202067566357143</v>
      </c>
      <c r="P43" s="117">
        <f t="shared" si="14"/>
        <v>2.7948226331735855</v>
      </c>
      <c r="Q43" s="117">
        <f t="shared" si="14"/>
        <v>2.6561987125029178</v>
      </c>
      <c r="R43" s="117">
        <f t="shared" ref="R43:V43" si="15">R44+R47+R49+R58</f>
        <v>3.0744786967869469</v>
      </c>
      <c r="S43" s="117">
        <f t="shared" si="15"/>
        <v>1.7439426723536506</v>
      </c>
      <c r="T43" s="117">
        <f t="shared" si="15"/>
        <v>2.6107908162059621</v>
      </c>
      <c r="U43" s="117">
        <f t="shared" si="15"/>
        <v>1.7969353041669396</v>
      </c>
      <c r="V43" s="117">
        <f t="shared" si="15"/>
        <v>4.0898600958223064</v>
      </c>
      <c r="W43" s="117">
        <f t="shared" ref="W43" si="16">W44+W47+W49+W58</f>
        <v>3.4405979562712456</v>
      </c>
      <c r="DA43" s="129" t="s">
        <v>3457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3.3841124047395339</v>
      </c>
      <c r="D44" s="122">
        <f t="shared" si="17"/>
        <v>2.3717297322991726</v>
      </c>
      <c r="E44" s="122">
        <f t="shared" si="17"/>
        <v>2.4455192182863619</v>
      </c>
      <c r="F44" s="122">
        <f t="shared" si="17"/>
        <v>3.0924207793259524</v>
      </c>
      <c r="G44" s="122">
        <f t="shared" si="17"/>
        <v>3.380178493199181</v>
      </c>
      <c r="H44" s="122">
        <f t="shared" si="17"/>
        <v>6.8215530910168587</v>
      </c>
      <c r="I44" s="122">
        <f t="shared" si="17"/>
        <v>3.0078661846643291</v>
      </c>
      <c r="J44" s="122">
        <f t="shared" si="17"/>
        <v>2.9923704072372885</v>
      </c>
      <c r="K44" s="122">
        <f t="shared" si="17"/>
        <v>2.0351299966263738</v>
      </c>
      <c r="L44" s="122">
        <f t="shared" si="17"/>
        <v>1.1586486585262732</v>
      </c>
      <c r="M44" s="122">
        <f t="shared" si="17"/>
        <v>2.6688235518412067</v>
      </c>
      <c r="N44" s="122">
        <f t="shared" si="17"/>
        <v>5.8252413488177561</v>
      </c>
      <c r="O44" s="122">
        <f t="shared" si="17"/>
        <v>3.2489194777513561</v>
      </c>
      <c r="P44" s="122">
        <f t="shared" si="17"/>
        <v>2.2598400471144116</v>
      </c>
      <c r="Q44" s="122">
        <f t="shared" si="17"/>
        <v>2.2623590866279883</v>
      </c>
      <c r="R44" s="122">
        <f t="shared" ref="R44:V44" si="18">SUM(R45:R46)</f>
        <v>2.6488224441586432</v>
      </c>
      <c r="S44" s="122">
        <f t="shared" si="18"/>
        <v>1.5293675562431048</v>
      </c>
      <c r="T44" s="122">
        <f t="shared" si="18"/>
        <v>2.1804700639890462</v>
      </c>
      <c r="U44" s="122">
        <f t="shared" si="18"/>
        <v>1.4295657112160614</v>
      </c>
      <c r="V44" s="122">
        <f t="shared" si="18"/>
        <v>3.3817016842740113</v>
      </c>
      <c r="W44" s="122">
        <f t="shared" ref="W44" si="19">SUM(W45:W46)</f>
        <v>2.798250863566734</v>
      </c>
      <c r="DA44" s="130" t="s">
        <v>3458</v>
      </c>
    </row>
    <row r="45" spans="1:105" ht="12" customHeight="1" x14ac:dyDescent="0.25">
      <c r="A45" s="97" t="s">
        <v>216</v>
      </c>
      <c r="B45" s="98"/>
      <c r="C45" s="98">
        <v>3.3032238049578653</v>
      </c>
      <c r="D45" s="98">
        <v>2.3161202911655434</v>
      </c>
      <c r="E45" s="98">
        <v>2.3906231234188424</v>
      </c>
      <c r="F45" s="98">
        <v>3.022126033966178</v>
      </c>
      <c r="G45" s="98">
        <v>3.3048708172071661</v>
      </c>
      <c r="H45" s="98">
        <v>6.6747223613936395</v>
      </c>
      <c r="I45" s="98">
        <v>2.9426069374528945</v>
      </c>
      <c r="J45" s="98">
        <v>2.9280414952576841</v>
      </c>
      <c r="K45" s="98">
        <v>1.9921723139632805</v>
      </c>
      <c r="L45" s="98">
        <v>1.1346692494138189</v>
      </c>
      <c r="M45" s="98">
        <v>2.6139768987316114</v>
      </c>
      <c r="N45" s="98">
        <v>5.7087586269711874</v>
      </c>
      <c r="O45" s="98">
        <v>3.1840505161848855</v>
      </c>
      <c r="P45" s="98">
        <v>2.2146416609015818</v>
      </c>
      <c r="Q45" s="98">
        <v>2.2180793139272597</v>
      </c>
      <c r="R45" s="98">
        <v>2.5972824135053405</v>
      </c>
      <c r="S45" s="98">
        <v>1.5000766064927191</v>
      </c>
      <c r="T45" s="98">
        <v>2.1384327754745125</v>
      </c>
      <c r="U45" s="98">
        <v>1.401712059270134</v>
      </c>
      <c r="V45" s="98">
        <v>3.3171185426464471</v>
      </c>
      <c r="W45" s="98">
        <v>2.745054830106306</v>
      </c>
      <c r="DA45" s="63" t="s">
        <v>3459</v>
      </c>
    </row>
    <row r="46" spans="1:105" ht="12" customHeight="1" x14ac:dyDescent="0.25">
      <c r="A46" s="97" t="s">
        <v>53</v>
      </c>
      <c r="B46" s="98"/>
      <c r="C46" s="98">
        <v>8.0888599781668818E-2</v>
      </c>
      <c r="D46" s="98">
        <v>5.5609441133629103E-2</v>
      </c>
      <c r="E46" s="98">
        <v>5.4896094867519521E-2</v>
      </c>
      <c r="F46" s="98">
        <v>7.0294745359774369E-2</v>
      </c>
      <c r="G46" s="98">
        <v>7.53076759920146E-2</v>
      </c>
      <c r="H46" s="98">
        <v>0.14683072962321947</v>
      </c>
      <c r="I46" s="98">
        <v>6.5259247211434682E-2</v>
      </c>
      <c r="J46" s="98">
        <v>6.4328911979604358E-2</v>
      </c>
      <c r="K46" s="98">
        <v>4.2957682663093244E-2</v>
      </c>
      <c r="L46" s="98">
        <v>2.3979409112454324E-2</v>
      </c>
      <c r="M46" s="98">
        <v>5.4846653109595342E-2</v>
      </c>
      <c r="N46" s="98">
        <v>0.11648272184656848</v>
      </c>
      <c r="O46" s="98">
        <v>6.4868961566470804E-2</v>
      </c>
      <c r="P46" s="98">
        <v>4.519838621282992E-2</v>
      </c>
      <c r="Q46" s="98">
        <v>4.427977270072847E-2</v>
      </c>
      <c r="R46" s="98">
        <v>5.1540030653302538E-2</v>
      </c>
      <c r="S46" s="98">
        <v>2.9290949750385611E-2</v>
      </c>
      <c r="T46" s="98">
        <v>4.2037288514533505E-2</v>
      </c>
      <c r="U46" s="98">
        <v>2.7853651945927357E-2</v>
      </c>
      <c r="V46" s="98">
        <v>6.4583141627564261E-2</v>
      </c>
      <c r="W46" s="98">
        <v>5.3196033460428005E-2</v>
      </c>
      <c r="DA46" s="63" t="s">
        <v>3460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1.1926367466480126E-2</v>
      </c>
      <c r="D47" s="122">
        <f t="shared" si="20"/>
        <v>5.9814322787896709E-4</v>
      </c>
      <c r="E47" s="122">
        <f t="shared" si="20"/>
        <v>7.7356267124751493E-2</v>
      </c>
      <c r="F47" s="122">
        <f t="shared" si="20"/>
        <v>6.5190406413198306E-4</v>
      </c>
      <c r="G47" s="122">
        <f t="shared" si="20"/>
        <v>5.4426241621335497E-3</v>
      </c>
      <c r="H47" s="122">
        <f t="shared" si="20"/>
        <v>0.18819651668976312</v>
      </c>
      <c r="I47" s="122">
        <f t="shared" si="20"/>
        <v>2.6397391129906078E-2</v>
      </c>
      <c r="J47" s="122">
        <f t="shared" si="20"/>
        <v>2.1354311171037151E-2</v>
      </c>
      <c r="K47" s="122">
        <f t="shared" si="20"/>
        <v>1.7594281146873558E-2</v>
      </c>
      <c r="L47" s="122">
        <f t="shared" si="20"/>
        <v>5.8871987430142318E-2</v>
      </c>
      <c r="M47" s="122">
        <f t="shared" si="20"/>
        <v>0.11278840189034768</v>
      </c>
      <c r="N47" s="122">
        <f t="shared" si="20"/>
        <v>9.79981595583789E-2</v>
      </c>
      <c r="O47" s="122">
        <f t="shared" si="20"/>
        <v>5.7790796777041721E-2</v>
      </c>
      <c r="P47" s="122">
        <f t="shared" si="20"/>
        <v>3.0777194829076961E-2</v>
      </c>
      <c r="Q47" s="122">
        <f t="shared" si="20"/>
        <v>6.9889744655818278E-2</v>
      </c>
      <c r="R47" s="122">
        <f t="shared" si="20"/>
        <v>4.1688413591602018E-2</v>
      </c>
      <c r="S47" s="122">
        <f t="shared" si="20"/>
        <v>1.7496884588832595E-2</v>
      </c>
      <c r="T47" s="122">
        <f t="shared" si="20"/>
        <v>6.5772788668591195E-2</v>
      </c>
      <c r="U47" s="122">
        <f t="shared" si="20"/>
        <v>3.3727071502010153E-2</v>
      </c>
      <c r="V47" s="122">
        <f t="shared" si="20"/>
        <v>0.17441220016716794</v>
      </c>
      <c r="W47" s="122">
        <f t="shared" si="20"/>
        <v>0.12521710896491928</v>
      </c>
      <c r="DA47" s="130" t="s">
        <v>3461</v>
      </c>
    </row>
    <row r="48" spans="1:105" ht="12" customHeight="1" x14ac:dyDescent="0.25">
      <c r="A48" s="97" t="s">
        <v>53</v>
      </c>
      <c r="B48" s="98"/>
      <c r="C48" s="98">
        <v>1.1926367466480126E-2</v>
      </c>
      <c r="D48" s="98">
        <v>5.9814322787896709E-4</v>
      </c>
      <c r="E48" s="98">
        <v>7.7356267124751493E-2</v>
      </c>
      <c r="F48" s="98">
        <v>6.5190406413198306E-4</v>
      </c>
      <c r="G48" s="98">
        <v>5.4426241621335497E-3</v>
      </c>
      <c r="H48" s="98">
        <v>0.18819651668976312</v>
      </c>
      <c r="I48" s="98">
        <v>2.6397391129906078E-2</v>
      </c>
      <c r="J48" s="98">
        <v>2.1354311171037151E-2</v>
      </c>
      <c r="K48" s="98">
        <v>1.7594281146873558E-2</v>
      </c>
      <c r="L48" s="98">
        <v>5.8871987430142318E-2</v>
      </c>
      <c r="M48" s="98">
        <v>0.11278840189034768</v>
      </c>
      <c r="N48" s="98">
        <v>9.79981595583789E-2</v>
      </c>
      <c r="O48" s="98">
        <v>5.7790796777041721E-2</v>
      </c>
      <c r="P48" s="98">
        <v>3.0777194829076961E-2</v>
      </c>
      <c r="Q48" s="98">
        <v>6.9889744655818278E-2</v>
      </c>
      <c r="R48" s="98">
        <v>4.1688413591602018E-2</v>
      </c>
      <c r="S48" s="98">
        <v>1.7496884588832595E-2</v>
      </c>
      <c r="T48" s="98">
        <v>6.5772788668591195E-2</v>
      </c>
      <c r="U48" s="98">
        <v>3.3727071502010153E-2</v>
      </c>
      <c r="V48" s="98">
        <v>0.17441220016716794</v>
      </c>
      <c r="W48" s="98">
        <v>0.12521710896491928</v>
      </c>
      <c r="DA48" s="63" t="s">
        <v>3462</v>
      </c>
    </row>
    <row r="49" spans="1:105" ht="12" customHeight="1" x14ac:dyDescent="0.25">
      <c r="A49" s="121" t="s">
        <v>55</v>
      </c>
      <c r="B49" s="122"/>
      <c r="C49" s="122">
        <v>0.26487153401453117</v>
      </c>
      <c r="D49" s="122">
        <v>0.20038737620018557</v>
      </c>
      <c r="E49" s="122">
        <v>0.19697634270782874</v>
      </c>
      <c r="F49" s="122">
        <v>0.23118349152986706</v>
      </c>
      <c r="G49" s="122">
        <v>0.24963571910386675</v>
      </c>
      <c r="H49" s="122">
        <v>0.51019771791849544</v>
      </c>
      <c r="I49" s="122">
        <v>0.23250375839482665</v>
      </c>
      <c r="J49" s="122">
        <v>0.22813206916526033</v>
      </c>
      <c r="K49" s="122">
        <v>0.14730896627384057</v>
      </c>
      <c r="L49" s="122">
        <v>9.2555473265694105E-2</v>
      </c>
      <c r="M49" s="122">
        <v>0.24889653715841256</v>
      </c>
      <c r="N49" s="122">
        <v>0.46530585334276992</v>
      </c>
      <c r="O49" s="122">
        <v>0.32763867609451464</v>
      </c>
      <c r="P49" s="122">
        <v>0.33907081433310393</v>
      </c>
      <c r="Q49" s="122">
        <v>0.22284408616401324</v>
      </c>
      <c r="R49" s="122">
        <v>0.26164762863292335</v>
      </c>
      <c r="S49" s="122">
        <v>0.1299041246501505</v>
      </c>
      <c r="T49" s="122">
        <v>0.24177892331351153</v>
      </c>
      <c r="U49" s="122">
        <v>0.21848872261599372</v>
      </c>
      <c r="V49" s="122">
        <v>0.38730400070962673</v>
      </c>
      <c r="W49" s="122">
        <v>0.39951872609145439</v>
      </c>
      <c r="DA49" s="130" t="s">
        <v>3463</v>
      </c>
    </row>
    <row r="50" spans="1:105" ht="12" customHeight="1" x14ac:dyDescent="0.25">
      <c r="A50" s="97" t="s">
        <v>138</v>
      </c>
      <c r="B50" s="98"/>
      <c r="C50" s="98">
        <v>0.12317728276567663</v>
      </c>
      <c r="D50" s="98">
        <v>0.11714327163497555</v>
      </c>
      <c r="E50" s="98">
        <v>0.11855092400167229</v>
      </c>
      <c r="F50" s="98">
        <v>0.13209905797862337</v>
      </c>
      <c r="G50" s="98">
        <v>0.15052899476587625</v>
      </c>
      <c r="H50" s="98">
        <v>0.2434261293222357</v>
      </c>
      <c r="I50" s="98">
        <v>0.22178183081498221</v>
      </c>
      <c r="J50" s="98">
        <v>0.20390892518153464</v>
      </c>
      <c r="K50" s="98">
        <v>0.1443936695953707</v>
      </c>
      <c r="L50" s="98">
        <v>9.0530263589822024E-2</v>
      </c>
      <c r="M50" s="98">
        <v>0.1502539743623387</v>
      </c>
      <c r="N50" s="98">
        <v>0.24776310479833488</v>
      </c>
      <c r="O50" s="98">
        <v>0.1105002312826267</v>
      </c>
      <c r="P50" s="98">
        <v>3.7621212024059651E-2</v>
      </c>
      <c r="Q50" s="98">
        <v>0.21944743209096096</v>
      </c>
      <c r="R50" s="98">
        <v>0.25657618358551371</v>
      </c>
      <c r="S50" s="98">
        <v>9.8331174988008349E-2</v>
      </c>
      <c r="T50" s="98">
        <v>0.15232452028709895</v>
      </c>
      <c r="U50" s="98">
        <v>0.12697824376400998</v>
      </c>
      <c r="V50" s="98">
        <v>0.17624533796618252</v>
      </c>
      <c r="W50" s="98">
        <v>0.28466690787229276</v>
      </c>
      <c r="DA50" s="63" t="s">
        <v>3464</v>
      </c>
    </row>
    <row r="51" spans="1:105" ht="12" customHeight="1" x14ac:dyDescent="0.25">
      <c r="A51" s="97" t="s">
        <v>137</v>
      </c>
      <c r="B51" s="98"/>
      <c r="C51" s="98">
        <v>9.3337516452540595E-5</v>
      </c>
      <c r="D51" s="98">
        <v>2.8103017742885837E-4</v>
      </c>
      <c r="E51" s="98">
        <v>2.7799027546750751E-4</v>
      </c>
      <c r="F51" s="98">
        <v>2.7213893305918396E-4</v>
      </c>
      <c r="G51" s="98">
        <v>4.2815779362762355E-4</v>
      </c>
      <c r="H51" s="98">
        <v>1.0624517565460843E-3</v>
      </c>
      <c r="I51" s="98">
        <v>1.3716572299901949E-3</v>
      </c>
      <c r="J51" s="98">
        <v>1.4570618373860079E-3</v>
      </c>
      <c r="K51" s="98">
        <v>2.9152966784698853E-3</v>
      </c>
      <c r="L51" s="98">
        <v>4.9256125706387916E-4</v>
      </c>
      <c r="M51" s="98">
        <v>7.8007462285441796E-4</v>
      </c>
      <c r="N51" s="98">
        <v>7.1650210719464928E-3</v>
      </c>
      <c r="O51" s="98">
        <v>0</v>
      </c>
      <c r="P51" s="98">
        <v>0</v>
      </c>
      <c r="Q51" s="98">
        <v>3.3203930153535184E-3</v>
      </c>
      <c r="R51" s="98">
        <v>4.9949948662649426E-3</v>
      </c>
      <c r="S51" s="98">
        <v>0</v>
      </c>
      <c r="T51" s="98">
        <v>0</v>
      </c>
      <c r="U51" s="98">
        <v>0</v>
      </c>
      <c r="V51" s="98">
        <v>4.3330611766187006E-3</v>
      </c>
      <c r="W51" s="98">
        <v>5.2372676797392617E-3</v>
      </c>
      <c r="DA51" s="63" t="s">
        <v>3465</v>
      </c>
    </row>
    <row r="52" spans="1:105" ht="12" customHeight="1" x14ac:dyDescent="0.25">
      <c r="A52" s="100" t="s">
        <v>216</v>
      </c>
      <c r="B52" s="101"/>
      <c r="C52" s="101">
        <v>4.6453817454590811E-5</v>
      </c>
      <c r="D52" s="101">
        <v>1.4054247367778903E-4</v>
      </c>
      <c r="E52" s="101">
        <v>1.387210589495541E-4</v>
      </c>
      <c r="F52" s="101">
        <v>1.3747270816636661E-4</v>
      </c>
      <c r="G52" s="101">
        <v>2.1602581434266685E-4</v>
      </c>
      <c r="H52" s="101">
        <v>5.2186718571103463E-4</v>
      </c>
      <c r="I52" s="101">
        <v>6.8413552921372037E-4</v>
      </c>
      <c r="J52" s="101">
        <v>7.282457064705525E-4</v>
      </c>
      <c r="K52" s="101">
        <v>1.3750118918487082E-3</v>
      </c>
      <c r="L52" s="101">
        <v>2.4281312272184409E-4</v>
      </c>
      <c r="M52" s="101">
        <v>3.9123859869912117E-4</v>
      </c>
      <c r="N52" s="101">
        <v>3.3768589673570065E-3</v>
      </c>
      <c r="O52" s="101">
        <v>0</v>
      </c>
      <c r="P52" s="101">
        <v>0</v>
      </c>
      <c r="Q52" s="101">
        <v>1.5292279858542407E-3</v>
      </c>
      <c r="R52" s="101">
        <v>2.2874331368962684E-3</v>
      </c>
      <c r="S52" s="101">
        <v>0</v>
      </c>
      <c r="T52" s="101">
        <v>0</v>
      </c>
      <c r="U52" s="101">
        <v>0</v>
      </c>
      <c r="V52" s="101">
        <v>2.1059143248814693E-3</v>
      </c>
      <c r="W52" s="101">
        <v>2.6253475113954469E-3</v>
      </c>
      <c r="DA52" s="131" t="s">
        <v>3466</v>
      </c>
    </row>
    <row r="53" spans="1:105" ht="12" customHeight="1" x14ac:dyDescent="0.25">
      <c r="A53" s="103" t="s">
        <v>52</v>
      </c>
      <c r="B53" s="104"/>
      <c r="C53" s="104">
        <v>4.6883698997949777E-5</v>
      </c>
      <c r="D53" s="104">
        <v>1.4048770375106934E-4</v>
      </c>
      <c r="E53" s="104">
        <v>1.3926921651795344E-4</v>
      </c>
      <c r="F53" s="104">
        <v>1.3466622489281734E-4</v>
      </c>
      <c r="G53" s="104">
        <v>2.1213197928495668E-4</v>
      </c>
      <c r="H53" s="104">
        <v>5.4058457083504957E-4</v>
      </c>
      <c r="I53" s="104">
        <v>6.8752170077647458E-4</v>
      </c>
      <c r="J53" s="104">
        <v>7.2881613091545542E-4</v>
      </c>
      <c r="K53" s="104">
        <v>1.5402847866211771E-3</v>
      </c>
      <c r="L53" s="104">
        <v>2.497481343420351E-4</v>
      </c>
      <c r="M53" s="104">
        <v>3.8883602415529678E-4</v>
      </c>
      <c r="N53" s="104">
        <v>3.7881621045894862E-3</v>
      </c>
      <c r="O53" s="104">
        <v>0</v>
      </c>
      <c r="P53" s="104">
        <v>0</v>
      </c>
      <c r="Q53" s="104">
        <v>1.7911650294992777E-3</v>
      </c>
      <c r="R53" s="104">
        <v>2.7075617293686747E-3</v>
      </c>
      <c r="S53" s="104">
        <v>0</v>
      </c>
      <c r="T53" s="104">
        <v>0</v>
      </c>
      <c r="U53" s="104">
        <v>0</v>
      </c>
      <c r="V53" s="104">
        <v>2.2271468517372313E-3</v>
      </c>
      <c r="W53" s="104">
        <v>2.6119201683438148E-3</v>
      </c>
      <c r="DA53" s="132" t="s">
        <v>3467</v>
      </c>
    </row>
    <row r="54" spans="1:105" ht="12" customHeight="1" x14ac:dyDescent="0.25">
      <c r="A54" s="106" t="s">
        <v>122</v>
      </c>
      <c r="B54" s="101"/>
      <c r="C54" s="101">
        <v>0.13373678981290144</v>
      </c>
      <c r="D54" s="101">
        <v>6.7563862125277721E-2</v>
      </c>
      <c r="E54" s="101">
        <v>6.5206420967328996E-2</v>
      </c>
      <c r="F54" s="101">
        <v>8.6662096162522489E-2</v>
      </c>
      <c r="G54" s="101">
        <v>8.3054700918737248E-2</v>
      </c>
      <c r="H54" s="101">
        <v>0.23004536876237872</v>
      </c>
      <c r="I54" s="101">
        <v>3.3990610318281983E-4</v>
      </c>
      <c r="J54" s="101">
        <v>0</v>
      </c>
      <c r="K54" s="101">
        <v>0</v>
      </c>
      <c r="L54" s="101">
        <v>9.4832749765774683E-4</v>
      </c>
      <c r="M54" s="101">
        <v>5.2074444292275666E-2</v>
      </c>
      <c r="N54" s="101">
        <v>9.7857300507815922E-2</v>
      </c>
      <c r="O54" s="101">
        <v>0.12383803905944785</v>
      </c>
      <c r="P54" s="101">
        <v>0.19489890539734694</v>
      </c>
      <c r="Q54" s="101">
        <v>0</v>
      </c>
      <c r="R54" s="101">
        <v>0</v>
      </c>
      <c r="S54" s="101">
        <v>0</v>
      </c>
      <c r="T54" s="101">
        <v>1.7253557873906618E-3</v>
      </c>
      <c r="U54" s="101">
        <v>9.1510478851983754E-2</v>
      </c>
      <c r="V54" s="101">
        <v>0</v>
      </c>
      <c r="W54" s="101">
        <v>3.0862796105432831E-2</v>
      </c>
      <c r="DA54" s="131" t="s">
        <v>3468</v>
      </c>
    </row>
    <row r="55" spans="1:105" ht="12" customHeight="1" x14ac:dyDescent="0.25">
      <c r="A55" s="107" t="s">
        <v>121</v>
      </c>
      <c r="B55" s="104"/>
      <c r="C55" s="104">
        <v>7.8641239195006013E-3</v>
      </c>
      <c r="D55" s="104">
        <v>1.5399212262503426E-2</v>
      </c>
      <c r="E55" s="104">
        <v>1.2941007463359947E-2</v>
      </c>
      <c r="F55" s="104">
        <v>1.2150198455662002E-2</v>
      </c>
      <c r="G55" s="104">
        <v>1.5623865625625646E-2</v>
      </c>
      <c r="H55" s="104">
        <v>3.5663768077334998E-2</v>
      </c>
      <c r="I55" s="104">
        <v>9.0103642466714193E-3</v>
      </c>
      <c r="J55" s="104">
        <v>2.2766082146339676E-2</v>
      </c>
      <c r="K55" s="104">
        <v>0</v>
      </c>
      <c r="L55" s="104">
        <v>5.8432092115045522E-4</v>
      </c>
      <c r="M55" s="104">
        <v>4.5788043880943763E-2</v>
      </c>
      <c r="N55" s="104">
        <v>0.11252042696467264</v>
      </c>
      <c r="O55" s="104">
        <v>9.3300405752440099E-2</v>
      </c>
      <c r="P55" s="104">
        <v>0.10655069691169732</v>
      </c>
      <c r="Q55" s="104">
        <v>7.6261057698745921E-5</v>
      </c>
      <c r="R55" s="104">
        <v>7.6450181144707363E-5</v>
      </c>
      <c r="S55" s="104">
        <v>3.1572949662142136E-2</v>
      </c>
      <c r="T55" s="104">
        <v>8.7729047239021918E-2</v>
      </c>
      <c r="U55" s="104">
        <v>0</v>
      </c>
      <c r="V55" s="104">
        <v>0.20672560156682551</v>
      </c>
      <c r="W55" s="104">
        <v>7.8751754433989532E-2</v>
      </c>
      <c r="DA55" s="132" t="s">
        <v>3469</v>
      </c>
    </row>
    <row r="56" spans="1:105" ht="12" customHeight="1" x14ac:dyDescent="0.25">
      <c r="A56" s="108" t="s">
        <v>53</v>
      </c>
      <c r="B56" s="98"/>
      <c r="C56" s="98">
        <v>3.9147714651330641E-3</v>
      </c>
      <c r="D56" s="98">
        <v>7.7006690206627357E-3</v>
      </c>
      <c r="E56" s="98">
        <v>6.4556381146397444E-3</v>
      </c>
      <c r="F56" s="98">
        <v>6.1415542440567206E-3</v>
      </c>
      <c r="G56" s="98">
        <v>7.8784208780686583E-3</v>
      </c>
      <c r="H56" s="98">
        <v>1.7536945362832072E-2</v>
      </c>
      <c r="I56" s="98">
        <v>4.4944116578040805E-3</v>
      </c>
      <c r="J56" s="98">
        <v>1.1329948854794873E-2</v>
      </c>
      <c r="K56" s="98">
        <v>0</v>
      </c>
      <c r="L56" s="98">
        <v>2.653412161807185E-4</v>
      </c>
      <c r="M56" s="98">
        <v>2.2369038721153249E-2</v>
      </c>
      <c r="N56" s="98">
        <v>5.131957713435157E-2</v>
      </c>
      <c r="O56" s="98">
        <v>5.0242740231260019E-2</v>
      </c>
      <c r="P56" s="98">
        <v>6.2164546260965334E-2</v>
      </c>
      <c r="Q56" s="98">
        <v>3.218762658935917E-5</v>
      </c>
      <c r="R56" s="98">
        <v>3.1732680722546901E-5</v>
      </c>
      <c r="S56" s="98">
        <v>1.3132602435601269E-2</v>
      </c>
      <c r="T56" s="98">
        <v>4.17263159828365E-2</v>
      </c>
      <c r="U56" s="98">
        <v>0</v>
      </c>
      <c r="V56" s="98">
        <v>9.8487025537039141E-2</v>
      </c>
      <c r="W56" s="98">
        <v>3.9298898701640154E-2</v>
      </c>
      <c r="DA56" s="63" t="s">
        <v>3470</v>
      </c>
    </row>
    <row r="57" spans="1:105" ht="12" customHeight="1" x14ac:dyDescent="0.25">
      <c r="A57" s="108" t="s">
        <v>52</v>
      </c>
      <c r="B57" s="98"/>
      <c r="C57" s="98">
        <v>3.9493524543675364E-3</v>
      </c>
      <c r="D57" s="98">
        <v>7.6985432418406902E-3</v>
      </c>
      <c r="E57" s="98">
        <v>6.4853693487202024E-3</v>
      </c>
      <c r="F57" s="98">
        <v>6.0086442116052815E-3</v>
      </c>
      <c r="G57" s="98">
        <v>7.7454447475569883E-3</v>
      </c>
      <c r="H57" s="98">
        <v>1.8126822714502923E-2</v>
      </c>
      <c r="I57" s="98">
        <v>4.5159525888673387E-3</v>
      </c>
      <c r="J57" s="98">
        <v>1.1436133291544805E-2</v>
      </c>
      <c r="K57" s="98">
        <v>0</v>
      </c>
      <c r="L57" s="98">
        <v>3.1897970496973672E-4</v>
      </c>
      <c r="M57" s="98">
        <v>2.341900515979051E-2</v>
      </c>
      <c r="N57" s="98">
        <v>6.120084983032107E-2</v>
      </c>
      <c r="O57" s="98">
        <v>4.305766552118008E-2</v>
      </c>
      <c r="P57" s="98">
        <v>4.4386150650731981E-2</v>
      </c>
      <c r="Q57" s="98">
        <v>4.4073431109386758E-5</v>
      </c>
      <c r="R57" s="98">
        <v>4.4717500422160462E-5</v>
      </c>
      <c r="S57" s="98">
        <v>1.8440347226540869E-2</v>
      </c>
      <c r="T57" s="98">
        <v>4.6002731256185425E-2</v>
      </c>
      <c r="U57" s="98">
        <v>0</v>
      </c>
      <c r="V57" s="98">
        <v>0.10823857602978637</v>
      </c>
      <c r="W57" s="98">
        <v>3.9452855732349378E-2</v>
      </c>
      <c r="DA57" s="63" t="s">
        <v>3471</v>
      </c>
    </row>
    <row r="58" spans="1:105" ht="12" customHeight="1" x14ac:dyDescent="0.25">
      <c r="A58" s="121" t="s">
        <v>54</v>
      </c>
      <c r="B58" s="122"/>
      <c r="C58" s="122">
        <v>0.13595666063679654</v>
      </c>
      <c r="D58" s="122">
        <v>0.10610367783365046</v>
      </c>
      <c r="E58" s="122">
        <v>0.10070013472402592</v>
      </c>
      <c r="F58" s="122">
        <v>0.1188495752357074</v>
      </c>
      <c r="G58" s="122">
        <v>0.14905604815354168</v>
      </c>
      <c r="H58" s="122">
        <v>0.29145967467279288</v>
      </c>
      <c r="I58" s="122">
        <v>0.127913933776648</v>
      </c>
      <c r="J58" s="122">
        <v>0.13075510748177149</v>
      </c>
      <c r="K58" s="122">
        <v>9.1212328449882946E-2</v>
      </c>
      <c r="L58" s="122">
        <v>4.6553430409311987E-2</v>
      </c>
      <c r="M58" s="122">
        <v>0.15782829818396507</v>
      </c>
      <c r="N58" s="122">
        <v>0.30882835179614238</v>
      </c>
      <c r="O58" s="122">
        <v>0.1858578060128018</v>
      </c>
      <c r="P58" s="122">
        <v>0.16513457689699315</v>
      </c>
      <c r="Q58" s="122">
        <v>0.1011057950550983</v>
      </c>
      <c r="R58" s="122">
        <v>0.12232021040377798</v>
      </c>
      <c r="S58" s="122">
        <v>6.7174106871562833E-2</v>
      </c>
      <c r="T58" s="122">
        <v>0.12276904023481294</v>
      </c>
      <c r="U58" s="122">
        <v>0.11515379883287434</v>
      </c>
      <c r="V58" s="122">
        <v>0.14644221067150059</v>
      </c>
      <c r="W58" s="122">
        <v>0.11761125764813762</v>
      </c>
      <c r="DA58" s="130" t="s">
        <v>3472</v>
      </c>
    </row>
    <row r="59" spans="1:105" ht="12" customHeight="1" x14ac:dyDescent="0.25">
      <c r="A59" s="97" t="s">
        <v>50</v>
      </c>
      <c r="B59" s="98"/>
      <c r="C59" s="98">
        <v>1.1091070851405585E-2</v>
      </c>
      <c r="D59" s="98">
        <v>3.610253123357269E-5</v>
      </c>
      <c r="E59" s="98">
        <v>2.2929708446198685E-5</v>
      </c>
      <c r="F59" s="98">
        <v>1.3350161906076241E-2</v>
      </c>
      <c r="G59" s="98">
        <v>7.9093876901100368E-2</v>
      </c>
      <c r="H59" s="98">
        <v>8.9492164883332975E-2</v>
      </c>
      <c r="I59" s="98">
        <v>0</v>
      </c>
      <c r="J59" s="98">
        <v>2.0737978361423173E-3</v>
      </c>
      <c r="K59" s="98">
        <v>2.3739106089828734E-2</v>
      </c>
      <c r="L59" s="98">
        <v>4.1380334249506705E-4</v>
      </c>
      <c r="M59" s="98">
        <v>1.7680780296590488E-3</v>
      </c>
      <c r="N59" s="98">
        <v>5.504340512174204E-3</v>
      </c>
      <c r="O59" s="98">
        <v>9.6117929491008943E-3</v>
      </c>
      <c r="P59" s="98">
        <v>1.34738939182992E-2</v>
      </c>
      <c r="Q59" s="98">
        <v>1.8122667549374915E-3</v>
      </c>
      <c r="R59" s="98">
        <v>9.0377597419067611E-3</v>
      </c>
      <c r="S59" s="98">
        <v>6.1344696718780541E-3</v>
      </c>
      <c r="T59" s="98">
        <v>8.838216544430004E-3</v>
      </c>
      <c r="U59" s="98">
        <v>1.0607824563681411E-2</v>
      </c>
      <c r="V59" s="98">
        <v>1.6240591502477565E-2</v>
      </c>
      <c r="W59" s="98">
        <v>1.6886939618737293E-4</v>
      </c>
      <c r="DA59" s="63" t="s">
        <v>3473</v>
      </c>
    </row>
    <row r="60" spans="1:105" ht="12" customHeight="1" x14ac:dyDescent="0.25">
      <c r="A60" s="109" t="s">
        <v>120</v>
      </c>
      <c r="B60" s="33"/>
      <c r="C60" s="33">
        <v>0.12486558978539095</v>
      </c>
      <c r="D60" s="33">
        <v>0.10606757530241689</v>
      </c>
      <c r="E60" s="33">
        <v>0.10067720501557972</v>
      </c>
      <c r="F60" s="33">
        <v>0.10549941332963116</v>
      </c>
      <c r="G60" s="33">
        <v>6.9962171252441294E-2</v>
      </c>
      <c r="H60" s="33">
        <v>0.2019675097894599</v>
      </c>
      <c r="I60" s="33">
        <v>0.127913933776648</v>
      </c>
      <c r="J60" s="33">
        <v>0.12868130964562918</v>
      </c>
      <c r="K60" s="33">
        <v>6.7473222360054208E-2</v>
      </c>
      <c r="L60" s="33">
        <v>4.6139627066816923E-2</v>
      </c>
      <c r="M60" s="33">
        <v>0.15606022015430601</v>
      </c>
      <c r="N60" s="33">
        <v>0.30332401128396819</v>
      </c>
      <c r="O60" s="33">
        <v>0.17624601306370091</v>
      </c>
      <c r="P60" s="33">
        <v>0.15166068297869395</v>
      </c>
      <c r="Q60" s="33">
        <v>9.9293528300160805E-2</v>
      </c>
      <c r="R60" s="33">
        <v>0.11328245066187122</v>
      </c>
      <c r="S60" s="33">
        <v>6.1039637199684783E-2</v>
      </c>
      <c r="T60" s="33">
        <v>0.11393082369038295</v>
      </c>
      <c r="U60" s="33">
        <v>0.10454597426919293</v>
      </c>
      <c r="V60" s="33">
        <v>0.13020161916902304</v>
      </c>
      <c r="W60" s="33">
        <v>0.11744238825195025</v>
      </c>
      <c r="DA60" s="60" t="s">
        <v>3474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3.8983855164654022</v>
      </c>
      <c r="D62" s="117">
        <f t="shared" si="21"/>
        <v>4.6425346509267795</v>
      </c>
      <c r="E62" s="117">
        <f t="shared" si="21"/>
        <v>4.5248714827555769</v>
      </c>
      <c r="F62" s="117">
        <f t="shared" si="21"/>
        <v>4.2771774141524252</v>
      </c>
      <c r="G62" s="117">
        <f t="shared" si="21"/>
        <v>3.9343630389146083</v>
      </c>
      <c r="H62" s="117">
        <f t="shared" si="21"/>
        <v>4.3425785462229261</v>
      </c>
      <c r="I62" s="117">
        <f t="shared" si="21"/>
        <v>3.6834711627445307</v>
      </c>
      <c r="J62" s="117">
        <f t="shared" si="21"/>
        <v>5.2281168205669335</v>
      </c>
      <c r="K62" s="117">
        <f t="shared" si="21"/>
        <v>5.7248881036289161</v>
      </c>
      <c r="L62" s="117">
        <f t="shared" si="21"/>
        <v>4.5513676109177021</v>
      </c>
      <c r="M62" s="117">
        <f t="shared" si="21"/>
        <v>4.743462751851343</v>
      </c>
      <c r="N62" s="117">
        <f t="shared" si="21"/>
        <v>7.2516471008270988</v>
      </c>
      <c r="O62" s="117">
        <f t="shared" si="21"/>
        <v>3.8994472621516523</v>
      </c>
      <c r="P62" s="117">
        <f t="shared" si="21"/>
        <v>9.7413620590362555</v>
      </c>
      <c r="Q62" s="117">
        <f t="shared" si="21"/>
        <v>8.2597878872037587</v>
      </c>
      <c r="R62" s="117">
        <f t="shared" ref="R62:V62" si="22">R63+R66+R68+R77</f>
        <v>10.931413618201939</v>
      </c>
      <c r="S62" s="117">
        <f t="shared" si="22"/>
        <v>11.07208117548279</v>
      </c>
      <c r="T62" s="117">
        <f t="shared" si="22"/>
        <v>8.2891783305435389</v>
      </c>
      <c r="U62" s="117">
        <f t="shared" si="22"/>
        <v>6.234752574356424</v>
      </c>
      <c r="V62" s="117">
        <f t="shared" si="22"/>
        <v>7.4071037975363421</v>
      </c>
      <c r="W62" s="117">
        <f t="shared" ref="W62" si="23">W63+W66+W68+W77</f>
        <v>2.2958450191406947</v>
      </c>
      <c r="DA62" s="129" t="s">
        <v>3475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3.4549651378748223</v>
      </c>
      <c r="D63" s="122">
        <f t="shared" si="24"/>
        <v>4.1163456890587566</v>
      </c>
      <c r="E63" s="122">
        <f t="shared" si="24"/>
        <v>3.9306321535286175</v>
      </c>
      <c r="F63" s="122">
        <f t="shared" si="24"/>
        <v>3.8439923537334928</v>
      </c>
      <c r="G63" s="122">
        <f t="shared" si="24"/>
        <v>3.5332793353444889</v>
      </c>
      <c r="H63" s="122">
        <f t="shared" si="24"/>
        <v>3.7953005611556381</v>
      </c>
      <c r="I63" s="122">
        <f t="shared" si="24"/>
        <v>3.2640719043732336</v>
      </c>
      <c r="J63" s="122">
        <f t="shared" si="24"/>
        <v>4.6311473806446646</v>
      </c>
      <c r="K63" s="122">
        <f t="shared" si="24"/>
        <v>5.0804849500174063</v>
      </c>
      <c r="L63" s="122">
        <f t="shared" si="24"/>
        <v>3.9132182278062162</v>
      </c>
      <c r="M63" s="122">
        <f t="shared" si="24"/>
        <v>4.0353767342619635</v>
      </c>
      <c r="N63" s="122">
        <f t="shared" si="24"/>
        <v>6.2373111783976425</v>
      </c>
      <c r="O63" s="122">
        <f t="shared" si="24"/>
        <v>3.3360622139994001</v>
      </c>
      <c r="P63" s="122">
        <f t="shared" si="24"/>
        <v>8.1496175971767215</v>
      </c>
      <c r="Q63" s="122">
        <f t="shared" si="24"/>
        <v>7.0244093383601429</v>
      </c>
      <c r="R63" s="122">
        <f t="shared" ref="R63:V63" si="25">SUM(R64:R65)</f>
        <v>9.4560935050345272</v>
      </c>
      <c r="S63" s="122">
        <f t="shared" si="25"/>
        <v>9.6920657617914099</v>
      </c>
      <c r="T63" s="122">
        <f t="shared" si="25"/>
        <v>6.9458334821202001</v>
      </c>
      <c r="U63" s="122">
        <f t="shared" si="25"/>
        <v>5.087078091351442</v>
      </c>
      <c r="V63" s="122">
        <f t="shared" si="25"/>
        <v>6.1174392528837238</v>
      </c>
      <c r="W63" s="122">
        <f t="shared" ref="W63" si="26">SUM(W64:W65)</f>
        <v>1.8680264346424704</v>
      </c>
      <c r="DA63" s="130" t="s">
        <v>3476</v>
      </c>
    </row>
    <row r="64" spans="1:105" ht="12" customHeight="1" x14ac:dyDescent="0.25">
      <c r="A64" s="97" t="s">
        <v>217</v>
      </c>
      <c r="B64" s="98"/>
      <c r="C64" s="98">
        <v>3.3723829837165344</v>
      </c>
      <c r="D64" s="98">
        <v>4.0198306097206586</v>
      </c>
      <c r="E64" s="98">
        <v>3.8423988025183444</v>
      </c>
      <c r="F64" s="98">
        <v>3.7566134092259755</v>
      </c>
      <c r="G64" s="98">
        <v>3.4545606949203944</v>
      </c>
      <c r="H64" s="98">
        <v>3.7136084973252257</v>
      </c>
      <c r="I64" s="98">
        <v>3.1932539682531256</v>
      </c>
      <c r="J64" s="98">
        <v>4.5315886256544635</v>
      </c>
      <c r="K64" s="98">
        <v>4.9732456775290377</v>
      </c>
      <c r="L64" s="98">
        <v>3.8322302077188906</v>
      </c>
      <c r="M64" s="98">
        <v>3.9524462206437416</v>
      </c>
      <c r="N64" s="98">
        <v>6.1125886236469729</v>
      </c>
      <c r="O64" s="98">
        <v>3.2694533327928204</v>
      </c>
      <c r="P64" s="98">
        <v>7.9866195283025929</v>
      </c>
      <c r="Q64" s="98">
        <v>6.8869248644329462</v>
      </c>
      <c r="R64" s="98">
        <v>9.2720995381362368</v>
      </c>
      <c r="S64" s="98">
        <v>9.5064401350104664</v>
      </c>
      <c r="T64" s="98">
        <v>6.8119247388249011</v>
      </c>
      <c r="U64" s="98">
        <v>4.9879614844920601</v>
      </c>
      <c r="V64" s="98">
        <v>6.0006094782456252</v>
      </c>
      <c r="W64" s="98">
        <v>1.8325143945977322</v>
      </c>
      <c r="DA64" s="63" t="s">
        <v>3477</v>
      </c>
    </row>
    <row r="65" spans="1:105" ht="12" customHeight="1" x14ac:dyDescent="0.25">
      <c r="A65" s="97" t="s">
        <v>53</v>
      </c>
      <c r="B65" s="98"/>
      <c r="C65" s="98">
        <v>8.2582154158287943E-2</v>
      </c>
      <c r="D65" s="98">
        <v>9.6515079338098123E-2</v>
      </c>
      <c r="E65" s="98">
        <v>8.82333510102732E-2</v>
      </c>
      <c r="F65" s="98">
        <v>8.7378944507517264E-2</v>
      </c>
      <c r="G65" s="98">
        <v>7.8718640424094391E-2</v>
      </c>
      <c r="H65" s="98">
        <v>8.1692063830412456E-2</v>
      </c>
      <c r="I65" s="98">
        <v>7.0817936120107935E-2</v>
      </c>
      <c r="J65" s="98">
        <v>9.9558754990201254E-2</v>
      </c>
      <c r="K65" s="98">
        <v>0.10723927248836887</v>
      </c>
      <c r="L65" s="98">
        <v>8.0988020087325668E-2</v>
      </c>
      <c r="M65" s="98">
        <v>8.2930513618221555E-2</v>
      </c>
      <c r="N65" s="98">
        <v>0.12472255475066922</v>
      </c>
      <c r="O65" s="98">
        <v>6.6608881206579554E-2</v>
      </c>
      <c r="P65" s="98">
        <v>0.16299806887412838</v>
      </c>
      <c r="Q65" s="98">
        <v>0.13748447392719645</v>
      </c>
      <c r="R65" s="98">
        <v>0.18399396689829062</v>
      </c>
      <c r="S65" s="98">
        <v>0.18562562678094274</v>
      </c>
      <c r="T65" s="98">
        <v>0.13390874329529917</v>
      </c>
      <c r="U65" s="98">
        <v>9.9116606859382256E-2</v>
      </c>
      <c r="V65" s="98">
        <v>0.11682977463809838</v>
      </c>
      <c r="W65" s="98">
        <v>3.5512040044738118E-2</v>
      </c>
      <c r="DA65" s="63" t="s">
        <v>3478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1.2449964086959741E-2</v>
      </c>
      <c r="D66" s="122">
        <f t="shared" si="27"/>
        <v>9.9690537979827852E-4</v>
      </c>
      <c r="E66" s="122">
        <f t="shared" si="27"/>
        <v>0.122363549815516</v>
      </c>
      <c r="F66" s="122">
        <f t="shared" si="27"/>
        <v>7.7043207579234379E-4</v>
      </c>
      <c r="G66" s="122">
        <f t="shared" si="27"/>
        <v>5.4426241621335497E-3</v>
      </c>
      <c r="H66" s="122">
        <f t="shared" si="27"/>
        <v>0.10876949217284695</v>
      </c>
      <c r="I66" s="122">
        <f t="shared" si="27"/>
        <v>2.9187359298107531E-2</v>
      </c>
      <c r="J66" s="122">
        <f t="shared" si="27"/>
        <v>3.3383906464054751E-2</v>
      </c>
      <c r="K66" s="122">
        <f t="shared" si="27"/>
        <v>4.8328595049007113E-2</v>
      </c>
      <c r="L66" s="122">
        <f t="shared" si="27"/>
        <v>0.17547706967645096</v>
      </c>
      <c r="M66" s="122">
        <f t="shared" si="27"/>
        <v>0.14914782092078871</v>
      </c>
      <c r="N66" s="122">
        <f t="shared" si="27"/>
        <v>0.11468594346232525</v>
      </c>
      <c r="O66" s="122">
        <f t="shared" si="27"/>
        <v>5.8692369269663272E-2</v>
      </c>
      <c r="P66" s="122">
        <f t="shared" si="27"/>
        <v>0.10366570114584303</v>
      </c>
      <c r="Q66" s="122">
        <f t="shared" si="27"/>
        <v>0.22324835555139783</v>
      </c>
      <c r="R66" s="122">
        <f t="shared" si="27"/>
        <v>0.15488211937012406</v>
      </c>
      <c r="S66" s="122">
        <f t="shared" si="27"/>
        <v>0.10183670615527911</v>
      </c>
      <c r="T66" s="122">
        <f t="shared" si="27"/>
        <v>0.21089197474762969</v>
      </c>
      <c r="U66" s="122">
        <f t="shared" si="27"/>
        <v>0.10235433003653517</v>
      </c>
      <c r="V66" s="122">
        <f t="shared" si="27"/>
        <v>0.31148411899773359</v>
      </c>
      <c r="W66" s="122">
        <f t="shared" si="27"/>
        <v>8.5161812961986855E-2</v>
      </c>
      <c r="DA66" s="130" t="s">
        <v>3479</v>
      </c>
    </row>
    <row r="67" spans="1:105" ht="12" customHeight="1" x14ac:dyDescent="0.25">
      <c r="A67" s="97" t="s">
        <v>53</v>
      </c>
      <c r="B67" s="98"/>
      <c r="C67" s="98">
        <v>1.2449964086959741E-2</v>
      </c>
      <c r="D67" s="98">
        <v>9.9690537979827852E-4</v>
      </c>
      <c r="E67" s="98">
        <v>0.122363549815516</v>
      </c>
      <c r="F67" s="98">
        <v>7.7043207579234379E-4</v>
      </c>
      <c r="G67" s="98">
        <v>5.4426241621335497E-3</v>
      </c>
      <c r="H67" s="98">
        <v>0.10876949217284695</v>
      </c>
      <c r="I67" s="98">
        <v>2.9187359298107531E-2</v>
      </c>
      <c r="J67" s="98">
        <v>3.3383906464054751E-2</v>
      </c>
      <c r="K67" s="98">
        <v>4.8328595049007113E-2</v>
      </c>
      <c r="L67" s="98">
        <v>0.17547706967645096</v>
      </c>
      <c r="M67" s="98">
        <v>0.14914782092078871</v>
      </c>
      <c r="N67" s="98">
        <v>0.11468594346232525</v>
      </c>
      <c r="O67" s="98">
        <v>5.8692369269663272E-2</v>
      </c>
      <c r="P67" s="98">
        <v>0.10366570114584303</v>
      </c>
      <c r="Q67" s="98">
        <v>0.22324835555139783</v>
      </c>
      <c r="R67" s="98">
        <v>0.15488211937012406</v>
      </c>
      <c r="S67" s="98">
        <v>0.10183670615527911</v>
      </c>
      <c r="T67" s="98">
        <v>0.21089197474762969</v>
      </c>
      <c r="U67" s="98">
        <v>0.10235433003653517</v>
      </c>
      <c r="V67" s="98">
        <v>0.31148411899773359</v>
      </c>
      <c r="W67" s="98">
        <v>8.5161812961986855E-2</v>
      </c>
      <c r="DA67" s="63" t="s">
        <v>3480</v>
      </c>
    </row>
    <row r="68" spans="1:105" ht="12" customHeight="1" x14ac:dyDescent="0.25">
      <c r="A68" s="121" t="s">
        <v>55</v>
      </c>
      <c r="B68" s="122"/>
      <c r="C68" s="122">
        <v>0.27216791244247124</v>
      </c>
      <c r="D68" s="122">
        <v>0.34453439776114114</v>
      </c>
      <c r="E68" s="122">
        <v>0.31488855430305623</v>
      </c>
      <c r="F68" s="122">
        <v>0.28596172692489213</v>
      </c>
      <c r="G68" s="122">
        <v>0.26149618279377268</v>
      </c>
      <c r="H68" s="122">
        <v>0.28396202574275642</v>
      </c>
      <c r="I68" s="122">
        <v>0.25564076727754181</v>
      </c>
      <c r="J68" s="122">
        <v>0.36307347757773573</v>
      </c>
      <c r="K68" s="122">
        <v>0.36009999679301791</v>
      </c>
      <c r="L68" s="122">
        <v>0.3090457441143396</v>
      </c>
      <c r="M68" s="122">
        <v>0.35647105155798814</v>
      </c>
      <c r="N68" s="122">
        <v>0.52066436810460448</v>
      </c>
      <c r="O68" s="122">
        <v>0.32234589030113464</v>
      </c>
      <c r="P68" s="122">
        <v>1.0085058858977711</v>
      </c>
      <c r="Q68" s="122">
        <v>0.65483792972207489</v>
      </c>
      <c r="R68" s="122">
        <v>0.87685570963509474</v>
      </c>
      <c r="S68" s="122">
        <v>0.81996478133555728</v>
      </c>
      <c r="T68" s="122">
        <v>0.75133532192650443</v>
      </c>
      <c r="U68" s="122">
        <v>0.75019607390889709</v>
      </c>
      <c r="V68" s="122">
        <v>0.68354675576735058</v>
      </c>
      <c r="W68" s="122">
        <v>0.26252841579623831</v>
      </c>
      <c r="DA68" s="130" t="s">
        <v>3481</v>
      </c>
    </row>
    <row r="69" spans="1:105" ht="12" customHeight="1" x14ac:dyDescent="0.25">
      <c r="A69" s="97" t="s">
        <v>134</v>
      </c>
      <c r="B69" s="98"/>
      <c r="C69" s="98">
        <v>0.20911690817826969</v>
      </c>
      <c r="D69" s="98">
        <v>0.29541680790169367</v>
      </c>
      <c r="E69" s="98">
        <v>0.2636736285771285</v>
      </c>
      <c r="F69" s="98">
        <v>0.22778415285481116</v>
      </c>
      <c r="G69" s="98">
        <v>0.2101141883817248</v>
      </c>
      <c r="H69" s="98">
        <v>0.26552098587392403</v>
      </c>
      <c r="I69" s="98">
        <v>0.2220126527864123</v>
      </c>
      <c r="J69" s="98">
        <v>0.31299224280475468</v>
      </c>
      <c r="K69" s="98">
        <v>0.27881065713688902</v>
      </c>
      <c r="L69" s="98">
        <v>0.20671414192070034</v>
      </c>
      <c r="M69" s="98">
        <v>0.29506780649621273</v>
      </c>
      <c r="N69" s="98">
        <v>0.39251390405265202</v>
      </c>
      <c r="O69" s="98">
        <v>0.32194323226220567</v>
      </c>
      <c r="P69" s="98">
        <v>0.97041755262312446</v>
      </c>
      <c r="Q69" s="98">
        <v>0.2518706950831191</v>
      </c>
      <c r="R69" s="98">
        <v>0.65913915515455712</v>
      </c>
      <c r="S69" s="98">
        <v>0.67638175816765655</v>
      </c>
      <c r="T69" s="98">
        <v>0.67505551433248889</v>
      </c>
      <c r="U69" s="98">
        <v>0.67549910817567016</v>
      </c>
      <c r="V69" s="98">
        <v>0.28466622995998786</v>
      </c>
      <c r="W69" s="98">
        <v>0.18809959104574803</v>
      </c>
      <c r="DA69" s="63" t="s">
        <v>3482</v>
      </c>
    </row>
    <row r="70" spans="1:105" ht="12" customHeight="1" x14ac:dyDescent="0.25">
      <c r="A70" s="97" t="s">
        <v>133</v>
      </c>
      <c r="B70" s="98"/>
      <c r="C70" s="98">
        <v>2.2856053456348953E-3</v>
      </c>
      <c r="D70" s="98">
        <v>7.4483752707644466E-3</v>
      </c>
      <c r="E70" s="98">
        <v>8.538704706821082E-3</v>
      </c>
      <c r="F70" s="98">
        <v>8.7714267609887205E-3</v>
      </c>
      <c r="G70" s="98">
        <v>1.4712113368842299E-2</v>
      </c>
      <c r="H70" s="98">
        <v>1.8441039868832401E-2</v>
      </c>
      <c r="I70" s="98">
        <v>3.362811449112954E-2</v>
      </c>
      <c r="J70" s="98">
        <v>5.0081234772981043E-2</v>
      </c>
      <c r="K70" s="98">
        <v>8.1289339656128889E-2</v>
      </c>
      <c r="L70" s="98">
        <v>9.3500453026043068E-2</v>
      </c>
      <c r="M70" s="98">
        <v>2.9938140770707292E-2</v>
      </c>
      <c r="N70" s="98">
        <v>0.12815046405195246</v>
      </c>
      <c r="O70" s="98">
        <v>0</v>
      </c>
      <c r="P70" s="98">
        <v>0</v>
      </c>
      <c r="Q70" s="98">
        <v>0.29406644424514661</v>
      </c>
      <c r="R70" s="98">
        <v>0.18216722024824872</v>
      </c>
      <c r="S70" s="98">
        <v>0.12682686315064601</v>
      </c>
      <c r="T70" s="98">
        <v>7.6197277916462386E-2</v>
      </c>
      <c r="U70" s="98">
        <v>6.6879914614951602E-2</v>
      </c>
      <c r="V70" s="98">
        <v>0.34412874708652086</v>
      </c>
      <c r="W70" s="98">
        <v>4.8371635265676727E-2</v>
      </c>
      <c r="DA70" s="63" t="s">
        <v>3483</v>
      </c>
    </row>
    <row r="71" spans="1:105" ht="12" customHeight="1" x14ac:dyDescent="0.25">
      <c r="A71" s="100" t="s">
        <v>217</v>
      </c>
      <c r="B71" s="101"/>
      <c r="C71" s="101">
        <v>1.1376275654295606E-3</v>
      </c>
      <c r="D71" s="101">
        <v>3.7249559166793334E-3</v>
      </c>
      <c r="E71" s="101">
        <v>4.2622585707679335E-3</v>
      </c>
      <c r="F71" s="101">
        <v>4.4297825447883995E-3</v>
      </c>
      <c r="G71" s="101">
        <v>7.4299149389902694E-3</v>
      </c>
      <c r="H71" s="101">
        <v>9.0477125668351061E-3</v>
      </c>
      <c r="I71" s="101">
        <v>1.6774667836308637E-2</v>
      </c>
      <c r="J71" s="101">
        <v>2.5072534761168275E-2</v>
      </c>
      <c r="K71" s="101">
        <v>3.8254632512695584E-2</v>
      </c>
      <c r="L71" s="101">
        <v>4.685624640671638E-2</v>
      </c>
      <c r="M71" s="101">
        <v>1.5137209817491256E-2</v>
      </c>
      <c r="N71" s="101">
        <v>6.0389146164383026E-2</v>
      </c>
      <c r="O71" s="101">
        <v>0</v>
      </c>
      <c r="P71" s="101">
        <v>0</v>
      </c>
      <c r="Q71" s="101">
        <v>0.13755930506542699</v>
      </c>
      <c r="R71" s="101">
        <v>8.4545718104559117E-2</v>
      </c>
      <c r="S71" s="101">
        <v>5.7088942748696136E-2</v>
      </c>
      <c r="T71" s="101">
        <v>3.5931631175171209E-2</v>
      </c>
      <c r="U71" s="101">
        <v>3.3734350031938892E-2</v>
      </c>
      <c r="V71" s="101">
        <v>0.16813199465526532</v>
      </c>
      <c r="W71" s="101">
        <v>2.4206354740662107E-2</v>
      </c>
      <c r="DA71" s="131" t="s">
        <v>3484</v>
      </c>
    </row>
    <row r="72" spans="1:105" ht="12" customHeight="1" x14ac:dyDescent="0.25">
      <c r="A72" s="103" t="s">
        <v>52</v>
      </c>
      <c r="B72" s="104"/>
      <c r="C72" s="104">
        <v>1.1479777802053349E-3</v>
      </c>
      <c r="D72" s="104">
        <v>3.7234193540851132E-3</v>
      </c>
      <c r="E72" s="104">
        <v>4.2764461360531494E-3</v>
      </c>
      <c r="F72" s="104">
        <v>4.3416442162003211E-3</v>
      </c>
      <c r="G72" s="104">
        <v>7.2821984298520308E-3</v>
      </c>
      <c r="H72" s="104">
        <v>9.3933273019972952E-3</v>
      </c>
      <c r="I72" s="104">
        <v>1.68534466548209E-2</v>
      </c>
      <c r="J72" s="104">
        <v>2.5008700011812771E-2</v>
      </c>
      <c r="K72" s="104">
        <v>4.3034707143433312E-2</v>
      </c>
      <c r="L72" s="104">
        <v>4.6644206619326688E-2</v>
      </c>
      <c r="M72" s="104">
        <v>1.4800930953216034E-2</v>
      </c>
      <c r="N72" s="104">
        <v>6.7761317887569422E-2</v>
      </c>
      <c r="O72" s="104">
        <v>0</v>
      </c>
      <c r="P72" s="104">
        <v>0</v>
      </c>
      <c r="Q72" s="104">
        <v>0.15650713917971959</v>
      </c>
      <c r="R72" s="104">
        <v>9.7621502143689587E-2</v>
      </c>
      <c r="S72" s="104">
        <v>6.9737920401949885E-2</v>
      </c>
      <c r="T72" s="104">
        <v>4.0265646741291183E-2</v>
      </c>
      <c r="U72" s="104">
        <v>3.3145564583012717E-2</v>
      </c>
      <c r="V72" s="104">
        <v>0.17599675243125551</v>
      </c>
      <c r="W72" s="104">
        <v>2.4165280525014619E-2</v>
      </c>
      <c r="DA72" s="132" t="s">
        <v>3485</v>
      </c>
    </row>
    <row r="73" spans="1:105" ht="12" customHeight="1" x14ac:dyDescent="0.25">
      <c r="A73" s="106" t="s">
        <v>122</v>
      </c>
      <c r="B73" s="101"/>
      <c r="C73" s="101">
        <v>5.7342192035960499E-2</v>
      </c>
      <c r="D73" s="101">
        <v>3.3969608457431306E-2</v>
      </c>
      <c r="E73" s="101">
        <v>3.5651102681854105E-2</v>
      </c>
      <c r="F73" s="101">
        <v>4.3331048081261245E-2</v>
      </c>
      <c r="G73" s="101">
        <v>3.0866730953687523E-2</v>
      </c>
      <c r="H73" s="101">
        <v>0</v>
      </c>
      <c r="I73" s="101">
        <v>0</v>
      </c>
      <c r="J73" s="101">
        <v>0</v>
      </c>
      <c r="K73" s="101">
        <v>0</v>
      </c>
      <c r="L73" s="101">
        <v>5.3252236406935013E-3</v>
      </c>
      <c r="M73" s="101">
        <v>1.6722741677885528E-2</v>
      </c>
      <c r="N73" s="101">
        <v>0</v>
      </c>
      <c r="O73" s="101">
        <v>2.0136266513731357E-4</v>
      </c>
      <c r="P73" s="101">
        <v>2.4566035664231507E-2</v>
      </c>
      <c r="Q73" s="101">
        <v>0</v>
      </c>
      <c r="R73" s="101">
        <v>0</v>
      </c>
      <c r="S73" s="101">
        <v>0</v>
      </c>
      <c r="T73" s="101">
        <v>0</v>
      </c>
      <c r="U73" s="101">
        <v>7.8170511182753082E-3</v>
      </c>
      <c r="V73" s="101">
        <v>0</v>
      </c>
      <c r="W73" s="101">
        <v>7.3595898405262915E-3</v>
      </c>
      <c r="DA73" s="131" t="s">
        <v>3486</v>
      </c>
    </row>
    <row r="74" spans="1:105" ht="12" customHeight="1" x14ac:dyDescent="0.25">
      <c r="A74" s="107" t="s">
        <v>121</v>
      </c>
      <c r="B74" s="104"/>
      <c r="C74" s="104">
        <v>3.4232068826061442E-3</v>
      </c>
      <c r="D74" s="104">
        <v>7.699606131251713E-3</v>
      </c>
      <c r="E74" s="104">
        <v>7.0251183372525422E-3</v>
      </c>
      <c r="F74" s="104">
        <v>6.0750992278310011E-3</v>
      </c>
      <c r="G74" s="104">
        <v>5.8031500895180978E-3</v>
      </c>
      <c r="H74" s="104">
        <v>0</v>
      </c>
      <c r="I74" s="104">
        <v>0</v>
      </c>
      <c r="J74" s="104">
        <v>0</v>
      </c>
      <c r="K74" s="104">
        <v>0</v>
      </c>
      <c r="L74" s="104">
        <v>3.5059255269027315E-3</v>
      </c>
      <c r="M74" s="104">
        <v>1.4742362613182647E-2</v>
      </c>
      <c r="N74" s="104">
        <v>0</v>
      </c>
      <c r="O74" s="104">
        <v>2.0129537379167227E-4</v>
      </c>
      <c r="P74" s="104">
        <v>1.3522297610415171E-2</v>
      </c>
      <c r="Q74" s="104">
        <v>0.1089007903938092</v>
      </c>
      <c r="R74" s="104">
        <v>3.5549334232288926E-2</v>
      </c>
      <c r="S74" s="104">
        <v>1.6756160017254794E-2</v>
      </c>
      <c r="T74" s="104">
        <v>8.2529677553172079E-5</v>
      </c>
      <c r="U74" s="104">
        <v>0</v>
      </c>
      <c r="V74" s="104">
        <v>5.475177872084188E-2</v>
      </c>
      <c r="W74" s="104">
        <v>1.8697599644287251E-2</v>
      </c>
      <c r="DA74" s="132" t="s">
        <v>3487</v>
      </c>
    </row>
    <row r="75" spans="1:105" ht="12" customHeight="1" x14ac:dyDescent="0.25">
      <c r="A75" s="108" t="s">
        <v>53</v>
      </c>
      <c r="B75" s="98"/>
      <c r="C75" s="98">
        <v>1.7040769907049808E-3</v>
      </c>
      <c r="D75" s="98">
        <v>3.8503345103313678E-3</v>
      </c>
      <c r="E75" s="98">
        <v>3.5044892622330044E-3</v>
      </c>
      <c r="F75" s="98">
        <v>3.0707771220283603E-3</v>
      </c>
      <c r="G75" s="98">
        <v>2.9262706118540725E-3</v>
      </c>
      <c r="H75" s="98">
        <v>0</v>
      </c>
      <c r="I75" s="98">
        <v>0</v>
      </c>
      <c r="J75" s="98">
        <v>0</v>
      </c>
      <c r="K75" s="98">
        <v>0</v>
      </c>
      <c r="L75" s="98">
        <v>1.5920472970843108E-3</v>
      </c>
      <c r="M75" s="98">
        <v>7.2021526185531287E-3</v>
      </c>
      <c r="N75" s="98">
        <v>0</v>
      </c>
      <c r="O75" s="98">
        <v>1.0839857655072279E-4</v>
      </c>
      <c r="P75" s="98">
        <v>7.8892726159626985E-3</v>
      </c>
      <c r="Q75" s="98">
        <v>4.5963930769604894E-2</v>
      </c>
      <c r="R75" s="98">
        <v>1.4755696535984308E-2</v>
      </c>
      <c r="S75" s="98">
        <v>6.9696366734394947E-3</v>
      </c>
      <c r="T75" s="98">
        <v>3.9253354640485888E-5</v>
      </c>
      <c r="U75" s="98">
        <v>0</v>
      </c>
      <c r="V75" s="98">
        <v>2.6084528419353797E-2</v>
      </c>
      <c r="W75" s="98">
        <v>9.3305232329849858E-3</v>
      </c>
      <c r="DA75" s="63" t="s">
        <v>3488</v>
      </c>
    </row>
    <row r="76" spans="1:105" ht="12" customHeight="1" x14ac:dyDescent="0.25">
      <c r="A76" s="108" t="s">
        <v>52</v>
      </c>
      <c r="B76" s="98"/>
      <c r="C76" s="98">
        <v>1.7191298919011632E-3</v>
      </c>
      <c r="D76" s="98">
        <v>3.8492716209203451E-3</v>
      </c>
      <c r="E76" s="98">
        <v>3.5206290750195383E-3</v>
      </c>
      <c r="F76" s="98">
        <v>3.0043221058026408E-3</v>
      </c>
      <c r="G76" s="98">
        <v>2.8768794776640248E-3</v>
      </c>
      <c r="H76" s="98">
        <v>0</v>
      </c>
      <c r="I76" s="98">
        <v>0</v>
      </c>
      <c r="J76" s="98">
        <v>0</v>
      </c>
      <c r="K76" s="98">
        <v>0</v>
      </c>
      <c r="L76" s="98">
        <v>1.9138782298184205E-3</v>
      </c>
      <c r="M76" s="98">
        <v>7.5402099946295185E-3</v>
      </c>
      <c r="N76" s="98">
        <v>0</v>
      </c>
      <c r="O76" s="98">
        <v>9.2896797240949486E-5</v>
      </c>
      <c r="P76" s="98">
        <v>5.6330249944524721E-3</v>
      </c>
      <c r="Q76" s="98">
        <v>6.2936859624204311E-2</v>
      </c>
      <c r="R76" s="98">
        <v>2.0793637696304618E-2</v>
      </c>
      <c r="S76" s="98">
        <v>9.786523343815301E-3</v>
      </c>
      <c r="T76" s="98">
        <v>4.3276322912686191E-5</v>
      </c>
      <c r="U76" s="98">
        <v>0</v>
      </c>
      <c r="V76" s="98">
        <v>2.8667250301488083E-2</v>
      </c>
      <c r="W76" s="98">
        <v>9.367076411302265E-3</v>
      </c>
      <c r="DA76" s="63" t="s">
        <v>3489</v>
      </c>
    </row>
    <row r="77" spans="1:105" ht="12" customHeight="1" x14ac:dyDescent="0.25">
      <c r="A77" s="121" t="s">
        <v>54</v>
      </c>
      <c r="B77" s="122"/>
      <c r="C77" s="122">
        <v>0.15880250206114899</v>
      </c>
      <c r="D77" s="122">
        <v>0.18065765872708345</v>
      </c>
      <c r="E77" s="122">
        <v>0.15698722510838709</v>
      </c>
      <c r="F77" s="122">
        <v>0.14645290141824832</v>
      </c>
      <c r="G77" s="122">
        <v>0.13414489661421317</v>
      </c>
      <c r="H77" s="122">
        <v>0.15454646715168407</v>
      </c>
      <c r="I77" s="122">
        <v>0.13457113179564759</v>
      </c>
      <c r="J77" s="122">
        <v>0.20051205588047905</v>
      </c>
      <c r="K77" s="122">
        <v>0.23597456176948467</v>
      </c>
      <c r="L77" s="122">
        <v>0.1536265693206956</v>
      </c>
      <c r="M77" s="122">
        <v>0.20246714511060346</v>
      </c>
      <c r="N77" s="122">
        <v>0.37898561086252669</v>
      </c>
      <c r="O77" s="122">
        <v>0.18234678858145434</v>
      </c>
      <c r="P77" s="122">
        <v>0.47957287481592026</v>
      </c>
      <c r="Q77" s="122">
        <v>0.35729226357014249</v>
      </c>
      <c r="R77" s="122">
        <v>0.44358228416219431</v>
      </c>
      <c r="S77" s="122">
        <v>0.45821392620054457</v>
      </c>
      <c r="T77" s="122">
        <v>0.38111755174920425</v>
      </c>
      <c r="U77" s="122">
        <v>0.29512407905954952</v>
      </c>
      <c r="V77" s="122">
        <v>0.29463366988753431</v>
      </c>
      <c r="W77" s="122">
        <v>8.012835573999913E-2</v>
      </c>
      <c r="DA77" s="130" t="s">
        <v>3490</v>
      </c>
    </row>
    <row r="78" spans="1:105" ht="12" customHeight="1" x14ac:dyDescent="0.25">
      <c r="A78" s="97" t="s">
        <v>192</v>
      </c>
      <c r="B78" s="98"/>
      <c r="C78" s="98">
        <v>0.10479521705864532</v>
      </c>
      <c r="D78" s="98">
        <v>2.2821959400136427E-2</v>
      </c>
      <c r="E78" s="98">
        <v>2.9390222323134006E-2</v>
      </c>
      <c r="F78" s="98">
        <v>2.9697673646576942E-2</v>
      </c>
      <c r="G78" s="98">
        <v>4.3684549525243095E-2</v>
      </c>
      <c r="H78" s="98">
        <v>6.8903165809501857E-2</v>
      </c>
      <c r="I78" s="98">
        <v>8.9594030633387348E-2</v>
      </c>
      <c r="J78" s="98">
        <v>0.14643219886068651</v>
      </c>
      <c r="K78" s="98">
        <v>0.12671637411960096</v>
      </c>
      <c r="L78" s="98">
        <v>8.5648613428659273E-2</v>
      </c>
      <c r="M78" s="98">
        <v>5.363602284887669E-2</v>
      </c>
      <c r="N78" s="98">
        <v>0.14649245248676382</v>
      </c>
      <c r="O78" s="98">
        <v>8.6411160879477963E-2</v>
      </c>
      <c r="P78" s="98">
        <v>0.22998305855179876</v>
      </c>
      <c r="Q78" s="98">
        <v>0.32713073800717457</v>
      </c>
      <c r="R78" s="98">
        <v>0.40542093190923767</v>
      </c>
      <c r="S78" s="98">
        <v>0.36373391359720475</v>
      </c>
      <c r="T78" s="98">
        <v>0.17497945743764637</v>
      </c>
      <c r="U78" s="98">
        <v>0.18987645395633521</v>
      </c>
      <c r="V78" s="98">
        <v>0.29178681776422449</v>
      </c>
      <c r="W78" s="98">
        <v>7.1201962220438411E-2</v>
      </c>
      <c r="DA78" s="63" t="s">
        <v>3491</v>
      </c>
    </row>
    <row r="79" spans="1:105" ht="12" customHeight="1" x14ac:dyDescent="0.25">
      <c r="A79" s="109" t="s">
        <v>120</v>
      </c>
      <c r="B79" s="33"/>
      <c r="C79" s="33">
        <v>5.400728500250368E-2</v>
      </c>
      <c r="D79" s="33">
        <v>0.15783569932694702</v>
      </c>
      <c r="E79" s="33">
        <v>0.12759700278525307</v>
      </c>
      <c r="F79" s="33">
        <v>0.11675522777167137</v>
      </c>
      <c r="G79" s="33">
        <v>9.0460347088970078E-2</v>
      </c>
      <c r="H79" s="33">
        <v>8.5643301342182204E-2</v>
      </c>
      <c r="I79" s="33">
        <v>4.4977101162260245E-2</v>
      </c>
      <c r="J79" s="33">
        <v>5.4079857019792538E-2</v>
      </c>
      <c r="K79" s="33">
        <v>0.10925818764988371</v>
      </c>
      <c r="L79" s="33">
        <v>6.7977955892036326E-2</v>
      </c>
      <c r="M79" s="33">
        <v>0.14883112226172676</v>
      </c>
      <c r="N79" s="33">
        <v>0.23249315837576287</v>
      </c>
      <c r="O79" s="33">
        <v>9.5935627701976375E-2</v>
      </c>
      <c r="P79" s="33">
        <v>0.24958981626412149</v>
      </c>
      <c r="Q79" s="33">
        <v>3.01615255629679E-2</v>
      </c>
      <c r="R79" s="33">
        <v>3.8161352252956617E-2</v>
      </c>
      <c r="S79" s="33">
        <v>9.4480012603339852E-2</v>
      </c>
      <c r="T79" s="33">
        <v>0.20613809431155786</v>
      </c>
      <c r="U79" s="33">
        <v>0.10524762510321434</v>
      </c>
      <c r="V79" s="33">
        <v>2.8468521233098293E-3</v>
      </c>
      <c r="W79" s="33">
        <v>8.9263935195607186E-3</v>
      </c>
      <c r="DA79" s="60" t="s">
        <v>3492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0.24453502666244359</v>
      </c>
      <c r="D81" s="117">
        <f t="shared" si="28"/>
        <v>0.21400048988333106</v>
      </c>
      <c r="E81" s="117">
        <f t="shared" si="28"/>
        <v>0.23113530956620232</v>
      </c>
      <c r="F81" s="117">
        <f t="shared" si="28"/>
        <v>0.28474984131111075</v>
      </c>
      <c r="G81" s="117">
        <f t="shared" si="28"/>
        <v>0.28351495212121464</v>
      </c>
      <c r="H81" s="117">
        <f t="shared" si="28"/>
        <v>0.45470740339167665</v>
      </c>
      <c r="I81" s="117">
        <f t="shared" si="28"/>
        <v>0.30347178650734513</v>
      </c>
      <c r="J81" s="117">
        <f t="shared" si="28"/>
        <v>0.50015311240692928</v>
      </c>
      <c r="K81" s="117">
        <f t="shared" si="28"/>
        <v>0.53284098563332261</v>
      </c>
      <c r="L81" s="117">
        <f t="shared" si="28"/>
        <v>0.40971626831552399</v>
      </c>
      <c r="M81" s="117">
        <f t="shared" si="28"/>
        <v>0.3797553812513304</v>
      </c>
      <c r="N81" s="117">
        <f t="shared" si="28"/>
        <v>1.0991711401487321</v>
      </c>
      <c r="O81" s="117">
        <f t="shared" si="28"/>
        <v>0.84860182560573172</v>
      </c>
      <c r="P81" s="117">
        <f t="shared" si="28"/>
        <v>1.6295140945557014</v>
      </c>
      <c r="Q81" s="117">
        <f t="shared" si="28"/>
        <v>0.61102373643485197</v>
      </c>
      <c r="R81" s="117">
        <f t="shared" ref="R81:V81" si="29">R82+R85+R87+R100</f>
        <v>0.80754858203245572</v>
      </c>
      <c r="S81" s="117">
        <f t="shared" si="29"/>
        <v>0.11094501314311417</v>
      </c>
      <c r="T81" s="117">
        <f t="shared" si="29"/>
        <v>0.23047791322295574</v>
      </c>
      <c r="U81" s="117">
        <f t="shared" si="29"/>
        <v>0</v>
      </c>
      <c r="V81" s="117">
        <f t="shared" si="29"/>
        <v>0</v>
      </c>
      <c r="W81" s="117">
        <f t="shared" ref="W81" si="30">W82+W85+W87+W100</f>
        <v>0.14468618117906695</v>
      </c>
      <c r="DA81" s="129" t="s">
        <v>3493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0.21795582347457165</v>
      </c>
      <c r="D82" s="122">
        <f t="shared" si="31"/>
        <v>0.1897515959876839</v>
      </c>
      <c r="E82" s="122">
        <f t="shared" si="31"/>
        <v>0.20159721143276399</v>
      </c>
      <c r="F82" s="122">
        <f t="shared" si="31"/>
        <v>0.2556495015678325</v>
      </c>
      <c r="G82" s="122">
        <f t="shared" si="31"/>
        <v>0.25270248863446187</v>
      </c>
      <c r="H82" s="122">
        <f t="shared" si="31"/>
        <v>0.39706876896972282</v>
      </c>
      <c r="I82" s="122">
        <f t="shared" si="31"/>
        <v>0.26741976122100464</v>
      </c>
      <c r="J82" s="122">
        <f t="shared" si="31"/>
        <v>0.44326412723783337</v>
      </c>
      <c r="K82" s="122">
        <f t="shared" si="31"/>
        <v>0.47491892069935743</v>
      </c>
      <c r="L82" s="122">
        <f t="shared" si="31"/>
        <v>0.35593911304238796</v>
      </c>
      <c r="M82" s="122">
        <f t="shared" si="31"/>
        <v>0.31339999550738185</v>
      </c>
      <c r="N82" s="122">
        <f t="shared" si="31"/>
        <v>0.95621269149256471</v>
      </c>
      <c r="O82" s="122">
        <f t="shared" si="31"/>
        <v>0.721885720948508</v>
      </c>
      <c r="P82" s="122">
        <f t="shared" si="31"/>
        <v>1.3492415919827456</v>
      </c>
      <c r="Q82" s="122">
        <f t="shared" si="31"/>
        <v>0.5161183995203823</v>
      </c>
      <c r="R82" s="122">
        <f t="shared" ref="R82:V82" si="32">SUM(R83:R84)</f>
        <v>0.71012308653922163</v>
      </c>
      <c r="S82" s="122">
        <f t="shared" si="32"/>
        <v>9.7107295604045824E-2</v>
      </c>
      <c r="T82" s="122">
        <f t="shared" si="32"/>
        <v>0.19414873229830762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0.11743280672570221</v>
      </c>
      <c r="DA82" s="130" t="s">
        <v>3494</v>
      </c>
    </row>
    <row r="83" spans="1:105" ht="12" customHeight="1" x14ac:dyDescent="0.25">
      <c r="A83" s="97" t="s">
        <v>204</v>
      </c>
      <c r="B83" s="98"/>
      <c r="C83" s="98">
        <v>0.21584163099634102</v>
      </c>
      <c r="D83" s="98">
        <v>0.18794657676878465</v>
      </c>
      <c r="E83" s="98">
        <v>0.19976234709970905</v>
      </c>
      <c r="F83" s="98">
        <v>0.25329286163816861</v>
      </c>
      <c r="G83" s="98">
        <v>0.25041997325028742</v>
      </c>
      <c r="H83" s="98">
        <v>0.39360535233972654</v>
      </c>
      <c r="I83" s="98">
        <v>0.26506835491105524</v>
      </c>
      <c r="J83" s="98">
        <v>0.43940266619189633</v>
      </c>
      <c r="K83" s="98">
        <v>0.47085763489241578</v>
      </c>
      <c r="L83" s="98">
        <v>0.35295545476394974</v>
      </c>
      <c r="M83" s="98">
        <v>0.31079157494958487</v>
      </c>
      <c r="N83" s="98">
        <v>0.94847156549567679</v>
      </c>
      <c r="O83" s="98">
        <v>0.71605045555370861</v>
      </c>
      <c r="P83" s="98">
        <v>1.3383161710011571</v>
      </c>
      <c r="Q83" s="98">
        <v>0.51202971625116644</v>
      </c>
      <c r="R83" s="98">
        <v>0.70453085037182628</v>
      </c>
      <c r="S83" s="98">
        <v>9.6354715074427E-2</v>
      </c>
      <c r="T83" s="98">
        <v>0.19263401335275177</v>
      </c>
      <c r="U83" s="98">
        <v>0</v>
      </c>
      <c r="V83" s="98">
        <v>0</v>
      </c>
      <c r="W83" s="98">
        <v>0.11652952299723135</v>
      </c>
      <c r="DA83" s="63" t="s">
        <v>3495</v>
      </c>
    </row>
    <row r="84" spans="1:105" ht="12" customHeight="1" x14ac:dyDescent="0.25">
      <c r="A84" s="97" t="s">
        <v>53</v>
      </c>
      <c r="B84" s="98"/>
      <c r="C84" s="98">
        <v>2.1141924782306261E-3</v>
      </c>
      <c r="D84" s="98">
        <v>1.8050192188992504E-3</v>
      </c>
      <c r="E84" s="98">
        <v>1.8348643330549251E-3</v>
      </c>
      <c r="F84" s="98">
        <v>2.3566399296638856E-3</v>
      </c>
      <c r="G84" s="98">
        <v>2.2825153841744801E-3</v>
      </c>
      <c r="H84" s="98">
        <v>3.4634166299962492E-3</v>
      </c>
      <c r="I84" s="98">
        <v>2.3514063099493755E-3</v>
      </c>
      <c r="J84" s="98">
        <v>3.8614610459370394E-3</v>
      </c>
      <c r="K84" s="98">
        <v>4.0612858069416658E-3</v>
      </c>
      <c r="L84" s="98">
        <v>2.9836582784382409E-3</v>
      </c>
      <c r="M84" s="98">
        <v>2.6084205577969581E-3</v>
      </c>
      <c r="N84" s="98">
        <v>7.7411259968879305E-3</v>
      </c>
      <c r="O84" s="98">
        <v>5.8352653947994441E-3</v>
      </c>
      <c r="P84" s="98">
        <v>1.0925420981588616E-2</v>
      </c>
      <c r="Q84" s="98">
        <v>4.0886832692158034E-3</v>
      </c>
      <c r="R84" s="98">
        <v>5.5922361673953654E-3</v>
      </c>
      <c r="S84" s="98">
        <v>7.5258052961882827E-4</v>
      </c>
      <c r="T84" s="98">
        <v>1.5147189455558619E-3</v>
      </c>
      <c r="U84" s="98">
        <v>0</v>
      </c>
      <c r="V84" s="98">
        <v>0</v>
      </c>
      <c r="W84" s="98">
        <v>9.0328372847086171E-4</v>
      </c>
      <c r="DA84" s="63" t="s">
        <v>3496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7.563062295816665E-4</v>
      </c>
      <c r="D85" s="122">
        <f t="shared" si="34"/>
        <v>6.6460358653218558E-5</v>
      </c>
      <c r="E85" s="122">
        <f t="shared" si="34"/>
        <v>6.3291491283887589E-3</v>
      </c>
      <c r="F85" s="122">
        <f t="shared" si="34"/>
        <v>5.9264005830180272E-5</v>
      </c>
      <c r="G85" s="122">
        <f t="shared" si="34"/>
        <v>3.7278247685846222E-4</v>
      </c>
      <c r="H85" s="122">
        <f t="shared" si="34"/>
        <v>1.0750473063595339E-2</v>
      </c>
      <c r="I85" s="122">
        <f t="shared" si="34"/>
        <v>2.5038175868474601E-3</v>
      </c>
      <c r="J85" s="122">
        <f t="shared" si="34"/>
        <v>3.2743277128923628E-3</v>
      </c>
      <c r="K85" s="122">
        <f t="shared" si="34"/>
        <v>4.0830610256457622E-3</v>
      </c>
      <c r="L85" s="122">
        <f t="shared" si="34"/>
        <v>1.6207317968119535E-2</v>
      </c>
      <c r="M85" s="122">
        <f t="shared" si="34"/>
        <v>1.4345893222895102E-2</v>
      </c>
      <c r="N85" s="122">
        <f t="shared" si="34"/>
        <v>1.7028350922394249E-2</v>
      </c>
      <c r="O85" s="122">
        <f t="shared" si="34"/>
        <v>1.2892486644488247E-2</v>
      </c>
      <c r="P85" s="122">
        <f t="shared" si="34"/>
        <v>1.621792302370522E-2</v>
      </c>
      <c r="Q85" s="122">
        <f t="shared" si="34"/>
        <v>1.6143011673218896E-2</v>
      </c>
      <c r="R85" s="122">
        <f t="shared" si="34"/>
        <v>1.058315135327645E-2</v>
      </c>
      <c r="S85" s="122">
        <f t="shared" si="34"/>
        <v>1.1288312637956512E-3</v>
      </c>
      <c r="T85" s="122">
        <f t="shared" si="34"/>
        <v>5.1925885790993047E-3</v>
      </c>
      <c r="U85" s="122">
        <f t="shared" si="34"/>
        <v>0</v>
      </c>
      <c r="V85" s="122">
        <f t="shared" si="34"/>
        <v>0</v>
      </c>
      <c r="W85" s="122">
        <f t="shared" si="34"/>
        <v>5.4056926021656578E-3</v>
      </c>
      <c r="DA85" s="130" t="s">
        <v>3497</v>
      </c>
    </row>
    <row r="86" spans="1:105" ht="12" customHeight="1" x14ac:dyDescent="0.25">
      <c r="A86" s="97" t="s">
        <v>53</v>
      </c>
      <c r="B86" s="98"/>
      <c r="C86" s="98">
        <v>7.563062295816665E-4</v>
      </c>
      <c r="D86" s="98">
        <v>6.6460358653218558E-5</v>
      </c>
      <c r="E86" s="98">
        <v>6.3291491283887589E-3</v>
      </c>
      <c r="F86" s="98">
        <v>5.9264005830180272E-5</v>
      </c>
      <c r="G86" s="98">
        <v>3.7278247685846222E-4</v>
      </c>
      <c r="H86" s="98">
        <v>1.0750473063595339E-2</v>
      </c>
      <c r="I86" s="98">
        <v>2.5038175868474601E-3</v>
      </c>
      <c r="J86" s="98">
        <v>3.2743277128923628E-3</v>
      </c>
      <c r="K86" s="98">
        <v>4.0830610256457622E-3</v>
      </c>
      <c r="L86" s="98">
        <v>1.6207317968119535E-2</v>
      </c>
      <c r="M86" s="98">
        <v>1.4345893222895102E-2</v>
      </c>
      <c r="N86" s="98">
        <v>1.7028350922394249E-2</v>
      </c>
      <c r="O86" s="98">
        <v>1.2892486644488247E-2</v>
      </c>
      <c r="P86" s="98">
        <v>1.621792302370522E-2</v>
      </c>
      <c r="Q86" s="98">
        <v>1.6143011673218896E-2</v>
      </c>
      <c r="R86" s="98">
        <v>1.058315135327645E-2</v>
      </c>
      <c r="S86" s="98">
        <v>1.1288312637956512E-3</v>
      </c>
      <c r="T86" s="98">
        <v>5.1925885790993047E-3</v>
      </c>
      <c r="U86" s="98">
        <v>0</v>
      </c>
      <c r="V86" s="98">
        <v>0</v>
      </c>
      <c r="W86" s="98">
        <v>5.4056926021656578E-3</v>
      </c>
      <c r="DA86" s="63" t="s">
        <v>3498</v>
      </c>
    </row>
    <row r="87" spans="1:105" ht="12" customHeight="1" x14ac:dyDescent="0.25">
      <c r="A87" s="121" t="s">
        <v>55</v>
      </c>
      <c r="B87" s="122"/>
      <c r="C87" s="122">
        <v>1.705820191711372E-2</v>
      </c>
      <c r="D87" s="122">
        <v>1.5695042158092087E-2</v>
      </c>
      <c r="E87" s="122">
        <v>1.488226287594149E-2</v>
      </c>
      <c r="F87" s="122">
        <v>1.9222350629837341E-2</v>
      </c>
      <c r="G87" s="122">
        <v>1.9328492385997459E-2</v>
      </c>
      <c r="H87" s="122">
        <v>3.0080030118262959E-2</v>
      </c>
      <c r="I87" s="122">
        <v>2.135022947852399E-2</v>
      </c>
      <c r="J87" s="122">
        <v>3.3510715405734096E-2</v>
      </c>
      <c r="K87" s="122">
        <v>3.2675734515272933E-2</v>
      </c>
      <c r="L87" s="122">
        <v>2.4726265793969006E-2</v>
      </c>
      <c r="M87" s="122">
        <v>3.1962709520895749E-2</v>
      </c>
      <c r="N87" s="122">
        <v>7.2448846083023044E-2</v>
      </c>
      <c r="O87" s="122">
        <v>7.2184562590363169E-2</v>
      </c>
      <c r="P87" s="122">
        <v>0.17712997227821925</v>
      </c>
      <c r="Q87" s="122">
        <v>5.5388166753757836E-2</v>
      </c>
      <c r="R87" s="122">
        <v>5.5680986873460556E-2</v>
      </c>
      <c r="S87" s="122">
        <v>8.5048908197704488E-3</v>
      </c>
      <c r="T87" s="122">
        <v>2.1472969194976869E-2</v>
      </c>
      <c r="U87" s="122">
        <v>0</v>
      </c>
      <c r="V87" s="122">
        <v>0</v>
      </c>
      <c r="W87" s="122">
        <v>1.6757225006260413E-2</v>
      </c>
      <c r="DA87" s="130" t="s">
        <v>3499</v>
      </c>
    </row>
    <row r="88" spans="1:105" ht="12" customHeight="1" x14ac:dyDescent="0.25">
      <c r="A88" s="97" t="s">
        <v>132</v>
      </c>
      <c r="B88" s="98"/>
      <c r="C88" s="98">
        <v>5.588895449279177E-4</v>
      </c>
      <c r="D88" s="98">
        <v>8.4135768488471832E-4</v>
      </c>
      <c r="E88" s="98">
        <v>1.5694854049711797E-3</v>
      </c>
      <c r="F88" s="98">
        <v>1.182044391911712E-3</v>
      </c>
      <c r="G88" s="98">
        <v>1.9910423473743105E-3</v>
      </c>
      <c r="H88" s="98">
        <v>3.5308612747357803E-3</v>
      </c>
      <c r="I88" s="98">
        <v>5.4036266453770816E-3</v>
      </c>
      <c r="J88" s="98">
        <v>1.2029741847859805E-2</v>
      </c>
      <c r="K88" s="98">
        <v>1.5134568467109418E-2</v>
      </c>
      <c r="L88" s="98">
        <v>8.2303425807221282E-3</v>
      </c>
      <c r="M88" s="98">
        <v>3.9791433338451625E-3</v>
      </c>
      <c r="N88" s="98">
        <v>4.6844304763049354E-3</v>
      </c>
      <c r="O88" s="98">
        <v>5.9457674855952509E-3</v>
      </c>
      <c r="P88" s="98">
        <v>8.8846216302094674E-2</v>
      </c>
      <c r="Q88" s="98">
        <v>4.7096275764876232E-2</v>
      </c>
      <c r="R88" s="98">
        <v>2.1813556626355191E-2</v>
      </c>
      <c r="S88" s="98">
        <v>8.431478151307006E-3</v>
      </c>
      <c r="T88" s="98">
        <v>1.8364776177213656E-2</v>
      </c>
      <c r="U88" s="98">
        <v>0</v>
      </c>
      <c r="V88" s="98">
        <v>0</v>
      </c>
      <c r="W88" s="98">
        <v>1.6598316610266069E-2</v>
      </c>
      <c r="DA88" s="63" t="s">
        <v>3500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8.1896336602664771E-5</v>
      </c>
      <c r="K89" s="98">
        <v>2.4586058962197644E-4</v>
      </c>
      <c r="L89" s="98">
        <v>9.1590613024433173E-5</v>
      </c>
      <c r="M89" s="98">
        <v>9.963787333994574E-5</v>
      </c>
      <c r="N89" s="98">
        <v>7.4470907483244837E-5</v>
      </c>
      <c r="O89" s="98">
        <v>0</v>
      </c>
      <c r="P89" s="98">
        <v>4.5493081154017781E-4</v>
      </c>
      <c r="Q89" s="98">
        <v>1.5046568536932173E-3</v>
      </c>
      <c r="R89" s="98">
        <v>0</v>
      </c>
      <c r="S89" s="98">
        <v>7.3412668463442444E-5</v>
      </c>
      <c r="T89" s="98">
        <v>3.8508353666214976E-4</v>
      </c>
      <c r="U89" s="98">
        <v>0</v>
      </c>
      <c r="V89" s="98">
        <v>0</v>
      </c>
      <c r="W89" s="98">
        <v>1.5890839599434322E-4</v>
      </c>
      <c r="DA89" s="63" t="s">
        <v>3501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4.0800737109397637E-5</v>
      </c>
      <c r="K90" s="101">
        <v>1.1582375986286938E-4</v>
      </c>
      <c r="L90" s="101">
        <v>4.5105980365722362E-5</v>
      </c>
      <c r="M90" s="101">
        <v>4.9980996204293346E-5</v>
      </c>
      <c r="N90" s="101">
        <v>3.4791949218892736E-5</v>
      </c>
      <c r="O90" s="101">
        <v>0</v>
      </c>
      <c r="P90" s="101">
        <v>2.6645668704088413E-4</v>
      </c>
      <c r="Q90" s="101">
        <v>6.9543481712389804E-4</v>
      </c>
      <c r="R90" s="101">
        <v>0</v>
      </c>
      <c r="S90" s="101">
        <v>3.2590023875451371E-5</v>
      </c>
      <c r="T90" s="101">
        <v>1.8279993671728179E-4</v>
      </c>
      <c r="U90" s="101">
        <v>0</v>
      </c>
      <c r="V90" s="101">
        <v>0</v>
      </c>
      <c r="W90" s="101">
        <v>7.9464510003900152E-5</v>
      </c>
      <c r="DA90" s="131" t="s">
        <v>3502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4.1095599493267127E-5</v>
      </c>
      <c r="K91" s="104">
        <v>1.3003682975910703E-4</v>
      </c>
      <c r="L91" s="104">
        <v>4.6484632658710817E-5</v>
      </c>
      <c r="M91" s="104">
        <v>4.9656877135652394E-5</v>
      </c>
      <c r="N91" s="104">
        <v>3.9678958264352101E-5</v>
      </c>
      <c r="O91" s="104">
        <v>0</v>
      </c>
      <c r="P91" s="104">
        <v>1.8847412449929369E-4</v>
      </c>
      <c r="Q91" s="104">
        <v>8.0922203656931925E-4</v>
      </c>
      <c r="R91" s="104">
        <v>0</v>
      </c>
      <c r="S91" s="104">
        <v>4.0822644587991066E-5</v>
      </c>
      <c r="T91" s="104">
        <v>2.0228359994486794E-4</v>
      </c>
      <c r="U91" s="104">
        <v>0</v>
      </c>
      <c r="V91" s="104">
        <v>0</v>
      </c>
      <c r="W91" s="104">
        <v>7.9443885990443071E-5</v>
      </c>
      <c r="DA91" s="132" t="s">
        <v>3503</v>
      </c>
    </row>
    <row r="92" spans="1:105" ht="12" customHeight="1" x14ac:dyDescent="0.25">
      <c r="A92" s="106" t="s">
        <v>124</v>
      </c>
      <c r="B92" s="101"/>
      <c r="C92" s="101">
        <v>4.9867406176575522E-4</v>
      </c>
      <c r="D92" s="101">
        <v>1.3393207126814926E-3</v>
      </c>
      <c r="E92" s="101">
        <v>7.5010844467045636E-4</v>
      </c>
      <c r="F92" s="101">
        <v>7.6214326527664577E-4</v>
      </c>
      <c r="G92" s="101">
        <v>1.5453109833223444E-3</v>
      </c>
      <c r="H92" s="101">
        <v>4.2228176619944014E-3</v>
      </c>
      <c r="I92" s="101">
        <v>3.9116236565084599E-4</v>
      </c>
      <c r="J92" s="101">
        <v>9.3518315714607309E-4</v>
      </c>
      <c r="K92" s="101">
        <v>2.1849071084006945E-4</v>
      </c>
      <c r="L92" s="101">
        <v>7.1255599032818266E-4</v>
      </c>
      <c r="M92" s="101">
        <v>4.9281743277922304E-4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3504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3505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3506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3507</v>
      </c>
    </row>
    <row r="96" spans="1:105" ht="12" customHeight="1" x14ac:dyDescent="0.25">
      <c r="A96" s="106" t="s">
        <v>122</v>
      </c>
      <c r="B96" s="101"/>
      <c r="C96" s="101">
        <v>1.5075447261067033E-2</v>
      </c>
      <c r="D96" s="101">
        <v>1.0979127595357629E-2</v>
      </c>
      <c r="E96" s="101">
        <v>1.0529082139200433E-2</v>
      </c>
      <c r="F96" s="101">
        <v>1.5128512476647244E-2</v>
      </c>
      <c r="G96" s="101">
        <v>1.3292320555200699E-2</v>
      </c>
      <c r="H96" s="101">
        <v>1.9354370508421526E-2</v>
      </c>
      <c r="I96" s="101">
        <v>5.9483568056993476E-4</v>
      </c>
      <c r="J96" s="101">
        <v>0</v>
      </c>
      <c r="K96" s="101">
        <v>0</v>
      </c>
      <c r="L96" s="101">
        <v>9.4103267075268723E-3</v>
      </c>
      <c r="M96" s="101">
        <v>1.455658342945476E-2</v>
      </c>
      <c r="N96" s="101">
        <v>3.1512117131853243E-2</v>
      </c>
      <c r="O96" s="101">
        <v>3.7755499713246293E-2</v>
      </c>
      <c r="P96" s="101">
        <v>5.6777623244371807E-2</v>
      </c>
      <c r="Q96" s="101">
        <v>0</v>
      </c>
      <c r="R96" s="101">
        <v>0</v>
      </c>
      <c r="S96" s="101">
        <v>0</v>
      </c>
      <c r="T96" s="101">
        <v>8.2159799399555324E-5</v>
      </c>
      <c r="U96" s="101">
        <v>0</v>
      </c>
      <c r="V96" s="101">
        <v>0</v>
      </c>
      <c r="W96" s="101">
        <v>0</v>
      </c>
      <c r="DA96" s="131" t="s">
        <v>3508</v>
      </c>
    </row>
    <row r="97" spans="1:105" ht="12" customHeight="1" x14ac:dyDescent="0.25">
      <c r="A97" s="107" t="s">
        <v>121</v>
      </c>
      <c r="B97" s="104"/>
      <c r="C97" s="104">
        <v>9.2519104935301182E-4</v>
      </c>
      <c r="D97" s="104">
        <v>2.5352361651682469E-3</v>
      </c>
      <c r="E97" s="104">
        <v>2.0335868870994204E-3</v>
      </c>
      <c r="F97" s="104">
        <v>2.1496504960017392E-3</v>
      </c>
      <c r="G97" s="104">
        <v>2.4998185001001037E-3</v>
      </c>
      <c r="H97" s="104">
        <v>2.9719806731112498E-3</v>
      </c>
      <c r="I97" s="104">
        <v>1.4960604786926129E-2</v>
      </c>
      <c r="J97" s="104">
        <v>2.0463894064125555E-2</v>
      </c>
      <c r="K97" s="104">
        <v>1.7076814747701466E-2</v>
      </c>
      <c r="L97" s="104">
        <v>6.2814499023673923E-3</v>
      </c>
      <c r="M97" s="104">
        <v>1.2834527451476658E-2</v>
      </c>
      <c r="N97" s="104">
        <v>3.617782756738163E-2</v>
      </c>
      <c r="O97" s="104">
        <v>2.8483295391521626E-2</v>
      </c>
      <c r="P97" s="104">
        <v>3.1051201920212615E-2</v>
      </c>
      <c r="Q97" s="104">
        <v>6.7872341351883879E-3</v>
      </c>
      <c r="R97" s="104">
        <v>3.3867430247105368E-2</v>
      </c>
      <c r="S97" s="104">
        <v>0</v>
      </c>
      <c r="T97" s="104">
        <v>2.6409496817015065E-3</v>
      </c>
      <c r="U97" s="104">
        <v>0</v>
      </c>
      <c r="V97" s="104">
        <v>0</v>
      </c>
      <c r="W97" s="104">
        <v>0</v>
      </c>
      <c r="DA97" s="132" t="s">
        <v>3509</v>
      </c>
    </row>
    <row r="98" spans="1:105" ht="12" customHeight="1" x14ac:dyDescent="0.25">
      <c r="A98" s="108" t="s">
        <v>53</v>
      </c>
      <c r="B98" s="98"/>
      <c r="C98" s="98">
        <v>4.6056134883918406E-4</v>
      </c>
      <c r="D98" s="98">
        <v>1.2677930704749626E-3</v>
      </c>
      <c r="E98" s="98">
        <v>1.0144574180148171E-3</v>
      </c>
      <c r="F98" s="98">
        <v>1.0865826739484968E-3</v>
      </c>
      <c r="G98" s="98">
        <v>1.2605473404909853E-3</v>
      </c>
      <c r="H98" s="98">
        <v>1.4614121135693391E-3</v>
      </c>
      <c r="I98" s="98">
        <v>7.4624193563539451E-3</v>
      </c>
      <c r="J98" s="98">
        <v>1.0184223689703259E-2</v>
      </c>
      <c r="K98" s="98">
        <v>7.9905876206010622E-3</v>
      </c>
      <c r="L98" s="98">
        <v>2.8524180739427233E-3</v>
      </c>
      <c r="M98" s="98">
        <v>6.2701093385050758E-3</v>
      </c>
      <c r="N98" s="98">
        <v>1.6500388973643219E-2</v>
      </c>
      <c r="O98" s="98">
        <v>1.5338398581927277E-2</v>
      </c>
      <c r="P98" s="98">
        <v>1.8116107488506936E-2</v>
      </c>
      <c r="Q98" s="98">
        <v>2.8646987664529651E-3</v>
      </c>
      <c r="R98" s="98">
        <v>1.4057577560088279E-2</v>
      </c>
      <c r="S98" s="98">
        <v>0</v>
      </c>
      <c r="T98" s="98">
        <v>1.2561073484955484E-3</v>
      </c>
      <c r="U98" s="98">
        <v>0</v>
      </c>
      <c r="V98" s="98">
        <v>0</v>
      </c>
      <c r="W98" s="98">
        <v>0</v>
      </c>
      <c r="DA98" s="63" t="s">
        <v>3510</v>
      </c>
    </row>
    <row r="99" spans="1:105" ht="12" customHeight="1" x14ac:dyDescent="0.25">
      <c r="A99" s="108" t="s">
        <v>52</v>
      </c>
      <c r="B99" s="98"/>
      <c r="C99" s="98">
        <v>4.6462970051382776E-4</v>
      </c>
      <c r="D99" s="98">
        <v>1.2674430946932843E-3</v>
      </c>
      <c r="E99" s="98">
        <v>1.0191294690846033E-3</v>
      </c>
      <c r="F99" s="98">
        <v>1.0630678220532425E-3</v>
      </c>
      <c r="G99" s="98">
        <v>1.2392711596091186E-3</v>
      </c>
      <c r="H99" s="98">
        <v>1.5105685595419105E-3</v>
      </c>
      <c r="I99" s="98">
        <v>7.4981854305721839E-3</v>
      </c>
      <c r="J99" s="98">
        <v>1.0279670374422296E-2</v>
      </c>
      <c r="K99" s="98">
        <v>9.0862271271004054E-3</v>
      </c>
      <c r="L99" s="98">
        <v>3.4290318284246695E-3</v>
      </c>
      <c r="M99" s="98">
        <v>6.5644181129715824E-3</v>
      </c>
      <c r="N99" s="98">
        <v>1.9677438593738411E-2</v>
      </c>
      <c r="O99" s="98">
        <v>1.3144896809594351E-2</v>
      </c>
      <c r="P99" s="98">
        <v>1.2935094431705678E-2</v>
      </c>
      <c r="Q99" s="98">
        <v>3.9225353687354228E-3</v>
      </c>
      <c r="R99" s="98">
        <v>1.9809852687017088E-2</v>
      </c>
      <c r="S99" s="98">
        <v>0</v>
      </c>
      <c r="T99" s="98">
        <v>1.3848423332059581E-3</v>
      </c>
      <c r="U99" s="98">
        <v>0</v>
      </c>
      <c r="V99" s="98">
        <v>0</v>
      </c>
      <c r="W99" s="98">
        <v>0</v>
      </c>
      <c r="DA99" s="63" t="s">
        <v>3511</v>
      </c>
    </row>
    <row r="100" spans="1:105" ht="12" customHeight="1" x14ac:dyDescent="0.25">
      <c r="A100" s="121" t="s">
        <v>54</v>
      </c>
      <c r="B100" s="122"/>
      <c r="C100" s="122">
        <v>8.764695041176546E-3</v>
      </c>
      <c r="D100" s="122">
        <v>8.4873913789018686E-3</v>
      </c>
      <c r="E100" s="122">
        <v>8.326686129108099E-3</v>
      </c>
      <c r="F100" s="122">
        <v>9.8187251076107471E-3</v>
      </c>
      <c r="G100" s="122">
        <v>1.1111188623896876E-2</v>
      </c>
      <c r="H100" s="122">
        <v>1.6808131240095541E-2</v>
      </c>
      <c r="I100" s="122">
        <v>1.219797822096901E-2</v>
      </c>
      <c r="J100" s="122">
        <v>2.010394205046942E-2</v>
      </c>
      <c r="K100" s="122">
        <v>2.1163269393046424E-2</v>
      </c>
      <c r="L100" s="122">
        <v>1.2843571511047491E-2</v>
      </c>
      <c r="M100" s="122">
        <v>2.0046783000157695E-2</v>
      </c>
      <c r="N100" s="122">
        <v>5.3481251650749878E-2</v>
      </c>
      <c r="O100" s="122">
        <v>4.1639055422372208E-2</v>
      </c>
      <c r="P100" s="122">
        <v>8.6924607271031518E-2</v>
      </c>
      <c r="Q100" s="122">
        <v>2.3374158487493028E-2</v>
      </c>
      <c r="R100" s="122">
        <v>3.1161357266497033E-2</v>
      </c>
      <c r="S100" s="122">
        <v>4.2039954555022525E-3</v>
      </c>
      <c r="T100" s="122">
        <v>9.6636231505719539E-3</v>
      </c>
      <c r="U100" s="122">
        <v>0</v>
      </c>
      <c r="V100" s="122">
        <v>0</v>
      </c>
      <c r="W100" s="122">
        <v>5.0904568449386808E-3</v>
      </c>
      <c r="DA100" s="130" t="s">
        <v>3512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3513</v>
      </c>
    </row>
    <row r="102" spans="1:105" ht="12" customHeight="1" x14ac:dyDescent="0.25">
      <c r="A102" s="97" t="s">
        <v>50</v>
      </c>
      <c r="B102" s="98"/>
      <c r="C102" s="98">
        <v>6.8927558963537518E-4</v>
      </c>
      <c r="D102" s="98">
        <v>0</v>
      </c>
      <c r="E102" s="98">
        <v>0</v>
      </c>
      <c r="F102" s="98">
        <v>1.0906995021304118E-3</v>
      </c>
      <c r="G102" s="98">
        <v>5.8825342908771245E-3</v>
      </c>
      <c r="H102" s="98">
        <v>5.1439402252885314E-3</v>
      </c>
      <c r="I102" s="98">
        <v>0</v>
      </c>
      <c r="J102" s="98">
        <v>3.2588251710807841E-4</v>
      </c>
      <c r="K102" s="98">
        <v>5.4939074093603634E-3</v>
      </c>
      <c r="L102" s="98">
        <v>1.1822952642716203E-4</v>
      </c>
      <c r="M102" s="98">
        <v>2.3574373728787318E-4</v>
      </c>
      <c r="N102" s="98">
        <v>9.3823986002969395E-4</v>
      </c>
      <c r="O102" s="98">
        <v>2.1559161754992665E-3</v>
      </c>
      <c r="P102" s="98">
        <v>7.0629282636245792E-3</v>
      </c>
      <c r="Q102" s="98">
        <v>3.9781465352286399E-4</v>
      </c>
      <c r="R102" s="98">
        <v>2.2813762455298628E-3</v>
      </c>
      <c r="S102" s="98">
        <v>3.7076465049812416E-4</v>
      </c>
      <c r="T102" s="98">
        <v>7.0854900567160375E-4</v>
      </c>
      <c r="U102" s="98">
        <v>0</v>
      </c>
      <c r="V102" s="98">
        <v>0</v>
      </c>
      <c r="W102" s="98">
        <v>0</v>
      </c>
      <c r="DA102" s="63" t="s">
        <v>3514</v>
      </c>
    </row>
    <row r="103" spans="1:105" ht="12" customHeight="1" x14ac:dyDescent="0.25">
      <c r="A103" s="109" t="s">
        <v>120</v>
      </c>
      <c r="B103" s="33"/>
      <c r="C103" s="33">
        <v>8.0754194515411711E-3</v>
      </c>
      <c r="D103" s="33">
        <v>8.4873913789018686E-3</v>
      </c>
      <c r="E103" s="33">
        <v>8.326686129108099E-3</v>
      </c>
      <c r="F103" s="33">
        <v>8.7280256054803346E-3</v>
      </c>
      <c r="G103" s="33">
        <v>5.2286543330197525E-3</v>
      </c>
      <c r="H103" s="33">
        <v>1.1664191014807009E-2</v>
      </c>
      <c r="I103" s="33">
        <v>1.219797822096901E-2</v>
      </c>
      <c r="J103" s="33">
        <v>1.9778059533361342E-2</v>
      </c>
      <c r="K103" s="33">
        <v>1.5669361983686059E-2</v>
      </c>
      <c r="L103" s="33">
        <v>1.2725341984620329E-2</v>
      </c>
      <c r="M103" s="33">
        <v>1.9811039262869822E-2</v>
      </c>
      <c r="N103" s="33">
        <v>5.2543011790720184E-2</v>
      </c>
      <c r="O103" s="33">
        <v>3.9483139246872939E-2</v>
      </c>
      <c r="P103" s="33">
        <v>7.9861679007406941E-2</v>
      </c>
      <c r="Q103" s="33">
        <v>2.2976343833970164E-2</v>
      </c>
      <c r="R103" s="33">
        <v>2.8879981020967171E-2</v>
      </c>
      <c r="S103" s="33">
        <v>3.8332308050041284E-3</v>
      </c>
      <c r="T103" s="33">
        <v>8.9550741449003508E-3</v>
      </c>
      <c r="U103" s="33">
        <v>0</v>
      </c>
      <c r="V103" s="33">
        <v>0</v>
      </c>
      <c r="W103" s="33">
        <v>5.0904568449386808E-3</v>
      </c>
      <c r="DA103" s="60" t="s">
        <v>3515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3516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3517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3518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3519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3520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3521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3522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3523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3524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3525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3526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3527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3528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3529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3530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3531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3532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3533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3534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3535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3536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3537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3538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3539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3540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3541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3542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3543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3544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3545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3546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3547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3548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3549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3550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3551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3.9803029168775485E-3</v>
      </c>
      <c r="D143" s="117">
        <f t="shared" si="49"/>
        <v>5.9560427496477006E-3</v>
      </c>
      <c r="E143" s="117">
        <f t="shared" si="49"/>
        <v>8.86898401888336E-3</v>
      </c>
      <c r="F143" s="117">
        <f t="shared" si="49"/>
        <v>6.6665055088119566E-3</v>
      </c>
      <c r="G143" s="117">
        <f t="shared" si="49"/>
        <v>7.9062901796404968E-3</v>
      </c>
      <c r="H143" s="117">
        <f t="shared" si="49"/>
        <v>1.7974755934306322E-2</v>
      </c>
      <c r="I143" s="117">
        <f t="shared" si="49"/>
        <v>1.9132364289135489E-2</v>
      </c>
      <c r="J143" s="117">
        <f t="shared" si="49"/>
        <v>3.6784327552689608E-2</v>
      </c>
      <c r="K143" s="117">
        <f t="shared" si="49"/>
        <v>5.0232808302658506E-2</v>
      </c>
      <c r="L143" s="117">
        <f t="shared" si="49"/>
        <v>4.3797092936008995E-2</v>
      </c>
      <c r="M143" s="117">
        <f t="shared" si="49"/>
        <v>6.7742350820729699E-2</v>
      </c>
      <c r="N143" s="117">
        <f t="shared" si="49"/>
        <v>0.13055773115518488</v>
      </c>
      <c r="O143" s="117">
        <f t="shared" si="49"/>
        <v>0.11977307363246262</v>
      </c>
      <c r="P143" s="117">
        <f t="shared" si="49"/>
        <v>0.3573059691653851</v>
      </c>
      <c r="Q143" s="117">
        <f t="shared" si="49"/>
        <v>0.29783724722649635</v>
      </c>
      <c r="R143" s="117">
        <f t="shared" ref="R143:V143" si="50">R144+R146+R148+R157</f>
        <v>0.40823517809936372</v>
      </c>
      <c r="S143" s="117">
        <f t="shared" si="50"/>
        <v>0.44105354570483862</v>
      </c>
      <c r="T143" s="117">
        <f t="shared" si="50"/>
        <v>0.54585754049664048</v>
      </c>
      <c r="U143" s="117">
        <f t="shared" si="50"/>
        <v>0.48768093062882389</v>
      </c>
      <c r="V143" s="117">
        <f t="shared" si="50"/>
        <v>0.51429014714776378</v>
      </c>
      <c r="W143" s="117">
        <f t="shared" ref="W143" si="51">W144+W146+W148+W157</f>
        <v>0.30836962060533085</v>
      </c>
      <c r="DA143" s="129" t="s">
        <v>3552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3.4464497173374298E-3</v>
      </c>
      <c r="D144" s="122">
        <f t="shared" si="52"/>
        <v>5.2580529768876064E-3</v>
      </c>
      <c r="E144" s="122">
        <f t="shared" si="52"/>
        <v>7.5280380285911363E-3</v>
      </c>
      <c r="F144" s="122">
        <f t="shared" si="52"/>
        <v>5.9650944297744962E-3</v>
      </c>
      <c r="G144" s="122">
        <f t="shared" si="52"/>
        <v>6.9828608536168027E-3</v>
      </c>
      <c r="H144" s="122">
        <f t="shared" si="52"/>
        <v>1.4777859536595515E-2</v>
      </c>
      <c r="I144" s="122">
        <f t="shared" si="52"/>
        <v>1.5992812036763407E-2</v>
      </c>
      <c r="J144" s="122">
        <f t="shared" si="52"/>
        <v>3.1413580314901844E-2</v>
      </c>
      <c r="K144" s="122">
        <f t="shared" si="52"/>
        <v>4.2903312582585618E-2</v>
      </c>
      <c r="L144" s="122">
        <f t="shared" si="52"/>
        <v>3.7105470091977018E-2</v>
      </c>
      <c r="M144" s="122">
        <f t="shared" si="52"/>
        <v>5.5762556254742565E-2</v>
      </c>
      <c r="N144" s="122">
        <f t="shared" si="52"/>
        <v>0.10806574943317832</v>
      </c>
      <c r="O144" s="122">
        <f t="shared" si="52"/>
        <v>9.4839693162862324E-2</v>
      </c>
      <c r="P144" s="122">
        <f t="shared" si="52"/>
        <v>0.27602224202937153</v>
      </c>
      <c r="Q144" s="122">
        <f t="shared" si="52"/>
        <v>0.24622818592294665</v>
      </c>
      <c r="R144" s="122">
        <f t="shared" si="52"/>
        <v>0.33589660625339934</v>
      </c>
      <c r="S144" s="122">
        <f t="shared" si="52"/>
        <v>0.36498289103181752</v>
      </c>
      <c r="T144" s="122">
        <f t="shared" si="52"/>
        <v>0.43671849203642993</v>
      </c>
      <c r="U144" s="122">
        <f t="shared" si="52"/>
        <v>0.37503568559393607</v>
      </c>
      <c r="V144" s="122">
        <f t="shared" si="52"/>
        <v>0.40299181738969053</v>
      </c>
      <c r="W144" s="122">
        <f t="shared" si="52"/>
        <v>0.2415061709114624</v>
      </c>
      <c r="DA144" s="130" t="s">
        <v>3553</v>
      </c>
    </row>
    <row r="145" spans="1:105" ht="12" customHeight="1" x14ac:dyDescent="0.25">
      <c r="A145" s="97" t="s">
        <v>53</v>
      </c>
      <c r="B145" s="98"/>
      <c r="C145" s="98">
        <v>3.4464497173374298E-3</v>
      </c>
      <c r="D145" s="98">
        <v>5.2580529768876064E-3</v>
      </c>
      <c r="E145" s="98">
        <v>7.5280380285911363E-3</v>
      </c>
      <c r="F145" s="98">
        <v>5.9650944297744962E-3</v>
      </c>
      <c r="G145" s="98">
        <v>6.9828608536168027E-3</v>
      </c>
      <c r="H145" s="98">
        <v>1.4777859536595515E-2</v>
      </c>
      <c r="I145" s="98">
        <v>1.5992812036763407E-2</v>
      </c>
      <c r="J145" s="98">
        <v>3.1413580314901844E-2</v>
      </c>
      <c r="K145" s="98">
        <v>4.2903312582585618E-2</v>
      </c>
      <c r="L145" s="98">
        <v>3.7105470091977018E-2</v>
      </c>
      <c r="M145" s="98">
        <v>5.5762556254742565E-2</v>
      </c>
      <c r="N145" s="98">
        <v>0.10806574943317832</v>
      </c>
      <c r="O145" s="98">
        <v>9.4839693162862324E-2</v>
      </c>
      <c r="P145" s="98">
        <v>0.27602224202937153</v>
      </c>
      <c r="Q145" s="98">
        <v>0.24622818592294665</v>
      </c>
      <c r="R145" s="98">
        <v>0.33589660625339934</v>
      </c>
      <c r="S145" s="98">
        <v>0.36498289103181752</v>
      </c>
      <c r="T145" s="98">
        <v>0.43671849203642993</v>
      </c>
      <c r="U145" s="98">
        <v>0.37503568559393607</v>
      </c>
      <c r="V145" s="98">
        <v>0.40299181738969053</v>
      </c>
      <c r="W145" s="98">
        <v>0.2415061709114624</v>
      </c>
      <c r="DA145" s="63" t="s">
        <v>3554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1.1635480455102562E-4</v>
      </c>
      <c r="D146" s="122">
        <f t="shared" si="53"/>
        <v>0</v>
      </c>
      <c r="E146" s="122">
        <f t="shared" si="53"/>
        <v>5.6259103363455628E-4</v>
      </c>
      <c r="F146" s="122">
        <f t="shared" si="53"/>
        <v>0</v>
      </c>
      <c r="G146" s="122">
        <f t="shared" si="53"/>
        <v>7.4556495371692446E-5</v>
      </c>
      <c r="H146" s="122">
        <f t="shared" si="53"/>
        <v>1.2647615368935692E-3</v>
      </c>
      <c r="I146" s="122">
        <f t="shared" si="53"/>
        <v>9.2998938940048515E-4</v>
      </c>
      <c r="J146" s="122">
        <f t="shared" si="53"/>
        <v>1.5659828192093911E-3</v>
      </c>
      <c r="K146" s="122">
        <f t="shared" si="53"/>
        <v>2.3013616690003387E-3</v>
      </c>
      <c r="L146" s="122">
        <f t="shared" si="53"/>
        <v>2.5406066004079273E-3</v>
      </c>
      <c r="M146" s="122">
        <f t="shared" si="53"/>
        <v>3.7925924612251419E-3</v>
      </c>
      <c r="N146" s="122">
        <f t="shared" si="53"/>
        <v>8.0033249335252979E-3</v>
      </c>
      <c r="O146" s="122">
        <f t="shared" si="53"/>
        <v>7.9338379350696892E-3</v>
      </c>
      <c r="P146" s="122">
        <f t="shared" si="53"/>
        <v>2.3405411636483669E-2</v>
      </c>
      <c r="Q146" s="122">
        <f t="shared" si="53"/>
        <v>2.0511120714207545E-2</v>
      </c>
      <c r="R146" s="122">
        <f t="shared" si="53"/>
        <v>2.8068357936950582E-2</v>
      </c>
      <c r="S146" s="122">
        <f t="shared" si="53"/>
        <v>2.7817627572107123E-2</v>
      </c>
      <c r="T146" s="122">
        <f t="shared" si="53"/>
        <v>4.0811924270815592E-2</v>
      </c>
      <c r="U146" s="122">
        <f t="shared" si="53"/>
        <v>4.2720957235879514E-2</v>
      </c>
      <c r="V146" s="122">
        <f t="shared" si="53"/>
        <v>4.7644308338348311E-2</v>
      </c>
      <c r="W146" s="122">
        <f t="shared" si="53"/>
        <v>2.7914642125937417E-2</v>
      </c>
      <c r="DA146" s="130" t="s">
        <v>3555</v>
      </c>
    </row>
    <row r="147" spans="1:105" ht="12" customHeight="1" x14ac:dyDescent="0.25">
      <c r="A147" s="97" t="s">
        <v>53</v>
      </c>
      <c r="B147" s="98"/>
      <c r="C147" s="98">
        <v>1.1635480455102562E-4</v>
      </c>
      <c r="D147" s="98">
        <v>0</v>
      </c>
      <c r="E147" s="98">
        <v>5.6259103363455628E-4</v>
      </c>
      <c r="F147" s="98">
        <v>0</v>
      </c>
      <c r="G147" s="98">
        <v>7.4556495371692446E-5</v>
      </c>
      <c r="H147" s="98">
        <v>1.2647615368935692E-3</v>
      </c>
      <c r="I147" s="98">
        <v>9.2998938940048515E-4</v>
      </c>
      <c r="J147" s="98">
        <v>1.5659828192093911E-3</v>
      </c>
      <c r="K147" s="98">
        <v>2.3013616690003387E-3</v>
      </c>
      <c r="L147" s="98">
        <v>2.5406066004079273E-3</v>
      </c>
      <c r="M147" s="98">
        <v>3.7925924612251419E-3</v>
      </c>
      <c r="N147" s="98">
        <v>8.0033249335252979E-3</v>
      </c>
      <c r="O147" s="98">
        <v>7.9338379350696892E-3</v>
      </c>
      <c r="P147" s="98">
        <v>2.3405411636483669E-2</v>
      </c>
      <c r="Q147" s="98">
        <v>2.0511120714207545E-2</v>
      </c>
      <c r="R147" s="98">
        <v>2.8068357936950582E-2</v>
      </c>
      <c r="S147" s="98">
        <v>2.7817627572107123E-2</v>
      </c>
      <c r="T147" s="98">
        <v>4.0811924270815592E-2</v>
      </c>
      <c r="U147" s="98">
        <v>4.2720957235879514E-2</v>
      </c>
      <c r="V147" s="98">
        <v>4.7644308338348311E-2</v>
      </c>
      <c r="W147" s="98">
        <v>2.7914642125937417E-2</v>
      </c>
      <c r="DA147" s="63" t="s">
        <v>3556</v>
      </c>
    </row>
    <row r="148" spans="1:105" ht="12" customHeight="1" x14ac:dyDescent="0.25">
      <c r="A148" s="121" t="s">
        <v>55</v>
      </c>
      <c r="B148" s="122"/>
      <c r="C148" s="122">
        <v>2.7746221952884114E-4</v>
      </c>
      <c r="D148" s="122">
        <v>4.4982043419571223E-4</v>
      </c>
      <c r="E148" s="122">
        <v>4.9449065680171034E-4</v>
      </c>
      <c r="F148" s="122">
        <v>4.6700658298546107E-4</v>
      </c>
      <c r="G148" s="122">
        <v>5.3533025748873757E-4</v>
      </c>
      <c r="H148" s="122">
        <v>1.2469637806889603E-3</v>
      </c>
      <c r="I148" s="122">
        <v>1.4089233658423556E-3</v>
      </c>
      <c r="J148" s="122">
        <v>2.3872047328637679E-3</v>
      </c>
      <c r="K148" s="122">
        <v>3.0135555437120235E-3</v>
      </c>
      <c r="L148" s="122">
        <v>2.6732345937971747E-3</v>
      </c>
      <c r="M148" s="122">
        <v>5.0024261393080381E-3</v>
      </c>
      <c r="N148" s="122">
        <v>8.3412781350214859E-3</v>
      </c>
      <c r="O148" s="122">
        <v>1.0972683903361018E-2</v>
      </c>
      <c r="P148" s="122">
        <v>3.9466647985947699E-2</v>
      </c>
      <c r="Q148" s="122">
        <v>2.0285441347866418E-2</v>
      </c>
      <c r="R148" s="122">
        <v>2.8668817929265261E-2</v>
      </c>
      <c r="S148" s="122">
        <v>3.289172151535201E-2</v>
      </c>
      <c r="T148" s="122">
        <v>4.5139664961895344E-2</v>
      </c>
      <c r="U148" s="122">
        <v>4.5117979823958571E-2</v>
      </c>
      <c r="V148" s="122">
        <v>4.6748986172643565E-2</v>
      </c>
      <c r="W148" s="122">
        <v>2.9858898454782998E-2</v>
      </c>
      <c r="DA148" s="130" t="s">
        <v>3557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7.4406706260082906E-5</v>
      </c>
      <c r="E149" s="98">
        <v>3.2613410637845932E-5</v>
      </c>
      <c r="F149" s="98">
        <v>0</v>
      </c>
      <c r="G149" s="98">
        <v>0</v>
      </c>
      <c r="H149" s="98">
        <v>2.2826041416185947E-4</v>
      </c>
      <c r="I149" s="98">
        <v>4.8895295706355749E-5</v>
      </c>
      <c r="J149" s="98">
        <v>8.5016650649642983E-5</v>
      </c>
      <c r="K149" s="98">
        <v>0</v>
      </c>
      <c r="L149" s="98">
        <v>1.1875933172136383E-4</v>
      </c>
      <c r="M149" s="98">
        <v>6.160217909740288E-5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3558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3559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3560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3561</v>
      </c>
    </row>
    <row r="153" spans="1:105" ht="12" customHeight="1" x14ac:dyDescent="0.25">
      <c r="A153" s="106" t="s">
        <v>122</v>
      </c>
      <c r="B153" s="101"/>
      <c r="C153" s="101">
        <v>2.7746221952884114E-4</v>
      </c>
      <c r="D153" s="101">
        <v>2.815160921886572E-4</v>
      </c>
      <c r="E153" s="101">
        <v>3.6944147856843627E-4</v>
      </c>
      <c r="F153" s="101">
        <v>3.7354351794190719E-4</v>
      </c>
      <c r="G153" s="101">
        <v>4.4605102534230528E-4</v>
      </c>
      <c r="H153" s="101">
        <v>8.4887589949217239E-4</v>
      </c>
      <c r="I153" s="101">
        <v>8.4976525795704957E-5</v>
      </c>
      <c r="J153" s="101">
        <v>0</v>
      </c>
      <c r="K153" s="101">
        <v>0</v>
      </c>
      <c r="L153" s="101">
        <v>1.5319136500625142E-3</v>
      </c>
      <c r="M153" s="101">
        <v>2.5993898981169212E-3</v>
      </c>
      <c r="N153" s="101">
        <v>3.9113400655461858E-3</v>
      </c>
      <c r="O153" s="101">
        <v>6.2422426192567208E-3</v>
      </c>
      <c r="P153" s="101">
        <v>2.5568730997465441E-2</v>
      </c>
      <c r="Q153" s="101">
        <v>0</v>
      </c>
      <c r="R153" s="101">
        <v>0</v>
      </c>
      <c r="S153" s="101">
        <v>0</v>
      </c>
      <c r="T153" s="101">
        <v>9.0375779339510844E-4</v>
      </c>
      <c r="U153" s="101">
        <v>4.5117979823958571E-2</v>
      </c>
      <c r="V153" s="101">
        <v>0</v>
      </c>
      <c r="W153" s="101">
        <v>8.3883497107073868E-3</v>
      </c>
      <c r="DA153" s="131" t="s">
        <v>3562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9.3897635746972114E-5</v>
      </c>
      <c r="E154" s="104">
        <v>9.2435767595428197E-5</v>
      </c>
      <c r="F154" s="104">
        <v>9.3463065043553859E-5</v>
      </c>
      <c r="G154" s="104">
        <v>8.9279232146432255E-5</v>
      </c>
      <c r="H154" s="104">
        <v>1.6982746703492855E-4</v>
      </c>
      <c r="I154" s="104">
        <v>1.275051544340295E-3</v>
      </c>
      <c r="J154" s="104">
        <v>2.302188082214125E-3</v>
      </c>
      <c r="K154" s="104">
        <v>3.0135555437120235E-3</v>
      </c>
      <c r="L154" s="104">
        <v>1.0225616120132966E-3</v>
      </c>
      <c r="M154" s="104">
        <v>2.3414340620937146E-3</v>
      </c>
      <c r="N154" s="104">
        <v>4.4299380694753001E-3</v>
      </c>
      <c r="O154" s="104">
        <v>4.7304412841042975E-3</v>
      </c>
      <c r="P154" s="104">
        <v>1.3897916988482259E-2</v>
      </c>
      <c r="Q154" s="104">
        <v>2.0285441347866418E-2</v>
      </c>
      <c r="R154" s="104">
        <v>2.8668817929265261E-2</v>
      </c>
      <c r="S154" s="104">
        <v>3.289172151535201E-2</v>
      </c>
      <c r="T154" s="104">
        <v>4.4235907168500233E-2</v>
      </c>
      <c r="U154" s="104">
        <v>0</v>
      </c>
      <c r="V154" s="104">
        <v>4.6748986172643565E-2</v>
      </c>
      <c r="W154" s="104">
        <v>2.1470548744075613E-2</v>
      </c>
      <c r="DA154" s="132" t="s">
        <v>3563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4.6955298906480093E-5</v>
      </c>
      <c r="E155" s="98">
        <v>4.6111700818855327E-5</v>
      </c>
      <c r="F155" s="98">
        <v>4.7242724954282456E-5</v>
      </c>
      <c r="G155" s="98">
        <v>4.5019547874678043E-5</v>
      </c>
      <c r="H155" s="98">
        <v>8.3509263632533667E-5</v>
      </c>
      <c r="I155" s="98">
        <v>6.3600164968925657E-4</v>
      </c>
      <c r="J155" s="98">
        <v>1.1457251650916166E-3</v>
      </c>
      <c r="K155" s="98">
        <v>1.4101036977531285E-3</v>
      </c>
      <c r="L155" s="98">
        <v>4.6434712831625735E-4</v>
      </c>
      <c r="M155" s="98">
        <v>1.1438712982407911E-3</v>
      </c>
      <c r="N155" s="98">
        <v>2.0204557926910066E-3</v>
      </c>
      <c r="O155" s="98">
        <v>2.5473665489419853E-3</v>
      </c>
      <c r="P155" s="98">
        <v>8.1084190775172187E-3</v>
      </c>
      <c r="Q155" s="98">
        <v>8.561908672769538E-3</v>
      </c>
      <c r="R155" s="98">
        <v>1.189975527095509E-2</v>
      </c>
      <c r="S155" s="98">
        <v>1.368113865527012E-2</v>
      </c>
      <c r="T155" s="98">
        <v>2.1039798087300433E-2</v>
      </c>
      <c r="U155" s="98">
        <v>0</v>
      </c>
      <c r="V155" s="98">
        <v>2.2271883889173283E-2</v>
      </c>
      <c r="W155" s="98">
        <v>1.071428727177513E-2</v>
      </c>
      <c r="DA155" s="63" t="s">
        <v>3564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4.6942336840492014E-5</v>
      </c>
      <c r="E156" s="98">
        <v>4.6324066776572877E-5</v>
      </c>
      <c r="F156" s="98">
        <v>4.6220340089271396E-5</v>
      </c>
      <c r="G156" s="98">
        <v>4.4259684271754219E-5</v>
      </c>
      <c r="H156" s="98">
        <v>8.6318203402394885E-5</v>
      </c>
      <c r="I156" s="98">
        <v>6.3904989465103841E-4</v>
      </c>
      <c r="J156" s="98">
        <v>1.1564629171225084E-3</v>
      </c>
      <c r="K156" s="98">
        <v>1.603451845958895E-3</v>
      </c>
      <c r="L156" s="98">
        <v>5.5821448369703926E-4</v>
      </c>
      <c r="M156" s="98">
        <v>1.1975627638529237E-3</v>
      </c>
      <c r="N156" s="98">
        <v>2.409482276784294E-3</v>
      </c>
      <c r="O156" s="98">
        <v>2.1830747351623122E-3</v>
      </c>
      <c r="P156" s="98">
        <v>5.7894979109650406E-3</v>
      </c>
      <c r="Q156" s="98">
        <v>1.1723532675096878E-2</v>
      </c>
      <c r="R156" s="98">
        <v>1.6769062658310172E-2</v>
      </c>
      <c r="S156" s="98">
        <v>1.9210582860081891E-2</v>
      </c>
      <c r="T156" s="98">
        <v>2.3196109081199796E-2</v>
      </c>
      <c r="U156" s="98">
        <v>0</v>
      </c>
      <c r="V156" s="98">
        <v>2.4477102283470283E-2</v>
      </c>
      <c r="W156" s="98">
        <v>1.0756261472300485E-2</v>
      </c>
      <c r="DA156" s="63" t="s">
        <v>3565</v>
      </c>
    </row>
    <row r="157" spans="1:105" ht="12" customHeight="1" x14ac:dyDescent="0.25">
      <c r="A157" s="121" t="s">
        <v>54</v>
      </c>
      <c r="B157" s="122"/>
      <c r="C157" s="122">
        <v>1.4003617546025154E-4</v>
      </c>
      <c r="D157" s="122">
        <v>2.4816933856438206E-4</v>
      </c>
      <c r="E157" s="122">
        <v>2.8386429985595793E-4</v>
      </c>
      <c r="F157" s="122">
        <v>2.3440449605199978E-4</v>
      </c>
      <c r="G157" s="122">
        <v>3.1354257316326391E-4</v>
      </c>
      <c r="H157" s="122">
        <v>6.8517108012827602E-4</v>
      </c>
      <c r="I157" s="122">
        <v>8.0063949712923992E-4</v>
      </c>
      <c r="J157" s="122">
        <v>1.4175596857146085E-3</v>
      </c>
      <c r="K157" s="122">
        <v>2.0145785073605333E-3</v>
      </c>
      <c r="L157" s="122">
        <v>1.4777816498268766E-3</v>
      </c>
      <c r="M157" s="122">
        <v>3.1847759654539585E-3</v>
      </c>
      <c r="N157" s="122">
        <v>6.1473786534597934E-3</v>
      </c>
      <c r="O157" s="122">
        <v>6.0268586311695857E-3</v>
      </c>
      <c r="P157" s="122">
        <v>1.8411667513582183E-2</v>
      </c>
      <c r="Q157" s="122">
        <v>1.0812499241475735E-2</v>
      </c>
      <c r="R157" s="122">
        <v>1.5601395979748495E-2</v>
      </c>
      <c r="S157" s="122">
        <v>1.5361305585561973E-2</v>
      </c>
      <c r="T157" s="122">
        <v>2.3187459227499617E-2</v>
      </c>
      <c r="U157" s="122">
        <v>2.4806307975049697E-2</v>
      </c>
      <c r="V157" s="122">
        <v>1.6905035247081382E-2</v>
      </c>
      <c r="W157" s="122">
        <v>9.0899091131479894E-3</v>
      </c>
      <c r="DA157" s="130" t="s">
        <v>3566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4.362798008521647E-5</v>
      </c>
      <c r="G158" s="98">
        <v>1.7472874131318195E-4</v>
      </c>
      <c r="H158" s="98">
        <v>1.8592555031163364E-4</v>
      </c>
      <c r="I158" s="98">
        <v>0</v>
      </c>
      <c r="J158" s="98">
        <v>2.9625683373461678E-5</v>
      </c>
      <c r="K158" s="98">
        <v>5.4260813919608519E-4</v>
      </c>
      <c r="L158" s="98">
        <v>0</v>
      </c>
      <c r="M158" s="98">
        <v>3.9290622881312194E-5</v>
      </c>
      <c r="N158" s="98">
        <v>1.2509864800395917E-4</v>
      </c>
      <c r="O158" s="98">
        <v>3.1440444226030965E-4</v>
      </c>
      <c r="P158" s="98">
        <v>1.5212460875499096E-3</v>
      </c>
      <c r="Q158" s="98">
        <v>1.7680651267682845E-4</v>
      </c>
      <c r="R158" s="98">
        <v>1.1406881227649314E-3</v>
      </c>
      <c r="S158" s="98">
        <v>1.4156468473564741E-3</v>
      </c>
      <c r="T158" s="98">
        <v>1.6781423818537982E-3</v>
      </c>
      <c r="U158" s="98">
        <v>2.2599278418277786E-3</v>
      </c>
      <c r="V158" s="98">
        <v>1.8892858123687548E-3</v>
      </c>
      <c r="W158" s="98">
        <v>1.8763266243041434E-5</v>
      </c>
      <c r="DA158" s="63" t="s">
        <v>3567</v>
      </c>
    </row>
    <row r="159" spans="1:105" ht="12" customHeight="1" x14ac:dyDescent="0.25">
      <c r="A159" s="109" t="s">
        <v>120</v>
      </c>
      <c r="B159" s="33"/>
      <c r="C159" s="33">
        <v>1.4003617546025154E-4</v>
      </c>
      <c r="D159" s="33">
        <v>2.4816933856438206E-4</v>
      </c>
      <c r="E159" s="33">
        <v>2.8386429985595793E-4</v>
      </c>
      <c r="F159" s="33">
        <v>1.907765159667833E-4</v>
      </c>
      <c r="G159" s="33">
        <v>1.3881383185008195E-4</v>
      </c>
      <c r="H159" s="33">
        <v>4.9924552981664243E-4</v>
      </c>
      <c r="I159" s="33">
        <v>8.0063949712923992E-4</v>
      </c>
      <c r="J159" s="33">
        <v>1.3879340023411468E-3</v>
      </c>
      <c r="K159" s="33">
        <v>1.4719703681644481E-3</v>
      </c>
      <c r="L159" s="33">
        <v>1.4777816498268766E-3</v>
      </c>
      <c r="M159" s="33">
        <v>3.1454853425726464E-3</v>
      </c>
      <c r="N159" s="33">
        <v>6.0222800054558342E-3</v>
      </c>
      <c r="O159" s="33">
        <v>5.7124541889092759E-3</v>
      </c>
      <c r="P159" s="33">
        <v>1.6890421426032275E-2</v>
      </c>
      <c r="Q159" s="33">
        <v>1.0635692728798907E-2</v>
      </c>
      <c r="R159" s="33">
        <v>1.4460707856983564E-2</v>
      </c>
      <c r="S159" s="33">
        <v>1.3945658738205498E-2</v>
      </c>
      <c r="T159" s="33">
        <v>2.1509316845645818E-2</v>
      </c>
      <c r="U159" s="33">
        <v>2.2546380133221917E-2</v>
      </c>
      <c r="V159" s="33">
        <v>1.5015749434712629E-2</v>
      </c>
      <c r="W159" s="33">
        <v>9.0711458469049482E-3</v>
      </c>
      <c r="DA159" s="60" t="s">
        <v>3568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0.19574025354407365</v>
      </c>
      <c r="D161" s="117">
        <f t="shared" si="54"/>
        <v>0.14968399719731199</v>
      </c>
      <c r="E161" s="117">
        <f t="shared" si="54"/>
        <v>0.22479583830745897</v>
      </c>
      <c r="F161" s="117">
        <f t="shared" si="54"/>
        <v>0.28999701761471408</v>
      </c>
      <c r="G161" s="117">
        <f t="shared" si="54"/>
        <v>0.34422643013916343</v>
      </c>
      <c r="H161" s="117">
        <f t="shared" si="54"/>
        <v>0</v>
      </c>
      <c r="I161" s="117">
        <f t="shared" si="54"/>
        <v>0.21074228814946569</v>
      </c>
      <c r="J161" s="117">
        <f t="shared" si="54"/>
        <v>0</v>
      </c>
      <c r="K161" s="117">
        <f t="shared" si="54"/>
        <v>1.0633230357770564</v>
      </c>
      <c r="L161" s="117">
        <f t="shared" si="54"/>
        <v>0.16890947265910525</v>
      </c>
      <c r="M161" s="117">
        <f t="shared" si="54"/>
        <v>0.63991106896385674</v>
      </c>
      <c r="N161" s="117">
        <f t="shared" si="54"/>
        <v>0.87837011978772039</v>
      </c>
      <c r="O161" s="117">
        <f t="shared" si="54"/>
        <v>0.6811551577168582</v>
      </c>
      <c r="P161" s="117">
        <f t="shared" si="54"/>
        <v>0.64393147382980787</v>
      </c>
      <c r="Q161" s="117">
        <f t="shared" si="54"/>
        <v>1.2588830225391564E-3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0.12692989726186743</v>
      </c>
      <c r="U161" s="117">
        <f t="shared" si="55"/>
        <v>0.16892469946331135</v>
      </c>
      <c r="V161" s="117">
        <f t="shared" si="55"/>
        <v>0.3061656131199732</v>
      </c>
      <c r="W161" s="117">
        <f t="shared" ref="W161" si="56">W162+W164+W166+W175</f>
        <v>0.23884633646589415</v>
      </c>
      <c r="DA161" s="129" t="s">
        <v>3569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0.17216550856111387</v>
      </c>
      <c r="D162" s="122">
        <f t="shared" si="57"/>
        <v>0.13260523777580493</v>
      </c>
      <c r="E162" s="122">
        <f t="shared" si="57"/>
        <v>0.18707138796620104</v>
      </c>
      <c r="F162" s="122">
        <f t="shared" si="57"/>
        <v>0.26028475711786242</v>
      </c>
      <c r="G162" s="122">
        <f t="shared" si="57"/>
        <v>0.30782001806470316</v>
      </c>
      <c r="H162" s="122">
        <f t="shared" si="57"/>
        <v>0</v>
      </c>
      <c r="I162" s="122">
        <f t="shared" si="57"/>
        <v>0.18364361260372628</v>
      </c>
      <c r="J162" s="122">
        <f t="shared" si="57"/>
        <v>0</v>
      </c>
      <c r="K162" s="122">
        <f t="shared" si="57"/>
        <v>0.9564327440149073</v>
      </c>
      <c r="L162" s="122">
        <f t="shared" si="57"/>
        <v>0.13913502568905967</v>
      </c>
      <c r="M162" s="122">
        <f t="shared" si="57"/>
        <v>0.48531095198461427</v>
      </c>
      <c r="N162" s="122">
        <f t="shared" si="57"/>
        <v>0.69931602349608235</v>
      </c>
      <c r="O162" s="122">
        <f t="shared" si="57"/>
        <v>0.53130803186459308</v>
      </c>
      <c r="P162" s="122">
        <f t="shared" si="57"/>
        <v>0.47578187379155845</v>
      </c>
      <c r="Q162" s="122">
        <f t="shared" si="57"/>
        <v>1.0470688255885209E-3</v>
      </c>
      <c r="R162" s="122">
        <f t="shared" si="57"/>
        <v>0</v>
      </c>
      <c r="S162" s="122">
        <f t="shared" si="57"/>
        <v>0</v>
      </c>
      <c r="T162" s="122">
        <f t="shared" si="57"/>
        <v>9.6644219402671067E-2</v>
      </c>
      <c r="U162" s="122">
        <f t="shared" si="57"/>
        <v>0.11735357975232862</v>
      </c>
      <c r="V162" s="122">
        <f t="shared" si="57"/>
        <v>0.24306055167691507</v>
      </c>
      <c r="W162" s="122">
        <f t="shared" si="57"/>
        <v>0.17902563429188739</v>
      </c>
      <c r="DA162" s="130" t="s">
        <v>3570</v>
      </c>
    </row>
    <row r="163" spans="1:105" ht="12" customHeight="1" x14ac:dyDescent="0.25">
      <c r="A163" s="97" t="s">
        <v>53</v>
      </c>
      <c r="B163" s="33"/>
      <c r="C163" s="33">
        <v>0.17216550856111387</v>
      </c>
      <c r="D163" s="33">
        <v>0.13260523777580493</v>
      </c>
      <c r="E163" s="33">
        <v>0.18707138796620104</v>
      </c>
      <c r="F163" s="33">
        <v>0.26028475711786242</v>
      </c>
      <c r="G163" s="33">
        <v>0.30782001806470316</v>
      </c>
      <c r="H163" s="33">
        <v>0</v>
      </c>
      <c r="I163" s="33">
        <v>0.18364361260372628</v>
      </c>
      <c r="J163" s="33">
        <v>0</v>
      </c>
      <c r="K163" s="33">
        <v>0.9564327440149073</v>
      </c>
      <c r="L163" s="33">
        <v>0.13913502568905967</v>
      </c>
      <c r="M163" s="33">
        <v>0.48531095198461427</v>
      </c>
      <c r="N163" s="33">
        <v>0.69931602349608235</v>
      </c>
      <c r="O163" s="33">
        <v>0.53130803186459308</v>
      </c>
      <c r="P163" s="33">
        <v>0.47578187379155845</v>
      </c>
      <c r="Q163" s="33">
        <v>1.0470688255885209E-3</v>
      </c>
      <c r="R163" s="33">
        <v>0</v>
      </c>
      <c r="S163" s="33">
        <v>0</v>
      </c>
      <c r="T163" s="33">
        <v>9.6644219402671067E-2</v>
      </c>
      <c r="U163" s="33">
        <v>0.11735357975232862</v>
      </c>
      <c r="V163" s="33">
        <v>0.24306055167691507</v>
      </c>
      <c r="W163" s="33">
        <v>0.17902563429188739</v>
      </c>
      <c r="DA163" s="60" t="s">
        <v>3571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3.0834023206021792E-3</v>
      </c>
      <c r="D164" s="122">
        <f t="shared" si="58"/>
        <v>1.3292071730643712E-4</v>
      </c>
      <c r="E164" s="122">
        <f t="shared" si="58"/>
        <v>1.5611901183358935E-2</v>
      </c>
      <c r="F164" s="122">
        <f t="shared" si="58"/>
        <v>2.3705602332072109E-4</v>
      </c>
      <c r="G164" s="122">
        <f t="shared" si="58"/>
        <v>2.3112513565224663E-3</v>
      </c>
      <c r="H164" s="122">
        <f t="shared" si="58"/>
        <v>0</v>
      </c>
      <c r="I164" s="122">
        <f t="shared" si="58"/>
        <v>7.3683774698653825E-3</v>
      </c>
      <c r="J164" s="122">
        <f t="shared" si="58"/>
        <v>0</v>
      </c>
      <c r="K164" s="122">
        <f t="shared" si="58"/>
        <v>2.9694989277423728E-2</v>
      </c>
      <c r="L164" s="122">
        <f t="shared" si="58"/>
        <v>1.1213711891455678E-2</v>
      </c>
      <c r="M164" s="122">
        <f t="shared" si="58"/>
        <v>4.938614965812739E-2</v>
      </c>
      <c r="N164" s="122">
        <f t="shared" si="58"/>
        <v>6.2919756658246756E-2</v>
      </c>
      <c r="O164" s="122">
        <f t="shared" si="58"/>
        <v>4.7693184859680285E-2</v>
      </c>
      <c r="P164" s="122">
        <f t="shared" si="58"/>
        <v>3.8425419891392483E-2</v>
      </c>
      <c r="Q164" s="122">
        <f t="shared" si="58"/>
        <v>9.4958892195405291E-5</v>
      </c>
      <c r="R164" s="122">
        <f t="shared" si="58"/>
        <v>0</v>
      </c>
      <c r="S164" s="122">
        <f t="shared" si="58"/>
        <v>0</v>
      </c>
      <c r="T164" s="122">
        <f t="shared" si="58"/>
        <v>1.1296157610672174E-2</v>
      </c>
      <c r="U164" s="122">
        <f t="shared" si="58"/>
        <v>1.7596732957570516E-2</v>
      </c>
      <c r="V164" s="122">
        <f t="shared" si="58"/>
        <v>2.6752657261413841E-2</v>
      </c>
      <c r="W164" s="122">
        <f t="shared" si="58"/>
        <v>2.4901633134566389E-2</v>
      </c>
      <c r="DA164" s="130" t="s">
        <v>3572</v>
      </c>
    </row>
    <row r="165" spans="1:105" ht="12" customHeight="1" x14ac:dyDescent="0.25">
      <c r="A165" s="97" t="s">
        <v>53</v>
      </c>
      <c r="B165" s="98"/>
      <c r="C165" s="98">
        <v>3.0834023206021792E-3</v>
      </c>
      <c r="D165" s="98">
        <v>1.3292071730643712E-4</v>
      </c>
      <c r="E165" s="98">
        <v>1.5611901183358935E-2</v>
      </c>
      <c r="F165" s="98">
        <v>2.3705602332072109E-4</v>
      </c>
      <c r="G165" s="98">
        <v>2.3112513565224663E-3</v>
      </c>
      <c r="H165" s="98">
        <v>0</v>
      </c>
      <c r="I165" s="98">
        <v>7.3683774698653825E-3</v>
      </c>
      <c r="J165" s="98">
        <v>0</v>
      </c>
      <c r="K165" s="98">
        <v>2.9694989277423728E-2</v>
      </c>
      <c r="L165" s="98">
        <v>1.1213711891455678E-2</v>
      </c>
      <c r="M165" s="98">
        <v>4.938614965812739E-2</v>
      </c>
      <c r="N165" s="98">
        <v>6.2919756658246756E-2</v>
      </c>
      <c r="O165" s="98">
        <v>4.7693184859680285E-2</v>
      </c>
      <c r="P165" s="98">
        <v>3.8425419891392483E-2</v>
      </c>
      <c r="Q165" s="98">
        <v>9.4958892195405291E-5</v>
      </c>
      <c r="R165" s="98">
        <v>0</v>
      </c>
      <c r="S165" s="98">
        <v>0</v>
      </c>
      <c r="T165" s="98">
        <v>1.1296157610672174E-2</v>
      </c>
      <c r="U165" s="98">
        <v>1.7596732957570516E-2</v>
      </c>
      <c r="V165" s="98">
        <v>2.6752657261413841E-2</v>
      </c>
      <c r="W165" s="98">
        <v>2.4901633134566389E-2</v>
      </c>
      <c r="DA165" s="63" t="s">
        <v>3573</v>
      </c>
    </row>
    <row r="166" spans="1:105" ht="12" customHeight="1" x14ac:dyDescent="0.25">
      <c r="A166" s="121" t="s">
        <v>55</v>
      </c>
      <c r="B166" s="122"/>
      <c r="C166" s="122">
        <v>1.3532404561183251E-2</v>
      </c>
      <c r="D166" s="122">
        <v>1.0989774578655444E-2</v>
      </c>
      <c r="E166" s="122">
        <v>1.4117038045289514E-2</v>
      </c>
      <c r="F166" s="122">
        <v>1.95174631278516E-2</v>
      </c>
      <c r="G166" s="122">
        <v>2.1683530524104482E-2</v>
      </c>
      <c r="H166" s="122">
        <v>0</v>
      </c>
      <c r="I166" s="122">
        <v>1.2618735483726081E-2</v>
      </c>
      <c r="J166" s="122">
        <v>0</v>
      </c>
      <c r="K166" s="122">
        <v>4.6400033182585204E-2</v>
      </c>
      <c r="L166" s="122">
        <v>1.1933701871701306E-2</v>
      </c>
      <c r="M166" s="122">
        <v>6.4237458066744219E-2</v>
      </c>
      <c r="N166" s="122">
        <v>6.6804157677319842E-2</v>
      </c>
      <c r="O166" s="122">
        <v>6.5936784752734762E-2</v>
      </c>
      <c r="P166" s="122">
        <v>8.8455248833258532E-2</v>
      </c>
      <c r="Q166" s="122">
        <v>7.6261057698745921E-5</v>
      </c>
      <c r="R166" s="122">
        <v>0</v>
      </c>
      <c r="S166" s="122">
        <v>0</v>
      </c>
      <c r="T166" s="122">
        <v>1.2543401353621307E-2</v>
      </c>
      <c r="U166" s="122">
        <v>2.1921730309945965E-2</v>
      </c>
      <c r="V166" s="122">
        <v>2.6702387017255733E-2</v>
      </c>
      <c r="W166" s="122">
        <v>2.6770050054029843E-2</v>
      </c>
      <c r="DA166" s="130" t="s">
        <v>3574</v>
      </c>
    </row>
    <row r="167" spans="1:105" ht="12" customHeight="1" x14ac:dyDescent="0.25">
      <c r="A167" s="97" t="s">
        <v>124</v>
      </c>
      <c r="B167" s="98"/>
      <c r="C167" s="98">
        <v>3.9893924941260413E-4</v>
      </c>
      <c r="D167" s="98">
        <v>1.0416938876411609E-3</v>
      </c>
      <c r="E167" s="98">
        <v>8.1533526594614839E-4</v>
      </c>
      <c r="F167" s="98">
        <v>8.3835759180431028E-4</v>
      </c>
      <c r="G167" s="98">
        <v>1.8764490511771323E-3</v>
      </c>
      <c r="H167" s="98">
        <v>0</v>
      </c>
      <c r="I167" s="98">
        <v>2.9337177423813449E-4</v>
      </c>
      <c r="J167" s="98">
        <v>0</v>
      </c>
      <c r="K167" s="98">
        <v>5.4622677710017362E-4</v>
      </c>
      <c r="L167" s="98">
        <v>4.7503732688545532E-4</v>
      </c>
      <c r="M167" s="98">
        <v>1.0472370446558488E-3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3575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1.0957866503586123E-4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3576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5.1666755165099456E-5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3577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5.7911909870761777E-5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3578</v>
      </c>
    </row>
    <row r="171" spans="1:105" ht="12" customHeight="1" x14ac:dyDescent="0.25">
      <c r="A171" s="106" t="s">
        <v>122</v>
      </c>
      <c r="B171" s="101"/>
      <c r="C171" s="101">
        <v>1.2393312472288236E-2</v>
      </c>
      <c r="D171" s="101">
        <v>8.0701279760748406E-3</v>
      </c>
      <c r="E171" s="101">
        <v>1.1083244357053088E-2</v>
      </c>
      <c r="F171" s="101">
        <v>1.634252890995844E-2</v>
      </c>
      <c r="G171" s="101">
        <v>1.6682308347802221E-2</v>
      </c>
      <c r="H171" s="101">
        <v>0</v>
      </c>
      <c r="I171" s="101">
        <v>4.2488262897852482E-4</v>
      </c>
      <c r="J171" s="101">
        <v>0</v>
      </c>
      <c r="K171" s="101">
        <v>0</v>
      </c>
      <c r="L171" s="101">
        <v>6.8571372907560157E-3</v>
      </c>
      <c r="M171" s="101">
        <v>3.3618776015645523E-2</v>
      </c>
      <c r="N171" s="101">
        <v>3.1069323916885751E-2</v>
      </c>
      <c r="O171" s="101">
        <v>3.7554137048108976E-2</v>
      </c>
      <c r="P171" s="101">
        <v>5.715363399433452E-2</v>
      </c>
      <c r="Q171" s="101">
        <v>0</v>
      </c>
      <c r="R171" s="101">
        <v>0</v>
      </c>
      <c r="S171" s="101">
        <v>0</v>
      </c>
      <c r="T171" s="101">
        <v>2.4647939819866596E-4</v>
      </c>
      <c r="U171" s="101">
        <v>2.1921730309945965E-2</v>
      </c>
      <c r="V171" s="101">
        <v>0</v>
      </c>
      <c r="W171" s="101">
        <v>7.5178605897849209E-3</v>
      </c>
      <c r="DA171" s="131" t="s">
        <v>3579</v>
      </c>
    </row>
    <row r="172" spans="1:105" ht="12" customHeight="1" x14ac:dyDescent="0.25">
      <c r="A172" s="107" t="s">
        <v>121</v>
      </c>
      <c r="B172" s="104"/>
      <c r="C172" s="104">
        <v>7.4015283948240947E-4</v>
      </c>
      <c r="D172" s="104">
        <v>1.8779527149394425E-3</v>
      </c>
      <c r="E172" s="104">
        <v>2.2184584222902761E-3</v>
      </c>
      <c r="F172" s="104">
        <v>2.3365766260888465E-3</v>
      </c>
      <c r="G172" s="104">
        <v>3.124773125125129E-3</v>
      </c>
      <c r="H172" s="104">
        <v>0</v>
      </c>
      <c r="I172" s="104">
        <v>1.1900481080509421E-2</v>
      </c>
      <c r="J172" s="104">
        <v>0</v>
      </c>
      <c r="K172" s="104">
        <v>4.5744227740449173E-2</v>
      </c>
      <c r="L172" s="104">
        <v>4.601527254059835E-3</v>
      </c>
      <c r="M172" s="104">
        <v>2.9571445006442841E-2</v>
      </c>
      <c r="N172" s="104">
        <v>3.5734833760434098E-2</v>
      </c>
      <c r="O172" s="104">
        <v>2.8382647704625792E-2</v>
      </c>
      <c r="P172" s="104">
        <v>3.1301614838924005E-2</v>
      </c>
      <c r="Q172" s="104">
        <v>7.6261057698745921E-5</v>
      </c>
      <c r="R172" s="104">
        <v>0</v>
      </c>
      <c r="S172" s="104">
        <v>0</v>
      </c>
      <c r="T172" s="104">
        <v>1.2296921955422641E-2</v>
      </c>
      <c r="U172" s="104">
        <v>0</v>
      </c>
      <c r="V172" s="104">
        <v>2.6702387017255733E-2</v>
      </c>
      <c r="W172" s="104">
        <v>1.9252189464244923E-2</v>
      </c>
      <c r="DA172" s="132" t="s">
        <v>3580</v>
      </c>
    </row>
    <row r="173" spans="1:105" ht="12" customHeight="1" x14ac:dyDescent="0.25">
      <c r="A173" s="108" t="s">
        <v>53</v>
      </c>
      <c r="B173" s="98"/>
      <c r="C173" s="98">
        <v>3.684490790713472E-4</v>
      </c>
      <c r="D173" s="98">
        <v>9.3910597812960203E-4</v>
      </c>
      <c r="E173" s="98">
        <v>1.1066808196525276E-3</v>
      </c>
      <c r="F173" s="98">
        <v>1.1810681238570615E-3</v>
      </c>
      <c r="G173" s="98">
        <v>1.5756841756137314E-3</v>
      </c>
      <c r="H173" s="98">
        <v>0</v>
      </c>
      <c r="I173" s="98">
        <v>5.93601539709973E-3</v>
      </c>
      <c r="J173" s="98">
        <v>0</v>
      </c>
      <c r="K173" s="98">
        <v>2.1404651001791074E-2</v>
      </c>
      <c r="L173" s="98">
        <v>2.0895620774231578E-3</v>
      </c>
      <c r="M173" s="98">
        <v>1.4446670840744804E-2</v>
      </c>
      <c r="N173" s="98">
        <v>1.6298343394374123E-2</v>
      </c>
      <c r="O173" s="98">
        <v>1.5284199293651915E-2</v>
      </c>
      <c r="P173" s="98">
        <v>1.8262205129543282E-2</v>
      </c>
      <c r="Q173" s="98">
        <v>3.218762658935917E-5</v>
      </c>
      <c r="R173" s="98">
        <v>0</v>
      </c>
      <c r="S173" s="98">
        <v>0</v>
      </c>
      <c r="T173" s="98">
        <v>5.8487498414323972E-3</v>
      </c>
      <c r="U173" s="98">
        <v>0</v>
      </c>
      <c r="V173" s="98">
        <v>1.2721398085849824E-2</v>
      </c>
      <c r="W173" s="98">
        <v>9.6072760407430128E-3</v>
      </c>
      <c r="DA173" s="63" t="s">
        <v>3581</v>
      </c>
    </row>
    <row r="174" spans="1:105" ht="12" customHeight="1" x14ac:dyDescent="0.25">
      <c r="A174" s="115" t="s">
        <v>52</v>
      </c>
      <c r="B174" s="33"/>
      <c r="C174" s="33">
        <v>3.7170376041106227E-4</v>
      </c>
      <c r="D174" s="33">
        <v>9.3884673680984048E-4</v>
      </c>
      <c r="E174" s="33">
        <v>1.1117776026377487E-3</v>
      </c>
      <c r="F174" s="33">
        <v>1.1555085022317852E-3</v>
      </c>
      <c r="G174" s="33">
        <v>1.5490889495113976E-3</v>
      </c>
      <c r="H174" s="33">
        <v>0</v>
      </c>
      <c r="I174" s="33">
        <v>5.9644656834096912E-3</v>
      </c>
      <c r="J174" s="33">
        <v>0</v>
      </c>
      <c r="K174" s="33">
        <v>2.4339576738658098E-2</v>
      </c>
      <c r="L174" s="33">
        <v>2.5119651766366768E-3</v>
      </c>
      <c r="M174" s="33">
        <v>1.5124774165698039E-2</v>
      </c>
      <c r="N174" s="33">
        <v>1.9436490366059975E-2</v>
      </c>
      <c r="O174" s="33">
        <v>1.3098448410973877E-2</v>
      </c>
      <c r="P174" s="33">
        <v>1.3039409709380723E-2</v>
      </c>
      <c r="Q174" s="33">
        <v>4.4073431109386758E-5</v>
      </c>
      <c r="R174" s="33">
        <v>0</v>
      </c>
      <c r="S174" s="33">
        <v>0</v>
      </c>
      <c r="T174" s="33">
        <v>6.4481721139902437E-3</v>
      </c>
      <c r="U174" s="33">
        <v>0</v>
      </c>
      <c r="V174" s="33">
        <v>1.3980988931405907E-2</v>
      </c>
      <c r="W174" s="33">
        <v>9.6449134235019086E-3</v>
      </c>
      <c r="DA174" s="60" t="s">
        <v>3582</v>
      </c>
    </row>
    <row r="175" spans="1:105" ht="12" customHeight="1" x14ac:dyDescent="0.25">
      <c r="A175" s="121" t="s">
        <v>54</v>
      </c>
      <c r="B175" s="122"/>
      <c r="C175" s="122">
        <v>6.9589381011743679E-3</v>
      </c>
      <c r="D175" s="122">
        <v>5.9560641255451702E-3</v>
      </c>
      <c r="E175" s="122">
        <v>7.9955111126094793E-3</v>
      </c>
      <c r="F175" s="122">
        <v>9.9577413456793558E-3</v>
      </c>
      <c r="G175" s="122">
        <v>1.2411630193833297E-2</v>
      </c>
      <c r="H175" s="122">
        <v>0</v>
      </c>
      <c r="I175" s="122">
        <v>7.1115625921479558E-3</v>
      </c>
      <c r="J175" s="122">
        <v>0</v>
      </c>
      <c r="K175" s="122">
        <v>3.0795269302140164E-2</v>
      </c>
      <c r="L175" s="122">
        <v>6.627033206888587E-3</v>
      </c>
      <c r="M175" s="122">
        <v>4.0976509254370873E-2</v>
      </c>
      <c r="N175" s="122">
        <v>4.9330181956071445E-2</v>
      </c>
      <c r="O175" s="122">
        <v>3.621715623984996E-2</v>
      </c>
      <c r="P175" s="122">
        <v>4.1268931313598434E-2</v>
      </c>
      <c r="Q175" s="122">
        <v>4.0594247056484379E-5</v>
      </c>
      <c r="R175" s="122">
        <v>0</v>
      </c>
      <c r="S175" s="122">
        <v>0</v>
      </c>
      <c r="T175" s="122">
        <v>6.4461188949028747E-3</v>
      </c>
      <c r="U175" s="122">
        <v>1.2052656443466266E-2</v>
      </c>
      <c r="V175" s="122">
        <v>9.6500171643885743E-3</v>
      </c>
      <c r="W175" s="122">
        <v>8.1490189854105076E-3</v>
      </c>
      <c r="DA175" s="130" t="s">
        <v>3583</v>
      </c>
    </row>
    <row r="176" spans="1:105" ht="12" customHeight="1" x14ac:dyDescent="0.25">
      <c r="A176" s="97" t="s">
        <v>50</v>
      </c>
      <c r="B176" s="98"/>
      <c r="C176" s="98">
        <v>5.6395275515621604E-4</v>
      </c>
      <c r="D176" s="98">
        <v>0</v>
      </c>
      <c r="E176" s="98">
        <v>0</v>
      </c>
      <c r="F176" s="98">
        <v>1.1343274822156282E-3</v>
      </c>
      <c r="G176" s="98">
        <v>6.5814492561298539E-3</v>
      </c>
      <c r="H176" s="98">
        <v>0</v>
      </c>
      <c r="I176" s="98">
        <v>0</v>
      </c>
      <c r="J176" s="98">
        <v>0</v>
      </c>
      <c r="K176" s="98">
        <v>8.0034700531422566E-3</v>
      </c>
      <c r="L176" s="98">
        <v>5.9114763213581015E-5</v>
      </c>
      <c r="M176" s="98">
        <v>4.7148747457574636E-4</v>
      </c>
      <c r="N176" s="98">
        <v>8.7569053602771433E-4</v>
      </c>
      <c r="O176" s="98">
        <v>1.8864266535618581E-3</v>
      </c>
      <c r="P176" s="98">
        <v>3.3684734795747999E-3</v>
      </c>
      <c r="Q176" s="98">
        <v>0</v>
      </c>
      <c r="R176" s="98">
        <v>0</v>
      </c>
      <c r="S176" s="98">
        <v>0</v>
      </c>
      <c r="T176" s="98">
        <v>4.4750463516101291E-4</v>
      </c>
      <c r="U176" s="98">
        <v>1.1069034327319733E-3</v>
      </c>
      <c r="V176" s="98">
        <v>1.0536401645902672E-3</v>
      </c>
      <c r="W176" s="98">
        <v>1.8763266243041434E-5</v>
      </c>
      <c r="DA176" s="63" t="s">
        <v>3584</v>
      </c>
    </row>
    <row r="177" spans="1:105" ht="12" customHeight="1" x14ac:dyDescent="0.25">
      <c r="A177" s="109" t="s">
        <v>120</v>
      </c>
      <c r="B177" s="33"/>
      <c r="C177" s="33">
        <v>6.3949853460181522E-3</v>
      </c>
      <c r="D177" s="33">
        <v>5.9560641255451702E-3</v>
      </c>
      <c r="E177" s="33">
        <v>7.9955111126094793E-3</v>
      </c>
      <c r="F177" s="33">
        <v>8.823413863463728E-3</v>
      </c>
      <c r="G177" s="33">
        <v>5.8301809377034417E-3</v>
      </c>
      <c r="H177" s="33">
        <v>0</v>
      </c>
      <c r="I177" s="33">
        <v>7.1115625921479558E-3</v>
      </c>
      <c r="J177" s="33">
        <v>0</v>
      </c>
      <c r="K177" s="33">
        <v>2.2791799248997907E-2</v>
      </c>
      <c r="L177" s="33">
        <v>6.5679184436750063E-3</v>
      </c>
      <c r="M177" s="33">
        <v>4.0505021779795126E-2</v>
      </c>
      <c r="N177" s="33">
        <v>4.8454491420043731E-2</v>
      </c>
      <c r="O177" s="33">
        <v>3.4330729586288099E-2</v>
      </c>
      <c r="P177" s="33">
        <v>3.7900457834023633E-2</v>
      </c>
      <c r="Q177" s="33">
        <v>4.0594247056484379E-5</v>
      </c>
      <c r="R177" s="33">
        <v>0</v>
      </c>
      <c r="S177" s="33">
        <v>0</v>
      </c>
      <c r="T177" s="33">
        <v>5.9986142597418619E-3</v>
      </c>
      <c r="U177" s="33">
        <v>1.0945753010734293E-2</v>
      </c>
      <c r="V177" s="33">
        <v>8.5963769997983077E-3</v>
      </c>
      <c r="W177" s="33">
        <v>8.1302557191674663E-3</v>
      </c>
      <c r="DA177" s="60" t="s">
        <v>3585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3586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/>
      <c r="C3" s="119" t="str">
        <f>IF(RES_hhdet_in_tes!C3=0,"",RES_hhdet_in_tes!C3/RES_hhdet_in_fec!C3)</f>
        <v/>
      </c>
      <c r="D3" s="119" t="str">
        <f>IF(RES_hhdet_in_tes!D3=0,"",RES_hhdet_in_tes!D3/RES_hhdet_in_fec!D3)</f>
        <v/>
      </c>
      <c r="E3" s="119" t="str">
        <f>IF(RES_hhdet_in_tes!E3=0,"",RES_hhdet_in_tes!E3/RES_hhdet_in_fec!E3)</f>
        <v/>
      </c>
      <c r="F3" s="119" t="str">
        <f>IF(RES_hhdet_in_tes!F3=0,"",RES_hhdet_in_tes!F3/RES_hhdet_in_fec!F3)</f>
        <v/>
      </c>
      <c r="G3" s="119" t="str">
        <f>IF(RES_hhdet_in_tes!G3=0,"",RES_hhdet_in_tes!G3/RES_hhdet_in_fec!G3)</f>
        <v/>
      </c>
      <c r="H3" s="119" t="str">
        <f>IF(RES_hhdet_in_tes!H3=0,"",RES_hhdet_in_tes!H3/RES_hhdet_in_fec!H3)</f>
        <v/>
      </c>
      <c r="I3" s="119" t="str">
        <f>IF(RES_hhdet_in_tes!I3=0,"",RES_hhdet_in_tes!I3/RES_hhdet_in_fec!I3)</f>
        <v/>
      </c>
      <c r="J3" s="119" t="str">
        <f>IF(RES_hhdet_in_tes!J3=0,"",RES_hhdet_in_tes!J3/RES_hhdet_in_fec!J3)</f>
        <v/>
      </c>
      <c r="K3" s="119">
        <f>IF(RES_hhdet_in_tes!K3=0,"",RES_hhdet_in_tes!K3/RES_hhdet_in_fec!K3)</f>
        <v>0.73171585920218629</v>
      </c>
      <c r="L3" s="119">
        <f>IF(RES_hhdet_in_tes!L3=0,"",RES_hhdet_in_tes!L3/RES_hhdet_in_fec!L3)</f>
        <v>0.75238925640006338</v>
      </c>
      <c r="M3" s="119">
        <f>IF(RES_hhdet_in_tes!M3=0,"",RES_hhdet_in_tes!M3/RES_hhdet_in_fec!M3)</f>
        <v>0.75668478843060827</v>
      </c>
      <c r="N3" s="119">
        <f>IF(RES_hhdet_in_tes!N3=0,"",RES_hhdet_in_tes!N3/RES_hhdet_in_fec!N3)</f>
        <v>0.75510452540261996</v>
      </c>
      <c r="O3" s="119">
        <f>IF(RES_hhdet_in_tes!O3=0,"",RES_hhdet_in_tes!O3/RES_hhdet_in_fec!O3)</f>
        <v>0.7582689397113479</v>
      </c>
      <c r="P3" s="119">
        <f>IF(RES_hhdet_in_tes!P3=0,"",RES_hhdet_in_tes!P3/RES_hhdet_in_fec!P3)</f>
        <v>0.76417422393254875</v>
      </c>
      <c r="Q3" s="119">
        <f>IF(RES_hhdet_in_tes!Q3=0,"",RES_hhdet_in_tes!Q3/RES_hhdet_in_fec!Q3)</f>
        <v>0.79943373377090254</v>
      </c>
      <c r="R3" s="119" t="str">
        <f>IF(RES_hhdet_in_tes!R3=0,"",RES_hhdet_in_tes!R3/RES_hhdet_in_fec!R3)</f>
        <v/>
      </c>
      <c r="S3" s="119" t="str">
        <f>IF(RES_hhdet_in_tes!S3=0,"",RES_hhdet_in_tes!S3/RES_hhdet_in_fec!S3)</f>
        <v/>
      </c>
      <c r="T3" s="119" t="str">
        <f>IF(RES_hhdet_in_tes!T3=0,"",RES_hhdet_in_tes!T3/RES_hhdet_in_fec!T3)</f>
        <v/>
      </c>
      <c r="U3" s="119" t="str">
        <f>IF(RES_hhdet_in_tes!U3=0,"",RES_hhdet_in_tes!U3/RES_hhdet_in_fec!U3)</f>
        <v/>
      </c>
      <c r="V3" s="119">
        <f>IF(RES_hhdet_in_tes!V3=0,"",RES_hhdet_in_tes!V3/RES_hhdet_in_fec!V3)</f>
        <v>0.90718525775187098</v>
      </c>
      <c r="W3" s="119">
        <f>IF(RES_hhdet_in_tes!W3=0,"",RES_hhdet_in_tes!W3/RES_hhdet_in_fec!W3)</f>
        <v>0.8981382241739343</v>
      </c>
      <c r="DA3" s="129" t="s">
        <v>3587</v>
      </c>
    </row>
    <row r="4" spans="1:105" ht="12.95" customHeight="1" x14ac:dyDescent="0.25">
      <c r="A4" s="121" t="s">
        <v>57</v>
      </c>
      <c r="B4" s="124"/>
      <c r="C4" s="124" t="str">
        <f>IF(RES_hhdet_in_tes!C4=0,"",RES_hhdet_in_tes!C4/RES_hhdet_in_fec!C4)</f>
        <v/>
      </c>
      <c r="D4" s="124" t="str">
        <f>IF(RES_hhdet_in_tes!D4=0,"",RES_hhdet_in_tes!D4/RES_hhdet_in_fec!D4)</f>
        <v/>
      </c>
      <c r="E4" s="124" t="str">
        <f>IF(RES_hhdet_in_tes!E4=0,"",RES_hhdet_in_tes!E4/RES_hhdet_in_fec!E4)</f>
        <v/>
      </c>
      <c r="F4" s="124" t="str">
        <f>IF(RES_hhdet_in_tes!F4=0,"",RES_hhdet_in_tes!F4/RES_hhdet_in_fec!F4)</f>
        <v/>
      </c>
      <c r="G4" s="124" t="str">
        <f>IF(RES_hhdet_in_tes!G4=0,"",RES_hhdet_in_tes!G4/RES_hhdet_in_fec!G4)</f>
        <v/>
      </c>
      <c r="H4" s="124" t="str">
        <f>IF(RES_hhdet_in_tes!H4=0,"",RES_hhdet_in_tes!H4/RES_hhdet_in_fec!H4)</f>
        <v/>
      </c>
      <c r="I4" s="124" t="str">
        <f>IF(RES_hhdet_in_tes!I4=0,"",RES_hhdet_in_tes!I4/RES_hhdet_in_fec!I4)</f>
        <v/>
      </c>
      <c r="J4" s="124" t="str">
        <f>IF(RES_hhdet_in_tes!J4=0,"",RES_hhdet_in_tes!J4/RES_hhdet_in_fec!J4)</f>
        <v/>
      </c>
      <c r="K4" s="124">
        <f>IF(RES_hhdet_in_tes!K4=0,"",RES_hhdet_in_tes!K4/RES_hhdet_in_fec!K4)</f>
        <v>0.71894714160327922</v>
      </c>
      <c r="L4" s="124">
        <f>IF(RES_hhdet_in_tes!L4=0,"",RES_hhdet_in_tes!L4/RES_hhdet_in_fec!L4)</f>
        <v>0.72587600906489436</v>
      </c>
      <c r="M4" s="124">
        <f>IF(RES_hhdet_in_tes!M4=0,"",RES_hhdet_in_tes!M4/RES_hhdet_in_fec!M4)</f>
        <v>0.73298107776413579</v>
      </c>
      <c r="N4" s="124">
        <f>IF(RES_hhdet_in_tes!N4=0,"",RES_hhdet_in_tes!N4/RES_hhdet_in_fec!N4)</f>
        <v>0.73986487335021367</v>
      </c>
      <c r="O4" s="124">
        <f>IF(RES_hhdet_in_tes!O4=0,"",RES_hhdet_in_tes!O4/RES_hhdet_in_fec!O4)</f>
        <v>0.74649235381044821</v>
      </c>
      <c r="P4" s="124">
        <f>IF(RES_hhdet_in_tes!P4=0,"",RES_hhdet_in_tes!P4/RES_hhdet_in_fec!P4)</f>
        <v>0.75343066313220031</v>
      </c>
      <c r="Q4" s="124">
        <f>IF(RES_hhdet_in_tes!Q4=0,"",RES_hhdet_in_tes!Q4/RES_hhdet_in_fec!Q4)</f>
        <v>0.76351787516059266</v>
      </c>
      <c r="R4" s="124" t="str">
        <f>IF(RES_hhdet_in_tes!R4=0,"",RES_hhdet_in_tes!R4/RES_hhdet_in_fec!R4)</f>
        <v/>
      </c>
      <c r="S4" s="124" t="str">
        <f>IF(RES_hhdet_in_tes!S4=0,"",RES_hhdet_in_tes!S4/RES_hhdet_in_fec!S4)</f>
        <v/>
      </c>
      <c r="T4" s="124" t="str">
        <f>IF(RES_hhdet_in_tes!T4=0,"",RES_hhdet_in_tes!T4/RES_hhdet_in_fec!T4)</f>
        <v/>
      </c>
      <c r="U4" s="124" t="str">
        <f>IF(RES_hhdet_in_tes!U4=0,"",RES_hhdet_in_tes!U4/RES_hhdet_in_fec!U4)</f>
        <v/>
      </c>
      <c r="V4" s="124">
        <f>IF(RES_hhdet_in_tes!V4=0,"",RES_hhdet_in_tes!V4/RES_hhdet_in_fec!V4)</f>
        <v>0.86439543875938696</v>
      </c>
      <c r="W4" s="124">
        <f>IF(RES_hhdet_in_tes!W4=0,"",RES_hhdet_in_tes!W4/RES_hhdet_in_fec!W4)</f>
        <v>0.87655728677556155</v>
      </c>
      <c r="DA4" s="130" t="s">
        <v>3588</v>
      </c>
    </row>
    <row r="5" spans="1:105" ht="12" customHeight="1" x14ac:dyDescent="0.25">
      <c r="A5" s="97" t="s">
        <v>51</v>
      </c>
      <c r="B5" s="111"/>
      <c r="C5" s="111" t="str">
        <f>IF(RES_hhdet_in_tes!C5=0,"",RES_hhdet_in_tes!C5/RES_hhdet_in_fec!C5)</f>
        <v/>
      </c>
      <c r="D5" s="111" t="str">
        <f>IF(RES_hhdet_in_tes!D5=0,"",RES_hhdet_in_tes!D5/RES_hhdet_in_fec!D5)</f>
        <v/>
      </c>
      <c r="E5" s="111" t="str">
        <f>IF(RES_hhdet_in_tes!E5=0,"",RES_hhdet_in_tes!E5/RES_hhdet_in_fec!E5)</f>
        <v/>
      </c>
      <c r="F5" s="111" t="str">
        <f>IF(RES_hhdet_in_tes!F5=0,"",RES_hhdet_in_tes!F5/RES_hhdet_in_fec!F5)</f>
        <v/>
      </c>
      <c r="G5" s="111" t="str">
        <f>IF(RES_hhdet_in_tes!G5=0,"",RES_hhdet_in_tes!G5/RES_hhdet_in_fec!G5)</f>
        <v/>
      </c>
      <c r="H5" s="111" t="str">
        <f>IF(RES_hhdet_in_tes!H5=0,"",RES_hhdet_in_tes!H5/RES_hhdet_in_fec!H5)</f>
        <v/>
      </c>
      <c r="I5" s="111" t="str">
        <f>IF(RES_hhdet_in_tes!I5=0,"",RES_hhdet_in_tes!I5/RES_hhdet_in_fec!I5)</f>
        <v/>
      </c>
      <c r="J5" s="111" t="str">
        <f>IF(RES_hhdet_in_tes!J5=0,"",RES_hhdet_in_tes!J5/RES_hhdet_in_fec!J5)</f>
        <v/>
      </c>
      <c r="K5" s="111">
        <f>IF(RES_hhdet_in_tes!K5=0,"",RES_hhdet_in_tes!K5/RES_hhdet_in_fec!K5)</f>
        <v>0.71720851076853009</v>
      </c>
      <c r="L5" s="111">
        <f>IF(RES_hhdet_in_tes!L5=0,"",RES_hhdet_in_tes!L5/RES_hhdet_in_fec!L5)</f>
        <v>0.72419784869960302</v>
      </c>
      <c r="M5" s="111">
        <f>IF(RES_hhdet_in_tes!M5=0,"",RES_hhdet_in_tes!M5/RES_hhdet_in_fec!M5)</f>
        <v>0.73134210779963515</v>
      </c>
      <c r="N5" s="111">
        <f>IF(RES_hhdet_in_tes!N5=0,"",RES_hhdet_in_tes!N5/RES_hhdet_in_fec!N5)</f>
        <v>0.73829736400599089</v>
      </c>
      <c r="O5" s="111">
        <f>IF(RES_hhdet_in_tes!O5=0,"",RES_hhdet_in_tes!O5/RES_hhdet_in_fec!O5)</f>
        <v>0.74495335907811544</v>
      </c>
      <c r="P5" s="111">
        <f>IF(RES_hhdet_in_tes!P5=0,"",RES_hhdet_in_tes!P5/RES_hhdet_in_fec!P5)</f>
        <v>0.75191714193507486</v>
      </c>
      <c r="Q5" s="111">
        <f>IF(RES_hhdet_in_tes!Q5=0,"",RES_hhdet_in_tes!Q5/RES_hhdet_in_fec!Q5)</f>
        <v>0.7620787899956849</v>
      </c>
      <c r="R5" s="111" t="str">
        <f>IF(RES_hhdet_in_tes!R5=0,"",RES_hhdet_in_tes!R5/RES_hhdet_in_fec!R5)</f>
        <v/>
      </c>
      <c r="S5" s="111" t="str">
        <f>IF(RES_hhdet_in_tes!S5=0,"",RES_hhdet_in_tes!S5/RES_hhdet_in_fec!S5)</f>
        <v/>
      </c>
      <c r="T5" s="111" t="str">
        <f>IF(RES_hhdet_in_tes!T5=0,"",RES_hhdet_in_tes!T5/RES_hhdet_in_fec!T5)</f>
        <v/>
      </c>
      <c r="U5" s="111" t="str">
        <f>IF(RES_hhdet_in_tes!U5=0,"",RES_hhdet_in_tes!U5/RES_hhdet_in_fec!U5)</f>
        <v/>
      </c>
      <c r="V5" s="111">
        <f>IF(RES_hhdet_in_tes!V5=0,"",RES_hhdet_in_tes!V5/RES_hhdet_in_fec!V5)</f>
        <v>0.86348354020358609</v>
      </c>
      <c r="W5" s="111">
        <f>IF(RES_hhdet_in_tes!W5=0,"",RES_hhdet_in_tes!W5/RES_hhdet_in_fec!W5)</f>
        <v>0.87571933579000383</v>
      </c>
      <c r="DA5" s="63" t="s">
        <v>3589</v>
      </c>
    </row>
    <row r="6" spans="1:105" ht="12" customHeight="1" x14ac:dyDescent="0.25">
      <c r="A6" s="97" t="s">
        <v>53</v>
      </c>
      <c r="B6" s="111"/>
      <c r="C6" s="111" t="str">
        <f>IF(RES_hhdet_in_tes!C6=0,"",RES_hhdet_in_tes!C6/RES_hhdet_in_fec!C6)</f>
        <v/>
      </c>
      <c r="D6" s="111" t="str">
        <f>IF(RES_hhdet_in_tes!D6=0,"",RES_hhdet_in_tes!D6/RES_hhdet_in_fec!D6)</f>
        <v/>
      </c>
      <c r="E6" s="111" t="str">
        <f>IF(RES_hhdet_in_tes!E6=0,"",RES_hhdet_in_tes!E6/RES_hhdet_in_fec!E6)</f>
        <v/>
      </c>
      <c r="F6" s="111" t="str">
        <f>IF(RES_hhdet_in_tes!F6=0,"",RES_hhdet_in_tes!F6/RES_hhdet_in_fec!F6)</f>
        <v/>
      </c>
      <c r="G6" s="111" t="str">
        <f>IF(RES_hhdet_in_tes!G6=0,"",RES_hhdet_in_tes!G6/RES_hhdet_in_fec!G6)</f>
        <v/>
      </c>
      <c r="H6" s="111" t="str">
        <f>IF(RES_hhdet_in_tes!H6=0,"",RES_hhdet_in_tes!H6/RES_hhdet_in_fec!H6)</f>
        <v/>
      </c>
      <c r="I6" s="111" t="str">
        <f>IF(RES_hhdet_in_tes!I6=0,"",RES_hhdet_in_tes!I6/RES_hhdet_in_fec!I6)</f>
        <v/>
      </c>
      <c r="J6" s="111" t="str">
        <f>IF(RES_hhdet_in_tes!J6=0,"",RES_hhdet_in_tes!J6/RES_hhdet_in_fec!J6)</f>
        <v/>
      </c>
      <c r="K6" s="111">
        <f>IF(RES_hhdet_in_tes!K6=0,"",RES_hhdet_in_tes!K6/RES_hhdet_in_fec!K6)</f>
        <v>1</v>
      </c>
      <c r="L6" s="111">
        <f>IF(RES_hhdet_in_tes!L6=0,"",RES_hhdet_in_tes!L6/RES_hhdet_in_fec!L6)</f>
        <v>1</v>
      </c>
      <c r="M6" s="111">
        <f>IF(RES_hhdet_in_tes!M6=0,"",RES_hhdet_in_tes!M6/RES_hhdet_in_fec!M6)</f>
        <v>1</v>
      </c>
      <c r="N6" s="111">
        <f>IF(RES_hhdet_in_tes!N6=0,"",RES_hhdet_in_tes!N6/RES_hhdet_in_fec!N6)</f>
        <v>1</v>
      </c>
      <c r="O6" s="111">
        <f>IF(RES_hhdet_in_tes!O6=0,"",RES_hhdet_in_tes!O6/RES_hhdet_in_fec!O6)</f>
        <v>1</v>
      </c>
      <c r="P6" s="111">
        <f>IF(RES_hhdet_in_tes!P6=0,"",RES_hhdet_in_tes!P6/RES_hhdet_in_fec!P6)</f>
        <v>1</v>
      </c>
      <c r="Q6" s="111">
        <f>IF(RES_hhdet_in_tes!Q6=0,"",RES_hhdet_in_tes!Q6/RES_hhdet_in_fec!Q6)</f>
        <v>1</v>
      </c>
      <c r="R6" s="111" t="str">
        <f>IF(RES_hhdet_in_tes!R6=0,"",RES_hhdet_in_tes!R6/RES_hhdet_in_fec!R6)</f>
        <v/>
      </c>
      <c r="S6" s="111" t="str">
        <f>IF(RES_hhdet_in_tes!S6=0,"",RES_hhdet_in_tes!S6/RES_hhdet_in_fec!S6)</f>
        <v/>
      </c>
      <c r="T6" s="111" t="str">
        <f>IF(RES_hhdet_in_tes!T6=0,"",RES_hhdet_in_tes!T6/RES_hhdet_in_fec!T6)</f>
        <v/>
      </c>
      <c r="U6" s="111" t="str">
        <f>IF(RES_hhdet_in_tes!U6=0,"",RES_hhdet_in_tes!U6/RES_hhdet_in_fec!U6)</f>
        <v/>
      </c>
      <c r="V6" s="111">
        <f>IF(RES_hhdet_in_tes!V6=0,"",RES_hhdet_in_tes!V6/RES_hhdet_in_fec!V6)</f>
        <v>1</v>
      </c>
      <c r="W6" s="111">
        <f>IF(RES_hhdet_in_tes!W6=0,"",RES_hhdet_in_tes!W6/RES_hhdet_in_fec!W6)</f>
        <v>1</v>
      </c>
      <c r="DA6" s="63" t="s">
        <v>3590</v>
      </c>
    </row>
    <row r="7" spans="1:105" ht="12.95" customHeight="1" x14ac:dyDescent="0.25">
      <c r="A7" s="121" t="s">
        <v>92</v>
      </c>
      <c r="B7" s="124"/>
      <c r="C7" s="124" t="str">
        <f>IF(RES_hhdet_in_tes!C7=0,"",RES_hhdet_in_tes!C7/RES_hhdet_in_fec!C7)</f>
        <v/>
      </c>
      <c r="D7" s="124" t="str">
        <f>IF(RES_hhdet_in_tes!D7=0,"",RES_hhdet_in_tes!D7/RES_hhdet_in_fec!D7)</f>
        <v/>
      </c>
      <c r="E7" s="124" t="str">
        <f>IF(RES_hhdet_in_tes!E7=0,"",RES_hhdet_in_tes!E7/RES_hhdet_in_fec!E7)</f>
        <v/>
      </c>
      <c r="F7" s="124" t="str">
        <f>IF(RES_hhdet_in_tes!F7=0,"",RES_hhdet_in_tes!F7/RES_hhdet_in_fec!F7)</f>
        <v/>
      </c>
      <c r="G7" s="124" t="str">
        <f>IF(RES_hhdet_in_tes!G7=0,"",RES_hhdet_in_tes!G7/RES_hhdet_in_fec!G7)</f>
        <v/>
      </c>
      <c r="H7" s="124" t="str">
        <f>IF(RES_hhdet_in_tes!H7=0,"",RES_hhdet_in_tes!H7/RES_hhdet_in_fec!H7)</f>
        <v/>
      </c>
      <c r="I7" s="124" t="str">
        <f>IF(RES_hhdet_in_tes!I7=0,"",RES_hhdet_in_tes!I7/RES_hhdet_in_fec!I7)</f>
        <v/>
      </c>
      <c r="J7" s="124" t="str">
        <f>IF(RES_hhdet_in_tes!J7=0,"",RES_hhdet_in_tes!J7/RES_hhdet_in_fec!J7)</f>
        <v/>
      </c>
      <c r="K7" s="124">
        <f>IF(RES_hhdet_in_tes!K7=0,"",RES_hhdet_in_tes!K7/RES_hhdet_in_fec!K7)</f>
        <v>3.1236240005898788</v>
      </c>
      <c r="L7" s="124">
        <f>IF(RES_hhdet_in_tes!L7=0,"",RES_hhdet_in_tes!L7/RES_hhdet_in_fec!L7)</f>
        <v>3.2170415419306249</v>
      </c>
      <c r="M7" s="124">
        <f>IF(RES_hhdet_in_tes!M7=0,"",RES_hhdet_in_tes!M7/RES_hhdet_in_fec!M7)</f>
        <v>3.3286199924378517</v>
      </c>
      <c r="N7" s="124">
        <f>IF(RES_hhdet_in_tes!N7=0,"",RES_hhdet_in_tes!N7/RES_hhdet_in_fec!N7)</f>
        <v>3.4635347209053373</v>
      </c>
      <c r="O7" s="124">
        <f>IF(RES_hhdet_in_tes!O7=0,"",RES_hhdet_in_tes!O7/RES_hhdet_in_fec!O7)</f>
        <v>3.6246469186429313</v>
      </c>
      <c r="P7" s="124">
        <f>IF(RES_hhdet_in_tes!P7=0,"",RES_hhdet_in_tes!P7/RES_hhdet_in_fec!P7)</f>
        <v>3.7993696278456701</v>
      </c>
      <c r="Q7" s="124">
        <f>IF(RES_hhdet_in_tes!Q7=0,"",RES_hhdet_in_tes!Q7/RES_hhdet_in_fec!Q7)</f>
        <v>3.949523456264513</v>
      </c>
      <c r="R7" s="124" t="str">
        <f>IF(RES_hhdet_in_tes!R7=0,"",RES_hhdet_in_tes!R7/RES_hhdet_in_fec!R7)</f>
        <v/>
      </c>
      <c r="S7" s="124" t="str">
        <f>IF(RES_hhdet_in_tes!S7=0,"",RES_hhdet_in_tes!S7/RES_hhdet_in_fec!S7)</f>
        <v/>
      </c>
      <c r="T7" s="124" t="str">
        <f>IF(RES_hhdet_in_tes!T7=0,"",RES_hhdet_in_tes!T7/RES_hhdet_in_fec!T7)</f>
        <v/>
      </c>
      <c r="U7" s="124" t="str">
        <f>IF(RES_hhdet_in_tes!U7=0,"",RES_hhdet_in_tes!U7/RES_hhdet_in_fec!U7)</f>
        <v/>
      </c>
      <c r="V7" s="124">
        <f>IF(RES_hhdet_in_tes!V7=0,"",RES_hhdet_in_tes!V7/RES_hhdet_in_fec!V7)</f>
        <v>4.2965336719559497</v>
      </c>
      <c r="W7" s="124">
        <f>IF(RES_hhdet_in_tes!W7=0,"",RES_hhdet_in_tes!W7/RES_hhdet_in_fec!W7)</f>
        <v>4.3534643017679464</v>
      </c>
      <c r="DA7" s="130" t="s">
        <v>3591</v>
      </c>
    </row>
    <row r="8" spans="1:105" ht="12" customHeight="1" x14ac:dyDescent="0.25">
      <c r="A8" s="97" t="s">
        <v>53</v>
      </c>
      <c r="B8" s="111"/>
      <c r="C8" s="111" t="str">
        <f>IF(RES_hhdet_in_tes!C8=0,"",RES_hhdet_in_tes!C8/RES_hhdet_in_fec!C8)</f>
        <v/>
      </c>
      <c r="D8" s="111" t="str">
        <f>IF(RES_hhdet_in_tes!D8=0,"",RES_hhdet_in_tes!D8/RES_hhdet_in_fec!D8)</f>
        <v/>
      </c>
      <c r="E8" s="111" t="str">
        <f>IF(RES_hhdet_in_tes!E8=0,"",RES_hhdet_in_tes!E8/RES_hhdet_in_fec!E8)</f>
        <v/>
      </c>
      <c r="F8" s="111" t="str">
        <f>IF(RES_hhdet_in_tes!F8=0,"",RES_hhdet_in_tes!F8/RES_hhdet_in_fec!F8)</f>
        <v/>
      </c>
      <c r="G8" s="111" t="str">
        <f>IF(RES_hhdet_in_tes!G8=0,"",RES_hhdet_in_tes!G8/RES_hhdet_in_fec!G8)</f>
        <v/>
      </c>
      <c r="H8" s="111" t="str">
        <f>IF(RES_hhdet_in_tes!H8=0,"",RES_hhdet_in_tes!H8/RES_hhdet_in_fec!H8)</f>
        <v/>
      </c>
      <c r="I8" s="111" t="str">
        <f>IF(RES_hhdet_in_tes!I8=0,"",RES_hhdet_in_tes!I8/RES_hhdet_in_fec!I8)</f>
        <v/>
      </c>
      <c r="J8" s="111" t="str">
        <f>IF(RES_hhdet_in_tes!J8=0,"",RES_hhdet_in_tes!J8/RES_hhdet_in_fec!J8)</f>
        <v/>
      </c>
      <c r="K8" s="111">
        <f>IF(RES_hhdet_in_tes!K8=0,"",RES_hhdet_in_tes!K8/RES_hhdet_in_fec!K8)</f>
        <v>3.1236240005898788</v>
      </c>
      <c r="L8" s="111">
        <f>IF(RES_hhdet_in_tes!L8=0,"",RES_hhdet_in_tes!L8/RES_hhdet_in_fec!L8)</f>
        <v>3.2170415419306249</v>
      </c>
      <c r="M8" s="111">
        <f>IF(RES_hhdet_in_tes!M8=0,"",RES_hhdet_in_tes!M8/RES_hhdet_in_fec!M8)</f>
        <v>3.3286199924378517</v>
      </c>
      <c r="N8" s="111">
        <f>IF(RES_hhdet_in_tes!N8=0,"",RES_hhdet_in_tes!N8/RES_hhdet_in_fec!N8)</f>
        <v>3.4635347209053373</v>
      </c>
      <c r="O8" s="111">
        <f>IF(RES_hhdet_in_tes!O8=0,"",RES_hhdet_in_tes!O8/RES_hhdet_in_fec!O8)</f>
        <v>3.6246469186429313</v>
      </c>
      <c r="P8" s="111">
        <f>IF(RES_hhdet_in_tes!P8=0,"",RES_hhdet_in_tes!P8/RES_hhdet_in_fec!P8)</f>
        <v>3.7993696278456701</v>
      </c>
      <c r="Q8" s="111">
        <f>IF(RES_hhdet_in_tes!Q8=0,"",RES_hhdet_in_tes!Q8/RES_hhdet_in_fec!Q8)</f>
        <v>3.949523456264513</v>
      </c>
      <c r="R8" s="111" t="str">
        <f>IF(RES_hhdet_in_tes!R8=0,"",RES_hhdet_in_tes!R8/RES_hhdet_in_fec!R8)</f>
        <v/>
      </c>
      <c r="S8" s="111" t="str">
        <f>IF(RES_hhdet_in_tes!S8=0,"",RES_hhdet_in_tes!S8/RES_hhdet_in_fec!S8)</f>
        <v/>
      </c>
      <c r="T8" s="111" t="str">
        <f>IF(RES_hhdet_in_tes!T8=0,"",RES_hhdet_in_tes!T8/RES_hhdet_in_fec!T8)</f>
        <v/>
      </c>
      <c r="U8" s="111" t="str">
        <f>IF(RES_hhdet_in_tes!U8=0,"",RES_hhdet_in_tes!U8/RES_hhdet_in_fec!U8)</f>
        <v/>
      </c>
      <c r="V8" s="111">
        <f>IF(RES_hhdet_in_tes!V8=0,"",RES_hhdet_in_tes!V8/RES_hhdet_in_fec!V8)</f>
        <v>4.2965336719559497</v>
      </c>
      <c r="W8" s="111">
        <f>IF(RES_hhdet_in_tes!W8=0,"",RES_hhdet_in_tes!W8/RES_hhdet_in_fec!W8)</f>
        <v>4.3534643017679464</v>
      </c>
      <c r="DA8" s="63" t="s">
        <v>3592</v>
      </c>
    </row>
    <row r="9" spans="1:105" ht="12" customHeight="1" x14ac:dyDescent="0.25">
      <c r="A9" s="121" t="s">
        <v>55</v>
      </c>
      <c r="B9" s="124"/>
      <c r="C9" s="124" t="str">
        <f>IF(RES_hhdet_in_tes!C9=0,"",RES_hhdet_in_tes!C9/RES_hhdet_in_fec!C9)</f>
        <v/>
      </c>
      <c r="D9" s="124" t="str">
        <f>IF(RES_hhdet_in_tes!D9=0,"",RES_hhdet_in_tes!D9/RES_hhdet_in_fec!D9)</f>
        <v/>
      </c>
      <c r="E9" s="124" t="str">
        <f>IF(RES_hhdet_in_tes!E9=0,"",RES_hhdet_in_tes!E9/RES_hhdet_in_fec!E9)</f>
        <v/>
      </c>
      <c r="F9" s="124" t="str">
        <f>IF(RES_hhdet_in_tes!F9=0,"",RES_hhdet_in_tes!F9/RES_hhdet_in_fec!F9)</f>
        <v/>
      </c>
      <c r="G9" s="124" t="str">
        <f>IF(RES_hhdet_in_tes!G9=0,"",RES_hhdet_in_tes!G9/RES_hhdet_in_fec!G9)</f>
        <v/>
      </c>
      <c r="H9" s="124" t="str">
        <f>IF(RES_hhdet_in_tes!H9=0,"",RES_hhdet_in_tes!H9/RES_hhdet_in_fec!H9)</f>
        <v/>
      </c>
      <c r="I9" s="124" t="str">
        <f>IF(RES_hhdet_in_tes!I9=0,"",RES_hhdet_in_tes!I9/RES_hhdet_in_fec!I9)</f>
        <v/>
      </c>
      <c r="J9" s="124" t="str">
        <f>IF(RES_hhdet_in_tes!J9=0,"",RES_hhdet_in_tes!J9/RES_hhdet_in_fec!J9)</f>
        <v/>
      </c>
      <c r="K9" s="124">
        <f>IF(RES_hhdet_in_tes!K9=0,"",RES_hhdet_in_tes!K9/RES_hhdet_in_fec!K9)</f>
        <v>0.83729702745279955</v>
      </c>
      <c r="L9" s="124">
        <f>IF(RES_hhdet_in_tes!L9=0,"",RES_hhdet_in_tes!L9/RES_hhdet_in_fec!L9)</f>
        <v>0.74995616038111912</v>
      </c>
      <c r="M9" s="124">
        <f>IF(RES_hhdet_in_tes!M9=0,"",RES_hhdet_in_tes!M9/RES_hhdet_in_fec!M9)</f>
        <v>0.76405994750853745</v>
      </c>
      <c r="N9" s="124">
        <f>IF(RES_hhdet_in_tes!N9=0,"",RES_hhdet_in_tes!N9/RES_hhdet_in_fec!N9)</f>
        <v>0.78436457047734365</v>
      </c>
      <c r="O9" s="124">
        <f>IF(RES_hhdet_in_tes!O9=0,"",RES_hhdet_in_tes!O9/RES_hhdet_in_fec!O9)</f>
        <v>0.76890259024760366</v>
      </c>
      <c r="P9" s="124">
        <f>IF(RES_hhdet_in_tes!P9=0,"",RES_hhdet_in_tes!P9/RES_hhdet_in_fec!P9)</f>
        <v>0.772177459167668</v>
      </c>
      <c r="Q9" s="124">
        <f>IF(RES_hhdet_in_tes!Q9=0,"",RES_hhdet_in_tes!Q9/RES_hhdet_in_fec!Q9)</f>
        <v>0.87847731912769134</v>
      </c>
      <c r="R9" s="124" t="str">
        <f>IF(RES_hhdet_in_tes!R9=0,"",RES_hhdet_in_tes!R9/RES_hhdet_in_fec!R9)</f>
        <v/>
      </c>
      <c r="S9" s="124" t="str">
        <f>IF(RES_hhdet_in_tes!S9=0,"",RES_hhdet_in_tes!S9/RES_hhdet_in_fec!S9)</f>
        <v/>
      </c>
      <c r="T9" s="124" t="str">
        <f>IF(RES_hhdet_in_tes!T9=0,"",RES_hhdet_in_tes!T9/RES_hhdet_in_fec!T9)</f>
        <v/>
      </c>
      <c r="U9" s="124" t="str">
        <f>IF(RES_hhdet_in_tes!U9=0,"",RES_hhdet_in_tes!U9/RES_hhdet_in_fec!U9)</f>
        <v/>
      </c>
      <c r="V9" s="124">
        <f>IF(RES_hhdet_in_tes!V9=0,"",RES_hhdet_in_tes!V9/RES_hhdet_in_fec!V9)</f>
        <v>0.88990692395470539</v>
      </c>
      <c r="W9" s="124">
        <f>IF(RES_hhdet_in_tes!W9=0,"",RES_hhdet_in_tes!W9/RES_hhdet_in_fec!W9)</f>
        <v>0.86456351709092716</v>
      </c>
      <c r="DA9" s="130" t="s">
        <v>3593</v>
      </c>
    </row>
    <row r="10" spans="1:105" ht="12" customHeight="1" x14ac:dyDescent="0.25">
      <c r="A10" s="97" t="s">
        <v>143</v>
      </c>
      <c r="B10" s="111"/>
      <c r="C10" s="111" t="str">
        <f>IF(RES_hhdet_in_tes!C10=0,"",RES_hhdet_in_tes!C10/RES_hhdet_in_fec!C10)</f>
        <v/>
      </c>
      <c r="D10" s="111" t="str">
        <f>IF(RES_hhdet_in_tes!D10=0,"",RES_hhdet_in_tes!D10/RES_hhdet_in_fec!D10)</f>
        <v/>
      </c>
      <c r="E10" s="111" t="str">
        <f>IF(RES_hhdet_in_tes!E10=0,"",RES_hhdet_in_tes!E10/RES_hhdet_in_fec!E10)</f>
        <v/>
      </c>
      <c r="F10" s="111" t="str">
        <f>IF(RES_hhdet_in_tes!F10=0,"",RES_hhdet_in_tes!F10/RES_hhdet_in_fec!F10)</f>
        <v/>
      </c>
      <c r="G10" s="111" t="str">
        <f>IF(RES_hhdet_in_tes!G10=0,"",RES_hhdet_in_tes!G10/RES_hhdet_in_fec!G10)</f>
        <v/>
      </c>
      <c r="H10" s="111" t="str">
        <f>IF(RES_hhdet_in_tes!H10=0,"",RES_hhdet_in_tes!H10/RES_hhdet_in_fec!H10)</f>
        <v/>
      </c>
      <c r="I10" s="111" t="str">
        <f>IF(RES_hhdet_in_tes!I10=0,"",RES_hhdet_in_tes!I10/RES_hhdet_in_fec!I10)</f>
        <v/>
      </c>
      <c r="J10" s="111" t="str">
        <f>IF(RES_hhdet_in_tes!J10=0,"",RES_hhdet_in_tes!J10/RES_hhdet_in_fec!J10)</f>
        <v/>
      </c>
      <c r="K10" s="111" t="str">
        <f>IF(RES_hhdet_in_tes!K10=0,"",RES_hhdet_in_tes!K10/RES_hhdet_in_fec!K10)</f>
        <v/>
      </c>
      <c r="L10" s="111" t="str">
        <f>IF(RES_hhdet_in_tes!L10=0,"",RES_hhdet_in_tes!L10/RES_hhdet_in_fec!L10)</f>
        <v/>
      </c>
      <c r="M10" s="111" t="str">
        <f>IF(RES_hhdet_in_tes!M10=0,"",RES_hhdet_in_tes!M10/RES_hhdet_in_fec!M10)</f>
        <v/>
      </c>
      <c r="N10" s="111" t="str">
        <f>IF(RES_hhdet_in_tes!N10=0,"",RES_hhdet_in_tes!N10/RES_hhdet_in_fec!N10)</f>
        <v/>
      </c>
      <c r="O10" s="111" t="str">
        <f>IF(RES_hhdet_in_tes!O10=0,"",RES_hhdet_in_tes!O10/RES_hhdet_in_fec!O10)</f>
        <v/>
      </c>
      <c r="P10" s="111" t="str">
        <f>IF(RES_hhdet_in_tes!P10=0,"",RES_hhdet_in_tes!P10/RES_hhdet_in_fec!P10)</f>
        <v/>
      </c>
      <c r="Q10" s="111" t="str">
        <f>IF(RES_hhdet_in_tes!Q10=0,"",RES_hhdet_in_tes!Q10/RES_hhdet_in_fec!Q10)</f>
        <v/>
      </c>
      <c r="R10" s="111" t="str">
        <f>IF(RES_hhdet_in_tes!R10=0,"",RES_hhdet_in_tes!R10/RES_hhdet_in_fec!R10)</f>
        <v/>
      </c>
      <c r="S10" s="111" t="str">
        <f>IF(RES_hhdet_in_tes!S10=0,"",RES_hhdet_in_tes!S10/RES_hhdet_in_fec!S10)</f>
        <v/>
      </c>
      <c r="T10" s="111" t="str">
        <f>IF(RES_hhdet_in_tes!T10=0,"",RES_hhdet_in_tes!T10/RES_hhdet_in_fec!T10)</f>
        <v/>
      </c>
      <c r="U10" s="111" t="str">
        <f>IF(RES_hhdet_in_tes!U10=0,"",RES_hhdet_in_tes!U10/RES_hhdet_in_fec!U10)</f>
        <v/>
      </c>
      <c r="V10" s="111" t="str">
        <f>IF(RES_hhdet_in_tes!V10=0,"",RES_hhdet_in_tes!V10/RES_hhdet_in_fec!V10)</f>
        <v/>
      </c>
      <c r="W10" s="111" t="str">
        <f>IF(RES_hhdet_in_tes!W10=0,"",RES_hhdet_in_tes!W10/RES_hhdet_in_fec!W10)</f>
        <v/>
      </c>
      <c r="DA10" s="63" t="s">
        <v>3594</v>
      </c>
    </row>
    <row r="11" spans="1:105" ht="12" customHeight="1" x14ac:dyDescent="0.25">
      <c r="A11" s="97" t="s">
        <v>124</v>
      </c>
      <c r="B11" s="111"/>
      <c r="C11" s="111" t="str">
        <f>IF(RES_hhdet_in_tes!C11=0,"",RES_hhdet_in_tes!C11/RES_hhdet_in_fec!C11)</f>
        <v/>
      </c>
      <c r="D11" s="111" t="str">
        <f>IF(RES_hhdet_in_tes!D11=0,"",RES_hhdet_in_tes!D11/RES_hhdet_in_fec!D11)</f>
        <v/>
      </c>
      <c r="E11" s="111" t="str">
        <f>IF(RES_hhdet_in_tes!E11=0,"",RES_hhdet_in_tes!E11/RES_hhdet_in_fec!E11)</f>
        <v/>
      </c>
      <c r="F11" s="111" t="str">
        <f>IF(RES_hhdet_in_tes!F11=0,"",RES_hhdet_in_tes!F11/RES_hhdet_in_fec!F11)</f>
        <v/>
      </c>
      <c r="G11" s="111" t="str">
        <f>IF(RES_hhdet_in_tes!G11=0,"",RES_hhdet_in_tes!G11/RES_hhdet_in_fec!G11)</f>
        <v/>
      </c>
      <c r="H11" s="111" t="str">
        <f>IF(RES_hhdet_in_tes!H11=0,"",RES_hhdet_in_tes!H11/RES_hhdet_in_fec!H11)</f>
        <v/>
      </c>
      <c r="I11" s="111" t="str">
        <f>IF(RES_hhdet_in_tes!I11=0,"",RES_hhdet_in_tes!I11/RES_hhdet_in_fec!I11)</f>
        <v/>
      </c>
      <c r="J11" s="111" t="str">
        <f>IF(RES_hhdet_in_tes!J11=0,"",RES_hhdet_in_tes!J11/RES_hhdet_in_fec!J11)</f>
        <v/>
      </c>
      <c r="K11" s="111" t="str">
        <f>IF(RES_hhdet_in_tes!K11=0,"",RES_hhdet_in_tes!K11/RES_hhdet_in_fec!K11)</f>
        <v/>
      </c>
      <c r="L11" s="111">
        <f>IF(RES_hhdet_in_tes!L11=0,"",RES_hhdet_in_tes!L11/RES_hhdet_in_fec!L11)</f>
        <v>0.65507372903489192</v>
      </c>
      <c r="M11" s="111">
        <f>IF(RES_hhdet_in_tes!M11=0,"",RES_hhdet_in_tes!M11/RES_hhdet_in_fec!M11)</f>
        <v>0.66884200170231711</v>
      </c>
      <c r="N11" s="111" t="str">
        <f>IF(RES_hhdet_in_tes!N11=0,"",RES_hhdet_in_tes!N11/RES_hhdet_in_fec!N11)</f>
        <v/>
      </c>
      <c r="O11" s="111" t="str">
        <f>IF(RES_hhdet_in_tes!O11=0,"",RES_hhdet_in_tes!O11/RES_hhdet_in_fec!O11)</f>
        <v/>
      </c>
      <c r="P11" s="111" t="str">
        <f>IF(RES_hhdet_in_tes!P11=0,"",RES_hhdet_in_tes!P11/RES_hhdet_in_fec!P11)</f>
        <v/>
      </c>
      <c r="Q11" s="111" t="str">
        <f>IF(RES_hhdet_in_tes!Q11=0,"",RES_hhdet_in_tes!Q11/RES_hhdet_in_fec!Q11)</f>
        <v/>
      </c>
      <c r="R11" s="111" t="str">
        <f>IF(RES_hhdet_in_tes!R11=0,"",RES_hhdet_in_tes!R11/RES_hhdet_in_fec!R11)</f>
        <v/>
      </c>
      <c r="S11" s="111" t="str">
        <f>IF(RES_hhdet_in_tes!S11=0,"",RES_hhdet_in_tes!S11/RES_hhdet_in_fec!S11)</f>
        <v/>
      </c>
      <c r="T11" s="111" t="str">
        <f>IF(RES_hhdet_in_tes!T11=0,"",RES_hhdet_in_tes!T11/RES_hhdet_in_fec!T11)</f>
        <v/>
      </c>
      <c r="U11" s="111" t="str">
        <f>IF(RES_hhdet_in_tes!U11=0,"",RES_hhdet_in_tes!U11/RES_hhdet_in_fec!U11)</f>
        <v/>
      </c>
      <c r="V11" s="111" t="str">
        <f>IF(RES_hhdet_in_tes!V11=0,"",RES_hhdet_in_tes!V11/RES_hhdet_in_fec!V11)</f>
        <v/>
      </c>
      <c r="W11" s="111" t="str">
        <f>IF(RES_hhdet_in_tes!W11=0,"",RES_hhdet_in_tes!W11/RES_hhdet_in_fec!W11)</f>
        <v/>
      </c>
      <c r="DA11" s="63" t="s">
        <v>3595</v>
      </c>
    </row>
    <row r="12" spans="1:105" ht="12" customHeight="1" x14ac:dyDescent="0.25">
      <c r="A12" s="97" t="s">
        <v>123</v>
      </c>
      <c r="B12" s="111"/>
      <c r="C12" s="111" t="str">
        <f>IF(RES_hhdet_in_tes!C12=0,"",RES_hhdet_in_tes!C12/RES_hhdet_in_fec!C12)</f>
        <v/>
      </c>
      <c r="D12" s="111" t="str">
        <f>IF(RES_hhdet_in_tes!D12=0,"",RES_hhdet_in_tes!D12/RES_hhdet_in_fec!D12)</f>
        <v/>
      </c>
      <c r="E12" s="111" t="str">
        <f>IF(RES_hhdet_in_tes!E12=0,"",RES_hhdet_in_tes!E12/RES_hhdet_in_fec!E12)</f>
        <v/>
      </c>
      <c r="F12" s="111" t="str">
        <f>IF(RES_hhdet_in_tes!F12=0,"",RES_hhdet_in_tes!F12/RES_hhdet_in_fec!F12)</f>
        <v/>
      </c>
      <c r="G12" s="111" t="str">
        <f>IF(RES_hhdet_in_tes!G12=0,"",RES_hhdet_in_tes!G12/RES_hhdet_in_fec!G12)</f>
        <v/>
      </c>
      <c r="H12" s="111" t="str">
        <f>IF(RES_hhdet_in_tes!H12=0,"",RES_hhdet_in_tes!H12/RES_hhdet_in_fec!H12)</f>
        <v/>
      </c>
      <c r="I12" s="111" t="str">
        <f>IF(RES_hhdet_in_tes!I12=0,"",RES_hhdet_in_tes!I12/RES_hhdet_in_fec!I12)</f>
        <v/>
      </c>
      <c r="J12" s="111" t="str">
        <f>IF(RES_hhdet_in_tes!J12=0,"",RES_hhdet_in_tes!J12/RES_hhdet_in_fec!J12)</f>
        <v/>
      </c>
      <c r="K12" s="111" t="str">
        <f>IF(RES_hhdet_in_tes!K12=0,"",RES_hhdet_in_tes!K12/RES_hhdet_in_fec!K12)</f>
        <v/>
      </c>
      <c r="L12" s="111" t="str">
        <f>IF(RES_hhdet_in_tes!L12=0,"",RES_hhdet_in_tes!L12/RES_hhdet_in_fec!L12)</f>
        <v/>
      </c>
      <c r="M12" s="111" t="str">
        <f>IF(RES_hhdet_in_tes!M12=0,"",RES_hhdet_in_tes!M12/RES_hhdet_in_fec!M12)</f>
        <v/>
      </c>
      <c r="N12" s="111" t="str">
        <f>IF(RES_hhdet_in_tes!N12=0,"",RES_hhdet_in_tes!N12/RES_hhdet_in_fec!N12)</f>
        <v/>
      </c>
      <c r="O12" s="111" t="str">
        <f>IF(RES_hhdet_in_tes!O12=0,"",RES_hhdet_in_tes!O12/RES_hhdet_in_fec!O12)</f>
        <v/>
      </c>
      <c r="P12" s="111" t="str">
        <f>IF(RES_hhdet_in_tes!P12=0,"",RES_hhdet_in_tes!P12/RES_hhdet_in_fec!P12)</f>
        <v/>
      </c>
      <c r="Q12" s="111" t="str">
        <f>IF(RES_hhdet_in_tes!Q12=0,"",RES_hhdet_in_tes!Q12/RES_hhdet_in_fec!Q12)</f>
        <v/>
      </c>
      <c r="R12" s="111" t="str">
        <f>IF(RES_hhdet_in_tes!R12=0,"",RES_hhdet_in_tes!R12/RES_hhdet_in_fec!R12)</f>
        <v/>
      </c>
      <c r="S12" s="111" t="str">
        <f>IF(RES_hhdet_in_tes!S12=0,"",RES_hhdet_in_tes!S12/RES_hhdet_in_fec!S12)</f>
        <v/>
      </c>
      <c r="T12" s="111" t="str">
        <f>IF(RES_hhdet_in_tes!T12=0,"",RES_hhdet_in_tes!T12/RES_hhdet_in_fec!T12)</f>
        <v/>
      </c>
      <c r="U12" s="111" t="str">
        <f>IF(RES_hhdet_in_tes!U12=0,"",RES_hhdet_in_tes!U12/RES_hhdet_in_fec!U12)</f>
        <v/>
      </c>
      <c r="V12" s="111" t="str">
        <f>IF(RES_hhdet_in_tes!V12=0,"",RES_hhdet_in_tes!V12/RES_hhdet_in_fec!V12)</f>
        <v/>
      </c>
      <c r="W12" s="111" t="str">
        <f>IF(RES_hhdet_in_tes!W12=0,"",RES_hhdet_in_tes!W12/RES_hhdet_in_fec!W12)</f>
        <v/>
      </c>
      <c r="DA12" s="63" t="s">
        <v>3596</v>
      </c>
    </row>
    <row r="13" spans="1:105" ht="12" customHeight="1" x14ac:dyDescent="0.25">
      <c r="A13" s="100" t="s">
        <v>50</v>
      </c>
      <c r="B13" s="112"/>
      <c r="C13" s="112" t="str">
        <f>IF(RES_hhdet_in_tes!C13=0,"",RES_hhdet_in_tes!C13/RES_hhdet_in_fec!C13)</f>
        <v/>
      </c>
      <c r="D13" s="112" t="str">
        <f>IF(RES_hhdet_in_tes!D13=0,"",RES_hhdet_in_tes!D13/RES_hhdet_in_fec!D13)</f>
        <v/>
      </c>
      <c r="E13" s="112" t="str">
        <f>IF(RES_hhdet_in_tes!E13=0,"",RES_hhdet_in_tes!E13/RES_hhdet_in_fec!E13)</f>
        <v/>
      </c>
      <c r="F13" s="112" t="str">
        <f>IF(RES_hhdet_in_tes!F13=0,"",RES_hhdet_in_tes!F13/RES_hhdet_in_fec!F13)</f>
        <v/>
      </c>
      <c r="G13" s="112" t="str">
        <f>IF(RES_hhdet_in_tes!G13=0,"",RES_hhdet_in_tes!G13/RES_hhdet_in_fec!G13)</f>
        <v/>
      </c>
      <c r="H13" s="112" t="str">
        <f>IF(RES_hhdet_in_tes!H13=0,"",RES_hhdet_in_tes!H13/RES_hhdet_in_fec!H13)</f>
        <v/>
      </c>
      <c r="I13" s="112" t="str">
        <f>IF(RES_hhdet_in_tes!I13=0,"",RES_hhdet_in_tes!I13/RES_hhdet_in_fec!I13)</f>
        <v/>
      </c>
      <c r="J13" s="112" t="str">
        <f>IF(RES_hhdet_in_tes!J13=0,"",RES_hhdet_in_tes!J13/RES_hhdet_in_fec!J13)</f>
        <v/>
      </c>
      <c r="K13" s="112" t="str">
        <f>IF(RES_hhdet_in_tes!K13=0,"",RES_hhdet_in_tes!K13/RES_hhdet_in_fec!K13)</f>
        <v/>
      </c>
      <c r="L13" s="112" t="str">
        <f>IF(RES_hhdet_in_tes!L13=0,"",RES_hhdet_in_tes!L13/RES_hhdet_in_fec!L13)</f>
        <v/>
      </c>
      <c r="M13" s="112" t="str">
        <f>IF(RES_hhdet_in_tes!M13=0,"",RES_hhdet_in_tes!M13/RES_hhdet_in_fec!M13)</f>
        <v/>
      </c>
      <c r="N13" s="112" t="str">
        <f>IF(RES_hhdet_in_tes!N13=0,"",RES_hhdet_in_tes!N13/RES_hhdet_in_fec!N13)</f>
        <v/>
      </c>
      <c r="O13" s="112" t="str">
        <f>IF(RES_hhdet_in_tes!O13=0,"",RES_hhdet_in_tes!O13/RES_hhdet_in_fec!O13)</f>
        <v/>
      </c>
      <c r="P13" s="112" t="str">
        <f>IF(RES_hhdet_in_tes!P13=0,"",RES_hhdet_in_tes!P13/RES_hhdet_in_fec!P13)</f>
        <v/>
      </c>
      <c r="Q13" s="112" t="str">
        <f>IF(RES_hhdet_in_tes!Q13=0,"",RES_hhdet_in_tes!Q13/RES_hhdet_in_fec!Q13)</f>
        <v/>
      </c>
      <c r="R13" s="112" t="str">
        <f>IF(RES_hhdet_in_tes!R13=0,"",RES_hhdet_in_tes!R13/RES_hhdet_in_fec!R13)</f>
        <v/>
      </c>
      <c r="S13" s="112" t="str">
        <f>IF(RES_hhdet_in_tes!S13=0,"",RES_hhdet_in_tes!S13/RES_hhdet_in_fec!S13)</f>
        <v/>
      </c>
      <c r="T13" s="112" t="str">
        <f>IF(RES_hhdet_in_tes!T13=0,"",RES_hhdet_in_tes!T13/RES_hhdet_in_fec!T13)</f>
        <v/>
      </c>
      <c r="U13" s="112" t="str">
        <f>IF(RES_hhdet_in_tes!U13=0,"",RES_hhdet_in_tes!U13/RES_hhdet_in_fec!U13)</f>
        <v/>
      </c>
      <c r="V13" s="112" t="str">
        <f>IF(RES_hhdet_in_tes!V13=0,"",RES_hhdet_in_tes!V13/RES_hhdet_in_fec!V13)</f>
        <v/>
      </c>
      <c r="W13" s="112" t="str">
        <f>IF(RES_hhdet_in_tes!W13=0,"",RES_hhdet_in_tes!W13/RES_hhdet_in_fec!W13)</f>
        <v/>
      </c>
      <c r="DA13" s="131" t="s">
        <v>3597</v>
      </c>
    </row>
    <row r="14" spans="1:105" ht="12" customHeight="1" x14ac:dyDescent="0.25">
      <c r="A14" s="103" t="s">
        <v>52</v>
      </c>
      <c r="B14" s="113"/>
      <c r="C14" s="113" t="str">
        <f>IF(RES_hhdet_in_tes!C14=0,"",RES_hhdet_in_tes!C14/RES_hhdet_in_fec!C14)</f>
        <v/>
      </c>
      <c r="D14" s="113" t="str">
        <f>IF(RES_hhdet_in_tes!D14=0,"",RES_hhdet_in_tes!D14/RES_hhdet_in_fec!D14)</f>
        <v/>
      </c>
      <c r="E14" s="113" t="str">
        <f>IF(RES_hhdet_in_tes!E14=0,"",RES_hhdet_in_tes!E14/RES_hhdet_in_fec!E14)</f>
        <v/>
      </c>
      <c r="F14" s="113" t="str">
        <f>IF(RES_hhdet_in_tes!F14=0,"",RES_hhdet_in_tes!F14/RES_hhdet_in_fec!F14)</f>
        <v/>
      </c>
      <c r="G14" s="113" t="str">
        <f>IF(RES_hhdet_in_tes!G14=0,"",RES_hhdet_in_tes!G14/RES_hhdet_in_fec!G14)</f>
        <v/>
      </c>
      <c r="H14" s="113" t="str">
        <f>IF(RES_hhdet_in_tes!H14=0,"",RES_hhdet_in_tes!H14/RES_hhdet_in_fec!H14)</f>
        <v/>
      </c>
      <c r="I14" s="113" t="str">
        <f>IF(RES_hhdet_in_tes!I14=0,"",RES_hhdet_in_tes!I14/RES_hhdet_in_fec!I14)</f>
        <v/>
      </c>
      <c r="J14" s="113" t="str">
        <f>IF(RES_hhdet_in_tes!J14=0,"",RES_hhdet_in_tes!J14/RES_hhdet_in_fec!J14)</f>
        <v/>
      </c>
      <c r="K14" s="113" t="str">
        <f>IF(RES_hhdet_in_tes!K14=0,"",RES_hhdet_in_tes!K14/RES_hhdet_in_fec!K14)</f>
        <v/>
      </c>
      <c r="L14" s="113" t="str">
        <f>IF(RES_hhdet_in_tes!L14=0,"",RES_hhdet_in_tes!L14/RES_hhdet_in_fec!L14)</f>
        <v/>
      </c>
      <c r="M14" s="113" t="str">
        <f>IF(RES_hhdet_in_tes!M14=0,"",RES_hhdet_in_tes!M14/RES_hhdet_in_fec!M14)</f>
        <v/>
      </c>
      <c r="N14" s="113" t="str">
        <f>IF(RES_hhdet_in_tes!N14=0,"",RES_hhdet_in_tes!N14/RES_hhdet_in_fec!N14)</f>
        <v/>
      </c>
      <c r="O14" s="113" t="str">
        <f>IF(RES_hhdet_in_tes!O14=0,"",RES_hhdet_in_tes!O14/RES_hhdet_in_fec!O14)</f>
        <v/>
      </c>
      <c r="P14" s="113" t="str">
        <f>IF(RES_hhdet_in_tes!P14=0,"",RES_hhdet_in_tes!P14/RES_hhdet_in_fec!P14)</f>
        <v/>
      </c>
      <c r="Q14" s="113" t="str">
        <f>IF(RES_hhdet_in_tes!Q14=0,"",RES_hhdet_in_tes!Q14/RES_hhdet_in_fec!Q14)</f>
        <v/>
      </c>
      <c r="R14" s="113" t="str">
        <f>IF(RES_hhdet_in_tes!R14=0,"",RES_hhdet_in_tes!R14/RES_hhdet_in_fec!R14)</f>
        <v/>
      </c>
      <c r="S14" s="113" t="str">
        <f>IF(RES_hhdet_in_tes!S14=0,"",RES_hhdet_in_tes!S14/RES_hhdet_in_fec!S14)</f>
        <v/>
      </c>
      <c r="T14" s="113" t="str">
        <f>IF(RES_hhdet_in_tes!T14=0,"",RES_hhdet_in_tes!T14/RES_hhdet_in_fec!T14)</f>
        <v/>
      </c>
      <c r="U14" s="113" t="str">
        <f>IF(RES_hhdet_in_tes!U14=0,"",RES_hhdet_in_tes!U14/RES_hhdet_in_fec!U14)</f>
        <v/>
      </c>
      <c r="V14" s="113" t="str">
        <f>IF(RES_hhdet_in_tes!V14=0,"",RES_hhdet_in_tes!V14/RES_hhdet_in_fec!V14)</f>
        <v/>
      </c>
      <c r="W14" s="113" t="str">
        <f>IF(RES_hhdet_in_tes!W14=0,"",RES_hhdet_in_tes!W14/RES_hhdet_in_fec!W14)</f>
        <v/>
      </c>
      <c r="DA14" s="132" t="s">
        <v>3598</v>
      </c>
    </row>
    <row r="15" spans="1:105" ht="12" customHeight="1" x14ac:dyDescent="0.25">
      <c r="A15" s="106" t="s">
        <v>122</v>
      </c>
      <c r="B15" s="112"/>
      <c r="C15" s="112" t="str">
        <f>IF(RES_hhdet_in_tes!C15=0,"",RES_hhdet_in_tes!C15/RES_hhdet_in_fec!C15)</f>
        <v/>
      </c>
      <c r="D15" s="112" t="str">
        <f>IF(RES_hhdet_in_tes!D15=0,"",RES_hhdet_in_tes!D15/RES_hhdet_in_fec!D15)</f>
        <v/>
      </c>
      <c r="E15" s="112" t="str">
        <f>IF(RES_hhdet_in_tes!E15=0,"",RES_hhdet_in_tes!E15/RES_hhdet_in_fec!E15)</f>
        <v/>
      </c>
      <c r="F15" s="112" t="str">
        <f>IF(RES_hhdet_in_tes!F15=0,"",RES_hhdet_in_tes!F15/RES_hhdet_in_fec!F15)</f>
        <v/>
      </c>
      <c r="G15" s="112" t="str">
        <f>IF(RES_hhdet_in_tes!G15=0,"",RES_hhdet_in_tes!G15/RES_hhdet_in_fec!G15)</f>
        <v/>
      </c>
      <c r="H15" s="112" t="str">
        <f>IF(RES_hhdet_in_tes!H15=0,"",RES_hhdet_in_tes!H15/RES_hhdet_in_fec!H15)</f>
        <v/>
      </c>
      <c r="I15" s="112" t="str">
        <f>IF(RES_hhdet_in_tes!I15=0,"",RES_hhdet_in_tes!I15/RES_hhdet_in_fec!I15)</f>
        <v/>
      </c>
      <c r="J15" s="112" t="str">
        <f>IF(RES_hhdet_in_tes!J15=0,"",RES_hhdet_in_tes!J15/RES_hhdet_in_fec!J15)</f>
        <v/>
      </c>
      <c r="K15" s="112" t="str">
        <f>IF(RES_hhdet_in_tes!K15=0,"",RES_hhdet_in_tes!K15/RES_hhdet_in_fec!K15)</f>
        <v/>
      </c>
      <c r="L15" s="112">
        <f>IF(RES_hhdet_in_tes!L15=0,"",RES_hhdet_in_tes!L15/RES_hhdet_in_fec!L15)</f>
        <v>0.70872995317775178</v>
      </c>
      <c r="M15" s="112">
        <f>IF(RES_hhdet_in_tes!M15=0,"",RES_hhdet_in_tes!M15/RES_hhdet_in_fec!M15)</f>
        <v>0.71263676535141618</v>
      </c>
      <c r="N15" s="112">
        <f>IF(RES_hhdet_in_tes!N15=0,"",RES_hhdet_in_tes!N15/RES_hhdet_in_fec!N15)</f>
        <v>0.71894978259673337</v>
      </c>
      <c r="O15" s="112">
        <f>IF(RES_hhdet_in_tes!O15=0,"",RES_hhdet_in_tes!O15/RES_hhdet_in_fec!O15)</f>
        <v>0.72851133596274276</v>
      </c>
      <c r="P15" s="112">
        <f>IF(RES_hhdet_in_tes!P15=0,"",RES_hhdet_in_tes!P15/RES_hhdet_in_fec!P15)</f>
        <v>0.74094968947205975</v>
      </c>
      <c r="Q15" s="112" t="str">
        <f>IF(RES_hhdet_in_tes!Q15=0,"",RES_hhdet_in_tes!Q15/RES_hhdet_in_fec!Q15)</f>
        <v/>
      </c>
      <c r="R15" s="112" t="str">
        <f>IF(RES_hhdet_in_tes!R15=0,"",RES_hhdet_in_tes!R15/RES_hhdet_in_fec!R15)</f>
        <v/>
      </c>
      <c r="S15" s="112" t="str">
        <f>IF(RES_hhdet_in_tes!S15=0,"",RES_hhdet_in_tes!S15/RES_hhdet_in_fec!S15)</f>
        <v/>
      </c>
      <c r="T15" s="112" t="str">
        <f>IF(RES_hhdet_in_tes!T15=0,"",RES_hhdet_in_tes!T15/RES_hhdet_in_fec!T15)</f>
        <v/>
      </c>
      <c r="U15" s="112" t="str">
        <f>IF(RES_hhdet_in_tes!U15=0,"",RES_hhdet_in_tes!U15/RES_hhdet_in_fec!U15)</f>
        <v/>
      </c>
      <c r="V15" s="112" t="str">
        <f>IF(RES_hhdet_in_tes!V15=0,"",RES_hhdet_in_tes!V15/RES_hhdet_in_fec!V15)</f>
        <v/>
      </c>
      <c r="W15" s="112">
        <f>IF(RES_hhdet_in_tes!W15=0,"",RES_hhdet_in_tes!W15/RES_hhdet_in_fec!W15)</f>
        <v>0.79937142756723689</v>
      </c>
      <c r="DA15" s="131" t="s">
        <v>3599</v>
      </c>
    </row>
    <row r="16" spans="1:105" ht="12" customHeight="1" x14ac:dyDescent="0.25">
      <c r="A16" s="107" t="s">
        <v>121</v>
      </c>
      <c r="B16" s="113"/>
      <c r="C16" s="113" t="str">
        <f>IF(RES_hhdet_in_tes!C16=0,"",RES_hhdet_in_tes!C16/RES_hhdet_in_fec!C16)</f>
        <v/>
      </c>
      <c r="D16" s="113" t="str">
        <f>IF(RES_hhdet_in_tes!D16=0,"",RES_hhdet_in_tes!D16/RES_hhdet_in_fec!D16)</f>
        <v/>
      </c>
      <c r="E16" s="113" t="str">
        <f>IF(RES_hhdet_in_tes!E16=0,"",RES_hhdet_in_tes!E16/RES_hhdet_in_fec!E16)</f>
        <v/>
      </c>
      <c r="F16" s="113" t="str">
        <f>IF(RES_hhdet_in_tes!F16=0,"",RES_hhdet_in_tes!F16/RES_hhdet_in_fec!F16)</f>
        <v/>
      </c>
      <c r="G16" s="113" t="str">
        <f>IF(RES_hhdet_in_tes!G16=0,"",RES_hhdet_in_tes!G16/RES_hhdet_in_fec!G16)</f>
        <v/>
      </c>
      <c r="H16" s="113" t="str">
        <f>IF(RES_hhdet_in_tes!H16=0,"",RES_hhdet_in_tes!H16/RES_hhdet_in_fec!H16)</f>
        <v/>
      </c>
      <c r="I16" s="113" t="str">
        <f>IF(RES_hhdet_in_tes!I16=0,"",RES_hhdet_in_tes!I16/RES_hhdet_in_fec!I16)</f>
        <v/>
      </c>
      <c r="J16" s="113" t="str">
        <f>IF(RES_hhdet_in_tes!J16=0,"",RES_hhdet_in_tes!J16/RES_hhdet_in_fec!J16)</f>
        <v/>
      </c>
      <c r="K16" s="113">
        <f>IF(RES_hhdet_in_tes!K16=0,"",RES_hhdet_in_tes!K16/RES_hhdet_in_fec!K16)</f>
        <v>0.83729702745279955</v>
      </c>
      <c r="L16" s="113">
        <f>IF(RES_hhdet_in_tes!L16=0,"",RES_hhdet_in_tes!L16/RES_hhdet_in_fec!L16)</f>
        <v>0.84272667822294944</v>
      </c>
      <c r="M16" s="113">
        <f>IF(RES_hhdet_in_tes!M16=0,"",RES_hhdet_in_tes!M16/RES_hhdet_in_fec!M16)</f>
        <v>0.83542442572752407</v>
      </c>
      <c r="N16" s="113">
        <f>IF(RES_hhdet_in_tes!N16=0,"",RES_hhdet_in_tes!N16/RES_hhdet_in_fec!N16)</f>
        <v>0.84868452370412117</v>
      </c>
      <c r="O16" s="113">
        <f>IF(RES_hhdet_in_tes!O16=0,"",RES_hhdet_in_tes!O16/RES_hhdet_in_fec!O16)</f>
        <v>0.83286103258626731</v>
      </c>
      <c r="P16" s="113">
        <f>IF(RES_hhdet_in_tes!P16=0,"",RES_hhdet_in_tes!P16/RES_hhdet_in_fec!P16)</f>
        <v>0.83058043346831267</v>
      </c>
      <c r="Q16" s="113">
        <f>IF(RES_hhdet_in_tes!Q16=0,"",RES_hhdet_in_tes!Q16/RES_hhdet_in_fec!Q16)</f>
        <v>0.87847731912769134</v>
      </c>
      <c r="R16" s="113" t="str">
        <f>IF(RES_hhdet_in_tes!R16=0,"",RES_hhdet_in_tes!R16/RES_hhdet_in_fec!R16)</f>
        <v/>
      </c>
      <c r="S16" s="113" t="str">
        <f>IF(RES_hhdet_in_tes!S16=0,"",RES_hhdet_in_tes!S16/RES_hhdet_in_fec!S16)</f>
        <v/>
      </c>
      <c r="T16" s="113" t="str">
        <f>IF(RES_hhdet_in_tes!T16=0,"",RES_hhdet_in_tes!T16/RES_hhdet_in_fec!T16)</f>
        <v/>
      </c>
      <c r="U16" s="113" t="str">
        <f>IF(RES_hhdet_in_tes!U16=0,"",RES_hhdet_in_tes!U16/RES_hhdet_in_fec!U16)</f>
        <v/>
      </c>
      <c r="V16" s="113">
        <f>IF(RES_hhdet_in_tes!V16=0,"",RES_hhdet_in_tes!V16/RES_hhdet_in_fec!V16)</f>
        <v>0.88990692395470539</v>
      </c>
      <c r="W16" s="113">
        <f>IF(RES_hhdet_in_tes!W16=0,"",RES_hhdet_in_tes!W16/RES_hhdet_in_fec!W16)</f>
        <v>0.88869446088349568</v>
      </c>
      <c r="DA16" s="132" t="s">
        <v>3600</v>
      </c>
    </row>
    <row r="17" spans="1:105" ht="12" customHeight="1" x14ac:dyDescent="0.25">
      <c r="A17" s="108" t="s">
        <v>53</v>
      </c>
      <c r="B17" s="111"/>
      <c r="C17" s="111" t="str">
        <f>IF(RES_hhdet_in_tes!C17=0,"",RES_hhdet_in_tes!C17/RES_hhdet_in_fec!C17)</f>
        <v/>
      </c>
      <c r="D17" s="111" t="str">
        <f>IF(RES_hhdet_in_tes!D17=0,"",RES_hhdet_in_tes!D17/RES_hhdet_in_fec!D17)</f>
        <v/>
      </c>
      <c r="E17" s="111" t="str">
        <f>IF(RES_hhdet_in_tes!E17=0,"",RES_hhdet_in_tes!E17/RES_hhdet_in_fec!E17)</f>
        <v/>
      </c>
      <c r="F17" s="111" t="str">
        <f>IF(RES_hhdet_in_tes!F17=0,"",RES_hhdet_in_tes!F17/RES_hhdet_in_fec!F17)</f>
        <v/>
      </c>
      <c r="G17" s="111" t="str">
        <f>IF(RES_hhdet_in_tes!G17=0,"",RES_hhdet_in_tes!G17/RES_hhdet_in_fec!G17)</f>
        <v/>
      </c>
      <c r="H17" s="111" t="str">
        <f>IF(RES_hhdet_in_tes!H17=0,"",RES_hhdet_in_tes!H17/RES_hhdet_in_fec!H17)</f>
        <v/>
      </c>
      <c r="I17" s="111" t="str">
        <f>IF(RES_hhdet_in_tes!I17=0,"",RES_hhdet_in_tes!I17/RES_hhdet_in_fec!I17)</f>
        <v/>
      </c>
      <c r="J17" s="111" t="str">
        <f>IF(RES_hhdet_in_tes!J17=0,"",RES_hhdet_in_tes!J17/RES_hhdet_in_fec!J17)</f>
        <v/>
      </c>
      <c r="K17" s="111">
        <f>IF(RES_hhdet_in_tes!K17=0,"",RES_hhdet_in_tes!K17/RES_hhdet_in_fec!K17)</f>
        <v>0.70657249798503086</v>
      </c>
      <c r="L17" s="111">
        <f>IF(RES_hhdet_in_tes!L17=0,"",RES_hhdet_in_tes!L17/RES_hhdet_in_fec!L17)</f>
        <v>0.70872995317775178</v>
      </c>
      <c r="M17" s="111">
        <f>IF(RES_hhdet_in_tes!M17=0,"",RES_hhdet_in_tes!M17/RES_hhdet_in_fec!M17)</f>
        <v>0.71263676535141618</v>
      </c>
      <c r="N17" s="111">
        <f>IF(RES_hhdet_in_tes!N17=0,"",RES_hhdet_in_tes!N17/RES_hhdet_in_fec!N17)</f>
        <v>0.71894978259673337</v>
      </c>
      <c r="O17" s="111">
        <f>IF(RES_hhdet_in_tes!O17=0,"",RES_hhdet_in_tes!O17/RES_hhdet_in_fec!O17)</f>
        <v>0.72851133596274276</v>
      </c>
      <c r="P17" s="111">
        <f>IF(RES_hhdet_in_tes!P17=0,"",RES_hhdet_in_tes!P17/RES_hhdet_in_fec!P17)</f>
        <v>0.74094968947205964</v>
      </c>
      <c r="Q17" s="111">
        <f>IF(RES_hhdet_in_tes!Q17=0,"",RES_hhdet_in_tes!Q17/RES_hhdet_in_fec!Q17)</f>
        <v>0.75315470571002974</v>
      </c>
      <c r="R17" s="111" t="str">
        <f>IF(RES_hhdet_in_tes!R17=0,"",RES_hhdet_in_tes!R17/RES_hhdet_in_fec!R17)</f>
        <v/>
      </c>
      <c r="S17" s="111" t="str">
        <f>IF(RES_hhdet_in_tes!S17=0,"",RES_hhdet_in_tes!S17/RES_hhdet_in_fec!S17)</f>
        <v/>
      </c>
      <c r="T17" s="111" t="str">
        <f>IF(RES_hhdet_in_tes!T17=0,"",RES_hhdet_in_tes!T17/RES_hhdet_in_fec!T17)</f>
        <v/>
      </c>
      <c r="U17" s="111" t="str">
        <f>IF(RES_hhdet_in_tes!U17=0,"",RES_hhdet_in_tes!U17/RES_hhdet_in_fec!U17)</f>
        <v/>
      </c>
      <c r="V17" s="111">
        <f>IF(RES_hhdet_in_tes!V17=0,"",RES_hhdet_in_tes!V17/RES_hhdet_in_fec!V17)</f>
        <v>0.79385536081038799</v>
      </c>
      <c r="W17" s="111">
        <f>IF(RES_hhdet_in_tes!W17=0,"",RES_hhdet_in_tes!W17/RES_hhdet_in_fec!W17)</f>
        <v>0.799371427567237</v>
      </c>
      <c r="DA17" s="63" t="s">
        <v>3601</v>
      </c>
    </row>
    <row r="18" spans="1:105" ht="12" customHeight="1" x14ac:dyDescent="0.25">
      <c r="A18" s="108" t="s">
        <v>52</v>
      </c>
      <c r="B18" s="111"/>
      <c r="C18" s="111" t="str">
        <f>IF(RES_hhdet_in_tes!C18=0,"",RES_hhdet_in_tes!C18/RES_hhdet_in_fec!C18)</f>
        <v/>
      </c>
      <c r="D18" s="111" t="str">
        <f>IF(RES_hhdet_in_tes!D18=0,"",RES_hhdet_in_tes!D18/RES_hhdet_in_fec!D18)</f>
        <v/>
      </c>
      <c r="E18" s="111" t="str">
        <f>IF(RES_hhdet_in_tes!E18=0,"",RES_hhdet_in_tes!E18/RES_hhdet_in_fec!E18)</f>
        <v/>
      </c>
      <c r="F18" s="111" t="str">
        <f>IF(RES_hhdet_in_tes!F18=0,"",RES_hhdet_in_tes!F18/RES_hhdet_in_fec!F18)</f>
        <v/>
      </c>
      <c r="G18" s="111" t="str">
        <f>IF(RES_hhdet_in_tes!G18=0,"",RES_hhdet_in_tes!G18/RES_hhdet_in_fec!G18)</f>
        <v/>
      </c>
      <c r="H18" s="111" t="str">
        <f>IF(RES_hhdet_in_tes!H18=0,"",RES_hhdet_in_tes!H18/RES_hhdet_in_fec!H18)</f>
        <v/>
      </c>
      <c r="I18" s="111" t="str">
        <f>IF(RES_hhdet_in_tes!I18=0,"",RES_hhdet_in_tes!I18/RES_hhdet_in_fec!I18)</f>
        <v/>
      </c>
      <c r="J18" s="111" t="str">
        <f>IF(RES_hhdet_in_tes!J18=0,"",RES_hhdet_in_tes!J18/RES_hhdet_in_fec!J18)</f>
        <v/>
      </c>
      <c r="K18" s="111">
        <f>IF(RES_hhdet_in_tes!K18=0,"",RES_hhdet_in_tes!K18/RES_hhdet_in_fec!K18)</f>
        <v>1</v>
      </c>
      <c r="L18" s="111">
        <f>IF(RES_hhdet_in_tes!L18=0,"",RES_hhdet_in_tes!L18/RES_hhdet_in_fec!L18)</f>
        <v>1</v>
      </c>
      <c r="M18" s="111">
        <f>IF(RES_hhdet_in_tes!M18=0,"",RES_hhdet_in_tes!M18/RES_hhdet_in_fec!M18)</f>
        <v>1</v>
      </c>
      <c r="N18" s="111">
        <f>IF(RES_hhdet_in_tes!N18=0,"",RES_hhdet_in_tes!N18/RES_hhdet_in_fec!N18)</f>
        <v>1</v>
      </c>
      <c r="O18" s="111">
        <f>IF(RES_hhdet_in_tes!O18=0,"",RES_hhdet_in_tes!O18/RES_hhdet_in_fec!O18)</f>
        <v>1</v>
      </c>
      <c r="P18" s="111">
        <f>IF(RES_hhdet_in_tes!P18=0,"",RES_hhdet_in_tes!P18/RES_hhdet_in_fec!P18)</f>
        <v>1</v>
      </c>
      <c r="Q18" s="111">
        <f>IF(RES_hhdet_in_tes!Q18=0,"",RES_hhdet_in_tes!Q18/RES_hhdet_in_fec!Q18)</f>
        <v>1</v>
      </c>
      <c r="R18" s="111" t="str">
        <f>IF(RES_hhdet_in_tes!R18=0,"",RES_hhdet_in_tes!R18/RES_hhdet_in_fec!R18)</f>
        <v/>
      </c>
      <c r="S18" s="111" t="str">
        <f>IF(RES_hhdet_in_tes!S18=0,"",RES_hhdet_in_tes!S18/RES_hhdet_in_fec!S18)</f>
        <v/>
      </c>
      <c r="T18" s="111" t="str">
        <f>IF(RES_hhdet_in_tes!T18=0,"",RES_hhdet_in_tes!T18/RES_hhdet_in_fec!T18)</f>
        <v/>
      </c>
      <c r="U18" s="111" t="str">
        <f>IF(RES_hhdet_in_tes!U18=0,"",RES_hhdet_in_tes!U18/RES_hhdet_in_fec!U18)</f>
        <v/>
      </c>
      <c r="V18" s="111">
        <f>IF(RES_hhdet_in_tes!V18=0,"",RES_hhdet_in_tes!V18/RES_hhdet_in_fec!V18)</f>
        <v>1</v>
      </c>
      <c r="W18" s="111">
        <f>IF(RES_hhdet_in_tes!W18=0,"",RES_hhdet_in_tes!W18/RES_hhdet_in_fec!W18)</f>
        <v>1</v>
      </c>
      <c r="DA18" s="63" t="s">
        <v>3602</v>
      </c>
    </row>
    <row r="19" spans="1:105" ht="12" customHeight="1" x14ac:dyDescent="0.25">
      <c r="A19" s="121" t="s">
        <v>54</v>
      </c>
      <c r="B19" s="124"/>
      <c r="C19" s="124" t="str">
        <f>IF(RES_hhdet_in_tes!C19=0,"",RES_hhdet_in_tes!C19/RES_hhdet_in_fec!C19)</f>
        <v/>
      </c>
      <c r="D19" s="124" t="str">
        <f>IF(RES_hhdet_in_tes!D19=0,"",RES_hhdet_in_tes!D19/RES_hhdet_in_fec!D19)</f>
        <v/>
      </c>
      <c r="E19" s="124" t="str">
        <f>IF(RES_hhdet_in_tes!E19=0,"",RES_hhdet_in_tes!E19/RES_hhdet_in_fec!E19)</f>
        <v/>
      </c>
      <c r="F19" s="124" t="str">
        <f>IF(RES_hhdet_in_tes!F19=0,"",RES_hhdet_in_tes!F19/RES_hhdet_in_fec!F19)</f>
        <v/>
      </c>
      <c r="G19" s="124" t="str">
        <f>IF(RES_hhdet_in_tes!G19=0,"",RES_hhdet_in_tes!G19/RES_hhdet_in_fec!G19)</f>
        <v/>
      </c>
      <c r="H19" s="124" t="str">
        <f>IF(RES_hhdet_in_tes!H19=0,"",RES_hhdet_in_tes!H19/RES_hhdet_in_fec!H19)</f>
        <v/>
      </c>
      <c r="I19" s="124" t="str">
        <f>IF(RES_hhdet_in_tes!I19=0,"",RES_hhdet_in_tes!I19/RES_hhdet_in_fec!I19)</f>
        <v/>
      </c>
      <c r="J19" s="124" t="str">
        <f>IF(RES_hhdet_in_tes!J19=0,"",RES_hhdet_in_tes!J19/RES_hhdet_in_fec!J19)</f>
        <v/>
      </c>
      <c r="K19" s="124">
        <f>IF(RES_hhdet_in_tes!K19=0,"",RES_hhdet_in_tes!K19/RES_hhdet_in_fec!K19)</f>
        <v>0.73518157077297985</v>
      </c>
      <c r="L19" s="124">
        <f>IF(RES_hhdet_in_tes!L19=0,"",RES_hhdet_in_tes!L19/RES_hhdet_in_fec!L19)</f>
        <v>0.78778724630099184</v>
      </c>
      <c r="M19" s="124">
        <f>IF(RES_hhdet_in_tes!M19=0,"",RES_hhdet_in_tes!M19/RES_hhdet_in_fec!M19)</f>
        <v>0.79042308337404588</v>
      </c>
      <c r="N19" s="124">
        <f>IF(RES_hhdet_in_tes!N19=0,"",RES_hhdet_in_tes!N19/RES_hhdet_in_fec!N19)</f>
        <v>0.79014769255666517</v>
      </c>
      <c r="O19" s="124">
        <f>IF(RES_hhdet_in_tes!O19=0,"",RES_hhdet_in_tes!O19/RES_hhdet_in_fec!O19)</f>
        <v>0.78702232764366642</v>
      </c>
      <c r="P19" s="124">
        <f>IF(RES_hhdet_in_tes!P19=0,"",RES_hhdet_in_tes!P19/RES_hhdet_in_fec!P19)</f>
        <v>0.77836480539861286</v>
      </c>
      <c r="Q19" s="124">
        <f>IF(RES_hhdet_in_tes!Q19=0,"",RES_hhdet_in_tes!Q19/RES_hhdet_in_fec!Q19)</f>
        <v>0.81282119079881121</v>
      </c>
      <c r="R19" s="124" t="str">
        <f>IF(RES_hhdet_in_tes!R19=0,"",RES_hhdet_in_tes!R19/RES_hhdet_in_fec!R19)</f>
        <v/>
      </c>
      <c r="S19" s="124" t="str">
        <f>IF(RES_hhdet_in_tes!S19=0,"",RES_hhdet_in_tes!S19/RES_hhdet_in_fec!S19)</f>
        <v/>
      </c>
      <c r="T19" s="124" t="str">
        <f>IF(RES_hhdet_in_tes!T19=0,"",RES_hhdet_in_tes!T19/RES_hhdet_in_fec!T19)</f>
        <v/>
      </c>
      <c r="U19" s="124" t="str">
        <f>IF(RES_hhdet_in_tes!U19=0,"",RES_hhdet_in_tes!U19/RES_hhdet_in_fec!U19)</f>
        <v/>
      </c>
      <c r="V19" s="124">
        <f>IF(RES_hhdet_in_tes!V19=0,"",RES_hhdet_in_tes!V19/RES_hhdet_in_fec!V19)</f>
        <v>0.8772528184407401</v>
      </c>
      <c r="W19" s="124">
        <f>IF(RES_hhdet_in_tes!W19=0,"",RES_hhdet_in_tes!W19/RES_hhdet_in_fec!W19)</f>
        <v>0.88590847822976693</v>
      </c>
      <c r="DA19" s="130" t="s">
        <v>3603</v>
      </c>
    </row>
    <row r="20" spans="1:105" ht="12" customHeight="1" x14ac:dyDescent="0.25">
      <c r="A20" s="97" t="s">
        <v>51</v>
      </c>
      <c r="B20" s="111"/>
      <c r="C20" s="111" t="str">
        <f>IF(RES_hhdet_in_tes!C20=0,"",RES_hhdet_in_tes!C20/RES_hhdet_in_fec!C20)</f>
        <v/>
      </c>
      <c r="D20" s="111" t="str">
        <f>IF(RES_hhdet_in_tes!D20=0,"",RES_hhdet_in_tes!D20/RES_hhdet_in_fec!D20)</f>
        <v/>
      </c>
      <c r="E20" s="111" t="str">
        <f>IF(RES_hhdet_in_tes!E20=0,"",RES_hhdet_in_tes!E20/RES_hhdet_in_fec!E20)</f>
        <v/>
      </c>
      <c r="F20" s="111" t="str">
        <f>IF(RES_hhdet_in_tes!F20=0,"",RES_hhdet_in_tes!F20/RES_hhdet_in_fec!F20)</f>
        <v/>
      </c>
      <c r="G20" s="111" t="str">
        <f>IF(RES_hhdet_in_tes!G20=0,"",RES_hhdet_in_tes!G20/RES_hhdet_in_fec!G20)</f>
        <v/>
      </c>
      <c r="H20" s="111" t="str">
        <f>IF(RES_hhdet_in_tes!H20=0,"",RES_hhdet_in_tes!H20/RES_hhdet_in_fec!H20)</f>
        <v/>
      </c>
      <c r="I20" s="111" t="str">
        <f>IF(RES_hhdet_in_tes!I20=0,"",RES_hhdet_in_tes!I20/RES_hhdet_in_fec!I20)</f>
        <v/>
      </c>
      <c r="J20" s="111" t="str">
        <f>IF(RES_hhdet_in_tes!J20=0,"",RES_hhdet_in_tes!J20/RES_hhdet_in_fec!J20)</f>
        <v/>
      </c>
      <c r="K20" s="111" t="str">
        <f>IF(RES_hhdet_in_tes!K20=0,"",RES_hhdet_in_tes!K20/RES_hhdet_in_fec!K20)</f>
        <v/>
      </c>
      <c r="L20" s="111" t="str">
        <f>IF(RES_hhdet_in_tes!L20=0,"",RES_hhdet_in_tes!L20/RES_hhdet_in_fec!L20)</f>
        <v/>
      </c>
      <c r="M20" s="111" t="str">
        <f>IF(RES_hhdet_in_tes!M20=0,"",RES_hhdet_in_tes!M20/RES_hhdet_in_fec!M20)</f>
        <v/>
      </c>
      <c r="N20" s="111" t="str">
        <f>IF(RES_hhdet_in_tes!N20=0,"",RES_hhdet_in_tes!N20/RES_hhdet_in_fec!N20)</f>
        <v/>
      </c>
      <c r="O20" s="111" t="str">
        <f>IF(RES_hhdet_in_tes!O20=0,"",RES_hhdet_in_tes!O20/RES_hhdet_in_fec!O20)</f>
        <v/>
      </c>
      <c r="P20" s="111" t="str">
        <f>IF(RES_hhdet_in_tes!P20=0,"",RES_hhdet_in_tes!P20/RES_hhdet_in_fec!P20)</f>
        <v/>
      </c>
      <c r="Q20" s="111" t="str">
        <f>IF(RES_hhdet_in_tes!Q20=0,"",RES_hhdet_in_tes!Q20/RES_hhdet_in_fec!Q20)</f>
        <v/>
      </c>
      <c r="R20" s="111" t="str">
        <f>IF(RES_hhdet_in_tes!R20=0,"",RES_hhdet_in_tes!R20/RES_hhdet_in_fec!R20)</f>
        <v/>
      </c>
      <c r="S20" s="111" t="str">
        <f>IF(RES_hhdet_in_tes!S20=0,"",RES_hhdet_in_tes!S20/RES_hhdet_in_fec!S20)</f>
        <v/>
      </c>
      <c r="T20" s="111" t="str">
        <f>IF(RES_hhdet_in_tes!T20=0,"",RES_hhdet_in_tes!T20/RES_hhdet_in_fec!T20)</f>
        <v/>
      </c>
      <c r="U20" s="111" t="str">
        <f>IF(RES_hhdet_in_tes!U20=0,"",RES_hhdet_in_tes!U20/RES_hhdet_in_fec!U20)</f>
        <v/>
      </c>
      <c r="V20" s="111" t="str">
        <f>IF(RES_hhdet_in_tes!V20=0,"",RES_hhdet_in_tes!V20/RES_hhdet_in_fec!V20)</f>
        <v/>
      </c>
      <c r="W20" s="111" t="str">
        <f>IF(RES_hhdet_in_tes!W20=0,"",RES_hhdet_in_tes!W20/RES_hhdet_in_fec!W20)</f>
        <v/>
      </c>
      <c r="DA20" s="63" t="s">
        <v>3604</v>
      </c>
    </row>
    <row r="21" spans="1:105" ht="12" customHeight="1" x14ac:dyDescent="0.25">
      <c r="A21" s="97" t="s">
        <v>50</v>
      </c>
      <c r="B21" s="111"/>
      <c r="C21" s="111" t="str">
        <f>IF(RES_hhdet_in_tes!C21=0,"",RES_hhdet_in_tes!C21/RES_hhdet_in_fec!C21)</f>
        <v/>
      </c>
      <c r="D21" s="111" t="str">
        <f>IF(RES_hhdet_in_tes!D21=0,"",RES_hhdet_in_tes!D21/RES_hhdet_in_fec!D21)</f>
        <v/>
      </c>
      <c r="E21" s="111" t="str">
        <f>IF(RES_hhdet_in_tes!E21=0,"",RES_hhdet_in_tes!E21/RES_hhdet_in_fec!E21)</f>
        <v/>
      </c>
      <c r="F21" s="111" t="str">
        <f>IF(RES_hhdet_in_tes!F21=0,"",RES_hhdet_in_tes!F21/RES_hhdet_in_fec!F21)</f>
        <v/>
      </c>
      <c r="G21" s="111" t="str">
        <f>IF(RES_hhdet_in_tes!G21=0,"",RES_hhdet_in_tes!G21/RES_hhdet_in_fec!G21)</f>
        <v/>
      </c>
      <c r="H21" s="111" t="str">
        <f>IF(RES_hhdet_in_tes!H21=0,"",RES_hhdet_in_tes!H21/RES_hhdet_in_fec!H21)</f>
        <v/>
      </c>
      <c r="I21" s="111" t="str">
        <f>IF(RES_hhdet_in_tes!I21=0,"",RES_hhdet_in_tes!I21/RES_hhdet_in_fec!I21)</f>
        <v/>
      </c>
      <c r="J21" s="111" t="str">
        <f>IF(RES_hhdet_in_tes!J21=0,"",RES_hhdet_in_tes!J21/RES_hhdet_in_fec!J21)</f>
        <v/>
      </c>
      <c r="K21" s="111">
        <f>IF(RES_hhdet_in_tes!K21=0,"",RES_hhdet_in_tes!K21/RES_hhdet_in_fec!K21)</f>
        <v>0.62274486854805666</v>
      </c>
      <c r="L21" s="111" t="str">
        <f>IF(RES_hhdet_in_tes!L21=0,"",RES_hhdet_in_tes!L21/RES_hhdet_in_fec!L21)</f>
        <v/>
      </c>
      <c r="M21" s="111" t="str">
        <f>IF(RES_hhdet_in_tes!M21=0,"",RES_hhdet_in_tes!M21/RES_hhdet_in_fec!M21)</f>
        <v/>
      </c>
      <c r="N21" s="111">
        <f>IF(RES_hhdet_in_tes!N21=0,"",RES_hhdet_in_tes!N21/RES_hhdet_in_fec!N21)</f>
        <v>0.62295491881840082</v>
      </c>
      <c r="O21" s="111">
        <f>IF(RES_hhdet_in_tes!O21=0,"",RES_hhdet_in_tes!O21/RES_hhdet_in_fec!O21)</f>
        <v>0.62295491881840093</v>
      </c>
      <c r="P21" s="111">
        <f>IF(RES_hhdet_in_tes!P21=0,"",RES_hhdet_in_tes!P21/RES_hhdet_in_fec!P21)</f>
        <v>0.62295491881840093</v>
      </c>
      <c r="Q21" s="111" t="str">
        <f>IF(RES_hhdet_in_tes!Q21=0,"",RES_hhdet_in_tes!Q21/RES_hhdet_in_fec!Q21)</f>
        <v/>
      </c>
      <c r="R21" s="111" t="str">
        <f>IF(RES_hhdet_in_tes!R21=0,"",RES_hhdet_in_tes!R21/RES_hhdet_in_fec!R21)</f>
        <v/>
      </c>
      <c r="S21" s="111" t="str">
        <f>IF(RES_hhdet_in_tes!S21=0,"",RES_hhdet_in_tes!S21/RES_hhdet_in_fec!S21)</f>
        <v/>
      </c>
      <c r="T21" s="111" t="str">
        <f>IF(RES_hhdet_in_tes!T21=0,"",RES_hhdet_in_tes!T21/RES_hhdet_in_fec!T21)</f>
        <v/>
      </c>
      <c r="U21" s="111" t="str">
        <f>IF(RES_hhdet_in_tes!U21=0,"",RES_hhdet_in_tes!U21/RES_hhdet_in_fec!U21)</f>
        <v/>
      </c>
      <c r="V21" s="111" t="str">
        <f>IF(RES_hhdet_in_tes!V21=0,"",RES_hhdet_in_tes!V21/RES_hhdet_in_fec!V21)</f>
        <v/>
      </c>
      <c r="W21" s="111" t="str">
        <f>IF(RES_hhdet_in_tes!W21=0,"",RES_hhdet_in_tes!W21/RES_hhdet_in_fec!W21)</f>
        <v/>
      </c>
      <c r="DA21" s="63" t="s">
        <v>3605</v>
      </c>
    </row>
    <row r="22" spans="1:105" ht="12" customHeight="1" x14ac:dyDescent="0.25">
      <c r="A22" s="109" t="s">
        <v>120</v>
      </c>
      <c r="B22" s="45"/>
      <c r="C22" s="45" t="str">
        <f>IF(RES_hhdet_in_tes!C22=0,"",RES_hhdet_in_tes!C22/RES_hhdet_in_fec!C22)</f>
        <v/>
      </c>
      <c r="D22" s="45" t="str">
        <f>IF(RES_hhdet_in_tes!D22=0,"",RES_hhdet_in_tes!D22/RES_hhdet_in_fec!D22)</f>
        <v/>
      </c>
      <c r="E22" s="45" t="str">
        <f>IF(RES_hhdet_in_tes!E22=0,"",RES_hhdet_in_tes!E22/RES_hhdet_in_fec!E22)</f>
        <v/>
      </c>
      <c r="F22" s="45" t="str">
        <f>IF(RES_hhdet_in_tes!F22=0,"",RES_hhdet_in_tes!F22/RES_hhdet_in_fec!F22)</f>
        <v/>
      </c>
      <c r="G22" s="45" t="str">
        <f>IF(RES_hhdet_in_tes!G22=0,"",RES_hhdet_in_tes!G22/RES_hhdet_in_fec!G22)</f>
        <v/>
      </c>
      <c r="H22" s="45" t="str">
        <f>IF(RES_hhdet_in_tes!H22=0,"",RES_hhdet_in_tes!H22/RES_hhdet_in_fec!H22)</f>
        <v/>
      </c>
      <c r="I22" s="45" t="str">
        <f>IF(RES_hhdet_in_tes!I22=0,"",RES_hhdet_in_tes!I22/RES_hhdet_in_fec!I22)</f>
        <v/>
      </c>
      <c r="J22" s="45" t="str">
        <f>IF(RES_hhdet_in_tes!J22=0,"",RES_hhdet_in_tes!J22/RES_hhdet_in_fec!J22)</f>
        <v/>
      </c>
      <c r="K22" s="45">
        <f>IF(RES_hhdet_in_tes!K22=0,"",RES_hhdet_in_tes!K22/RES_hhdet_in_fec!K22)</f>
        <v>0.78584988903929975</v>
      </c>
      <c r="L22" s="45">
        <f>IF(RES_hhdet_in_tes!L22=0,"",RES_hhdet_in_tes!L22/RES_hhdet_in_fec!L22)</f>
        <v>0.78778724630099184</v>
      </c>
      <c r="M22" s="45">
        <f>IF(RES_hhdet_in_tes!M22=0,"",RES_hhdet_in_tes!M22/RES_hhdet_in_fec!M22)</f>
        <v>0.79042308337404588</v>
      </c>
      <c r="N22" s="45">
        <f>IF(RES_hhdet_in_tes!N22=0,"",RES_hhdet_in_tes!N22/RES_hhdet_in_fec!N22)</f>
        <v>0.79391684846723476</v>
      </c>
      <c r="O22" s="45">
        <f>IF(RES_hhdet_in_tes!O22=0,"",RES_hhdet_in_tes!O22/RES_hhdet_in_fec!O22)</f>
        <v>0.79865623657952622</v>
      </c>
      <c r="P22" s="45">
        <f>IF(RES_hhdet_in_tes!P22=0,"",RES_hhdet_in_tes!P22/RES_hhdet_in_fec!P22)</f>
        <v>0.80484486862354221</v>
      </c>
      <c r="Q22" s="45">
        <f>IF(RES_hhdet_in_tes!Q22=0,"",RES_hhdet_in_tes!Q22/RES_hhdet_in_fec!Q22)</f>
        <v>0.81282119079881121</v>
      </c>
      <c r="R22" s="45" t="str">
        <f>IF(RES_hhdet_in_tes!R22=0,"",RES_hhdet_in_tes!R22/RES_hhdet_in_fec!R22)</f>
        <v/>
      </c>
      <c r="S22" s="45" t="str">
        <f>IF(RES_hhdet_in_tes!S22=0,"",RES_hhdet_in_tes!S22/RES_hhdet_in_fec!S22)</f>
        <v/>
      </c>
      <c r="T22" s="45" t="str">
        <f>IF(RES_hhdet_in_tes!T22=0,"",RES_hhdet_in_tes!T22/RES_hhdet_in_fec!T22)</f>
        <v/>
      </c>
      <c r="U22" s="45" t="str">
        <f>IF(RES_hhdet_in_tes!U22=0,"",RES_hhdet_in_tes!U22/RES_hhdet_in_fec!U22)</f>
        <v/>
      </c>
      <c r="V22" s="45">
        <f>IF(RES_hhdet_in_tes!V22=0,"",RES_hhdet_in_tes!V22/RES_hhdet_in_fec!V22)</f>
        <v>0.8772528184407401</v>
      </c>
      <c r="W22" s="45">
        <f>IF(RES_hhdet_in_tes!W22=0,"",RES_hhdet_in_tes!W22/RES_hhdet_in_fec!W22)</f>
        <v>0.88590847822976693</v>
      </c>
      <c r="DA22" s="60" t="s">
        <v>3606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/>
      <c r="C24" s="119" t="str">
        <f>IF(RES_hhdet_in_tes!C24=0,"",RES_hhdet_in_tes!C24/RES_hhdet_in_fec!C24)</f>
        <v/>
      </c>
      <c r="D24" s="119" t="str">
        <f>IF(RES_hhdet_in_tes!D24=0,"",RES_hhdet_in_tes!D24/RES_hhdet_in_fec!D24)</f>
        <v/>
      </c>
      <c r="E24" s="119" t="str">
        <f>IF(RES_hhdet_in_tes!E24=0,"",RES_hhdet_in_tes!E24/RES_hhdet_in_fec!E24)</f>
        <v/>
      </c>
      <c r="F24" s="119" t="str">
        <f>IF(RES_hhdet_in_tes!F24=0,"",RES_hhdet_in_tes!F24/RES_hhdet_in_fec!F24)</f>
        <v/>
      </c>
      <c r="G24" s="119" t="str">
        <f>IF(RES_hhdet_in_tes!G24=0,"",RES_hhdet_in_tes!G24/RES_hhdet_in_fec!G24)</f>
        <v/>
      </c>
      <c r="H24" s="119" t="str">
        <f>IF(RES_hhdet_in_tes!H24=0,"",RES_hhdet_in_tes!H24/RES_hhdet_in_fec!H24)</f>
        <v/>
      </c>
      <c r="I24" s="119" t="str">
        <f>IF(RES_hhdet_in_tes!I24=0,"",RES_hhdet_in_tes!I24/RES_hhdet_in_fec!I24)</f>
        <v/>
      </c>
      <c r="J24" s="119" t="str">
        <f>IF(RES_hhdet_in_tes!J24=0,"",RES_hhdet_in_tes!J24/RES_hhdet_in_fec!J24)</f>
        <v/>
      </c>
      <c r="K24" s="119" t="str">
        <f>IF(RES_hhdet_in_tes!K24=0,"",RES_hhdet_in_tes!K24/RES_hhdet_in_fec!K24)</f>
        <v/>
      </c>
      <c r="L24" s="119" t="str">
        <f>IF(RES_hhdet_in_tes!L24=0,"",RES_hhdet_in_tes!L24/RES_hhdet_in_fec!L24)</f>
        <v/>
      </c>
      <c r="M24" s="119" t="str">
        <f>IF(RES_hhdet_in_tes!M24=0,"",RES_hhdet_in_tes!M24/RES_hhdet_in_fec!M24)</f>
        <v/>
      </c>
      <c r="N24" s="119">
        <f>IF(RES_hhdet_in_tes!N24=0,"",RES_hhdet_in_tes!N24/RES_hhdet_in_fec!N24)</f>
        <v>0.78771679150693741</v>
      </c>
      <c r="O24" s="119">
        <f>IF(RES_hhdet_in_tes!O24=0,"",RES_hhdet_in_tes!O24/RES_hhdet_in_fec!O24)</f>
        <v>0.76722494235568039</v>
      </c>
      <c r="P24" s="119" t="str">
        <f>IF(RES_hhdet_in_tes!P24=0,"",RES_hhdet_in_tes!P24/RES_hhdet_in_fec!P24)</f>
        <v/>
      </c>
      <c r="Q24" s="119" t="str">
        <f>IF(RES_hhdet_in_tes!Q24=0,"",RES_hhdet_in_tes!Q24/RES_hhdet_in_fec!Q24)</f>
        <v/>
      </c>
      <c r="R24" s="119">
        <f>IF(RES_hhdet_in_tes!R24=0,"",RES_hhdet_in_tes!R24/RES_hhdet_in_fec!R24)</f>
        <v>0.75619270544772577</v>
      </c>
      <c r="S24" s="119">
        <f>IF(RES_hhdet_in_tes!S24=0,"",RES_hhdet_in_tes!S24/RES_hhdet_in_fec!S24)</f>
        <v>0.76949204724239828</v>
      </c>
      <c r="T24" s="119">
        <f>IF(RES_hhdet_in_tes!T24=0,"",RES_hhdet_in_tes!T24/RES_hhdet_in_fec!T24)</f>
        <v>0.77465535953025433</v>
      </c>
      <c r="U24" s="119">
        <f>IF(RES_hhdet_in_tes!U24=0,"",RES_hhdet_in_tes!U24/RES_hhdet_in_fec!U24)</f>
        <v>0.76929278094031128</v>
      </c>
      <c r="V24" s="119" t="str">
        <f>IF(RES_hhdet_in_tes!V24=0,"",RES_hhdet_in_tes!V24/RES_hhdet_in_fec!V24)</f>
        <v/>
      </c>
      <c r="W24" s="119" t="str">
        <f>IF(RES_hhdet_in_tes!W24=0,"",RES_hhdet_in_tes!W24/RES_hhdet_in_fec!W24)</f>
        <v/>
      </c>
      <c r="DA24" s="129" t="s">
        <v>3607</v>
      </c>
    </row>
    <row r="25" spans="1:105" ht="12.95" customHeight="1" x14ac:dyDescent="0.25">
      <c r="A25" s="121" t="s">
        <v>57</v>
      </c>
      <c r="B25" s="124"/>
      <c r="C25" s="124" t="str">
        <f>IF(RES_hhdet_in_tes!C25=0,"",RES_hhdet_in_tes!C25/RES_hhdet_in_fec!C25)</f>
        <v/>
      </c>
      <c r="D25" s="124" t="str">
        <f>IF(RES_hhdet_in_tes!D25=0,"",RES_hhdet_in_tes!D25/RES_hhdet_in_fec!D25)</f>
        <v/>
      </c>
      <c r="E25" s="124" t="str">
        <f>IF(RES_hhdet_in_tes!E25=0,"",RES_hhdet_in_tes!E25/RES_hhdet_in_fec!E25)</f>
        <v/>
      </c>
      <c r="F25" s="124" t="str">
        <f>IF(RES_hhdet_in_tes!F25=0,"",RES_hhdet_in_tes!F25/RES_hhdet_in_fec!F25)</f>
        <v/>
      </c>
      <c r="G25" s="124" t="str">
        <f>IF(RES_hhdet_in_tes!G25=0,"",RES_hhdet_in_tes!G25/RES_hhdet_in_fec!G25)</f>
        <v/>
      </c>
      <c r="H25" s="124" t="str">
        <f>IF(RES_hhdet_in_tes!H25=0,"",RES_hhdet_in_tes!H25/RES_hhdet_in_fec!H25)</f>
        <v/>
      </c>
      <c r="I25" s="124" t="str">
        <f>IF(RES_hhdet_in_tes!I25=0,"",RES_hhdet_in_tes!I25/RES_hhdet_in_fec!I25)</f>
        <v/>
      </c>
      <c r="J25" s="124" t="str">
        <f>IF(RES_hhdet_in_tes!J25=0,"",RES_hhdet_in_tes!J25/RES_hhdet_in_fec!J25)</f>
        <v/>
      </c>
      <c r="K25" s="124" t="str">
        <f>IF(RES_hhdet_in_tes!K25=0,"",RES_hhdet_in_tes!K25/RES_hhdet_in_fec!K25)</f>
        <v/>
      </c>
      <c r="L25" s="124" t="str">
        <f>IF(RES_hhdet_in_tes!L25=0,"",RES_hhdet_in_tes!L25/RES_hhdet_in_fec!L25)</f>
        <v/>
      </c>
      <c r="M25" s="124" t="str">
        <f>IF(RES_hhdet_in_tes!M25=0,"",RES_hhdet_in_tes!M25/RES_hhdet_in_fec!M25)</f>
        <v/>
      </c>
      <c r="N25" s="124">
        <f>IF(RES_hhdet_in_tes!N25=0,"",RES_hhdet_in_tes!N25/RES_hhdet_in_fec!N25)</f>
        <v>0.65114684966857139</v>
      </c>
      <c r="O25" s="124">
        <f>IF(RES_hhdet_in_tes!O25=0,"",RES_hhdet_in_tes!O25/RES_hhdet_in_fec!O25)</f>
        <v>0.67741544081139782</v>
      </c>
      <c r="P25" s="124" t="str">
        <f>IF(RES_hhdet_in_tes!P25=0,"",RES_hhdet_in_tes!P25/RES_hhdet_in_fec!P25)</f>
        <v/>
      </c>
      <c r="Q25" s="124" t="str">
        <f>IF(RES_hhdet_in_tes!Q25=0,"",RES_hhdet_in_tes!Q25/RES_hhdet_in_fec!Q25)</f>
        <v/>
      </c>
      <c r="R25" s="124">
        <f>IF(RES_hhdet_in_tes!R25=0,"",RES_hhdet_in_tes!R25/RES_hhdet_in_fec!R25)</f>
        <v>0.74438311590549</v>
      </c>
      <c r="S25" s="124">
        <f>IF(RES_hhdet_in_tes!S25=0,"",RES_hhdet_in_tes!S25/RES_hhdet_in_fec!S25)</f>
        <v>0.75297134970845203</v>
      </c>
      <c r="T25" s="124">
        <f>IF(RES_hhdet_in_tes!T25=0,"",RES_hhdet_in_tes!T25/RES_hhdet_in_fec!T25)</f>
        <v>0.7593115414089886</v>
      </c>
      <c r="U25" s="124">
        <f>IF(RES_hhdet_in_tes!U25=0,"",RES_hhdet_in_tes!U25/RES_hhdet_in_fec!U25)</f>
        <v>0.76427808247685192</v>
      </c>
      <c r="V25" s="124" t="str">
        <f>IF(RES_hhdet_in_tes!V25=0,"",RES_hhdet_in_tes!V25/RES_hhdet_in_fec!V25)</f>
        <v/>
      </c>
      <c r="W25" s="124" t="str">
        <f>IF(RES_hhdet_in_tes!W25=0,"",RES_hhdet_in_tes!W25/RES_hhdet_in_fec!W25)</f>
        <v/>
      </c>
      <c r="DA25" s="130" t="s">
        <v>3608</v>
      </c>
    </row>
    <row r="26" spans="1:105" ht="12" customHeight="1" x14ac:dyDescent="0.25">
      <c r="A26" s="97" t="s">
        <v>74</v>
      </c>
      <c r="B26" s="111"/>
      <c r="C26" s="111" t="str">
        <f>IF(RES_hhdet_in_tes!C26=0,"",RES_hhdet_in_tes!C26/RES_hhdet_in_fec!C26)</f>
        <v/>
      </c>
      <c r="D26" s="111" t="str">
        <f>IF(RES_hhdet_in_tes!D26=0,"",RES_hhdet_in_tes!D26/RES_hhdet_in_fec!D26)</f>
        <v/>
      </c>
      <c r="E26" s="111" t="str">
        <f>IF(RES_hhdet_in_tes!E26=0,"",RES_hhdet_in_tes!E26/RES_hhdet_in_fec!E26)</f>
        <v/>
      </c>
      <c r="F26" s="111" t="str">
        <f>IF(RES_hhdet_in_tes!F26=0,"",RES_hhdet_in_tes!F26/RES_hhdet_in_fec!F26)</f>
        <v/>
      </c>
      <c r="G26" s="111" t="str">
        <f>IF(RES_hhdet_in_tes!G26=0,"",RES_hhdet_in_tes!G26/RES_hhdet_in_fec!G26)</f>
        <v/>
      </c>
      <c r="H26" s="111" t="str">
        <f>IF(RES_hhdet_in_tes!H26=0,"",RES_hhdet_in_tes!H26/RES_hhdet_in_fec!H26)</f>
        <v/>
      </c>
      <c r="I26" s="111" t="str">
        <f>IF(RES_hhdet_in_tes!I26=0,"",RES_hhdet_in_tes!I26/RES_hhdet_in_fec!I26)</f>
        <v/>
      </c>
      <c r="J26" s="111" t="str">
        <f>IF(RES_hhdet_in_tes!J26=0,"",RES_hhdet_in_tes!J26/RES_hhdet_in_fec!J26)</f>
        <v/>
      </c>
      <c r="K26" s="111" t="str">
        <f>IF(RES_hhdet_in_tes!K26=0,"",RES_hhdet_in_tes!K26/RES_hhdet_in_fec!K26)</f>
        <v/>
      </c>
      <c r="L26" s="111" t="str">
        <f>IF(RES_hhdet_in_tes!L26=0,"",RES_hhdet_in_tes!L26/RES_hhdet_in_fec!L26)</f>
        <v/>
      </c>
      <c r="M26" s="111" t="str">
        <f>IF(RES_hhdet_in_tes!M26=0,"",RES_hhdet_in_tes!M26/RES_hhdet_in_fec!M26)</f>
        <v/>
      </c>
      <c r="N26" s="111">
        <f>IF(RES_hhdet_in_tes!N26=0,"",RES_hhdet_in_tes!N26/RES_hhdet_in_fec!N26)</f>
        <v>0.64654469688470828</v>
      </c>
      <c r="O26" s="111">
        <f>IF(RES_hhdet_in_tes!O26=0,"",RES_hhdet_in_tes!O26/RES_hhdet_in_fec!O26)</f>
        <v>0.67299250335141625</v>
      </c>
      <c r="P26" s="111" t="str">
        <f>IF(RES_hhdet_in_tes!P26=0,"",RES_hhdet_in_tes!P26/RES_hhdet_in_fec!P26)</f>
        <v/>
      </c>
      <c r="Q26" s="111" t="str">
        <f>IF(RES_hhdet_in_tes!Q26=0,"",RES_hhdet_in_tes!Q26/RES_hhdet_in_fec!Q26)</f>
        <v/>
      </c>
      <c r="R26" s="111">
        <f>IF(RES_hhdet_in_tes!R26=0,"",RES_hhdet_in_tes!R26/RES_hhdet_in_fec!R26)</f>
        <v>0.74062634948581785</v>
      </c>
      <c r="S26" s="111">
        <f>IF(RES_hhdet_in_tes!S26=0,"",RES_hhdet_in_tes!S26/RES_hhdet_in_fec!S26)</f>
        <v>0.74935678515794013</v>
      </c>
      <c r="T26" s="111">
        <f>IF(RES_hhdet_in_tes!T26=0,"",RES_hhdet_in_tes!T26/RES_hhdet_in_fec!T26)</f>
        <v>0.75573581433487258</v>
      </c>
      <c r="U26" s="111">
        <f>IF(RES_hhdet_in_tes!U26=0,"",RES_hhdet_in_tes!U26/RES_hhdet_in_fec!U26)</f>
        <v>0.76071484153790725</v>
      </c>
      <c r="V26" s="111" t="str">
        <f>IF(RES_hhdet_in_tes!V26=0,"",RES_hhdet_in_tes!V26/RES_hhdet_in_fec!V26)</f>
        <v/>
      </c>
      <c r="W26" s="111" t="str">
        <f>IF(RES_hhdet_in_tes!W26=0,"",RES_hhdet_in_tes!W26/RES_hhdet_in_fec!W26)</f>
        <v/>
      </c>
      <c r="DA26" s="63" t="s">
        <v>3609</v>
      </c>
    </row>
    <row r="27" spans="1:105" ht="12" customHeight="1" x14ac:dyDescent="0.25">
      <c r="A27" s="97" t="s">
        <v>53</v>
      </c>
      <c r="B27" s="111"/>
      <c r="C27" s="111" t="str">
        <f>IF(RES_hhdet_in_tes!C27=0,"",RES_hhdet_in_tes!C27/RES_hhdet_in_fec!C27)</f>
        <v/>
      </c>
      <c r="D27" s="111" t="str">
        <f>IF(RES_hhdet_in_tes!D27=0,"",RES_hhdet_in_tes!D27/RES_hhdet_in_fec!D27)</f>
        <v/>
      </c>
      <c r="E27" s="111" t="str">
        <f>IF(RES_hhdet_in_tes!E27=0,"",RES_hhdet_in_tes!E27/RES_hhdet_in_fec!E27)</f>
        <v/>
      </c>
      <c r="F27" s="111" t="str">
        <f>IF(RES_hhdet_in_tes!F27=0,"",RES_hhdet_in_tes!F27/RES_hhdet_in_fec!F27)</f>
        <v/>
      </c>
      <c r="G27" s="111" t="str">
        <f>IF(RES_hhdet_in_tes!G27=0,"",RES_hhdet_in_tes!G27/RES_hhdet_in_fec!G27)</f>
        <v/>
      </c>
      <c r="H27" s="111" t="str">
        <f>IF(RES_hhdet_in_tes!H27=0,"",RES_hhdet_in_tes!H27/RES_hhdet_in_fec!H27)</f>
        <v/>
      </c>
      <c r="I27" s="111" t="str">
        <f>IF(RES_hhdet_in_tes!I27=0,"",RES_hhdet_in_tes!I27/RES_hhdet_in_fec!I27)</f>
        <v/>
      </c>
      <c r="J27" s="111" t="str">
        <f>IF(RES_hhdet_in_tes!J27=0,"",RES_hhdet_in_tes!J27/RES_hhdet_in_fec!J27)</f>
        <v/>
      </c>
      <c r="K27" s="111" t="str">
        <f>IF(RES_hhdet_in_tes!K27=0,"",RES_hhdet_in_tes!K27/RES_hhdet_in_fec!K27)</f>
        <v/>
      </c>
      <c r="L27" s="111" t="str">
        <f>IF(RES_hhdet_in_tes!L27=0,"",RES_hhdet_in_tes!L27/RES_hhdet_in_fec!L27)</f>
        <v/>
      </c>
      <c r="M27" s="111" t="str">
        <f>IF(RES_hhdet_in_tes!M27=0,"",RES_hhdet_in_tes!M27/RES_hhdet_in_fec!M27)</f>
        <v/>
      </c>
      <c r="N27" s="111">
        <f>IF(RES_hhdet_in_tes!N27=0,"",RES_hhdet_in_tes!N27/RES_hhdet_in_fec!N27)</f>
        <v>1</v>
      </c>
      <c r="O27" s="111">
        <f>IF(RES_hhdet_in_tes!O27=0,"",RES_hhdet_in_tes!O27/RES_hhdet_in_fec!O27)</f>
        <v>1</v>
      </c>
      <c r="P27" s="111" t="str">
        <f>IF(RES_hhdet_in_tes!P27=0,"",RES_hhdet_in_tes!P27/RES_hhdet_in_fec!P27)</f>
        <v/>
      </c>
      <c r="Q27" s="111" t="str">
        <f>IF(RES_hhdet_in_tes!Q27=0,"",RES_hhdet_in_tes!Q27/RES_hhdet_in_fec!Q27)</f>
        <v/>
      </c>
      <c r="R27" s="111">
        <f>IF(RES_hhdet_in_tes!R27=0,"",RES_hhdet_in_tes!R27/RES_hhdet_in_fec!R27)</f>
        <v>1</v>
      </c>
      <c r="S27" s="111">
        <f>IF(RES_hhdet_in_tes!S27=0,"",RES_hhdet_in_tes!S27/RES_hhdet_in_fec!S27)</f>
        <v>1</v>
      </c>
      <c r="T27" s="111">
        <f>IF(RES_hhdet_in_tes!T27=0,"",RES_hhdet_in_tes!T27/RES_hhdet_in_fec!T27)</f>
        <v>1</v>
      </c>
      <c r="U27" s="111">
        <f>IF(RES_hhdet_in_tes!U27=0,"",RES_hhdet_in_tes!U27/RES_hhdet_in_fec!U27)</f>
        <v>1</v>
      </c>
      <c r="V27" s="111" t="str">
        <f>IF(RES_hhdet_in_tes!V27=0,"",RES_hhdet_in_tes!V27/RES_hhdet_in_fec!V27)</f>
        <v/>
      </c>
      <c r="W27" s="111" t="str">
        <f>IF(RES_hhdet_in_tes!W27=0,"",RES_hhdet_in_tes!W27/RES_hhdet_in_fec!W27)</f>
        <v/>
      </c>
      <c r="DA27" s="63" t="s">
        <v>3610</v>
      </c>
    </row>
    <row r="28" spans="1:105" ht="12.95" customHeight="1" x14ac:dyDescent="0.25">
      <c r="A28" s="121" t="s">
        <v>92</v>
      </c>
      <c r="B28" s="124"/>
      <c r="C28" s="124" t="str">
        <f>IF(RES_hhdet_in_tes!C28=0,"",RES_hhdet_in_tes!C28/RES_hhdet_in_fec!C28)</f>
        <v/>
      </c>
      <c r="D28" s="124" t="str">
        <f>IF(RES_hhdet_in_tes!D28=0,"",RES_hhdet_in_tes!D28/RES_hhdet_in_fec!D28)</f>
        <v/>
      </c>
      <c r="E28" s="124" t="str">
        <f>IF(RES_hhdet_in_tes!E28=0,"",RES_hhdet_in_tes!E28/RES_hhdet_in_fec!E28)</f>
        <v/>
      </c>
      <c r="F28" s="124" t="str">
        <f>IF(RES_hhdet_in_tes!F28=0,"",RES_hhdet_in_tes!F28/RES_hhdet_in_fec!F28)</f>
        <v/>
      </c>
      <c r="G28" s="124" t="str">
        <f>IF(RES_hhdet_in_tes!G28=0,"",RES_hhdet_in_tes!G28/RES_hhdet_in_fec!G28)</f>
        <v/>
      </c>
      <c r="H28" s="124" t="str">
        <f>IF(RES_hhdet_in_tes!H28=0,"",RES_hhdet_in_tes!H28/RES_hhdet_in_fec!H28)</f>
        <v/>
      </c>
      <c r="I28" s="124" t="str">
        <f>IF(RES_hhdet_in_tes!I28=0,"",RES_hhdet_in_tes!I28/RES_hhdet_in_fec!I28)</f>
        <v/>
      </c>
      <c r="J28" s="124" t="str">
        <f>IF(RES_hhdet_in_tes!J28=0,"",RES_hhdet_in_tes!J28/RES_hhdet_in_fec!J28)</f>
        <v/>
      </c>
      <c r="K28" s="124" t="str">
        <f>IF(RES_hhdet_in_tes!K28=0,"",RES_hhdet_in_tes!K28/RES_hhdet_in_fec!K28)</f>
        <v/>
      </c>
      <c r="L28" s="124" t="str">
        <f>IF(RES_hhdet_in_tes!L28=0,"",RES_hhdet_in_tes!L28/RES_hhdet_in_fec!L28)</f>
        <v/>
      </c>
      <c r="M28" s="124" t="str">
        <f>IF(RES_hhdet_in_tes!M28=0,"",RES_hhdet_in_tes!M28/RES_hhdet_in_fec!M28)</f>
        <v/>
      </c>
      <c r="N28" s="124">
        <f>IF(RES_hhdet_in_tes!N28=0,"",RES_hhdet_in_tes!N28/RES_hhdet_in_fec!N28)</f>
        <v>3.4635347209053378</v>
      </c>
      <c r="O28" s="124">
        <f>IF(RES_hhdet_in_tes!O28=0,"",RES_hhdet_in_tes!O28/RES_hhdet_in_fec!O28)</f>
        <v>3.6246469186429309</v>
      </c>
      <c r="P28" s="124" t="str">
        <f>IF(RES_hhdet_in_tes!P28=0,"",RES_hhdet_in_tes!P28/RES_hhdet_in_fec!P28)</f>
        <v/>
      </c>
      <c r="Q28" s="124" t="str">
        <f>IF(RES_hhdet_in_tes!Q28=0,"",RES_hhdet_in_tes!Q28/RES_hhdet_in_fec!Q28)</f>
        <v/>
      </c>
      <c r="R28" s="124" t="str">
        <f>IF(RES_hhdet_in_tes!R28=0,"",RES_hhdet_in_tes!R28/RES_hhdet_in_fec!R28)</f>
        <v/>
      </c>
      <c r="S28" s="124" t="str">
        <f>IF(RES_hhdet_in_tes!S28=0,"",RES_hhdet_in_tes!S28/RES_hhdet_in_fec!S28)</f>
        <v/>
      </c>
      <c r="T28" s="124" t="str">
        <f>IF(RES_hhdet_in_tes!T28=0,"",RES_hhdet_in_tes!T28/RES_hhdet_in_fec!T28)</f>
        <v/>
      </c>
      <c r="U28" s="124" t="str">
        <f>IF(RES_hhdet_in_tes!U28=0,"",RES_hhdet_in_tes!U28/RES_hhdet_in_fec!U28)</f>
        <v/>
      </c>
      <c r="V28" s="124" t="str">
        <f>IF(RES_hhdet_in_tes!V28=0,"",RES_hhdet_in_tes!V28/RES_hhdet_in_fec!V28)</f>
        <v/>
      </c>
      <c r="W28" s="124" t="str">
        <f>IF(RES_hhdet_in_tes!W28=0,"",RES_hhdet_in_tes!W28/RES_hhdet_in_fec!W28)</f>
        <v/>
      </c>
      <c r="DA28" s="130" t="s">
        <v>3611</v>
      </c>
    </row>
    <row r="29" spans="1:105" ht="12" customHeight="1" x14ac:dyDescent="0.25">
      <c r="A29" s="97" t="s">
        <v>53</v>
      </c>
      <c r="B29" s="111"/>
      <c r="C29" s="111" t="str">
        <f>IF(RES_hhdet_in_tes!C29=0,"",RES_hhdet_in_tes!C29/RES_hhdet_in_fec!C29)</f>
        <v/>
      </c>
      <c r="D29" s="111" t="str">
        <f>IF(RES_hhdet_in_tes!D29=0,"",RES_hhdet_in_tes!D29/RES_hhdet_in_fec!D29)</f>
        <v/>
      </c>
      <c r="E29" s="111" t="str">
        <f>IF(RES_hhdet_in_tes!E29=0,"",RES_hhdet_in_tes!E29/RES_hhdet_in_fec!E29)</f>
        <v/>
      </c>
      <c r="F29" s="111" t="str">
        <f>IF(RES_hhdet_in_tes!F29=0,"",RES_hhdet_in_tes!F29/RES_hhdet_in_fec!F29)</f>
        <v/>
      </c>
      <c r="G29" s="111" t="str">
        <f>IF(RES_hhdet_in_tes!G29=0,"",RES_hhdet_in_tes!G29/RES_hhdet_in_fec!G29)</f>
        <v/>
      </c>
      <c r="H29" s="111" t="str">
        <f>IF(RES_hhdet_in_tes!H29=0,"",RES_hhdet_in_tes!H29/RES_hhdet_in_fec!H29)</f>
        <v/>
      </c>
      <c r="I29" s="111" t="str">
        <f>IF(RES_hhdet_in_tes!I29=0,"",RES_hhdet_in_tes!I29/RES_hhdet_in_fec!I29)</f>
        <v/>
      </c>
      <c r="J29" s="111" t="str">
        <f>IF(RES_hhdet_in_tes!J29=0,"",RES_hhdet_in_tes!J29/RES_hhdet_in_fec!J29)</f>
        <v/>
      </c>
      <c r="K29" s="111" t="str">
        <f>IF(RES_hhdet_in_tes!K29=0,"",RES_hhdet_in_tes!K29/RES_hhdet_in_fec!K29)</f>
        <v/>
      </c>
      <c r="L29" s="111" t="str">
        <f>IF(RES_hhdet_in_tes!L29=0,"",RES_hhdet_in_tes!L29/RES_hhdet_in_fec!L29)</f>
        <v/>
      </c>
      <c r="M29" s="111" t="str">
        <f>IF(RES_hhdet_in_tes!M29=0,"",RES_hhdet_in_tes!M29/RES_hhdet_in_fec!M29)</f>
        <v/>
      </c>
      <c r="N29" s="111">
        <f>IF(RES_hhdet_in_tes!N29=0,"",RES_hhdet_in_tes!N29/RES_hhdet_in_fec!N29)</f>
        <v>3.4635347209053378</v>
      </c>
      <c r="O29" s="111">
        <f>IF(RES_hhdet_in_tes!O29=0,"",RES_hhdet_in_tes!O29/RES_hhdet_in_fec!O29)</f>
        <v>3.6246469186429309</v>
      </c>
      <c r="P29" s="111" t="str">
        <f>IF(RES_hhdet_in_tes!P29=0,"",RES_hhdet_in_tes!P29/RES_hhdet_in_fec!P29)</f>
        <v/>
      </c>
      <c r="Q29" s="111" t="str">
        <f>IF(RES_hhdet_in_tes!Q29=0,"",RES_hhdet_in_tes!Q29/RES_hhdet_in_fec!Q29)</f>
        <v/>
      </c>
      <c r="R29" s="111" t="str">
        <f>IF(RES_hhdet_in_tes!R29=0,"",RES_hhdet_in_tes!R29/RES_hhdet_in_fec!R29)</f>
        <v/>
      </c>
      <c r="S29" s="111" t="str">
        <f>IF(RES_hhdet_in_tes!S29=0,"",RES_hhdet_in_tes!S29/RES_hhdet_in_fec!S29)</f>
        <v/>
      </c>
      <c r="T29" s="111" t="str">
        <f>IF(RES_hhdet_in_tes!T29=0,"",RES_hhdet_in_tes!T29/RES_hhdet_in_fec!T29)</f>
        <v/>
      </c>
      <c r="U29" s="111" t="str">
        <f>IF(RES_hhdet_in_tes!U29=0,"",RES_hhdet_in_tes!U29/RES_hhdet_in_fec!U29)</f>
        <v/>
      </c>
      <c r="V29" s="111" t="str">
        <f>IF(RES_hhdet_in_tes!V29=0,"",RES_hhdet_in_tes!V29/RES_hhdet_in_fec!V29)</f>
        <v/>
      </c>
      <c r="W29" s="111" t="str">
        <f>IF(RES_hhdet_in_tes!W29=0,"",RES_hhdet_in_tes!W29/RES_hhdet_in_fec!W29)</f>
        <v/>
      </c>
      <c r="DA29" s="63" t="s">
        <v>3612</v>
      </c>
    </row>
    <row r="30" spans="1:105" ht="12" customHeight="1" x14ac:dyDescent="0.25">
      <c r="A30" s="121" t="s">
        <v>55</v>
      </c>
      <c r="B30" s="124"/>
      <c r="C30" s="124" t="str">
        <f>IF(RES_hhdet_in_tes!C30=0,"",RES_hhdet_in_tes!C30/RES_hhdet_in_fec!C30)</f>
        <v/>
      </c>
      <c r="D30" s="124" t="str">
        <f>IF(RES_hhdet_in_tes!D30=0,"",RES_hhdet_in_tes!D30/RES_hhdet_in_fec!D30)</f>
        <v/>
      </c>
      <c r="E30" s="124" t="str">
        <f>IF(RES_hhdet_in_tes!E30=0,"",RES_hhdet_in_tes!E30/RES_hhdet_in_fec!E30)</f>
        <v/>
      </c>
      <c r="F30" s="124" t="str">
        <f>IF(RES_hhdet_in_tes!F30=0,"",RES_hhdet_in_tes!F30/RES_hhdet_in_fec!F30)</f>
        <v/>
      </c>
      <c r="G30" s="124" t="str">
        <f>IF(RES_hhdet_in_tes!G30=0,"",RES_hhdet_in_tes!G30/RES_hhdet_in_fec!G30)</f>
        <v/>
      </c>
      <c r="H30" s="124" t="str">
        <f>IF(RES_hhdet_in_tes!H30=0,"",RES_hhdet_in_tes!H30/RES_hhdet_in_fec!H30)</f>
        <v/>
      </c>
      <c r="I30" s="124" t="str">
        <f>IF(RES_hhdet_in_tes!I30=0,"",RES_hhdet_in_tes!I30/RES_hhdet_in_fec!I30)</f>
        <v/>
      </c>
      <c r="J30" s="124" t="str">
        <f>IF(RES_hhdet_in_tes!J30=0,"",RES_hhdet_in_tes!J30/RES_hhdet_in_fec!J30)</f>
        <v/>
      </c>
      <c r="K30" s="124" t="str">
        <f>IF(RES_hhdet_in_tes!K30=0,"",RES_hhdet_in_tes!K30/RES_hhdet_in_fec!K30)</f>
        <v/>
      </c>
      <c r="L30" s="124" t="str">
        <f>IF(RES_hhdet_in_tes!L30=0,"",RES_hhdet_in_tes!L30/RES_hhdet_in_fec!L30)</f>
        <v/>
      </c>
      <c r="M30" s="124" t="str">
        <f>IF(RES_hhdet_in_tes!M30=0,"",RES_hhdet_in_tes!M30/RES_hhdet_in_fec!M30)</f>
        <v/>
      </c>
      <c r="N30" s="124">
        <f>IF(RES_hhdet_in_tes!N30=0,"",RES_hhdet_in_tes!N30/RES_hhdet_in_fec!N30)</f>
        <v>0.78186903929526019</v>
      </c>
      <c r="O30" s="124">
        <f>IF(RES_hhdet_in_tes!O30=0,"",RES_hhdet_in_tes!O30/RES_hhdet_in_fec!O30)</f>
        <v>0.76693978032236498</v>
      </c>
      <c r="P30" s="124" t="str">
        <f>IF(RES_hhdet_in_tes!P30=0,"",RES_hhdet_in_tes!P30/RES_hhdet_in_fec!P30)</f>
        <v/>
      </c>
      <c r="Q30" s="124" t="str">
        <f>IF(RES_hhdet_in_tes!Q30=0,"",RES_hhdet_in_tes!Q30/RES_hhdet_in_fec!Q30)</f>
        <v/>
      </c>
      <c r="R30" s="124">
        <f>IF(RES_hhdet_in_tes!R30=0,"",RES_hhdet_in_tes!R30/RES_hhdet_in_fec!R30)</f>
        <v>0.88518133842961011</v>
      </c>
      <c r="S30" s="124">
        <f>IF(RES_hhdet_in_tes!S30=0,"",RES_hhdet_in_tes!S30/RES_hhdet_in_fec!S30)</f>
        <v>0.88980177997429066</v>
      </c>
      <c r="T30" s="124">
        <f>IF(RES_hhdet_in_tes!T30=0,"",RES_hhdet_in_tes!T30/RES_hhdet_in_fec!T30)</f>
        <v>0.88108537099939854</v>
      </c>
      <c r="U30" s="124">
        <f>IF(RES_hhdet_in_tes!U30=0,"",RES_hhdet_in_tes!U30/RES_hhdet_in_fec!U30)</f>
        <v>0.7868481027543418</v>
      </c>
      <c r="V30" s="124" t="str">
        <f>IF(RES_hhdet_in_tes!V30=0,"",RES_hhdet_in_tes!V30/RES_hhdet_in_fec!V30)</f>
        <v/>
      </c>
      <c r="W30" s="124" t="str">
        <f>IF(RES_hhdet_in_tes!W30=0,"",RES_hhdet_in_tes!W30/RES_hhdet_in_fec!W30)</f>
        <v/>
      </c>
      <c r="DA30" s="130" t="s">
        <v>3613</v>
      </c>
    </row>
    <row r="31" spans="1:105" ht="12" customHeight="1" x14ac:dyDescent="0.25">
      <c r="A31" s="97" t="s">
        <v>141</v>
      </c>
      <c r="B31" s="111"/>
      <c r="C31" s="111" t="str">
        <f>IF(RES_hhdet_in_tes!C31=0,"",RES_hhdet_in_tes!C31/RES_hhdet_in_fec!C31)</f>
        <v/>
      </c>
      <c r="D31" s="111" t="str">
        <f>IF(RES_hhdet_in_tes!D31=0,"",RES_hhdet_in_tes!D31/RES_hhdet_in_fec!D31)</f>
        <v/>
      </c>
      <c r="E31" s="111" t="str">
        <f>IF(RES_hhdet_in_tes!E31=0,"",RES_hhdet_in_tes!E31/RES_hhdet_in_fec!E31)</f>
        <v/>
      </c>
      <c r="F31" s="111" t="str">
        <f>IF(RES_hhdet_in_tes!F31=0,"",RES_hhdet_in_tes!F31/RES_hhdet_in_fec!F31)</f>
        <v/>
      </c>
      <c r="G31" s="111" t="str">
        <f>IF(RES_hhdet_in_tes!G31=0,"",RES_hhdet_in_tes!G31/RES_hhdet_in_fec!G31)</f>
        <v/>
      </c>
      <c r="H31" s="111" t="str">
        <f>IF(RES_hhdet_in_tes!H31=0,"",RES_hhdet_in_tes!H31/RES_hhdet_in_fec!H31)</f>
        <v/>
      </c>
      <c r="I31" s="111" t="str">
        <f>IF(RES_hhdet_in_tes!I31=0,"",RES_hhdet_in_tes!I31/RES_hhdet_in_fec!I31)</f>
        <v/>
      </c>
      <c r="J31" s="111" t="str">
        <f>IF(RES_hhdet_in_tes!J31=0,"",RES_hhdet_in_tes!J31/RES_hhdet_in_fec!J31)</f>
        <v/>
      </c>
      <c r="K31" s="111" t="str">
        <f>IF(RES_hhdet_in_tes!K31=0,"",RES_hhdet_in_tes!K31/RES_hhdet_in_fec!K31)</f>
        <v/>
      </c>
      <c r="L31" s="111" t="str">
        <f>IF(RES_hhdet_in_tes!L31=0,"",RES_hhdet_in_tes!L31/RES_hhdet_in_fec!L31)</f>
        <v/>
      </c>
      <c r="M31" s="111" t="str">
        <f>IF(RES_hhdet_in_tes!M31=0,"",RES_hhdet_in_tes!M31/RES_hhdet_in_fec!M31)</f>
        <v/>
      </c>
      <c r="N31" s="111" t="str">
        <f>IF(RES_hhdet_in_tes!N31=0,"",RES_hhdet_in_tes!N31/RES_hhdet_in_fec!N31)</f>
        <v/>
      </c>
      <c r="O31" s="111" t="str">
        <f>IF(RES_hhdet_in_tes!O31=0,"",RES_hhdet_in_tes!O31/RES_hhdet_in_fec!O31)</f>
        <v/>
      </c>
      <c r="P31" s="111" t="str">
        <f>IF(RES_hhdet_in_tes!P31=0,"",RES_hhdet_in_tes!P31/RES_hhdet_in_fec!P31)</f>
        <v/>
      </c>
      <c r="Q31" s="111" t="str">
        <f>IF(RES_hhdet_in_tes!Q31=0,"",RES_hhdet_in_tes!Q31/RES_hhdet_in_fec!Q31)</f>
        <v/>
      </c>
      <c r="R31" s="111" t="str">
        <f>IF(RES_hhdet_in_tes!R31=0,"",RES_hhdet_in_tes!R31/RES_hhdet_in_fec!R31)</f>
        <v/>
      </c>
      <c r="S31" s="111" t="str">
        <f>IF(RES_hhdet_in_tes!S31=0,"",RES_hhdet_in_tes!S31/RES_hhdet_in_fec!S31)</f>
        <v/>
      </c>
      <c r="T31" s="111" t="str">
        <f>IF(RES_hhdet_in_tes!T31=0,"",RES_hhdet_in_tes!T31/RES_hhdet_in_fec!T31)</f>
        <v/>
      </c>
      <c r="U31" s="111" t="str">
        <f>IF(RES_hhdet_in_tes!U31=0,"",RES_hhdet_in_tes!U31/RES_hhdet_in_fec!U31)</f>
        <v/>
      </c>
      <c r="V31" s="111" t="str">
        <f>IF(RES_hhdet_in_tes!V31=0,"",RES_hhdet_in_tes!V31/RES_hhdet_in_fec!V31)</f>
        <v/>
      </c>
      <c r="W31" s="111" t="str">
        <f>IF(RES_hhdet_in_tes!W31=0,"",RES_hhdet_in_tes!W31/RES_hhdet_in_fec!W31)</f>
        <v/>
      </c>
      <c r="DA31" s="63" t="s">
        <v>3614</v>
      </c>
    </row>
    <row r="32" spans="1:105" ht="12" customHeight="1" x14ac:dyDescent="0.25">
      <c r="A32" s="97" t="s">
        <v>140</v>
      </c>
      <c r="B32" s="111"/>
      <c r="C32" s="111" t="str">
        <f>IF(RES_hhdet_in_tes!C32=0,"",RES_hhdet_in_tes!C32/RES_hhdet_in_fec!C32)</f>
        <v/>
      </c>
      <c r="D32" s="111" t="str">
        <f>IF(RES_hhdet_in_tes!D32=0,"",RES_hhdet_in_tes!D32/RES_hhdet_in_fec!D32)</f>
        <v/>
      </c>
      <c r="E32" s="111" t="str">
        <f>IF(RES_hhdet_in_tes!E32=0,"",RES_hhdet_in_tes!E32/RES_hhdet_in_fec!E32)</f>
        <v/>
      </c>
      <c r="F32" s="111" t="str">
        <f>IF(RES_hhdet_in_tes!F32=0,"",RES_hhdet_in_tes!F32/RES_hhdet_in_fec!F32)</f>
        <v/>
      </c>
      <c r="G32" s="111" t="str">
        <f>IF(RES_hhdet_in_tes!G32=0,"",RES_hhdet_in_tes!G32/RES_hhdet_in_fec!G32)</f>
        <v/>
      </c>
      <c r="H32" s="111" t="str">
        <f>IF(RES_hhdet_in_tes!H32=0,"",RES_hhdet_in_tes!H32/RES_hhdet_in_fec!H32)</f>
        <v/>
      </c>
      <c r="I32" s="111" t="str">
        <f>IF(RES_hhdet_in_tes!I32=0,"",RES_hhdet_in_tes!I32/RES_hhdet_in_fec!I32)</f>
        <v/>
      </c>
      <c r="J32" s="111" t="str">
        <f>IF(RES_hhdet_in_tes!J32=0,"",RES_hhdet_in_tes!J32/RES_hhdet_in_fec!J32)</f>
        <v/>
      </c>
      <c r="K32" s="111" t="str">
        <f>IF(RES_hhdet_in_tes!K32=0,"",RES_hhdet_in_tes!K32/RES_hhdet_in_fec!K32)</f>
        <v/>
      </c>
      <c r="L32" s="111" t="str">
        <f>IF(RES_hhdet_in_tes!L32=0,"",RES_hhdet_in_tes!L32/RES_hhdet_in_fec!L32)</f>
        <v/>
      </c>
      <c r="M32" s="111" t="str">
        <f>IF(RES_hhdet_in_tes!M32=0,"",RES_hhdet_in_tes!M32/RES_hhdet_in_fec!M32)</f>
        <v/>
      </c>
      <c r="N32" s="111" t="str">
        <f>IF(RES_hhdet_in_tes!N32=0,"",RES_hhdet_in_tes!N32/RES_hhdet_in_fec!N32)</f>
        <v/>
      </c>
      <c r="O32" s="111" t="str">
        <f>IF(RES_hhdet_in_tes!O32=0,"",RES_hhdet_in_tes!O32/RES_hhdet_in_fec!O32)</f>
        <v/>
      </c>
      <c r="P32" s="111" t="str">
        <f>IF(RES_hhdet_in_tes!P32=0,"",RES_hhdet_in_tes!P32/RES_hhdet_in_fec!P32)</f>
        <v/>
      </c>
      <c r="Q32" s="111" t="str">
        <f>IF(RES_hhdet_in_tes!Q32=0,"",RES_hhdet_in_tes!Q32/RES_hhdet_in_fec!Q32)</f>
        <v/>
      </c>
      <c r="R32" s="111" t="str">
        <f>IF(RES_hhdet_in_tes!R32=0,"",RES_hhdet_in_tes!R32/RES_hhdet_in_fec!R32)</f>
        <v/>
      </c>
      <c r="S32" s="111" t="str">
        <f>IF(RES_hhdet_in_tes!S32=0,"",RES_hhdet_in_tes!S32/RES_hhdet_in_fec!S32)</f>
        <v/>
      </c>
      <c r="T32" s="111" t="str">
        <f>IF(RES_hhdet_in_tes!T32=0,"",RES_hhdet_in_tes!T32/RES_hhdet_in_fec!T32)</f>
        <v/>
      </c>
      <c r="U32" s="111" t="str">
        <f>IF(RES_hhdet_in_tes!U32=0,"",RES_hhdet_in_tes!U32/RES_hhdet_in_fec!U32)</f>
        <v/>
      </c>
      <c r="V32" s="111" t="str">
        <f>IF(RES_hhdet_in_tes!V32=0,"",RES_hhdet_in_tes!V32/RES_hhdet_in_fec!V32)</f>
        <v/>
      </c>
      <c r="W32" s="111" t="str">
        <f>IF(RES_hhdet_in_tes!W32=0,"",RES_hhdet_in_tes!W32/RES_hhdet_in_fec!W32)</f>
        <v/>
      </c>
      <c r="DA32" s="63" t="s">
        <v>3615</v>
      </c>
    </row>
    <row r="33" spans="1:105" ht="12" customHeight="1" x14ac:dyDescent="0.25">
      <c r="A33" s="100" t="s">
        <v>50</v>
      </c>
      <c r="B33" s="112"/>
      <c r="C33" s="112" t="str">
        <f>IF(RES_hhdet_in_tes!C33=0,"",RES_hhdet_in_tes!C33/RES_hhdet_in_fec!C33)</f>
        <v/>
      </c>
      <c r="D33" s="112" t="str">
        <f>IF(RES_hhdet_in_tes!D33=0,"",RES_hhdet_in_tes!D33/RES_hhdet_in_fec!D33)</f>
        <v/>
      </c>
      <c r="E33" s="112" t="str">
        <f>IF(RES_hhdet_in_tes!E33=0,"",RES_hhdet_in_tes!E33/RES_hhdet_in_fec!E33)</f>
        <v/>
      </c>
      <c r="F33" s="112" t="str">
        <f>IF(RES_hhdet_in_tes!F33=0,"",RES_hhdet_in_tes!F33/RES_hhdet_in_fec!F33)</f>
        <v/>
      </c>
      <c r="G33" s="112" t="str">
        <f>IF(RES_hhdet_in_tes!G33=0,"",RES_hhdet_in_tes!G33/RES_hhdet_in_fec!G33)</f>
        <v/>
      </c>
      <c r="H33" s="112" t="str">
        <f>IF(RES_hhdet_in_tes!H33=0,"",RES_hhdet_in_tes!H33/RES_hhdet_in_fec!H33)</f>
        <v/>
      </c>
      <c r="I33" s="112" t="str">
        <f>IF(RES_hhdet_in_tes!I33=0,"",RES_hhdet_in_tes!I33/RES_hhdet_in_fec!I33)</f>
        <v/>
      </c>
      <c r="J33" s="112" t="str">
        <f>IF(RES_hhdet_in_tes!J33=0,"",RES_hhdet_in_tes!J33/RES_hhdet_in_fec!J33)</f>
        <v/>
      </c>
      <c r="K33" s="112" t="str">
        <f>IF(RES_hhdet_in_tes!K33=0,"",RES_hhdet_in_tes!K33/RES_hhdet_in_fec!K33)</f>
        <v/>
      </c>
      <c r="L33" s="112" t="str">
        <f>IF(RES_hhdet_in_tes!L33=0,"",RES_hhdet_in_tes!L33/RES_hhdet_in_fec!L33)</f>
        <v/>
      </c>
      <c r="M33" s="112" t="str">
        <f>IF(RES_hhdet_in_tes!M33=0,"",RES_hhdet_in_tes!M33/RES_hhdet_in_fec!M33)</f>
        <v/>
      </c>
      <c r="N33" s="112" t="str">
        <f>IF(RES_hhdet_in_tes!N33=0,"",RES_hhdet_in_tes!N33/RES_hhdet_in_fec!N33)</f>
        <v/>
      </c>
      <c r="O33" s="112" t="str">
        <f>IF(RES_hhdet_in_tes!O33=0,"",RES_hhdet_in_tes!O33/RES_hhdet_in_fec!O33)</f>
        <v/>
      </c>
      <c r="P33" s="112" t="str">
        <f>IF(RES_hhdet_in_tes!P33=0,"",RES_hhdet_in_tes!P33/RES_hhdet_in_fec!P33)</f>
        <v/>
      </c>
      <c r="Q33" s="112" t="str">
        <f>IF(RES_hhdet_in_tes!Q33=0,"",RES_hhdet_in_tes!Q33/RES_hhdet_in_fec!Q33)</f>
        <v/>
      </c>
      <c r="R33" s="112" t="str">
        <f>IF(RES_hhdet_in_tes!R33=0,"",RES_hhdet_in_tes!R33/RES_hhdet_in_fec!R33)</f>
        <v/>
      </c>
      <c r="S33" s="112" t="str">
        <f>IF(RES_hhdet_in_tes!S33=0,"",RES_hhdet_in_tes!S33/RES_hhdet_in_fec!S33)</f>
        <v/>
      </c>
      <c r="T33" s="112" t="str">
        <f>IF(RES_hhdet_in_tes!T33=0,"",RES_hhdet_in_tes!T33/RES_hhdet_in_fec!T33)</f>
        <v/>
      </c>
      <c r="U33" s="112" t="str">
        <f>IF(RES_hhdet_in_tes!U33=0,"",RES_hhdet_in_tes!U33/RES_hhdet_in_fec!U33)</f>
        <v/>
      </c>
      <c r="V33" s="112" t="str">
        <f>IF(RES_hhdet_in_tes!V33=0,"",RES_hhdet_in_tes!V33/RES_hhdet_in_fec!V33)</f>
        <v/>
      </c>
      <c r="W33" s="112" t="str">
        <f>IF(RES_hhdet_in_tes!W33=0,"",RES_hhdet_in_tes!W33/RES_hhdet_in_fec!W33)</f>
        <v/>
      </c>
      <c r="DA33" s="131" t="s">
        <v>3616</v>
      </c>
    </row>
    <row r="34" spans="1:105" ht="12" customHeight="1" x14ac:dyDescent="0.25">
      <c r="A34" s="103" t="s">
        <v>52</v>
      </c>
      <c r="B34" s="113"/>
      <c r="C34" s="113" t="str">
        <f>IF(RES_hhdet_in_tes!C34=0,"",RES_hhdet_in_tes!C34/RES_hhdet_in_fec!C34)</f>
        <v/>
      </c>
      <c r="D34" s="113" t="str">
        <f>IF(RES_hhdet_in_tes!D34=0,"",RES_hhdet_in_tes!D34/RES_hhdet_in_fec!D34)</f>
        <v/>
      </c>
      <c r="E34" s="113" t="str">
        <f>IF(RES_hhdet_in_tes!E34=0,"",RES_hhdet_in_tes!E34/RES_hhdet_in_fec!E34)</f>
        <v/>
      </c>
      <c r="F34" s="113" t="str">
        <f>IF(RES_hhdet_in_tes!F34=0,"",RES_hhdet_in_tes!F34/RES_hhdet_in_fec!F34)</f>
        <v/>
      </c>
      <c r="G34" s="113" t="str">
        <f>IF(RES_hhdet_in_tes!G34=0,"",RES_hhdet_in_tes!G34/RES_hhdet_in_fec!G34)</f>
        <v/>
      </c>
      <c r="H34" s="113" t="str">
        <f>IF(RES_hhdet_in_tes!H34=0,"",RES_hhdet_in_tes!H34/RES_hhdet_in_fec!H34)</f>
        <v/>
      </c>
      <c r="I34" s="113" t="str">
        <f>IF(RES_hhdet_in_tes!I34=0,"",RES_hhdet_in_tes!I34/RES_hhdet_in_fec!I34)</f>
        <v/>
      </c>
      <c r="J34" s="113" t="str">
        <f>IF(RES_hhdet_in_tes!J34=0,"",RES_hhdet_in_tes!J34/RES_hhdet_in_fec!J34)</f>
        <v/>
      </c>
      <c r="K34" s="113" t="str">
        <f>IF(RES_hhdet_in_tes!K34=0,"",RES_hhdet_in_tes!K34/RES_hhdet_in_fec!K34)</f>
        <v/>
      </c>
      <c r="L34" s="113" t="str">
        <f>IF(RES_hhdet_in_tes!L34=0,"",RES_hhdet_in_tes!L34/RES_hhdet_in_fec!L34)</f>
        <v/>
      </c>
      <c r="M34" s="113" t="str">
        <f>IF(RES_hhdet_in_tes!M34=0,"",RES_hhdet_in_tes!M34/RES_hhdet_in_fec!M34)</f>
        <v/>
      </c>
      <c r="N34" s="113" t="str">
        <f>IF(RES_hhdet_in_tes!N34=0,"",RES_hhdet_in_tes!N34/RES_hhdet_in_fec!N34)</f>
        <v/>
      </c>
      <c r="O34" s="113" t="str">
        <f>IF(RES_hhdet_in_tes!O34=0,"",RES_hhdet_in_tes!O34/RES_hhdet_in_fec!O34)</f>
        <v/>
      </c>
      <c r="P34" s="113" t="str">
        <f>IF(RES_hhdet_in_tes!P34=0,"",RES_hhdet_in_tes!P34/RES_hhdet_in_fec!P34)</f>
        <v/>
      </c>
      <c r="Q34" s="113" t="str">
        <f>IF(RES_hhdet_in_tes!Q34=0,"",RES_hhdet_in_tes!Q34/RES_hhdet_in_fec!Q34)</f>
        <v/>
      </c>
      <c r="R34" s="113" t="str">
        <f>IF(RES_hhdet_in_tes!R34=0,"",RES_hhdet_in_tes!R34/RES_hhdet_in_fec!R34)</f>
        <v/>
      </c>
      <c r="S34" s="113" t="str">
        <f>IF(RES_hhdet_in_tes!S34=0,"",RES_hhdet_in_tes!S34/RES_hhdet_in_fec!S34)</f>
        <v/>
      </c>
      <c r="T34" s="113" t="str">
        <f>IF(RES_hhdet_in_tes!T34=0,"",RES_hhdet_in_tes!T34/RES_hhdet_in_fec!T34)</f>
        <v/>
      </c>
      <c r="U34" s="113" t="str">
        <f>IF(RES_hhdet_in_tes!U34=0,"",RES_hhdet_in_tes!U34/RES_hhdet_in_fec!U34)</f>
        <v/>
      </c>
      <c r="V34" s="113" t="str">
        <f>IF(RES_hhdet_in_tes!V34=0,"",RES_hhdet_in_tes!V34/RES_hhdet_in_fec!V34)</f>
        <v/>
      </c>
      <c r="W34" s="113" t="str">
        <f>IF(RES_hhdet_in_tes!W34=0,"",RES_hhdet_in_tes!W34/RES_hhdet_in_fec!W34)</f>
        <v/>
      </c>
      <c r="DA34" s="132" t="s">
        <v>3617</v>
      </c>
    </row>
    <row r="35" spans="1:105" ht="12" customHeight="1" x14ac:dyDescent="0.25">
      <c r="A35" s="106" t="s">
        <v>122</v>
      </c>
      <c r="B35" s="112"/>
      <c r="C35" s="112" t="str">
        <f>IF(RES_hhdet_in_tes!C35=0,"",RES_hhdet_in_tes!C35/RES_hhdet_in_fec!C35)</f>
        <v/>
      </c>
      <c r="D35" s="112" t="str">
        <f>IF(RES_hhdet_in_tes!D35=0,"",RES_hhdet_in_tes!D35/RES_hhdet_in_fec!D35)</f>
        <v/>
      </c>
      <c r="E35" s="112" t="str">
        <f>IF(RES_hhdet_in_tes!E35=0,"",RES_hhdet_in_tes!E35/RES_hhdet_in_fec!E35)</f>
        <v/>
      </c>
      <c r="F35" s="112" t="str">
        <f>IF(RES_hhdet_in_tes!F35=0,"",RES_hhdet_in_tes!F35/RES_hhdet_in_fec!F35)</f>
        <v/>
      </c>
      <c r="G35" s="112" t="str">
        <f>IF(RES_hhdet_in_tes!G35=0,"",RES_hhdet_in_tes!G35/RES_hhdet_in_fec!G35)</f>
        <v/>
      </c>
      <c r="H35" s="112" t="str">
        <f>IF(RES_hhdet_in_tes!H35=0,"",RES_hhdet_in_tes!H35/RES_hhdet_in_fec!H35)</f>
        <v/>
      </c>
      <c r="I35" s="112" t="str">
        <f>IF(RES_hhdet_in_tes!I35=0,"",RES_hhdet_in_tes!I35/RES_hhdet_in_fec!I35)</f>
        <v/>
      </c>
      <c r="J35" s="112" t="str">
        <f>IF(RES_hhdet_in_tes!J35=0,"",RES_hhdet_in_tes!J35/RES_hhdet_in_fec!J35)</f>
        <v/>
      </c>
      <c r="K35" s="112" t="str">
        <f>IF(RES_hhdet_in_tes!K35=0,"",RES_hhdet_in_tes!K35/RES_hhdet_in_fec!K35)</f>
        <v/>
      </c>
      <c r="L35" s="112" t="str">
        <f>IF(RES_hhdet_in_tes!L35=0,"",RES_hhdet_in_tes!L35/RES_hhdet_in_fec!L35)</f>
        <v/>
      </c>
      <c r="M35" s="112" t="str">
        <f>IF(RES_hhdet_in_tes!M35=0,"",RES_hhdet_in_tes!M35/RES_hhdet_in_fec!M35)</f>
        <v/>
      </c>
      <c r="N35" s="112">
        <f>IF(RES_hhdet_in_tes!N35=0,"",RES_hhdet_in_tes!N35/RES_hhdet_in_fec!N35)</f>
        <v>0.71894978259673337</v>
      </c>
      <c r="O35" s="112">
        <f>IF(RES_hhdet_in_tes!O35=0,"",RES_hhdet_in_tes!O35/RES_hhdet_in_fec!O35)</f>
        <v>0.72851133596274265</v>
      </c>
      <c r="P35" s="112" t="str">
        <f>IF(RES_hhdet_in_tes!P35=0,"",RES_hhdet_in_tes!P35/RES_hhdet_in_fec!P35)</f>
        <v/>
      </c>
      <c r="Q35" s="112" t="str">
        <f>IF(RES_hhdet_in_tes!Q35=0,"",RES_hhdet_in_tes!Q35/RES_hhdet_in_fec!Q35)</f>
        <v/>
      </c>
      <c r="R35" s="112" t="str">
        <f>IF(RES_hhdet_in_tes!R35=0,"",RES_hhdet_in_tes!R35/RES_hhdet_in_fec!R35)</f>
        <v/>
      </c>
      <c r="S35" s="112" t="str">
        <f>IF(RES_hhdet_in_tes!S35=0,"",RES_hhdet_in_tes!S35/RES_hhdet_in_fec!S35)</f>
        <v/>
      </c>
      <c r="T35" s="112" t="str">
        <f>IF(RES_hhdet_in_tes!T35=0,"",RES_hhdet_in_tes!T35/RES_hhdet_in_fec!T35)</f>
        <v/>
      </c>
      <c r="U35" s="112">
        <f>IF(RES_hhdet_in_tes!U35=0,"",RES_hhdet_in_tes!U35/RES_hhdet_in_fec!U35)</f>
        <v>0.7868481027543418</v>
      </c>
      <c r="V35" s="112" t="str">
        <f>IF(RES_hhdet_in_tes!V35=0,"",RES_hhdet_in_tes!V35/RES_hhdet_in_fec!V35)</f>
        <v/>
      </c>
      <c r="W35" s="112" t="str">
        <f>IF(RES_hhdet_in_tes!W35=0,"",RES_hhdet_in_tes!W35/RES_hhdet_in_fec!W35)</f>
        <v/>
      </c>
      <c r="DA35" s="131" t="s">
        <v>3618</v>
      </c>
    </row>
    <row r="36" spans="1:105" ht="12" customHeight="1" x14ac:dyDescent="0.25">
      <c r="A36" s="107" t="s">
        <v>121</v>
      </c>
      <c r="B36" s="113"/>
      <c r="C36" s="113" t="str">
        <f>IF(RES_hhdet_in_tes!C36=0,"",RES_hhdet_in_tes!C36/RES_hhdet_in_fec!C36)</f>
        <v/>
      </c>
      <c r="D36" s="113" t="str">
        <f>IF(RES_hhdet_in_tes!D36=0,"",RES_hhdet_in_tes!D36/RES_hhdet_in_fec!D36)</f>
        <v/>
      </c>
      <c r="E36" s="113" t="str">
        <f>IF(RES_hhdet_in_tes!E36=0,"",RES_hhdet_in_tes!E36/RES_hhdet_in_fec!E36)</f>
        <v/>
      </c>
      <c r="F36" s="113" t="str">
        <f>IF(RES_hhdet_in_tes!F36=0,"",RES_hhdet_in_tes!F36/RES_hhdet_in_fec!F36)</f>
        <v/>
      </c>
      <c r="G36" s="113" t="str">
        <f>IF(RES_hhdet_in_tes!G36=0,"",RES_hhdet_in_tes!G36/RES_hhdet_in_fec!G36)</f>
        <v/>
      </c>
      <c r="H36" s="113" t="str">
        <f>IF(RES_hhdet_in_tes!H36=0,"",RES_hhdet_in_tes!H36/RES_hhdet_in_fec!H36)</f>
        <v/>
      </c>
      <c r="I36" s="113" t="str">
        <f>IF(RES_hhdet_in_tes!I36=0,"",RES_hhdet_in_tes!I36/RES_hhdet_in_fec!I36)</f>
        <v/>
      </c>
      <c r="J36" s="113" t="str">
        <f>IF(RES_hhdet_in_tes!J36=0,"",RES_hhdet_in_tes!J36/RES_hhdet_in_fec!J36)</f>
        <v/>
      </c>
      <c r="K36" s="113" t="str">
        <f>IF(RES_hhdet_in_tes!K36=0,"",RES_hhdet_in_tes!K36/RES_hhdet_in_fec!K36)</f>
        <v/>
      </c>
      <c r="L36" s="113" t="str">
        <f>IF(RES_hhdet_in_tes!L36=0,"",RES_hhdet_in_tes!L36/RES_hhdet_in_fec!L36)</f>
        <v/>
      </c>
      <c r="M36" s="113" t="str">
        <f>IF(RES_hhdet_in_tes!M36=0,"",RES_hhdet_in_tes!M36/RES_hhdet_in_fec!M36)</f>
        <v/>
      </c>
      <c r="N36" s="113">
        <f>IF(RES_hhdet_in_tes!N36=0,"",RES_hhdet_in_tes!N36/RES_hhdet_in_fec!N36)</f>
        <v>0.8486845237041214</v>
      </c>
      <c r="O36" s="113">
        <f>IF(RES_hhdet_in_tes!O36=0,"",RES_hhdet_in_tes!O36/RES_hhdet_in_fec!O36)</f>
        <v>0.83286103258626731</v>
      </c>
      <c r="P36" s="113" t="str">
        <f>IF(RES_hhdet_in_tes!P36=0,"",RES_hhdet_in_tes!P36/RES_hhdet_in_fec!P36)</f>
        <v/>
      </c>
      <c r="Q36" s="113" t="str">
        <f>IF(RES_hhdet_in_tes!Q36=0,"",RES_hhdet_in_tes!Q36/RES_hhdet_in_fec!Q36)</f>
        <v/>
      </c>
      <c r="R36" s="113">
        <f>IF(RES_hhdet_in_tes!R36=0,"",RES_hhdet_in_tes!R36/RES_hhdet_in_fec!R36)</f>
        <v>0.88518133842961011</v>
      </c>
      <c r="S36" s="113">
        <f>IF(RES_hhdet_in_tes!S36=0,"",RES_hhdet_in_tes!S36/RES_hhdet_in_fec!S36)</f>
        <v>0.88980177997429066</v>
      </c>
      <c r="T36" s="113">
        <f>IF(RES_hhdet_in_tes!T36=0,"",RES_hhdet_in_tes!T36/RES_hhdet_in_fec!T36)</f>
        <v>0.88108537099939854</v>
      </c>
      <c r="U36" s="113" t="str">
        <f>IF(RES_hhdet_in_tes!U36=0,"",RES_hhdet_in_tes!U36/RES_hhdet_in_fec!U36)</f>
        <v/>
      </c>
      <c r="V36" s="113" t="str">
        <f>IF(RES_hhdet_in_tes!V36=0,"",RES_hhdet_in_tes!V36/RES_hhdet_in_fec!V36)</f>
        <v/>
      </c>
      <c r="W36" s="113" t="str">
        <f>IF(RES_hhdet_in_tes!W36=0,"",RES_hhdet_in_tes!W36/RES_hhdet_in_fec!W36)</f>
        <v/>
      </c>
      <c r="DA36" s="132" t="s">
        <v>3619</v>
      </c>
    </row>
    <row r="37" spans="1:105" ht="12" customHeight="1" x14ac:dyDescent="0.25">
      <c r="A37" s="108" t="s">
        <v>53</v>
      </c>
      <c r="B37" s="111"/>
      <c r="C37" s="111" t="str">
        <f>IF(RES_hhdet_in_tes!C37=0,"",RES_hhdet_in_tes!C37/RES_hhdet_in_fec!C37)</f>
        <v/>
      </c>
      <c r="D37" s="111" t="str">
        <f>IF(RES_hhdet_in_tes!D37=0,"",RES_hhdet_in_tes!D37/RES_hhdet_in_fec!D37)</f>
        <v/>
      </c>
      <c r="E37" s="111" t="str">
        <f>IF(RES_hhdet_in_tes!E37=0,"",RES_hhdet_in_tes!E37/RES_hhdet_in_fec!E37)</f>
        <v/>
      </c>
      <c r="F37" s="111" t="str">
        <f>IF(RES_hhdet_in_tes!F37=0,"",RES_hhdet_in_tes!F37/RES_hhdet_in_fec!F37)</f>
        <v/>
      </c>
      <c r="G37" s="111" t="str">
        <f>IF(RES_hhdet_in_tes!G37=0,"",RES_hhdet_in_tes!G37/RES_hhdet_in_fec!G37)</f>
        <v/>
      </c>
      <c r="H37" s="111" t="str">
        <f>IF(RES_hhdet_in_tes!H37=0,"",RES_hhdet_in_tes!H37/RES_hhdet_in_fec!H37)</f>
        <v/>
      </c>
      <c r="I37" s="111" t="str">
        <f>IF(RES_hhdet_in_tes!I37=0,"",RES_hhdet_in_tes!I37/RES_hhdet_in_fec!I37)</f>
        <v/>
      </c>
      <c r="J37" s="111" t="str">
        <f>IF(RES_hhdet_in_tes!J37=0,"",RES_hhdet_in_tes!J37/RES_hhdet_in_fec!J37)</f>
        <v/>
      </c>
      <c r="K37" s="111" t="str">
        <f>IF(RES_hhdet_in_tes!K37=0,"",RES_hhdet_in_tes!K37/RES_hhdet_in_fec!K37)</f>
        <v/>
      </c>
      <c r="L37" s="111" t="str">
        <f>IF(RES_hhdet_in_tes!L37=0,"",RES_hhdet_in_tes!L37/RES_hhdet_in_fec!L37)</f>
        <v/>
      </c>
      <c r="M37" s="111" t="str">
        <f>IF(RES_hhdet_in_tes!M37=0,"",RES_hhdet_in_tes!M37/RES_hhdet_in_fec!M37)</f>
        <v/>
      </c>
      <c r="N37" s="111">
        <f>IF(RES_hhdet_in_tes!N37=0,"",RES_hhdet_in_tes!N37/RES_hhdet_in_fec!N37)</f>
        <v>0.71894978259673337</v>
      </c>
      <c r="O37" s="111">
        <f>IF(RES_hhdet_in_tes!O37=0,"",RES_hhdet_in_tes!O37/RES_hhdet_in_fec!O37)</f>
        <v>0.72851133596274276</v>
      </c>
      <c r="P37" s="111" t="str">
        <f>IF(RES_hhdet_in_tes!P37=0,"",RES_hhdet_in_tes!P37/RES_hhdet_in_fec!P37)</f>
        <v/>
      </c>
      <c r="Q37" s="111" t="str">
        <f>IF(RES_hhdet_in_tes!Q37=0,"",RES_hhdet_in_tes!Q37/RES_hhdet_in_fec!Q37)</f>
        <v/>
      </c>
      <c r="R37" s="111">
        <f>IF(RES_hhdet_in_tes!R37=0,"",RES_hhdet_in_tes!R37/RES_hhdet_in_fec!R37)</f>
        <v>0.76190394088090674</v>
      </c>
      <c r="S37" s="111">
        <f>IF(RES_hhdet_in_tes!S37=0,"",RES_hhdet_in_tes!S37/RES_hhdet_in_fec!S37)</f>
        <v>0.77056692187984799</v>
      </c>
      <c r="T37" s="111">
        <f>IF(RES_hhdet_in_tes!T37=0,"",RES_hhdet_in_tes!T37/RES_hhdet_in_fec!T37)</f>
        <v>0.7789620020874124</v>
      </c>
      <c r="U37" s="111" t="str">
        <f>IF(RES_hhdet_in_tes!U37=0,"",RES_hhdet_in_tes!U37/RES_hhdet_in_fec!U37)</f>
        <v/>
      </c>
      <c r="V37" s="111" t="str">
        <f>IF(RES_hhdet_in_tes!V37=0,"",RES_hhdet_in_tes!V37/RES_hhdet_in_fec!V37)</f>
        <v/>
      </c>
      <c r="W37" s="111" t="str">
        <f>IF(RES_hhdet_in_tes!W37=0,"",RES_hhdet_in_tes!W37/RES_hhdet_in_fec!W37)</f>
        <v/>
      </c>
      <c r="DA37" s="63" t="s">
        <v>3620</v>
      </c>
    </row>
    <row r="38" spans="1:105" ht="12" customHeight="1" x14ac:dyDescent="0.25">
      <c r="A38" s="108" t="s">
        <v>52</v>
      </c>
      <c r="B38" s="111"/>
      <c r="C38" s="111" t="str">
        <f>IF(RES_hhdet_in_tes!C38=0,"",RES_hhdet_in_tes!C38/RES_hhdet_in_fec!C38)</f>
        <v/>
      </c>
      <c r="D38" s="111" t="str">
        <f>IF(RES_hhdet_in_tes!D38=0,"",RES_hhdet_in_tes!D38/RES_hhdet_in_fec!D38)</f>
        <v/>
      </c>
      <c r="E38" s="111" t="str">
        <f>IF(RES_hhdet_in_tes!E38=0,"",RES_hhdet_in_tes!E38/RES_hhdet_in_fec!E38)</f>
        <v/>
      </c>
      <c r="F38" s="111" t="str">
        <f>IF(RES_hhdet_in_tes!F38=0,"",RES_hhdet_in_tes!F38/RES_hhdet_in_fec!F38)</f>
        <v/>
      </c>
      <c r="G38" s="111" t="str">
        <f>IF(RES_hhdet_in_tes!G38=0,"",RES_hhdet_in_tes!G38/RES_hhdet_in_fec!G38)</f>
        <v/>
      </c>
      <c r="H38" s="111" t="str">
        <f>IF(RES_hhdet_in_tes!H38=0,"",RES_hhdet_in_tes!H38/RES_hhdet_in_fec!H38)</f>
        <v/>
      </c>
      <c r="I38" s="111" t="str">
        <f>IF(RES_hhdet_in_tes!I38=0,"",RES_hhdet_in_tes!I38/RES_hhdet_in_fec!I38)</f>
        <v/>
      </c>
      <c r="J38" s="111" t="str">
        <f>IF(RES_hhdet_in_tes!J38=0,"",RES_hhdet_in_tes!J38/RES_hhdet_in_fec!J38)</f>
        <v/>
      </c>
      <c r="K38" s="111" t="str">
        <f>IF(RES_hhdet_in_tes!K38=0,"",RES_hhdet_in_tes!K38/RES_hhdet_in_fec!K38)</f>
        <v/>
      </c>
      <c r="L38" s="111" t="str">
        <f>IF(RES_hhdet_in_tes!L38=0,"",RES_hhdet_in_tes!L38/RES_hhdet_in_fec!L38)</f>
        <v/>
      </c>
      <c r="M38" s="111" t="str">
        <f>IF(RES_hhdet_in_tes!M38=0,"",RES_hhdet_in_tes!M38/RES_hhdet_in_fec!M38)</f>
        <v/>
      </c>
      <c r="N38" s="111">
        <f>IF(RES_hhdet_in_tes!N38=0,"",RES_hhdet_in_tes!N38/RES_hhdet_in_fec!N38)</f>
        <v>1</v>
      </c>
      <c r="O38" s="111">
        <f>IF(RES_hhdet_in_tes!O38=0,"",RES_hhdet_in_tes!O38/RES_hhdet_in_fec!O38)</f>
        <v>1</v>
      </c>
      <c r="P38" s="111" t="str">
        <f>IF(RES_hhdet_in_tes!P38=0,"",RES_hhdet_in_tes!P38/RES_hhdet_in_fec!P38)</f>
        <v/>
      </c>
      <c r="Q38" s="111" t="str">
        <f>IF(RES_hhdet_in_tes!Q38=0,"",RES_hhdet_in_tes!Q38/RES_hhdet_in_fec!Q38)</f>
        <v/>
      </c>
      <c r="R38" s="111">
        <f>IF(RES_hhdet_in_tes!R38=0,"",RES_hhdet_in_tes!R38/RES_hhdet_in_fec!R38)</f>
        <v>1</v>
      </c>
      <c r="S38" s="111">
        <f>IF(RES_hhdet_in_tes!S38=0,"",RES_hhdet_in_tes!S38/RES_hhdet_in_fec!S38)</f>
        <v>1</v>
      </c>
      <c r="T38" s="111">
        <f>IF(RES_hhdet_in_tes!T38=0,"",RES_hhdet_in_tes!T38/RES_hhdet_in_fec!T38)</f>
        <v>1</v>
      </c>
      <c r="U38" s="111" t="str">
        <f>IF(RES_hhdet_in_tes!U38=0,"",RES_hhdet_in_tes!U38/RES_hhdet_in_fec!U38)</f>
        <v/>
      </c>
      <c r="V38" s="111" t="str">
        <f>IF(RES_hhdet_in_tes!V38=0,"",RES_hhdet_in_tes!V38/RES_hhdet_in_fec!V38)</f>
        <v/>
      </c>
      <c r="W38" s="111" t="str">
        <f>IF(RES_hhdet_in_tes!W38=0,"",RES_hhdet_in_tes!W38/RES_hhdet_in_fec!W38)</f>
        <v/>
      </c>
      <c r="DA38" s="63" t="s">
        <v>3621</v>
      </c>
    </row>
    <row r="39" spans="1:105" ht="12" customHeight="1" x14ac:dyDescent="0.25">
      <c r="A39" s="121" t="s">
        <v>54</v>
      </c>
      <c r="B39" s="124"/>
      <c r="C39" s="124" t="str">
        <f>IF(RES_hhdet_in_tes!C39=0,"",RES_hhdet_in_tes!C39/RES_hhdet_in_fec!C39)</f>
        <v/>
      </c>
      <c r="D39" s="124" t="str">
        <f>IF(RES_hhdet_in_tes!D39=0,"",RES_hhdet_in_tes!D39/RES_hhdet_in_fec!D39)</f>
        <v/>
      </c>
      <c r="E39" s="124" t="str">
        <f>IF(RES_hhdet_in_tes!E39=0,"",RES_hhdet_in_tes!E39/RES_hhdet_in_fec!E39)</f>
        <v/>
      </c>
      <c r="F39" s="124" t="str">
        <f>IF(RES_hhdet_in_tes!F39=0,"",RES_hhdet_in_tes!F39/RES_hhdet_in_fec!F39)</f>
        <v/>
      </c>
      <c r="G39" s="124" t="str">
        <f>IF(RES_hhdet_in_tes!G39=0,"",RES_hhdet_in_tes!G39/RES_hhdet_in_fec!G39)</f>
        <v/>
      </c>
      <c r="H39" s="124" t="str">
        <f>IF(RES_hhdet_in_tes!H39=0,"",RES_hhdet_in_tes!H39/RES_hhdet_in_fec!H39)</f>
        <v/>
      </c>
      <c r="I39" s="124" t="str">
        <f>IF(RES_hhdet_in_tes!I39=0,"",RES_hhdet_in_tes!I39/RES_hhdet_in_fec!I39)</f>
        <v/>
      </c>
      <c r="J39" s="124" t="str">
        <f>IF(RES_hhdet_in_tes!J39=0,"",RES_hhdet_in_tes!J39/RES_hhdet_in_fec!J39)</f>
        <v/>
      </c>
      <c r="K39" s="124" t="str">
        <f>IF(RES_hhdet_in_tes!K39=0,"",RES_hhdet_in_tes!K39/RES_hhdet_in_fec!K39)</f>
        <v/>
      </c>
      <c r="L39" s="124" t="str">
        <f>IF(RES_hhdet_in_tes!L39=0,"",RES_hhdet_in_tes!L39/RES_hhdet_in_fec!L39)</f>
        <v/>
      </c>
      <c r="M39" s="124" t="str">
        <f>IF(RES_hhdet_in_tes!M39=0,"",RES_hhdet_in_tes!M39/RES_hhdet_in_fec!M39)</f>
        <v/>
      </c>
      <c r="N39" s="124">
        <f>IF(RES_hhdet_in_tes!N39=0,"",RES_hhdet_in_tes!N39/RES_hhdet_in_fec!N39)</f>
        <v>0.78732909027860409</v>
      </c>
      <c r="O39" s="124">
        <f>IF(RES_hhdet_in_tes!O39=0,"",RES_hhdet_in_tes!O39/RES_hhdet_in_fec!O39)</f>
        <v>0.78064166175563665</v>
      </c>
      <c r="P39" s="124" t="str">
        <f>IF(RES_hhdet_in_tes!P39=0,"",RES_hhdet_in_tes!P39/RES_hhdet_in_fec!P39)</f>
        <v/>
      </c>
      <c r="Q39" s="124" t="str">
        <f>IF(RES_hhdet_in_tes!Q39=0,"",RES_hhdet_in_tes!Q39/RES_hhdet_in_fec!Q39)</f>
        <v/>
      </c>
      <c r="R39" s="124">
        <f>IF(RES_hhdet_in_tes!R39=0,"",RES_hhdet_in_tes!R39/RES_hhdet_in_fec!R39)</f>
        <v>0.82367174721079572</v>
      </c>
      <c r="S39" s="124">
        <f>IF(RES_hhdet_in_tes!S39=0,"",RES_hhdet_in_tes!S39/RES_hhdet_in_fec!S39)</f>
        <v>0.83721425648369074</v>
      </c>
      <c r="T39" s="124">
        <f>IF(RES_hhdet_in_tes!T39=0,"",RES_hhdet_in_tes!T39/RES_hhdet_in_fec!T39)</f>
        <v>0.85177465031477217</v>
      </c>
      <c r="U39" s="124">
        <f>IF(RES_hhdet_in_tes!U39=0,"",RES_hhdet_in_tes!U39/RES_hhdet_in_fec!U39)</f>
        <v>0.865678860401356</v>
      </c>
      <c r="V39" s="124" t="str">
        <f>IF(RES_hhdet_in_tes!V39=0,"",RES_hhdet_in_tes!V39/RES_hhdet_in_fec!V39)</f>
        <v/>
      </c>
      <c r="W39" s="124" t="str">
        <f>IF(RES_hhdet_in_tes!W39=0,"",RES_hhdet_in_tes!W39/RES_hhdet_in_fec!W39)</f>
        <v/>
      </c>
      <c r="DA39" s="130" t="s">
        <v>3622</v>
      </c>
    </row>
    <row r="40" spans="1:105" ht="12" customHeight="1" x14ac:dyDescent="0.25">
      <c r="A40" s="97" t="s">
        <v>50</v>
      </c>
      <c r="B40" s="111"/>
      <c r="C40" s="111" t="str">
        <f>IF(RES_hhdet_in_tes!C40=0,"",RES_hhdet_in_tes!C40/RES_hhdet_in_fec!C40)</f>
        <v/>
      </c>
      <c r="D40" s="111" t="str">
        <f>IF(RES_hhdet_in_tes!D40=0,"",RES_hhdet_in_tes!D40/RES_hhdet_in_fec!D40)</f>
        <v/>
      </c>
      <c r="E40" s="111" t="str">
        <f>IF(RES_hhdet_in_tes!E40=0,"",RES_hhdet_in_tes!E40/RES_hhdet_in_fec!E40)</f>
        <v/>
      </c>
      <c r="F40" s="111" t="str">
        <f>IF(RES_hhdet_in_tes!F40=0,"",RES_hhdet_in_tes!F40/RES_hhdet_in_fec!F40)</f>
        <v/>
      </c>
      <c r="G40" s="111" t="str">
        <f>IF(RES_hhdet_in_tes!G40=0,"",RES_hhdet_in_tes!G40/RES_hhdet_in_fec!G40)</f>
        <v/>
      </c>
      <c r="H40" s="111" t="str">
        <f>IF(RES_hhdet_in_tes!H40=0,"",RES_hhdet_in_tes!H40/RES_hhdet_in_fec!H40)</f>
        <v/>
      </c>
      <c r="I40" s="111" t="str">
        <f>IF(RES_hhdet_in_tes!I40=0,"",RES_hhdet_in_tes!I40/RES_hhdet_in_fec!I40)</f>
        <v/>
      </c>
      <c r="J40" s="111" t="str">
        <f>IF(RES_hhdet_in_tes!J40=0,"",RES_hhdet_in_tes!J40/RES_hhdet_in_fec!J40)</f>
        <v/>
      </c>
      <c r="K40" s="111" t="str">
        <f>IF(RES_hhdet_in_tes!K40=0,"",RES_hhdet_in_tes!K40/RES_hhdet_in_fec!K40)</f>
        <v/>
      </c>
      <c r="L40" s="111" t="str">
        <f>IF(RES_hhdet_in_tes!L40=0,"",RES_hhdet_in_tes!L40/RES_hhdet_in_fec!L40)</f>
        <v/>
      </c>
      <c r="M40" s="111" t="str">
        <f>IF(RES_hhdet_in_tes!M40=0,"",RES_hhdet_in_tes!M40/RES_hhdet_in_fec!M40)</f>
        <v/>
      </c>
      <c r="N40" s="111">
        <f>IF(RES_hhdet_in_tes!N40=0,"",RES_hhdet_in_tes!N40/RES_hhdet_in_fec!N40)</f>
        <v>0.62295491881840082</v>
      </c>
      <c r="O40" s="111">
        <f>IF(RES_hhdet_in_tes!O40=0,"",RES_hhdet_in_tes!O40/RES_hhdet_in_fec!O40)</f>
        <v>0.62295491881840093</v>
      </c>
      <c r="P40" s="111" t="str">
        <f>IF(RES_hhdet_in_tes!P40=0,"",RES_hhdet_in_tes!P40/RES_hhdet_in_fec!P40)</f>
        <v/>
      </c>
      <c r="Q40" s="111" t="str">
        <f>IF(RES_hhdet_in_tes!Q40=0,"",RES_hhdet_in_tes!Q40/RES_hhdet_in_fec!Q40)</f>
        <v/>
      </c>
      <c r="R40" s="111" t="str">
        <f>IF(RES_hhdet_in_tes!R40=0,"",RES_hhdet_in_tes!R40/RES_hhdet_in_fec!R40)</f>
        <v/>
      </c>
      <c r="S40" s="111" t="str">
        <f>IF(RES_hhdet_in_tes!S40=0,"",RES_hhdet_in_tes!S40/RES_hhdet_in_fec!S40)</f>
        <v/>
      </c>
      <c r="T40" s="111" t="str">
        <f>IF(RES_hhdet_in_tes!T40=0,"",RES_hhdet_in_tes!T40/RES_hhdet_in_fec!T40)</f>
        <v/>
      </c>
      <c r="U40" s="111" t="str">
        <f>IF(RES_hhdet_in_tes!U40=0,"",RES_hhdet_in_tes!U40/RES_hhdet_in_fec!U40)</f>
        <v/>
      </c>
      <c r="V40" s="111" t="str">
        <f>IF(RES_hhdet_in_tes!V40=0,"",RES_hhdet_in_tes!V40/RES_hhdet_in_fec!V40)</f>
        <v/>
      </c>
      <c r="W40" s="111" t="str">
        <f>IF(RES_hhdet_in_tes!W40=0,"",RES_hhdet_in_tes!W40/RES_hhdet_in_fec!W40)</f>
        <v/>
      </c>
      <c r="DA40" s="63" t="s">
        <v>3623</v>
      </c>
    </row>
    <row r="41" spans="1:105" ht="12" customHeight="1" x14ac:dyDescent="0.25">
      <c r="A41" s="109" t="s">
        <v>120</v>
      </c>
      <c r="B41" s="45"/>
      <c r="C41" s="45" t="str">
        <f>IF(RES_hhdet_in_tes!C41=0,"",RES_hhdet_in_tes!C41/RES_hhdet_in_fec!C41)</f>
        <v/>
      </c>
      <c r="D41" s="45" t="str">
        <f>IF(RES_hhdet_in_tes!D41=0,"",RES_hhdet_in_tes!D41/RES_hhdet_in_fec!D41)</f>
        <v/>
      </c>
      <c r="E41" s="45" t="str">
        <f>IF(RES_hhdet_in_tes!E41=0,"",RES_hhdet_in_tes!E41/RES_hhdet_in_fec!E41)</f>
        <v/>
      </c>
      <c r="F41" s="45" t="str">
        <f>IF(RES_hhdet_in_tes!F41=0,"",RES_hhdet_in_tes!F41/RES_hhdet_in_fec!F41)</f>
        <v/>
      </c>
      <c r="G41" s="45" t="str">
        <f>IF(RES_hhdet_in_tes!G41=0,"",RES_hhdet_in_tes!G41/RES_hhdet_in_fec!G41)</f>
        <v/>
      </c>
      <c r="H41" s="45" t="str">
        <f>IF(RES_hhdet_in_tes!H41=0,"",RES_hhdet_in_tes!H41/RES_hhdet_in_fec!H41)</f>
        <v/>
      </c>
      <c r="I41" s="45" t="str">
        <f>IF(RES_hhdet_in_tes!I41=0,"",RES_hhdet_in_tes!I41/RES_hhdet_in_fec!I41)</f>
        <v/>
      </c>
      <c r="J41" s="45" t="str">
        <f>IF(RES_hhdet_in_tes!J41=0,"",RES_hhdet_in_tes!J41/RES_hhdet_in_fec!J41)</f>
        <v/>
      </c>
      <c r="K41" s="45" t="str">
        <f>IF(RES_hhdet_in_tes!K41=0,"",RES_hhdet_in_tes!K41/RES_hhdet_in_fec!K41)</f>
        <v/>
      </c>
      <c r="L41" s="45" t="str">
        <f>IF(RES_hhdet_in_tes!L41=0,"",RES_hhdet_in_tes!L41/RES_hhdet_in_fec!L41)</f>
        <v/>
      </c>
      <c r="M41" s="45" t="str">
        <f>IF(RES_hhdet_in_tes!M41=0,"",RES_hhdet_in_tes!M41/RES_hhdet_in_fec!M41)</f>
        <v/>
      </c>
      <c r="N41" s="45">
        <f>IF(RES_hhdet_in_tes!N41=0,"",RES_hhdet_in_tes!N41/RES_hhdet_in_fec!N41)</f>
        <v>0.79391684846723476</v>
      </c>
      <c r="O41" s="45">
        <f>IF(RES_hhdet_in_tes!O41=0,"",RES_hhdet_in_tes!O41/RES_hhdet_in_fec!O41)</f>
        <v>0.79865623657952634</v>
      </c>
      <c r="P41" s="45" t="str">
        <f>IF(RES_hhdet_in_tes!P41=0,"",RES_hhdet_in_tes!P41/RES_hhdet_in_fec!P41)</f>
        <v/>
      </c>
      <c r="Q41" s="45" t="str">
        <f>IF(RES_hhdet_in_tes!Q41=0,"",RES_hhdet_in_tes!Q41/RES_hhdet_in_fec!Q41)</f>
        <v/>
      </c>
      <c r="R41" s="45">
        <f>IF(RES_hhdet_in_tes!R41=0,"",RES_hhdet_in_tes!R41/RES_hhdet_in_fec!R41)</f>
        <v>0.82367174721079572</v>
      </c>
      <c r="S41" s="45">
        <f>IF(RES_hhdet_in_tes!S41=0,"",RES_hhdet_in_tes!S41/RES_hhdet_in_fec!S41)</f>
        <v>0.83721425648369074</v>
      </c>
      <c r="T41" s="45">
        <f>IF(RES_hhdet_in_tes!T41=0,"",RES_hhdet_in_tes!T41/RES_hhdet_in_fec!T41)</f>
        <v>0.85177465031477217</v>
      </c>
      <c r="U41" s="45">
        <f>IF(RES_hhdet_in_tes!U41=0,"",RES_hhdet_in_tes!U41/RES_hhdet_in_fec!U41)</f>
        <v>0.865678860401356</v>
      </c>
      <c r="V41" s="45" t="str">
        <f>IF(RES_hhdet_in_tes!V41=0,"",RES_hhdet_in_tes!V41/RES_hhdet_in_fec!V41)</f>
        <v/>
      </c>
      <c r="W41" s="45" t="str">
        <f>IF(RES_hhdet_in_tes!W41=0,"",RES_hhdet_in_tes!W41/RES_hhdet_in_fec!W41)</f>
        <v/>
      </c>
      <c r="DA41" s="60" t="s">
        <v>3624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/>
      <c r="C43" s="119">
        <f>IF(RES_hhdet_in_tes!C43=0,"",RES_hhdet_in_tes!C43/RES_hhdet_in_fec!C43)</f>
        <v>0.55263209077763908</v>
      </c>
      <c r="D43" s="119">
        <f>IF(RES_hhdet_in_tes!D43=0,"",RES_hhdet_in_tes!D43/RES_hhdet_in_fec!D43)</f>
        <v>0.55760315596109744</v>
      </c>
      <c r="E43" s="119">
        <f>IF(RES_hhdet_in_tes!E43=0,"",RES_hhdet_in_tes!E43/RES_hhdet_in_fec!E43)</f>
        <v>0.57473741235138376</v>
      </c>
      <c r="F43" s="119">
        <f>IF(RES_hhdet_in_tes!F43=0,"",RES_hhdet_in_tes!F43/RES_hhdet_in_fec!F43)</f>
        <v>0.56763021684708104</v>
      </c>
      <c r="G43" s="119">
        <f>IF(RES_hhdet_in_tes!G43=0,"",RES_hhdet_in_tes!G43/RES_hhdet_in_fec!G43)</f>
        <v>0.57296170653245793</v>
      </c>
      <c r="H43" s="119">
        <f>IF(RES_hhdet_in_tes!H43=0,"",RES_hhdet_in_tes!H43/RES_hhdet_in_fec!H43)</f>
        <v>0.59153624103320335</v>
      </c>
      <c r="I43" s="119">
        <f>IF(RES_hhdet_in_tes!I43=0,"",RES_hhdet_in_tes!I43/RES_hhdet_in_fec!I43)</f>
        <v>0.58794882757914446</v>
      </c>
      <c r="J43" s="119">
        <f>IF(RES_hhdet_in_tes!J43=0,"",RES_hhdet_in_tes!J43/RES_hhdet_in_fec!J43)</f>
        <v>0.59497253152019391</v>
      </c>
      <c r="K43" s="119">
        <f>IF(RES_hhdet_in_tes!K43=0,"",RES_hhdet_in_tes!K43/RES_hhdet_in_fec!K43)</f>
        <v>0.60091454320066851</v>
      </c>
      <c r="L43" s="119">
        <f>IF(RES_hhdet_in_tes!L43=0,"",RES_hhdet_in_tes!L43/RES_hhdet_in_fec!L43)</f>
        <v>0.6277677293811198</v>
      </c>
      <c r="M43" s="119">
        <f>IF(RES_hhdet_in_tes!M43=0,"",RES_hhdet_in_tes!M43/RES_hhdet_in_fec!M43)</f>
        <v>0.64340716944219667</v>
      </c>
      <c r="N43" s="119">
        <f>IF(RES_hhdet_in_tes!N43=0,"",RES_hhdet_in_tes!N43/RES_hhdet_in_fec!N43)</f>
        <v>0.65141417541511937</v>
      </c>
      <c r="O43" s="119">
        <f>IF(RES_hhdet_in_tes!O43=0,"",RES_hhdet_in_tes!O43/RES_hhdet_in_fec!O43)</f>
        <v>0.67981927645038476</v>
      </c>
      <c r="P43" s="119">
        <f>IF(RES_hhdet_in_tes!P43=0,"",RES_hhdet_in_tes!P43/RES_hhdet_in_fec!P43)</f>
        <v>0.7109051155561541</v>
      </c>
      <c r="Q43" s="119">
        <f>IF(RES_hhdet_in_tes!Q43=0,"",RES_hhdet_in_tes!Q43/RES_hhdet_in_fec!Q43)</f>
        <v>0.73553435750608476</v>
      </c>
      <c r="R43" s="119">
        <f>IF(RES_hhdet_in_tes!R43=0,"",RES_hhdet_in_tes!R43/RES_hhdet_in_fec!R43)</f>
        <v>0.74063147903562943</v>
      </c>
      <c r="S43" s="119">
        <f>IF(RES_hhdet_in_tes!S43=0,"",RES_hhdet_in_tes!S43/RES_hhdet_in_fec!S43)</f>
        <v>0.75001264408017976</v>
      </c>
      <c r="T43" s="119">
        <f>IF(RES_hhdet_in_tes!T43=0,"",RES_hhdet_in_tes!T43/RES_hhdet_in_fec!T43)</f>
        <v>0.76979747659650977</v>
      </c>
      <c r="U43" s="119">
        <f>IF(RES_hhdet_in_tes!U43=0,"",RES_hhdet_in_tes!U43/RES_hhdet_in_fec!U43)</f>
        <v>0.77099916488775966</v>
      </c>
      <c r="V43" s="119">
        <f>IF(RES_hhdet_in_tes!V43=0,"",RES_hhdet_in_tes!V43/RES_hhdet_in_fec!V43)</f>
        <v>0.7929044464703473</v>
      </c>
      <c r="W43" s="119">
        <f>IF(RES_hhdet_in_tes!W43=0,"",RES_hhdet_in_tes!W43/RES_hhdet_in_fec!W43)</f>
        <v>0.79135044448285052</v>
      </c>
      <c r="DA43" s="129" t="s">
        <v>3625</v>
      </c>
    </row>
    <row r="44" spans="1:105" ht="12.95" customHeight="1" x14ac:dyDescent="0.25">
      <c r="A44" s="121" t="s">
        <v>57</v>
      </c>
      <c r="B44" s="124"/>
      <c r="C44" s="124">
        <f>IF(RES_hhdet_in_tes!C44=0,"",RES_hhdet_in_tes!C44/RES_hhdet_in_fec!C44)</f>
        <v>0.54026938805144487</v>
      </c>
      <c r="D44" s="124">
        <f>IF(RES_hhdet_in_tes!D44=0,"",RES_hhdet_in_tes!D44/RES_hhdet_in_fec!D44)</f>
        <v>0.54624968199218238</v>
      </c>
      <c r="E44" s="124">
        <f>IF(RES_hhdet_in_tes!E44=0,"",RES_hhdet_in_tes!E44/RES_hhdet_in_fec!E44)</f>
        <v>0.55230759811110886</v>
      </c>
      <c r="F44" s="124">
        <f>IF(RES_hhdet_in_tes!F44=0,"",RES_hhdet_in_tes!F44/RES_hhdet_in_fec!F44)</f>
        <v>0.55865867987384399</v>
      </c>
      <c r="G44" s="124">
        <f>IF(RES_hhdet_in_tes!G44=0,"",RES_hhdet_in_tes!G44/RES_hhdet_in_fec!G44)</f>
        <v>0.56500680378199608</v>
      </c>
      <c r="H44" s="124">
        <f>IF(RES_hhdet_in_tes!H44=0,"",RES_hhdet_in_tes!H44/RES_hhdet_in_fec!H44)</f>
        <v>0.5714297010929511</v>
      </c>
      <c r="I44" s="124">
        <f>IF(RES_hhdet_in_tes!I44=0,"",RES_hhdet_in_tes!I44/RES_hhdet_in_fec!I44)</f>
        <v>0.5782809353566758</v>
      </c>
      <c r="J44" s="124">
        <f>IF(RES_hhdet_in_tes!J44=0,"",RES_hhdet_in_tes!J44/RES_hhdet_in_fec!J44)</f>
        <v>0.58544010542926428</v>
      </c>
      <c r="K44" s="124">
        <f>IF(RES_hhdet_in_tes!K44=0,"",RES_hhdet_in_tes!K44/RES_hhdet_in_fec!K44)</f>
        <v>0.59311825220672365</v>
      </c>
      <c r="L44" s="124">
        <f>IF(RES_hhdet_in_tes!L44=0,"",RES_hhdet_in_tes!L44/RES_hhdet_in_fec!L44)</f>
        <v>0.60138745607642918</v>
      </c>
      <c r="M44" s="124">
        <f>IF(RES_hhdet_in_tes!M44=0,"",RES_hhdet_in_tes!M44/RES_hhdet_in_fec!M44)</f>
        <v>0.61476466951021314</v>
      </c>
      <c r="N44" s="124">
        <f>IF(RES_hhdet_in_tes!N44=0,"",RES_hhdet_in_tes!N44/RES_hhdet_in_fec!N44)</f>
        <v>0.63437485784123915</v>
      </c>
      <c r="O44" s="124">
        <f>IF(RES_hhdet_in_tes!O44=0,"",RES_hhdet_in_tes!O44/RES_hhdet_in_fec!O44)</f>
        <v>0.66115946320614338</v>
      </c>
      <c r="P44" s="124">
        <f>IF(RES_hhdet_in_tes!P44=0,"",RES_hhdet_in_tes!P44/RES_hhdet_in_fec!P44)</f>
        <v>0.69184422311008009</v>
      </c>
      <c r="Q44" s="124">
        <f>IF(RES_hhdet_in_tes!Q44=0,"",RES_hhdet_in_tes!Q44/RES_hhdet_in_fec!Q44)</f>
        <v>0.71711507224501436</v>
      </c>
      <c r="R44" s="124">
        <f>IF(RES_hhdet_in_tes!R44=0,"",RES_hhdet_in_tes!R44/RES_hhdet_in_fec!R44)</f>
        <v>0.72948896493156257</v>
      </c>
      <c r="S44" s="124">
        <f>IF(RES_hhdet_in_tes!S44=0,"",RES_hhdet_in_tes!S44/RES_hhdet_in_fec!S44)</f>
        <v>0.73829542449024255</v>
      </c>
      <c r="T44" s="124">
        <f>IF(RES_hhdet_in_tes!T44=0,"",RES_hhdet_in_tes!T44/RES_hhdet_in_fec!T44)</f>
        <v>0.74481457808648976</v>
      </c>
      <c r="U44" s="124">
        <f>IF(RES_hhdet_in_tes!U44=0,"",RES_hhdet_in_tes!U44/RES_hhdet_in_fec!U44)</f>
        <v>0.74991134031373508</v>
      </c>
      <c r="V44" s="124">
        <f>IF(RES_hhdet_in_tes!V44=0,"",RES_hhdet_in_tes!V44/RES_hhdet_in_fec!V44)</f>
        <v>0.75422503395492513</v>
      </c>
      <c r="W44" s="124">
        <f>IF(RES_hhdet_in_tes!W44=0,"",RES_hhdet_in_tes!W44/RES_hhdet_in_fec!W44)</f>
        <v>0.75704376437579657</v>
      </c>
      <c r="DA44" s="130" t="s">
        <v>3626</v>
      </c>
    </row>
    <row r="45" spans="1:105" ht="12" customHeight="1" x14ac:dyDescent="0.25">
      <c r="A45" s="97" t="s">
        <v>216</v>
      </c>
      <c r="B45" s="111"/>
      <c r="C45" s="111">
        <f>IF(RES_hhdet_in_tes!C45=0,"",RES_hhdet_in_tes!C45/RES_hhdet_in_fec!C45)</f>
        <v>0.53425486455040627</v>
      </c>
      <c r="D45" s="111">
        <f>IF(RES_hhdet_in_tes!D45=0,"",RES_hhdet_in_tes!D45/RES_hhdet_in_fec!D45)</f>
        <v>0.54036273999628448</v>
      </c>
      <c r="E45" s="111">
        <f>IF(RES_hhdet_in_tes!E45=0,"",RES_hhdet_in_tes!E45/RES_hhdet_in_fec!E45)</f>
        <v>0.54668743203848269</v>
      </c>
      <c r="F45" s="111">
        <f>IF(RES_hhdet_in_tes!F45=0,"",RES_hhdet_in_tes!F45/RES_hhdet_in_fec!F45)</f>
        <v>0.55298198096863749</v>
      </c>
      <c r="G45" s="111">
        <f>IF(RES_hhdet_in_tes!G45=0,"",RES_hhdet_in_tes!G45/RES_hhdet_in_fec!G45)</f>
        <v>0.55946134721491725</v>
      </c>
      <c r="H45" s="111">
        <f>IF(RES_hhdet_in_tes!H45=0,"",RES_hhdet_in_tes!H45/RES_hhdet_in_fec!H45)</f>
        <v>0.56609274767498796</v>
      </c>
      <c r="I45" s="111">
        <f>IF(RES_hhdet_in_tes!I45=0,"",RES_hhdet_in_tes!I45/RES_hhdet_in_fec!I45)</f>
        <v>0.57292261096356456</v>
      </c>
      <c r="J45" s="111">
        <f>IF(RES_hhdet_in_tes!J45=0,"",RES_hhdet_in_tes!J45/RES_hhdet_in_fec!J45)</f>
        <v>0.58015612565820962</v>
      </c>
      <c r="K45" s="111">
        <f>IF(RES_hhdet_in_tes!K45=0,"",RES_hhdet_in_tes!K45/RES_hhdet_in_fec!K45)</f>
        <v>0.58795967782701108</v>
      </c>
      <c r="L45" s="111">
        <f>IF(RES_hhdet_in_tes!L45=0,"",RES_hhdet_in_tes!L45/RES_hhdet_in_fec!L45)</f>
        <v>0.59636366777275407</v>
      </c>
      <c r="M45" s="111">
        <f>IF(RES_hhdet_in_tes!M45=0,"",RES_hhdet_in_tes!M45/RES_hhdet_in_fec!M45)</f>
        <v>0.60983534862883648</v>
      </c>
      <c r="N45" s="111">
        <f>IF(RES_hhdet_in_tes!N45=0,"",RES_hhdet_in_tes!N45/RES_hhdet_in_fec!N45)</f>
        <v>0.62967728086247077</v>
      </c>
      <c r="O45" s="111">
        <f>IF(RES_hhdet_in_tes!O45=0,"",RES_hhdet_in_tes!O45/RES_hhdet_in_fec!O45)</f>
        <v>0.65662661848744108</v>
      </c>
      <c r="P45" s="111">
        <f>IF(RES_hhdet_in_tes!P45=0,"",RES_hhdet_in_tes!P45/RES_hhdet_in_fec!P45)</f>
        <v>0.68752032631383098</v>
      </c>
      <c r="Q45" s="111">
        <f>IF(RES_hhdet_in_tes!Q45=0,"",RES_hhdet_in_tes!Q45/RES_hhdet_in_fec!Q45)</f>
        <v>0.71308807535727958</v>
      </c>
      <c r="R45" s="111">
        <f>IF(RES_hhdet_in_tes!R45=0,"",RES_hhdet_in_tes!R45/RES_hhdet_in_fec!R45)</f>
        <v>0.72559399451560014</v>
      </c>
      <c r="S45" s="111">
        <f>IF(RES_hhdet_in_tes!S45=0,"",RES_hhdet_in_tes!S45/RES_hhdet_in_fec!S45)</f>
        <v>0.73454182560758174</v>
      </c>
      <c r="T45" s="111">
        <f>IF(RES_hhdet_in_tes!T45=0,"",RES_hhdet_in_tes!T45/RES_hhdet_in_fec!T45)</f>
        <v>0.7410969155957311</v>
      </c>
      <c r="U45" s="111">
        <f>IF(RES_hhdet_in_tes!U45=0,"",RES_hhdet_in_tes!U45/RES_hhdet_in_fec!U45)</f>
        <v>0.74620304467418053</v>
      </c>
      <c r="V45" s="111">
        <f>IF(RES_hhdet_in_tes!V45=0,"",RES_hhdet_in_tes!V45/RES_hhdet_in_fec!V45)</f>
        <v>0.75063313960409084</v>
      </c>
      <c r="W45" s="111">
        <f>IF(RES_hhdet_in_tes!W45=0,"",RES_hhdet_in_tes!W45/RES_hhdet_in_fec!W45)</f>
        <v>0.75349614261354758</v>
      </c>
      <c r="DA45" s="63" t="s">
        <v>3627</v>
      </c>
    </row>
    <row r="46" spans="1:105" ht="12" customHeight="1" x14ac:dyDescent="0.25">
      <c r="A46" s="97" t="s">
        <v>53</v>
      </c>
      <c r="B46" s="111"/>
      <c r="C46" s="111">
        <f>IF(RES_hhdet_in_tes!C46=0,"",RES_hhdet_in_tes!C46/RES_hhdet_in_fec!C46)</f>
        <v>1</v>
      </c>
      <c r="D46" s="111">
        <f>IF(RES_hhdet_in_tes!D46=0,"",RES_hhdet_in_tes!D46/RES_hhdet_in_fec!D46)</f>
        <v>1</v>
      </c>
      <c r="E46" s="111">
        <f>IF(RES_hhdet_in_tes!E46=0,"",RES_hhdet_in_tes!E46/RES_hhdet_in_fec!E46)</f>
        <v>1</v>
      </c>
      <c r="F46" s="111">
        <f>IF(RES_hhdet_in_tes!F46=0,"",RES_hhdet_in_tes!F46/RES_hhdet_in_fec!F46)</f>
        <v>1</v>
      </c>
      <c r="G46" s="111">
        <f>IF(RES_hhdet_in_tes!G46=0,"",RES_hhdet_in_tes!G46/RES_hhdet_in_fec!G46)</f>
        <v>1</v>
      </c>
      <c r="H46" s="111">
        <f>IF(RES_hhdet_in_tes!H46=0,"",RES_hhdet_in_tes!H46/RES_hhdet_in_fec!H46)</f>
        <v>1</v>
      </c>
      <c r="I46" s="111">
        <f>IF(RES_hhdet_in_tes!I46=0,"",RES_hhdet_in_tes!I46/RES_hhdet_in_fec!I46)</f>
        <v>1</v>
      </c>
      <c r="J46" s="111">
        <f>IF(RES_hhdet_in_tes!J46=0,"",RES_hhdet_in_tes!J46/RES_hhdet_in_fec!J46)</f>
        <v>1</v>
      </c>
      <c r="K46" s="111">
        <f>IF(RES_hhdet_in_tes!K46=0,"",RES_hhdet_in_tes!K46/RES_hhdet_in_fec!K46)</f>
        <v>1</v>
      </c>
      <c r="L46" s="111">
        <f>IF(RES_hhdet_in_tes!L46=0,"",RES_hhdet_in_tes!L46/RES_hhdet_in_fec!L46)</f>
        <v>1</v>
      </c>
      <c r="M46" s="111">
        <f>IF(RES_hhdet_in_tes!M46=0,"",RES_hhdet_in_tes!M46/RES_hhdet_in_fec!M46)</f>
        <v>1</v>
      </c>
      <c r="N46" s="111">
        <f>IF(RES_hhdet_in_tes!N46=0,"",RES_hhdet_in_tes!N46/RES_hhdet_in_fec!N46)</f>
        <v>1</v>
      </c>
      <c r="O46" s="111">
        <f>IF(RES_hhdet_in_tes!O46=0,"",RES_hhdet_in_tes!O46/RES_hhdet_in_fec!O46)</f>
        <v>1</v>
      </c>
      <c r="P46" s="111">
        <f>IF(RES_hhdet_in_tes!P46=0,"",RES_hhdet_in_tes!P46/RES_hhdet_in_fec!P46)</f>
        <v>1</v>
      </c>
      <c r="Q46" s="111">
        <f>IF(RES_hhdet_in_tes!Q46=0,"",RES_hhdet_in_tes!Q46/RES_hhdet_in_fec!Q46)</f>
        <v>1</v>
      </c>
      <c r="R46" s="111">
        <f>IF(RES_hhdet_in_tes!R46=0,"",RES_hhdet_in_tes!R46/RES_hhdet_in_fec!R46)</f>
        <v>1</v>
      </c>
      <c r="S46" s="111">
        <f>IF(RES_hhdet_in_tes!S46=0,"",RES_hhdet_in_tes!S46/RES_hhdet_in_fec!S46)</f>
        <v>1</v>
      </c>
      <c r="T46" s="111">
        <f>IF(RES_hhdet_in_tes!T46=0,"",RES_hhdet_in_tes!T46/RES_hhdet_in_fec!T46)</f>
        <v>1</v>
      </c>
      <c r="U46" s="111">
        <f>IF(RES_hhdet_in_tes!U46=0,"",RES_hhdet_in_tes!U46/RES_hhdet_in_fec!U46)</f>
        <v>1</v>
      </c>
      <c r="V46" s="111">
        <f>IF(RES_hhdet_in_tes!V46=0,"",RES_hhdet_in_tes!V46/RES_hhdet_in_fec!V46)</f>
        <v>1</v>
      </c>
      <c r="W46" s="111">
        <f>IF(RES_hhdet_in_tes!W46=0,"",RES_hhdet_in_tes!W46/RES_hhdet_in_fec!W46)</f>
        <v>1</v>
      </c>
      <c r="DA46" s="63" t="s">
        <v>3628</v>
      </c>
    </row>
    <row r="47" spans="1:105" ht="12.95" customHeight="1" x14ac:dyDescent="0.25">
      <c r="A47" s="121" t="s">
        <v>92</v>
      </c>
      <c r="B47" s="124"/>
      <c r="C47" s="124">
        <f>IF(RES_hhdet_in_tes!C47=0,"",RES_hhdet_in_tes!C47/RES_hhdet_in_fec!C47)</f>
        <v>2.4308114354209902</v>
      </c>
      <c r="D47" s="124">
        <f>IF(RES_hhdet_in_tes!D47=0,"",RES_hhdet_in_tes!D47/RES_hhdet_in_fec!D47)</f>
        <v>2.5147018842221103</v>
      </c>
      <c r="E47" s="124">
        <f>IF(RES_hhdet_in_tes!E47=0,"",RES_hhdet_in_tes!E47/RES_hhdet_in_fec!E47)</f>
        <v>2.5994781006414938</v>
      </c>
      <c r="F47" s="124">
        <f>IF(RES_hhdet_in_tes!F47=0,"",RES_hhdet_in_tes!F47/RES_hhdet_in_fec!F47)</f>
        <v>2.6843453642822985</v>
      </c>
      <c r="G47" s="124">
        <f>IF(RES_hhdet_in_tes!G47=0,"",RES_hhdet_in_tes!G47/RES_hhdet_in_fec!G47)</f>
        <v>2.7700190769491857</v>
      </c>
      <c r="H47" s="124">
        <f>IF(RES_hhdet_in_tes!H47=0,"",RES_hhdet_in_tes!H47/RES_hhdet_in_fec!H47)</f>
        <v>2.8564070333400431</v>
      </c>
      <c r="I47" s="124">
        <f>IF(RES_hhdet_in_tes!I47=0,"",RES_hhdet_in_tes!I47/RES_hhdet_in_fec!I47)</f>
        <v>2.9436806760334893</v>
      </c>
      <c r="J47" s="124">
        <f>IF(RES_hhdet_in_tes!J47=0,"",RES_hhdet_in_tes!J47/RES_hhdet_in_fec!J47)</f>
        <v>3.032553128606073</v>
      </c>
      <c r="K47" s="124">
        <f>IF(RES_hhdet_in_tes!K47=0,"",RES_hhdet_in_tes!K47/RES_hhdet_in_fec!K47)</f>
        <v>3.1236240005898788</v>
      </c>
      <c r="L47" s="124">
        <f>IF(RES_hhdet_in_tes!L47=0,"",RES_hhdet_in_tes!L47/RES_hhdet_in_fec!L47)</f>
        <v>3.2170415419306249</v>
      </c>
      <c r="M47" s="124">
        <f>IF(RES_hhdet_in_tes!M47=0,"",RES_hhdet_in_tes!M47/RES_hhdet_in_fec!M47)</f>
        <v>3.3286199924378517</v>
      </c>
      <c r="N47" s="124">
        <f>IF(RES_hhdet_in_tes!N47=0,"",RES_hhdet_in_tes!N47/RES_hhdet_in_fec!N47)</f>
        <v>3.4635347209053373</v>
      </c>
      <c r="O47" s="124">
        <f>IF(RES_hhdet_in_tes!O47=0,"",RES_hhdet_in_tes!O47/RES_hhdet_in_fec!O47)</f>
        <v>3.6246469186429309</v>
      </c>
      <c r="P47" s="124">
        <f>IF(RES_hhdet_in_tes!P47=0,"",RES_hhdet_in_tes!P47/RES_hhdet_in_fec!P47)</f>
        <v>3.7993696278456701</v>
      </c>
      <c r="Q47" s="124">
        <f>IF(RES_hhdet_in_tes!Q47=0,"",RES_hhdet_in_tes!Q47/RES_hhdet_in_fec!Q47)</f>
        <v>3.9495234562645134</v>
      </c>
      <c r="R47" s="124">
        <f>IF(RES_hhdet_in_tes!R47=0,"",RES_hhdet_in_tes!R47/RES_hhdet_in_fec!R47)</f>
        <v>4.0437236942586594</v>
      </c>
      <c r="S47" s="124">
        <f>IF(RES_hhdet_in_tes!S47=0,"",RES_hhdet_in_tes!S47/RES_hhdet_in_fec!S47)</f>
        <v>4.1187024585265588</v>
      </c>
      <c r="T47" s="124">
        <f>IF(RES_hhdet_in_tes!T47=0,"",RES_hhdet_in_tes!T47/RES_hhdet_in_fec!T47)</f>
        <v>4.1813500703001925</v>
      </c>
      <c r="U47" s="124">
        <f>IF(RES_hhdet_in_tes!U47=0,"",RES_hhdet_in_tes!U47/RES_hhdet_in_fec!U47)</f>
        <v>4.238382683675864</v>
      </c>
      <c r="V47" s="124">
        <f>IF(RES_hhdet_in_tes!V47=0,"",RES_hhdet_in_tes!V47/RES_hhdet_in_fec!V47)</f>
        <v>4.2965336719559497</v>
      </c>
      <c r="W47" s="124">
        <f>IF(RES_hhdet_in_tes!W47=0,"",RES_hhdet_in_tes!W47/RES_hhdet_in_fec!W47)</f>
        <v>4.3534643017679464</v>
      </c>
      <c r="DA47" s="130" t="s">
        <v>3629</v>
      </c>
    </row>
    <row r="48" spans="1:105" ht="12" customHeight="1" x14ac:dyDescent="0.25">
      <c r="A48" s="97" t="s">
        <v>53</v>
      </c>
      <c r="B48" s="111"/>
      <c r="C48" s="111">
        <f>IF(RES_hhdet_in_tes!C48=0,"",RES_hhdet_in_tes!C48/RES_hhdet_in_fec!C48)</f>
        <v>2.4308114354209902</v>
      </c>
      <c r="D48" s="111">
        <f>IF(RES_hhdet_in_tes!D48=0,"",RES_hhdet_in_tes!D48/RES_hhdet_in_fec!D48)</f>
        <v>2.5147018842221103</v>
      </c>
      <c r="E48" s="111">
        <f>IF(RES_hhdet_in_tes!E48=0,"",RES_hhdet_in_tes!E48/RES_hhdet_in_fec!E48)</f>
        <v>2.5994781006414938</v>
      </c>
      <c r="F48" s="111">
        <f>IF(RES_hhdet_in_tes!F48=0,"",RES_hhdet_in_tes!F48/RES_hhdet_in_fec!F48)</f>
        <v>2.6843453642822985</v>
      </c>
      <c r="G48" s="111">
        <f>IF(RES_hhdet_in_tes!G48=0,"",RES_hhdet_in_tes!G48/RES_hhdet_in_fec!G48)</f>
        <v>2.7700190769491857</v>
      </c>
      <c r="H48" s="111">
        <f>IF(RES_hhdet_in_tes!H48=0,"",RES_hhdet_in_tes!H48/RES_hhdet_in_fec!H48)</f>
        <v>2.8564070333400431</v>
      </c>
      <c r="I48" s="111">
        <f>IF(RES_hhdet_in_tes!I48=0,"",RES_hhdet_in_tes!I48/RES_hhdet_in_fec!I48)</f>
        <v>2.9436806760334893</v>
      </c>
      <c r="J48" s="111">
        <f>IF(RES_hhdet_in_tes!J48=0,"",RES_hhdet_in_tes!J48/RES_hhdet_in_fec!J48)</f>
        <v>3.032553128606073</v>
      </c>
      <c r="K48" s="111">
        <f>IF(RES_hhdet_in_tes!K48=0,"",RES_hhdet_in_tes!K48/RES_hhdet_in_fec!K48)</f>
        <v>3.1236240005898788</v>
      </c>
      <c r="L48" s="111">
        <f>IF(RES_hhdet_in_tes!L48=0,"",RES_hhdet_in_tes!L48/RES_hhdet_in_fec!L48)</f>
        <v>3.2170415419306249</v>
      </c>
      <c r="M48" s="111">
        <f>IF(RES_hhdet_in_tes!M48=0,"",RES_hhdet_in_tes!M48/RES_hhdet_in_fec!M48)</f>
        <v>3.3286199924378517</v>
      </c>
      <c r="N48" s="111">
        <f>IF(RES_hhdet_in_tes!N48=0,"",RES_hhdet_in_tes!N48/RES_hhdet_in_fec!N48)</f>
        <v>3.4635347209053373</v>
      </c>
      <c r="O48" s="111">
        <f>IF(RES_hhdet_in_tes!O48=0,"",RES_hhdet_in_tes!O48/RES_hhdet_in_fec!O48)</f>
        <v>3.6246469186429309</v>
      </c>
      <c r="P48" s="111">
        <f>IF(RES_hhdet_in_tes!P48=0,"",RES_hhdet_in_tes!P48/RES_hhdet_in_fec!P48)</f>
        <v>3.7993696278456701</v>
      </c>
      <c r="Q48" s="111">
        <f>IF(RES_hhdet_in_tes!Q48=0,"",RES_hhdet_in_tes!Q48/RES_hhdet_in_fec!Q48)</f>
        <v>3.9495234562645134</v>
      </c>
      <c r="R48" s="111">
        <f>IF(RES_hhdet_in_tes!R48=0,"",RES_hhdet_in_tes!R48/RES_hhdet_in_fec!R48)</f>
        <v>4.0437236942586594</v>
      </c>
      <c r="S48" s="111">
        <f>IF(RES_hhdet_in_tes!S48=0,"",RES_hhdet_in_tes!S48/RES_hhdet_in_fec!S48)</f>
        <v>4.1187024585265588</v>
      </c>
      <c r="T48" s="111">
        <f>IF(RES_hhdet_in_tes!T48=0,"",RES_hhdet_in_tes!T48/RES_hhdet_in_fec!T48)</f>
        <v>4.1813500703001925</v>
      </c>
      <c r="U48" s="111">
        <f>IF(RES_hhdet_in_tes!U48=0,"",RES_hhdet_in_tes!U48/RES_hhdet_in_fec!U48)</f>
        <v>4.238382683675864</v>
      </c>
      <c r="V48" s="111">
        <f>IF(RES_hhdet_in_tes!V48=0,"",RES_hhdet_in_tes!V48/RES_hhdet_in_fec!V48)</f>
        <v>4.2965336719559497</v>
      </c>
      <c r="W48" s="111">
        <f>IF(RES_hhdet_in_tes!W48=0,"",RES_hhdet_in_tes!W48/RES_hhdet_in_fec!W48)</f>
        <v>4.3534643017679464</v>
      </c>
      <c r="DA48" s="63" t="s">
        <v>3630</v>
      </c>
    </row>
    <row r="49" spans="1:105" ht="12" customHeight="1" x14ac:dyDescent="0.25">
      <c r="A49" s="121" t="s">
        <v>55</v>
      </c>
      <c r="B49" s="124"/>
      <c r="C49" s="124">
        <f>IF(RES_hhdet_in_tes!C49=0,"",RES_hhdet_in_tes!C49/RES_hhdet_in_fec!C49)</f>
        <v>0.6267846031866533</v>
      </c>
      <c r="D49" s="124">
        <f>IF(RES_hhdet_in_tes!D49=0,"",RES_hhdet_in_tes!D49/RES_hhdet_in_fec!D49)</f>
        <v>0.61629038751998477</v>
      </c>
      <c r="E49" s="124">
        <f>IF(RES_hhdet_in_tes!E49=0,"",RES_hhdet_in_tes!E49/RES_hhdet_in_fec!E49)</f>
        <v>0.6150706914813161</v>
      </c>
      <c r="F49" s="124">
        <f>IF(RES_hhdet_in_tes!F49=0,"",RES_hhdet_in_tes!F49/RES_hhdet_in_fec!F49)</f>
        <v>0.61984909435270874</v>
      </c>
      <c r="G49" s="124">
        <f>IF(RES_hhdet_in_tes!G49=0,"",RES_hhdet_in_tes!G49/RES_hhdet_in_fec!G49)</f>
        <v>0.61881877317318534</v>
      </c>
      <c r="H49" s="124">
        <f>IF(RES_hhdet_in_tes!H49=0,"",RES_hhdet_in_tes!H49/RES_hhdet_in_fec!H49)</f>
        <v>0.63836097182797336</v>
      </c>
      <c r="I49" s="124">
        <f>IF(RES_hhdet_in_tes!I49=0,"",RES_hhdet_in_tes!I49/RES_hhdet_in_fec!I49)</f>
        <v>0.58138245673156086</v>
      </c>
      <c r="J49" s="124">
        <f>IF(RES_hhdet_in_tes!J49=0,"",RES_hhdet_in_tes!J49/RES_hhdet_in_fec!J49)</f>
        <v>0.59610806436098374</v>
      </c>
      <c r="K49" s="124">
        <f>IF(RES_hhdet_in_tes!K49=0,"",RES_hhdet_in_tes!K49/RES_hhdet_in_fec!K49)</f>
        <v>0.58437466366093749</v>
      </c>
      <c r="L49" s="124">
        <f>IF(RES_hhdet_in_tes!L49=0,"",RES_hhdet_in_tes!L49/RES_hhdet_in_fec!L49)</f>
        <v>0.58998195955679322</v>
      </c>
      <c r="M49" s="124">
        <f>IF(RES_hhdet_in_tes!M49=0,"",RES_hhdet_in_tes!M49/RES_hhdet_in_fec!M49)</f>
        <v>0.65495290982239684</v>
      </c>
      <c r="N49" s="124">
        <f>IF(RES_hhdet_in_tes!N49=0,"",RES_hhdet_in_tes!N49/RES_hhdet_in_fec!N49)</f>
        <v>0.6848327292945221</v>
      </c>
      <c r="O49" s="124">
        <f>IF(RES_hhdet_in_tes!O49=0,"",RES_hhdet_in_tes!O49/RES_hhdet_in_fec!O49)</f>
        <v>0.72259324670049507</v>
      </c>
      <c r="P49" s="124">
        <f>IF(RES_hhdet_in_tes!P49=0,"",RES_hhdet_in_tes!P49/RES_hhdet_in_fec!P49)</f>
        <v>0.75889780864666401</v>
      </c>
      <c r="Q49" s="124">
        <f>IF(RES_hhdet_in_tes!Q49=0,"",RES_hhdet_in_tes!Q49/RES_hhdet_in_fec!Q49)</f>
        <v>0.7104182442057384</v>
      </c>
      <c r="R49" s="124">
        <f>IF(RES_hhdet_in_tes!R49=0,"",RES_hhdet_in_tes!R49/RES_hhdet_in_fec!R49)</f>
        <v>0.73136441327897039</v>
      </c>
      <c r="S49" s="124">
        <f>IF(RES_hhdet_in_tes!S49=0,"",RES_hhdet_in_tes!S49/RES_hhdet_in_fec!S49)</f>
        <v>0.77904032997761197</v>
      </c>
      <c r="T49" s="124">
        <f>IF(RES_hhdet_in_tes!T49=0,"",RES_hhdet_in_tes!T49/RES_hhdet_in_fec!T49)</f>
        <v>0.80494064336507065</v>
      </c>
      <c r="U49" s="124">
        <f>IF(RES_hhdet_in_tes!U49=0,"",RES_hhdet_in_tes!U49/RES_hhdet_in_fec!U49)</f>
        <v>0.78403012466282296</v>
      </c>
      <c r="V49" s="124">
        <f>IF(RES_hhdet_in_tes!V49=0,"",RES_hhdet_in_tes!V49/RES_hhdet_in_fec!V49)</f>
        <v>0.84292769926905298</v>
      </c>
      <c r="W49" s="124">
        <f>IF(RES_hhdet_in_tes!W49=0,"",RES_hhdet_in_tes!W49/RES_hhdet_in_fec!W49)</f>
        <v>0.81556159613751011</v>
      </c>
      <c r="DA49" s="130" t="s">
        <v>3631</v>
      </c>
    </row>
    <row r="50" spans="1:105" ht="12" customHeight="1" x14ac:dyDescent="0.25">
      <c r="A50" s="97" t="s">
        <v>138</v>
      </c>
      <c r="B50" s="111"/>
      <c r="C50" s="111">
        <f>IF(RES_hhdet_in_tes!C50=0,"",RES_hhdet_in_tes!C50/RES_hhdet_in_fec!C50)</f>
        <v>0.55869126137798919</v>
      </c>
      <c r="D50" s="111">
        <f>IF(RES_hhdet_in_tes!D50=0,"",RES_hhdet_in_tes!D50/RES_hhdet_in_fec!D50)</f>
        <v>0.56059969441000024</v>
      </c>
      <c r="E50" s="111">
        <f>IF(RES_hhdet_in_tes!E50=0,"",RES_hhdet_in_tes!E50/RES_hhdet_in_fec!E50)</f>
        <v>0.56282405694573467</v>
      </c>
      <c r="F50" s="111">
        <f>IF(RES_hhdet_in_tes!F50=0,"",RES_hhdet_in_tes!F50/RES_hhdet_in_fec!F50)</f>
        <v>0.56509150077743131</v>
      </c>
      <c r="G50" s="111">
        <f>IF(RES_hhdet_in_tes!G50=0,"",RES_hhdet_in_tes!G50/RES_hhdet_in_fec!G50)</f>
        <v>0.56764989709938596</v>
      </c>
      <c r="H50" s="111">
        <f>IF(RES_hhdet_in_tes!H50=0,"",RES_hhdet_in_tes!H50/RES_hhdet_in_fec!H50)</f>
        <v>0.57046890963299368</v>
      </c>
      <c r="I50" s="111">
        <f>IF(RES_hhdet_in_tes!I50=0,"",RES_hhdet_in_tes!I50/RES_hhdet_in_fec!I50)</f>
        <v>0.57360961384777165</v>
      </c>
      <c r="J50" s="111">
        <f>IF(RES_hhdet_in_tes!J50=0,"",RES_hhdet_in_tes!J50/RES_hhdet_in_fec!J50)</f>
        <v>0.57732221438463138</v>
      </c>
      <c r="K50" s="111">
        <f>IF(RES_hhdet_in_tes!K50=0,"",RES_hhdet_in_tes!K50/RES_hhdet_in_fec!K50)</f>
        <v>0.58181945099999499</v>
      </c>
      <c r="L50" s="111">
        <f>IF(RES_hhdet_in_tes!L50=0,"",RES_hhdet_in_tes!L50/RES_hhdet_in_fec!L50)</f>
        <v>0.58715824030059371</v>
      </c>
      <c r="M50" s="111">
        <f>IF(RES_hhdet_in_tes!M50=0,"",RES_hhdet_in_tes!M50/RES_hhdet_in_fec!M50)</f>
        <v>0.59838696508127498</v>
      </c>
      <c r="N50" s="111">
        <f>IF(RES_hhdet_in_tes!N50=0,"",RES_hhdet_in_tes!N50/RES_hhdet_in_fec!N50)</f>
        <v>0.61710797857100808</v>
      </c>
      <c r="O50" s="111">
        <f>IF(RES_hhdet_in_tes!O50=0,"",RES_hhdet_in_tes!O50/RES_hhdet_in_fec!O50)</f>
        <v>0.64465888253969139</v>
      </c>
      <c r="P50" s="111">
        <f>IF(RES_hhdet_in_tes!P50=0,"",RES_hhdet_in_tes!P50/RES_hhdet_in_fec!P50)</f>
        <v>0.67822841370594222</v>
      </c>
      <c r="Q50" s="111">
        <f>IF(RES_hhdet_in_tes!Q50=0,"",RES_hhdet_in_tes!Q50/RES_hhdet_in_fec!Q50)</f>
        <v>0.70870793527494702</v>
      </c>
      <c r="R50" s="111">
        <f>IF(RES_hhdet_in_tes!R50=0,"",RES_hhdet_in_tes!R50/RES_hhdet_in_fec!R50)</f>
        <v>0.72927788365521284</v>
      </c>
      <c r="S50" s="111">
        <f>IF(RES_hhdet_in_tes!S50=0,"",RES_hhdet_in_tes!S50/RES_hhdet_in_fec!S50)</f>
        <v>0.7490998339125825</v>
      </c>
      <c r="T50" s="111">
        <f>IF(RES_hhdet_in_tes!T50=0,"",RES_hhdet_in_tes!T50/RES_hhdet_in_fec!T50)</f>
        <v>0.76705178886263647</v>
      </c>
      <c r="U50" s="111">
        <f>IF(RES_hhdet_in_tes!U50=0,"",RES_hhdet_in_tes!U50/RES_hhdet_in_fec!U50)</f>
        <v>0.78201175132101852</v>
      </c>
      <c r="V50" s="111">
        <f>IF(RES_hhdet_in_tes!V50=0,"",RES_hhdet_in_tes!V50/RES_hhdet_in_fec!V50)</f>
        <v>0.79285772410334543</v>
      </c>
      <c r="W50" s="111">
        <f>IF(RES_hhdet_in_tes!W50=0,"",RES_hhdet_in_tes!W50/RES_hhdet_in_fec!W50)</f>
        <v>0.79795954089688592</v>
      </c>
      <c r="DA50" s="63" t="s">
        <v>3632</v>
      </c>
    </row>
    <row r="51" spans="1:105" ht="12" customHeight="1" x14ac:dyDescent="0.25">
      <c r="A51" s="97" t="s">
        <v>137</v>
      </c>
      <c r="B51" s="111"/>
      <c r="C51" s="111">
        <f>IF(RES_hhdet_in_tes!C51=0,"",RES_hhdet_in_tes!C51/RES_hhdet_in_fec!C51)</f>
        <v>0.71780827352929533</v>
      </c>
      <c r="D51" s="111">
        <f>IF(RES_hhdet_in_tes!D51=0,"",RES_hhdet_in_tes!D51/RES_hhdet_in_fec!D51)</f>
        <v>0.71840195325669487</v>
      </c>
      <c r="E51" s="111">
        <f>IF(RES_hhdet_in_tes!E51=0,"",RES_hhdet_in_tes!E51/RES_hhdet_in_fec!E51)</f>
        <v>0.72066292798955089</v>
      </c>
      <c r="F51" s="111">
        <f>IF(RES_hhdet_in_tes!F51=0,"",RES_hhdet_in_tes!F51/RES_hhdet_in_fec!F51)</f>
        <v>0.72005598149976102</v>
      </c>
      <c r="G51" s="111">
        <f>IF(RES_hhdet_in_tes!G51=0,"",RES_hhdet_in_tes!G51/RES_hhdet_in_fec!G51)</f>
        <v>0.72239303854291048</v>
      </c>
      <c r="H51" s="111">
        <f>IF(RES_hhdet_in_tes!H51=0,"",RES_hhdet_in_tes!H51/RES_hhdet_in_fec!H51)</f>
        <v>0.73001248452190204</v>
      </c>
      <c r="I51" s="111">
        <f>IF(RES_hhdet_in_tes!I51=0,"",RES_hhdet_in_tes!I51/RES_hhdet_in_fec!I51)</f>
        <v>0.72952473625877101</v>
      </c>
      <c r="J51" s="111">
        <f>IF(RES_hhdet_in_tes!J51=0,"",RES_hhdet_in_tes!J51/RES_hhdet_in_fec!J51)</f>
        <v>0.73210505915396873</v>
      </c>
      <c r="K51" s="111">
        <f>IF(RES_hhdet_in_tes!K51=0,"",RES_hhdet_in_tes!K51/RES_hhdet_in_fec!K51)</f>
        <v>0.74682616786153866</v>
      </c>
      <c r="L51" s="111">
        <f>IF(RES_hhdet_in_tes!L51=0,"",RES_hhdet_in_tes!L51/RES_hhdet_in_fec!L51)</f>
        <v>0.74260582375993223</v>
      </c>
      <c r="M51" s="111">
        <f>IF(RES_hhdet_in_tes!M51=0,"",RES_hhdet_in_tes!M51/RES_hhdet_in_fec!M51)</f>
        <v>0.74815956838388953</v>
      </c>
      <c r="N51" s="111">
        <f>IF(RES_hhdet_in_tes!N51=0,"",RES_hhdet_in_tes!N51/RES_hhdet_in_fec!N51)</f>
        <v>0.77374085754231881</v>
      </c>
      <c r="O51" s="111" t="str">
        <f>IF(RES_hhdet_in_tes!O51=0,"",RES_hhdet_in_tes!O51/RES_hhdet_in_fec!O51)</f>
        <v/>
      </c>
      <c r="P51" s="111" t="str">
        <f>IF(RES_hhdet_in_tes!P51=0,"",RES_hhdet_in_tes!P51/RES_hhdet_in_fec!P51)</f>
        <v/>
      </c>
      <c r="Q51" s="111">
        <f>IF(RES_hhdet_in_tes!Q51=0,"",RES_hhdet_in_tes!Q51/RES_hhdet_in_fec!Q51)</f>
        <v>0.84083274688999832</v>
      </c>
      <c r="R51" s="111">
        <f>IF(RES_hhdet_in_tes!R51=0,"",RES_hhdet_in_tes!R51/RES_hhdet_in_fec!R51)</f>
        <v>0.85470224617169077</v>
      </c>
      <c r="S51" s="111" t="str">
        <f>IF(RES_hhdet_in_tes!S51=0,"",RES_hhdet_in_tes!S51/RES_hhdet_in_fec!S51)</f>
        <v/>
      </c>
      <c r="T51" s="111" t="str">
        <f>IF(RES_hhdet_in_tes!T51=0,"",RES_hhdet_in_tes!T51/RES_hhdet_in_fec!T51)</f>
        <v/>
      </c>
      <c r="U51" s="111" t="str">
        <f>IF(RES_hhdet_in_tes!U51=0,"",RES_hhdet_in_tes!U51/RES_hhdet_in_fec!U51)</f>
        <v/>
      </c>
      <c r="V51" s="111">
        <f>IF(RES_hhdet_in_tes!V51=0,"",RES_hhdet_in_tes!V51/RES_hhdet_in_fec!V51)</f>
        <v>0.88733086767451042</v>
      </c>
      <c r="W51" s="111">
        <f>IF(RES_hhdet_in_tes!W51=0,"",RES_hhdet_in_tes!W51/RES_hhdet_in_fec!W51)</f>
        <v>0.88737226457324703</v>
      </c>
      <c r="DA51" s="63" t="s">
        <v>3633</v>
      </c>
    </row>
    <row r="52" spans="1:105" ht="12" customHeight="1" x14ac:dyDescent="0.25">
      <c r="A52" s="100" t="s">
        <v>216</v>
      </c>
      <c r="B52" s="112"/>
      <c r="C52" s="112">
        <f>IF(RES_hhdet_in_tes!C52=0,"",RES_hhdet_in_tes!C52/RES_hhdet_in_fec!C52)</f>
        <v>0.55869126137798919</v>
      </c>
      <c r="D52" s="112">
        <f>IF(RES_hhdet_in_tes!D52=0,"",RES_hhdet_in_tes!D52/RES_hhdet_in_fec!D52)</f>
        <v>0.56059969441000024</v>
      </c>
      <c r="E52" s="112">
        <f>IF(RES_hhdet_in_tes!E52=0,"",RES_hhdet_in_tes!E52/RES_hhdet_in_fec!E52)</f>
        <v>0.56282405694573467</v>
      </c>
      <c r="F52" s="112">
        <f>IF(RES_hhdet_in_tes!F52=0,"",RES_hhdet_in_tes!F52/RES_hhdet_in_fec!F52)</f>
        <v>0.56509150077743131</v>
      </c>
      <c r="G52" s="112">
        <f>IF(RES_hhdet_in_tes!G52=0,"",RES_hhdet_in_tes!G52/RES_hhdet_in_fec!G52)</f>
        <v>0.56764989709938596</v>
      </c>
      <c r="H52" s="112">
        <f>IF(RES_hhdet_in_tes!H52=0,"",RES_hhdet_in_tes!H52/RES_hhdet_in_fec!H52)</f>
        <v>0.57046890963299368</v>
      </c>
      <c r="I52" s="112">
        <f>IF(RES_hhdet_in_tes!I52=0,"",RES_hhdet_in_tes!I52/RES_hhdet_in_fec!I52)</f>
        <v>0.57360961384777165</v>
      </c>
      <c r="J52" s="112">
        <f>IF(RES_hhdet_in_tes!J52=0,"",RES_hhdet_in_tes!J52/RES_hhdet_in_fec!J52)</f>
        <v>0.57732221438463138</v>
      </c>
      <c r="K52" s="112">
        <f>IF(RES_hhdet_in_tes!K52=0,"",RES_hhdet_in_tes!K52/RES_hhdet_in_fec!K52)</f>
        <v>0.58181945099999499</v>
      </c>
      <c r="L52" s="112">
        <f>IF(RES_hhdet_in_tes!L52=0,"",RES_hhdet_in_tes!L52/RES_hhdet_in_fec!L52)</f>
        <v>0.58715824030059371</v>
      </c>
      <c r="M52" s="112">
        <f>IF(RES_hhdet_in_tes!M52=0,"",RES_hhdet_in_tes!M52/RES_hhdet_in_fec!M52)</f>
        <v>0.59838696508127498</v>
      </c>
      <c r="N52" s="112">
        <f>IF(RES_hhdet_in_tes!N52=0,"",RES_hhdet_in_tes!N52/RES_hhdet_in_fec!N52)</f>
        <v>0.61710797857100808</v>
      </c>
      <c r="O52" s="112" t="str">
        <f>IF(RES_hhdet_in_tes!O52=0,"",RES_hhdet_in_tes!O52/RES_hhdet_in_fec!O52)</f>
        <v/>
      </c>
      <c r="P52" s="112" t="str">
        <f>IF(RES_hhdet_in_tes!P52=0,"",RES_hhdet_in_tes!P52/RES_hhdet_in_fec!P52)</f>
        <v/>
      </c>
      <c r="Q52" s="112">
        <f>IF(RES_hhdet_in_tes!Q52=0,"",RES_hhdet_in_tes!Q52/RES_hhdet_in_fec!Q52)</f>
        <v>0.70870793527494702</v>
      </c>
      <c r="R52" s="112">
        <f>IF(RES_hhdet_in_tes!R52=0,"",RES_hhdet_in_tes!R52/RES_hhdet_in_fec!R52)</f>
        <v>0.72927788365521296</v>
      </c>
      <c r="S52" s="112" t="str">
        <f>IF(RES_hhdet_in_tes!S52=0,"",RES_hhdet_in_tes!S52/RES_hhdet_in_fec!S52)</f>
        <v/>
      </c>
      <c r="T52" s="112" t="str">
        <f>IF(RES_hhdet_in_tes!T52=0,"",RES_hhdet_in_tes!T52/RES_hhdet_in_fec!T52)</f>
        <v/>
      </c>
      <c r="U52" s="112" t="str">
        <f>IF(RES_hhdet_in_tes!U52=0,"",RES_hhdet_in_tes!U52/RES_hhdet_in_fec!U52)</f>
        <v/>
      </c>
      <c r="V52" s="112">
        <f>IF(RES_hhdet_in_tes!V52=0,"",RES_hhdet_in_tes!V52/RES_hhdet_in_fec!V52)</f>
        <v>0.79285772410334543</v>
      </c>
      <c r="W52" s="112">
        <f>IF(RES_hhdet_in_tes!W52=0,"",RES_hhdet_in_tes!W52/RES_hhdet_in_fec!W52)</f>
        <v>0.79795954089688592</v>
      </c>
      <c r="DA52" s="131" t="s">
        <v>3634</v>
      </c>
    </row>
    <row r="53" spans="1:105" ht="12" customHeight="1" x14ac:dyDescent="0.25">
      <c r="A53" s="103" t="s">
        <v>52</v>
      </c>
      <c r="B53" s="113"/>
      <c r="C53" s="113">
        <f>IF(RES_hhdet_in_tes!C53=0,"",RES_hhdet_in_tes!C53/RES_hhdet_in_fec!C53)</f>
        <v>1</v>
      </c>
      <c r="D53" s="113">
        <f>IF(RES_hhdet_in_tes!D53=0,"",RES_hhdet_in_tes!D53/RES_hhdet_in_fec!D53)</f>
        <v>1</v>
      </c>
      <c r="E53" s="113">
        <f>IF(RES_hhdet_in_tes!E53=0,"",RES_hhdet_in_tes!E53/RES_hhdet_in_fec!E53)</f>
        <v>1</v>
      </c>
      <c r="F53" s="113">
        <f>IF(RES_hhdet_in_tes!F53=0,"",RES_hhdet_in_tes!F53/RES_hhdet_in_fec!F53)</f>
        <v>1</v>
      </c>
      <c r="G53" s="113">
        <f>IF(RES_hhdet_in_tes!G53=0,"",RES_hhdet_in_tes!G53/RES_hhdet_in_fec!G53)</f>
        <v>1</v>
      </c>
      <c r="H53" s="113">
        <f>IF(RES_hhdet_in_tes!H53=0,"",RES_hhdet_in_tes!H53/RES_hhdet_in_fec!H53)</f>
        <v>1</v>
      </c>
      <c r="I53" s="113">
        <f>IF(RES_hhdet_in_tes!I53=0,"",RES_hhdet_in_tes!I53/RES_hhdet_in_fec!I53)</f>
        <v>1</v>
      </c>
      <c r="J53" s="113">
        <f>IF(RES_hhdet_in_tes!J53=0,"",RES_hhdet_in_tes!J53/RES_hhdet_in_fec!J53)</f>
        <v>1</v>
      </c>
      <c r="K53" s="113">
        <f>IF(RES_hhdet_in_tes!K53=0,"",RES_hhdet_in_tes!K53/RES_hhdet_in_fec!K53)</f>
        <v>1</v>
      </c>
      <c r="L53" s="113">
        <f>IF(RES_hhdet_in_tes!L53=0,"",RES_hhdet_in_tes!L53/RES_hhdet_in_fec!L53)</f>
        <v>1</v>
      </c>
      <c r="M53" s="113">
        <f>IF(RES_hhdet_in_tes!M53=0,"",RES_hhdet_in_tes!M53/RES_hhdet_in_fec!M53)</f>
        <v>1</v>
      </c>
      <c r="N53" s="113">
        <f>IF(RES_hhdet_in_tes!N53=0,"",RES_hhdet_in_tes!N53/RES_hhdet_in_fec!N53)</f>
        <v>1</v>
      </c>
      <c r="O53" s="113" t="str">
        <f>IF(RES_hhdet_in_tes!O53=0,"",RES_hhdet_in_tes!O53/RES_hhdet_in_fec!O53)</f>
        <v/>
      </c>
      <c r="P53" s="113" t="str">
        <f>IF(RES_hhdet_in_tes!P53=0,"",RES_hhdet_in_tes!P53/RES_hhdet_in_fec!P53)</f>
        <v/>
      </c>
      <c r="Q53" s="113">
        <f>IF(RES_hhdet_in_tes!Q53=0,"",RES_hhdet_in_tes!Q53/RES_hhdet_in_fec!Q53)</f>
        <v>1</v>
      </c>
      <c r="R53" s="113">
        <f>IF(RES_hhdet_in_tes!R53=0,"",RES_hhdet_in_tes!R53/RES_hhdet_in_fec!R53)</f>
        <v>1</v>
      </c>
      <c r="S53" s="113" t="str">
        <f>IF(RES_hhdet_in_tes!S53=0,"",RES_hhdet_in_tes!S53/RES_hhdet_in_fec!S53)</f>
        <v/>
      </c>
      <c r="T53" s="113" t="str">
        <f>IF(RES_hhdet_in_tes!T53=0,"",RES_hhdet_in_tes!T53/RES_hhdet_in_fec!T53)</f>
        <v/>
      </c>
      <c r="U53" s="113" t="str">
        <f>IF(RES_hhdet_in_tes!U53=0,"",RES_hhdet_in_tes!U53/RES_hhdet_in_fec!U53)</f>
        <v/>
      </c>
      <c r="V53" s="113">
        <f>IF(RES_hhdet_in_tes!V53=0,"",RES_hhdet_in_tes!V53/RES_hhdet_in_fec!V53)</f>
        <v>1</v>
      </c>
      <c r="W53" s="113">
        <f>IF(RES_hhdet_in_tes!W53=0,"",RES_hhdet_in_tes!W53/RES_hhdet_in_fec!W53)</f>
        <v>1</v>
      </c>
      <c r="DA53" s="132" t="s">
        <v>3635</v>
      </c>
    </row>
    <row r="54" spans="1:105" ht="12" customHeight="1" x14ac:dyDescent="0.25">
      <c r="A54" s="106" t="s">
        <v>122</v>
      </c>
      <c r="B54" s="112"/>
      <c r="C54" s="112">
        <f>IF(RES_hhdet_in_tes!C54=0,"",RES_hhdet_in_tes!C54/RES_hhdet_in_fec!C54)</f>
        <v>0.6950914659879166</v>
      </c>
      <c r="D54" s="112">
        <f>IF(RES_hhdet_in_tes!D54=0,"",RES_hhdet_in_tes!D54/RES_hhdet_in_fec!D54)</f>
        <v>0.69624571261176371</v>
      </c>
      <c r="E54" s="112">
        <f>IF(RES_hhdet_in_tes!E54=0,"",RES_hhdet_in_tes!E54/RES_hhdet_in_fec!E54)</f>
        <v>0.6974887371246149</v>
      </c>
      <c r="F54" s="112">
        <f>IF(RES_hhdet_in_tes!F54=0,"",RES_hhdet_in_tes!F54/RES_hhdet_in_fec!F54)</f>
        <v>0.69874370202331948</v>
      </c>
      <c r="G54" s="112">
        <f>IF(RES_hhdet_in_tes!G54=0,"",RES_hhdet_in_tes!G54/RES_hhdet_in_fec!G54)</f>
        <v>0.70008113775384251</v>
      </c>
      <c r="H54" s="112">
        <f>IF(RES_hhdet_in_tes!H54=0,"",RES_hhdet_in_tes!H54/RES_hhdet_in_fec!H54)</f>
        <v>0.7014931388014719</v>
      </c>
      <c r="I54" s="112">
        <f>IF(RES_hhdet_in_tes!I54=0,"",RES_hhdet_in_tes!I54/RES_hhdet_in_fec!I54)</f>
        <v>0.70299807439451412</v>
      </c>
      <c r="J54" s="112" t="str">
        <f>IF(RES_hhdet_in_tes!J54=0,"",RES_hhdet_in_tes!J54/RES_hhdet_in_fec!J54)</f>
        <v/>
      </c>
      <c r="K54" s="112" t="str">
        <f>IF(RES_hhdet_in_tes!K54=0,"",RES_hhdet_in_tes!K54/RES_hhdet_in_fec!K54)</f>
        <v/>
      </c>
      <c r="L54" s="112">
        <f>IF(RES_hhdet_in_tes!L54=0,"",RES_hhdet_in_tes!L54/RES_hhdet_in_fec!L54)</f>
        <v>0.70872995317775178</v>
      </c>
      <c r="M54" s="112">
        <f>IF(RES_hhdet_in_tes!M54=0,"",RES_hhdet_in_tes!M54/RES_hhdet_in_fec!M54)</f>
        <v>0.71263676535141618</v>
      </c>
      <c r="N54" s="112">
        <f>IF(RES_hhdet_in_tes!N54=0,"",RES_hhdet_in_tes!N54/RES_hhdet_in_fec!N54)</f>
        <v>0.71894978259673337</v>
      </c>
      <c r="O54" s="112">
        <f>IF(RES_hhdet_in_tes!O54=0,"",RES_hhdet_in_tes!O54/RES_hhdet_in_fec!O54)</f>
        <v>0.72851133596274276</v>
      </c>
      <c r="P54" s="112">
        <f>IF(RES_hhdet_in_tes!P54=0,"",RES_hhdet_in_tes!P54/RES_hhdet_in_fec!P54)</f>
        <v>0.74094968947205964</v>
      </c>
      <c r="Q54" s="112" t="str">
        <f>IF(RES_hhdet_in_tes!Q54=0,"",RES_hhdet_in_tes!Q54/RES_hhdet_in_fec!Q54)</f>
        <v/>
      </c>
      <c r="R54" s="112" t="str">
        <f>IF(RES_hhdet_in_tes!R54=0,"",RES_hhdet_in_tes!R54/RES_hhdet_in_fec!R54)</f>
        <v/>
      </c>
      <c r="S54" s="112" t="str">
        <f>IF(RES_hhdet_in_tes!S54=0,"",RES_hhdet_in_tes!S54/RES_hhdet_in_fec!S54)</f>
        <v/>
      </c>
      <c r="T54" s="112">
        <f>IF(RES_hhdet_in_tes!T54=0,"",RES_hhdet_in_tes!T54/RES_hhdet_in_fec!T54)</f>
        <v>0.77896200208741229</v>
      </c>
      <c r="U54" s="112">
        <f>IF(RES_hhdet_in_tes!U54=0,"",RES_hhdet_in_tes!U54/RES_hhdet_in_fec!U54)</f>
        <v>0.78684810275434169</v>
      </c>
      <c r="V54" s="112" t="str">
        <f>IF(RES_hhdet_in_tes!V54=0,"",RES_hhdet_in_tes!V54/RES_hhdet_in_fec!V54)</f>
        <v/>
      </c>
      <c r="W54" s="112">
        <f>IF(RES_hhdet_in_tes!W54=0,"",RES_hhdet_in_tes!W54/RES_hhdet_in_fec!W54)</f>
        <v>0.79937142756723689</v>
      </c>
      <c r="DA54" s="131" t="s">
        <v>3636</v>
      </c>
    </row>
    <row r="55" spans="1:105" ht="12" customHeight="1" x14ac:dyDescent="0.25">
      <c r="A55" s="107" t="s">
        <v>121</v>
      </c>
      <c r="B55" s="113"/>
      <c r="C55" s="113">
        <f>IF(RES_hhdet_in_tes!C55=0,"",RES_hhdet_in_tes!C55/RES_hhdet_in_fec!C55)</f>
        <v>0.8207718770239758</v>
      </c>
      <c r="D55" s="113">
        <f>IF(RES_hhdet_in_tes!D55=0,"",RES_hhdet_in_tes!D55/RES_hhdet_in_fec!D55)</f>
        <v>0.82090524559987443</v>
      </c>
      <c r="E55" s="113">
        <f>IF(RES_hhdet_in_tes!E55=0,"",RES_hhdet_in_tes!E55/RES_hhdet_in_fec!E55)</f>
        <v>0.8221255452701216</v>
      </c>
      <c r="F55" s="113">
        <f>IF(RES_hhdet_in_tes!F55=0,"",RES_hhdet_in_tes!F55/RES_hhdet_in_fec!F55)</f>
        <v>0.82106655922001759</v>
      </c>
      <c r="G55" s="113">
        <f>IF(RES_hhdet_in_tes!G55=0,"",RES_hhdet_in_tes!G55/RES_hhdet_in_fec!G55)</f>
        <v>0.82235081711328395</v>
      </c>
      <c r="H55" s="113">
        <f>IF(RES_hhdet_in_tes!H55=0,"",RES_hhdet_in_tes!H55/RES_hhdet_in_fec!H55)</f>
        <v>0.82696144677239958</v>
      </c>
      <c r="I55" s="113">
        <f>IF(RES_hhdet_in_tes!I55=0,"",RES_hhdet_in_tes!I55/RES_hhdet_in_fec!I55)</f>
        <v>0.82594491558056726</v>
      </c>
      <c r="J55" s="113">
        <f>IF(RES_hhdet_in_tes!J55=0,"",RES_hhdet_in_tes!J55/RES_hhdet_in_fec!J55)</f>
        <v>0.82742063075014083</v>
      </c>
      <c r="K55" s="113" t="str">
        <f>IF(RES_hhdet_in_tes!K55=0,"",RES_hhdet_in_tes!K55/RES_hhdet_in_fec!K55)</f>
        <v/>
      </c>
      <c r="L55" s="113">
        <f>IF(RES_hhdet_in_tes!L55=0,"",RES_hhdet_in_tes!L55/RES_hhdet_in_fec!L55)</f>
        <v>0.84272667822294944</v>
      </c>
      <c r="M55" s="113">
        <f>IF(RES_hhdet_in_tes!M55=0,"",RES_hhdet_in_tes!M55/RES_hhdet_in_fec!M55)</f>
        <v>0.83542442572752429</v>
      </c>
      <c r="N55" s="113">
        <f>IF(RES_hhdet_in_tes!N55=0,"",RES_hhdet_in_tes!N55/RES_hhdet_in_fec!N55)</f>
        <v>0.84868452370412129</v>
      </c>
      <c r="O55" s="113">
        <f>IF(RES_hhdet_in_tes!O55=0,"",RES_hhdet_in_tes!O55/RES_hhdet_in_fec!O55)</f>
        <v>0.83286103258626731</v>
      </c>
      <c r="P55" s="113">
        <f>IF(RES_hhdet_in_tes!P55=0,"",RES_hhdet_in_tes!P55/RES_hhdet_in_fec!P55)</f>
        <v>0.83058043346831256</v>
      </c>
      <c r="Q55" s="113">
        <f>IF(RES_hhdet_in_tes!Q55=0,"",RES_hhdet_in_tes!Q55/RES_hhdet_in_fec!Q55)</f>
        <v>0.87847731912769134</v>
      </c>
      <c r="R55" s="113">
        <f>IF(RES_hhdet_in_tes!R55=0,"",RES_hhdet_in_tes!R55/RES_hhdet_in_fec!R55)</f>
        <v>0.88518133842961011</v>
      </c>
      <c r="S55" s="113">
        <f>IF(RES_hhdet_in_tes!S55=0,"",RES_hhdet_in_tes!S55/RES_hhdet_in_fec!S55)</f>
        <v>0.88980177997429077</v>
      </c>
      <c r="T55" s="113">
        <f>IF(RES_hhdet_in_tes!T55=0,"",RES_hhdet_in_tes!T55/RES_hhdet_in_fec!T55)</f>
        <v>0.88108537099939832</v>
      </c>
      <c r="U55" s="113" t="str">
        <f>IF(RES_hhdet_in_tes!U55=0,"",RES_hhdet_in_tes!U55/RES_hhdet_in_fec!U55)</f>
        <v/>
      </c>
      <c r="V55" s="113">
        <f>IF(RES_hhdet_in_tes!V55=0,"",RES_hhdet_in_tes!V55/RES_hhdet_in_fec!V55)</f>
        <v>0.88990692395470539</v>
      </c>
      <c r="W55" s="113">
        <f>IF(RES_hhdet_in_tes!W55=0,"",RES_hhdet_in_tes!W55/RES_hhdet_in_fec!W55)</f>
        <v>0.88869446088349568</v>
      </c>
      <c r="DA55" s="132" t="s">
        <v>3637</v>
      </c>
    </row>
    <row r="56" spans="1:105" ht="12" customHeight="1" x14ac:dyDescent="0.25">
      <c r="A56" s="108" t="s">
        <v>53</v>
      </c>
      <c r="B56" s="111"/>
      <c r="C56" s="111">
        <f>IF(RES_hhdet_in_tes!C56=0,"",RES_hhdet_in_tes!C56/RES_hhdet_in_fec!C56)</f>
        <v>0.6950914659879166</v>
      </c>
      <c r="D56" s="111">
        <f>IF(RES_hhdet_in_tes!D56=0,"",RES_hhdet_in_tes!D56/RES_hhdet_in_fec!D56)</f>
        <v>0.69624571261176371</v>
      </c>
      <c r="E56" s="111">
        <f>IF(RES_hhdet_in_tes!E56=0,"",RES_hhdet_in_tes!E56/RES_hhdet_in_fec!E56)</f>
        <v>0.6974887371246149</v>
      </c>
      <c r="F56" s="111">
        <f>IF(RES_hhdet_in_tes!F56=0,"",RES_hhdet_in_tes!F56/RES_hhdet_in_fec!F56)</f>
        <v>0.69874370202331948</v>
      </c>
      <c r="G56" s="111">
        <f>IF(RES_hhdet_in_tes!G56=0,"",RES_hhdet_in_tes!G56/RES_hhdet_in_fec!G56)</f>
        <v>0.70008113775384251</v>
      </c>
      <c r="H56" s="111">
        <f>IF(RES_hhdet_in_tes!H56=0,"",RES_hhdet_in_tes!H56/RES_hhdet_in_fec!H56)</f>
        <v>0.70149313880147202</v>
      </c>
      <c r="I56" s="111">
        <f>IF(RES_hhdet_in_tes!I56=0,"",RES_hhdet_in_tes!I56/RES_hhdet_in_fec!I56)</f>
        <v>0.70299807439451412</v>
      </c>
      <c r="J56" s="111">
        <f>IF(RES_hhdet_in_tes!J56=0,"",RES_hhdet_in_tes!J56/RES_hhdet_in_fec!J56)</f>
        <v>0.70466947362213905</v>
      </c>
      <c r="K56" s="111" t="str">
        <f>IF(RES_hhdet_in_tes!K56=0,"",RES_hhdet_in_tes!K56/RES_hhdet_in_fec!K56)</f>
        <v/>
      </c>
      <c r="L56" s="111">
        <f>IF(RES_hhdet_in_tes!L56=0,"",RES_hhdet_in_tes!L56/RES_hhdet_in_fec!L56)</f>
        <v>0.70872995317775178</v>
      </c>
      <c r="M56" s="111">
        <f>IF(RES_hhdet_in_tes!M56=0,"",RES_hhdet_in_tes!M56/RES_hhdet_in_fec!M56)</f>
        <v>0.71263676535141618</v>
      </c>
      <c r="N56" s="111">
        <f>IF(RES_hhdet_in_tes!N56=0,"",RES_hhdet_in_tes!N56/RES_hhdet_in_fec!N56)</f>
        <v>0.71894978259673337</v>
      </c>
      <c r="O56" s="111">
        <f>IF(RES_hhdet_in_tes!O56=0,"",RES_hhdet_in_tes!O56/RES_hhdet_in_fec!O56)</f>
        <v>0.72851133596274276</v>
      </c>
      <c r="P56" s="111">
        <f>IF(RES_hhdet_in_tes!P56=0,"",RES_hhdet_in_tes!P56/RES_hhdet_in_fec!P56)</f>
        <v>0.74094968947205964</v>
      </c>
      <c r="Q56" s="111">
        <f>IF(RES_hhdet_in_tes!Q56=0,"",RES_hhdet_in_tes!Q56/RES_hhdet_in_fec!Q56)</f>
        <v>0.75315470571002974</v>
      </c>
      <c r="R56" s="111">
        <f>IF(RES_hhdet_in_tes!R56=0,"",RES_hhdet_in_tes!R56/RES_hhdet_in_fec!R56)</f>
        <v>0.76190394088090674</v>
      </c>
      <c r="S56" s="111">
        <f>IF(RES_hhdet_in_tes!S56=0,"",RES_hhdet_in_tes!S56/RES_hhdet_in_fec!S56)</f>
        <v>0.7705669218798481</v>
      </c>
      <c r="T56" s="111">
        <f>IF(RES_hhdet_in_tes!T56=0,"",RES_hhdet_in_tes!T56/RES_hhdet_in_fec!T56)</f>
        <v>0.77896200208741229</v>
      </c>
      <c r="U56" s="111" t="str">
        <f>IF(RES_hhdet_in_tes!U56=0,"",RES_hhdet_in_tes!U56/RES_hhdet_in_fec!U56)</f>
        <v/>
      </c>
      <c r="V56" s="111">
        <f>IF(RES_hhdet_in_tes!V56=0,"",RES_hhdet_in_tes!V56/RES_hhdet_in_fec!V56)</f>
        <v>0.79385536081038799</v>
      </c>
      <c r="W56" s="111">
        <f>IF(RES_hhdet_in_tes!W56=0,"",RES_hhdet_in_tes!W56/RES_hhdet_in_fec!W56)</f>
        <v>0.79937142756723689</v>
      </c>
      <c r="DA56" s="63" t="s">
        <v>3638</v>
      </c>
    </row>
    <row r="57" spans="1:105" ht="12" customHeight="1" x14ac:dyDescent="0.25">
      <c r="A57" s="108" t="s">
        <v>52</v>
      </c>
      <c r="B57" s="111"/>
      <c r="C57" s="111">
        <f>IF(RES_hhdet_in_tes!C57=0,"",RES_hhdet_in_tes!C57/RES_hhdet_in_fec!C57)</f>
        <v>1</v>
      </c>
      <c r="D57" s="111">
        <f>IF(RES_hhdet_in_tes!D57=0,"",RES_hhdet_in_tes!D57/RES_hhdet_in_fec!D57)</f>
        <v>1</v>
      </c>
      <c r="E57" s="111">
        <f>IF(RES_hhdet_in_tes!E57=0,"",RES_hhdet_in_tes!E57/RES_hhdet_in_fec!E57)</f>
        <v>1</v>
      </c>
      <c r="F57" s="111">
        <f>IF(RES_hhdet_in_tes!F57=0,"",RES_hhdet_in_tes!F57/RES_hhdet_in_fec!F57)</f>
        <v>1</v>
      </c>
      <c r="G57" s="111">
        <f>IF(RES_hhdet_in_tes!G57=0,"",RES_hhdet_in_tes!G57/RES_hhdet_in_fec!G57)</f>
        <v>1</v>
      </c>
      <c r="H57" s="111">
        <f>IF(RES_hhdet_in_tes!H57=0,"",RES_hhdet_in_tes!H57/RES_hhdet_in_fec!H57)</f>
        <v>1</v>
      </c>
      <c r="I57" s="111">
        <f>IF(RES_hhdet_in_tes!I57=0,"",RES_hhdet_in_tes!I57/RES_hhdet_in_fec!I57)</f>
        <v>1</v>
      </c>
      <c r="J57" s="111">
        <f>IF(RES_hhdet_in_tes!J57=0,"",RES_hhdet_in_tes!J57/RES_hhdet_in_fec!J57)</f>
        <v>1</v>
      </c>
      <c r="K57" s="111" t="str">
        <f>IF(RES_hhdet_in_tes!K57=0,"",RES_hhdet_in_tes!K57/RES_hhdet_in_fec!K57)</f>
        <v/>
      </c>
      <c r="L57" s="111">
        <f>IF(RES_hhdet_in_tes!L57=0,"",RES_hhdet_in_tes!L57/RES_hhdet_in_fec!L57)</f>
        <v>1</v>
      </c>
      <c r="M57" s="111">
        <f>IF(RES_hhdet_in_tes!M57=0,"",RES_hhdet_in_tes!M57/RES_hhdet_in_fec!M57)</f>
        <v>1</v>
      </c>
      <c r="N57" s="111">
        <f>IF(RES_hhdet_in_tes!N57=0,"",RES_hhdet_in_tes!N57/RES_hhdet_in_fec!N57)</f>
        <v>1</v>
      </c>
      <c r="O57" s="111">
        <f>IF(RES_hhdet_in_tes!O57=0,"",RES_hhdet_in_tes!O57/RES_hhdet_in_fec!O57)</f>
        <v>1</v>
      </c>
      <c r="P57" s="111">
        <f>IF(RES_hhdet_in_tes!P57=0,"",RES_hhdet_in_tes!P57/RES_hhdet_in_fec!P57)</f>
        <v>1</v>
      </c>
      <c r="Q57" s="111">
        <f>IF(RES_hhdet_in_tes!Q57=0,"",RES_hhdet_in_tes!Q57/RES_hhdet_in_fec!Q57)</f>
        <v>1</v>
      </c>
      <c r="R57" s="111">
        <f>IF(RES_hhdet_in_tes!R57=0,"",RES_hhdet_in_tes!R57/RES_hhdet_in_fec!R57)</f>
        <v>1</v>
      </c>
      <c r="S57" s="111">
        <f>IF(RES_hhdet_in_tes!S57=0,"",RES_hhdet_in_tes!S57/RES_hhdet_in_fec!S57)</f>
        <v>1</v>
      </c>
      <c r="T57" s="111">
        <f>IF(RES_hhdet_in_tes!T57=0,"",RES_hhdet_in_tes!T57/RES_hhdet_in_fec!T57)</f>
        <v>1</v>
      </c>
      <c r="U57" s="111" t="str">
        <f>IF(RES_hhdet_in_tes!U57=0,"",RES_hhdet_in_tes!U57/RES_hhdet_in_fec!U57)</f>
        <v/>
      </c>
      <c r="V57" s="111">
        <f>IF(RES_hhdet_in_tes!V57=0,"",RES_hhdet_in_tes!V57/RES_hhdet_in_fec!V57)</f>
        <v>1</v>
      </c>
      <c r="W57" s="111">
        <f>IF(RES_hhdet_in_tes!W57=0,"",RES_hhdet_in_tes!W57/RES_hhdet_in_fec!W57)</f>
        <v>1</v>
      </c>
      <c r="DA57" s="63" t="s">
        <v>3639</v>
      </c>
    </row>
    <row r="58" spans="1:105" ht="12" customHeight="1" x14ac:dyDescent="0.25">
      <c r="A58" s="121" t="s">
        <v>54</v>
      </c>
      <c r="B58" s="124"/>
      <c r="C58" s="124">
        <f>IF(RES_hhdet_in_tes!C58=0,"",RES_hhdet_in_tes!C58/RES_hhdet_in_fec!C58)</f>
        <v>0.75838783525168696</v>
      </c>
      <c r="D58" s="124">
        <f>IF(RES_hhdet_in_tes!D58=0,"",RES_hhdet_in_tes!D58/RES_hhdet_in_fec!D58)</f>
        <v>0.77483667636854126</v>
      </c>
      <c r="E58" s="124">
        <f>IF(RES_hhdet_in_tes!E58=0,"",RES_hhdet_in_tes!E58/RES_hhdet_in_fec!E58)</f>
        <v>0.77629119876105024</v>
      </c>
      <c r="F58" s="124">
        <f>IF(RES_hhdet_in_tes!F58=0,"",RES_hhdet_in_tes!F58/RES_hhdet_in_fec!F58)</f>
        <v>0.75649238815954223</v>
      </c>
      <c r="G58" s="124">
        <f>IF(RES_hhdet_in_tes!G58=0,"",RES_hhdet_in_tes!G58/RES_hhdet_in_fec!G58)</f>
        <v>0.68717776159531929</v>
      </c>
      <c r="H58" s="124">
        <f>IF(RES_hhdet_in_tes!H58=0,"",RES_hhdet_in_tes!H58/RES_hhdet_in_fec!H58)</f>
        <v>0.72416270147714645</v>
      </c>
      <c r="I58" s="124">
        <f>IF(RES_hhdet_in_tes!I58=0,"",RES_hhdet_in_tes!I58/RES_hhdet_in_fec!I58)</f>
        <v>0.78237444202471818</v>
      </c>
      <c r="J58" s="124">
        <f>IF(RES_hhdet_in_tes!J58=0,"",RES_hhdet_in_tes!J58/RES_hhdet_in_fec!J58)</f>
        <v>0.78083735174286706</v>
      </c>
      <c r="K58" s="124">
        <f>IF(RES_hhdet_in_tes!K58=0,"",RES_hhdet_in_tes!K58/RES_hhdet_in_fec!K58)</f>
        <v>0.73570013297046288</v>
      </c>
      <c r="L58" s="124">
        <f>IF(RES_hhdet_in_tes!L58=0,"",RES_hhdet_in_tes!L58/RES_hhdet_in_fec!L58)</f>
        <v>0.7859377178091782</v>
      </c>
      <c r="M58" s="124">
        <f>IF(RES_hhdet_in_tes!M58=0,"",RES_hhdet_in_tes!M58/RES_hhdet_in_fec!M58)</f>
        <v>0.78804982036878335</v>
      </c>
      <c r="N58" s="124">
        <f>IF(RES_hhdet_in_tes!N58=0,"",RES_hhdet_in_tes!N58/RES_hhdet_in_fec!N58)</f>
        <v>0.79005240622434048</v>
      </c>
      <c r="O58" s="124">
        <f>IF(RES_hhdet_in_tes!O58=0,"",RES_hhdet_in_tes!O58/RES_hhdet_in_fec!O58)</f>
        <v>0.7871743582894688</v>
      </c>
      <c r="P58" s="124">
        <f>IF(RES_hhdet_in_tes!P58=0,"",RES_hhdet_in_tes!P58/RES_hhdet_in_fec!P58)</f>
        <v>0.78611674629415962</v>
      </c>
      <c r="Q58" s="124">
        <f>IF(RES_hhdet_in_tes!Q58=0,"",RES_hhdet_in_tes!Q58/RES_hhdet_in_fec!Q58)</f>
        <v>0.808404813493106</v>
      </c>
      <c r="R58" s="124">
        <f>IF(RES_hhdet_in_tes!R58=0,"",RES_hhdet_in_tes!R58/RES_hhdet_in_fec!R58)</f>
        <v>0.8045763918887382</v>
      </c>
      <c r="S58" s="124">
        <f>IF(RES_hhdet_in_tes!S58=0,"",RES_hhdet_in_tes!S58/RES_hhdet_in_fec!S58)</f>
        <v>0.81190811173368727</v>
      </c>
      <c r="T58" s="124">
        <f>IF(RES_hhdet_in_tes!T58=0,"",RES_hhdet_in_tes!T58/RES_hhdet_in_fec!T58)</f>
        <v>0.83009994182008651</v>
      </c>
      <c r="U58" s="124">
        <f>IF(RES_hhdet_in_tes!U58=0,"",RES_hhdet_in_tes!U58/RES_hhdet_in_fec!U58)</f>
        <v>0.83618364967742675</v>
      </c>
      <c r="V58" s="124">
        <f>IF(RES_hhdet_in_tes!V58=0,"",RES_hhdet_in_tes!V58/RES_hhdet_in_fec!V58)</f>
        <v>0.84003560797857391</v>
      </c>
      <c r="W58" s="124">
        <f>IF(RES_hhdet_in_tes!W58=0,"",RES_hhdet_in_tes!W58/RES_hhdet_in_fec!W58)</f>
        <v>0.8853853268297146</v>
      </c>
      <c r="DA58" s="130" t="s">
        <v>3640</v>
      </c>
    </row>
    <row r="59" spans="1:105" ht="12" customHeight="1" x14ac:dyDescent="0.25">
      <c r="A59" s="97" t="s">
        <v>50</v>
      </c>
      <c r="B59" s="111"/>
      <c r="C59" s="111">
        <f>IF(RES_hhdet_in_tes!C59=0,"",RES_hhdet_in_tes!C59/RES_hhdet_in_fec!C59)</f>
        <v>0.62151141347791372</v>
      </c>
      <c r="D59" s="111">
        <f>IF(RES_hhdet_in_tes!D59=0,"",RES_hhdet_in_tes!D59/RES_hhdet_in_fec!D59)</f>
        <v>0.62167266844071112</v>
      </c>
      <c r="E59" s="111">
        <f>IF(RES_hhdet_in_tes!E59=0,"",RES_hhdet_in_tes!E59/RES_hhdet_in_fec!E59)</f>
        <v>0.62183164921710088</v>
      </c>
      <c r="F59" s="111">
        <f>IF(RES_hhdet_in_tes!F59=0,"",RES_hhdet_in_tes!F59/RES_hhdet_in_fec!F59)</f>
        <v>0.62199031987716236</v>
      </c>
      <c r="G59" s="111">
        <f>IF(RES_hhdet_in_tes!G59=0,"",RES_hhdet_in_tes!G59/RES_hhdet_in_fec!G59)</f>
        <v>0.62214689614530794</v>
      </c>
      <c r="H59" s="111">
        <f>IF(RES_hhdet_in_tes!H59=0,"",RES_hhdet_in_tes!H59/RES_hhdet_in_fec!H59)</f>
        <v>0.6223015963941545</v>
      </c>
      <c r="I59" s="111" t="str">
        <f>IF(RES_hhdet_in_tes!I59=0,"",RES_hhdet_in_tes!I59/RES_hhdet_in_fec!I59)</f>
        <v/>
      </c>
      <c r="J59" s="111">
        <f>IF(RES_hhdet_in_tes!J59=0,"",RES_hhdet_in_tes!J59/RES_hhdet_in_fec!J59)</f>
        <v>0.6226022488246139</v>
      </c>
      <c r="K59" s="111">
        <f>IF(RES_hhdet_in_tes!K59=0,"",RES_hhdet_in_tes!K59/RES_hhdet_in_fec!K59)</f>
        <v>0.62274486854805666</v>
      </c>
      <c r="L59" s="111">
        <f>IF(RES_hhdet_in_tes!L59=0,"",RES_hhdet_in_tes!L59/RES_hhdet_in_fec!L59)</f>
        <v>0.62288143044006716</v>
      </c>
      <c r="M59" s="111">
        <f>IF(RES_hhdet_in_tes!M59=0,"",RES_hhdet_in_tes!M59/RES_hhdet_in_fec!M59)</f>
        <v>0.62295491881840093</v>
      </c>
      <c r="N59" s="111">
        <f>IF(RES_hhdet_in_tes!N59=0,"",RES_hhdet_in_tes!N59/RES_hhdet_in_fec!N59)</f>
        <v>0.62295491881840093</v>
      </c>
      <c r="O59" s="111">
        <f>IF(RES_hhdet_in_tes!O59=0,"",RES_hhdet_in_tes!O59/RES_hhdet_in_fec!O59)</f>
        <v>0.62295491881840093</v>
      </c>
      <c r="P59" s="111">
        <f>IF(RES_hhdet_in_tes!P59=0,"",RES_hhdet_in_tes!P59/RES_hhdet_in_fec!P59)</f>
        <v>0.62295491881840093</v>
      </c>
      <c r="Q59" s="111">
        <f>IF(RES_hhdet_in_tes!Q59=0,"",RES_hhdet_in_tes!Q59/RES_hhdet_in_fec!Q59)</f>
        <v>0.62295491881840093</v>
      </c>
      <c r="R59" s="111">
        <f>IF(RES_hhdet_in_tes!R59=0,"",RES_hhdet_in_tes!R59/RES_hhdet_in_fec!R59)</f>
        <v>0.62341919623434738</v>
      </c>
      <c r="S59" s="111">
        <f>IF(RES_hhdet_in_tes!S59=0,"",RES_hhdet_in_tes!S59/RES_hhdet_in_fec!S59)</f>
        <v>0.62417839500274386</v>
      </c>
      <c r="T59" s="111">
        <f>IF(RES_hhdet_in_tes!T59=0,"",RES_hhdet_in_tes!T59/RES_hhdet_in_fec!T59)</f>
        <v>0.62506412689920565</v>
      </c>
      <c r="U59" s="111">
        <f>IF(RES_hhdet_in_tes!U59=0,"",RES_hhdet_in_tes!U59/RES_hhdet_in_fec!U59)</f>
        <v>0.62598149207768417</v>
      </c>
      <c r="V59" s="111">
        <f>IF(RES_hhdet_in_tes!V59=0,"",RES_hhdet_in_tes!V59/RES_hhdet_in_fec!V59)</f>
        <v>0.62683559069212968</v>
      </c>
      <c r="W59" s="111">
        <f>IF(RES_hhdet_in_tes!W59=0,"",RES_hhdet_in_tes!W59/RES_hhdet_in_fec!W59)</f>
        <v>0.62762642274254177</v>
      </c>
      <c r="DA59" s="63" t="s">
        <v>3641</v>
      </c>
    </row>
    <row r="60" spans="1:105" ht="12" customHeight="1" x14ac:dyDescent="0.25">
      <c r="A60" s="109" t="s">
        <v>120</v>
      </c>
      <c r="B60" s="45"/>
      <c r="C60" s="45">
        <f>IF(RES_hhdet_in_tes!C60=0,"",RES_hhdet_in_tes!C60/RES_hhdet_in_fec!C60)</f>
        <v>0.77351931512008176</v>
      </c>
      <c r="D60" s="45">
        <f>IF(RES_hhdet_in_tes!D60=0,"",RES_hhdet_in_tes!D60/RES_hhdet_in_fec!D60)</f>
        <v>0.77490165888867235</v>
      </c>
      <c r="E60" s="45">
        <f>IF(RES_hhdet_in_tes!E60=0,"",RES_hhdet_in_tes!E60/RES_hhdet_in_fec!E60)</f>
        <v>0.77633511837927716</v>
      </c>
      <c r="F60" s="45">
        <f>IF(RES_hhdet_in_tes!F60=0,"",RES_hhdet_in_tes!F60/RES_hhdet_in_fec!F60)</f>
        <v>0.77777554819561123</v>
      </c>
      <c r="G60" s="45">
        <f>IF(RES_hhdet_in_tes!G60=0,"",RES_hhdet_in_tes!G60/RES_hhdet_in_fec!G60)</f>
        <v>0.77926305258534245</v>
      </c>
      <c r="H60" s="45">
        <f>IF(RES_hhdet_in_tes!H60=0,"",RES_hhdet_in_tes!H60/RES_hhdet_in_fec!H60)</f>
        <v>0.78079272329911253</v>
      </c>
      <c r="I60" s="45">
        <f>IF(RES_hhdet_in_tes!I60=0,"",RES_hhdet_in_tes!I60/RES_hhdet_in_fec!I60)</f>
        <v>0.78237444202471818</v>
      </c>
      <c r="J60" s="45">
        <f>IF(RES_hhdet_in_tes!J60=0,"",RES_hhdet_in_tes!J60/RES_hhdet_in_fec!J60)</f>
        <v>0.78404869054914339</v>
      </c>
      <c r="K60" s="45">
        <f>IF(RES_hhdet_in_tes!K60=0,"",RES_hhdet_in_tes!K60/RES_hhdet_in_fec!K60)</f>
        <v>0.78584988903929975</v>
      </c>
      <c r="L60" s="45">
        <f>IF(RES_hhdet_in_tes!L60=0,"",RES_hhdet_in_tes!L60/RES_hhdet_in_fec!L60)</f>
        <v>0.78778724630099184</v>
      </c>
      <c r="M60" s="45">
        <f>IF(RES_hhdet_in_tes!M60=0,"",RES_hhdet_in_tes!M60/RES_hhdet_in_fec!M60)</f>
        <v>0.79042308337404588</v>
      </c>
      <c r="N60" s="45">
        <f>IF(RES_hhdet_in_tes!N60=0,"",RES_hhdet_in_tes!N60/RES_hhdet_in_fec!N60)</f>
        <v>0.79391684846723476</v>
      </c>
      <c r="O60" s="45">
        <f>IF(RES_hhdet_in_tes!O60=0,"",RES_hhdet_in_tes!O60/RES_hhdet_in_fec!O60)</f>
        <v>0.79865623657952622</v>
      </c>
      <c r="P60" s="45">
        <f>IF(RES_hhdet_in_tes!P60=0,"",RES_hhdet_in_tes!P60/RES_hhdet_in_fec!P60)</f>
        <v>0.80484486862354221</v>
      </c>
      <c r="Q60" s="45">
        <f>IF(RES_hhdet_in_tes!Q60=0,"",RES_hhdet_in_tes!Q60/RES_hhdet_in_fec!Q60)</f>
        <v>0.81282119079881132</v>
      </c>
      <c r="R60" s="45">
        <f>IF(RES_hhdet_in_tes!R60=0,"",RES_hhdet_in_tes!R60/RES_hhdet_in_fec!R60)</f>
        <v>0.82367174721079561</v>
      </c>
      <c r="S60" s="45">
        <f>IF(RES_hhdet_in_tes!S60=0,"",RES_hhdet_in_tes!S60/RES_hhdet_in_fec!S60)</f>
        <v>0.83721425648369086</v>
      </c>
      <c r="T60" s="45">
        <f>IF(RES_hhdet_in_tes!T60=0,"",RES_hhdet_in_tes!T60/RES_hhdet_in_fec!T60)</f>
        <v>0.85177465031477217</v>
      </c>
      <c r="U60" s="45">
        <f>IF(RES_hhdet_in_tes!U60=0,"",RES_hhdet_in_tes!U60/RES_hhdet_in_fec!U60)</f>
        <v>0.865678860401356</v>
      </c>
      <c r="V60" s="45">
        <f>IF(RES_hhdet_in_tes!V60=0,"",RES_hhdet_in_tes!V60/RES_hhdet_in_fec!V60)</f>
        <v>0.87725281844074021</v>
      </c>
      <c r="W60" s="45">
        <f>IF(RES_hhdet_in_tes!W60=0,"",RES_hhdet_in_tes!W60/RES_hhdet_in_fec!W60)</f>
        <v>0.88590847822976704</v>
      </c>
      <c r="DA60" s="60" t="s">
        <v>3642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/>
      <c r="C62" s="119">
        <f>IF(RES_hhdet_in_tes!C62=0,"",RES_hhdet_in_tes!C62/RES_hhdet_in_fec!C62)</f>
        <v>0.63262355847689455</v>
      </c>
      <c r="D62" s="119">
        <f>IF(RES_hhdet_in_tes!D62=0,"",RES_hhdet_in_tes!D62/RES_hhdet_in_fec!D62)</f>
        <v>0.64163292967966168</v>
      </c>
      <c r="E62" s="119">
        <f>IF(RES_hhdet_in_tes!E62=0,"",RES_hhdet_in_tes!E62/RES_hhdet_in_fec!E62)</f>
        <v>0.66253731253267456</v>
      </c>
      <c r="F62" s="119">
        <f>IF(RES_hhdet_in_tes!F62=0,"",RES_hhdet_in_tes!F62/RES_hhdet_in_fec!F62)</f>
        <v>0.6574044605420285</v>
      </c>
      <c r="G62" s="119">
        <f>IF(RES_hhdet_in_tes!G62=0,"",RES_hhdet_in_tes!G62/RES_hhdet_in_fec!G62)</f>
        <v>0.6655624175256537</v>
      </c>
      <c r="H62" s="119">
        <f>IF(RES_hhdet_in_tes!H62=0,"",RES_hhdet_in_tes!H62/RES_hhdet_in_fec!H62)</f>
        <v>0.68489558695081854</v>
      </c>
      <c r="I62" s="119">
        <f>IF(RES_hhdet_in_tes!I62=0,"",RES_hhdet_in_tes!I62/RES_hhdet_in_fec!I62)</f>
        <v>0.68342251605969118</v>
      </c>
      <c r="J62" s="119">
        <f>IF(RES_hhdet_in_tes!J62=0,"",RES_hhdet_in_tes!J62/RES_hhdet_in_fec!J62)</f>
        <v>0.69049688878807136</v>
      </c>
      <c r="K62" s="119">
        <f>IF(RES_hhdet_in_tes!K62=0,"",RES_hhdet_in_tes!K62/RES_hhdet_in_fec!K62)</f>
        <v>0.7020489958277828</v>
      </c>
      <c r="L62" s="119">
        <f>IF(RES_hhdet_in_tes!L62=0,"",RES_hhdet_in_tes!L62/RES_hhdet_in_fec!L62)</f>
        <v>0.72864717409768065</v>
      </c>
      <c r="M62" s="119">
        <f>IF(RES_hhdet_in_tes!M62=0,"",RES_hhdet_in_tes!M62/RES_hhdet_in_fec!M62)</f>
        <v>0.736608897722282</v>
      </c>
      <c r="N62" s="119">
        <f>IF(RES_hhdet_in_tes!N62=0,"",RES_hhdet_in_tes!N62/RES_hhdet_in_fec!N62)</f>
        <v>0.74210693321730725</v>
      </c>
      <c r="O62" s="119">
        <f>IF(RES_hhdet_in_tes!O62=0,"",RES_hhdet_in_tes!O62/RES_hhdet_in_fec!O62)</f>
        <v>0.75741401257044716</v>
      </c>
      <c r="P62" s="119">
        <f>IF(RES_hhdet_in_tes!P62=0,"",RES_hhdet_in_tes!P62/RES_hhdet_in_fec!P62)</f>
        <v>0.77523856299984617</v>
      </c>
      <c r="Q62" s="119">
        <f>IF(RES_hhdet_in_tes!Q62=0,"",RES_hhdet_in_tes!Q62/RES_hhdet_in_fec!Q62)</f>
        <v>0.80336318535806794</v>
      </c>
      <c r="R62" s="119">
        <f>IF(RES_hhdet_in_tes!R62=0,"",RES_hhdet_in_tes!R62/RES_hhdet_in_fec!R62)</f>
        <v>0.80337860915779113</v>
      </c>
      <c r="S62" s="119">
        <f>IF(RES_hhdet_in_tes!S62=0,"",RES_hhdet_in_tes!S62/RES_hhdet_in_fec!S62)</f>
        <v>0.80870094676221094</v>
      </c>
      <c r="T62" s="119">
        <f>IF(RES_hhdet_in_tes!T62=0,"",RES_hhdet_in_tes!T62/RES_hhdet_in_fec!T62)</f>
        <v>0.83006555210614741</v>
      </c>
      <c r="U62" s="119">
        <f>IF(RES_hhdet_in_tes!U62=0,"",RES_hhdet_in_tes!U62/RES_hhdet_in_fec!U62)</f>
        <v>0.82829776459706861</v>
      </c>
      <c r="V62" s="119">
        <f>IF(RES_hhdet_in_tes!V62=0,"",RES_hhdet_in_tes!V62/RES_hhdet_in_fec!V62)</f>
        <v>0.84888419702666507</v>
      </c>
      <c r="W62" s="119">
        <f>IF(RES_hhdet_in_tes!W62=0,"",RES_hhdet_in_tes!W62/RES_hhdet_in_fec!W62)</f>
        <v>0.85058769375952692</v>
      </c>
      <c r="DA62" s="129" t="s">
        <v>3643</v>
      </c>
    </row>
    <row r="63" spans="1:105" ht="12.95" customHeight="1" x14ac:dyDescent="0.25">
      <c r="A63" s="121" t="s">
        <v>57</v>
      </c>
      <c r="B63" s="124"/>
      <c r="C63" s="124">
        <f>IF(RES_hhdet_in_tes!C63=0,"",RES_hhdet_in_tes!C63/RES_hhdet_in_fec!C63)</f>
        <v>0.62933030223122022</v>
      </c>
      <c r="D63" s="124">
        <f>IF(RES_hhdet_in_tes!D63=0,"",RES_hhdet_in_tes!D63/RES_hhdet_in_fec!D63)</f>
        <v>0.63787491153265208</v>
      </c>
      <c r="E63" s="124">
        <f>IF(RES_hhdet_in_tes!E63=0,"",RES_hhdet_in_tes!E63/RES_hhdet_in_fec!E63)</f>
        <v>0.64629491546184159</v>
      </c>
      <c r="F63" s="124">
        <f>IF(RES_hhdet_in_tes!F63=0,"",RES_hhdet_in_tes!F63/RES_hhdet_in_fec!F63)</f>
        <v>0.65490679708867494</v>
      </c>
      <c r="G63" s="124">
        <f>IF(RES_hhdet_in_tes!G63=0,"",RES_hhdet_in_tes!G63/RES_hhdet_in_fec!G63)</f>
        <v>0.66334092741829453</v>
      </c>
      <c r="H63" s="124">
        <f>IF(RES_hhdet_in_tes!H63=0,"",RES_hhdet_in_tes!H63/RES_hhdet_in_fec!H63)</f>
        <v>0.67169001934560979</v>
      </c>
      <c r="I63" s="124">
        <f>IF(RES_hhdet_in_tes!I63=0,"",RES_hhdet_in_tes!I63/RES_hhdet_in_fec!I63)</f>
        <v>0.68025641210770016</v>
      </c>
      <c r="J63" s="124">
        <f>IF(RES_hhdet_in_tes!J63=0,"",RES_hhdet_in_tes!J63/RES_hhdet_in_fec!J63)</f>
        <v>0.6888519506699351</v>
      </c>
      <c r="K63" s="124">
        <f>IF(RES_hhdet_in_tes!K63=0,"",RES_hhdet_in_tes!K63/RES_hhdet_in_fec!K63)</f>
        <v>0.69760911720024854</v>
      </c>
      <c r="L63" s="124">
        <f>IF(RES_hhdet_in_tes!L63=0,"",RES_hhdet_in_tes!L63/RES_hhdet_in_fec!L63)</f>
        <v>0.70659213562753109</v>
      </c>
      <c r="M63" s="124">
        <f>IF(RES_hhdet_in_tes!M63=0,"",RES_hhdet_in_tes!M63/RES_hhdet_in_fec!M63)</f>
        <v>0.71816622703369537</v>
      </c>
      <c r="N63" s="124">
        <f>IF(RES_hhdet_in_tes!N63=0,"",RES_hhdet_in_tes!N63/RES_hhdet_in_fec!N63)</f>
        <v>0.73295162224221377</v>
      </c>
      <c r="O63" s="124">
        <f>IF(RES_hhdet_in_tes!O63=0,"",RES_hhdet_in_tes!O63/RES_hhdet_in_fec!O63)</f>
        <v>0.7515767636597952</v>
      </c>
      <c r="P63" s="124">
        <f>IF(RES_hhdet_in_tes!P63=0,"",RES_hhdet_in_tes!P63/RES_hhdet_in_fec!P63)</f>
        <v>0.77227559685670022</v>
      </c>
      <c r="Q63" s="124">
        <f>IF(RES_hhdet_in_tes!Q63=0,"",RES_hhdet_in_tes!Q63/RES_hhdet_in_fec!Q63)</f>
        <v>0.789766407157387</v>
      </c>
      <c r="R63" s="124">
        <f>IF(RES_hhdet_in_tes!R63=0,"",RES_hhdet_in_tes!R63/RES_hhdet_in_fec!R63)</f>
        <v>0.79978289999245888</v>
      </c>
      <c r="S63" s="124">
        <f>IF(RES_hhdet_in_tes!S63=0,"",RES_hhdet_in_tes!S63/RES_hhdet_in_fec!S63)</f>
        <v>0.80752961913239307</v>
      </c>
      <c r="T63" s="124">
        <f>IF(RES_hhdet_in_tes!T63=0,"",RES_hhdet_in_tes!T63/RES_hhdet_in_fec!T63)</f>
        <v>0.81381674649684577</v>
      </c>
      <c r="U63" s="124">
        <f>IF(RES_hhdet_in_tes!U63=0,"",RES_hhdet_in_tes!U63/RES_hhdet_in_fec!U63)</f>
        <v>0.81912203649967197</v>
      </c>
      <c r="V63" s="124">
        <f>IF(RES_hhdet_in_tes!V63=0,"",RES_hhdet_in_tes!V63/RES_hhdet_in_fec!V63)</f>
        <v>0.82369567850946035</v>
      </c>
      <c r="W63" s="124">
        <f>IF(RES_hhdet_in_tes!W63=0,"",RES_hhdet_in_tes!W63/RES_hhdet_in_fec!W63)</f>
        <v>0.82698874275257994</v>
      </c>
      <c r="DA63" s="130" t="s">
        <v>3644</v>
      </c>
    </row>
    <row r="64" spans="1:105" ht="12" customHeight="1" x14ac:dyDescent="0.25">
      <c r="A64" s="97" t="s">
        <v>217</v>
      </c>
      <c r="B64" s="111"/>
      <c r="C64" s="111">
        <f>IF(RES_hhdet_in_tes!C64=0,"",RES_hhdet_in_tes!C64/RES_hhdet_in_fec!C64)</f>
        <v>0.62366933303850425</v>
      </c>
      <c r="D64" s="111">
        <f>IF(RES_hhdet_in_tes!D64=0,"",RES_hhdet_in_tes!D64/RES_hhdet_in_fec!D64)</f>
        <v>0.6323766943655551</v>
      </c>
      <c r="E64" s="111">
        <f>IF(RES_hhdet_in_tes!E64=0,"",RES_hhdet_in_tes!E64/RES_hhdet_in_fec!E64)</f>
        <v>0.64108789582656589</v>
      </c>
      <c r="F64" s="111">
        <f>IF(RES_hhdet_in_tes!F64=0,"",RES_hhdet_in_tes!F64/RES_hhdet_in_fec!F64)</f>
        <v>0.6496917998760241</v>
      </c>
      <c r="G64" s="111">
        <f>IF(RES_hhdet_in_tes!G64=0,"",RES_hhdet_in_tes!G64/RES_hhdet_in_fec!G64)</f>
        <v>0.65829090928409673</v>
      </c>
      <c r="H64" s="111">
        <f>IF(RES_hhdet_in_tes!H64=0,"",RES_hhdet_in_tes!H64/RES_hhdet_in_fec!H64)</f>
        <v>0.66687374237043762</v>
      </c>
      <c r="I64" s="111">
        <f>IF(RES_hhdet_in_tes!I64=0,"",RES_hhdet_in_tes!I64/RES_hhdet_in_fec!I64)</f>
        <v>0.67546663229650417</v>
      </c>
      <c r="J64" s="111">
        <f>IF(RES_hhdet_in_tes!J64=0,"",RES_hhdet_in_tes!J64/RES_hhdet_in_fec!J64)</f>
        <v>0.68417499493842837</v>
      </c>
      <c r="K64" s="111">
        <f>IF(RES_hhdet_in_tes!K64=0,"",RES_hhdet_in_tes!K64/RES_hhdet_in_fec!K64)</f>
        <v>0.69308980701884859</v>
      </c>
      <c r="L64" s="111">
        <f>IF(RES_hhdet_in_tes!L64=0,"",RES_hhdet_in_tes!L64/RES_hhdet_in_fec!L64)</f>
        <v>0.70223776767242496</v>
      </c>
      <c r="M64" s="111">
        <f>IF(RES_hhdet_in_tes!M64=0,"",RES_hhdet_in_tes!M64/RES_hhdet_in_fec!M64)</f>
        <v>0.71394434805210716</v>
      </c>
      <c r="N64" s="111">
        <f>IF(RES_hhdet_in_tes!N64=0,"",RES_hhdet_in_tes!N64/RES_hhdet_in_fec!N64)</f>
        <v>0.72897947740920654</v>
      </c>
      <c r="O64" s="111">
        <f>IF(RES_hhdet_in_tes!O64=0,"",RES_hhdet_in_tes!O64/RES_hhdet_in_fec!O64)</f>
        <v>0.74779207577192675</v>
      </c>
      <c r="P64" s="111">
        <f>IF(RES_hhdet_in_tes!P64=0,"",RES_hhdet_in_tes!P64/RES_hhdet_in_fec!P64)</f>
        <v>0.76870297052197323</v>
      </c>
      <c r="Q64" s="111">
        <f>IF(RES_hhdet_in_tes!Q64=0,"",RES_hhdet_in_tes!Q64/RES_hhdet_in_fec!Q64)</f>
        <v>0.78646567566523695</v>
      </c>
      <c r="R64" s="111">
        <f>IF(RES_hhdet_in_tes!R64=0,"",RES_hhdet_in_tes!R64/RES_hhdet_in_fec!R64)</f>
        <v>0.79661787813807128</v>
      </c>
      <c r="S64" s="111">
        <f>IF(RES_hhdet_in_tes!S64=0,"",RES_hhdet_in_tes!S64/RES_hhdet_in_fec!S64)</f>
        <v>0.80450609624463332</v>
      </c>
      <c r="T64" s="111">
        <f>IF(RES_hhdet_in_tes!T64=0,"",RES_hhdet_in_tes!T64/RES_hhdet_in_fec!T64)</f>
        <v>0.81084904838875049</v>
      </c>
      <c r="U64" s="111">
        <f>IF(RES_hhdet_in_tes!U64=0,"",RES_hhdet_in_tes!U64/RES_hhdet_in_fec!U64)</f>
        <v>0.81618844636030941</v>
      </c>
      <c r="V64" s="111">
        <f>IF(RES_hhdet_in_tes!V64=0,"",RES_hhdet_in_tes!V64/RES_hhdet_in_fec!V64)</f>
        <v>0.82087794627023114</v>
      </c>
      <c r="W64" s="111">
        <f>IF(RES_hhdet_in_tes!W64=0,"",RES_hhdet_in_tes!W64/RES_hhdet_in_fec!W64)</f>
        <v>0.82422531231458007</v>
      </c>
      <c r="DA64" s="63" t="s">
        <v>3645</v>
      </c>
    </row>
    <row r="65" spans="1:105" ht="12" customHeight="1" x14ac:dyDescent="0.25">
      <c r="A65" s="97" t="s">
        <v>53</v>
      </c>
      <c r="B65" s="111"/>
      <c r="C65" s="111">
        <f>IF(RES_hhdet_in_tes!C65=0,"",RES_hhdet_in_tes!C65/RES_hhdet_in_fec!C65)</f>
        <v>1</v>
      </c>
      <c r="D65" s="111">
        <f>IF(RES_hhdet_in_tes!D65=0,"",RES_hhdet_in_tes!D65/RES_hhdet_in_fec!D65)</f>
        <v>1</v>
      </c>
      <c r="E65" s="111">
        <f>IF(RES_hhdet_in_tes!E65=0,"",RES_hhdet_in_tes!E65/RES_hhdet_in_fec!E65)</f>
        <v>1</v>
      </c>
      <c r="F65" s="111">
        <f>IF(RES_hhdet_in_tes!F65=0,"",RES_hhdet_in_tes!F65/RES_hhdet_in_fec!F65)</f>
        <v>1</v>
      </c>
      <c r="G65" s="111">
        <f>IF(RES_hhdet_in_tes!G65=0,"",RES_hhdet_in_tes!G65/RES_hhdet_in_fec!G65)</f>
        <v>1</v>
      </c>
      <c r="H65" s="111">
        <f>IF(RES_hhdet_in_tes!H65=0,"",RES_hhdet_in_tes!H65/RES_hhdet_in_fec!H65)</f>
        <v>1</v>
      </c>
      <c r="I65" s="111">
        <f>IF(RES_hhdet_in_tes!I65=0,"",RES_hhdet_in_tes!I65/RES_hhdet_in_fec!I65)</f>
        <v>1</v>
      </c>
      <c r="J65" s="111">
        <f>IF(RES_hhdet_in_tes!J65=0,"",RES_hhdet_in_tes!J65/RES_hhdet_in_fec!J65)</f>
        <v>1</v>
      </c>
      <c r="K65" s="111">
        <f>IF(RES_hhdet_in_tes!K65=0,"",RES_hhdet_in_tes!K65/RES_hhdet_in_fec!K65)</f>
        <v>1</v>
      </c>
      <c r="L65" s="111">
        <f>IF(RES_hhdet_in_tes!L65=0,"",RES_hhdet_in_tes!L65/RES_hhdet_in_fec!L65)</f>
        <v>1</v>
      </c>
      <c r="M65" s="111">
        <f>IF(RES_hhdet_in_tes!M65=0,"",RES_hhdet_in_tes!M65/RES_hhdet_in_fec!M65)</f>
        <v>1</v>
      </c>
      <c r="N65" s="111">
        <f>IF(RES_hhdet_in_tes!N65=0,"",RES_hhdet_in_tes!N65/RES_hhdet_in_fec!N65)</f>
        <v>1</v>
      </c>
      <c r="O65" s="111">
        <f>IF(RES_hhdet_in_tes!O65=0,"",RES_hhdet_in_tes!O65/RES_hhdet_in_fec!O65)</f>
        <v>1</v>
      </c>
      <c r="P65" s="111">
        <f>IF(RES_hhdet_in_tes!P65=0,"",RES_hhdet_in_tes!P65/RES_hhdet_in_fec!P65)</f>
        <v>1</v>
      </c>
      <c r="Q65" s="111">
        <f>IF(RES_hhdet_in_tes!Q65=0,"",RES_hhdet_in_tes!Q65/RES_hhdet_in_fec!Q65)</f>
        <v>1</v>
      </c>
      <c r="R65" s="111">
        <f>IF(RES_hhdet_in_tes!R65=0,"",RES_hhdet_in_tes!R65/RES_hhdet_in_fec!R65)</f>
        <v>1</v>
      </c>
      <c r="S65" s="111">
        <f>IF(RES_hhdet_in_tes!S65=0,"",RES_hhdet_in_tes!S65/RES_hhdet_in_fec!S65)</f>
        <v>1</v>
      </c>
      <c r="T65" s="111">
        <f>IF(RES_hhdet_in_tes!T65=0,"",RES_hhdet_in_tes!T65/RES_hhdet_in_fec!T65)</f>
        <v>1</v>
      </c>
      <c r="U65" s="111">
        <f>IF(RES_hhdet_in_tes!U65=0,"",RES_hhdet_in_tes!U65/RES_hhdet_in_fec!U65)</f>
        <v>1</v>
      </c>
      <c r="V65" s="111">
        <f>IF(RES_hhdet_in_tes!V65=0,"",RES_hhdet_in_tes!V65/RES_hhdet_in_fec!V65)</f>
        <v>1</v>
      </c>
      <c r="W65" s="111">
        <f>IF(RES_hhdet_in_tes!W65=0,"",RES_hhdet_in_tes!W65/RES_hhdet_in_fec!W65)</f>
        <v>1</v>
      </c>
      <c r="DA65" s="63" t="s">
        <v>3646</v>
      </c>
    </row>
    <row r="66" spans="1:105" ht="12.95" customHeight="1" x14ac:dyDescent="0.25">
      <c r="A66" s="121" t="s">
        <v>92</v>
      </c>
      <c r="B66" s="124"/>
      <c r="C66" s="124">
        <f>IF(RES_hhdet_in_tes!C66=0,"",RES_hhdet_in_tes!C66/RES_hhdet_in_fec!C66)</f>
        <v>2.4308114354209902</v>
      </c>
      <c r="D66" s="124">
        <f>IF(RES_hhdet_in_tes!D66=0,"",RES_hhdet_in_tes!D66/RES_hhdet_in_fec!D66)</f>
        <v>2.5147018842221103</v>
      </c>
      <c r="E66" s="124">
        <f>IF(RES_hhdet_in_tes!E66=0,"",RES_hhdet_in_tes!E66/RES_hhdet_in_fec!E66)</f>
        <v>2.5994781006414938</v>
      </c>
      <c r="F66" s="124">
        <f>IF(RES_hhdet_in_tes!F66=0,"",RES_hhdet_in_tes!F66/RES_hhdet_in_fec!F66)</f>
        <v>2.6843453642822985</v>
      </c>
      <c r="G66" s="124">
        <f>IF(RES_hhdet_in_tes!G66=0,"",RES_hhdet_in_tes!G66/RES_hhdet_in_fec!G66)</f>
        <v>2.7700190769491857</v>
      </c>
      <c r="H66" s="124">
        <f>IF(RES_hhdet_in_tes!H66=0,"",RES_hhdet_in_tes!H66/RES_hhdet_in_fec!H66)</f>
        <v>2.8564070333400431</v>
      </c>
      <c r="I66" s="124">
        <f>IF(RES_hhdet_in_tes!I66=0,"",RES_hhdet_in_tes!I66/RES_hhdet_in_fec!I66)</f>
        <v>2.9436806760334893</v>
      </c>
      <c r="J66" s="124">
        <f>IF(RES_hhdet_in_tes!J66=0,"",RES_hhdet_in_tes!J66/RES_hhdet_in_fec!J66)</f>
        <v>3.032553128606073</v>
      </c>
      <c r="K66" s="124">
        <f>IF(RES_hhdet_in_tes!K66=0,"",RES_hhdet_in_tes!K66/RES_hhdet_in_fec!K66)</f>
        <v>3.1236240005898788</v>
      </c>
      <c r="L66" s="124">
        <f>IF(RES_hhdet_in_tes!L66=0,"",RES_hhdet_in_tes!L66/RES_hhdet_in_fec!L66)</f>
        <v>3.2170415419306249</v>
      </c>
      <c r="M66" s="124">
        <f>IF(RES_hhdet_in_tes!M66=0,"",RES_hhdet_in_tes!M66/RES_hhdet_in_fec!M66)</f>
        <v>3.3286199924378517</v>
      </c>
      <c r="N66" s="124">
        <f>IF(RES_hhdet_in_tes!N66=0,"",RES_hhdet_in_tes!N66/RES_hhdet_in_fec!N66)</f>
        <v>3.4635347209053373</v>
      </c>
      <c r="O66" s="124">
        <f>IF(RES_hhdet_in_tes!O66=0,"",RES_hhdet_in_tes!O66/RES_hhdet_in_fec!O66)</f>
        <v>3.6246469186429309</v>
      </c>
      <c r="P66" s="124">
        <f>IF(RES_hhdet_in_tes!P66=0,"",RES_hhdet_in_tes!P66/RES_hhdet_in_fec!P66)</f>
        <v>3.7993696278456701</v>
      </c>
      <c r="Q66" s="124">
        <f>IF(RES_hhdet_in_tes!Q66=0,"",RES_hhdet_in_tes!Q66/RES_hhdet_in_fec!Q66)</f>
        <v>3.9495234562645134</v>
      </c>
      <c r="R66" s="124">
        <f>IF(RES_hhdet_in_tes!R66=0,"",RES_hhdet_in_tes!R66/RES_hhdet_in_fec!R66)</f>
        <v>4.0437236942586594</v>
      </c>
      <c r="S66" s="124">
        <f>IF(RES_hhdet_in_tes!S66=0,"",RES_hhdet_in_tes!S66/RES_hhdet_in_fec!S66)</f>
        <v>4.1187024585265588</v>
      </c>
      <c r="T66" s="124">
        <f>IF(RES_hhdet_in_tes!T66=0,"",RES_hhdet_in_tes!T66/RES_hhdet_in_fec!T66)</f>
        <v>4.1813500703001925</v>
      </c>
      <c r="U66" s="124">
        <f>IF(RES_hhdet_in_tes!U66=0,"",RES_hhdet_in_tes!U66/RES_hhdet_in_fec!U66)</f>
        <v>4.238382683675864</v>
      </c>
      <c r="V66" s="124">
        <f>IF(RES_hhdet_in_tes!V66=0,"",RES_hhdet_in_tes!V66/RES_hhdet_in_fec!V66)</f>
        <v>4.2965336719559497</v>
      </c>
      <c r="W66" s="124">
        <f>IF(RES_hhdet_in_tes!W66=0,"",RES_hhdet_in_tes!W66/RES_hhdet_in_fec!W66)</f>
        <v>4.3534643017679464</v>
      </c>
      <c r="DA66" s="130" t="s">
        <v>3647</v>
      </c>
    </row>
    <row r="67" spans="1:105" ht="12" customHeight="1" x14ac:dyDescent="0.25">
      <c r="A67" s="97" t="s">
        <v>53</v>
      </c>
      <c r="B67" s="111"/>
      <c r="C67" s="111">
        <f>IF(RES_hhdet_in_tes!C67=0,"",RES_hhdet_in_tes!C67/RES_hhdet_in_fec!C67)</f>
        <v>2.4308114354209902</v>
      </c>
      <c r="D67" s="111">
        <f>IF(RES_hhdet_in_tes!D67=0,"",RES_hhdet_in_tes!D67/RES_hhdet_in_fec!D67)</f>
        <v>2.5147018842221103</v>
      </c>
      <c r="E67" s="111">
        <f>IF(RES_hhdet_in_tes!E67=0,"",RES_hhdet_in_tes!E67/RES_hhdet_in_fec!E67)</f>
        <v>2.5994781006414938</v>
      </c>
      <c r="F67" s="111">
        <f>IF(RES_hhdet_in_tes!F67=0,"",RES_hhdet_in_tes!F67/RES_hhdet_in_fec!F67)</f>
        <v>2.6843453642822985</v>
      </c>
      <c r="G67" s="111">
        <f>IF(RES_hhdet_in_tes!G67=0,"",RES_hhdet_in_tes!G67/RES_hhdet_in_fec!G67)</f>
        <v>2.7700190769491857</v>
      </c>
      <c r="H67" s="111">
        <f>IF(RES_hhdet_in_tes!H67=0,"",RES_hhdet_in_tes!H67/RES_hhdet_in_fec!H67)</f>
        <v>2.8564070333400431</v>
      </c>
      <c r="I67" s="111">
        <f>IF(RES_hhdet_in_tes!I67=0,"",RES_hhdet_in_tes!I67/RES_hhdet_in_fec!I67)</f>
        <v>2.9436806760334893</v>
      </c>
      <c r="J67" s="111">
        <f>IF(RES_hhdet_in_tes!J67=0,"",RES_hhdet_in_tes!J67/RES_hhdet_in_fec!J67)</f>
        <v>3.032553128606073</v>
      </c>
      <c r="K67" s="111">
        <f>IF(RES_hhdet_in_tes!K67=0,"",RES_hhdet_in_tes!K67/RES_hhdet_in_fec!K67)</f>
        <v>3.1236240005898788</v>
      </c>
      <c r="L67" s="111">
        <f>IF(RES_hhdet_in_tes!L67=0,"",RES_hhdet_in_tes!L67/RES_hhdet_in_fec!L67)</f>
        <v>3.2170415419306249</v>
      </c>
      <c r="M67" s="111">
        <f>IF(RES_hhdet_in_tes!M67=0,"",RES_hhdet_in_tes!M67/RES_hhdet_in_fec!M67)</f>
        <v>3.3286199924378517</v>
      </c>
      <c r="N67" s="111">
        <f>IF(RES_hhdet_in_tes!N67=0,"",RES_hhdet_in_tes!N67/RES_hhdet_in_fec!N67)</f>
        <v>3.4635347209053373</v>
      </c>
      <c r="O67" s="111">
        <f>IF(RES_hhdet_in_tes!O67=0,"",RES_hhdet_in_tes!O67/RES_hhdet_in_fec!O67)</f>
        <v>3.6246469186429309</v>
      </c>
      <c r="P67" s="111">
        <f>IF(RES_hhdet_in_tes!P67=0,"",RES_hhdet_in_tes!P67/RES_hhdet_in_fec!P67)</f>
        <v>3.7993696278456701</v>
      </c>
      <c r="Q67" s="111">
        <f>IF(RES_hhdet_in_tes!Q67=0,"",RES_hhdet_in_tes!Q67/RES_hhdet_in_fec!Q67)</f>
        <v>3.9495234562645134</v>
      </c>
      <c r="R67" s="111">
        <f>IF(RES_hhdet_in_tes!R67=0,"",RES_hhdet_in_tes!R67/RES_hhdet_in_fec!R67)</f>
        <v>4.0437236942586594</v>
      </c>
      <c r="S67" s="111">
        <f>IF(RES_hhdet_in_tes!S67=0,"",RES_hhdet_in_tes!S67/RES_hhdet_in_fec!S67)</f>
        <v>4.1187024585265588</v>
      </c>
      <c r="T67" s="111">
        <f>IF(RES_hhdet_in_tes!T67=0,"",RES_hhdet_in_tes!T67/RES_hhdet_in_fec!T67)</f>
        <v>4.1813500703001925</v>
      </c>
      <c r="U67" s="111">
        <f>IF(RES_hhdet_in_tes!U67=0,"",RES_hhdet_in_tes!U67/RES_hhdet_in_fec!U67)</f>
        <v>4.238382683675864</v>
      </c>
      <c r="V67" s="111">
        <f>IF(RES_hhdet_in_tes!V67=0,"",RES_hhdet_in_tes!V67/RES_hhdet_in_fec!V67)</f>
        <v>4.2965336719559497</v>
      </c>
      <c r="W67" s="111">
        <f>IF(RES_hhdet_in_tes!W67=0,"",RES_hhdet_in_tes!W67/RES_hhdet_in_fec!W67)</f>
        <v>4.3534643017679464</v>
      </c>
      <c r="DA67" s="63" t="s">
        <v>3648</v>
      </c>
    </row>
    <row r="68" spans="1:105" ht="12" customHeight="1" x14ac:dyDescent="0.25">
      <c r="A68" s="121" t="s">
        <v>55</v>
      </c>
      <c r="B68" s="124"/>
      <c r="C68" s="124">
        <f>IF(RES_hhdet_in_tes!C68=0,"",RES_hhdet_in_tes!C68/RES_hhdet_in_fec!C68)</f>
        <v>0.63559264421073636</v>
      </c>
      <c r="D68" s="124">
        <f>IF(RES_hhdet_in_tes!D68=0,"",RES_hhdet_in_tes!D68/RES_hhdet_in_fec!D68)</f>
        <v>0.63641047989746846</v>
      </c>
      <c r="E68" s="124">
        <f>IF(RES_hhdet_in_tes!E68=0,"",RES_hhdet_in_tes!E68/RES_hhdet_in_fec!E68)</f>
        <v>0.64397172901178412</v>
      </c>
      <c r="F68" s="124">
        <f>IF(RES_hhdet_in_tes!F68=0,"",RES_hhdet_in_tes!F68/RES_hhdet_in_fec!F68)</f>
        <v>0.65236036837837108</v>
      </c>
      <c r="G68" s="124">
        <f>IF(RES_hhdet_in_tes!G68=0,"",RES_hhdet_in_tes!G68/RES_hhdet_in_fec!G68)</f>
        <v>0.65968734140597973</v>
      </c>
      <c r="H68" s="124">
        <f>IF(RES_hhdet_in_tes!H68=0,"",RES_hhdet_in_tes!H68/RES_hhdet_in_fec!H68)</f>
        <v>0.65829483060116156</v>
      </c>
      <c r="I68" s="124">
        <f>IF(RES_hhdet_in_tes!I68=0,"",RES_hhdet_in_tes!I68/RES_hhdet_in_fec!I68)</f>
        <v>0.67313116656412486</v>
      </c>
      <c r="J68" s="124">
        <f>IF(RES_hhdet_in_tes!J68=0,"",RES_hhdet_in_tes!J68/RES_hhdet_in_fec!J68)</f>
        <v>0.68136116676943281</v>
      </c>
      <c r="K68" s="124">
        <f>IF(RES_hhdet_in_tes!K68=0,"",RES_hhdet_in_tes!K68/RES_hhdet_in_fec!K68)</f>
        <v>0.70132424495820755</v>
      </c>
      <c r="L68" s="124">
        <f>IF(RES_hhdet_in_tes!L68=0,"",RES_hhdet_in_tes!L68/RES_hhdet_in_fec!L68)</f>
        <v>0.71940055218641874</v>
      </c>
      <c r="M68" s="124">
        <f>IF(RES_hhdet_in_tes!M68=0,"",RES_hhdet_in_tes!M68/RES_hhdet_in_fec!M68)</f>
        <v>0.71116366458305846</v>
      </c>
      <c r="N68" s="124">
        <f>IF(RES_hhdet_in_tes!N68=0,"",RES_hhdet_in_tes!N68/RES_hhdet_in_fec!N68)</f>
        <v>0.74344210583776615</v>
      </c>
      <c r="O68" s="124">
        <f>IF(RES_hhdet_in_tes!O68=0,"",RES_hhdet_in_tes!O68/RES_hhdet_in_fec!O68)</f>
        <v>0.74211350812587829</v>
      </c>
      <c r="P68" s="124">
        <f>IF(RES_hhdet_in_tes!P68=0,"",RES_hhdet_in_tes!P68/RES_hhdet_in_fec!P68)</f>
        <v>0.77238140737982852</v>
      </c>
      <c r="Q68" s="124">
        <f>IF(RES_hhdet_in_tes!Q68=0,"",RES_hhdet_in_tes!Q68/RES_hhdet_in_fec!Q68)</f>
        <v>0.85310870442877773</v>
      </c>
      <c r="R68" s="124">
        <f>IF(RES_hhdet_in_tes!R68=0,"",RES_hhdet_in_tes!R68/RES_hhdet_in_fec!R68)</f>
        <v>0.83684654482980569</v>
      </c>
      <c r="S68" s="124">
        <f>IF(RES_hhdet_in_tes!S68=0,"",RES_hhdet_in_tes!S68/RES_hhdet_in_fec!S68)</f>
        <v>0.84650055443298533</v>
      </c>
      <c r="T68" s="124">
        <f>IF(RES_hhdet_in_tes!T68=0,"",RES_hhdet_in_tes!T68/RES_hhdet_in_fec!T68)</f>
        <v>0.85461679197745444</v>
      </c>
      <c r="U68" s="124">
        <f>IF(RES_hhdet_in_tes!U68=0,"",RES_hhdet_in_tes!U68/RES_hhdet_in_fec!U68)</f>
        <v>0.86395129511270241</v>
      </c>
      <c r="V68" s="124">
        <f>IF(RES_hhdet_in_tes!V68=0,"",RES_hhdet_in_tes!V68/RES_hhdet_in_fec!V68)</f>
        <v>0.90054575660873304</v>
      </c>
      <c r="W68" s="124">
        <f>IF(RES_hhdet_in_tes!W68=0,"",RES_hhdet_in_tes!W68/RES_hhdet_in_fec!W68)</f>
        <v>0.88197173532976092</v>
      </c>
      <c r="DA68" s="130" t="s">
        <v>3649</v>
      </c>
    </row>
    <row r="69" spans="1:105" ht="12" customHeight="1" x14ac:dyDescent="0.25">
      <c r="A69" s="97" t="s">
        <v>134</v>
      </c>
      <c r="B69" s="111"/>
      <c r="C69" s="111">
        <f>IF(RES_hhdet_in_tes!C69=0,"",RES_hhdet_in_tes!C69/RES_hhdet_in_fec!C69)</f>
        <v>0.61767510542556603</v>
      </c>
      <c r="D69" s="111">
        <f>IF(RES_hhdet_in_tes!D69=0,"",RES_hhdet_in_tes!D69/RES_hhdet_in_fec!D69)</f>
        <v>0.62388940526508918</v>
      </c>
      <c r="E69" s="111">
        <f>IF(RES_hhdet_in_tes!E69=0,"",RES_hhdet_in_tes!E69/RES_hhdet_in_fec!E69)</f>
        <v>0.63037239074706275</v>
      </c>
      <c r="F69" s="111">
        <f>IF(RES_hhdet_in_tes!F69=0,"",RES_hhdet_in_tes!F69/RES_hhdet_in_fec!F69)</f>
        <v>0.63690777785991237</v>
      </c>
      <c r="G69" s="111">
        <f>IF(RES_hhdet_in_tes!G69=0,"",RES_hhdet_in_tes!G69/RES_hhdet_in_fec!G69)</f>
        <v>0.64368841386133102</v>
      </c>
      <c r="H69" s="111">
        <f>IF(RES_hhdet_in_tes!H69=0,"",RES_hhdet_in_tes!H69/RES_hhdet_in_fec!H69)</f>
        <v>0.65068818989032062</v>
      </c>
      <c r="I69" s="111">
        <f>IF(RES_hhdet_in_tes!I69=0,"",RES_hhdet_in_tes!I69/RES_hhdet_in_fec!I69)</f>
        <v>0.65795209339609795</v>
      </c>
      <c r="J69" s="111">
        <f>IF(RES_hhdet_in_tes!J69=0,"",RES_hhdet_in_tes!J69/RES_hhdet_in_fec!J69)</f>
        <v>0.66567022441734025</v>
      </c>
      <c r="K69" s="111">
        <f>IF(RES_hhdet_in_tes!K69=0,"",RES_hhdet_in_tes!K69/RES_hhdet_in_fec!K69)</f>
        <v>0.67400109755113702</v>
      </c>
      <c r="L69" s="111">
        <f>IF(RES_hhdet_in_tes!L69=0,"",RES_hhdet_in_tes!L69/RES_hhdet_in_fec!L69)</f>
        <v>0.68298167283652511</v>
      </c>
      <c r="M69" s="111">
        <f>IF(RES_hhdet_in_tes!M69=0,"",RES_hhdet_in_tes!M69/RES_hhdet_in_fec!M69)</f>
        <v>0.69656260842687234</v>
      </c>
      <c r="N69" s="111">
        <f>IF(RES_hhdet_in_tes!N69=0,"",RES_hhdet_in_tes!N69/RES_hhdet_in_fec!N69)</f>
        <v>0.71595995538042734</v>
      </c>
      <c r="O69" s="111">
        <f>IF(RES_hhdet_in_tes!O69=0,"",RES_hhdet_in_tes!O69/RES_hhdet_in_fec!O69)</f>
        <v>0.74207161928178444</v>
      </c>
      <c r="P69" s="111">
        <f>IF(RES_hhdet_in_tes!P69=0,"",RES_hhdet_in_tes!P69/RES_hhdet_in_fec!P69)</f>
        <v>0.7724567099140649</v>
      </c>
      <c r="Q69" s="111">
        <f>IF(RES_hhdet_in_tes!Q69=0,"",RES_hhdet_in_tes!Q69/RES_hhdet_in_fec!Q69)</f>
        <v>0.79945767556519953</v>
      </c>
      <c r="R69" s="111">
        <f>IF(RES_hhdet_in_tes!R69=0,"",RES_hhdet_in_tes!R69/RES_hhdet_in_fec!R69)</f>
        <v>0.81721149339768717</v>
      </c>
      <c r="S69" s="111">
        <f>IF(RES_hhdet_in_tes!S69=0,"",RES_hhdet_in_tes!S69/RES_hhdet_in_fec!S69)</f>
        <v>0.83341070882643553</v>
      </c>
      <c r="T69" s="111">
        <f>IF(RES_hhdet_in_tes!T69=0,"",RES_hhdet_in_tes!T69/RES_hhdet_in_fec!T69)</f>
        <v>0.84763479195576952</v>
      </c>
      <c r="U69" s="111">
        <f>IF(RES_hhdet_in_tes!U69=0,"",RES_hhdet_in_tes!U69/RES_hhdet_in_fec!U69)</f>
        <v>0.85941519913911468</v>
      </c>
      <c r="V69" s="111">
        <f>IF(RES_hhdet_in_tes!V69=0,"",RES_hhdet_in_tes!V69/RES_hhdet_in_fec!V69)</f>
        <v>0.86823777627439702</v>
      </c>
      <c r="W69" s="111">
        <f>IF(RES_hhdet_in_tes!W69=0,"",RES_hhdet_in_tes!W69/RES_hhdet_in_fec!W69)</f>
        <v>0.87279123893231181</v>
      </c>
      <c r="DA69" s="63" t="s">
        <v>3650</v>
      </c>
    </row>
    <row r="70" spans="1:105" ht="12" customHeight="1" x14ac:dyDescent="0.25">
      <c r="A70" s="97" t="s">
        <v>133</v>
      </c>
      <c r="B70" s="111"/>
      <c r="C70" s="111">
        <f>IF(RES_hhdet_in_tes!C70=0,"",RES_hhdet_in_tes!C70/RES_hhdet_in_fec!C70)</f>
        <v>0.76447598747127499</v>
      </c>
      <c r="D70" s="111">
        <f>IF(RES_hhdet_in_tes!D70=0,"",RES_hhdet_in_tes!D70/RES_hhdet_in_fec!D70)</f>
        <v>0.76835232142714416</v>
      </c>
      <c r="E70" s="111">
        <f>IF(RES_hhdet_in_tes!E70=0,"",RES_hhdet_in_tes!E70/RES_hhdet_in_fec!E70)</f>
        <v>0.77357779598582899</v>
      </c>
      <c r="F70" s="111">
        <f>IF(RES_hhdet_in_tes!F70=0,"",RES_hhdet_in_tes!F70/RES_hhdet_in_fec!F70)</f>
        <v>0.77645344533887906</v>
      </c>
      <c r="G70" s="111">
        <f>IF(RES_hhdet_in_tes!G70=0,"",RES_hhdet_in_tes!G70/RES_hhdet_in_fec!G70)</f>
        <v>0.78152336509124232</v>
      </c>
      <c r="H70" s="111">
        <f>IF(RES_hhdet_in_tes!H70=0,"",RES_hhdet_in_tes!H70/RES_hhdet_in_fec!H70)</f>
        <v>0.79152333300605859</v>
      </c>
      <c r="I70" s="111">
        <f>IF(RES_hhdet_in_tes!I70=0,"",RES_hhdet_in_tes!I70/RES_hhdet_in_fec!I70)</f>
        <v>0.7940763086799234</v>
      </c>
      <c r="J70" s="111">
        <f>IF(RES_hhdet_in_tes!J70=0,"",RES_hhdet_in_tes!J70/RES_hhdet_in_fec!J70)</f>
        <v>0.79907769648742821</v>
      </c>
      <c r="K70" s="111">
        <f>IF(RES_hhdet_in_tes!K70=0,"",RES_hhdet_in_tes!K70/RES_hhdet_in_fec!K70)</f>
        <v>0.81458586386966192</v>
      </c>
      <c r="L70" s="111">
        <f>IF(RES_hhdet_in_tes!L70=0,"",RES_hhdet_in_tes!L70/RES_hhdet_in_fec!L70)</f>
        <v>0.81128636616290406</v>
      </c>
      <c r="M70" s="111">
        <f>IF(RES_hhdet_in_tes!M70=0,"",RES_hhdet_in_tes!M70/RES_hhdet_in_fec!M70)</f>
        <v>0.8194994227144653</v>
      </c>
      <c r="N70" s="111">
        <f>IF(RES_hhdet_in_tes!N70=0,"",RES_hhdet_in_tes!N70/RES_hhdet_in_fec!N70)</f>
        <v>0.8424942260415037</v>
      </c>
      <c r="O70" s="111" t="str">
        <f>IF(RES_hhdet_in_tes!O70=0,"",RES_hhdet_in_tes!O70/RES_hhdet_in_fec!O70)</f>
        <v/>
      </c>
      <c r="P70" s="111" t="str">
        <f>IF(RES_hhdet_in_tes!P70=0,"",RES_hhdet_in_tes!P70/RES_hhdet_in_fec!P70)</f>
        <v/>
      </c>
      <c r="Q70" s="111">
        <f>IF(RES_hhdet_in_tes!Q70=0,"",RES_hhdet_in_tes!Q70/RES_hhdet_in_fec!Q70)</f>
        <v>0.89498078189191321</v>
      </c>
      <c r="R70" s="111">
        <f>IF(RES_hhdet_in_tes!R70=0,"",RES_hhdet_in_tes!R70/RES_hhdet_in_fec!R70)</f>
        <v>0.90595368165201418</v>
      </c>
      <c r="S70" s="111">
        <f>IF(RES_hhdet_in_tes!S70=0,"",RES_hhdet_in_tes!S70/RES_hhdet_in_fec!S70)</f>
        <v>0.91745103231415226</v>
      </c>
      <c r="T70" s="111">
        <f>IF(RES_hhdet_in_tes!T70=0,"",RES_hhdet_in_tes!T70/RES_hhdet_in_fec!T70)</f>
        <v>0.92185899234061786</v>
      </c>
      <c r="U70" s="111">
        <f>IF(RES_hhdet_in_tes!U70=0,"",RES_hhdet_in_tes!U70/RES_hhdet_in_fec!U70)</f>
        <v>0.92377812127505332</v>
      </c>
      <c r="V70" s="111">
        <f>IF(RES_hhdet_in_tes!V70=0,"",RES_hhdet_in_tes!V70/RES_hhdet_in_fec!V70)</f>
        <v>0.93097303891100414</v>
      </c>
      <c r="W70" s="111">
        <f>IF(RES_hhdet_in_tes!W70=0,"",RES_hhdet_in_tes!W70/RES_hhdet_in_fec!W70)</f>
        <v>0.93202155510637008</v>
      </c>
      <c r="DA70" s="63" t="s">
        <v>3651</v>
      </c>
    </row>
    <row r="71" spans="1:105" ht="12" customHeight="1" x14ac:dyDescent="0.25">
      <c r="A71" s="100" t="s">
        <v>217</v>
      </c>
      <c r="B71" s="112"/>
      <c r="C71" s="112">
        <f>IF(RES_hhdet_in_tes!C71=0,"",RES_hhdet_in_tes!C71/RES_hhdet_in_fec!C71)</f>
        <v>0.61767510542556603</v>
      </c>
      <c r="D71" s="112">
        <f>IF(RES_hhdet_in_tes!D71=0,"",RES_hhdet_in_tes!D71/RES_hhdet_in_fec!D71)</f>
        <v>0.62388940526508918</v>
      </c>
      <c r="E71" s="112">
        <f>IF(RES_hhdet_in_tes!E71=0,"",RES_hhdet_in_tes!E71/RES_hhdet_in_fec!E71)</f>
        <v>0.63037239074706275</v>
      </c>
      <c r="F71" s="112">
        <f>IF(RES_hhdet_in_tes!F71=0,"",RES_hhdet_in_tes!F71/RES_hhdet_in_fec!F71)</f>
        <v>0.63690777785991237</v>
      </c>
      <c r="G71" s="112">
        <f>IF(RES_hhdet_in_tes!G71=0,"",RES_hhdet_in_tes!G71/RES_hhdet_in_fec!G71)</f>
        <v>0.64368841386133102</v>
      </c>
      <c r="H71" s="112">
        <f>IF(RES_hhdet_in_tes!H71=0,"",RES_hhdet_in_tes!H71/RES_hhdet_in_fec!H71)</f>
        <v>0.65068818989032062</v>
      </c>
      <c r="I71" s="112">
        <f>IF(RES_hhdet_in_tes!I71=0,"",RES_hhdet_in_tes!I71/RES_hhdet_in_fec!I71)</f>
        <v>0.65795209339609795</v>
      </c>
      <c r="J71" s="112">
        <f>IF(RES_hhdet_in_tes!J71=0,"",RES_hhdet_in_tes!J71/RES_hhdet_in_fec!J71)</f>
        <v>0.66567022441734025</v>
      </c>
      <c r="K71" s="112">
        <f>IF(RES_hhdet_in_tes!K71=0,"",RES_hhdet_in_tes!K71/RES_hhdet_in_fec!K71)</f>
        <v>0.67400109755113702</v>
      </c>
      <c r="L71" s="112">
        <f>IF(RES_hhdet_in_tes!L71=0,"",RES_hhdet_in_tes!L71/RES_hhdet_in_fec!L71)</f>
        <v>0.68298167283652511</v>
      </c>
      <c r="M71" s="112">
        <f>IF(RES_hhdet_in_tes!M71=0,"",RES_hhdet_in_tes!M71/RES_hhdet_in_fec!M71)</f>
        <v>0.69656260842687234</v>
      </c>
      <c r="N71" s="112">
        <f>IF(RES_hhdet_in_tes!N71=0,"",RES_hhdet_in_tes!N71/RES_hhdet_in_fec!N71)</f>
        <v>0.71595995538042734</v>
      </c>
      <c r="O71" s="112" t="str">
        <f>IF(RES_hhdet_in_tes!O71=0,"",RES_hhdet_in_tes!O71/RES_hhdet_in_fec!O71)</f>
        <v/>
      </c>
      <c r="P71" s="112" t="str">
        <f>IF(RES_hhdet_in_tes!P71=0,"",RES_hhdet_in_tes!P71/RES_hhdet_in_fec!P71)</f>
        <v/>
      </c>
      <c r="Q71" s="112">
        <f>IF(RES_hhdet_in_tes!Q71=0,"",RES_hhdet_in_tes!Q71/RES_hhdet_in_fec!Q71)</f>
        <v>0.79945767556519964</v>
      </c>
      <c r="R71" s="112">
        <f>IF(RES_hhdet_in_tes!R71=0,"",RES_hhdet_in_tes!R71/RES_hhdet_in_fec!R71)</f>
        <v>0.81721149339768728</v>
      </c>
      <c r="S71" s="112">
        <f>IF(RES_hhdet_in_tes!S71=0,"",RES_hhdet_in_tes!S71/RES_hhdet_in_fec!S71)</f>
        <v>0.83341070882643553</v>
      </c>
      <c r="T71" s="112">
        <f>IF(RES_hhdet_in_tes!T71=0,"",RES_hhdet_in_tes!T71/RES_hhdet_in_fec!T71)</f>
        <v>0.8476347919557693</v>
      </c>
      <c r="U71" s="112">
        <f>IF(RES_hhdet_in_tes!U71=0,"",RES_hhdet_in_tes!U71/RES_hhdet_in_fec!U71)</f>
        <v>0.85941519913911457</v>
      </c>
      <c r="V71" s="112">
        <f>IF(RES_hhdet_in_tes!V71=0,"",RES_hhdet_in_tes!V71/RES_hhdet_in_fec!V71)</f>
        <v>0.86823777627439713</v>
      </c>
      <c r="W71" s="112">
        <f>IF(RES_hhdet_in_tes!W71=0,"",RES_hhdet_in_tes!W71/RES_hhdet_in_fec!W71)</f>
        <v>0.87279123893231181</v>
      </c>
      <c r="DA71" s="131" t="s">
        <v>3652</v>
      </c>
    </row>
    <row r="72" spans="1:105" ht="12" customHeight="1" x14ac:dyDescent="0.25">
      <c r="A72" s="103" t="s">
        <v>52</v>
      </c>
      <c r="B72" s="113"/>
      <c r="C72" s="113">
        <f>IF(RES_hhdet_in_tes!C72=0,"",RES_hhdet_in_tes!C72/RES_hhdet_in_fec!C72)</f>
        <v>1</v>
      </c>
      <c r="D72" s="113">
        <f>IF(RES_hhdet_in_tes!D72=0,"",RES_hhdet_in_tes!D72/RES_hhdet_in_fec!D72)</f>
        <v>1</v>
      </c>
      <c r="E72" s="113">
        <f>IF(RES_hhdet_in_tes!E72=0,"",RES_hhdet_in_tes!E72/RES_hhdet_in_fec!E72)</f>
        <v>1</v>
      </c>
      <c r="F72" s="113">
        <f>IF(RES_hhdet_in_tes!F72=0,"",RES_hhdet_in_tes!F72/RES_hhdet_in_fec!F72)</f>
        <v>1</v>
      </c>
      <c r="G72" s="113">
        <f>IF(RES_hhdet_in_tes!G72=0,"",RES_hhdet_in_tes!G72/RES_hhdet_in_fec!G72)</f>
        <v>1</v>
      </c>
      <c r="H72" s="113">
        <f>IF(RES_hhdet_in_tes!H72=0,"",RES_hhdet_in_tes!H72/RES_hhdet_in_fec!H72)</f>
        <v>1</v>
      </c>
      <c r="I72" s="113">
        <f>IF(RES_hhdet_in_tes!I72=0,"",RES_hhdet_in_tes!I72/RES_hhdet_in_fec!I72)</f>
        <v>1</v>
      </c>
      <c r="J72" s="113">
        <f>IF(RES_hhdet_in_tes!J72=0,"",RES_hhdet_in_tes!J72/RES_hhdet_in_fec!J72)</f>
        <v>1</v>
      </c>
      <c r="K72" s="113">
        <f>IF(RES_hhdet_in_tes!K72=0,"",RES_hhdet_in_tes!K72/RES_hhdet_in_fec!K72)</f>
        <v>1</v>
      </c>
      <c r="L72" s="113">
        <f>IF(RES_hhdet_in_tes!L72=0,"",RES_hhdet_in_tes!L72/RES_hhdet_in_fec!L72)</f>
        <v>1</v>
      </c>
      <c r="M72" s="113">
        <f>IF(RES_hhdet_in_tes!M72=0,"",RES_hhdet_in_tes!M72/RES_hhdet_in_fec!M72)</f>
        <v>1</v>
      </c>
      <c r="N72" s="113">
        <f>IF(RES_hhdet_in_tes!N72=0,"",RES_hhdet_in_tes!N72/RES_hhdet_in_fec!N72)</f>
        <v>1</v>
      </c>
      <c r="O72" s="113" t="str">
        <f>IF(RES_hhdet_in_tes!O72=0,"",RES_hhdet_in_tes!O72/RES_hhdet_in_fec!O72)</f>
        <v/>
      </c>
      <c r="P72" s="113" t="str">
        <f>IF(RES_hhdet_in_tes!P72=0,"",RES_hhdet_in_tes!P72/RES_hhdet_in_fec!P72)</f>
        <v/>
      </c>
      <c r="Q72" s="113">
        <f>IF(RES_hhdet_in_tes!Q72=0,"",RES_hhdet_in_tes!Q72/RES_hhdet_in_fec!Q72)</f>
        <v>1</v>
      </c>
      <c r="R72" s="113">
        <f>IF(RES_hhdet_in_tes!R72=0,"",RES_hhdet_in_tes!R72/RES_hhdet_in_fec!R72)</f>
        <v>1</v>
      </c>
      <c r="S72" s="113">
        <f>IF(RES_hhdet_in_tes!S72=0,"",RES_hhdet_in_tes!S72/RES_hhdet_in_fec!S72)</f>
        <v>1</v>
      </c>
      <c r="T72" s="113">
        <f>IF(RES_hhdet_in_tes!T72=0,"",RES_hhdet_in_tes!T72/RES_hhdet_in_fec!T72)</f>
        <v>1</v>
      </c>
      <c r="U72" s="113">
        <f>IF(RES_hhdet_in_tes!U72=0,"",RES_hhdet_in_tes!U72/RES_hhdet_in_fec!U72)</f>
        <v>1</v>
      </c>
      <c r="V72" s="113">
        <f>IF(RES_hhdet_in_tes!V72=0,"",RES_hhdet_in_tes!V72/RES_hhdet_in_fec!V72)</f>
        <v>1</v>
      </c>
      <c r="W72" s="113">
        <f>IF(RES_hhdet_in_tes!W72=0,"",RES_hhdet_in_tes!W72/RES_hhdet_in_fec!W72)</f>
        <v>1</v>
      </c>
      <c r="DA72" s="132" t="s">
        <v>3653</v>
      </c>
    </row>
    <row r="73" spans="1:105" ht="12" customHeight="1" x14ac:dyDescent="0.25">
      <c r="A73" s="106" t="s">
        <v>122</v>
      </c>
      <c r="B73" s="112"/>
      <c r="C73" s="112">
        <f>IF(RES_hhdet_in_tes!C73=0,"",RES_hhdet_in_tes!C73/RES_hhdet_in_fec!C73)</f>
        <v>0.6950914659879166</v>
      </c>
      <c r="D73" s="112">
        <f>IF(RES_hhdet_in_tes!D73=0,"",RES_hhdet_in_tes!D73/RES_hhdet_in_fec!D73)</f>
        <v>0.69624571261176371</v>
      </c>
      <c r="E73" s="112">
        <f>IF(RES_hhdet_in_tes!E73=0,"",RES_hhdet_in_tes!E73/RES_hhdet_in_fec!E73)</f>
        <v>0.69748873712461501</v>
      </c>
      <c r="F73" s="112">
        <f>IF(RES_hhdet_in_tes!F73=0,"",RES_hhdet_in_tes!F73/RES_hhdet_in_fec!F73)</f>
        <v>0.69874370202331948</v>
      </c>
      <c r="G73" s="112">
        <f>IF(RES_hhdet_in_tes!G73=0,"",RES_hhdet_in_tes!G73/RES_hhdet_in_fec!G73)</f>
        <v>0.70008113775384251</v>
      </c>
      <c r="H73" s="112" t="str">
        <f>IF(RES_hhdet_in_tes!H73=0,"",RES_hhdet_in_tes!H73/RES_hhdet_in_fec!H73)</f>
        <v/>
      </c>
      <c r="I73" s="112" t="str">
        <f>IF(RES_hhdet_in_tes!I73=0,"",RES_hhdet_in_tes!I73/RES_hhdet_in_fec!I73)</f>
        <v/>
      </c>
      <c r="J73" s="112" t="str">
        <f>IF(RES_hhdet_in_tes!J73=0,"",RES_hhdet_in_tes!J73/RES_hhdet_in_fec!J73)</f>
        <v/>
      </c>
      <c r="K73" s="112" t="str">
        <f>IF(RES_hhdet_in_tes!K73=0,"",RES_hhdet_in_tes!K73/RES_hhdet_in_fec!K73)</f>
        <v/>
      </c>
      <c r="L73" s="112">
        <f>IF(RES_hhdet_in_tes!L73=0,"",RES_hhdet_in_tes!L73/RES_hhdet_in_fec!L73)</f>
        <v>0.70872995317775178</v>
      </c>
      <c r="M73" s="112">
        <f>IF(RES_hhdet_in_tes!M73=0,"",RES_hhdet_in_tes!M73/RES_hhdet_in_fec!M73)</f>
        <v>0.71263676535141629</v>
      </c>
      <c r="N73" s="112" t="str">
        <f>IF(RES_hhdet_in_tes!N73=0,"",RES_hhdet_in_tes!N73/RES_hhdet_in_fec!N73)</f>
        <v/>
      </c>
      <c r="O73" s="112">
        <f>IF(RES_hhdet_in_tes!O73=0,"",RES_hhdet_in_tes!O73/RES_hhdet_in_fec!O73)</f>
        <v>0.72851133596274276</v>
      </c>
      <c r="P73" s="112">
        <f>IF(RES_hhdet_in_tes!P73=0,"",RES_hhdet_in_tes!P73/RES_hhdet_in_fec!P73)</f>
        <v>0.74094968947205964</v>
      </c>
      <c r="Q73" s="112" t="str">
        <f>IF(RES_hhdet_in_tes!Q73=0,"",RES_hhdet_in_tes!Q73/RES_hhdet_in_fec!Q73)</f>
        <v/>
      </c>
      <c r="R73" s="112" t="str">
        <f>IF(RES_hhdet_in_tes!R73=0,"",RES_hhdet_in_tes!R73/RES_hhdet_in_fec!R73)</f>
        <v/>
      </c>
      <c r="S73" s="112" t="str">
        <f>IF(RES_hhdet_in_tes!S73=0,"",RES_hhdet_in_tes!S73/RES_hhdet_in_fec!S73)</f>
        <v/>
      </c>
      <c r="T73" s="112" t="str">
        <f>IF(RES_hhdet_in_tes!T73=0,"",RES_hhdet_in_tes!T73/RES_hhdet_in_fec!T73)</f>
        <v/>
      </c>
      <c r="U73" s="112">
        <f>IF(RES_hhdet_in_tes!U73=0,"",RES_hhdet_in_tes!U73/RES_hhdet_in_fec!U73)</f>
        <v>0.7868481027543418</v>
      </c>
      <c r="V73" s="112" t="str">
        <f>IF(RES_hhdet_in_tes!V73=0,"",RES_hhdet_in_tes!V73/RES_hhdet_in_fec!V73)</f>
        <v/>
      </c>
      <c r="W73" s="112">
        <f>IF(RES_hhdet_in_tes!W73=0,"",RES_hhdet_in_tes!W73/RES_hhdet_in_fec!W73)</f>
        <v>0.79937142756723689</v>
      </c>
      <c r="DA73" s="131" t="s">
        <v>3654</v>
      </c>
    </row>
    <row r="74" spans="1:105" ht="12" customHeight="1" x14ac:dyDescent="0.25">
      <c r="A74" s="107" t="s">
        <v>121</v>
      </c>
      <c r="B74" s="113"/>
      <c r="C74" s="113">
        <f>IF(RES_hhdet_in_tes!C74=0,"",RES_hhdet_in_tes!C74/RES_hhdet_in_fec!C74)</f>
        <v>0.8207718770239758</v>
      </c>
      <c r="D74" s="113">
        <f>IF(RES_hhdet_in_tes!D74=0,"",RES_hhdet_in_tes!D74/RES_hhdet_in_fec!D74)</f>
        <v>0.82090524559987443</v>
      </c>
      <c r="E74" s="113">
        <f>IF(RES_hhdet_in_tes!E74=0,"",RES_hhdet_in_tes!E74/RES_hhdet_in_fec!E74)</f>
        <v>0.82212554527012149</v>
      </c>
      <c r="F74" s="113">
        <f>IF(RES_hhdet_in_tes!F74=0,"",RES_hhdet_in_tes!F74/RES_hhdet_in_fec!F74)</f>
        <v>0.82106655922001759</v>
      </c>
      <c r="G74" s="113">
        <f>IF(RES_hhdet_in_tes!G74=0,"",RES_hhdet_in_tes!G74/RES_hhdet_in_fec!G74)</f>
        <v>0.82235081711328406</v>
      </c>
      <c r="H74" s="113" t="str">
        <f>IF(RES_hhdet_in_tes!H74=0,"",RES_hhdet_in_tes!H74/RES_hhdet_in_fec!H74)</f>
        <v/>
      </c>
      <c r="I74" s="113" t="str">
        <f>IF(RES_hhdet_in_tes!I74=0,"",RES_hhdet_in_tes!I74/RES_hhdet_in_fec!I74)</f>
        <v/>
      </c>
      <c r="J74" s="113" t="str">
        <f>IF(RES_hhdet_in_tes!J74=0,"",RES_hhdet_in_tes!J74/RES_hhdet_in_fec!J74)</f>
        <v/>
      </c>
      <c r="K74" s="113" t="str">
        <f>IF(RES_hhdet_in_tes!K74=0,"",RES_hhdet_in_tes!K74/RES_hhdet_in_fec!K74)</f>
        <v/>
      </c>
      <c r="L74" s="113">
        <f>IF(RES_hhdet_in_tes!L74=0,"",RES_hhdet_in_tes!L74/RES_hhdet_in_fec!L74)</f>
        <v>0.84272667822294955</v>
      </c>
      <c r="M74" s="113">
        <f>IF(RES_hhdet_in_tes!M74=0,"",RES_hhdet_in_tes!M74/RES_hhdet_in_fec!M74)</f>
        <v>0.83542442572752418</v>
      </c>
      <c r="N74" s="113" t="str">
        <f>IF(RES_hhdet_in_tes!N74=0,"",RES_hhdet_in_tes!N74/RES_hhdet_in_fec!N74)</f>
        <v/>
      </c>
      <c r="O74" s="113">
        <f>IF(RES_hhdet_in_tes!O74=0,"",RES_hhdet_in_tes!O74/RES_hhdet_in_fec!O74)</f>
        <v>0.83286103258626731</v>
      </c>
      <c r="P74" s="113">
        <f>IF(RES_hhdet_in_tes!P74=0,"",RES_hhdet_in_tes!P74/RES_hhdet_in_fec!P74)</f>
        <v>0.83058043346831267</v>
      </c>
      <c r="Q74" s="113">
        <f>IF(RES_hhdet_in_tes!Q74=0,"",RES_hhdet_in_tes!Q74/RES_hhdet_in_fec!Q74)</f>
        <v>0.87847731912769145</v>
      </c>
      <c r="R74" s="113">
        <f>IF(RES_hhdet_in_tes!R74=0,"",RES_hhdet_in_tes!R74/RES_hhdet_in_fec!R74)</f>
        <v>0.88518133842961011</v>
      </c>
      <c r="S74" s="113">
        <f>IF(RES_hhdet_in_tes!S74=0,"",RES_hhdet_in_tes!S74/RES_hhdet_in_fec!S74)</f>
        <v>0.88980177997429066</v>
      </c>
      <c r="T74" s="113">
        <f>IF(RES_hhdet_in_tes!T74=0,"",RES_hhdet_in_tes!T74/RES_hhdet_in_fec!T74)</f>
        <v>0.88108537099939854</v>
      </c>
      <c r="U74" s="113" t="str">
        <f>IF(RES_hhdet_in_tes!U74=0,"",RES_hhdet_in_tes!U74/RES_hhdet_in_fec!U74)</f>
        <v/>
      </c>
      <c r="V74" s="113">
        <f>IF(RES_hhdet_in_tes!V74=0,"",RES_hhdet_in_tes!V74/RES_hhdet_in_fec!V74)</f>
        <v>0.88990692395470539</v>
      </c>
      <c r="W74" s="113">
        <f>IF(RES_hhdet_in_tes!W74=0,"",RES_hhdet_in_tes!W74/RES_hhdet_in_fec!W74)</f>
        <v>0.88869446088349568</v>
      </c>
      <c r="DA74" s="132" t="s">
        <v>3655</v>
      </c>
    </row>
    <row r="75" spans="1:105" ht="12" customHeight="1" x14ac:dyDescent="0.25">
      <c r="A75" s="108" t="s">
        <v>53</v>
      </c>
      <c r="B75" s="111"/>
      <c r="C75" s="111">
        <f>IF(RES_hhdet_in_tes!C75=0,"",RES_hhdet_in_tes!C75/RES_hhdet_in_fec!C75)</f>
        <v>0.6950914659879166</v>
      </c>
      <c r="D75" s="111">
        <f>IF(RES_hhdet_in_tes!D75=0,"",RES_hhdet_in_tes!D75/RES_hhdet_in_fec!D75)</f>
        <v>0.69624571261176371</v>
      </c>
      <c r="E75" s="111">
        <f>IF(RES_hhdet_in_tes!E75=0,"",RES_hhdet_in_tes!E75/RES_hhdet_in_fec!E75)</f>
        <v>0.6974887371246149</v>
      </c>
      <c r="F75" s="111">
        <f>IF(RES_hhdet_in_tes!F75=0,"",RES_hhdet_in_tes!F75/RES_hhdet_in_fec!F75)</f>
        <v>0.69874370202331948</v>
      </c>
      <c r="G75" s="111">
        <f>IF(RES_hhdet_in_tes!G75=0,"",RES_hhdet_in_tes!G75/RES_hhdet_in_fec!G75)</f>
        <v>0.70008113775384251</v>
      </c>
      <c r="H75" s="111" t="str">
        <f>IF(RES_hhdet_in_tes!H75=0,"",RES_hhdet_in_tes!H75/RES_hhdet_in_fec!H75)</f>
        <v/>
      </c>
      <c r="I75" s="111" t="str">
        <f>IF(RES_hhdet_in_tes!I75=0,"",RES_hhdet_in_tes!I75/RES_hhdet_in_fec!I75)</f>
        <v/>
      </c>
      <c r="J75" s="111" t="str">
        <f>IF(RES_hhdet_in_tes!J75=0,"",RES_hhdet_in_tes!J75/RES_hhdet_in_fec!J75)</f>
        <v/>
      </c>
      <c r="K75" s="111" t="str">
        <f>IF(RES_hhdet_in_tes!K75=0,"",RES_hhdet_in_tes!K75/RES_hhdet_in_fec!K75)</f>
        <v/>
      </c>
      <c r="L75" s="111">
        <f>IF(RES_hhdet_in_tes!L75=0,"",RES_hhdet_in_tes!L75/RES_hhdet_in_fec!L75)</f>
        <v>0.70872995317775178</v>
      </c>
      <c r="M75" s="111">
        <f>IF(RES_hhdet_in_tes!M75=0,"",RES_hhdet_in_tes!M75/RES_hhdet_in_fec!M75)</f>
        <v>0.71263676535141618</v>
      </c>
      <c r="N75" s="111" t="str">
        <f>IF(RES_hhdet_in_tes!N75=0,"",RES_hhdet_in_tes!N75/RES_hhdet_in_fec!N75)</f>
        <v/>
      </c>
      <c r="O75" s="111">
        <f>IF(RES_hhdet_in_tes!O75=0,"",RES_hhdet_in_tes!O75/RES_hhdet_in_fec!O75)</f>
        <v>0.72851133596274276</v>
      </c>
      <c r="P75" s="111">
        <f>IF(RES_hhdet_in_tes!P75=0,"",RES_hhdet_in_tes!P75/RES_hhdet_in_fec!P75)</f>
        <v>0.74094968947205964</v>
      </c>
      <c r="Q75" s="111">
        <f>IF(RES_hhdet_in_tes!Q75=0,"",RES_hhdet_in_tes!Q75/RES_hhdet_in_fec!Q75)</f>
        <v>0.75315470571002974</v>
      </c>
      <c r="R75" s="111">
        <f>IF(RES_hhdet_in_tes!R75=0,"",RES_hhdet_in_tes!R75/RES_hhdet_in_fec!R75)</f>
        <v>0.76190394088090674</v>
      </c>
      <c r="S75" s="111">
        <f>IF(RES_hhdet_in_tes!S75=0,"",RES_hhdet_in_tes!S75/RES_hhdet_in_fec!S75)</f>
        <v>0.7705669218798481</v>
      </c>
      <c r="T75" s="111">
        <f>IF(RES_hhdet_in_tes!T75=0,"",RES_hhdet_in_tes!T75/RES_hhdet_in_fec!T75)</f>
        <v>0.7789620020874124</v>
      </c>
      <c r="U75" s="111" t="str">
        <f>IF(RES_hhdet_in_tes!U75=0,"",RES_hhdet_in_tes!U75/RES_hhdet_in_fec!U75)</f>
        <v/>
      </c>
      <c r="V75" s="111">
        <f>IF(RES_hhdet_in_tes!V75=0,"",RES_hhdet_in_tes!V75/RES_hhdet_in_fec!V75)</f>
        <v>0.79385536081038799</v>
      </c>
      <c r="W75" s="111">
        <f>IF(RES_hhdet_in_tes!W75=0,"",RES_hhdet_in_tes!W75/RES_hhdet_in_fec!W75)</f>
        <v>0.79937142756723689</v>
      </c>
      <c r="DA75" s="63" t="s">
        <v>3656</v>
      </c>
    </row>
    <row r="76" spans="1:105" ht="12" customHeight="1" x14ac:dyDescent="0.25">
      <c r="A76" s="108" t="s">
        <v>52</v>
      </c>
      <c r="B76" s="111"/>
      <c r="C76" s="111">
        <f>IF(RES_hhdet_in_tes!C76=0,"",RES_hhdet_in_tes!C76/RES_hhdet_in_fec!C76)</f>
        <v>1</v>
      </c>
      <c r="D76" s="111">
        <f>IF(RES_hhdet_in_tes!D76=0,"",RES_hhdet_in_tes!D76/RES_hhdet_in_fec!D76)</f>
        <v>1</v>
      </c>
      <c r="E76" s="111">
        <f>IF(RES_hhdet_in_tes!E76=0,"",RES_hhdet_in_tes!E76/RES_hhdet_in_fec!E76)</f>
        <v>1</v>
      </c>
      <c r="F76" s="111">
        <f>IF(RES_hhdet_in_tes!F76=0,"",RES_hhdet_in_tes!F76/RES_hhdet_in_fec!F76)</f>
        <v>1</v>
      </c>
      <c r="G76" s="111">
        <f>IF(RES_hhdet_in_tes!G76=0,"",RES_hhdet_in_tes!G76/RES_hhdet_in_fec!G76)</f>
        <v>1</v>
      </c>
      <c r="H76" s="111" t="str">
        <f>IF(RES_hhdet_in_tes!H76=0,"",RES_hhdet_in_tes!H76/RES_hhdet_in_fec!H76)</f>
        <v/>
      </c>
      <c r="I76" s="111" t="str">
        <f>IF(RES_hhdet_in_tes!I76=0,"",RES_hhdet_in_tes!I76/RES_hhdet_in_fec!I76)</f>
        <v/>
      </c>
      <c r="J76" s="111" t="str">
        <f>IF(RES_hhdet_in_tes!J76=0,"",RES_hhdet_in_tes!J76/RES_hhdet_in_fec!J76)</f>
        <v/>
      </c>
      <c r="K76" s="111" t="str">
        <f>IF(RES_hhdet_in_tes!K76=0,"",RES_hhdet_in_tes!K76/RES_hhdet_in_fec!K76)</f>
        <v/>
      </c>
      <c r="L76" s="111">
        <f>IF(RES_hhdet_in_tes!L76=0,"",RES_hhdet_in_tes!L76/RES_hhdet_in_fec!L76)</f>
        <v>1</v>
      </c>
      <c r="M76" s="111">
        <f>IF(RES_hhdet_in_tes!M76=0,"",RES_hhdet_in_tes!M76/RES_hhdet_in_fec!M76)</f>
        <v>1</v>
      </c>
      <c r="N76" s="111" t="str">
        <f>IF(RES_hhdet_in_tes!N76=0,"",RES_hhdet_in_tes!N76/RES_hhdet_in_fec!N76)</f>
        <v/>
      </c>
      <c r="O76" s="111">
        <f>IF(RES_hhdet_in_tes!O76=0,"",RES_hhdet_in_tes!O76/RES_hhdet_in_fec!O76)</f>
        <v>1</v>
      </c>
      <c r="P76" s="111">
        <f>IF(RES_hhdet_in_tes!P76=0,"",RES_hhdet_in_tes!P76/RES_hhdet_in_fec!P76)</f>
        <v>1</v>
      </c>
      <c r="Q76" s="111">
        <f>IF(RES_hhdet_in_tes!Q76=0,"",RES_hhdet_in_tes!Q76/RES_hhdet_in_fec!Q76)</f>
        <v>1</v>
      </c>
      <c r="R76" s="111">
        <f>IF(RES_hhdet_in_tes!R76=0,"",RES_hhdet_in_tes!R76/RES_hhdet_in_fec!R76)</f>
        <v>1</v>
      </c>
      <c r="S76" s="111">
        <f>IF(RES_hhdet_in_tes!S76=0,"",RES_hhdet_in_tes!S76/RES_hhdet_in_fec!S76)</f>
        <v>1</v>
      </c>
      <c r="T76" s="111">
        <f>IF(RES_hhdet_in_tes!T76=0,"",RES_hhdet_in_tes!T76/RES_hhdet_in_fec!T76)</f>
        <v>1</v>
      </c>
      <c r="U76" s="111" t="str">
        <f>IF(RES_hhdet_in_tes!U76=0,"",RES_hhdet_in_tes!U76/RES_hhdet_in_fec!U76)</f>
        <v/>
      </c>
      <c r="V76" s="111">
        <f>IF(RES_hhdet_in_tes!V76=0,"",RES_hhdet_in_tes!V76/RES_hhdet_in_fec!V76)</f>
        <v>1</v>
      </c>
      <c r="W76" s="111">
        <f>IF(RES_hhdet_in_tes!W76=0,"",RES_hhdet_in_tes!W76/RES_hhdet_in_fec!W76)</f>
        <v>1</v>
      </c>
      <c r="DA76" s="63" t="s">
        <v>3657</v>
      </c>
    </row>
    <row r="77" spans="1:105" ht="12" customHeight="1" x14ac:dyDescent="0.25">
      <c r="A77" s="121" t="s">
        <v>54</v>
      </c>
      <c r="B77" s="124"/>
      <c r="C77" s="124">
        <f>IF(RES_hhdet_in_tes!C77=0,"",RES_hhdet_in_tes!C77/RES_hhdet_in_fec!C77)</f>
        <v>0.66441471737033675</v>
      </c>
      <c r="D77" s="124">
        <f>IF(RES_hhdet_in_tes!D77=0,"",RES_hhdet_in_tes!D77/RES_hhdet_in_fec!D77)</f>
        <v>0.75113203572027276</v>
      </c>
      <c r="E77" s="124">
        <f>IF(RES_hhdet_in_tes!E77=0,"",RES_hhdet_in_tes!E77/RES_hhdet_in_fec!E77)</f>
        <v>0.74132600151485895</v>
      </c>
      <c r="F77" s="124">
        <f>IF(RES_hhdet_in_tes!F77=0,"",RES_hhdet_in_tes!F77/RES_hhdet_in_fec!F77)</f>
        <v>0.73967592361625101</v>
      </c>
      <c r="G77" s="124">
        <f>IF(RES_hhdet_in_tes!G77=0,"",RES_hhdet_in_tes!G77/RES_hhdet_in_fec!G77)</f>
        <v>0.71932879044991993</v>
      </c>
      <c r="H77" s="124">
        <f>IF(RES_hhdet_in_tes!H77=0,"",RES_hhdet_in_tes!H77/RES_hhdet_in_fec!H77)</f>
        <v>0.7003097623660095</v>
      </c>
      <c r="I77" s="124">
        <f>IF(RES_hhdet_in_tes!I77=0,"",RES_hhdet_in_tes!I77/RES_hhdet_in_fec!I77)</f>
        <v>0.66701272112474752</v>
      </c>
      <c r="J77" s="124">
        <f>IF(RES_hhdet_in_tes!J77=0,"",RES_hhdet_in_tes!J77/RES_hhdet_in_fec!J77)</f>
        <v>0.6581476863811645</v>
      </c>
      <c r="K77" s="124">
        <f>IF(RES_hhdet_in_tes!K77=0,"",RES_hhdet_in_tes!K77/RES_hhdet_in_fec!K77)</f>
        <v>0.68816739203355703</v>
      </c>
      <c r="L77" s="124">
        <f>IF(RES_hhdet_in_tes!L77=0,"",RES_hhdet_in_tes!L77/RES_hhdet_in_fec!L77)</f>
        <v>0.68572657710437579</v>
      </c>
      <c r="M77" s="124">
        <f>IF(RES_hhdet_in_tes!M77=0,"",RES_hhdet_in_tes!M77/RES_hhdet_in_fec!M77)</f>
        <v>0.73748947611964899</v>
      </c>
      <c r="N77" s="124">
        <f>IF(RES_hhdet_in_tes!N77=0,"",RES_hhdet_in_tes!N77/RES_hhdet_in_fec!N77)</f>
        <v>0.7172433394128489</v>
      </c>
      <c r="O77" s="124">
        <f>IF(RES_hhdet_in_tes!O77=0,"",RES_hhdet_in_tes!O77/RES_hhdet_in_fec!O77)</f>
        <v>0.7038680207557696</v>
      </c>
      <c r="P77" s="124">
        <f>IF(RES_hhdet_in_tes!P77=0,"",RES_hhdet_in_tes!P77/RES_hhdet_in_fec!P77)</f>
        <v>0.7053532611541864</v>
      </c>
      <c r="Q77" s="124">
        <f>IF(RES_hhdet_in_tes!Q77=0,"",RES_hhdet_in_tes!Q77/RES_hhdet_in_fec!Q77)</f>
        <v>0.63449973649479641</v>
      </c>
      <c r="R77" s="124">
        <f>IF(RES_hhdet_in_tes!R77=0,"",RES_hhdet_in_tes!R77/RES_hhdet_in_fec!R77)</f>
        <v>0.6360831863064057</v>
      </c>
      <c r="S77" s="124">
        <f>IF(RES_hhdet_in_tes!S77=0,"",RES_hhdet_in_tes!S77/RES_hhdet_in_fec!S77)</f>
        <v>0.65863938056392768</v>
      </c>
      <c r="T77" s="124">
        <f>IF(RES_hhdet_in_tes!T77=0,"",RES_hhdet_in_tes!T77/RES_hhdet_in_fec!T77)</f>
        <v>0.73052782622714751</v>
      </c>
      <c r="U77" s="124">
        <f>IF(RES_hhdet_in_tes!U77=0,"",RES_hhdet_in_tes!U77/RES_hhdet_in_fec!U77)</f>
        <v>0.69554948332538269</v>
      </c>
      <c r="V77" s="124">
        <f>IF(RES_hhdet_in_tes!V77=0,"",RES_hhdet_in_tes!V77/RES_hhdet_in_fec!V77)</f>
        <v>0.63044594740773108</v>
      </c>
      <c r="W77" s="124">
        <f>IF(RES_hhdet_in_tes!W77=0,"",RES_hhdet_in_tes!W77/RES_hhdet_in_fec!W77)</f>
        <v>0.65104798774859107</v>
      </c>
      <c r="DA77" s="130" t="s">
        <v>3658</v>
      </c>
    </row>
    <row r="78" spans="1:105" ht="12" customHeight="1" x14ac:dyDescent="0.25">
      <c r="A78" s="97" t="s">
        <v>192</v>
      </c>
      <c r="B78" s="111"/>
      <c r="C78" s="111">
        <f>IF(RES_hhdet_in_tes!C78=0,"",RES_hhdet_in_tes!C78/RES_hhdet_in_fec!C78)</f>
        <v>0.61939038970545623</v>
      </c>
      <c r="D78" s="111">
        <f>IF(RES_hhdet_in_tes!D78=0,"",RES_hhdet_in_tes!D78/RES_hhdet_in_fec!D78)</f>
        <v>0.61967296305855391</v>
      </c>
      <c r="E78" s="111">
        <f>IF(RES_hhdet_in_tes!E78=0,"",RES_hhdet_in_tes!E78/RES_hhdet_in_fec!E78)</f>
        <v>0.61995155126621704</v>
      </c>
      <c r="F78" s="111">
        <f>IF(RES_hhdet_in_tes!F78=0,"",RES_hhdet_in_tes!F78/RES_hhdet_in_fec!F78)</f>
        <v>0.62022959604495742</v>
      </c>
      <c r="G78" s="111">
        <f>IF(RES_hhdet_in_tes!G78=0,"",RES_hhdet_in_tes!G78/RES_hhdet_in_fec!G78)</f>
        <v>0.6205039707391552</v>
      </c>
      <c r="H78" s="111">
        <f>IF(RES_hhdet_in_tes!H78=0,"",RES_hhdet_in_tes!H78/RES_hhdet_in_fec!H78)</f>
        <v>0.62077505801165378</v>
      </c>
      <c r="I78" s="111">
        <f>IF(RES_hhdet_in_tes!I78=0,"",RES_hhdet_in_tes!I78/RES_hhdet_in_fec!I78)</f>
        <v>0.62104208745441702</v>
      </c>
      <c r="J78" s="111">
        <f>IF(RES_hhdet_in_tes!J78=0,"",RES_hhdet_in_tes!J78/RES_hhdet_in_fec!J78)</f>
        <v>0.62130190297765087</v>
      </c>
      <c r="K78" s="111">
        <f>IF(RES_hhdet_in_tes!K78=0,"",RES_hhdet_in_tes!K78/RES_hhdet_in_fec!K78)</f>
        <v>0.62155182107487994</v>
      </c>
      <c r="L78" s="111">
        <f>IF(RES_hhdet_in_tes!L78=0,"",RES_hhdet_in_tes!L78/RES_hhdet_in_fec!L78)</f>
        <v>0.62179112379810364</v>
      </c>
      <c r="M78" s="111">
        <f>IF(RES_hhdet_in_tes!M78=0,"",RES_hhdet_in_tes!M78/RES_hhdet_in_fec!M78)</f>
        <v>0.62191990034624345</v>
      </c>
      <c r="N78" s="111">
        <f>IF(RES_hhdet_in_tes!N78=0,"",RES_hhdet_in_tes!N78/RES_hhdet_in_fec!N78)</f>
        <v>0.62191990034624345</v>
      </c>
      <c r="O78" s="111">
        <f>IF(RES_hhdet_in_tes!O78=0,"",RES_hhdet_in_tes!O78/RES_hhdet_in_fec!O78)</f>
        <v>0.62191990034624345</v>
      </c>
      <c r="P78" s="111">
        <f>IF(RES_hhdet_in_tes!P78=0,"",RES_hhdet_in_tes!P78/RES_hhdet_in_fec!P78)</f>
        <v>0.62191990034624345</v>
      </c>
      <c r="Q78" s="111">
        <f>IF(RES_hhdet_in_tes!Q78=0,"",RES_hhdet_in_tes!Q78/RES_hhdet_in_fec!Q78)</f>
        <v>0.62191990034624345</v>
      </c>
      <c r="R78" s="111">
        <f>IF(RES_hhdet_in_tes!R78=0,"",RES_hhdet_in_tes!R78/RES_hhdet_in_fec!R78)</f>
        <v>0.6227334717484232</v>
      </c>
      <c r="S78" s="111">
        <f>IF(RES_hhdet_in_tes!S78=0,"",RES_hhdet_in_tes!S78/RES_hhdet_in_fec!S78)</f>
        <v>0.62406384532534609</v>
      </c>
      <c r="T78" s="111">
        <f>IF(RES_hhdet_in_tes!T78=0,"",RES_hhdet_in_tes!T78/RES_hhdet_in_fec!T78)</f>
        <v>0.625615947831755</v>
      </c>
      <c r="U78" s="111">
        <f>IF(RES_hhdet_in_tes!U78=0,"",RES_hhdet_in_tes!U78/RES_hhdet_in_fec!U78)</f>
        <v>0.62722348257053606</v>
      </c>
      <c r="V78" s="111">
        <f>IF(RES_hhdet_in_tes!V78=0,"",RES_hhdet_in_tes!V78/RES_hhdet_in_fec!V78)</f>
        <v>0.6287201528445735</v>
      </c>
      <c r="W78" s="111">
        <f>IF(RES_hhdet_in_tes!W78=0,"",RES_hhdet_in_tes!W78/RES_hhdet_in_fec!W78)</f>
        <v>0.63010595865386665</v>
      </c>
      <c r="DA78" s="63" t="s">
        <v>3659</v>
      </c>
    </row>
    <row r="79" spans="1:105" ht="12" customHeight="1" x14ac:dyDescent="0.25">
      <c r="A79" s="109" t="s">
        <v>120</v>
      </c>
      <c r="B79" s="45"/>
      <c r="C79" s="45">
        <f>IF(RES_hhdet_in_tes!C79=0,"",RES_hhdet_in_tes!C79/RES_hhdet_in_fec!C79)</f>
        <v>0.77351931512008176</v>
      </c>
      <c r="D79" s="45">
        <f>IF(RES_hhdet_in_tes!D79=0,"",RES_hhdet_in_tes!D79/RES_hhdet_in_fec!D79)</f>
        <v>0.77490165888867235</v>
      </c>
      <c r="E79" s="45">
        <f>IF(RES_hhdet_in_tes!E79=0,"",RES_hhdet_in_tes!E79/RES_hhdet_in_fec!E79)</f>
        <v>0.77633511837927727</v>
      </c>
      <c r="F79" s="45">
        <f>IF(RES_hhdet_in_tes!F79=0,"",RES_hhdet_in_tes!F79/RES_hhdet_in_fec!F79)</f>
        <v>0.77777554819561123</v>
      </c>
      <c r="G79" s="45">
        <f>IF(RES_hhdet_in_tes!G79=0,"",RES_hhdet_in_tes!G79/RES_hhdet_in_fec!G79)</f>
        <v>0.77926305258534256</v>
      </c>
      <c r="H79" s="45">
        <f>IF(RES_hhdet_in_tes!H79=0,"",RES_hhdet_in_tes!H79/RES_hhdet_in_fec!H79)</f>
        <v>0.78079272329911253</v>
      </c>
      <c r="I79" s="45">
        <f>IF(RES_hhdet_in_tes!I79=0,"",RES_hhdet_in_tes!I79/RES_hhdet_in_fec!I79)</f>
        <v>0.78237444202471806</v>
      </c>
      <c r="J79" s="45">
        <f>IF(RES_hhdet_in_tes!J79=0,"",RES_hhdet_in_tes!J79/RES_hhdet_in_fec!J79)</f>
        <v>0.78404869054914328</v>
      </c>
      <c r="K79" s="45">
        <f>IF(RES_hhdet_in_tes!K79=0,"",RES_hhdet_in_tes!K79/RES_hhdet_in_fec!K79)</f>
        <v>0.78584988903929975</v>
      </c>
      <c r="L79" s="45">
        <f>IF(RES_hhdet_in_tes!L79=0,"",RES_hhdet_in_tes!L79/RES_hhdet_in_fec!L79)</f>
        <v>0.78778724630099173</v>
      </c>
      <c r="M79" s="45">
        <f>IF(RES_hhdet_in_tes!M79=0,"",RES_hhdet_in_tes!M79/RES_hhdet_in_fec!M79)</f>
        <v>0.79042308337404577</v>
      </c>
      <c r="N79" s="45">
        <f>IF(RES_hhdet_in_tes!N79=0,"",RES_hhdet_in_tes!N79/RES_hhdet_in_fec!N79)</f>
        <v>0.79391684846723476</v>
      </c>
      <c r="O79" s="45">
        <f>IF(RES_hhdet_in_tes!O79=0,"",RES_hhdet_in_tes!O79/RES_hhdet_in_fec!O79)</f>
        <v>0.79865623657952622</v>
      </c>
      <c r="P79" s="45">
        <f>IF(RES_hhdet_in_tes!P79=0,"",RES_hhdet_in_tes!P79/RES_hhdet_in_fec!P79)</f>
        <v>0.80484486862354221</v>
      </c>
      <c r="Q79" s="45">
        <f>IF(RES_hhdet_in_tes!Q79=0,"",RES_hhdet_in_tes!Q79/RES_hhdet_in_fec!Q79)</f>
        <v>0.81282119079881132</v>
      </c>
      <c r="R79" s="45">
        <f>IF(RES_hhdet_in_tes!R79=0,"",RES_hhdet_in_tes!R79/RES_hhdet_in_fec!R79)</f>
        <v>0.82367174721079561</v>
      </c>
      <c r="S79" s="45">
        <f>IF(RES_hhdet_in_tes!S79=0,"",RES_hhdet_in_tes!S79/RES_hhdet_in_fec!S79)</f>
        <v>0.83721425648369086</v>
      </c>
      <c r="T79" s="45">
        <f>IF(RES_hhdet_in_tes!T79=0,"",RES_hhdet_in_tes!T79/RES_hhdet_in_fec!T79)</f>
        <v>0.85177465031477217</v>
      </c>
      <c r="U79" s="45">
        <f>IF(RES_hhdet_in_tes!U79=0,"",RES_hhdet_in_tes!U79/RES_hhdet_in_fec!U79)</f>
        <v>0.865678860401356</v>
      </c>
      <c r="V79" s="45">
        <f>IF(RES_hhdet_in_tes!V79=0,"",RES_hhdet_in_tes!V79/RES_hhdet_in_fec!V79)</f>
        <v>0.87725281844074021</v>
      </c>
      <c r="W79" s="45">
        <f>IF(RES_hhdet_in_tes!W79=0,"",RES_hhdet_in_tes!W79/RES_hhdet_in_fec!W79)</f>
        <v>0.88590847822976693</v>
      </c>
      <c r="DA79" s="60" t="s">
        <v>3660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/>
      <c r="C81" s="119">
        <f>IF(RES_hhdet_in_tes!C81=0,"",RES_hhdet_in_tes!C81/RES_hhdet_in_fec!C81)</f>
        <v>0.60715579035378386</v>
      </c>
      <c r="D81" s="119">
        <f>IF(RES_hhdet_in_tes!D81=0,"",RES_hhdet_in_tes!D81/RES_hhdet_in_fec!D81)</f>
        <v>0.61853779173739432</v>
      </c>
      <c r="E81" s="119">
        <f>IF(RES_hhdet_in_tes!E81=0,"",RES_hhdet_in_tes!E81/RES_hhdet_in_fec!E81)</f>
        <v>0.64194015806785443</v>
      </c>
      <c r="F81" s="119">
        <f>IF(RES_hhdet_in_tes!F81=0,"",RES_hhdet_in_tes!F81/RES_hhdet_in_fec!F81)</f>
        <v>0.63943772534965038</v>
      </c>
      <c r="G81" s="119">
        <f>IF(RES_hhdet_in_tes!G81=0,"",RES_hhdet_in_tes!G81/RES_hhdet_in_fec!G81)</f>
        <v>0.64960645143427065</v>
      </c>
      <c r="H81" s="119">
        <f>IF(RES_hhdet_in_tes!H81=0,"",RES_hhdet_in_tes!H81/RES_hhdet_in_fec!H81)</f>
        <v>0.67323549121522497</v>
      </c>
      <c r="I81" s="119">
        <f>IF(RES_hhdet_in_tes!I81=0,"",RES_hhdet_in_tes!I81/RES_hhdet_in_fec!I81)</f>
        <v>0.68381579483297761</v>
      </c>
      <c r="J81" s="119">
        <f>IF(RES_hhdet_in_tes!J81=0,"",RES_hhdet_in_tes!J81/RES_hhdet_in_fec!J81)</f>
        <v>0.69381886883916433</v>
      </c>
      <c r="K81" s="119">
        <f>IF(RES_hhdet_in_tes!K81=0,"",RES_hhdet_in_tes!K81/RES_hhdet_in_fec!K81)</f>
        <v>0.70412229884376598</v>
      </c>
      <c r="L81" s="119">
        <f>IF(RES_hhdet_in_tes!L81=0,"",RES_hhdet_in_tes!L81/RES_hhdet_in_fec!L81)</f>
        <v>0.73316049899137947</v>
      </c>
      <c r="M81" s="119">
        <f>IF(RES_hhdet_in_tes!M81=0,"",RES_hhdet_in_tes!M81/RES_hhdet_in_fec!M81)</f>
        <v>0.74626557887169864</v>
      </c>
      <c r="N81" s="119">
        <f>IF(RES_hhdet_in_tes!N81=0,"",RES_hhdet_in_tes!N81/RES_hhdet_in_fec!N81)</f>
        <v>0.74201790831545644</v>
      </c>
      <c r="O81" s="119">
        <f>IF(RES_hhdet_in_tes!O81=0,"",RES_hhdet_in_tes!O81/RES_hhdet_in_fec!O81)</f>
        <v>0.74927083533299432</v>
      </c>
      <c r="P81" s="119">
        <f>IF(RES_hhdet_in_tes!P81=0,"",RES_hhdet_in_tes!P81/RES_hhdet_in_fec!P81)</f>
        <v>0.75464036626745334</v>
      </c>
      <c r="Q81" s="119">
        <f>IF(RES_hhdet_in_tes!Q81=0,"",RES_hhdet_in_tes!Q81/RES_hhdet_in_fec!Q81)</f>
        <v>0.77492990474145806</v>
      </c>
      <c r="R81" s="119">
        <f>IF(RES_hhdet_in_tes!R81=0,"",RES_hhdet_in_tes!R81/RES_hhdet_in_fec!R81)</f>
        <v>0.7788137360591898</v>
      </c>
      <c r="S81" s="119">
        <f>IF(RES_hhdet_in_tes!S81=0,"",RES_hhdet_in_tes!S81/RES_hhdet_in_fec!S81)</f>
        <v>0.78927794777452542</v>
      </c>
      <c r="T81" s="119">
        <f>IF(RES_hhdet_in_tes!T81=0,"",RES_hhdet_in_tes!T81/RES_hhdet_in_fec!T81)</f>
        <v>0.81350584404644721</v>
      </c>
      <c r="U81" s="119" t="str">
        <f>IF(RES_hhdet_in_tes!U81=0,"",RES_hhdet_in_tes!U81/RES_hhdet_in_fec!U81)</f>
        <v/>
      </c>
      <c r="V81" s="119" t="str">
        <f>IF(RES_hhdet_in_tes!V81=0,"",RES_hhdet_in_tes!V81/RES_hhdet_in_fec!V81)</f>
        <v/>
      </c>
      <c r="W81" s="119">
        <f>IF(RES_hhdet_in_tes!W81=0,"",RES_hhdet_in_tes!W81/RES_hhdet_in_fec!W81)</f>
        <v>0.85949390467259423</v>
      </c>
      <c r="DA81" s="129" t="s">
        <v>3661</v>
      </c>
    </row>
    <row r="82" spans="1:105" ht="12.95" customHeight="1" x14ac:dyDescent="0.25">
      <c r="A82" s="121" t="s">
        <v>57</v>
      </c>
      <c r="B82" s="124"/>
      <c r="C82" s="124">
        <f>IF(RES_hhdet_in_tes!C82=0,"",RES_hhdet_in_tes!C82/RES_hhdet_in_fec!C82)</f>
        <v>0.59486230509235694</v>
      </c>
      <c r="D82" s="124">
        <f>IF(RES_hhdet_in_tes!D82=0,"",RES_hhdet_in_tes!D82/RES_hhdet_in_fec!D82)</f>
        <v>0.60682685515534629</v>
      </c>
      <c r="E82" s="124">
        <f>IF(RES_hhdet_in_tes!E82=0,"",RES_hhdet_in_tes!E82/RES_hhdet_in_fec!E82)</f>
        <v>0.61885059477257376</v>
      </c>
      <c r="F82" s="124">
        <f>IF(RES_hhdet_in_tes!F82=0,"",RES_hhdet_in_tes!F82/RES_hhdet_in_fec!F82)</f>
        <v>0.63110047734929486</v>
      </c>
      <c r="G82" s="124">
        <f>IF(RES_hhdet_in_tes!G82=0,"",RES_hhdet_in_tes!G82/RES_hhdet_in_fec!G82)</f>
        <v>0.64336767021615715</v>
      </c>
      <c r="H82" s="124">
        <f>IF(RES_hhdet_in_tes!H82=0,"",RES_hhdet_in_tes!H82/RES_hhdet_in_fec!H82)</f>
        <v>0.65568223085561339</v>
      </c>
      <c r="I82" s="124">
        <f>IF(RES_hhdet_in_tes!I82=0,"",RES_hhdet_in_tes!I82/RES_hhdet_in_fec!I82)</f>
        <v>0.66814054440025317</v>
      </c>
      <c r="J82" s="124">
        <f>IF(RES_hhdet_in_tes!J82=0,"",RES_hhdet_in_tes!J82/RES_hhdet_in_fec!J82)</f>
        <v>0.68058200778118039</v>
      </c>
      <c r="K82" s="124">
        <f>IF(RES_hhdet_in_tes!K82=0,"",RES_hhdet_in_tes!K82/RES_hhdet_in_fec!K82)</f>
        <v>0.69297279190550598</v>
      </c>
      <c r="L82" s="124">
        <f>IF(RES_hhdet_in_tes!L82=0,"",RES_hhdet_in_tes!L82/RES_hhdet_in_fec!L82)</f>
        <v>0.70528279504374902</v>
      </c>
      <c r="M82" s="124">
        <f>IF(RES_hhdet_in_tes!M82=0,"",RES_hhdet_in_tes!M82/RES_hhdet_in_fec!M82)</f>
        <v>0.71663876457140319</v>
      </c>
      <c r="N82" s="124">
        <f>IF(RES_hhdet_in_tes!N82=0,"",RES_hhdet_in_tes!N82/RES_hhdet_in_fec!N82)</f>
        <v>0.72650219633997937</v>
      </c>
      <c r="O82" s="124">
        <f>IF(RES_hhdet_in_tes!O82=0,"",RES_hhdet_in_tes!O82/RES_hhdet_in_fec!O82)</f>
        <v>0.73469023317112359</v>
      </c>
      <c r="P82" s="124">
        <f>IF(RES_hhdet_in_tes!P82=0,"",RES_hhdet_in_tes!P82/RES_hhdet_in_fec!P82)</f>
        <v>0.74186617540822741</v>
      </c>
      <c r="Q82" s="124">
        <f>IF(RES_hhdet_in_tes!Q82=0,"",RES_hhdet_in_tes!Q82/RES_hhdet_in_fec!Q82)</f>
        <v>0.75037177192212701</v>
      </c>
      <c r="R82" s="124">
        <f>IF(RES_hhdet_in_tes!R82=0,"",RES_hhdet_in_tes!R82/RES_hhdet_in_fec!R82)</f>
        <v>0.76295227151352718</v>
      </c>
      <c r="S82" s="124">
        <f>IF(RES_hhdet_in_tes!S82=0,"",RES_hhdet_in_tes!S82/RES_hhdet_in_fec!S82)</f>
        <v>0.77703725477818897</v>
      </c>
      <c r="T82" s="124">
        <f>IF(RES_hhdet_in_tes!T82=0,"",RES_hhdet_in_tes!T82/RES_hhdet_in_fec!T82)</f>
        <v>0.79121896894705424</v>
      </c>
      <c r="U82" s="124" t="str">
        <f>IF(RES_hhdet_in_tes!U82=0,"",RES_hhdet_in_tes!U82/RES_hhdet_in_fec!U82)</f>
        <v/>
      </c>
      <c r="V82" s="124" t="str">
        <f>IF(RES_hhdet_in_tes!V82=0,"",RES_hhdet_in_tes!V82/RES_hhdet_in_fec!V82)</f>
        <v/>
      </c>
      <c r="W82" s="124">
        <f>IF(RES_hhdet_in_tes!W82=0,"",RES_hhdet_in_tes!W82/RES_hhdet_in_fec!W82)</f>
        <v>0.82399083651326244</v>
      </c>
      <c r="DA82" s="130" t="s">
        <v>3662</v>
      </c>
    </row>
    <row r="83" spans="1:105" ht="12" customHeight="1" x14ac:dyDescent="0.25">
      <c r="A83" s="97" t="s">
        <v>204</v>
      </c>
      <c r="B83" s="111"/>
      <c r="C83" s="111">
        <f>IF(RES_hhdet_in_tes!C83=0,"",RES_hhdet_in_tes!C83/RES_hhdet_in_fec!C83)</f>
        <v>0.59251100326189132</v>
      </c>
      <c r="D83" s="111">
        <f>IF(RES_hhdet_in_tes!D83=0,"",RES_hhdet_in_tes!D83/RES_hhdet_in_fec!D83)</f>
        <v>0.60454410046319207</v>
      </c>
      <c r="E83" s="111">
        <f>IF(RES_hhdet_in_tes!E83=0,"",RES_hhdet_in_tes!E83/RES_hhdet_in_fec!E83)</f>
        <v>0.61669159001712492</v>
      </c>
      <c r="F83" s="111">
        <f>IF(RES_hhdet_in_tes!F83=0,"",RES_hhdet_in_tes!F83/RES_hhdet_in_fec!F83)</f>
        <v>0.62894179455476606</v>
      </c>
      <c r="G83" s="111">
        <f>IF(RES_hhdet_in_tes!G83=0,"",RES_hhdet_in_tes!G83/RES_hhdet_in_fec!G83)</f>
        <v>0.64128310609618311</v>
      </c>
      <c r="H83" s="111">
        <f>IF(RES_hhdet_in_tes!H83=0,"",RES_hhdet_in_tes!H83/RES_hhdet_in_fec!H83)</f>
        <v>0.65370169463574723</v>
      </c>
      <c r="I83" s="111">
        <f>IF(RES_hhdet_in_tes!I83=0,"",RES_hhdet_in_tes!I83/RES_hhdet_in_fec!I83)</f>
        <v>0.66617937469701405</v>
      </c>
      <c r="J83" s="111">
        <f>IF(RES_hhdet_in_tes!J83=0,"",RES_hhdet_in_tes!J83/RES_hhdet_in_fec!J83)</f>
        <v>0.67867693559688635</v>
      </c>
      <c r="K83" s="111">
        <f>IF(RES_hhdet_in_tes!K83=0,"",RES_hhdet_in_tes!K83/RES_hhdet_in_fec!K83)</f>
        <v>0.69114250823614165</v>
      </c>
      <c r="L83" s="111">
        <f>IF(RES_hhdet_in_tes!L83=0,"",RES_hhdet_in_tes!L83/RES_hhdet_in_fec!L83)</f>
        <v>0.70353005572616589</v>
      </c>
      <c r="M83" s="111">
        <f>IF(RES_hhdet_in_tes!M83=0,"",RES_hhdet_in_tes!M83/RES_hhdet_in_fec!M83)</f>
        <v>0.71493849611872173</v>
      </c>
      <c r="N83" s="111">
        <f>IF(RES_hhdet_in_tes!N83=0,"",RES_hhdet_in_tes!N83/RES_hhdet_in_fec!N83)</f>
        <v>0.72488410794815106</v>
      </c>
      <c r="O83" s="111">
        <f>IF(RES_hhdet_in_tes!O83=0,"",RES_hhdet_in_tes!O83/RES_hhdet_in_fec!O83)</f>
        <v>0.73310520666379242</v>
      </c>
      <c r="P83" s="111">
        <f>IF(RES_hhdet_in_tes!P83=0,"",RES_hhdet_in_tes!P83/RES_hhdet_in_fec!P83)</f>
        <v>0.74030613546011281</v>
      </c>
      <c r="Q83" s="111">
        <f>IF(RES_hhdet_in_tes!Q83=0,"",RES_hhdet_in_tes!Q83/RES_hhdet_in_fec!Q83)</f>
        <v>0.74887899934405366</v>
      </c>
      <c r="R83" s="111">
        <f>IF(RES_hhdet_in_tes!R83=0,"",RES_hhdet_in_tes!R83/RES_hhdet_in_fec!R83)</f>
        <v>0.76151941643270227</v>
      </c>
      <c r="S83" s="111">
        <f>IF(RES_hhdet_in_tes!S83=0,"",RES_hhdet_in_tes!S83/RES_hhdet_in_fec!S83)</f>
        <v>0.77568643159806172</v>
      </c>
      <c r="T83" s="111">
        <f>IF(RES_hhdet_in_tes!T83=0,"",RES_hhdet_in_tes!T83/RES_hhdet_in_fec!T83)</f>
        <v>0.78992216470466536</v>
      </c>
      <c r="U83" s="111" t="str">
        <f>IF(RES_hhdet_in_tes!U83=0,"",RES_hhdet_in_tes!U83/RES_hhdet_in_fec!U83)</f>
        <v/>
      </c>
      <c r="V83" s="111" t="str">
        <f>IF(RES_hhdet_in_tes!V83=0,"",RES_hhdet_in_tes!V83/RES_hhdet_in_fec!V83)</f>
        <v/>
      </c>
      <c r="W83" s="111">
        <f>IF(RES_hhdet_in_tes!W83=0,"",RES_hhdet_in_tes!W83/RES_hhdet_in_fec!W83)</f>
        <v>0.82286816227659498</v>
      </c>
      <c r="DA83" s="63" t="s">
        <v>3663</v>
      </c>
    </row>
    <row r="84" spans="1:105" ht="12" customHeight="1" x14ac:dyDescent="0.25">
      <c r="A84" s="97" t="s">
        <v>53</v>
      </c>
      <c r="B84" s="111"/>
      <c r="C84" s="111">
        <f>IF(RES_hhdet_in_tes!C84=0,"",RES_hhdet_in_tes!C84/RES_hhdet_in_fec!C84)</f>
        <v>1</v>
      </c>
      <c r="D84" s="111">
        <f>IF(RES_hhdet_in_tes!D84=0,"",RES_hhdet_in_tes!D84/RES_hhdet_in_fec!D84)</f>
        <v>1</v>
      </c>
      <c r="E84" s="111">
        <f>IF(RES_hhdet_in_tes!E84=0,"",RES_hhdet_in_tes!E84/RES_hhdet_in_fec!E84)</f>
        <v>1</v>
      </c>
      <c r="F84" s="111">
        <f>IF(RES_hhdet_in_tes!F84=0,"",RES_hhdet_in_tes!F84/RES_hhdet_in_fec!F84)</f>
        <v>1</v>
      </c>
      <c r="G84" s="111">
        <f>IF(RES_hhdet_in_tes!G84=0,"",RES_hhdet_in_tes!G84/RES_hhdet_in_fec!G84)</f>
        <v>1</v>
      </c>
      <c r="H84" s="111">
        <f>IF(RES_hhdet_in_tes!H84=0,"",RES_hhdet_in_tes!H84/RES_hhdet_in_fec!H84)</f>
        <v>1</v>
      </c>
      <c r="I84" s="111">
        <f>IF(RES_hhdet_in_tes!I84=0,"",RES_hhdet_in_tes!I84/RES_hhdet_in_fec!I84)</f>
        <v>1</v>
      </c>
      <c r="J84" s="111">
        <f>IF(RES_hhdet_in_tes!J84=0,"",RES_hhdet_in_tes!J84/RES_hhdet_in_fec!J84)</f>
        <v>1</v>
      </c>
      <c r="K84" s="111">
        <f>IF(RES_hhdet_in_tes!K84=0,"",RES_hhdet_in_tes!K84/RES_hhdet_in_fec!K84)</f>
        <v>1</v>
      </c>
      <c r="L84" s="111">
        <f>IF(RES_hhdet_in_tes!L84=0,"",RES_hhdet_in_tes!L84/RES_hhdet_in_fec!L84)</f>
        <v>1</v>
      </c>
      <c r="M84" s="111">
        <f>IF(RES_hhdet_in_tes!M84=0,"",RES_hhdet_in_tes!M84/RES_hhdet_in_fec!M84)</f>
        <v>1</v>
      </c>
      <c r="N84" s="111">
        <f>IF(RES_hhdet_in_tes!N84=0,"",RES_hhdet_in_tes!N84/RES_hhdet_in_fec!N84)</f>
        <v>1</v>
      </c>
      <c r="O84" s="111">
        <f>IF(RES_hhdet_in_tes!O84=0,"",RES_hhdet_in_tes!O84/RES_hhdet_in_fec!O84)</f>
        <v>1</v>
      </c>
      <c r="P84" s="111">
        <f>IF(RES_hhdet_in_tes!P84=0,"",RES_hhdet_in_tes!P84/RES_hhdet_in_fec!P84)</f>
        <v>1</v>
      </c>
      <c r="Q84" s="111">
        <f>IF(RES_hhdet_in_tes!Q84=0,"",RES_hhdet_in_tes!Q84/RES_hhdet_in_fec!Q84)</f>
        <v>1</v>
      </c>
      <c r="R84" s="111">
        <f>IF(RES_hhdet_in_tes!R84=0,"",RES_hhdet_in_tes!R84/RES_hhdet_in_fec!R84)</f>
        <v>1</v>
      </c>
      <c r="S84" s="111">
        <f>IF(RES_hhdet_in_tes!S84=0,"",RES_hhdet_in_tes!S84/RES_hhdet_in_fec!S84)</f>
        <v>1</v>
      </c>
      <c r="T84" s="111">
        <f>IF(RES_hhdet_in_tes!T84=0,"",RES_hhdet_in_tes!T84/RES_hhdet_in_fec!T84)</f>
        <v>1</v>
      </c>
      <c r="U84" s="111" t="str">
        <f>IF(RES_hhdet_in_tes!U84=0,"",RES_hhdet_in_tes!U84/RES_hhdet_in_fec!U84)</f>
        <v/>
      </c>
      <c r="V84" s="111" t="str">
        <f>IF(RES_hhdet_in_tes!V84=0,"",RES_hhdet_in_tes!V84/RES_hhdet_in_fec!V84)</f>
        <v/>
      </c>
      <c r="W84" s="111">
        <f>IF(RES_hhdet_in_tes!W84=0,"",RES_hhdet_in_tes!W84/RES_hhdet_in_fec!W84)</f>
        <v>1</v>
      </c>
      <c r="DA84" s="63" t="s">
        <v>3664</v>
      </c>
    </row>
    <row r="85" spans="1:105" ht="12.95" customHeight="1" x14ac:dyDescent="0.25">
      <c r="A85" s="121" t="s">
        <v>92</v>
      </c>
      <c r="B85" s="124"/>
      <c r="C85" s="124">
        <f>IF(RES_hhdet_in_tes!C85=0,"",RES_hhdet_in_tes!C85/RES_hhdet_in_fec!C85)</f>
        <v>2.4308114354209902</v>
      </c>
      <c r="D85" s="124">
        <f>IF(RES_hhdet_in_tes!D85=0,"",RES_hhdet_in_tes!D85/RES_hhdet_in_fec!D85)</f>
        <v>2.5147018842221103</v>
      </c>
      <c r="E85" s="124">
        <f>IF(RES_hhdet_in_tes!E85=0,"",RES_hhdet_in_tes!E85/RES_hhdet_in_fec!E85)</f>
        <v>2.5994781006414938</v>
      </c>
      <c r="F85" s="124">
        <f>IF(RES_hhdet_in_tes!F85=0,"",RES_hhdet_in_tes!F85/RES_hhdet_in_fec!F85)</f>
        <v>2.6843453642822985</v>
      </c>
      <c r="G85" s="124">
        <f>IF(RES_hhdet_in_tes!G85=0,"",RES_hhdet_in_tes!G85/RES_hhdet_in_fec!G85)</f>
        <v>2.7700190769491857</v>
      </c>
      <c r="H85" s="124">
        <f>IF(RES_hhdet_in_tes!H85=0,"",RES_hhdet_in_tes!H85/RES_hhdet_in_fec!H85)</f>
        <v>2.8564070333400431</v>
      </c>
      <c r="I85" s="124">
        <f>IF(RES_hhdet_in_tes!I85=0,"",RES_hhdet_in_tes!I85/RES_hhdet_in_fec!I85)</f>
        <v>2.9436806760334893</v>
      </c>
      <c r="J85" s="124">
        <f>IF(RES_hhdet_in_tes!J85=0,"",RES_hhdet_in_tes!J85/RES_hhdet_in_fec!J85)</f>
        <v>3.032553128606073</v>
      </c>
      <c r="K85" s="124">
        <f>IF(RES_hhdet_in_tes!K85=0,"",RES_hhdet_in_tes!K85/RES_hhdet_in_fec!K85)</f>
        <v>3.1236240005898783</v>
      </c>
      <c r="L85" s="124">
        <f>IF(RES_hhdet_in_tes!L85=0,"",RES_hhdet_in_tes!L85/RES_hhdet_in_fec!L85)</f>
        <v>3.2170415419306253</v>
      </c>
      <c r="M85" s="124">
        <f>IF(RES_hhdet_in_tes!M85=0,"",RES_hhdet_in_tes!M85/RES_hhdet_in_fec!M85)</f>
        <v>3.3286199924378517</v>
      </c>
      <c r="N85" s="124">
        <f>IF(RES_hhdet_in_tes!N85=0,"",RES_hhdet_in_tes!N85/RES_hhdet_in_fec!N85)</f>
        <v>3.4635347209053373</v>
      </c>
      <c r="O85" s="124">
        <f>IF(RES_hhdet_in_tes!O85=0,"",RES_hhdet_in_tes!O85/RES_hhdet_in_fec!O85)</f>
        <v>3.6246469186429309</v>
      </c>
      <c r="P85" s="124">
        <f>IF(RES_hhdet_in_tes!P85=0,"",RES_hhdet_in_tes!P85/RES_hhdet_in_fec!P85)</f>
        <v>3.7993696278456706</v>
      </c>
      <c r="Q85" s="124">
        <f>IF(RES_hhdet_in_tes!Q85=0,"",RES_hhdet_in_tes!Q85/RES_hhdet_in_fec!Q85)</f>
        <v>3.9495234562645134</v>
      </c>
      <c r="R85" s="124">
        <f>IF(RES_hhdet_in_tes!R85=0,"",RES_hhdet_in_tes!R85/RES_hhdet_in_fec!R85)</f>
        <v>4.0437236942586594</v>
      </c>
      <c r="S85" s="124">
        <f>IF(RES_hhdet_in_tes!S85=0,"",RES_hhdet_in_tes!S85/RES_hhdet_in_fec!S85)</f>
        <v>4.1187024585265588</v>
      </c>
      <c r="T85" s="124">
        <f>IF(RES_hhdet_in_tes!T85=0,"",RES_hhdet_in_tes!T85/RES_hhdet_in_fec!T85)</f>
        <v>4.1813500703001925</v>
      </c>
      <c r="U85" s="124" t="str">
        <f>IF(RES_hhdet_in_tes!U85=0,"",RES_hhdet_in_tes!U85/RES_hhdet_in_fec!U85)</f>
        <v/>
      </c>
      <c r="V85" s="124" t="str">
        <f>IF(RES_hhdet_in_tes!V85=0,"",RES_hhdet_in_tes!V85/RES_hhdet_in_fec!V85)</f>
        <v/>
      </c>
      <c r="W85" s="124">
        <f>IF(RES_hhdet_in_tes!W85=0,"",RES_hhdet_in_tes!W85/RES_hhdet_in_fec!W85)</f>
        <v>4.3534643017679464</v>
      </c>
      <c r="DA85" s="130" t="s">
        <v>3665</v>
      </c>
    </row>
    <row r="86" spans="1:105" ht="12" customHeight="1" x14ac:dyDescent="0.25">
      <c r="A86" s="97" t="s">
        <v>53</v>
      </c>
      <c r="B86" s="111"/>
      <c r="C86" s="111">
        <f>IF(RES_hhdet_in_tes!C86=0,"",RES_hhdet_in_tes!C86/RES_hhdet_in_fec!C86)</f>
        <v>2.4308114354209902</v>
      </c>
      <c r="D86" s="111">
        <f>IF(RES_hhdet_in_tes!D86=0,"",RES_hhdet_in_tes!D86/RES_hhdet_in_fec!D86)</f>
        <v>2.5147018842221103</v>
      </c>
      <c r="E86" s="111">
        <f>IF(RES_hhdet_in_tes!E86=0,"",RES_hhdet_in_tes!E86/RES_hhdet_in_fec!E86)</f>
        <v>2.5994781006414938</v>
      </c>
      <c r="F86" s="111">
        <f>IF(RES_hhdet_in_tes!F86=0,"",RES_hhdet_in_tes!F86/RES_hhdet_in_fec!F86)</f>
        <v>2.6843453642822985</v>
      </c>
      <c r="G86" s="111">
        <f>IF(RES_hhdet_in_tes!G86=0,"",RES_hhdet_in_tes!G86/RES_hhdet_in_fec!G86)</f>
        <v>2.7700190769491857</v>
      </c>
      <c r="H86" s="111">
        <f>IF(RES_hhdet_in_tes!H86=0,"",RES_hhdet_in_tes!H86/RES_hhdet_in_fec!H86)</f>
        <v>2.8564070333400431</v>
      </c>
      <c r="I86" s="111">
        <f>IF(RES_hhdet_in_tes!I86=0,"",RES_hhdet_in_tes!I86/RES_hhdet_in_fec!I86)</f>
        <v>2.9436806760334893</v>
      </c>
      <c r="J86" s="111">
        <f>IF(RES_hhdet_in_tes!J86=0,"",RES_hhdet_in_tes!J86/RES_hhdet_in_fec!J86)</f>
        <v>3.032553128606073</v>
      </c>
      <c r="K86" s="111">
        <f>IF(RES_hhdet_in_tes!K86=0,"",RES_hhdet_in_tes!K86/RES_hhdet_in_fec!K86)</f>
        <v>3.1236240005898783</v>
      </c>
      <c r="L86" s="111">
        <f>IF(RES_hhdet_in_tes!L86=0,"",RES_hhdet_in_tes!L86/RES_hhdet_in_fec!L86)</f>
        <v>3.2170415419306253</v>
      </c>
      <c r="M86" s="111">
        <f>IF(RES_hhdet_in_tes!M86=0,"",RES_hhdet_in_tes!M86/RES_hhdet_in_fec!M86)</f>
        <v>3.3286199924378517</v>
      </c>
      <c r="N86" s="111">
        <f>IF(RES_hhdet_in_tes!N86=0,"",RES_hhdet_in_tes!N86/RES_hhdet_in_fec!N86)</f>
        <v>3.4635347209053373</v>
      </c>
      <c r="O86" s="111">
        <f>IF(RES_hhdet_in_tes!O86=0,"",RES_hhdet_in_tes!O86/RES_hhdet_in_fec!O86)</f>
        <v>3.6246469186429309</v>
      </c>
      <c r="P86" s="111">
        <f>IF(RES_hhdet_in_tes!P86=0,"",RES_hhdet_in_tes!P86/RES_hhdet_in_fec!P86)</f>
        <v>3.7993696278456706</v>
      </c>
      <c r="Q86" s="111">
        <f>IF(RES_hhdet_in_tes!Q86=0,"",RES_hhdet_in_tes!Q86/RES_hhdet_in_fec!Q86)</f>
        <v>3.9495234562645134</v>
      </c>
      <c r="R86" s="111">
        <f>IF(RES_hhdet_in_tes!R86=0,"",RES_hhdet_in_tes!R86/RES_hhdet_in_fec!R86)</f>
        <v>4.0437236942586594</v>
      </c>
      <c r="S86" s="111">
        <f>IF(RES_hhdet_in_tes!S86=0,"",RES_hhdet_in_tes!S86/RES_hhdet_in_fec!S86)</f>
        <v>4.1187024585265588</v>
      </c>
      <c r="T86" s="111">
        <f>IF(RES_hhdet_in_tes!T86=0,"",RES_hhdet_in_tes!T86/RES_hhdet_in_fec!T86)</f>
        <v>4.1813500703001925</v>
      </c>
      <c r="U86" s="111" t="str">
        <f>IF(RES_hhdet_in_tes!U86=0,"",RES_hhdet_in_tes!U86/RES_hhdet_in_fec!U86)</f>
        <v/>
      </c>
      <c r="V86" s="111" t="str">
        <f>IF(RES_hhdet_in_tes!V86=0,"",RES_hhdet_in_tes!V86/RES_hhdet_in_fec!V86)</f>
        <v/>
      </c>
      <c r="W86" s="111">
        <f>IF(RES_hhdet_in_tes!W86=0,"",RES_hhdet_in_tes!W86/RES_hhdet_in_fec!W86)</f>
        <v>4.3534643017679464</v>
      </c>
      <c r="DA86" s="63" t="s">
        <v>3666</v>
      </c>
    </row>
    <row r="87" spans="1:105" ht="12" customHeight="1" x14ac:dyDescent="0.25">
      <c r="A87" s="121" t="s">
        <v>55</v>
      </c>
      <c r="B87" s="124"/>
      <c r="C87" s="124">
        <f>IF(RES_hhdet_in_tes!C87=0,"",RES_hhdet_in_tes!C87/RES_hhdet_in_fec!C87)</f>
        <v>0.69631318074514925</v>
      </c>
      <c r="D87" s="124">
        <f>IF(RES_hhdet_in_tes!D87=0,"",RES_hhdet_in_tes!D87/RES_hhdet_in_fec!D87)</f>
        <v>0.70368877939062302</v>
      </c>
      <c r="E87" s="124">
        <f>IF(RES_hhdet_in_tes!E87=0,"",RES_hhdet_in_tes!E87/RES_hhdet_in_fec!E87)</f>
        <v>0.70410971522900934</v>
      </c>
      <c r="F87" s="124">
        <f>IF(RES_hhdet_in_tes!F87=0,"",RES_hhdet_in_tes!F87/RES_hhdet_in_fec!F87)</f>
        <v>0.70592088310768486</v>
      </c>
      <c r="G87" s="124">
        <f>IF(RES_hhdet_in_tes!G87=0,"",RES_hhdet_in_tes!G87/RES_hhdet_in_fec!G87)</f>
        <v>0.70643196347971571</v>
      </c>
      <c r="H87" s="124">
        <f>IF(RES_hhdet_in_tes!H87=0,"",RES_hhdet_in_tes!H87/RES_hhdet_in_fec!H87)</f>
        <v>0.70187742388315399</v>
      </c>
      <c r="I87" s="124">
        <f>IF(RES_hhdet_in_tes!I87=0,"",RES_hhdet_in_tes!I87/RES_hhdet_in_fec!I87)</f>
        <v>0.78767444756306648</v>
      </c>
      <c r="J87" s="124">
        <f>IF(RES_hhdet_in_tes!J87=0,"",RES_hhdet_in_tes!J87/RES_hhdet_in_fec!J87)</f>
        <v>0.7840671280545245</v>
      </c>
      <c r="K87" s="124">
        <f>IF(RES_hhdet_in_tes!K87=0,"",RES_hhdet_in_tes!K87/RES_hhdet_in_fec!K87)</f>
        <v>0.79040068637310223</v>
      </c>
      <c r="L87" s="124">
        <f>IF(RES_hhdet_in_tes!L87=0,"",RES_hhdet_in_tes!L87/RES_hhdet_in_fec!L87)</f>
        <v>0.75433402020071139</v>
      </c>
      <c r="M87" s="124">
        <f>IF(RES_hhdet_in_tes!M87=0,"",RES_hhdet_in_tes!M87/RES_hhdet_in_fec!M87)</f>
        <v>0.76460632417024565</v>
      </c>
      <c r="N87" s="124">
        <f>IF(RES_hhdet_in_tes!N87=0,"",RES_hhdet_in_tes!N87/RES_hhdet_in_fec!N87)</f>
        <v>0.782930638320393</v>
      </c>
      <c r="O87" s="124">
        <f>IF(RES_hhdet_in_tes!O87=0,"",RES_hhdet_in_tes!O87/RES_hhdet_in_fec!O87)</f>
        <v>0.77166418907459344</v>
      </c>
      <c r="P87" s="124">
        <f>IF(RES_hhdet_in_tes!P87=0,"",RES_hhdet_in_tes!P87/RES_hhdet_in_fec!P87)</f>
        <v>0.78452490062280933</v>
      </c>
      <c r="Q87" s="124">
        <f>IF(RES_hhdet_in_tes!Q87=0,"",RES_hhdet_in_tes!Q87/RES_hhdet_in_fec!Q87)</f>
        <v>0.8183976543497008</v>
      </c>
      <c r="R87" s="124">
        <f>IF(RES_hhdet_in_tes!R87=0,"",RES_hhdet_in_tes!R87/RES_hhdet_in_fec!R87)</f>
        <v>0.85927927450779351</v>
      </c>
      <c r="S87" s="124">
        <f>IF(RES_hhdet_in_tes!S87=0,"",RES_hhdet_in_tes!S87/RES_hhdet_in_fec!S87)</f>
        <v>0.83813948687960682</v>
      </c>
      <c r="T87" s="124">
        <f>IF(RES_hhdet_in_tes!T87=0,"",RES_hhdet_in_tes!T87/RES_hhdet_in_fec!T87)</f>
        <v>0.85733153127013317</v>
      </c>
      <c r="U87" s="124" t="str">
        <f>IF(RES_hhdet_in_tes!U87=0,"",RES_hhdet_in_tes!U87/RES_hhdet_in_fec!U87)</f>
        <v/>
      </c>
      <c r="V87" s="124" t="str">
        <f>IF(RES_hhdet_in_tes!V87=0,"",RES_hhdet_in_tes!V87/RES_hhdet_in_fec!V87)</f>
        <v/>
      </c>
      <c r="W87" s="124">
        <f>IF(RES_hhdet_in_tes!W87=0,"",RES_hhdet_in_tes!W87/RES_hhdet_in_fec!W87)</f>
        <v>0.88973484771704925</v>
      </c>
      <c r="DA87" s="130" t="s">
        <v>3667</v>
      </c>
    </row>
    <row r="88" spans="1:105" ht="12" customHeight="1" x14ac:dyDescent="0.25">
      <c r="A88" s="97" t="s">
        <v>132</v>
      </c>
      <c r="B88" s="111"/>
      <c r="C88" s="111">
        <f>IF(RES_hhdet_in_tes!C88=0,"",RES_hhdet_in_tes!C88/RES_hhdet_in_fec!C88)</f>
        <v>0.63645018544380338</v>
      </c>
      <c r="D88" s="111">
        <f>IF(RES_hhdet_in_tes!D88=0,"",RES_hhdet_in_tes!D88/RES_hhdet_in_fec!D88)</f>
        <v>0.6496565408781112</v>
      </c>
      <c r="E88" s="111">
        <f>IF(RES_hhdet_in_tes!E88=0,"",RES_hhdet_in_tes!E88/RES_hhdet_in_fec!E88)</f>
        <v>0.66298844221656583</v>
      </c>
      <c r="F88" s="111">
        <f>IF(RES_hhdet_in_tes!F88=0,"",RES_hhdet_in_tes!F88/RES_hhdet_in_fec!F88)</f>
        <v>0.676433073516442</v>
      </c>
      <c r="G88" s="111">
        <f>IF(RES_hhdet_in_tes!G88=0,"",RES_hhdet_in_tes!G88/RES_hhdet_in_fec!G88)</f>
        <v>0.68997769498961159</v>
      </c>
      <c r="H88" s="111">
        <f>IF(RES_hhdet_in_tes!H88=0,"",RES_hhdet_in_tes!H88/RES_hhdet_in_fec!H88)</f>
        <v>0.70360712816897419</v>
      </c>
      <c r="I88" s="111">
        <f>IF(RES_hhdet_in_tes!I88=0,"",RES_hhdet_in_tes!I88/RES_hhdet_in_fec!I88)</f>
        <v>0.71730141444689521</v>
      </c>
      <c r="J88" s="111">
        <f>IF(RES_hhdet_in_tes!J88=0,"",RES_hhdet_in_tes!J88/RES_hhdet_in_fec!J88)</f>
        <v>0.73101751999682618</v>
      </c>
      <c r="K88" s="111">
        <f>IF(RES_hhdet_in_tes!K88=0,"",RES_hhdet_in_tes!K88/RES_hhdet_in_fec!K88)</f>
        <v>0.74469851834764067</v>
      </c>
      <c r="L88" s="111">
        <f>IF(RES_hhdet_in_tes!L88=0,"",RES_hhdet_in_tes!L88/RES_hhdet_in_fec!L88)</f>
        <v>0.75829388389450436</v>
      </c>
      <c r="M88" s="111">
        <f>IF(RES_hhdet_in_tes!M88=0,"",RES_hhdet_in_tes!M88/RES_hhdet_in_fec!M88)</f>
        <v>0.77081467685867333</v>
      </c>
      <c r="N88" s="111">
        <f>IF(RES_hhdet_in_tes!N88=0,"",RES_hhdet_in_tes!N88/RES_hhdet_in_fec!N88)</f>
        <v>0.78173001167512424</v>
      </c>
      <c r="O88" s="111">
        <f>IF(RES_hhdet_in_tes!O88=0,"",RES_hhdet_in_tes!O88/RES_hhdet_in_fec!O88)</f>
        <v>0.79075268886978323</v>
      </c>
      <c r="P88" s="111">
        <f>IF(RES_hhdet_in_tes!P88=0,"",RES_hhdet_in_tes!P88/RES_hhdet_in_fec!P88)</f>
        <v>0.7986557269281036</v>
      </c>
      <c r="Q88" s="111">
        <f>IF(RES_hhdet_in_tes!Q88=0,"",RES_hhdet_in_tes!Q88/RES_hhdet_in_fec!Q88)</f>
        <v>0.80806446730867865</v>
      </c>
      <c r="R88" s="111">
        <f>IF(RES_hhdet_in_tes!R88=0,"",RES_hhdet_in_tes!R88/RES_hhdet_in_fec!R88)</f>
        <v>0.82193735789685929</v>
      </c>
      <c r="S88" s="111">
        <f>IF(RES_hhdet_in_tes!S88=0,"",RES_hhdet_in_tes!S88/RES_hhdet_in_fec!S88)</f>
        <v>0.83748569383955762</v>
      </c>
      <c r="T88" s="111">
        <f>IF(RES_hhdet_in_tes!T88=0,"",RES_hhdet_in_tes!T88/RES_hhdet_in_fec!T88)</f>
        <v>0.85310944790126542</v>
      </c>
      <c r="U88" s="111" t="str">
        <f>IF(RES_hhdet_in_tes!U88=0,"",RES_hhdet_in_tes!U88/RES_hhdet_in_fec!U88)</f>
        <v/>
      </c>
      <c r="V88" s="111" t="str">
        <f>IF(RES_hhdet_in_tes!V88=0,"",RES_hhdet_in_tes!V88/RES_hhdet_in_fec!V88)</f>
        <v/>
      </c>
      <c r="W88" s="111">
        <f>IF(RES_hhdet_in_tes!W88=0,"",RES_hhdet_in_tes!W88/RES_hhdet_in_fec!W88)</f>
        <v>0.88926776581344069</v>
      </c>
      <c r="DA88" s="63" t="s">
        <v>3668</v>
      </c>
    </row>
    <row r="89" spans="1:105" ht="12" customHeight="1" x14ac:dyDescent="0.25">
      <c r="A89" s="97" t="s">
        <v>131</v>
      </c>
      <c r="B89" s="111"/>
      <c r="C89" s="111" t="str">
        <f>IF(RES_hhdet_in_tes!C89=0,"",RES_hhdet_in_tes!C89/RES_hhdet_in_fec!C89)</f>
        <v/>
      </c>
      <c r="D89" s="111" t="str">
        <f>IF(RES_hhdet_in_tes!D89=0,"",RES_hhdet_in_tes!D89/RES_hhdet_in_fec!D89)</f>
        <v/>
      </c>
      <c r="E89" s="111" t="str">
        <f>IF(RES_hhdet_in_tes!E89=0,"",RES_hhdet_in_tes!E89/RES_hhdet_in_fec!E89)</f>
        <v/>
      </c>
      <c r="F89" s="111" t="str">
        <f>IF(RES_hhdet_in_tes!F89=0,"",RES_hhdet_in_tes!F89/RES_hhdet_in_fec!F89)</f>
        <v/>
      </c>
      <c r="G89" s="111" t="str">
        <f>IF(RES_hhdet_in_tes!G89=0,"",RES_hhdet_in_tes!G89/RES_hhdet_in_fec!G89)</f>
        <v/>
      </c>
      <c r="H89" s="111" t="str">
        <f>IF(RES_hhdet_in_tes!H89=0,"",RES_hhdet_in_tes!H89/RES_hhdet_in_fec!H89)</f>
        <v/>
      </c>
      <c r="I89" s="111" t="str">
        <f>IF(RES_hhdet_in_tes!I89=0,"",RES_hhdet_in_tes!I89/RES_hhdet_in_fec!I89)</f>
        <v/>
      </c>
      <c r="J89" s="111">
        <f>IF(RES_hhdet_in_tes!J89=0,"",RES_hhdet_in_tes!J89/RES_hhdet_in_fec!J89)</f>
        <v>0.84508299130237696</v>
      </c>
      <c r="K89" s="111">
        <f>IF(RES_hhdet_in_tes!K89=0,"",RES_hhdet_in_tes!K89/RES_hhdet_in_fec!K89)</f>
        <v>0.86095316373397757</v>
      </c>
      <c r="L89" s="111">
        <f>IF(RES_hhdet_in_tes!L89=0,"",RES_hhdet_in_tes!L89/RES_hhdet_in_fec!L89)</f>
        <v>0.86432216693083086</v>
      </c>
      <c r="M89" s="111">
        <f>IF(RES_hhdet_in_tes!M89=0,"",RES_hhdet_in_tes!M89/RES_hhdet_in_fec!M89)</f>
        <v>0.87020996805155149</v>
      </c>
      <c r="N89" s="111">
        <f>IF(RES_hhdet_in_tes!N89=0,"",RES_hhdet_in_tes!N89/RES_hhdet_in_fec!N89)</f>
        <v>0.88460693846115235</v>
      </c>
      <c r="O89" s="111" t="str">
        <f>IF(RES_hhdet_in_tes!O89=0,"",RES_hhdet_in_tes!O89/RES_hhdet_in_fec!O89)</f>
        <v/>
      </c>
      <c r="P89" s="111">
        <f>IF(RES_hhdet_in_tes!P89=0,"",RES_hhdet_in_tes!P89/RES_hhdet_in_fec!P89)</f>
        <v>0.87133869706162537</v>
      </c>
      <c r="Q89" s="111">
        <f>IF(RES_hhdet_in_tes!Q89=0,"",RES_hhdet_in_tes!Q89/RES_hhdet_in_fec!Q89)</f>
        <v>0.90107844484139055</v>
      </c>
      <c r="R89" s="111" t="str">
        <f>IF(RES_hhdet_in_tes!R89=0,"",RES_hhdet_in_tes!R89/RES_hhdet_in_fec!R89)</f>
        <v/>
      </c>
      <c r="S89" s="111">
        <f>IF(RES_hhdet_in_tes!S89=0,"",RES_hhdet_in_tes!S89/RES_hhdet_in_fec!S89)</f>
        <v>0.9206877561472242</v>
      </c>
      <c r="T89" s="111">
        <f>IF(RES_hhdet_in_tes!T89=0,"",RES_hhdet_in_tes!T89/RES_hhdet_in_fec!T89)</f>
        <v>0.92444048565898274</v>
      </c>
      <c r="U89" s="111" t="str">
        <f>IF(RES_hhdet_in_tes!U89=0,"",RES_hhdet_in_tes!U89/RES_hhdet_in_fec!U89)</f>
        <v/>
      </c>
      <c r="V89" s="111" t="str">
        <f>IF(RES_hhdet_in_tes!V89=0,"",RES_hhdet_in_tes!V89/RES_hhdet_in_fec!V89)</f>
        <v/>
      </c>
      <c r="W89" s="111">
        <f>IF(RES_hhdet_in_tes!W89=0,"",RES_hhdet_in_tes!W89/RES_hhdet_in_fec!W89)</f>
        <v>0.9413816478510888</v>
      </c>
      <c r="DA89" s="63" t="s">
        <v>3669</v>
      </c>
    </row>
    <row r="90" spans="1:105" ht="12" customHeight="1" x14ac:dyDescent="0.25">
      <c r="A90" s="100" t="s">
        <v>204</v>
      </c>
      <c r="B90" s="112"/>
      <c r="C90" s="112" t="str">
        <f>IF(RES_hhdet_in_tes!C90=0,"",RES_hhdet_in_tes!C90/RES_hhdet_in_fec!C90)</f>
        <v/>
      </c>
      <c r="D90" s="112" t="str">
        <f>IF(RES_hhdet_in_tes!D90=0,"",RES_hhdet_in_tes!D90/RES_hhdet_in_fec!D90)</f>
        <v/>
      </c>
      <c r="E90" s="112" t="str">
        <f>IF(RES_hhdet_in_tes!E90=0,"",RES_hhdet_in_tes!E90/RES_hhdet_in_fec!E90)</f>
        <v/>
      </c>
      <c r="F90" s="112" t="str">
        <f>IF(RES_hhdet_in_tes!F90=0,"",RES_hhdet_in_tes!F90/RES_hhdet_in_fec!F90)</f>
        <v/>
      </c>
      <c r="G90" s="112" t="str">
        <f>IF(RES_hhdet_in_tes!G90=0,"",RES_hhdet_in_tes!G90/RES_hhdet_in_fec!G90)</f>
        <v/>
      </c>
      <c r="H90" s="112" t="str">
        <f>IF(RES_hhdet_in_tes!H90=0,"",RES_hhdet_in_tes!H90/RES_hhdet_in_fec!H90)</f>
        <v/>
      </c>
      <c r="I90" s="112" t="str">
        <f>IF(RES_hhdet_in_tes!I90=0,"",RES_hhdet_in_tes!I90/RES_hhdet_in_fec!I90)</f>
        <v/>
      </c>
      <c r="J90" s="112">
        <f>IF(RES_hhdet_in_tes!J90=0,"",RES_hhdet_in_tes!J90/RES_hhdet_in_fec!J90)</f>
        <v>0.73101751999682618</v>
      </c>
      <c r="K90" s="112">
        <f>IF(RES_hhdet_in_tes!K90=0,"",RES_hhdet_in_tes!K90/RES_hhdet_in_fec!K90)</f>
        <v>0.74469851834764067</v>
      </c>
      <c r="L90" s="112">
        <f>IF(RES_hhdet_in_tes!L90=0,"",RES_hhdet_in_tes!L90/RES_hhdet_in_fec!L90)</f>
        <v>0.75829388389450436</v>
      </c>
      <c r="M90" s="112">
        <f>IF(RES_hhdet_in_tes!M90=0,"",RES_hhdet_in_tes!M90/RES_hhdet_in_fec!M90)</f>
        <v>0.77081467685867322</v>
      </c>
      <c r="N90" s="112">
        <f>IF(RES_hhdet_in_tes!N90=0,"",RES_hhdet_in_tes!N90/RES_hhdet_in_fec!N90)</f>
        <v>0.78173001167512435</v>
      </c>
      <c r="O90" s="112" t="str">
        <f>IF(RES_hhdet_in_tes!O90=0,"",RES_hhdet_in_tes!O90/RES_hhdet_in_fec!O90)</f>
        <v/>
      </c>
      <c r="P90" s="112">
        <f>IF(RES_hhdet_in_tes!P90=0,"",RES_hhdet_in_tes!P90/RES_hhdet_in_fec!P90)</f>
        <v>0.7986557269281036</v>
      </c>
      <c r="Q90" s="112">
        <f>IF(RES_hhdet_in_tes!Q90=0,"",RES_hhdet_in_tes!Q90/RES_hhdet_in_fec!Q90)</f>
        <v>0.80806446730867865</v>
      </c>
      <c r="R90" s="112" t="str">
        <f>IF(RES_hhdet_in_tes!R90=0,"",RES_hhdet_in_tes!R90/RES_hhdet_in_fec!R90)</f>
        <v/>
      </c>
      <c r="S90" s="112">
        <f>IF(RES_hhdet_in_tes!S90=0,"",RES_hhdet_in_tes!S90/RES_hhdet_in_fec!S90)</f>
        <v>0.83748569383955751</v>
      </c>
      <c r="T90" s="112">
        <f>IF(RES_hhdet_in_tes!T90=0,"",RES_hhdet_in_tes!T90/RES_hhdet_in_fec!T90)</f>
        <v>0.85310944790126531</v>
      </c>
      <c r="U90" s="112" t="str">
        <f>IF(RES_hhdet_in_tes!U90=0,"",RES_hhdet_in_tes!U90/RES_hhdet_in_fec!U90)</f>
        <v/>
      </c>
      <c r="V90" s="112" t="str">
        <f>IF(RES_hhdet_in_tes!V90=0,"",RES_hhdet_in_tes!V90/RES_hhdet_in_fec!V90)</f>
        <v/>
      </c>
      <c r="W90" s="112">
        <f>IF(RES_hhdet_in_tes!W90=0,"",RES_hhdet_in_tes!W90/RES_hhdet_in_fec!W90)</f>
        <v>0.88926776581344069</v>
      </c>
      <c r="DA90" s="131" t="s">
        <v>3670</v>
      </c>
    </row>
    <row r="91" spans="1:105" ht="12" customHeight="1" x14ac:dyDescent="0.25">
      <c r="A91" s="103" t="s">
        <v>52</v>
      </c>
      <c r="B91" s="113"/>
      <c r="C91" s="113" t="str">
        <f>IF(RES_hhdet_in_tes!C91=0,"",RES_hhdet_in_tes!C91/RES_hhdet_in_fec!C91)</f>
        <v/>
      </c>
      <c r="D91" s="113" t="str">
        <f>IF(RES_hhdet_in_tes!D91=0,"",RES_hhdet_in_tes!D91/RES_hhdet_in_fec!D91)</f>
        <v/>
      </c>
      <c r="E91" s="113" t="str">
        <f>IF(RES_hhdet_in_tes!E91=0,"",RES_hhdet_in_tes!E91/RES_hhdet_in_fec!E91)</f>
        <v/>
      </c>
      <c r="F91" s="113" t="str">
        <f>IF(RES_hhdet_in_tes!F91=0,"",RES_hhdet_in_tes!F91/RES_hhdet_in_fec!F91)</f>
        <v/>
      </c>
      <c r="G91" s="113" t="str">
        <f>IF(RES_hhdet_in_tes!G91=0,"",RES_hhdet_in_tes!G91/RES_hhdet_in_fec!G91)</f>
        <v/>
      </c>
      <c r="H91" s="113" t="str">
        <f>IF(RES_hhdet_in_tes!H91=0,"",RES_hhdet_in_tes!H91/RES_hhdet_in_fec!H91)</f>
        <v/>
      </c>
      <c r="I91" s="113" t="str">
        <f>IF(RES_hhdet_in_tes!I91=0,"",RES_hhdet_in_tes!I91/RES_hhdet_in_fec!I91)</f>
        <v/>
      </c>
      <c r="J91" s="113">
        <f>IF(RES_hhdet_in_tes!J91=0,"",RES_hhdet_in_tes!J91/RES_hhdet_in_fec!J91)</f>
        <v>1</v>
      </c>
      <c r="K91" s="113">
        <f>IF(RES_hhdet_in_tes!K91=0,"",RES_hhdet_in_tes!K91/RES_hhdet_in_fec!K91)</f>
        <v>1</v>
      </c>
      <c r="L91" s="113">
        <f>IF(RES_hhdet_in_tes!L91=0,"",RES_hhdet_in_tes!L91/RES_hhdet_in_fec!L91)</f>
        <v>1</v>
      </c>
      <c r="M91" s="113">
        <f>IF(RES_hhdet_in_tes!M91=0,"",RES_hhdet_in_tes!M91/RES_hhdet_in_fec!M91)</f>
        <v>1</v>
      </c>
      <c r="N91" s="113">
        <f>IF(RES_hhdet_in_tes!N91=0,"",RES_hhdet_in_tes!N91/RES_hhdet_in_fec!N91)</f>
        <v>1</v>
      </c>
      <c r="O91" s="113" t="str">
        <f>IF(RES_hhdet_in_tes!O91=0,"",RES_hhdet_in_tes!O91/RES_hhdet_in_fec!O91)</f>
        <v/>
      </c>
      <c r="P91" s="113">
        <f>IF(RES_hhdet_in_tes!P91=0,"",RES_hhdet_in_tes!P91/RES_hhdet_in_fec!P91)</f>
        <v>1</v>
      </c>
      <c r="Q91" s="113">
        <f>IF(RES_hhdet_in_tes!Q91=0,"",RES_hhdet_in_tes!Q91/RES_hhdet_in_fec!Q91)</f>
        <v>1</v>
      </c>
      <c r="R91" s="113" t="str">
        <f>IF(RES_hhdet_in_tes!R91=0,"",RES_hhdet_in_tes!R91/RES_hhdet_in_fec!R91)</f>
        <v/>
      </c>
      <c r="S91" s="113">
        <f>IF(RES_hhdet_in_tes!S91=0,"",RES_hhdet_in_tes!S91/RES_hhdet_in_fec!S91)</f>
        <v>1</v>
      </c>
      <c r="T91" s="113">
        <f>IF(RES_hhdet_in_tes!T91=0,"",RES_hhdet_in_tes!T91/RES_hhdet_in_fec!T91)</f>
        <v>1</v>
      </c>
      <c r="U91" s="113" t="str">
        <f>IF(RES_hhdet_in_tes!U91=0,"",RES_hhdet_in_tes!U91/RES_hhdet_in_fec!U91)</f>
        <v/>
      </c>
      <c r="V91" s="113" t="str">
        <f>IF(RES_hhdet_in_tes!V91=0,"",RES_hhdet_in_tes!V91/RES_hhdet_in_fec!V91)</f>
        <v/>
      </c>
      <c r="W91" s="113">
        <f>IF(RES_hhdet_in_tes!W91=0,"",RES_hhdet_in_tes!W91/RES_hhdet_in_fec!W91)</f>
        <v>1</v>
      </c>
      <c r="DA91" s="132" t="s">
        <v>3671</v>
      </c>
    </row>
    <row r="92" spans="1:105" ht="12" customHeight="1" x14ac:dyDescent="0.25">
      <c r="A92" s="106" t="s">
        <v>124</v>
      </c>
      <c r="B92" s="112"/>
      <c r="C92" s="112">
        <f>IF(RES_hhdet_in_tes!C92=0,"",RES_hhdet_in_tes!C92/RES_hhdet_in_fec!C92)</f>
        <v>0.62016850733967466</v>
      </c>
      <c r="D92" s="112">
        <f>IF(RES_hhdet_in_tes!D92=0,"",RES_hhdet_in_tes!D92/RES_hhdet_in_fec!D92)</f>
        <v>0.62250856169717861</v>
      </c>
      <c r="E92" s="112">
        <f>IF(RES_hhdet_in_tes!E92=0,"",RES_hhdet_in_tes!E92/RES_hhdet_in_fec!E92)</f>
        <v>0.6252359978487787</v>
      </c>
      <c r="F92" s="112">
        <f>IF(RES_hhdet_in_tes!F92=0,"",RES_hhdet_in_tes!F92/RES_hhdet_in_fec!F92)</f>
        <v>0.62801625879048262</v>
      </c>
      <c r="G92" s="112">
        <f>IF(RES_hhdet_in_tes!G92=0,"",RES_hhdet_in_tes!G92/RES_hhdet_in_fec!G92)</f>
        <v>0.63115327557912193</v>
      </c>
      <c r="H92" s="112">
        <f>IF(RES_hhdet_in_tes!H92=0,"",RES_hhdet_in_tes!H92/RES_hhdet_in_fec!H92)</f>
        <v>0.63460985092259969</v>
      </c>
      <c r="I92" s="112">
        <f>IF(RES_hhdet_in_tes!I92=0,"",RES_hhdet_in_tes!I92/RES_hhdet_in_fec!I92)</f>
        <v>0.63846087344219993</v>
      </c>
      <c r="J92" s="112">
        <f>IF(RES_hhdet_in_tes!J92=0,"",RES_hhdet_in_tes!J92/RES_hhdet_in_fec!J92)</f>
        <v>0.6430131353860189</v>
      </c>
      <c r="K92" s="112">
        <f>IF(RES_hhdet_in_tes!K92=0,"",RES_hhdet_in_tes!K92/RES_hhdet_in_fec!K92)</f>
        <v>0.64852749086089756</v>
      </c>
      <c r="L92" s="112">
        <f>IF(RES_hhdet_in_tes!L92=0,"",RES_hhdet_in_tes!L92/RES_hhdet_in_fec!L92)</f>
        <v>0.65507372903489192</v>
      </c>
      <c r="M92" s="112">
        <f>IF(RES_hhdet_in_tes!M92=0,"",RES_hhdet_in_tes!M92/RES_hhdet_in_fec!M92)</f>
        <v>0.66884200170231711</v>
      </c>
      <c r="N92" s="112" t="str">
        <f>IF(RES_hhdet_in_tes!N92=0,"",RES_hhdet_in_tes!N92/RES_hhdet_in_fec!N92)</f>
        <v/>
      </c>
      <c r="O92" s="112" t="str">
        <f>IF(RES_hhdet_in_tes!O92=0,"",RES_hhdet_in_tes!O92/RES_hhdet_in_fec!O92)</f>
        <v/>
      </c>
      <c r="P92" s="112" t="str">
        <f>IF(RES_hhdet_in_tes!P92=0,"",RES_hhdet_in_tes!P92/RES_hhdet_in_fec!P92)</f>
        <v/>
      </c>
      <c r="Q92" s="112" t="str">
        <f>IF(RES_hhdet_in_tes!Q92=0,"",RES_hhdet_in_tes!Q92/RES_hhdet_in_fec!Q92)</f>
        <v/>
      </c>
      <c r="R92" s="112" t="str">
        <f>IF(RES_hhdet_in_tes!R92=0,"",RES_hhdet_in_tes!R92/RES_hhdet_in_fec!R92)</f>
        <v/>
      </c>
      <c r="S92" s="112" t="str">
        <f>IF(RES_hhdet_in_tes!S92=0,"",RES_hhdet_in_tes!S92/RES_hhdet_in_fec!S92)</f>
        <v/>
      </c>
      <c r="T92" s="112" t="str">
        <f>IF(RES_hhdet_in_tes!T92=0,"",RES_hhdet_in_tes!T92/RES_hhdet_in_fec!T92)</f>
        <v/>
      </c>
      <c r="U92" s="112" t="str">
        <f>IF(RES_hhdet_in_tes!U92=0,"",RES_hhdet_in_tes!U92/RES_hhdet_in_fec!U92)</f>
        <v/>
      </c>
      <c r="V92" s="112" t="str">
        <f>IF(RES_hhdet_in_tes!V92=0,"",RES_hhdet_in_tes!V92/RES_hhdet_in_fec!V92)</f>
        <v/>
      </c>
      <c r="W92" s="112" t="str">
        <f>IF(RES_hhdet_in_tes!W92=0,"",RES_hhdet_in_tes!W92/RES_hhdet_in_fec!W92)</f>
        <v/>
      </c>
      <c r="DA92" s="131" t="s">
        <v>3672</v>
      </c>
    </row>
    <row r="93" spans="1:105" ht="12" customHeight="1" x14ac:dyDescent="0.25">
      <c r="A93" s="107" t="s">
        <v>123</v>
      </c>
      <c r="B93" s="113"/>
      <c r="C93" s="113" t="str">
        <f>IF(RES_hhdet_in_tes!C93=0,"",RES_hhdet_in_tes!C93/RES_hhdet_in_fec!C93)</f>
        <v/>
      </c>
      <c r="D93" s="113" t="str">
        <f>IF(RES_hhdet_in_tes!D93=0,"",RES_hhdet_in_tes!D93/RES_hhdet_in_fec!D93)</f>
        <v/>
      </c>
      <c r="E93" s="113" t="str">
        <f>IF(RES_hhdet_in_tes!E93=0,"",RES_hhdet_in_tes!E93/RES_hhdet_in_fec!E93)</f>
        <v/>
      </c>
      <c r="F93" s="113" t="str">
        <f>IF(RES_hhdet_in_tes!F93=0,"",RES_hhdet_in_tes!F93/RES_hhdet_in_fec!F93)</f>
        <v/>
      </c>
      <c r="G93" s="113" t="str">
        <f>IF(RES_hhdet_in_tes!G93=0,"",RES_hhdet_in_tes!G93/RES_hhdet_in_fec!G93)</f>
        <v/>
      </c>
      <c r="H93" s="113" t="str">
        <f>IF(RES_hhdet_in_tes!H93=0,"",RES_hhdet_in_tes!H93/RES_hhdet_in_fec!H93)</f>
        <v/>
      </c>
      <c r="I93" s="113" t="str">
        <f>IF(RES_hhdet_in_tes!I93=0,"",RES_hhdet_in_tes!I93/RES_hhdet_in_fec!I93)</f>
        <v/>
      </c>
      <c r="J93" s="113" t="str">
        <f>IF(RES_hhdet_in_tes!J93=0,"",RES_hhdet_in_tes!J93/RES_hhdet_in_fec!J93)</f>
        <v/>
      </c>
      <c r="K93" s="113" t="str">
        <f>IF(RES_hhdet_in_tes!K93=0,"",RES_hhdet_in_tes!K93/RES_hhdet_in_fec!K93)</f>
        <v/>
      </c>
      <c r="L93" s="113" t="str">
        <f>IF(RES_hhdet_in_tes!L93=0,"",RES_hhdet_in_tes!L93/RES_hhdet_in_fec!L93)</f>
        <v/>
      </c>
      <c r="M93" s="113" t="str">
        <f>IF(RES_hhdet_in_tes!M93=0,"",RES_hhdet_in_tes!M93/RES_hhdet_in_fec!M93)</f>
        <v/>
      </c>
      <c r="N93" s="113" t="str">
        <f>IF(RES_hhdet_in_tes!N93=0,"",RES_hhdet_in_tes!N93/RES_hhdet_in_fec!N93)</f>
        <v/>
      </c>
      <c r="O93" s="113" t="str">
        <f>IF(RES_hhdet_in_tes!O93=0,"",RES_hhdet_in_tes!O93/RES_hhdet_in_fec!O93)</f>
        <v/>
      </c>
      <c r="P93" s="113" t="str">
        <f>IF(RES_hhdet_in_tes!P93=0,"",RES_hhdet_in_tes!P93/RES_hhdet_in_fec!P93)</f>
        <v/>
      </c>
      <c r="Q93" s="113" t="str">
        <f>IF(RES_hhdet_in_tes!Q93=0,"",RES_hhdet_in_tes!Q93/RES_hhdet_in_fec!Q93)</f>
        <v/>
      </c>
      <c r="R93" s="113" t="str">
        <f>IF(RES_hhdet_in_tes!R93=0,"",RES_hhdet_in_tes!R93/RES_hhdet_in_fec!R93)</f>
        <v/>
      </c>
      <c r="S93" s="113" t="str">
        <f>IF(RES_hhdet_in_tes!S93=0,"",RES_hhdet_in_tes!S93/RES_hhdet_in_fec!S93)</f>
        <v/>
      </c>
      <c r="T93" s="113" t="str">
        <f>IF(RES_hhdet_in_tes!T93=0,"",RES_hhdet_in_tes!T93/RES_hhdet_in_fec!T93)</f>
        <v/>
      </c>
      <c r="U93" s="113" t="str">
        <f>IF(RES_hhdet_in_tes!U93=0,"",RES_hhdet_in_tes!U93/RES_hhdet_in_fec!U93)</f>
        <v/>
      </c>
      <c r="V93" s="113" t="str">
        <f>IF(RES_hhdet_in_tes!V93=0,"",RES_hhdet_in_tes!V93/RES_hhdet_in_fec!V93)</f>
        <v/>
      </c>
      <c r="W93" s="113" t="str">
        <f>IF(RES_hhdet_in_tes!W93=0,"",RES_hhdet_in_tes!W93/RES_hhdet_in_fec!W93)</f>
        <v/>
      </c>
      <c r="DA93" s="132" t="s">
        <v>3673</v>
      </c>
    </row>
    <row r="94" spans="1:105" ht="12" customHeight="1" x14ac:dyDescent="0.25">
      <c r="A94" s="108" t="s">
        <v>50</v>
      </c>
      <c r="B94" s="111"/>
      <c r="C94" s="111" t="str">
        <f>IF(RES_hhdet_in_tes!C94=0,"",RES_hhdet_in_tes!C94/RES_hhdet_in_fec!C94)</f>
        <v/>
      </c>
      <c r="D94" s="111" t="str">
        <f>IF(RES_hhdet_in_tes!D94=0,"",RES_hhdet_in_tes!D94/RES_hhdet_in_fec!D94)</f>
        <v/>
      </c>
      <c r="E94" s="111" t="str">
        <f>IF(RES_hhdet_in_tes!E94=0,"",RES_hhdet_in_tes!E94/RES_hhdet_in_fec!E94)</f>
        <v/>
      </c>
      <c r="F94" s="111" t="str">
        <f>IF(RES_hhdet_in_tes!F94=0,"",RES_hhdet_in_tes!F94/RES_hhdet_in_fec!F94)</f>
        <v/>
      </c>
      <c r="G94" s="111" t="str">
        <f>IF(RES_hhdet_in_tes!G94=0,"",RES_hhdet_in_tes!G94/RES_hhdet_in_fec!G94)</f>
        <v/>
      </c>
      <c r="H94" s="111" t="str">
        <f>IF(RES_hhdet_in_tes!H94=0,"",RES_hhdet_in_tes!H94/RES_hhdet_in_fec!H94)</f>
        <v/>
      </c>
      <c r="I94" s="111" t="str">
        <f>IF(RES_hhdet_in_tes!I94=0,"",RES_hhdet_in_tes!I94/RES_hhdet_in_fec!I94)</f>
        <v/>
      </c>
      <c r="J94" s="111" t="str">
        <f>IF(RES_hhdet_in_tes!J94=0,"",RES_hhdet_in_tes!J94/RES_hhdet_in_fec!J94)</f>
        <v/>
      </c>
      <c r="K94" s="111" t="str">
        <f>IF(RES_hhdet_in_tes!K94=0,"",RES_hhdet_in_tes!K94/RES_hhdet_in_fec!K94)</f>
        <v/>
      </c>
      <c r="L94" s="111" t="str">
        <f>IF(RES_hhdet_in_tes!L94=0,"",RES_hhdet_in_tes!L94/RES_hhdet_in_fec!L94)</f>
        <v/>
      </c>
      <c r="M94" s="111" t="str">
        <f>IF(RES_hhdet_in_tes!M94=0,"",RES_hhdet_in_tes!M94/RES_hhdet_in_fec!M94)</f>
        <v/>
      </c>
      <c r="N94" s="111" t="str">
        <f>IF(RES_hhdet_in_tes!N94=0,"",RES_hhdet_in_tes!N94/RES_hhdet_in_fec!N94)</f>
        <v/>
      </c>
      <c r="O94" s="111" t="str">
        <f>IF(RES_hhdet_in_tes!O94=0,"",RES_hhdet_in_tes!O94/RES_hhdet_in_fec!O94)</f>
        <v/>
      </c>
      <c r="P94" s="111" t="str">
        <f>IF(RES_hhdet_in_tes!P94=0,"",RES_hhdet_in_tes!P94/RES_hhdet_in_fec!P94)</f>
        <v/>
      </c>
      <c r="Q94" s="111" t="str">
        <f>IF(RES_hhdet_in_tes!Q94=0,"",RES_hhdet_in_tes!Q94/RES_hhdet_in_fec!Q94)</f>
        <v/>
      </c>
      <c r="R94" s="111" t="str">
        <f>IF(RES_hhdet_in_tes!R94=0,"",RES_hhdet_in_tes!R94/RES_hhdet_in_fec!R94)</f>
        <v/>
      </c>
      <c r="S94" s="111" t="str">
        <f>IF(RES_hhdet_in_tes!S94=0,"",RES_hhdet_in_tes!S94/RES_hhdet_in_fec!S94)</f>
        <v/>
      </c>
      <c r="T94" s="111" t="str">
        <f>IF(RES_hhdet_in_tes!T94=0,"",RES_hhdet_in_tes!T94/RES_hhdet_in_fec!T94)</f>
        <v/>
      </c>
      <c r="U94" s="111" t="str">
        <f>IF(RES_hhdet_in_tes!U94=0,"",RES_hhdet_in_tes!U94/RES_hhdet_in_fec!U94)</f>
        <v/>
      </c>
      <c r="V94" s="111" t="str">
        <f>IF(RES_hhdet_in_tes!V94=0,"",RES_hhdet_in_tes!V94/RES_hhdet_in_fec!V94)</f>
        <v/>
      </c>
      <c r="W94" s="111" t="str">
        <f>IF(RES_hhdet_in_tes!W94=0,"",RES_hhdet_in_tes!W94/RES_hhdet_in_fec!W94)</f>
        <v/>
      </c>
      <c r="DA94" s="63" t="s">
        <v>3674</v>
      </c>
    </row>
    <row r="95" spans="1:105" ht="12" customHeight="1" x14ac:dyDescent="0.25">
      <c r="A95" s="108" t="s">
        <v>52</v>
      </c>
      <c r="B95" s="111"/>
      <c r="C95" s="111" t="str">
        <f>IF(RES_hhdet_in_tes!C95=0,"",RES_hhdet_in_tes!C95/RES_hhdet_in_fec!C95)</f>
        <v/>
      </c>
      <c r="D95" s="111" t="str">
        <f>IF(RES_hhdet_in_tes!D95=0,"",RES_hhdet_in_tes!D95/RES_hhdet_in_fec!D95)</f>
        <v/>
      </c>
      <c r="E95" s="111" t="str">
        <f>IF(RES_hhdet_in_tes!E95=0,"",RES_hhdet_in_tes!E95/RES_hhdet_in_fec!E95)</f>
        <v/>
      </c>
      <c r="F95" s="111" t="str">
        <f>IF(RES_hhdet_in_tes!F95=0,"",RES_hhdet_in_tes!F95/RES_hhdet_in_fec!F95)</f>
        <v/>
      </c>
      <c r="G95" s="111" t="str">
        <f>IF(RES_hhdet_in_tes!G95=0,"",RES_hhdet_in_tes!G95/RES_hhdet_in_fec!G95)</f>
        <v/>
      </c>
      <c r="H95" s="111" t="str">
        <f>IF(RES_hhdet_in_tes!H95=0,"",RES_hhdet_in_tes!H95/RES_hhdet_in_fec!H95)</f>
        <v/>
      </c>
      <c r="I95" s="111" t="str">
        <f>IF(RES_hhdet_in_tes!I95=0,"",RES_hhdet_in_tes!I95/RES_hhdet_in_fec!I95)</f>
        <v/>
      </c>
      <c r="J95" s="111" t="str">
        <f>IF(RES_hhdet_in_tes!J95=0,"",RES_hhdet_in_tes!J95/RES_hhdet_in_fec!J95)</f>
        <v/>
      </c>
      <c r="K95" s="111" t="str">
        <f>IF(RES_hhdet_in_tes!K95=0,"",RES_hhdet_in_tes!K95/RES_hhdet_in_fec!K95)</f>
        <v/>
      </c>
      <c r="L95" s="111" t="str">
        <f>IF(RES_hhdet_in_tes!L95=0,"",RES_hhdet_in_tes!L95/RES_hhdet_in_fec!L95)</f>
        <v/>
      </c>
      <c r="M95" s="111" t="str">
        <f>IF(RES_hhdet_in_tes!M95=0,"",RES_hhdet_in_tes!M95/RES_hhdet_in_fec!M95)</f>
        <v/>
      </c>
      <c r="N95" s="111" t="str">
        <f>IF(RES_hhdet_in_tes!N95=0,"",RES_hhdet_in_tes!N95/RES_hhdet_in_fec!N95)</f>
        <v/>
      </c>
      <c r="O95" s="111" t="str">
        <f>IF(RES_hhdet_in_tes!O95=0,"",RES_hhdet_in_tes!O95/RES_hhdet_in_fec!O95)</f>
        <v/>
      </c>
      <c r="P95" s="111" t="str">
        <f>IF(RES_hhdet_in_tes!P95=0,"",RES_hhdet_in_tes!P95/RES_hhdet_in_fec!P95)</f>
        <v/>
      </c>
      <c r="Q95" s="111" t="str">
        <f>IF(RES_hhdet_in_tes!Q95=0,"",RES_hhdet_in_tes!Q95/RES_hhdet_in_fec!Q95)</f>
        <v/>
      </c>
      <c r="R95" s="111" t="str">
        <f>IF(RES_hhdet_in_tes!R95=0,"",RES_hhdet_in_tes!R95/RES_hhdet_in_fec!R95)</f>
        <v/>
      </c>
      <c r="S95" s="111" t="str">
        <f>IF(RES_hhdet_in_tes!S95=0,"",RES_hhdet_in_tes!S95/RES_hhdet_in_fec!S95)</f>
        <v/>
      </c>
      <c r="T95" s="111" t="str">
        <f>IF(RES_hhdet_in_tes!T95=0,"",RES_hhdet_in_tes!T95/RES_hhdet_in_fec!T95)</f>
        <v/>
      </c>
      <c r="U95" s="111" t="str">
        <f>IF(RES_hhdet_in_tes!U95=0,"",RES_hhdet_in_tes!U95/RES_hhdet_in_fec!U95)</f>
        <v/>
      </c>
      <c r="V95" s="111" t="str">
        <f>IF(RES_hhdet_in_tes!V95=0,"",RES_hhdet_in_tes!V95/RES_hhdet_in_fec!V95)</f>
        <v/>
      </c>
      <c r="W95" s="111" t="str">
        <f>IF(RES_hhdet_in_tes!W95=0,"",RES_hhdet_in_tes!W95/RES_hhdet_in_fec!W95)</f>
        <v/>
      </c>
      <c r="DA95" s="63" t="s">
        <v>3675</v>
      </c>
    </row>
    <row r="96" spans="1:105" ht="12" customHeight="1" x14ac:dyDescent="0.25">
      <c r="A96" s="106" t="s">
        <v>122</v>
      </c>
      <c r="B96" s="112"/>
      <c r="C96" s="112">
        <f>IF(RES_hhdet_in_tes!C96=0,"",RES_hhdet_in_tes!C96/RES_hhdet_in_fec!C96)</f>
        <v>0.6950914659879166</v>
      </c>
      <c r="D96" s="112">
        <f>IF(RES_hhdet_in_tes!D96=0,"",RES_hhdet_in_tes!D96/RES_hhdet_in_fec!D96)</f>
        <v>0.69624571261176371</v>
      </c>
      <c r="E96" s="112">
        <f>IF(RES_hhdet_in_tes!E96=0,"",RES_hhdet_in_tes!E96/RES_hhdet_in_fec!E96)</f>
        <v>0.6974887371246149</v>
      </c>
      <c r="F96" s="112">
        <f>IF(RES_hhdet_in_tes!F96=0,"",RES_hhdet_in_tes!F96/RES_hhdet_in_fec!F96)</f>
        <v>0.69874370202331948</v>
      </c>
      <c r="G96" s="112">
        <f>IF(RES_hhdet_in_tes!G96=0,"",RES_hhdet_in_tes!G96/RES_hhdet_in_fec!G96)</f>
        <v>0.70008113775384251</v>
      </c>
      <c r="H96" s="112">
        <f>IF(RES_hhdet_in_tes!H96=0,"",RES_hhdet_in_tes!H96/RES_hhdet_in_fec!H96)</f>
        <v>0.7014931388014719</v>
      </c>
      <c r="I96" s="112">
        <f>IF(RES_hhdet_in_tes!I96=0,"",RES_hhdet_in_tes!I96/RES_hhdet_in_fec!I96)</f>
        <v>0.70299807439451412</v>
      </c>
      <c r="J96" s="112" t="str">
        <f>IF(RES_hhdet_in_tes!J96=0,"",RES_hhdet_in_tes!J96/RES_hhdet_in_fec!J96)</f>
        <v/>
      </c>
      <c r="K96" s="112" t="str">
        <f>IF(RES_hhdet_in_tes!K96=0,"",RES_hhdet_in_tes!K96/RES_hhdet_in_fec!K96)</f>
        <v/>
      </c>
      <c r="L96" s="112">
        <f>IF(RES_hhdet_in_tes!L96=0,"",RES_hhdet_in_tes!L96/RES_hhdet_in_fec!L96)</f>
        <v>0.70872995317775178</v>
      </c>
      <c r="M96" s="112">
        <f>IF(RES_hhdet_in_tes!M96=0,"",RES_hhdet_in_tes!M96/RES_hhdet_in_fec!M96)</f>
        <v>0.71263676535141618</v>
      </c>
      <c r="N96" s="112">
        <f>IF(RES_hhdet_in_tes!N96=0,"",RES_hhdet_in_tes!N96/RES_hhdet_in_fec!N96)</f>
        <v>0.71894978259673337</v>
      </c>
      <c r="O96" s="112">
        <f>IF(RES_hhdet_in_tes!O96=0,"",RES_hhdet_in_tes!O96/RES_hhdet_in_fec!O96)</f>
        <v>0.72851133596274276</v>
      </c>
      <c r="P96" s="112">
        <f>IF(RES_hhdet_in_tes!P96=0,"",RES_hhdet_in_tes!P96/RES_hhdet_in_fec!P96)</f>
        <v>0.74094968947205964</v>
      </c>
      <c r="Q96" s="112" t="str">
        <f>IF(RES_hhdet_in_tes!Q96=0,"",RES_hhdet_in_tes!Q96/RES_hhdet_in_fec!Q96)</f>
        <v/>
      </c>
      <c r="R96" s="112" t="str">
        <f>IF(RES_hhdet_in_tes!R96=0,"",RES_hhdet_in_tes!R96/RES_hhdet_in_fec!R96)</f>
        <v/>
      </c>
      <c r="S96" s="112" t="str">
        <f>IF(RES_hhdet_in_tes!S96=0,"",RES_hhdet_in_tes!S96/RES_hhdet_in_fec!S96)</f>
        <v/>
      </c>
      <c r="T96" s="112">
        <f>IF(RES_hhdet_in_tes!T96=0,"",RES_hhdet_in_tes!T96/RES_hhdet_in_fec!T96)</f>
        <v>0.77896200208741229</v>
      </c>
      <c r="U96" s="112" t="str">
        <f>IF(RES_hhdet_in_tes!U96=0,"",RES_hhdet_in_tes!U96/RES_hhdet_in_fec!U96)</f>
        <v/>
      </c>
      <c r="V96" s="112" t="str">
        <f>IF(RES_hhdet_in_tes!V96=0,"",RES_hhdet_in_tes!V96/RES_hhdet_in_fec!V96)</f>
        <v/>
      </c>
      <c r="W96" s="112" t="str">
        <f>IF(RES_hhdet_in_tes!W96=0,"",RES_hhdet_in_tes!W96/RES_hhdet_in_fec!W96)</f>
        <v/>
      </c>
      <c r="DA96" s="131" t="s">
        <v>3676</v>
      </c>
    </row>
    <row r="97" spans="1:105" ht="12" customHeight="1" x14ac:dyDescent="0.25">
      <c r="A97" s="107" t="s">
        <v>121</v>
      </c>
      <c r="B97" s="113"/>
      <c r="C97" s="113">
        <f>IF(RES_hhdet_in_tes!C97=0,"",RES_hhdet_in_tes!C97/RES_hhdet_in_fec!C97)</f>
        <v>0.82077187702397569</v>
      </c>
      <c r="D97" s="113">
        <f>IF(RES_hhdet_in_tes!D97=0,"",RES_hhdet_in_tes!D97/RES_hhdet_in_fec!D97)</f>
        <v>0.82090524559987443</v>
      </c>
      <c r="E97" s="113">
        <f>IF(RES_hhdet_in_tes!E97=0,"",RES_hhdet_in_tes!E97/RES_hhdet_in_fec!E97)</f>
        <v>0.8221255452701216</v>
      </c>
      <c r="F97" s="113">
        <f>IF(RES_hhdet_in_tes!F97=0,"",RES_hhdet_in_tes!F97/RES_hhdet_in_fec!F97)</f>
        <v>0.8210665592200177</v>
      </c>
      <c r="G97" s="113">
        <f>IF(RES_hhdet_in_tes!G97=0,"",RES_hhdet_in_tes!G97/RES_hhdet_in_fec!G97)</f>
        <v>0.82235081711328395</v>
      </c>
      <c r="H97" s="113">
        <f>IF(RES_hhdet_in_tes!H97=0,"",RES_hhdet_in_tes!H97/RES_hhdet_in_fec!H97)</f>
        <v>0.82696144677239958</v>
      </c>
      <c r="I97" s="113">
        <f>IF(RES_hhdet_in_tes!I97=0,"",RES_hhdet_in_tes!I97/RES_hhdet_in_fec!I97)</f>
        <v>0.82594491558056715</v>
      </c>
      <c r="J97" s="113">
        <f>IF(RES_hhdet_in_tes!J97=0,"",RES_hhdet_in_tes!J97/RES_hhdet_in_fec!J97)</f>
        <v>0.82742063075014094</v>
      </c>
      <c r="K97" s="113">
        <f>IF(RES_hhdet_in_tes!K97=0,"",RES_hhdet_in_tes!K97/RES_hhdet_in_fec!K97)</f>
        <v>0.83729702745279966</v>
      </c>
      <c r="L97" s="113">
        <f>IF(RES_hhdet_in_tes!L97=0,"",RES_hhdet_in_tes!L97/RES_hhdet_in_fec!L97)</f>
        <v>0.84272667822294933</v>
      </c>
      <c r="M97" s="113">
        <f>IF(RES_hhdet_in_tes!M97=0,"",RES_hhdet_in_tes!M97/RES_hhdet_in_fec!M97)</f>
        <v>0.83542442572752418</v>
      </c>
      <c r="N97" s="113">
        <f>IF(RES_hhdet_in_tes!N97=0,"",RES_hhdet_in_tes!N97/RES_hhdet_in_fec!N97)</f>
        <v>0.84868452370412117</v>
      </c>
      <c r="O97" s="113">
        <f>IF(RES_hhdet_in_tes!O97=0,"",RES_hhdet_in_tes!O97/RES_hhdet_in_fec!O97)</f>
        <v>0.8328610325862672</v>
      </c>
      <c r="P97" s="113">
        <f>IF(RES_hhdet_in_tes!P97=0,"",RES_hhdet_in_tes!P97/RES_hhdet_in_fec!P97)</f>
        <v>0.83058043346831267</v>
      </c>
      <c r="Q97" s="113">
        <f>IF(RES_hhdet_in_tes!Q97=0,"",RES_hhdet_in_tes!Q97/RES_hhdet_in_fec!Q97)</f>
        <v>0.87847731912769145</v>
      </c>
      <c r="R97" s="113">
        <f>IF(RES_hhdet_in_tes!R97=0,"",RES_hhdet_in_tes!R97/RES_hhdet_in_fec!R97)</f>
        <v>0.88518133842961022</v>
      </c>
      <c r="S97" s="113" t="str">
        <f>IF(RES_hhdet_in_tes!S97=0,"",RES_hhdet_in_tes!S97/RES_hhdet_in_fec!S97)</f>
        <v/>
      </c>
      <c r="T97" s="113">
        <f>IF(RES_hhdet_in_tes!T97=0,"",RES_hhdet_in_tes!T97/RES_hhdet_in_fec!T97)</f>
        <v>0.88108537099939854</v>
      </c>
      <c r="U97" s="113" t="str">
        <f>IF(RES_hhdet_in_tes!U97=0,"",RES_hhdet_in_tes!U97/RES_hhdet_in_fec!U97)</f>
        <v/>
      </c>
      <c r="V97" s="113" t="str">
        <f>IF(RES_hhdet_in_tes!V97=0,"",RES_hhdet_in_tes!V97/RES_hhdet_in_fec!V97)</f>
        <v/>
      </c>
      <c r="W97" s="113" t="str">
        <f>IF(RES_hhdet_in_tes!W97=0,"",RES_hhdet_in_tes!W97/RES_hhdet_in_fec!W97)</f>
        <v/>
      </c>
      <c r="DA97" s="132" t="s">
        <v>3677</v>
      </c>
    </row>
    <row r="98" spans="1:105" ht="12" customHeight="1" x14ac:dyDescent="0.25">
      <c r="A98" s="108" t="s">
        <v>53</v>
      </c>
      <c r="B98" s="111"/>
      <c r="C98" s="111">
        <f>IF(RES_hhdet_in_tes!C98=0,"",RES_hhdet_in_tes!C98/RES_hhdet_in_fec!C98)</f>
        <v>0.6950914659879166</v>
      </c>
      <c r="D98" s="111">
        <f>IF(RES_hhdet_in_tes!D98=0,"",RES_hhdet_in_tes!D98/RES_hhdet_in_fec!D98)</f>
        <v>0.69624571261176371</v>
      </c>
      <c r="E98" s="111">
        <f>IF(RES_hhdet_in_tes!E98=0,"",RES_hhdet_in_tes!E98/RES_hhdet_in_fec!E98)</f>
        <v>0.6974887371246149</v>
      </c>
      <c r="F98" s="111">
        <f>IF(RES_hhdet_in_tes!F98=0,"",RES_hhdet_in_tes!F98/RES_hhdet_in_fec!F98)</f>
        <v>0.69874370202331948</v>
      </c>
      <c r="G98" s="111">
        <f>IF(RES_hhdet_in_tes!G98=0,"",RES_hhdet_in_tes!G98/RES_hhdet_in_fec!G98)</f>
        <v>0.70008113775384251</v>
      </c>
      <c r="H98" s="111">
        <f>IF(RES_hhdet_in_tes!H98=0,"",RES_hhdet_in_tes!H98/RES_hhdet_in_fec!H98)</f>
        <v>0.7014931388014719</v>
      </c>
      <c r="I98" s="111">
        <f>IF(RES_hhdet_in_tes!I98=0,"",RES_hhdet_in_tes!I98/RES_hhdet_in_fec!I98)</f>
        <v>0.70299807439451412</v>
      </c>
      <c r="J98" s="111">
        <f>IF(RES_hhdet_in_tes!J98=0,"",RES_hhdet_in_tes!J98/RES_hhdet_in_fec!J98)</f>
        <v>0.70466947362213905</v>
      </c>
      <c r="K98" s="111">
        <f>IF(RES_hhdet_in_tes!K98=0,"",RES_hhdet_in_tes!K98/RES_hhdet_in_fec!K98)</f>
        <v>0.70657249798503086</v>
      </c>
      <c r="L98" s="111">
        <f>IF(RES_hhdet_in_tes!L98=0,"",RES_hhdet_in_tes!L98/RES_hhdet_in_fec!L98)</f>
        <v>0.70872995317775178</v>
      </c>
      <c r="M98" s="111">
        <f>IF(RES_hhdet_in_tes!M98=0,"",RES_hhdet_in_tes!M98/RES_hhdet_in_fec!M98)</f>
        <v>0.71263676535141618</v>
      </c>
      <c r="N98" s="111">
        <f>IF(RES_hhdet_in_tes!N98=0,"",RES_hhdet_in_tes!N98/RES_hhdet_in_fec!N98)</f>
        <v>0.71894978259673337</v>
      </c>
      <c r="O98" s="111">
        <f>IF(RES_hhdet_in_tes!O98=0,"",RES_hhdet_in_tes!O98/RES_hhdet_in_fec!O98)</f>
        <v>0.72851133596274276</v>
      </c>
      <c r="P98" s="111">
        <f>IF(RES_hhdet_in_tes!P98=0,"",RES_hhdet_in_tes!P98/RES_hhdet_in_fec!P98)</f>
        <v>0.74094968947205964</v>
      </c>
      <c r="Q98" s="111">
        <f>IF(RES_hhdet_in_tes!Q98=0,"",RES_hhdet_in_tes!Q98/RES_hhdet_in_fec!Q98)</f>
        <v>0.75315470571002974</v>
      </c>
      <c r="R98" s="111">
        <f>IF(RES_hhdet_in_tes!R98=0,"",RES_hhdet_in_tes!R98/RES_hhdet_in_fec!R98)</f>
        <v>0.76190394088090674</v>
      </c>
      <c r="S98" s="111" t="str">
        <f>IF(RES_hhdet_in_tes!S98=0,"",RES_hhdet_in_tes!S98/RES_hhdet_in_fec!S98)</f>
        <v/>
      </c>
      <c r="T98" s="111">
        <f>IF(RES_hhdet_in_tes!T98=0,"",RES_hhdet_in_tes!T98/RES_hhdet_in_fec!T98)</f>
        <v>0.7789620020874124</v>
      </c>
      <c r="U98" s="111" t="str">
        <f>IF(RES_hhdet_in_tes!U98=0,"",RES_hhdet_in_tes!U98/RES_hhdet_in_fec!U98)</f>
        <v/>
      </c>
      <c r="V98" s="111" t="str">
        <f>IF(RES_hhdet_in_tes!V98=0,"",RES_hhdet_in_tes!V98/RES_hhdet_in_fec!V98)</f>
        <v/>
      </c>
      <c r="W98" s="111" t="str">
        <f>IF(RES_hhdet_in_tes!W98=0,"",RES_hhdet_in_tes!W98/RES_hhdet_in_fec!W98)</f>
        <v/>
      </c>
      <c r="DA98" s="63" t="s">
        <v>3678</v>
      </c>
    </row>
    <row r="99" spans="1:105" ht="12" customHeight="1" x14ac:dyDescent="0.25">
      <c r="A99" s="108" t="s">
        <v>52</v>
      </c>
      <c r="B99" s="111"/>
      <c r="C99" s="111">
        <f>IF(RES_hhdet_in_tes!C99=0,"",RES_hhdet_in_tes!C99/RES_hhdet_in_fec!C99)</f>
        <v>1</v>
      </c>
      <c r="D99" s="111">
        <f>IF(RES_hhdet_in_tes!D99=0,"",RES_hhdet_in_tes!D99/RES_hhdet_in_fec!D99)</f>
        <v>1</v>
      </c>
      <c r="E99" s="111">
        <f>IF(RES_hhdet_in_tes!E99=0,"",RES_hhdet_in_tes!E99/RES_hhdet_in_fec!E99)</f>
        <v>1</v>
      </c>
      <c r="F99" s="111">
        <f>IF(RES_hhdet_in_tes!F99=0,"",RES_hhdet_in_tes!F99/RES_hhdet_in_fec!F99)</f>
        <v>1</v>
      </c>
      <c r="G99" s="111">
        <f>IF(RES_hhdet_in_tes!G99=0,"",RES_hhdet_in_tes!G99/RES_hhdet_in_fec!G99)</f>
        <v>1</v>
      </c>
      <c r="H99" s="111">
        <f>IF(RES_hhdet_in_tes!H99=0,"",RES_hhdet_in_tes!H99/RES_hhdet_in_fec!H99)</f>
        <v>1</v>
      </c>
      <c r="I99" s="111">
        <f>IF(RES_hhdet_in_tes!I99=0,"",RES_hhdet_in_tes!I99/RES_hhdet_in_fec!I99)</f>
        <v>1</v>
      </c>
      <c r="J99" s="111">
        <f>IF(RES_hhdet_in_tes!J99=0,"",RES_hhdet_in_tes!J99/RES_hhdet_in_fec!J99)</f>
        <v>1</v>
      </c>
      <c r="K99" s="111">
        <f>IF(RES_hhdet_in_tes!K99=0,"",RES_hhdet_in_tes!K99/RES_hhdet_in_fec!K99)</f>
        <v>1</v>
      </c>
      <c r="L99" s="111">
        <f>IF(RES_hhdet_in_tes!L99=0,"",RES_hhdet_in_tes!L99/RES_hhdet_in_fec!L99)</f>
        <v>1</v>
      </c>
      <c r="M99" s="111">
        <f>IF(RES_hhdet_in_tes!M99=0,"",RES_hhdet_in_tes!M99/RES_hhdet_in_fec!M99)</f>
        <v>1</v>
      </c>
      <c r="N99" s="111">
        <f>IF(RES_hhdet_in_tes!N99=0,"",RES_hhdet_in_tes!N99/RES_hhdet_in_fec!N99)</f>
        <v>1</v>
      </c>
      <c r="O99" s="111">
        <f>IF(RES_hhdet_in_tes!O99=0,"",RES_hhdet_in_tes!O99/RES_hhdet_in_fec!O99)</f>
        <v>1</v>
      </c>
      <c r="P99" s="111">
        <f>IF(RES_hhdet_in_tes!P99=0,"",RES_hhdet_in_tes!P99/RES_hhdet_in_fec!P99)</f>
        <v>1</v>
      </c>
      <c r="Q99" s="111">
        <f>IF(RES_hhdet_in_tes!Q99=0,"",RES_hhdet_in_tes!Q99/RES_hhdet_in_fec!Q99)</f>
        <v>1</v>
      </c>
      <c r="R99" s="111">
        <f>IF(RES_hhdet_in_tes!R99=0,"",RES_hhdet_in_tes!R99/RES_hhdet_in_fec!R99)</f>
        <v>1</v>
      </c>
      <c r="S99" s="111" t="str">
        <f>IF(RES_hhdet_in_tes!S99=0,"",RES_hhdet_in_tes!S99/RES_hhdet_in_fec!S99)</f>
        <v/>
      </c>
      <c r="T99" s="111">
        <f>IF(RES_hhdet_in_tes!T99=0,"",RES_hhdet_in_tes!T99/RES_hhdet_in_fec!T99)</f>
        <v>1</v>
      </c>
      <c r="U99" s="111" t="str">
        <f>IF(RES_hhdet_in_tes!U99=0,"",RES_hhdet_in_tes!U99/RES_hhdet_in_fec!U99)</f>
        <v/>
      </c>
      <c r="V99" s="111" t="str">
        <f>IF(RES_hhdet_in_tes!V99=0,"",RES_hhdet_in_tes!V99/RES_hhdet_in_fec!V99)</f>
        <v/>
      </c>
      <c r="W99" s="111" t="str">
        <f>IF(RES_hhdet_in_tes!W99=0,"",RES_hhdet_in_tes!W99/RES_hhdet_in_fec!W99)</f>
        <v/>
      </c>
      <c r="DA99" s="63" t="s">
        <v>3679</v>
      </c>
    </row>
    <row r="100" spans="1:105" ht="12" customHeight="1" x14ac:dyDescent="0.25">
      <c r="A100" s="121" t="s">
        <v>54</v>
      </c>
      <c r="B100" s="124"/>
      <c r="C100" s="124">
        <f>IF(RES_hhdet_in_tes!C100=0,"",RES_hhdet_in_tes!C100/RES_hhdet_in_fec!C100)</f>
        <v>0.75892208893504609</v>
      </c>
      <c r="D100" s="124">
        <f>IF(RES_hhdet_in_tes!D100=0,"",RES_hhdet_in_tes!D100/RES_hhdet_in_fec!D100)</f>
        <v>0.77490165888867246</v>
      </c>
      <c r="E100" s="124">
        <f>IF(RES_hhdet_in_tes!E100=0,"",RES_hhdet_in_tes!E100/RES_hhdet_in_fec!E100)</f>
        <v>0.77633511837927716</v>
      </c>
      <c r="F100" s="124">
        <f>IF(RES_hhdet_in_tes!F100=0,"",RES_hhdet_in_tes!F100/RES_hhdet_in_fec!F100)</f>
        <v>0.75672182433848001</v>
      </c>
      <c r="G100" s="124">
        <f>IF(RES_hhdet_in_tes!G100=0,"",RES_hhdet_in_tes!G100/RES_hhdet_in_fec!G100)</f>
        <v>0.68736258083041413</v>
      </c>
      <c r="H100" s="124">
        <f>IF(RES_hhdet_in_tes!H100=0,"",RES_hhdet_in_tes!H100/RES_hhdet_in_fec!H100)</f>
        <v>0.72433540628708393</v>
      </c>
      <c r="I100" s="124">
        <f>IF(RES_hhdet_in_tes!I100=0,"",RES_hhdet_in_tes!I100/RES_hhdet_in_fec!I100)</f>
        <v>0.78237444202471818</v>
      </c>
      <c r="J100" s="124">
        <f>IF(RES_hhdet_in_tes!J100=0,"",RES_hhdet_in_tes!J100/RES_hhdet_in_fec!J100)</f>
        <v>0.78076683856196494</v>
      </c>
      <c r="K100" s="124">
        <f>IF(RES_hhdet_in_tes!K100=0,"",RES_hhdet_in_tes!K100/RES_hhdet_in_fec!K100)</f>
        <v>0.73582023778634909</v>
      </c>
      <c r="L100" s="124">
        <f>IF(RES_hhdet_in_tes!L100=0,"",RES_hhdet_in_tes!L100/RES_hhdet_in_fec!L100)</f>
        <v>0.78587200917740641</v>
      </c>
      <c r="M100" s="124">
        <f>IF(RES_hhdet_in_tes!M100=0,"",RES_hhdet_in_tes!M100/RES_hhdet_in_fec!M100)</f>
        <v>0.78793216243010078</v>
      </c>
      <c r="N100" s="124">
        <f>IF(RES_hhdet_in_tes!N100=0,"",RES_hhdet_in_tes!N100/RES_hhdet_in_fec!N100)</f>
        <v>0.79011281600143668</v>
      </c>
      <c r="O100" s="124">
        <f>IF(RES_hhdet_in_tes!O100=0,"",RES_hhdet_in_tes!O100/RES_hhdet_in_fec!O100)</f>
        <v>0.78716112896854629</v>
      </c>
      <c r="P100" s="124">
        <f>IF(RES_hhdet_in_tes!P100=0,"",RES_hhdet_in_tes!P100/RES_hhdet_in_fec!P100)</f>
        <v>0.78619295944427847</v>
      </c>
      <c r="Q100" s="124">
        <f>IF(RES_hhdet_in_tes!Q100=0,"",RES_hhdet_in_tes!Q100/RES_hhdet_in_fec!Q100)</f>
        <v>0.80862665362210662</v>
      </c>
      <c r="R100" s="124">
        <f>IF(RES_hhdet_in_tes!R100=0,"",RES_hhdet_in_tes!R100/RES_hhdet_in_fec!R100)</f>
        <v>0.80474667152451118</v>
      </c>
      <c r="S100" s="124">
        <f>IF(RES_hhdet_in_tes!S100=0,"",RES_hhdet_in_tes!S100/RES_hhdet_in_fec!S100)</f>
        <v>0.81274972523328926</v>
      </c>
      <c r="T100" s="124">
        <f>IF(RES_hhdet_in_tes!T100=0,"",RES_hhdet_in_tes!T100/RES_hhdet_in_fec!T100)</f>
        <v>0.82970968883932428</v>
      </c>
      <c r="U100" s="124" t="str">
        <f>IF(RES_hhdet_in_tes!U100=0,"",RES_hhdet_in_tes!U100/RES_hhdet_in_fec!U100)</f>
        <v/>
      </c>
      <c r="V100" s="124" t="str">
        <f>IF(RES_hhdet_in_tes!V100=0,"",RES_hhdet_in_tes!V100/RES_hhdet_in_fec!V100)</f>
        <v/>
      </c>
      <c r="W100" s="124">
        <f>IF(RES_hhdet_in_tes!W100=0,"",RES_hhdet_in_tes!W100/RES_hhdet_in_fec!W100)</f>
        <v>0.88590847822976704</v>
      </c>
      <c r="DA100" s="130" t="s">
        <v>3680</v>
      </c>
    </row>
    <row r="101" spans="1:105" ht="12" customHeight="1" x14ac:dyDescent="0.25">
      <c r="A101" s="97" t="s">
        <v>207</v>
      </c>
      <c r="B101" s="111"/>
      <c r="C101" s="111" t="str">
        <f>IF(RES_hhdet_in_tes!C101=0,"",RES_hhdet_in_tes!C101/RES_hhdet_in_fec!C101)</f>
        <v/>
      </c>
      <c r="D101" s="111" t="str">
        <f>IF(RES_hhdet_in_tes!D101=0,"",RES_hhdet_in_tes!D101/RES_hhdet_in_fec!D101)</f>
        <v/>
      </c>
      <c r="E101" s="111" t="str">
        <f>IF(RES_hhdet_in_tes!E101=0,"",RES_hhdet_in_tes!E101/RES_hhdet_in_fec!E101)</f>
        <v/>
      </c>
      <c r="F101" s="111" t="str">
        <f>IF(RES_hhdet_in_tes!F101=0,"",RES_hhdet_in_tes!F101/RES_hhdet_in_fec!F101)</f>
        <v/>
      </c>
      <c r="G101" s="111" t="str">
        <f>IF(RES_hhdet_in_tes!G101=0,"",RES_hhdet_in_tes!G101/RES_hhdet_in_fec!G101)</f>
        <v/>
      </c>
      <c r="H101" s="111" t="str">
        <f>IF(RES_hhdet_in_tes!H101=0,"",RES_hhdet_in_tes!H101/RES_hhdet_in_fec!H101)</f>
        <v/>
      </c>
      <c r="I101" s="111" t="str">
        <f>IF(RES_hhdet_in_tes!I101=0,"",RES_hhdet_in_tes!I101/RES_hhdet_in_fec!I101)</f>
        <v/>
      </c>
      <c r="J101" s="111" t="str">
        <f>IF(RES_hhdet_in_tes!J101=0,"",RES_hhdet_in_tes!J101/RES_hhdet_in_fec!J101)</f>
        <v/>
      </c>
      <c r="K101" s="111" t="str">
        <f>IF(RES_hhdet_in_tes!K101=0,"",RES_hhdet_in_tes!K101/RES_hhdet_in_fec!K101)</f>
        <v/>
      </c>
      <c r="L101" s="111" t="str">
        <f>IF(RES_hhdet_in_tes!L101=0,"",RES_hhdet_in_tes!L101/RES_hhdet_in_fec!L101)</f>
        <v/>
      </c>
      <c r="M101" s="111" t="str">
        <f>IF(RES_hhdet_in_tes!M101=0,"",RES_hhdet_in_tes!M101/RES_hhdet_in_fec!M101)</f>
        <v/>
      </c>
      <c r="N101" s="111" t="str">
        <f>IF(RES_hhdet_in_tes!N101=0,"",RES_hhdet_in_tes!N101/RES_hhdet_in_fec!N101)</f>
        <v/>
      </c>
      <c r="O101" s="111" t="str">
        <f>IF(RES_hhdet_in_tes!O101=0,"",RES_hhdet_in_tes!O101/RES_hhdet_in_fec!O101)</f>
        <v/>
      </c>
      <c r="P101" s="111" t="str">
        <f>IF(RES_hhdet_in_tes!P101=0,"",RES_hhdet_in_tes!P101/RES_hhdet_in_fec!P101)</f>
        <v/>
      </c>
      <c r="Q101" s="111" t="str">
        <f>IF(RES_hhdet_in_tes!Q101=0,"",RES_hhdet_in_tes!Q101/RES_hhdet_in_fec!Q101)</f>
        <v/>
      </c>
      <c r="R101" s="111" t="str">
        <f>IF(RES_hhdet_in_tes!R101=0,"",RES_hhdet_in_tes!R101/RES_hhdet_in_fec!R101)</f>
        <v/>
      </c>
      <c r="S101" s="111" t="str">
        <f>IF(RES_hhdet_in_tes!S101=0,"",RES_hhdet_in_tes!S101/RES_hhdet_in_fec!S101)</f>
        <v/>
      </c>
      <c r="T101" s="111" t="str">
        <f>IF(RES_hhdet_in_tes!T101=0,"",RES_hhdet_in_tes!T101/RES_hhdet_in_fec!T101)</f>
        <v/>
      </c>
      <c r="U101" s="111" t="str">
        <f>IF(RES_hhdet_in_tes!U101=0,"",RES_hhdet_in_tes!U101/RES_hhdet_in_fec!U101)</f>
        <v/>
      </c>
      <c r="V101" s="111" t="str">
        <f>IF(RES_hhdet_in_tes!V101=0,"",RES_hhdet_in_tes!V101/RES_hhdet_in_fec!V101)</f>
        <v/>
      </c>
      <c r="W101" s="111" t="str">
        <f>IF(RES_hhdet_in_tes!W101=0,"",RES_hhdet_in_tes!W101/RES_hhdet_in_fec!W101)</f>
        <v/>
      </c>
      <c r="DA101" s="63" t="s">
        <v>3681</v>
      </c>
    </row>
    <row r="102" spans="1:105" ht="12" customHeight="1" x14ac:dyDescent="0.25">
      <c r="A102" s="97" t="s">
        <v>50</v>
      </c>
      <c r="B102" s="111"/>
      <c r="C102" s="111">
        <f>IF(RES_hhdet_in_tes!C102=0,"",RES_hhdet_in_tes!C102/RES_hhdet_in_fec!C102)</f>
        <v>0.62151141347791372</v>
      </c>
      <c r="D102" s="111" t="str">
        <f>IF(RES_hhdet_in_tes!D102=0,"",RES_hhdet_in_tes!D102/RES_hhdet_in_fec!D102)</f>
        <v/>
      </c>
      <c r="E102" s="111" t="str">
        <f>IF(RES_hhdet_in_tes!E102=0,"",RES_hhdet_in_tes!E102/RES_hhdet_in_fec!E102)</f>
        <v/>
      </c>
      <c r="F102" s="111">
        <f>IF(RES_hhdet_in_tes!F102=0,"",RES_hhdet_in_tes!F102/RES_hhdet_in_fec!F102)</f>
        <v>0.62199031987716247</v>
      </c>
      <c r="G102" s="111">
        <f>IF(RES_hhdet_in_tes!G102=0,"",RES_hhdet_in_tes!G102/RES_hhdet_in_fec!G102)</f>
        <v>0.62214689614530794</v>
      </c>
      <c r="H102" s="111">
        <f>IF(RES_hhdet_in_tes!H102=0,"",RES_hhdet_in_tes!H102/RES_hhdet_in_fec!H102)</f>
        <v>0.6223015963941545</v>
      </c>
      <c r="I102" s="111" t="str">
        <f>IF(RES_hhdet_in_tes!I102=0,"",RES_hhdet_in_tes!I102/RES_hhdet_in_fec!I102)</f>
        <v/>
      </c>
      <c r="J102" s="111">
        <f>IF(RES_hhdet_in_tes!J102=0,"",RES_hhdet_in_tes!J102/RES_hhdet_in_fec!J102)</f>
        <v>0.6226022488246139</v>
      </c>
      <c r="K102" s="111">
        <f>IF(RES_hhdet_in_tes!K102=0,"",RES_hhdet_in_tes!K102/RES_hhdet_in_fec!K102)</f>
        <v>0.62274486854805666</v>
      </c>
      <c r="L102" s="111">
        <f>IF(RES_hhdet_in_tes!L102=0,"",RES_hhdet_in_tes!L102/RES_hhdet_in_fec!L102)</f>
        <v>0.62288143044006716</v>
      </c>
      <c r="M102" s="111">
        <f>IF(RES_hhdet_in_tes!M102=0,"",RES_hhdet_in_tes!M102/RES_hhdet_in_fec!M102)</f>
        <v>0.62295491881840093</v>
      </c>
      <c r="N102" s="111">
        <f>IF(RES_hhdet_in_tes!N102=0,"",RES_hhdet_in_tes!N102/RES_hhdet_in_fec!N102)</f>
        <v>0.62295491881840093</v>
      </c>
      <c r="O102" s="111">
        <f>IF(RES_hhdet_in_tes!O102=0,"",RES_hhdet_in_tes!O102/RES_hhdet_in_fec!O102)</f>
        <v>0.62295491881840093</v>
      </c>
      <c r="P102" s="111">
        <f>IF(RES_hhdet_in_tes!P102=0,"",RES_hhdet_in_tes!P102/RES_hhdet_in_fec!P102)</f>
        <v>0.62295491881840093</v>
      </c>
      <c r="Q102" s="111">
        <f>IF(RES_hhdet_in_tes!Q102=0,"",RES_hhdet_in_tes!Q102/RES_hhdet_in_fec!Q102)</f>
        <v>0.62295491881840093</v>
      </c>
      <c r="R102" s="111">
        <f>IF(RES_hhdet_in_tes!R102=0,"",RES_hhdet_in_tes!R102/RES_hhdet_in_fec!R102)</f>
        <v>0.62341919623434749</v>
      </c>
      <c r="S102" s="111">
        <f>IF(RES_hhdet_in_tes!S102=0,"",RES_hhdet_in_tes!S102/RES_hhdet_in_fec!S102)</f>
        <v>0.62417839500274386</v>
      </c>
      <c r="T102" s="111">
        <f>IF(RES_hhdet_in_tes!T102=0,"",RES_hhdet_in_tes!T102/RES_hhdet_in_fec!T102)</f>
        <v>0.62506412689920565</v>
      </c>
      <c r="U102" s="111" t="str">
        <f>IF(RES_hhdet_in_tes!U102=0,"",RES_hhdet_in_tes!U102/RES_hhdet_in_fec!U102)</f>
        <v/>
      </c>
      <c r="V102" s="111" t="str">
        <f>IF(RES_hhdet_in_tes!V102=0,"",RES_hhdet_in_tes!V102/RES_hhdet_in_fec!V102)</f>
        <v/>
      </c>
      <c r="W102" s="111" t="str">
        <f>IF(RES_hhdet_in_tes!W102=0,"",RES_hhdet_in_tes!W102/RES_hhdet_in_fec!W102)</f>
        <v/>
      </c>
      <c r="DA102" s="63" t="s">
        <v>3682</v>
      </c>
    </row>
    <row r="103" spans="1:105" ht="12" customHeight="1" x14ac:dyDescent="0.25">
      <c r="A103" s="109" t="s">
        <v>120</v>
      </c>
      <c r="B103" s="45"/>
      <c r="C103" s="45">
        <f>IF(RES_hhdet_in_tes!C103=0,"",RES_hhdet_in_tes!C103/RES_hhdet_in_fec!C103)</f>
        <v>0.77351931512008176</v>
      </c>
      <c r="D103" s="45">
        <f>IF(RES_hhdet_in_tes!D103=0,"",RES_hhdet_in_tes!D103/RES_hhdet_in_fec!D103)</f>
        <v>0.77490165888867246</v>
      </c>
      <c r="E103" s="45">
        <f>IF(RES_hhdet_in_tes!E103=0,"",RES_hhdet_in_tes!E103/RES_hhdet_in_fec!E103)</f>
        <v>0.77633511837927716</v>
      </c>
      <c r="F103" s="45">
        <f>IF(RES_hhdet_in_tes!F103=0,"",RES_hhdet_in_tes!F103/RES_hhdet_in_fec!F103)</f>
        <v>0.77777554819561123</v>
      </c>
      <c r="G103" s="45">
        <f>IF(RES_hhdet_in_tes!G103=0,"",RES_hhdet_in_tes!G103/RES_hhdet_in_fec!G103)</f>
        <v>0.77926305258534256</v>
      </c>
      <c r="H103" s="45">
        <f>IF(RES_hhdet_in_tes!H103=0,"",RES_hhdet_in_tes!H103/RES_hhdet_in_fec!H103)</f>
        <v>0.78079272329911253</v>
      </c>
      <c r="I103" s="45">
        <f>IF(RES_hhdet_in_tes!I103=0,"",RES_hhdet_in_tes!I103/RES_hhdet_in_fec!I103)</f>
        <v>0.78237444202471818</v>
      </c>
      <c r="J103" s="45">
        <f>IF(RES_hhdet_in_tes!J103=0,"",RES_hhdet_in_tes!J103/RES_hhdet_in_fec!J103)</f>
        <v>0.78404869054914328</v>
      </c>
      <c r="K103" s="45">
        <f>IF(RES_hhdet_in_tes!K103=0,"",RES_hhdet_in_tes!K103/RES_hhdet_in_fec!K103)</f>
        <v>0.78584988903929975</v>
      </c>
      <c r="L103" s="45">
        <f>IF(RES_hhdet_in_tes!L103=0,"",RES_hhdet_in_tes!L103/RES_hhdet_in_fec!L103)</f>
        <v>0.78778724630099184</v>
      </c>
      <c r="M103" s="45">
        <f>IF(RES_hhdet_in_tes!M103=0,"",RES_hhdet_in_tes!M103/RES_hhdet_in_fec!M103)</f>
        <v>0.79042308337404588</v>
      </c>
      <c r="N103" s="45">
        <f>IF(RES_hhdet_in_tes!N103=0,"",RES_hhdet_in_tes!N103/RES_hhdet_in_fec!N103)</f>
        <v>0.79391684846723476</v>
      </c>
      <c r="O103" s="45">
        <f>IF(RES_hhdet_in_tes!O103=0,"",RES_hhdet_in_tes!O103/RES_hhdet_in_fec!O103)</f>
        <v>0.79865623657952622</v>
      </c>
      <c r="P103" s="45">
        <f>IF(RES_hhdet_in_tes!P103=0,"",RES_hhdet_in_tes!P103/RES_hhdet_in_fec!P103)</f>
        <v>0.80484486862354221</v>
      </c>
      <c r="Q103" s="45">
        <f>IF(RES_hhdet_in_tes!Q103=0,"",RES_hhdet_in_tes!Q103/RES_hhdet_in_fec!Q103)</f>
        <v>0.81282119079881132</v>
      </c>
      <c r="R103" s="45">
        <f>IF(RES_hhdet_in_tes!R103=0,"",RES_hhdet_in_tes!R103/RES_hhdet_in_fec!R103)</f>
        <v>0.82367174721079561</v>
      </c>
      <c r="S103" s="45">
        <f>IF(RES_hhdet_in_tes!S103=0,"",RES_hhdet_in_tes!S103/RES_hhdet_in_fec!S103)</f>
        <v>0.83721425648369086</v>
      </c>
      <c r="T103" s="45">
        <f>IF(RES_hhdet_in_tes!T103=0,"",RES_hhdet_in_tes!T103/RES_hhdet_in_fec!T103)</f>
        <v>0.85177465031477217</v>
      </c>
      <c r="U103" s="45" t="str">
        <f>IF(RES_hhdet_in_tes!U103=0,"",RES_hhdet_in_tes!U103/RES_hhdet_in_fec!U103)</f>
        <v/>
      </c>
      <c r="V103" s="45" t="str">
        <f>IF(RES_hhdet_in_tes!V103=0,"",RES_hhdet_in_tes!V103/RES_hhdet_in_fec!V103)</f>
        <v/>
      </c>
      <c r="W103" s="45">
        <f>IF(RES_hhdet_in_tes!W103=0,"",RES_hhdet_in_tes!W103/RES_hhdet_in_fec!W103)</f>
        <v>0.88590847822976704</v>
      </c>
      <c r="DA103" s="60" t="s">
        <v>3683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/>
      <c r="C105" s="119" t="str">
        <f>IF(RES_hhdet_in_tes!C105=0,"",RES_hhdet_in_tes!C105/RES_hhdet_in_fec!C105)</f>
        <v/>
      </c>
      <c r="D105" s="119" t="str">
        <f>IF(RES_hhdet_in_tes!D105=0,"",RES_hhdet_in_tes!D105/RES_hhdet_in_fec!D105)</f>
        <v/>
      </c>
      <c r="E105" s="119" t="str">
        <f>IF(RES_hhdet_in_tes!E105=0,"",RES_hhdet_in_tes!E105/RES_hhdet_in_fec!E105)</f>
        <v/>
      </c>
      <c r="F105" s="119" t="str">
        <f>IF(RES_hhdet_in_tes!F105=0,"",RES_hhdet_in_tes!F105/RES_hhdet_in_fec!F105)</f>
        <v/>
      </c>
      <c r="G105" s="119" t="str">
        <f>IF(RES_hhdet_in_tes!G105=0,"",RES_hhdet_in_tes!G105/RES_hhdet_in_fec!G105)</f>
        <v/>
      </c>
      <c r="H105" s="119" t="str">
        <f>IF(RES_hhdet_in_tes!H105=0,"",RES_hhdet_in_tes!H105/RES_hhdet_in_fec!H105)</f>
        <v/>
      </c>
      <c r="I105" s="119" t="str">
        <f>IF(RES_hhdet_in_tes!I105=0,"",RES_hhdet_in_tes!I105/RES_hhdet_in_fec!I105)</f>
        <v/>
      </c>
      <c r="J105" s="119" t="str">
        <f>IF(RES_hhdet_in_tes!J105=0,"",RES_hhdet_in_tes!J105/RES_hhdet_in_fec!J105)</f>
        <v/>
      </c>
      <c r="K105" s="119" t="str">
        <f>IF(RES_hhdet_in_tes!K105=0,"",RES_hhdet_in_tes!K105/RES_hhdet_in_fec!K105)</f>
        <v/>
      </c>
      <c r="L105" s="119" t="str">
        <f>IF(RES_hhdet_in_tes!L105=0,"",RES_hhdet_in_tes!L105/RES_hhdet_in_fec!L105)</f>
        <v/>
      </c>
      <c r="M105" s="119" t="str">
        <f>IF(RES_hhdet_in_tes!M105=0,"",RES_hhdet_in_tes!M105/RES_hhdet_in_fec!M105)</f>
        <v/>
      </c>
      <c r="N105" s="119" t="str">
        <f>IF(RES_hhdet_in_tes!N105=0,"",RES_hhdet_in_tes!N105/RES_hhdet_in_fec!N105)</f>
        <v/>
      </c>
      <c r="O105" s="119" t="str">
        <f>IF(RES_hhdet_in_tes!O105=0,"",RES_hhdet_in_tes!O105/RES_hhdet_in_fec!O105)</f>
        <v/>
      </c>
      <c r="P105" s="119" t="str">
        <f>IF(RES_hhdet_in_tes!P105=0,"",RES_hhdet_in_tes!P105/RES_hhdet_in_fec!P105)</f>
        <v/>
      </c>
      <c r="Q105" s="119" t="str">
        <f>IF(RES_hhdet_in_tes!Q105=0,"",RES_hhdet_in_tes!Q105/RES_hhdet_in_fec!Q105)</f>
        <v/>
      </c>
      <c r="R105" s="119" t="str">
        <f>IF(RES_hhdet_in_tes!R105=0,"",RES_hhdet_in_tes!R105/RES_hhdet_in_fec!R105)</f>
        <v/>
      </c>
      <c r="S105" s="119" t="str">
        <f>IF(RES_hhdet_in_tes!S105=0,"",RES_hhdet_in_tes!S105/RES_hhdet_in_fec!S105)</f>
        <v/>
      </c>
      <c r="T105" s="119" t="str">
        <f>IF(RES_hhdet_in_tes!T105=0,"",RES_hhdet_in_tes!T105/RES_hhdet_in_fec!T105)</f>
        <v/>
      </c>
      <c r="U105" s="119" t="str">
        <f>IF(RES_hhdet_in_tes!U105=0,"",RES_hhdet_in_tes!U105/RES_hhdet_in_fec!U105)</f>
        <v/>
      </c>
      <c r="V105" s="119" t="str">
        <f>IF(RES_hhdet_in_tes!V105=0,"",RES_hhdet_in_tes!V105/RES_hhdet_in_fec!V105)</f>
        <v/>
      </c>
      <c r="W105" s="119" t="str">
        <f>IF(RES_hhdet_in_tes!W105=0,"",RES_hhdet_in_tes!W105/RES_hhdet_in_fec!W105)</f>
        <v/>
      </c>
      <c r="DA105" s="129" t="s">
        <v>3684</v>
      </c>
    </row>
    <row r="106" spans="1:105" ht="12.95" customHeight="1" x14ac:dyDescent="0.25">
      <c r="A106" s="121" t="s">
        <v>57</v>
      </c>
      <c r="B106" s="124"/>
      <c r="C106" s="124" t="str">
        <f>IF(RES_hhdet_in_tes!C106=0,"",RES_hhdet_in_tes!C106/RES_hhdet_in_fec!C106)</f>
        <v/>
      </c>
      <c r="D106" s="124" t="str">
        <f>IF(RES_hhdet_in_tes!D106=0,"",RES_hhdet_in_tes!D106/RES_hhdet_in_fec!D106)</f>
        <v/>
      </c>
      <c r="E106" s="124" t="str">
        <f>IF(RES_hhdet_in_tes!E106=0,"",RES_hhdet_in_tes!E106/RES_hhdet_in_fec!E106)</f>
        <v/>
      </c>
      <c r="F106" s="124" t="str">
        <f>IF(RES_hhdet_in_tes!F106=0,"",RES_hhdet_in_tes!F106/RES_hhdet_in_fec!F106)</f>
        <v/>
      </c>
      <c r="G106" s="124" t="str">
        <f>IF(RES_hhdet_in_tes!G106=0,"",RES_hhdet_in_tes!G106/RES_hhdet_in_fec!G106)</f>
        <v/>
      </c>
      <c r="H106" s="124" t="str">
        <f>IF(RES_hhdet_in_tes!H106=0,"",RES_hhdet_in_tes!H106/RES_hhdet_in_fec!H106)</f>
        <v/>
      </c>
      <c r="I106" s="124" t="str">
        <f>IF(RES_hhdet_in_tes!I106=0,"",RES_hhdet_in_tes!I106/RES_hhdet_in_fec!I106)</f>
        <v/>
      </c>
      <c r="J106" s="124" t="str">
        <f>IF(RES_hhdet_in_tes!J106=0,"",RES_hhdet_in_tes!J106/RES_hhdet_in_fec!J106)</f>
        <v/>
      </c>
      <c r="K106" s="124" t="str">
        <f>IF(RES_hhdet_in_tes!K106=0,"",RES_hhdet_in_tes!K106/RES_hhdet_in_fec!K106)</f>
        <v/>
      </c>
      <c r="L106" s="124" t="str">
        <f>IF(RES_hhdet_in_tes!L106=0,"",RES_hhdet_in_tes!L106/RES_hhdet_in_fec!L106)</f>
        <v/>
      </c>
      <c r="M106" s="124" t="str">
        <f>IF(RES_hhdet_in_tes!M106=0,"",RES_hhdet_in_tes!M106/RES_hhdet_in_fec!M106)</f>
        <v/>
      </c>
      <c r="N106" s="124" t="str">
        <f>IF(RES_hhdet_in_tes!N106=0,"",RES_hhdet_in_tes!N106/RES_hhdet_in_fec!N106)</f>
        <v/>
      </c>
      <c r="O106" s="124" t="str">
        <f>IF(RES_hhdet_in_tes!O106=0,"",RES_hhdet_in_tes!O106/RES_hhdet_in_fec!O106)</f>
        <v/>
      </c>
      <c r="P106" s="124" t="str">
        <f>IF(RES_hhdet_in_tes!P106=0,"",RES_hhdet_in_tes!P106/RES_hhdet_in_fec!P106)</f>
        <v/>
      </c>
      <c r="Q106" s="124" t="str">
        <f>IF(RES_hhdet_in_tes!Q106=0,"",RES_hhdet_in_tes!Q106/RES_hhdet_in_fec!Q106)</f>
        <v/>
      </c>
      <c r="R106" s="124" t="str">
        <f>IF(RES_hhdet_in_tes!R106=0,"",RES_hhdet_in_tes!R106/RES_hhdet_in_fec!R106)</f>
        <v/>
      </c>
      <c r="S106" s="124" t="str">
        <f>IF(RES_hhdet_in_tes!S106=0,"",RES_hhdet_in_tes!S106/RES_hhdet_in_fec!S106)</f>
        <v/>
      </c>
      <c r="T106" s="124" t="str">
        <f>IF(RES_hhdet_in_tes!T106=0,"",RES_hhdet_in_tes!T106/RES_hhdet_in_fec!T106)</f>
        <v/>
      </c>
      <c r="U106" s="124" t="str">
        <f>IF(RES_hhdet_in_tes!U106=0,"",RES_hhdet_in_tes!U106/RES_hhdet_in_fec!U106)</f>
        <v/>
      </c>
      <c r="V106" s="124" t="str">
        <f>IF(RES_hhdet_in_tes!V106=0,"",RES_hhdet_in_tes!V106/RES_hhdet_in_fec!V106)</f>
        <v/>
      </c>
      <c r="W106" s="124" t="str">
        <f>IF(RES_hhdet_in_tes!W106=0,"",RES_hhdet_in_tes!W106/RES_hhdet_in_fec!W106)</f>
        <v/>
      </c>
      <c r="DA106" s="130" t="s">
        <v>3685</v>
      </c>
    </row>
    <row r="107" spans="1:105" ht="12" customHeight="1" x14ac:dyDescent="0.25">
      <c r="A107" s="97" t="s">
        <v>202</v>
      </c>
      <c r="B107" s="111"/>
      <c r="C107" s="111" t="str">
        <f>IF(RES_hhdet_in_tes!C107=0,"",RES_hhdet_in_tes!C107/RES_hhdet_in_fec!C107)</f>
        <v/>
      </c>
      <c r="D107" s="111" t="str">
        <f>IF(RES_hhdet_in_tes!D107=0,"",RES_hhdet_in_tes!D107/RES_hhdet_in_fec!D107)</f>
        <v/>
      </c>
      <c r="E107" s="111" t="str">
        <f>IF(RES_hhdet_in_tes!E107=0,"",RES_hhdet_in_tes!E107/RES_hhdet_in_fec!E107)</f>
        <v/>
      </c>
      <c r="F107" s="111" t="str">
        <f>IF(RES_hhdet_in_tes!F107=0,"",RES_hhdet_in_tes!F107/RES_hhdet_in_fec!F107)</f>
        <v/>
      </c>
      <c r="G107" s="111" t="str">
        <f>IF(RES_hhdet_in_tes!G107=0,"",RES_hhdet_in_tes!G107/RES_hhdet_in_fec!G107)</f>
        <v/>
      </c>
      <c r="H107" s="111" t="str">
        <f>IF(RES_hhdet_in_tes!H107=0,"",RES_hhdet_in_tes!H107/RES_hhdet_in_fec!H107)</f>
        <v/>
      </c>
      <c r="I107" s="111" t="str">
        <f>IF(RES_hhdet_in_tes!I107=0,"",RES_hhdet_in_tes!I107/RES_hhdet_in_fec!I107)</f>
        <v/>
      </c>
      <c r="J107" s="111" t="str">
        <f>IF(RES_hhdet_in_tes!J107=0,"",RES_hhdet_in_tes!J107/RES_hhdet_in_fec!J107)</f>
        <v/>
      </c>
      <c r="K107" s="111" t="str">
        <f>IF(RES_hhdet_in_tes!K107=0,"",RES_hhdet_in_tes!K107/RES_hhdet_in_fec!K107)</f>
        <v/>
      </c>
      <c r="L107" s="111" t="str">
        <f>IF(RES_hhdet_in_tes!L107=0,"",RES_hhdet_in_tes!L107/RES_hhdet_in_fec!L107)</f>
        <v/>
      </c>
      <c r="M107" s="111" t="str">
        <f>IF(RES_hhdet_in_tes!M107=0,"",RES_hhdet_in_tes!M107/RES_hhdet_in_fec!M107)</f>
        <v/>
      </c>
      <c r="N107" s="111" t="str">
        <f>IF(RES_hhdet_in_tes!N107=0,"",RES_hhdet_in_tes!N107/RES_hhdet_in_fec!N107)</f>
        <v/>
      </c>
      <c r="O107" s="111" t="str">
        <f>IF(RES_hhdet_in_tes!O107=0,"",RES_hhdet_in_tes!O107/RES_hhdet_in_fec!O107)</f>
        <v/>
      </c>
      <c r="P107" s="111" t="str">
        <f>IF(RES_hhdet_in_tes!P107=0,"",RES_hhdet_in_tes!P107/RES_hhdet_in_fec!P107)</f>
        <v/>
      </c>
      <c r="Q107" s="111" t="str">
        <f>IF(RES_hhdet_in_tes!Q107=0,"",RES_hhdet_in_tes!Q107/RES_hhdet_in_fec!Q107)</f>
        <v/>
      </c>
      <c r="R107" s="111" t="str">
        <f>IF(RES_hhdet_in_tes!R107=0,"",RES_hhdet_in_tes!R107/RES_hhdet_in_fec!R107)</f>
        <v/>
      </c>
      <c r="S107" s="111" t="str">
        <f>IF(RES_hhdet_in_tes!S107=0,"",RES_hhdet_in_tes!S107/RES_hhdet_in_fec!S107)</f>
        <v/>
      </c>
      <c r="T107" s="111" t="str">
        <f>IF(RES_hhdet_in_tes!T107=0,"",RES_hhdet_in_tes!T107/RES_hhdet_in_fec!T107)</f>
        <v/>
      </c>
      <c r="U107" s="111" t="str">
        <f>IF(RES_hhdet_in_tes!U107=0,"",RES_hhdet_in_tes!U107/RES_hhdet_in_fec!U107)</f>
        <v/>
      </c>
      <c r="V107" s="111" t="str">
        <f>IF(RES_hhdet_in_tes!V107=0,"",RES_hhdet_in_tes!V107/RES_hhdet_in_fec!V107)</f>
        <v/>
      </c>
      <c r="W107" s="111" t="str">
        <f>IF(RES_hhdet_in_tes!W107=0,"",RES_hhdet_in_tes!W107/RES_hhdet_in_fec!W107)</f>
        <v/>
      </c>
      <c r="DA107" s="63" t="s">
        <v>3686</v>
      </c>
    </row>
    <row r="108" spans="1:105" ht="12" customHeight="1" x14ac:dyDescent="0.25">
      <c r="A108" s="97" t="s">
        <v>53</v>
      </c>
      <c r="B108" s="111"/>
      <c r="C108" s="111" t="str">
        <f>IF(RES_hhdet_in_tes!C108=0,"",RES_hhdet_in_tes!C108/RES_hhdet_in_fec!C108)</f>
        <v/>
      </c>
      <c r="D108" s="111" t="str">
        <f>IF(RES_hhdet_in_tes!D108=0,"",RES_hhdet_in_tes!D108/RES_hhdet_in_fec!D108)</f>
        <v/>
      </c>
      <c r="E108" s="111" t="str">
        <f>IF(RES_hhdet_in_tes!E108=0,"",RES_hhdet_in_tes!E108/RES_hhdet_in_fec!E108)</f>
        <v/>
      </c>
      <c r="F108" s="111" t="str">
        <f>IF(RES_hhdet_in_tes!F108=0,"",RES_hhdet_in_tes!F108/RES_hhdet_in_fec!F108)</f>
        <v/>
      </c>
      <c r="G108" s="111" t="str">
        <f>IF(RES_hhdet_in_tes!G108=0,"",RES_hhdet_in_tes!G108/RES_hhdet_in_fec!G108)</f>
        <v/>
      </c>
      <c r="H108" s="111" t="str">
        <f>IF(RES_hhdet_in_tes!H108=0,"",RES_hhdet_in_tes!H108/RES_hhdet_in_fec!H108)</f>
        <v/>
      </c>
      <c r="I108" s="111" t="str">
        <f>IF(RES_hhdet_in_tes!I108=0,"",RES_hhdet_in_tes!I108/RES_hhdet_in_fec!I108)</f>
        <v/>
      </c>
      <c r="J108" s="111" t="str">
        <f>IF(RES_hhdet_in_tes!J108=0,"",RES_hhdet_in_tes!J108/RES_hhdet_in_fec!J108)</f>
        <v/>
      </c>
      <c r="K108" s="111" t="str">
        <f>IF(RES_hhdet_in_tes!K108=0,"",RES_hhdet_in_tes!K108/RES_hhdet_in_fec!K108)</f>
        <v/>
      </c>
      <c r="L108" s="111" t="str">
        <f>IF(RES_hhdet_in_tes!L108=0,"",RES_hhdet_in_tes!L108/RES_hhdet_in_fec!L108)</f>
        <v/>
      </c>
      <c r="M108" s="111" t="str">
        <f>IF(RES_hhdet_in_tes!M108=0,"",RES_hhdet_in_tes!M108/RES_hhdet_in_fec!M108)</f>
        <v/>
      </c>
      <c r="N108" s="111" t="str">
        <f>IF(RES_hhdet_in_tes!N108=0,"",RES_hhdet_in_tes!N108/RES_hhdet_in_fec!N108)</f>
        <v/>
      </c>
      <c r="O108" s="111" t="str">
        <f>IF(RES_hhdet_in_tes!O108=0,"",RES_hhdet_in_tes!O108/RES_hhdet_in_fec!O108)</f>
        <v/>
      </c>
      <c r="P108" s="111" t="str">
        <f>IF(RES_hhdet_in_tes!P108=0,"",RES_hhdet_in_tes!P108/RES_hhdet_in_fec!P108)</f>
        <v/>
      </c>
      <c r="Q108" s="111" t="str">
        <f>IF(RES_hhdet_in_tes!Q108=0,"",RES_hhdet_in_tes!Q108/RES_hhdet_in_fec!Q108)</f>
        <v/>
      </c>
      <c r="R108" s="111" t="str">
        <f>IF(RES_hhdet_in_tes!R108=0,"",RES_hhdet_in_tes!R108/RES_hhdet_in_fec!R108)</f>
        <v/>
      </c>
      <c r="S108" s="111" t="str">
        <f>IF(RES_hhdet_in_tes!S108=0,"",RES_hhdet_in_tes!S108/RES_hhdet_in_fec!S108)</f>
        <v/>
      </c>
      <c r="T108" s="111" t="str">
        <f>IF(RES_hhdet_in_tes!T108=0,"",RES_hhdet_in_tes!T108/RES_hhdet_in_fec!T108)</f>
        <v/>
      </c>
      <c r="U108" s="111" t="str">
        <f>IF(RES_hhdet_in_tes!U108=0,"",RES_hhdet_in_tes!U108/RES_hhdet_in_fec!U108)</f>
        <v/>
      </c>
      <c r="V108" s="111" t="str">
        <f>IF(RES_hhdet_in_tes!V108=0,"",RES_hhdet_in_tes!V108/RES_hhdet_in_fec!V108)</f>
        <v/>
      </c>
      <c r="W108" s="111" t="str">
        <f>IF(RES_hhdet_in_tes!W108=0,"",RES_hhdet_in_tes!W108/RES_hhdet_in_fec!W108)</f>
        <v/>
      </c>
      <c r="DA108" s="63" t="s">
        <v>3687</v>
      </c>
    </row>
    <row r="109" spans="1:105" ht="12.95" customHeight="1" x14ac:dyDescent="0.25">
      <c r="A109" s="121" t="s">
        <v>92</v>
      </c>
      <c r="B109" s="124"/>
      <c r="C109" s="124" t="str">
        <f>IF(RES_hhdet_in_tes!C109=0,"",RES_hhdet_in_tes!C109/RES_hhdet_in_fec!C109)</f>
        <v/>
      </c>
      <c r="D109" s="124" t="str">
        <f>IF(RES_hhdet_in_tes!D109=0,"",RES_hhdet_in_tes!D109/RES_hhdet_in_fec!D109)</f>
        <v/>
      </c>
      <c r="E109" s="124" t="str">
        <f>IF(RES_hhdet_in_tes!E109=0,"",RES_hhdet_in_tes!E109/RES_hhdet_in_fec!E109)</f>
        <v/>
      </c>
      <c r="F109" s="124" t="str">
        <f>IF(RES_hhdet_in_tes!F109=0,"",RES_hhdet_in_tes!F109/RES_hhdet_in_fec!F109)</f>
        <v/>
      </c>
      <c r="G109" s="124" t="str">
        <f>IF(RES_hhdet_in_tes!G109=0,"",RES_hhdet_in_tes!G109/RES_hhdet_in_fec!G109)</f>
        <v/>
      </c>
      <c r="H109" s="124" t="str">
        <f>IF(RES_hhdet_in_tes!H109=0,"",RES_hhdet_in_tes!H109/RES_hhdet_in_fec!H109)</f>
        <v/>
      </c>
      <c r="I109" s="124" t="str">
        <f>IF(RES_hhdet_in_tes!I109=0,"",RES_hhdet_in_tes!I109/RES_hhdet_in_fec!I109)</f>
        <v/>
      </c>
      <c r="J109" s="124" t="str">
        <f>IF(RES_hhdet_in_tes!J109=0,"",RES_hhdet_in_tes!J109/RES_hhdet_in_fec!J109)</f>
        <v/>
      </c>
      <c r="K109" s="124" t="str">
        <f>IF(RES_hhdet_in_tes!K109=0,"",RES_hhdet_in_tes!K109/RES_hhdet_in_fec!K109)</f>
        <v/>
      </c>
      <c r="L109" s="124" t="str">
        <f>IF(RES_hhdet_in_tes!L109=0,"",RES_hhdet_in_tes!L109/RES_hhdet_in_fec!L109)</f>
        <v/>
      </c>
      <c r="M109" s="124" t="str">
        <f>IF(RES_hhdet_in_tes!M109=0,"",RES_hhdet_in_tes!M109/RES_hhdet_in_fec!M109)</f>
        <v/>
      </c>
      <c r="N109" s="124" t="str">
        <f>IF(RES_hhdet_in_tes!N109=0,"",RES_hhdet_in_tes!N109/RES_hhdet_in_fec!N109)</f>
        <v/>
      </c>
      <c r="O109" s="124" t="str">
        <f>IF(RES_hhdet_in_tes!O109=0,"",RES_hhdet_in_tes!O109/RES_hhdet_in_fec!O109)</f>
        <v/>
      </c>
      <c r="P109" s="124" t="str">
        <f>IF(RES_hhdet_in_tes!P109=0,"",RES_hhdet_in_tes!P109/RES_hhdet_in_fec!P109)</f>
        <v/>
      </c>
      <c r="Q109" s="124" t="str">
        <f>IF(RES_hhdet_in_tes!Q109=0,"",RES_hhdet_in_tes!Q109/RES_hhdet_in_fec!Q109)</f>
        <v/>
      </c>
      <c r="R109" s="124" t="str">
        <f>IF(RES_hhdet_in_tes!R109=0,"",RES_hhdet_in_tes!R109/RES_hhdet_in_fec!R109)</f>
        <v/>
      </c>
      <c r="S109" s="124" t="str">
        <f>IF(RES_hhdet_in_tes!S109=0,"",RES_hhdet_in_tes!S109/RES_hhdet_in_fec!S109)</f>
        <v/>
      </c>
      <c r="T109" s="124" t="str">
        <f>IF(RES_hhdet_in_tes!T109=0,"",RES_hhdet_in_tes!T109/RES_hhdet_in_fec!T109)</f>
        <v/>
      </c>
      <c r="U109" s="124" t="str">
        <f>IF(RES_hhdet_in_tes!U109=0,"",RES_hhdet_in_tes!U109/RES_hhdet_in_fec!U109)</f>
        <v/>
      </c>
      <c r="V109" s="124" t="str">
        <f>IF(RES_hhdet_in_tes!V109=0,"",RES_hhdet_in_tes!V109/RES_hhdet_in_fec!V109)</f>
        <v/>
      </c>
      <c r="W109" s="124" t="str">
        <f>IF(RES_hhdet_in_tes!W109=0,"",RES_hhdet_in_tes!W109/RES_hhdet_in_fec!W109)</f>
        <v/>
      </c>
      <c r="DA109" s="130" t="s">
        <v>3688</v>
      </c>
    </row>
    <row r="110" spans="1:105" ht="12" customHeight="1" x14ac:dyDescent="0.25">
      <c r="A110" s="97" t="s">
        <v>53</v>
      </c>
      <c r="B110" s="111"/>
      <c r="C110" s="111" t="str">
        <f>IF(RES_hhdet_in_tes!C110=0,"",RES_hhdet_in_tes!C110/RES_hhdet_in_fec!C110)</f>
        <v/>
      </c>
      <c r="D110" s="111" t="str">
        <f>IF(RES_hhdet_in_tes!D110=0,"",RES_hhdet_in_tes!D110/RES_hhdet_in_fec!D110)</f>
        <v/>
      </c>
      <c r="E110" s="111" t="str">
        <f>IF(RES_hhdet_in_tes!E110=0,"",RES_hhdet_in_tes!E110/RES_hhdet_in_fec!E110)</f>
        <v/>
      </c>
      <c r="F110" s="111" t="str">
        <f>IF(RES_hhdet_in_tes!F110=0,"",RES_hhdet_in_tes!F110/RES_hhdet_in_fec!F110)</f>
        <v/>
      </c>
      <c r="G110" s="111" t="str">
        <f>IF(RES_hhdet_in_tes!G110=0,"",RES_hhdet_in_tes!G110/RES_hhdet_in_fec!G110)</f>
        <v/>
      </c>
      <c r="H110" s="111" t="str">
        <f>IF(RES_hhdet_in_tes!H110=0,"",RES_hhdet_in_tes!H110/RES_hhdet_in_fec!H110)</f>
        <v/>
      </c>
      <c r="I110" s="111" t="str">
        <f>IF(RES_hhdet_in_tes!I110=0,"",RES_hhdet_in_tes!I110/RES_hhdet_in_fec!I110)</f>
        <v/>
      </c>
      <c r="J110" s="111" t="str">
        <f>IF(RES_hhdet_in_tes!J110=0,"",RES_hhdet_in_tes!J110/RES_hhdet_in_fec!J110)</f>
        <v/>
      </c>
      <c r="K110" s="111" t="str">
        <f>IF(RES_hhdet_in_tes!K110=0,"",RES_hhdet_in_tes!K110/RES_hhdet_in_fec!K110)</f>
        <v/>
      </c>
      <c r="L110" s="111" t="str">
        <f>IF(RES_hhdet_in_tes!L110=0,"",RES_hhdet_in_tes!L110/RES_hhdet_in_fec!L110)</f>
        <v/>
      </c>
      <c r="M110" s="111" t="str">
        <f>IF(RES_hhdet_in_tes!M110=0,"",RES_hhdet_in_tes!M110/RES_hhdet_in_fec!M110)</f>
        <v/>
      </c>
      <c r="N110" s="111" t="str">
        <f>IF(RES_hhdet_in_tes!N110=0,"",RES_hhdet_in_tes!N110/RES_hhdet_in_fec!N110)</f>
        <v/>
      </c>
      <c r="O110" s="111" t="str">
        <f>IF(RES_hhdet_in_tes!O110=0,"",RES_hhdet_in_tes!O110/RES_hhdet_in_fec!O110)</f>
        <v/>
      </c>
      <c r="P110" s="111" t="str">
        <f>IF(RES_hhdet_in_tes!P110=0,"",RES_hhdet_in_tes!P110/RES_hhdet_in_fec!P110)</f>
        <v/>
      </c>
      <c r="Q110" s="111" t="str">
        <f>IF(RES_hhdet_in_tes!Q110=0,"",RES_hhdet_in_tes!Q110/RES_hhdet_in_fec!Q110)</f>
        <v/>
      </c>
      <c r="R110" s="111" t="str">
        <f>IF(RES_hhdet_in_tes!R110=0,"",RES_hhdet_in_tes!R110/RES_hhdet_in_fec!R110)</f>
        <v/>
      </c>
      <c r="S110" s="111" t="str">
        <f>IF(RES_hhdet_in_tes!S110=0,"",RES_hhdet_in_tes!S110/RES_hhdet_in_fec!S110)</f>
        <v/>
      </c>
      <c r="T110" s="111" t="str">
        <f>IF(RES_hhdet_in_tes!T110=0,"",RES_hhdet_in_tes!T110/RES_hhdet_in_fec!T110)</f>
        <v/>
      </c>
      <c r="U110" s="111" t="str">
        <f>IF(RES_hhdet_in_tes!U110=0,"",RES_hhdet_in_tes!U110/RES_hhdet_in_fec!U110)</f>
        <v/>
      </c>
      <c r="V110" s="111" t="str">
        <f>IF(RES_hhdet_in_tes!V110=0,"",RES_hhdet_in_tes!V110/RES_hhdet_in_fec!V110)</f>
        <v/>
      </c>
      <c r="W110" s="111" t="str">
        <f>IF(RES_hhdet_in_tes!W110=0,"",RES_hhdet_in_tes!W110/RES_hhdet_in_fec!W110)</f>
        <v/>
      </c>
      <c r="DA110" s="63" t="s">
        <v>3689</v>
      </c>
    </row>
    <row r="111" spans="1:105" ht="12" customHeight="1" x14ac:dyDescent="0.25">
      <c r="A111" s="121" t="s">
        <v>55</v>
      </c>
      <c r="B111" s="124"/>
      <c r="C111" s="124" t="str">
        <f>IF(RES_hhdet_in_tes!C111=0,"",RES_hhdet_in_tes!C111/RES_hhdet_in_fec!C111)</f>
        <v/>
      </c>
      <c r="D111" s="124" t="str">
        <f>IF(RES_hhdet_in_tes!D111=0,"",RES_hhdet_in_tes!D111/RES_hhdet_in_fec!D111)</f>
        <v/>
      </c>
      <c r="E111" s="124" t="str">
        <f>IF(RES_hhdet_in_tes!E111=0,"",RES_hhdet_in_tes!E111/RES_hhdet_in_fec!E111)</f>
        <v/>
      </c>
      <c r="F111" s="124" t="str">
        <f>IF(RES_hhdet_in_tes!F111=0,"",RES_hhdet_in_tes!F111/RES_hhdet_in_fec!F111)</f>
        <v/>
      </c>
      <c r="G111" s="124" t="str">
        <f>IF(RES_hhdet_in_tes!G111=0,"",RES_hhdet_in_tes!G111/RES_hhdet_in_fec!G111)</f>
        <v/>
      </c>
      <c r="H111" s="124" t="str">
        <f>IF(RES_hhdet_in_tes!H111=0,"",RES_hhdet_in_tes!H111/RES_hhdet_in_fec!H111)</f>
        <v/>
      </c>
      <c r="I111" s="124" t="str">
        <f>IF(RES_hhdet_in_tes!I111=0,"",RES_hhdet_in_tes!I111/RES_hhdet_in_fec!I111)</f>
        <v/>
      </c>
      <c r="J111" s="124" t="str">
        <f>IF(RES_hhdet_in_tes!J111=0,"",RES_hhdet_in_tes!J111/RES_hhdet_in_fec!J111)</f>
        <v/>
      </c>
      <c r="K111" s="124" t="str">
        <f>IF(RES_hhdet_in_tes!K111=0,"",RES_hhdet_in_tes!K111/RES_hhdet_in_fec!K111)</f>
        <v/>
      </c>
      <c r="L111" s="124" t="str">
        <f>IF(RES_hhdet_in_tes!L111=0,"",RES_hhdet_in_tes!L111/RES_hhdet_in_fec!L111)</f>
        <v/>
      </c>
      <c r="M111" s="124" t="str">
        <f>IF(RES_hhdet_in_tes!M111=0,"",RES_hhdet_in_tes!M111/RES_hhdet_in_fec!M111)</f>
        <v/>
      </c>
      <c r="N111" s="124" t="str">
        <f>IF(RES_hhdet_in_tes!N111=0,"",RES_hhdet_in_tes!N111/RES_hhdet_in_fec!N111)</f>
        <v/>
      </c>
      <c r="O111" s="124" t="str">
        <f>IF(RES_hhdet_in_tes!O111=0,"",RES_hhdet_in_tes!O111/RES_hhdet_in_fec!O111)</f>
        <v/>
      </c>
      <c r="P111" s="124" t="str">
        <f>IF(RES_hhdet_in_tes!P111=0,"",RES_hhdet_in_tes!P111/RES_hhdet_in_fec!P111)</f>
        <v/>
      </c>
      <c r="Q111" s="124" t="str">
        <f>IF(RES_hhdet_in_tes!Q111=0,"",RES_hhdet_in_tes!Q111/RES_hhdet_in_fec!Q111)</f>
        <v/>
      </c>
      <c r="R111" s="124" t="str">
        <f>IF(RES_hhdet_in_tes!R111=0,"",RES_hhdet_in_tes!R111/RES_hhdet_in_fec!R111)</f>
        <v/>
      </c>
      <c r="S111" s="124" t="str">
        <f>IF(RES_hhdet_in_tes!S111=0,"",RES_hhdet_in_tes!S111/RES_hhdet_in_fec!S111)</f>
        <v/>
      </c>
      <c r="T111" s="124" t="str">
        <f>IF(RES_hhdet_in_tes!T111=0,"",RES_hhdet_in_tes!T111/RES_hhdet_in_fec!T111)</f>
        <v/>
      </c>
      <c r="U111" s="124" t="str">
        <f>IF(RES_hhdet_in_tes!U111=0,"",RES_hhdet_in_tes!U111/RES_hhdet_in_fec!U111)</f>
        <v/>
      </c>
      <c r="V111" s="124" t="str">
        <f>IF(RES_hhdet_in_tes!V111=0,"",RES_hhdet_in_tes!V111/RES_hhdet_in_fec!V111)</f>
        <v/>
      </c>
      <c r="W111" s="124" t="str">
        <f>IF(RES_hhdet_in_tes!W111=0,"",RES_hhdet_in_tes!W111/RES_hhdet_in_fec!W111)</f>
        <v/>
      </c>
      <c r="DA111" s="130" t="s">
        <v>3690</v>
      </c>
    </row>
    <row r="112" spans="1:105" ht="12" customHeight="1" x14ac:dyDescent="0.25">
      <c r="A112" s="97" t="s">
        <v>130</v>
      </c>
      <c r="B112" s="111"/>
      <c r="C112" s="111" t="str">
        <f>IF(RES_hhdet_in_tes!C112=0,"",RES_hhdet_in_tes!C112/RES_hhdet_in_fec!C112)</f>
        <v/>
      </c>
      <c r="D112" s="111" t="str">
        <f>IF(RES_hhdet_in_tes!D112=0,"",RES_hhdet_in_tes!D112/RES_hhdet_in_fec!D112)</f>
        <v/>
      </c>
      <c r="E112" s="111" t="str">
        <f>IF(RES_hhdet_in_tes!E112=0,"",RES_hhdet_in_tes!E112/RES_hhdet_in_fec!E112)</f>
        <v/>
      </c>
      <c r="F112" s="111" t="str">
        <f>IF(RES_hhdet_in_tes!F112=0,"",RES_hhdet_in_tes!F112/RES_hhdet_in_fec!F112)</f>
        <v/>
      </c>
      <c r="G112" s="111" t="str">
        <f>IF(RES_hhdet_in_tes!G112=0,"",RES_hhdet_in_tes!G112/RES_hhdet_in_fec!G112)</f>
        <v/>
      </c>
      <c r="H112" s="111" t="str">
        <f>IF(RES_hhdet_in_tes!H112=0,"",RES_hhdet_in_tes!H112/RES_hhdet_in_fec!H112)</f>
        <v/>
      </c>
      <c r="I112" s="111" t="str">
        <f>IF(RES_hhdet_in_tes!I112=0,"",RES_hhdet_in_tes!I112/RES_hhdet_in_fec!I112)</f>
        <v/>
      </c>
      <c r="J112" s="111" t="str">
        <f>IF(RES_hhdet_in_tes!J112=0,"",RES_hhdet_in_tes!J112/RES_hhdet_in_fec!J112)</f>
        <v/>
      </c>
      <c r="K112" s="111" t="str">
        <f>IF(RES_hhdet_in_tes!K112=0,"",RES_hhdet_in_tes!K112/RES_hhdet_in_fec!K112)</f>
        <v/>
      </c>
      <c r="L112" s="111" t="str">
        <f>IF(RES_hhdet_in_tes!L112=0,"",RES_hhdet_in_tes!L112/RES_hhdet_in_fec!L112)</f>
        <v/>
      </c>
      <c r="M112" s="111" t="str">
        <f>IF(RES_hhdet_in_tes!M112=0,"",RES_hhdet_in_tes!M112/RES_hhdet_in_fec!M112)</f>
        <v/>
      </c>
      <c r="N112" s="111" t="str">
        <f>IF(RES_hhdet_in_tes!N112=0,"",RES_hhdet_in_tes!N112/RES_hhdet_in_fec!N112)</f>
        <v/>
      </c>
      <c r="O112" s="111" t="str">
        <f>IF(RES_hhdet_in_tes!O112=0,"",RES_hhdet_in_tes!O112/RES_hhdet_in_fec!O112)</f>
        <v/>
      </c>
      <c r="P112" s="111" t="str">
        <f>IF(RES_hhdet_in_tes!P112=0,"",RES_hhdet_in_tes!P112/RES_hhdet_in_fec!P112)</f>
        <v/>
      </c>
      <c r="Q112" s="111" t="str">
        <f>IF(RES_hhdet_in_tes!Q112=0,"",RES_hhdet_in_tes!Q112/RES_hhdet_in_fec!Q112)</f>
        <v/>
      </c>
      <c r="R112" s="111" t="str">
        <f>IF(RES_hhdet_in_tes!R112=0,"",RES_hhdet_in_tes!R112/RES_hhdet_in_fec!R112)</f>
        <v/>
      </c>
      <c r="S112" s="111" t="str">
        <f>IF(RES_hhdet_in_tes!S112=0,"",RES_hhdet_in_tes!S112/RES_hhdet_in_fec!S112)</f>
        <v/>
      </c>
      <c r="T112" s="111" t="str">
        <f>IF(RES_hhdet_in_tes!T112=0,"",RES_hhdet_in_tes!T112/RES_hhdet_in_fec!T112)</f>
        <v/>
      </c>
      <c r="U112" s="111" t="str">
        <f>IF(RES_hhdet_in_tes!U112=0,"",RES_hhdet_in_tes!U112/RES_hhdet_in_fec!U112)</f>
        <v/>
      </c>
      <c r="V112" s="111" t="str">
        <f>IF(RES_hhdet_in_tes!V112=0,"",RES_hhdet_in_tes!V112/RES_hhdet_in_fec!V112)</f>
        <v/>
      </c>
      <c r="W112" s="111" t="str">
        <f>IF(RES_hhdet_in_tes!W112=0,"",RES_hhdet_in_tes!W112/RES_hhdet_in_fec!W112)</f>
        <v/>
      </c>
      <c r="DA112" s="63" t="s">
        <v>3691</v>
      </c>
    </row>
    <row r="113" spans="1:105" ht="12" customHeight="1" x14ac:dyDescent="0.25">
      <c r="A113" s="97" t="s">
        <v>129</v>
      </c>
      <c r="B113" s="111"/>
      <c r="C113" s="111" t="str">
        <f>IF(RES_hhdet_in_tes!C113=0,"",RES_hhdet_in_tes!C113/RES_hhdet_in_fec!C113)</f>
        <v/>
      </c>
      <c r="D113" s="111" t="str">
        <f>IF(RES_hhdet_in_tes!D113=0,"",RES_hhdet_in_tes!D113/RES_hhdet_in_fec!D113)</f>
        <v/>
      </c>
      <c r="E113" s="111" t="str">
        <f>IF(RES_hhdet_in_tes!E113=0,"",RES_hhdet_in_tes!E113/RES_hhdet_in_fec!E113)</f>
        <v/>
      </c>
      <c r="F113" s="111" t="str">
        <f>IF(RES_hhdet_in_tes!F113=0,"",RES_hhdet_in_tes!F113/RES_hhdet_in_fec!F113)</f>
        <v/>
      </c>
      <c r="G113" s="111" t="str">
        <f>IF(RES_hhdet_in_tes!G113=0,"",RES_hhdet_in_tes!G113/RES_hhdet_in_fec!G113)</f>
        <v/>
      </c>
      <c r="H113" s="111" t="str">
        <f>IF(RES_hhdet_in_tes!H113=0,"",RES_hhdet_in_tes!H113/RES_hhdet_in_fec!H113)</f>
        <v/>
      </c>
      <c r="I113" s="111" t="str">
        <f>IF(RES_hhdet_in_tes!I113=0,"",RES_hhdet_in_tes!I113/RES_hhdet_in_fec!I113)</f>
        <v/>
      </c>
      <c r="J113" s="111" t="str">
        <f>IF(RES_hhdet_in_tes!J113=0,"",RES_hhdet_in_tes!J113/RES_hhdet_in_fec!J113)</f>
        <v/>
      </c>
      <c r="K113" s="111" t="str">
        <f>IF(RES_hhdet_in_tes!K113=0,"",RES_hhdet_in_tes!K113/RES_hhdet_in_fec!K113)</f>
        <v/>
      </c>
      <c r="L113" s="111" t="str">
        <f>IF(RES_hhdet_in_tes!L113=0,"",RES_hhdet_in_tes!L113/RES_hhdet_in_fec!L113)</f>
        <v/>
      </c>
      <c r="M113" s="111" t="str">
        <f>IF(RES_hhdet_in_tes!M113=0,"",RES_hhdet_in_tes!M113/RES_hhdet_in_fec!M113)</f>
        <v/>
      </c>
      <c r="N113" s="111" t="str">
        <f>IF(RES_hhdet_in_tes!N113=0,"",RES_hhdet_in_tes!N113/RES_hhdet_in_fec!N113)</f>
        <v/>
      </c>
      <c r="O113" s="111" t="str">
        <f>IF(RES_hhdet_in_tes!O113=0,"",RES_hhdet_in_tes!O113/RES_hhdet_in_fec!O113)</f>
        <v/>
      </c>
      <c r="P113" s="111" t="str">
        <f>IF(RES_hhdet_in_tes!P113=0,"",RES_hhdet_in_tes!P113/RES_hhdet_in_fec!P113)</f>
        <v/>
      </c>
      <c r="Q113" s="111" t="str">
        <f>IF(RES_hhdet_in_tes!Q113=0,"",RES_hhdet_in_tes!Q113/RES_hhdet_in_fec!Q113)</f>
        <v/>
      </c>
      <c r="R113" s="111" t="str">
        <f>IF(RES_hhdet_in_tes!R113=0,"",RES_hhdet_in_tes!R113/RES_hhdet_in_fec!R113)</f>
        <v/>
      </c>
      <c r="S113" s="111" t="str">
        <f>IF(RES_hhdet_in_tes!S113=0,"",RES_hhdet_in_tes!S113/RES_hhdet_in_fec!S113)</f>
        <v/>
      </c>
      <c r="T113" s="111" t="str">
        <f>IF(RES_hhdet_in_tes!T113=0,"",RES_hhdet_in_tes!T113/RES_hhdet_in_fec!T113)</f>
        <v/>
      </c>
      <c r="U113" s="111" t="str">
        <f>IF(RES_hhdet_in_tes!U113=0,"",RES_hhdet_in_tes!U113/RES_hhdet_in_fec!U113)</f>
        <v/>
      </c>
      <c r="V113" s="111" t="str">
        <f>IF(RES_hhdet_in_tes!V113=0,"",RES_hhdet_in_tes!V113/RES_hhdet_in_fec!V113)</f>
        <v/>
      </c>
      <c r="W113" s="111" t="str">
        <f>IF(RES_hhdet_in_tes!W113=0,"",RES_hhdet_in_tes!W113/RES_hhdet_in_fec!W113)</f>
        <v/>
      </c>
      <c r="DA113" s="63" t="s">
        <v>3692</v>
      </c>
    </row>
    <row r="114" spans="1:105" ht="12" customHeight="1" x14ac:dyDescent="0.25">
      <c r="A114" s="100" t="s">
        <v>202</v>
      </c>
      <c r="B114" s="112"/>
      <c r="C114" s="112" t="str">
        <f>IF(RES_hhdet_in_tes!C114=0,"",RES_hhdet_in_tes!C114/RES_hhdet_in_fec!C114)</f>
        <v/>
      </c>
      <c r="D114" s="112" t="str">
        <f>IF(RES_hhdet_in_tes!D114=0,"",RES_hhdet_in_tes!D114/RES_hhdet_in_fec!D114)</f>
        <v/>
      </c>
      <c r="E114" s="112" t="str">
        <f>IF(RES_hhdet_in_tes!E114=0,"",RES_hhdet_in_tes!E114/RES_hhdet_in_fec!E114)</f>
        <v/>
      </c>
      <c r="F114" s="112" t="str">
        <f>IF(RES_hhdet_in_tes!F114=0,"",RES_hhdet_in_tes!F114/RES_hhdet_in_fec!F114)</f>
        <v/>
      </c>
      <c r="G114" s="112" t="str">
        <f>IF(RES_hhdet_in_tes!G114=0,"",RES_hhdet_in_tes!G114/RES_hhdet_in_fec!G114)</f>
        <v/>
      </c>
      <c r="H114" s="112" t="str">
        <f>IF(RES_hhdet_in_tes!H114=0,"",RES_hhdet_in_tes!H114/RES_hhdet_in_fec!H114)</f>
        <v/>
      </c>
      <c r="I114" s="112" t="str">
        <f>IF(RES_hhdet_in_tes!I114=0,"",RES_hhdet_in_tes!I114/RES_hhdet_in_fec!I114)</f>
        <v/>
      </c>
      <c r="J114" s="112" t="str">
        <f>IF(RES_hhdet_in_tes!J114=0,"",RES_hhdet_in_tes!J114/RES_hhdet_in_fec!J114)</f>
        <v/>
      </c>
      <c r="K114" s="112" t="str">
        <f>IF(RES_hhdet_in_tes!K114=0,"",RES_hhdet_in_tes!K114/RES_hhdet_in_fec!K114)</f>
        <v/>
      </c>
      <c r="L114" s="112" t="str">
        <f>IF(RES_hhdet_in_tes!L114=0,"",RES_hhdet_in_tes!L114/RES_hhdet_in_fec!L114)</f>
        <v/>
      </c>
      <c r="M114" s="112" t="str">
        <f>IF(RES_hhdet_in_tes!M114=0,"",RES_hhdet_in_tes!M114/RES_hhdet_in_fec!M114)</f>
        <v/>
      </c>
      <c r="N114" s="112" t="str">
        <f>IF(RES_hhdet_in_tes!N114=0,"",RES_hhdet_in_tes!N114/RES_hhdet_in_fec!N114)</f>
        <v/>
      </c>
      <c r="O114" s="112" t="str">
        <f>IF(RES_hhdet_in_tes!O114=0,"",RES_hhdet_in_tes!O114/RES_hhdet_in_fec!O114)</f>
        <v/>
      </c>
      <c r="P114" s="112" t="str">
        <f>IF(RES_hhdet_in_tes!P114=0,"",RES_hhdet_in_tes!P114/RES_hhdet_in_fec!P114)</f>
        <v/>
      </c>
      <c r="Q114" s="112" t="str">
        <f>IF(RES_hhdet_in_tes!Q114=0,"",RES_hhdet_in_tes!Q114/RES_hhdet_in_fec!Q114)</f>
        <v/>
      </c>
      <c r="R114" s="112" t="str">
        <f>IF(RES_hhdet_in_tes!R114=0,"",RES_hhdet_in_tes!R114/RES_hhdet_in_fec!R114)</f>
        <v/>
      </c>
      <c r="S114" s="112" t="str">
        <f>IF(RES_hhdet_in_tes!S114=0,"",RES_hhdet_in_tes!S114/RES_hhdet_in_fec!S114)</f>
        <v/>
      </c>
      <c r="T114" s="112" t="str">
        <f>IF(RES_hhdet_in_tes!T114=0,"",RES_hhdet_in_tes!T114/RES_hhdet_in_fec!T114)</f>
        <v/>
      </c>
      <c r="U114" s="112" t="str">
        <f>IF(RES_hhdet_in_tes!U114=0,"",RES_hhdet_in_tes!U114/RES_hhdet_in_fec!U114)</f>
        <v/>
      </c>
      <c r="V114" s="112" t="str">
        <f>IF(RES_hhdet_in_tes!V114=0,"",RES_hhdet_in_tes!V114/RES_hhdet_in_fec!V114)</f>
        <v/>
      </c>
      <c r="W114" s="112" t="str">
        <f>IF(RES_hhdet_in_tes!W114=0,"",RES_hhdet_in_tes!W114/RES_hhdet_in_fec!W114)</f>
        <v/>
      </c>
      <c r="DA114" s="131" t="s">
        <v>3693</v>
      </c>
    </row>
    <row r="115" spans="1:105" ht="12" customHeight="1" x14ac:dyDescent="0.25">
      <c r="A115" s="103" t="s">
        <v>52</v>
      </c>
      <c r="B115" s="113"/>
      <c r="C115" s="113" t="str">
        <f>IF(RES_hhdet_in_tes!C115=0,"",RES_hhdet_in_tes!C115/RES_hhdet_in_fec!C115)</f>
        <v/>
      </c>
      <c r="D115" s="113" t="str">
        <f>IF(RES_hhdet_in_tes!D115=0,"",RES_hhdet_in_tes!D115/RES_hhdet_in_fec!D115)</f>
        <v/>
      </c>
      <c r="E115" s="113" t="str">
        <f>IF(RES_hhdet_in_tes!E115=0,"",RES_hhdet_in_tes!E115/RES_hhdet_in_fec!E115)</f>
        <v/>
      </c>
      <c r="F115" s="113" t="str">
        <f>IF(RES_hhdet_in_tes!F115=0,"",RES_hhdet_in_tes!F115/RES_hhdet_in_fec!F115)</f>
        <v/>
      </c>
      <c r="G115" s="113" t="str">
        <f>IF(RES_hhdet_in_tes!G115=0,"",RES_hhdet_in_tes!G115/RES_hhdet_in_fec!G115)</f>
        <v/>
      </c>
      <c r="H115" s="113" t="str">
        <f>IF(RES_hhdet_in_tes!H115=0,"",RES_hhdet_in_tes!H115/RES_hhdet_in_fec!H115)</f>
        <v/>
      </c>
      <c r="I115" s="113" t="str">
        <f>IF(RES_hhdet_in_tes!I115=0,"",RES_hhdet_in_tes!I115/RES_hhdet_in_fec!I115)</f>
        <v/>
      </c>
      <c r="J115" s="113" t="str">
        <f>IF(RES_hhdet_in_tes!J115=0,"",RES_hhdet_in_tes!J115/RES_hhdet_in_fec!J115)</f>
        <v/>
      </c>
      <c r="K115" s="113" t="str">
        <f>IF(RES_hhdet_in_tes!K115=0,"",RES_hhdet_in_tes!K115/RES_hhdet_in_fec!K115)</f>
        <v/>
      </c>
      <c r="L115" s="113" t="str">
        <f>IF(RES_hhdet_in_tes!L115=0,"",RES_hhdet_in_tes!L115/RES_hhdet_in_fec!L115)</f>
        <v/>
      </c>
      <c r="M115" s="113" t="str">
        <f>IF(RES_hhdet_in_tes!M115=0,"",RES_hhdet_in_tes!M115/RES_hhdet_in_fec!M115)</f>
        <v/>
      </c>
      <c r="N115" s="113" t="str">
        <f>IF(RES_hhdet_in_tes!N115=0,"",RES_hhdet_in_tes!N115/RES_hhdet_in_fec!N115)</f>
        <v/>
      </c>
      <c r="O115" s="113" t="str">
        <f>IF(RES_hhdet_in_tes!O115=0,"",RES_hhdet_in_tes!O115/RES_hhdet_in_fec!O115)</f>
        <v/>
      </c>
      <c r="P115" s="113" t="str">
        <f>IF(RES_hhdet_in_tes!P115=0,"",RES_hhdet_in_tes!P115/RES_hhdet_in_fec!P115)</f>
        <v/>
      </c>
      <c r="Q115" s="113" t="str">
        <f>IF(RES_hhdet_in_tes!Q115=0,"",RES_hhdet_in_tes!Q115/RES_hhdet_in_fec!Q115)</f>
        <v/>
      </c>
      <c r="R115" s="113" t="str">
        <f>IF(RES_hhdet_in_tes!R115=0,"",RES_hhdet_in_tes!R115/RES_hhdet_in_fec!R115)</f>
        <v/>
      </c>
      <c r="S115" s="113" t="str">
        <f>IF(RES_hhdet_in_tes!S115=0,"",RES_hhdet_in_tes!S115/RES_hhdet_in_fec!S115)</f>
        <v/>
      </c>
      <c r="T115" s="113" t="str">
        <f>IF(RES_hhdet_in_tes!T115=0,"",RES_hhdet_in_tes!T115/RES_hhdet_in_fec!T115)</f>
        <v/>
      </c>
      <c r="U115" s="113" t="str">
        <f>IF(RES_hhdet_in_tes!U115=0,"",RES_hhdet_in_tes!U115/RES_hhdet_in_fec!U115)</f>
        <v/>
      </c>
      <c r="V115" s="113" t="str">
        <f>IF(RES_hhdet_in_tes!V115=0,"",RES_hhdet_in_tes!V115/RES_hhdet_in_fec!V115)</f>
        <v/>
      </c>
      <c r="W115" s="113" t="str">
        <f>IF(RES_hhdet_in_tes!W115=0,"",RES_hhdet_in_tes!W115/RES_hhdet_in_fec!W115)</f>
        <v/>
      </c>
      <c r="DA115" s="132" t="s">
        <v>3694</v>
      </c>
    </row>
    <row r="116" spans="1:105" ht="12" customHeight="1" x14ac:dyDescent="0.25">
      <c r="A116" s="106" t="s">
        <v>122</v>
      </c>
      <c r="B116" s="112"/>
      <c r="C116" s="112" t="str">
        <f>IF(RES_hhdet_in_tes!C116=0,"",RES_hhdet_in_tes!C116/RES_hhdet_in_fec!C116)</f>
        <v/>
      </c>
      <c r="D116" s="112" t="str">
        <f>IF(RES_hhdet_in_tes!D116=0,"",RES_hhdet_in_tes!D116/RES_hhdet_in_fec!D116)</f>
        <v/>
      </c>
      <c r="E116" s="112" t="str">
        <f>IF(RES_hhdet_in_tes!E116=0,"",RES_hhdet_in_tes!E116/RES_hhdet_in_fec!E116)</f>
        <v/>
      </c>
      <c r="F116" s="112" t="str">
        <f>IF(RES_hhdet_in_tes!F116=0,"",RES_hhdet_in_tes!F116/RES_hhdet_in_fec!F116)</f>
        <v/>
      </c>
      <c r="G116" s="112" t="str">
        <f>IF(RES_hhdet_in_tes!G116=0,"",RES_hhdet_in_tes!G116/RES_hhdet_in_fec!G116)</f>
        <v/>
      </c>
      <c r="H116" s="112" t="str">
        <f>IF(RES_hhdet_in_tes!H116=0,"",RES_hhdet_in_tes!H116/RES_hhdet_in_fec!H116)</f>
        <v/>
      </c>
      <c r="I116" s="112" t="str">
        <f>IF(RES_hhdet_in_tes!I116=0,"",RES_hhdet_in_tes!I116/RES_hhdet_in_fec!I116)</f>
        <v/>
      </c>
      <c r="J116" s="112" t="str">
        <f>IF(RES_hhdet_in_tes!J116=0,"",RES_hhdet_in_tes!J116/RES_hhdet_in_fec!J116)</f>
        <v/>
      </c>
      <c r="K116" s="112" t="str">
        <f>IF(RES_hhdet_in_tes!K116=0,"",RES_hhdet_in_tes!K116/RES_hhdet_in_fec!K116)</f>
        <v/>
      </c>
      <c r="L116" s="112" t="str">
        <f>IF(RES_hhdet_in_tes!L116=0,"",RES_hhdet_in_tes!L116/RES_hhdet_in_fec!L116)</f>
        <v/>
      </c>
      <c r="M116" s="112" t="str">
        <f>IF(RES_hhdet_in_tes!M116=0,"",RES_hhdet_in_tes!M116/RES_hhdet_in_fec!M116)</f>
        <v/>
      </c>
      <c r="N116" s="112" t="str">
        <f>IF(RES_hhdet_in_tes!N116=0,"",RES_hhdet_in_tes!N116/RES_hhdet_in_fec!N116)</f>
        <v/>
      </c>
      <c r="O116" s="112" t="str">
        <f>IF(RES_hhdet_in_tes!O116=0,"",RES_hhdet_in_tes!O116/RES_hhdet_in_fec!O116)</f>
        <v/>
      </c>
      <c r="P116" s="112" t="str">
        <f>IF(RES_hhdet_in_tes!P116=0,"",RES_hhdet_in_tes!P116/RES_hhdet_in_fec!P116)</f>
        <v/>
      </c>
      <c r="Q116" s="112" t="str">
        <f>IF(RES_hhdet_in_tes!Q116=0,"",RES_hhdet_in_tes!Q116/RES_hhdet_in_fec!Q116)</f>
        <v/>
      </c>
      <c r="R116" s="112" t="str">
        <f>IF(RES_hhdet_in_tes!R116=0,"",RES_hhdet_in_tes!R116/RES_hhdet_in_fec!R116)</f>
        <v/>
      </c>
      <c r="S116" s="112" t="str">
        <f>IF(RES_hhdet_in_tes!S116=0,"",RES_hhdet_in_tes!S116/RES_hhdet_in_fec!S116)</f>
        <v/>
      </c>
      <c r="T116" s="112" t="str">
        <f>IF(RES_hhdet_in_tes!T116=0,"",RES_hhdet_in_tes!T116/RES_hhdet_in_fec!T116)</f>
        <v/>
      </c>
      <c r="U116" s="112" t="str">
        <f>IF(RES_hhdet_in_tes!U116=0,"",RES_hhdet_in_tes!U116/RES_hhdet_in_fec!U116)</f>
        <v/>
      </c>
      <c r="V116" s="112" t="str">
        <f>IF(RES_hhdet_in_tes!V116=0,"",RES_hhdet_in_tes!V116/RES_hhdet_in_fec!V116)</f>
        <v/>
      </c>
      <c r="W116" s="112" t="str">
        <f>IF(RES_hhdet_in_tes!W116=0,"",RES_hhdet_in_tes!W116/RES_hhdet_in_fec!W116)</f>
        <v/>
      </c>
      <c r="DA116" s="131" t="s">
        <v>3695</v>
      </c>
    </row>
    <row r="117" spans="1:105" ht="12" customHeight="1" x14ac:dyDescent="0.25">
      <c r="A117" s="107" t="s">
        <v>121</v>
      </c>
      <c r="B117" s="113"/>
      <c r="C117" s="113" t="str">
        <f>IF(RES_hhdet_in_tes!C117=0,"",RES_hhdet_in_tes!C117/RES_hhdet_in_fec!C117)</f>
        <v/>
      </c>
      <c r="D117" s="113" t="str">
        <f>IF(RES_hhdet_in_tes!D117=0,"",RES_hhdet_in_tes!D117/RES_hhdet_in_fec!D117)</f>
        <v/>
      </c>
      <c r="E117" s="113" t="str">
        <f>IF(RES_hhdet_in_tes!E117=0,"",RES_hhdet_in_tes!E117/RES_hhdet_in_fec!E117)</f>
        <v/>
      </c>
      <c r="F117" s="113" t="str">
        <f>IF(RES_hhdet_in_tes!F117=0,"",RES_hhdet_in_tes!F117/RES_hhdet_in_fec!F117)</f>
        <v/>
      </c>
      <c r="G117" s="113" t="str">
        <f>IF(RES_hhdet_in_tes!G117=0,"",RES_hhdet_in_tes!G117/RES_hhdet_in_fec!G117)</f>
        <v/>
      </c>
      <c r="H117" s="113" t="str">
        <f>IF(RES_hhdet_in_tes!H117=0,"",RES_hhdet_in_tes!H117/RES_hhdet_in_fec!H117)</f>
        <v/>
      </c>
      <c r="I117" s="113" t="str">
        <f>IF(RES_hhdet_in_tes!I117=0,"",RES_hhdet_in_tes!I117/RES_hhdet_in_fec!I117)</f>
        <v/>
      </c>
      <c r="J117" s="113" t="str">
        <f>IF(RES_hhdet_in_tes!J117=0,"",RES_hhdet_in_tes!J117/RES_hhdet_in_fec!J117)</f>
        <v/>
      </c>
      <c r="K117" s="113" t="str">
        <f>IF(RES_hhdet_in_tes!K117=0,"",RES_hhdet_in_tes!K117/RES_hhdet_in_fec!K117)</f>
        <v/>
      </c>
      <c r="L117" s="113" t="str">
        <f>IF(RES_hhdet_in_tes!L117=0,"",RES_hhdet_in_tes!L117/RES_hhdet_in_fec!L117)</f>
        <v/>
      </c>
      <c r="M117" s="113" t="str">
        <f>IF(RES_hhdet_in_tes!M117=0,"",RES_hhdet_in_tes!M117/RES_hhdet_in_fec!M117)</f>
        <v/>
      </c>
      <c r="N117" s="113" t="str">
        <f>IF(RES_hhdet_in_tes!N117=0,"",RES_hhdet_in_tes!N117/RES_hhdet_in_fec!N117)</f>
        <v/>
      </c>
      <c r="O117" s="113" t="str">
        <f>IF(RES_hhdet_in_tes!O117=0,"",RES_hhdet_in_tes!O117/RES_hhdet_in_fec!O117)</f>
        <v/>
      </c>
      <c r="P117" s="113" t="str">
        <f>IF(RES_hhdet_in_tes!P117=0,"",RES_hhdet_in_tes!P117/RES_hhdet_in_fec!P117)</f>
        <v/>
      </c>
      <c r="Q117" s="113" t="str">
        <f>IF(RES_hhdet_in_tes!Q117=0,"",RES_hhdet_in_tes!Q117/RES_hhdet_in_fec!Q117)</f>
        <v/>
      </c>
      <c r="R117" s="113" t="str">
        <f>IF(RES_hhdet_in_tes!R117=0,"",RES_hhdet_in_tes!R117/RES_hhdet_in_fec!R117)</f>
        <v/>
      </c>
      <c r="S117" s="113" t="str">
        <f>IF(RES_hhdet_in_tes!S117=0,"",RES_hhdet_in_tes!S117/RES_hhdet_in_fec!S117)</f>
        <v/>
      </c>
      <c r="T117" s="113" t="str">
        <f>IF(RES_hhdet_in_tes!T117=0,"",RES_hhdet_in_tes!T117/RES_hhdet_in_fec!T117)</f>
        <v/>
      </c>
      <c r="U117" s="113" t="str">
        <f>IF(RES_hhdet_in_tes!U117=0,"",RES_hhdet_in_tes!U117/RES_hhdet_in_fec!U117)</f>
        <v/>
      </c>
      <c r="V117" s="113" t="str">
        <f>IF(RES_hhdet_in_tes!V117=0,"",RES_hhdet_in_tes!V117/RES_hhdet_in_fec!V117)</f>
        <v/>
      </c>
      <c r="W117" s="113" t="str">
        <f>IF(RES_hhdet_in_tes!W117=0,"",RES_hhdet_in_tes!W117/RES_hhdet_in_fec!W117)</f>
        <v/>
      </c>
      <c r="DA117" s="132" t="s">
        <v>3696</v>
      </c>
    </row>
    <row r="118" spans="1:105" ht="12" customHeight="1" x14ac:dyDescent="0.25">
      <c r="A118" s="108" t="s">
        <v>53</v>
      </c>
      <c r="B118" s="111"/>
      <c r="C118" s="111" t="str">
        <f>IF(RES_hhdet_in_tes!C118=0,"",RES_hhdet_in_tes!C118/RES_hhdet_in_fec!C118)</f>
        <v/>
      </c>
      <c r="D118" s="111" t="str">
        <f>IF(RES_hhdet_in_tes!D118=0,"",RES_hhdet_in_tes!D118/RES_hhdet_in_fec!D118)</f>
        <v/>
      </c>
      <c r="E118" s="111" t="str">
        <f>IF(RES_hhdet_in_tes!E118=0,"",RES_hhdet_in_tes!E118/RES_hhdet_in_fec!E118)</f>
        <v/>
      </c>
      <c r="F118" s="111" t="str">
        <f>IF(RES_hhdet_in_tes!F118=0,"",RES_hhdet_in_tes!F118/RES_hhdet_in_fec!F118)</f>
        <v/>
      </c>
      <c r="G118" s="111" t="str">
        <f>IF(RES_hhdet_in_tes!G118=0,"",RES_hhdet_in_tes!G118/RES_hhdet_in_fec!G118)</f>
        <v/>
      </c>
      <c r="H118" s="111" t="str">
        <f>IF(RES_hhdet_in_tes!H118=0,"",RES_hhdet_in_tes!H118/RES_hhdet_in_fec!H118)</f>
        <v/>
      </c>
      <c r="I118" s="111" t="str">
        <f>IF(RES_hhdet_in_tes!I118=0,"",RES_hhdet_in_tes!I118/RES_hhdet_in_fec!I118)</f>
        <v/>
      </c>
      <c r="J118" s="111" t="str">
        <f>IF(RES_hhdet_in_tes!J118=0,"",RES_hhdet_in_tes!J118/RES_hhdet_in_fec!J118)</f>
        <v/>
      </c>
      <c r="K118" s="111" t="str">
        <f>IF(RES_hhdet_in_tes!K118=0,"",RES_hhdet_in_tes!K118/RES_hhdet_in_fec!K118)</f>
        <v/>
      </c>
      <c r="L118" s="111" t="str">
        <f>IF(RES_hhdet_in_tes!L118=0,"",RES_hhdet_in_tes!L118/RES_hhdet_in_fec!L118)</f>
        <v/>
      </c>
      <c r="M118" s="111" t="str">
        <f>IF(RES_hhdet_in_tes!M118=0,"",RES_hhdet_in_tes!M118/RES_hhdet_in_fec!M118)</f>
        <v/>
      </c>
      <c r="N118" s="111" t="str">
        <f>IF(RES_hhdet_in_tes!N118=0,"",RES_hhdet_in_tes!N118/RES_hhdet_in_fec!N118)</f>
        <v/>
      </c>
      <c r="O118" s="111" t="str">
        <f>IF(RES_hhdet_in_tes!O118=0,"",RES_hhdet_in_tes!O118/RES_hhdet_in_fec!O118)</f>
        <v/>
      </c>
      <c r="P118" s="111" t="str">
        <f>IF(RES_hhdet_in_tes!P118=0,"",RES_hhdet_in_tes!P118/RES_hhdet_in_fec!P118)</f>
        <v/>
      </c>
      <c r="Q118" s="111" t="str">
        <f>IF(RES_hhdet_in_tes!Q118=0,"",RES_hhdet_in_tes!Q118/RES_hhdet_in_fec!Q118)</f>
        <v/>
      </c>
      <c r="R118" s="111" t="str">
        <f>IF(RES_hhdet_in_tes!R118=0,"",RES_hhdet_in_tes!R118/RES_hhdet_in_fec!R118)</f>
        <v/>
      </c>
      <c r="S118" s="111" t="str">
        <f>IF(RES_hhdet_in_tes!S118=0,"",RES_hhdet_in_tes!S118/RES_hhdet_in_fec!S118)</f>
        <v/>
      </c>
      <c r="T118" s="111" t="str">
        <f>IF(RES_hhdet_in_tes!T118=0,"",RES_hhdet_in_tes!T118/RES_hhdet_in_fec!T118)</f>
        <v/>
      </c>
      <c r="U118" s="111" t="str">
        <f>IF(RES_hhdet_in_tes!U118=0,"",RES_hhdet_in_tes!U118/RES_hhdet_in_fec!U118)</f>
        <v/>
      </c>
      <c r="V118" s="111" t="str">
        <f>IF(RES_hhdet_in_tes!V118=0,"",RES_hhdet_in_tes!V118/RES_hhdet_in_fec!V118)</f>
        <v/>
      </c>
      <c r="W118" s="111" t="str">
        <f>IF(RES_hhdet_in_tes!W118=0,"",RES_hhdet_in_tes!W118/RES_hhdet_in_fec!W118)</f>
        <v/>
      </c>
      <c r="DA118" s="63" t="s">
        <v>3697</v>
      </c>
    </row>
    <row r="119" spans="1:105" ht="12" customHeight="1" x14ac:dyDescent="0.25">
      <c r="A119" s="108" t="s">
        <v>52</v>
      </c>
      <c r="B119" s="111"/>
      <c r="C119" s="111" t="str">
        <f>IF(RES_hhdet_in_tes!C119=0,"",RES_hhdet_in_tes!C119/RES_hhdet_in_fec!C119)</f>
        <v/>
      </c>
      <c r="D119" s="111" t="str">
        <f>IF(RES_hhdet_in_tes!D119=0,"",RES_hhdet_in_tes!D119/RES_hhdet_in_fec!D119)</f>
        <v/>
      </c>
      <c r="E119" s="111" t="str">
        <f>IF(RES_hhdet_in_tes!E119=0,"",RES_hhdet_in_tes!E119/RES_hhdet_in_fec!E119)</f>
        <v/>
      </c>
      <c r="F119" s="111" t="str">
        <f>IF(RES_hhdet_in_tes!F119=0,"",RES_hhdet_in_tes!F119/RES_hhdet_in_fec!F119)</f>
        <v/>
      </c>
      <c r="G119" s="111" t="str">
        <f>IF(RES_hhdet_in_tes!G119=0,"",RES_hhdet_in_tes!G119/RES_hhdet_in_fec!G119)</f>
        <v/>
      </c>
      <c r="H119" s="111" t="str">
        <f>IF(RES_hhdet_in_tes!H119=0,"",RES_hhdet_in_tes!H119/RES_hhdet_in_fec!H119)</f>
        <v/>
      </c>
      <c r="I119" s="111" t="str">
        <f>IF(RES_hhdet_in_tes!I119=0,"",RES_hhdet_in_tes!I119/RES_hhdet_in_fec!I119)</f>
        <v/>
      </c>
      <c r="J119" s="111" t="str">
        <f>IF(RES_hhdet_in_tes!J119=0,"",RES_hhdet_in_tes!J119/RES_hhdet_in_fec!J119)</f>
        <v/>
      </c>
      <c r="K119" s="111" t="str">
        <f>IF(RES_hhdet_in_tes!K119=0,"",RES_hhdet_in_tes!K119/RES_hhdet_in_fec!K119)</f>
        <v/>
      </c>
      <c r="L119" s="111" t="str">
        <f>IF(RES_hhdet_in_tes!L119=0,"",RES_hhdet_in_tes!L119/RES_hhdet_in_fec!L119)</f>
        <v/>
      </c>
      <c r="M119" s="111" t="str">
        <f>IF(RES_hhdet_in_tes!M119=0,"",RES_hhdet_in_tes!M119/RES_hhdet_in_fec!M119)</f>
        <v/>
      </c>
      <c r="N119" s="111" t="str">
        <f>IF(RES_hhdet_in_tes!N119=0,"",RES_hhdet_in_tes!N119/RES_hhdet_in_fec!N119)</f>
        <v/>
      </c>
      <c r="O119" s="111" t="str">
        <f>IF(RES_hhdet_in_tes!O119=0,"",RES_hhdet_in_tes!O119/RES_hhdet_in_fec!O119)</f>
        <v/>
      </c>
      <c r="P119" s="111" t="str">
        <f>IF(RES_hhdet_in_tes!P119=0,"",RES_hhdet_in_tes!P119/RES_hhdet_in_fec!P119)</f>
        <v/>
      </c>
      <c r="Q119" s="111" t="str">
        <f>IF(RES_hhdet_in_tes!Q119=0,"",RES_hhdet_in_tes!Q119/RES_hhdet_in_fec!Q119)</f>
        <v/>
      </c>
      <c r="R119" s="111" t="str">
        <f>IF(RES_hhdet_in_tes!R119=0,"",RES_hhdet_in_tes!R119/RES_hhdet_in_fec!R119)</f>
        <v/>
      </c>
      <c r="S119" s="111" t="str">
        <f>IF(RES_hhdet_in_tes!S119=0,"",RES_hhdet_in_tes!S119/RES_hhdet_in_fec!S119)</f>
        <v/>
      </c>
      <c r="T119" s="111" t="str">
        <f>IF(RES_hhdet_in_tes!T119=0,"",RES_hhdet_in_tes!T119/RES_hhdet_in_fec!T119)</f>
        <v/>
      </c>
      <c r="U119" s="111" t="str">
        <f>IF(RES_hhdet_in_tes!U119=0,"",RES_hhdet_in_tes!U119/RES_hhdet_in_fec!U119)</f>
        <v/>
      </c>
      <c r="V119" s="111" t="str">
        <f>IF(RES_hhdet_in_tes!V119=0,"",RES_hhdet_in_tes!V119/RES_hhdet_in_fec!V119)</f>
        <v/>
      </c>
      <c r="W119" s="111" t="str">
        <f>IF(RES_hhdet_in_tes!W119=0,"",RES_hhdet_in_tes!W119/RES_hhdet_in_fec!W119)</f>
        <v/>
      </c>
      <c r="DA119" s="63" t="s">
        <v>3698</v>
      </c>
    </row>
    <row r="120" spans="1:105" ht="12" customHeight="1" x14ac:dyDescent="0.25">
      <c r="A120" s="121" t="s">
        <v>54</v>
      </c>
      <c r="B120" s="124"/>
      <c r="C120" s="124" t="str">
        <f>IF(RES_hhdet_in_tes!C120=0,"",RES_hhdet_in_tes!C120/RES_hhdet_in_fec!C120)</f>
        <v/>
      </c>
      <c r="D120" s="124" t="str">
        <f>IF(RES_hhdet_in_tes!D120=0,"",RES_hhdet_in_tes!D120/RES_hhdet_in_fec!D120)</f>
        <v/>
      </c>
      <c r="E120" s="124" t="str">
        <f>IF(RES_hhdet_in_tes!E120=0,"",RES_hhdet_in_tes!E120/RES_hhdet_in_fec!E120)</f>
        <v/>
      </c>
      <c r="F120" s="124" t="str">
        <f>IF(RES_hhdet_in_tes!F120=0,"",RES_hhdet_in_tes!F120/RES_hhdet_in_fec!F120)</f>
        <v/>
      </c>
      <c r="G120" s="124" t="str">
        <f>IF(RES_hhdet_in_tes!G120=0,"",RES_hhdet_in_tes!G120/RES_hhdet_in_fec!G120)</f>
        <v/>
      </c>
      <c r="H120" s="124" t="str">
        <f>IF(RES_hhdet_in_tes!H120=0,"",RES_hhdet_in_tes!H120/RES_hhdet_in_fec!H120)</f>
        <v/>
      </c>
      <c r="I120" s="124" t="str">
        <f>IF(RES_hhdet_in_tes!I120=0,"",RES_hhdet_in_tes!I120/RES_hhdet_in_fec!I120)</f>
        <v/>
      </c>
      <c r="J120" s="124" t="str">
        <f>IF(RES_hhdet_in_tes!J120=0,"",RES_hhdet_in_tes!J120/RES_hhdet_in_fec!J120)</f>
        <v/>
      </c>
      <c r="K120" s="124" t="str">
        <f>IF(RES_hhdet_in_tes!K120=0,"",RES_hhdet_in_tes!K120/RES_hhdet_in_fec!K120)</f>
        <v/>
      </c>
      <c r="L120" s="124" t="str">
        <f>IF(RES_hhdet_in_tes!L120=0,"",RES_hhdet_in_tes!L120/RES_hhdet_in_fec!L120)</f>
        <v/>
      </c>
      <c r="M120" s="124" t="str">
        <f>IF(RES_hhdet_in_tes!M120=0,"",RES_hhdet_in_tes!M120/RES_hhdet_in_fec!M120)</f>
        <v/>
      </c>
      <c r="N120" s="124" t="str">
        <f>IF(RES_hhdet_in_tes!N120=0,"",RES_hhdet_in_tes!N120/RES_hhdet_in_fec!N120)</f>
        <v/>
      </c>
      <c r="O120" s="124" t="str">
        <f>IF(RES_hhdet_in_tes!O120=0,"",RES_hhdet_in_tes!O120/RES_hhdet_in_fec!O120)</f>
        <v/>
      </c>
      <c r="P120" s="124" t="str">
        <f>IF(RES_hhdet_in_tes!P120=0,"",RES_hhdet_in_tes!P120/RES_hhdet_in_fec!P120)</f>
        <v/>
      </c>
      <c r="Q120" s="124" t="str">
        <f>IF(RES_hhdet_in_tes!Q120=0,"",RES_hhdet_in_tes!Q120/RES_hhdet_in_fec!Q120)</f>
        <v/>
      </c>
      <c r="R120" s="124" t="str">
        <f>IF(RES_hhdet_in_tes!R120=0,"",RES_hhdet_in_tes!R120/RES_hhdet_in_fec!R120)</f>
        <v/>
      </c>
      <c r="S120" s="124" t="str">
        <f>IF(RES_hhdet_in_tes!S120=0,"",RES_hhdet_in_tes!S120/RES_hhdet_in_fec!S120)</f>
        <v/>
      </c>
      <c r="T120" s="124" t="str">
        <f>IF(RES_hhdet_in_tes!T120=0,"",RES_hhdet_in_tes!T120/RES_hhdet_in_fec!T120)</f>
        <v/>
      </c>
      <c r="U120" s="124" t="str">
        <f>IF(RES_hhdet_in_tes!U120=0,"",RES_hhdet_in_tes!U120/RES_hhdet_in_fec!U120)</f>
        <v/>
      </c>
      <c r="V120" s="124" t="str">
        <f>IF(RES_hhdet_in_tes!V120=0,"",RES_hhdet_in_tes!V120/RES_hhdet_in_fec!V120)</f>
        <v/>
      </c>
      <c r="W120" s="124" t="str">
        <f>IF(RES_hhdet_in_tes!W120=0,"",RES_hhdet_in_tes!W120/RES_hhdet_in_fec!W120)</f>
        <v/>
      </c>
      <c r="DA120" s="130" t="s">
        <v>3699</v>
      </c>
    </row>
    <row r="121" spans="1:105" ht="12" customHeight="1" x14ac:dyDescent="0.25">
      <c r="A121" s="97" t="s">
        <v>50</v>
      </c>
      <c r="B121" s="111"/>
      <c r="C121" s="111" t="str">
        <f>IF(RES_hhdet_in_tes!C121=0,"",RES_hhdet_in_tes!C121/RES_hhdet_in_fec!C121)</f>
        <v/>
      </c>
      <c r="D121" s="111" t="str">
        <f>IF(RES_hhdet_in_tes!D121=0,"",RES_hhdet_in_tes!D121/RES_hhdet_in_fec!D121)</f>
        <v/>
      </c>
      <c r="E121" s="111" t="str">
        <f>IF(RES_hhdet_in_tes!E121=0,"",RES_hhdet_in_tes!E121/RES_hhdet_in_fec!E121)</f>
        <v/>
      </c>
      <c r="F121" s="111" t="str">
        <f>IF(RES_hhdet_in_tes!F121=0,"",RES_hhdet_in_tes!F121/RES_hhdet_in_fec!F121)</f>
        <v/>
      </c>
      <c r="G121" s="111" t="str">
        <f>IF(RES_hhdet_in_tes!G121=0,"",RES_hhdet_in_tes!G121/RES_hhdet_in_fec!G121)</f>
        <v/>
      </c>
      <c r="H121" s="111" t="str">
        <f>IF(RES_hhdet_in_tes!H121=0,"",RES_hhdet_in_tes!H121/RES_hhdet_in_fec!H121)</f>
        <v/>
      </c>
      <c r="I121" s="111" t="str">
        <f>IF(RES_hhdet_in_tes!I121=0,"",RES_hhdet_in_tes!I121/RES_hhdet_in_fec!I121)</f>
        <v/>
      </c>
      <c r="J121" s="111" t="str">
        <f>IF(RES_hhdet_in_tes!J121=0,"",RES_hhdet_in_tes!J121/RES_hhdet_in_fec!J121)</f>
        <v/>
      </c>
      <c r="K121" s="111" t="str">
        <f>IF(RES_hhdet_in_tes!K121=0,"",RES_hhdet_in_tes!K121/RES_hhdet_in_fec!K121)</f>
        <v/>
      </c>
      <c r="L121" s="111" t="str">
        <f>IF(RES_hhdet_in_tes!L121=0,"",RES_hhdet_in_tes!L121/RES_hhdet_in_fec!L121)</f>
        <v/>
      </c>
      <c r="M121" s="111" t="str">
        <f>IF(RES_hhdet_in_tes!M121=0,"",RES_hhdet_in_tes!M121/RES_hhdet_in_fec!M121)</f>
        <v/>
      </c>
      <c r="N121" s="111" t="str">
        <f>IF(RES_hhdet_in_tes!N121=0,"",RES_hhdet_in_tes!N121/RES_hhdet_in_fec!N121)</f>
        <v/>
      </c>
      <c r="O121" s="111" t="str">
        <f>IF(RES_hhdet_in_tes!O121=0,"",RES_hhdet_in_tes!O121/RES_hhdet_in_fec!O121)</f>
        <v/>
      </c>
      <c r="P121" s="111" t="str">
        <f>IF(RES_hhdet_in_tes!P121=0,"",RES_hhdet_in_tes!P121/RES_hhdet_in_fec!P121)</f>
        <v/>
      </c>
      <c r="Q121" s="111" t="str">
        <f>IF(RES_hhdet_in_tes!Q121=0,"",RES_hhdet_in_tes!Q121/RES_hhdet_in_fec!Q121)</f>
        <v/>
      </c>
      <c r="R121" s="111" t="str">
        <f>IF(RES_hhdet_in_tes!R121=0,"",RES_hhdet_in_tes!R121/RES_hhdet_in_fec!R121)</f>
        <v/>
      </c>
      <c r="S121" s="111" t="str">
        <f>IF(RES_hhdet_in_tes!S121=0,"",RES_hhdet_in_tes!S121/RES_hhdet_in_fec!S121)</f>
        <v/>
      </c>
      <c r="T121" s="111" t="str">
        <f>IF(RES_hhdet_in_tes!T121=0,"",RES_hhdet_in_tes!T121/RES_hhdet_in_fec!T121)</f>
        <v/>
      </c>
      <c r="U121" s="111" t="str">
        <f>IF(RES_hhdet_in_tes!U121=0,"",RES_hhdet_in_tes!U121/RES_hhdet_in_fec!U121)</f>
        <v/>
      </c>
      <c r="V121" s="111" t="str">
        <f>IF(RES_hhdet_in_tes!V121=0,"",RES_hhdet_in_tes!V121/RES_hhdet_in_fec!V121)</f>
        <v/>
      </c>
      <c r="W121" s="111" t="str">
        <f>IF(RES_hhdet_in_tes!W121=0,"",RES_hhdet_in_tes!W121/RES_hhdet_in_fec!W121)</f>
        <v/>
      </c>
      <c r="DA121" s="63" t="s">
        <v>3700</v>
      </c>
    </row>
    <row r="122" spans="1:105" ht="12" customHeight="1" x14ac:dyDescent="0.25">
      <c r="A122" s="109" t="s">
        <v>120</v>
      </c>
      <c r="B122" s="45"/>
      <c r="C122" s="45" t="str">
        <f>IF(RES_hhdet_in_tes!C122=0,"",RES_hhdet_in_tes!C122/RES_hhdet_in_fec!C122)</f>
        <v/>
      </c>
      <c r="D122" s="45" t="str">
        <f>IF(RES_hhdet_in_tes!D122=0,"",RES_hhdet_in_tes!D122/RES_hhdet_in_fec!D122)</f>
        <v/>
      </c>
      <c r="E122" s="45" t="str">
        <f>IF(RES_hhdet_in_tes!E122=0,"",RES_hhdet_in_tes!E122/RES_hhdet_in_fec!E122)</f>
        <v/>
      </c>
      <c r="F122" s="45" t="str">
        <f>IF(RES_hhdet_in_tes!F122=0,"",RES_hhdet_in_tes!F122/RES_hhdet_in_fec!F122)</f>
        <v/>
      </c>
      <c r="G122" s="45" t="str">
        <f>IF(RES_hhdet_in_tes!G122=0,"",RES_hhdet_in_tes!G122/RES_hhdet_in_fec!G122)</f>
        <v/>
      </c>
      <c r="H122" s="45" t="str">
        <f>IF(RES_hhdet_in_tes!H122=0,"",RES_hhdet_in_tes!H122/RES_hhdet_in_fec!H122)</f>
        <v/>
      </c>
      <c r="I122" s="45" t="str">
        <f>IF(RES_hhdet_in_tes!I122=0,"",RES_hhdet_in_tes!I122/RES_hhdet_in_fec!I122)</f>
        <v/>
      </c>
      <c r="J122" s="45" t="str">
        <f>IF(RES_hhdet_in_tes!J122=0,"",RES_hhdet_in_tes!J122/RES_hhdet_in_fec!J122)</f>
        <v/>
      </c>
      <c r="K122" s="45" t="str">
        <f>IF(RES_hhdet_in_tes!K122=0,"",RES_hhdet_in_tes!K122/RES_hhdet_in_fec!K122)</f>
        <v/>
      </c>
      <c r="L122" s="45" t="str">
        <f>IF(RES_hhdet_in_tes!L122=0,"",RES_hhdet_in_tes!L122/RES_hhdet_in_fec!L122)</f>
        <v/>
      </c>
      <c r="M122" s="45" t="str">
        <f>IF(RES_hhdet_in_tes!M122=0,"",RES_hhdet_in_tes!M122/RES_hhdet_in_fec!M122)</f>
        <v/>
      </c>
      <c r="N122" s="45" t="str">
        <f>IF(RES_hhdet_in_tes!N122=0,"",RES_hhdet_in_tes!N122/RES_hhdet_in_fec!N122)</f>
        <v/>
      </c>
      <c r="O122" s="45" t="str">
        <f>IF(RES_hhdet_in_tes!O122=0,"",RES_hhdet_in_tes!O122/RES_hhdet_in_fec!O122)</f>
        <v/>
      </c>
      <c r="P122" s="45" t="str">
        <f>IF(RES_hhdet_in_tes!P122=0,"",RES_hhdet_in_tes!P122/RES_hhdet_in_fec!P122)</f>
        <v/>
      </c>
      <c r="Q122" s="45" t="str">
        <f>IF(RES_hhdet_in_tes!Q122=0,"",RES_hhdet_in_tes!Q122/RES_hhdet_in_fec!Q122)</f>
        <v/>
      </c>
      <c r="R122" s="45" t="str">
        <f>IF(RES_hhdet_in_tes!R122=0,"",RES_hhdet_in_tes!R122/RES_hhdet_in_fec!R122)</f>
        <v/>
      </c>
      <c r="S122" s="45" t="str">
        <f>IF(RES_hhdet_in_tes!S122=0,"",RES_hhdet_in_tes!S122/RES_hhdet_in_fec!S122)</f>
        <v/>
      </c>
      <c r="T122" s="45" t="str">
        <f>IF(RES_hhdet_in_tes!T122=0,"",RES_hhdet_in_tes!T122/RES_hhdet_in_fec!T122)</f>
        <v/>
      </c>
      <c r="U122" s="45" t="str">
        <f>IF(RES_hhdet_in_tes!U122=0,"",RES_hhdet_in_tes!U122/RES_hhdet_in_fec!U122)</f>
        <v/>
      </c>
      <c r="V122" s="45" t="str">
        <f>IF(RES_hhdet_in_tes!V122=0,"",RES_hhdet_in_tes!V122/RES_hhdet_in_fec!V122)</f>
        <v/>
      </c>
      <c r="W122" s="45" t="str">
        <f>IF(RES_hhdet_in_tes!W122=0,"",RES_hhdet_in_tes!W122/RES_hhdet_in_fec!W122)</f>
        <v/>
      </c>
      <c r="DA122" s="60" t="s">
        <v>3701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/>
      <c r="C124" s="119" t="str">
        <f>IF(RES_hhdet_in_tes!C124=0,"",RES_hhdet_in_tes!C124/RES_hhdet_in_fec!C124)</f>
        <v/>
      </c>
      <c r="D124" s="119" t="str">
        <f>IF(RES_hhdet_in_tes!D124=0,"",RES_hhdet_in_tes!D124/RES_hhdet_in_fec!D124)</f>
        <v/>
      </c>
      <c r="E124" s="119" t="str">
        <f>IF(RES_hhdet_in_tes!E124=0,"",RES_hhdet_in_tes!E124/RES_hhdet_in_fec!E124)</f>
        <v/>
      </c>
      <c r="F124" s="119" t="str">
        <f>IF(RES_hhdet_in_tes!F124=0,"",RES_hhdet_in_tes!F124/RES_hhdet_in_fec!F124)</f>
        <v/>
      </c>
      <c r="G124" s="119" t="str">
        <f>IF(RES_hhdet_in_tes!G124=0,"",RES_hhdet_in_tes!G124/RES_hhdet_in_fec!G124)</f>
        <v/>
      </c>
      <c r="H124" s="119" t="str">
        <f>IF(RES_hhdet_in_tes!H124=0,"",RES_hhdet_in_tes!H124/RES_hhdet_in_fec!H124)</f>
        <v/>
      </c>
      <c r="I124" s="119" t="str">
        <f>IF(RES_hhdet_in_tes!I124=0,"",RES_hhdet_in_tes!I124/RES_hhdet_in_fec!I124)</f>
        <v/>
      </c>
      <c r="J124" s="119" t="str">
        <f>IF(RES_hhdet_in_tes!J124=0,"",RES_hhdet_in_tes!J124/RES_hhdet_in_fec!J124)</f>
        <v/>
      </c>
      <c r="K124" s="119" t="str">
        <f>IF(RES_hhdet_in_tes!K124=0,"",RES_hhdet_in_tes!K124/RES_hhdet_in_fec!K124)</f>
        <v/>
      </c>
      <c r="L124" s="119" t="str">
        <f>IF(RES_hhdet_in_tes!L124=0,"",RES_hhdet_in_tes!L124/RES_hhdet_in_fec!L124)</f>
        <v/>
      </c>
      <c r="M124" s="119" t="str">
        <f>IF(RES_hhdet_in_tes!M124=0,"",RES_hhdet_in_tes!M124/RES_hhdet_in_fec!M124)</f>
        <v/>
      </c>
      <c r="N124" s="119" t="str">
        <f>IF(RES_hhdet_in_tes!N124=0,"",RES_hhdet_in_tes!N124/RES_hhdet_in_fec!N124)</f>
        <v/>
      </c>
      <c r="O124" s="119" t="str">
        <f>IF(RES_hhdet_in_tes!O124=0,"",RES_hhdet_in_tes!O124/RES_hhdet_in_fec!O124)</f>
        <v/>
      </c>
      <c r="P124" s="119" t="str">
        <f>IF(RES_hhdet_in_tes!P124=0,"",RES_hhdet_in_tes!P124/RES_hhdet_in_fec!P124)</f>
        <v/>
      </c>
      <c r="Q124" s="119" t="str">
        <f>IF(RES_hhdet_in_tes!Q124=0,"",RES_hhdet_in_tes!Q124/RES_hhdet_in_fec!Q124)</f>
        <v/>
      </c>
      <c r="R124" s="119" t="str">
        <f>IF(RES_hhdet_in_tes!R124=0,"",RES_hhdet_in_tes!R124/RES_hhdet_in_fec!R124)</f>
        <v/>
      </c>
      <c r="S124" s="119" t="str">
        <f>IF(RES_hhdet_in_tes!S124=0,"",RES_hhdet_in_tes!S124/RES_hhdet_in_fec!S124)</f>
        <v/>
      </c>
      <c r="T124" s="119" t="str">
        <f>IF(RES_hhdet_in_tes!T124=0,"",RES_hhdet_in_tes!T124/RES_hhdet_in_fec!T124)</f>
        <v/>
      </c>
      <c r="U124" s="119" t="str">
        <f>IF(RES_hhdet_in_tes!U124=0,"",RES_hhdet_in_tes!U124/RES_hhdet_in_fec!U124)</f>
        <v/>
      </c>
      <c r="V124" s="119" t="str">
        <f>IF(RES_hhdet_in_tes!V124=0,"",RES_hhdet_in_tes!V124/RES_hhdet_in_fec!V124)</f>
        <v/>
      </c>
      <c r="W124" s="119" t="str">
        <f>IF(RES_hhdet_in_tes!W124=0,"",RES_hhdet_in_tes!W124/RES_hhdet_in_fec!W124)</f>
        <v/>
      </c>
      <c r="DA124" s="129" t="s">
        <v>3702</v>
      </c>
    </row>
    <row r="125" spans="1:105" ht="12.95" customHeight="1" x14ac:dyDescent="0.25">
      <c r="A125" s="121" t="s">
        <v>57</v>
      </c>
      <c r="B125" s="124"/>
      <c r="C125" s="124" t="str">
        <f>IF(RES_hhdet_in_tes!C125=0,"",RES_hhdet_in_tes!C125/RES_hhdet_in_fec!C125)</f>
        <v/>
      </c>
      <c r="D125" s="124" t="str">
        <f>IF(RES_hhdet_in_tes!D125=0,"",RES_hhdet_in_tes!D125/RES_hhdet_in_fec!D125)</f>
        <v/>
      </c>
      <c r="E125" s="124" t="str">
        <f>IF(RES_hhdet_in_tes!E125=0,"",RES_hhdet_in_tes!E125/RES_hhdet_in_fec!E125)</f>
        <v/>
      </c>
      <c r="F125" s="124" t="str">
        <f>IF(RES_hhdet_in_tes!F125=0,"",RES_hhdet_in_tes!F125/RES_hhdet_in_fec!F125)</f>
        <v/>
      </c>
      <c r="G125" s="124" t="str">
        <f>IF(RES_hhdet_in_tes!G125=0,"",RES_hhdet_in_tes!G125/RES_hhdet_in_fec!G125)</f>
        <v/>
      </c>
      <c r="H125" s="124" t="str">
        <f>IF(RES_hhdet_in_tes!H125=0,"",RES_hhdet_in_tes!H125/RES_hhdet_in_fec!H125)</f>
        <v/>
      </c>
      <c r="I125" s="124" t="str">
        <f>IF(RES_hhdet_in_tes!I125=0,"",RES_hhdet_in_tes!I125/RES_hhdet_in_fec!I125)</f>
        <v/>
      </c>
      <c r="J125" s="124" t="str">
        <f>IF(RES_hhdet_in_tes!J125=0,"",RES_hhdet_in_tes!J125/RES_hhdet_in_fec!J125)</f>
        <v/>
      </c>
      <c r="K125" s="124" t="str">
        <f>IF(RES_hhdet_in_tes!K125=0,"",RES_hhdet_in_tes!K125/RES_hhdet_in_fec!K125)</f>
        <v/>
      </c>
      <c r="L125" s="124" t="str">
        <f>IF(RES_hhdet_in_tes!L125=0,"",RES_hhdet_in_tes!L125/RES_hhdet_in_fec!L125)</f>
        <v/>
      </c>
      <c r="M125" s="124" t="str">
        <f>IF(RES_hhdet_in_tes!M125=0,"",RES_hhdet_in_tes!M125/RES_hhdet_in_fec!M125)</f>
        <v/>
      </c>
      <c r="N125" s="124" t="str">
        <f>IF(RES_hhdet_in_tes!N125=0,"",RES_hhdet_in_tes!N125/RES_hhdet_in_fec!N125)</f>
        <v/>
      </c>
      <c r="O125" s="124" t="str">
        <f>IF(RES_hhdet_in_tes!O125=0,"",RES_hhdet_in_tes!O125/RES_hhdet_in_fec!O125)</f>
        <v/>
      </c>
      <c r="P125" s="124" t="str">
        <f>IF(RES_hhdet_in_tes!P125=0,"",RES_hhdet_in_tes!P125/RES_hhdet_in_fec!P125)</f>
        <v/>
      </c>
      <c r="Q125" s="124" t="str">
        <f>IF(RES_hhdet_in_tes!Q125=0,"",RES_hhdet_in_tes!Q125/RES_hhdet_in_fec!Q125)</f>
        <v/>
      </c>
      <c r="R125" s="124" t="str">
        <f>IF(RES_hhdet_in_tes!R125=0,"",RES_hhdet_in_tes!R125/RES_hhdet_in_fec!R125)</f>
        <v/>
      </c>
      <c r="S125" s="124" t="str">
        <f>IF(RES_hhdet_in_tes!S125=0,"",RES_hhdet_in_tes!S125/RES_hhdet_in_fec!S125)</f>
        <v/>
      </c>
      <c r="T125" s="124" t="str">
        <f>IF(RES_hhdet_in_tes!T125=0,"",RES_hhdet_in_tes!T125/RES_hhdet_in_fec!T125)</f>
        <v/>
      </c>
      <c r="U125" s="124" t="str">
        <f>IF(RES_hhdet_in_tes!U125=0,"",RES_hhdet_in_tes!U125/RES_hhdet_in_fec!U125)</f>
        <v/>
      </c>
      <c r="V125" s="124" t="str">
        <f>IF(RES_hhdet_in_tes!V125=0,"",RES_hhdet_in_tes!V125/RES_hhdet_in_fec!V125)</f>
        <v/>
      </c>
      <c r="W125" s="124" t="str">
        <f>IF(RES_hhdet_in_tes!W125=0,"",RES_hhdet_in_tes!W125/RES_hhdet_in_fec!W125)</f>
        <v/>
      </c>
      <c r="DA125" s="130" t="s">
        <v>3703</v>
      </c>
    </row>
    <row r="126" spans="1:105" ht="12" customHeight="1" x14ac:dyDescent="0.25">
      <c r="A126" s="97" t="s">
        <v>203</v>
      </c>
      <c r="B126" s="111"/>
      <c r="C126" s="111" t="str">
        <f>IF(RES_hhdet_in_tes!C126=0,"",RES_hhdet_in_tes!C126/RES_hhdet_in_fec!C126)</f>
        <v/>
      </c>
      <c r="D126" s="111" t="str">
        <f>IF(RES_hhdet_in_tes!D126=0,"",RES_hhdet_in_tes!D126/RES_hhdet_in_fec!D126)</f>
        <v/>
      </c>
      <c r="E126" s="111" t="str">
        <f>IF(RES_hhdet_in_tes!E126=0,"",RES_hhdet_in_tes!E126/RES_hhdet_in_fec!E126)</f>
        <v/>
      </c>
      <c r="F126" s="111" t="str">
        <f>IF(RES_hhdet_in_tes!F126=0,"",RES_hhdet_in_tes!F126/RES_hhdet_in_fec!F126)</f>
        <v/>
      </c>
      <c r="G126" s="111" t="str">
        <f>IF(RES_hhdet_in_tes!G126=0,"",RES_hhdet_in_tes!G126/RES_hhdet_in_fec!G126)</f>
        <v/>
      </c>
      <c r="H126" s="111" t="str">
        <f>IF(RES_hhdet_in_tes!H126=0,"",RES_hhdet_in_tes!H126/RES_hhdet_in_fec!H126)</f>
        <v/>
      </c>
      <c r="I126" s="111" t="str">
        <f>IF(RES_hhdet_in_tes!I126=0,"",RES_hhdet_in_tes!I126/RES_hhdet_in_fec!I126)</f>
        <v/>
      </c>
      <c r="J126" s="111" t="str">
        <f>IF(RES_hhdet_in_tes!J126=0,"",RES_hhdet_in_tes!J126/RES_hhdet_in_fec!J126)</f>
        <v/>
      </c>
      <c r="K126" s="111" t="str">
        <f>IF(RES_hhdet_in_tes!K126=0,"",RES_hhdet_in_tes!K126/RES_hhdet_in_fec!K126)</f>
        <v/>
      </c>
      <c r="L126" s="111" t="str">
        <f>IF(RES_hhdet_in_tes!L126=0,"",RES_hhdet_in_tes!L126/RES_hhdet_in_fec!L126)</f>
        <v/>
      </c>
      <c r="M126" s="111" t="str">
        <f>IF(RES_hhdet_in_tes!M126=0,"",RES_hhdet_in_tes!M126/RES_hhdet_in_fec!M126)</f>
        <v/>
      </c>
      <c r="N126" s="111" t="str">
        <f>IF(RES_hhdet_in_tes!N126=0,"",RES_hhdet_in_tes!N126/RES_hhdet_in_fec!N126)</f>
        <v/>
      </c>
      <c r="O126" s="111" t="str">
        <f>IF(RES_hhdet_in_tes!O126=0,"",RES_hhdet_in_tes!O126/RES_hhdet_in_fec!O126)</f>
        <v/>
      </c>
      <c r="P126" s="111" t="str">
        <f>IF(RES_hhdet_in_tes!P126=0,"",RES_hhdet_in_tes!P126/RES_hhdet_in_fec!P126)</f>
        <v/>
      </c>
      <c r="Q126" s="111" t="str">
        <f>IF(RES_hhdet_in_tes!Q126=0,"",RES_hhdet_in_tes!Q126/RES_hhdet_in_fec!Q126)</f>
        <v/>
      </c>
      <c r="R126" s="111" t="str">
        <f>IF(RES_hhdet_in_tes!R126=0,"",RES_hhdet_in_tes!R126/RES_hhdet_in_fec!R126)</f>
        <v/>
      </c>
      <c r="S126" s="111" t="str">
        <f>IF(RES_hhdet_in_tes!S126=0,"",RES_hhdet_in_tes!S126/RES_hhdet_in_fec!S126)</f>
        <v/>
      </c>
      <c r="T126" s="111" t="str">
        <f>IF(RES_hhdet_in_tes!T126=0,"",RES_hhdet_in_tes!T126/RES_hhdet_in_fec!T126)</f>
        <v/>
      </c>
      <c r="U126" s="111" t="str">
        <f>IF(RES_hhdet_in_tes!U126=0,"",RES_hhdet_in_tes!U126/RES_hhdet_in_fec!U126)</f>
        <v/>
      </c>
      <c r="V126" s="111" t="str">
        <f>IF(RES_hhdet_in_tes!V126=0,"",RES_hhdet_in_tes!V126/RES_hhdet_in_fec!V126)</f>
        <v/>
      </c>
      <c r="W126" s="111" t="str">
        <f>IF(RES_hhdet_in_tes!W126=0,"",RES_hhdet_in_tes!W126/RES_hhdet_in_fec!W126)</f>
        <v/>
      </c>
      <c r="DA126" s="63" t="s">
        <v>3704</v>
      </c>
    </row>
    <row r="127" spans="1:105" ht="12" customHeight="1" x14ac:dyDescent="0.25">
      <c r="A127" s="97" t="s">
        <v>53</v>
      </c>
      <c r="B127" s="111"/>
      <c r="C127" s="111" t="str">
        <f>IF(RES_hhdet_in_tes!C127=0,"",RES_hhdet_in_tes!C127/RES_hhdet_in_fec!C127)</f>
        <v/>
      </c>
      <c r="D127" s="111" t="str">
        <f>IF(RES_hhdet_in_tes!D127=0,"",RES_hhdet_in_tes!D127/RES_hhdet_in_fec!D127)</f>
        <v/>
      </c>
      <c r="E127" s="111" t="str">
        <f>IF(RES_hhdet_in_tes!E127=0,"",RES_hhdet_in_tes!E127/RES_hhdet_in_fec!E127)</f>
        <v/>
      </c>
      <c r="F127" s="111" t="str">
        <f>IF(RES_hhdet_in_tes!F127=0,"",RES_hhdet_in_tes!F127/RES_hhdet_in_fec!F127)</f>
        <v/>
      </c>
      <c r="G127" s="111" t="str">
        <f>IF(RES_hhdet_in_tes!G127=0,"",RES_hhdet_in_tes!G127/RES_hhdet_in_fec!G127)</f>
        <v/>
      </c>
      <c r="H127" s="111" t="str">
        <f>IF(RES_hhdet_in_tes!H127=0,"",RES_hhdet_in_tes!H127/RES_hhdet_in_fec!H127)</f>
        <v/>
      </c>
      <c r="I127" s="111" t="str">
        <f>IF(RES_hhdet_in_tes!I127=0,"",RES_hhdet_in_tes!I127/RES_hhdet_in_fec!I127)</f>
        <v/>
      </c>
      <c r="J127" s="111" t="str">
        <f>IF(RES_hhdet_in_tes!J127=0,"",RES_hhdet_in_tes!J127/RES_hhdet_in_fec!J127)</f>
        <v/>
      </c>
      <c r="K127" s="111" t="str">
        <f>IF(RES_hhdet_in_tes!K127=0,"",RES_hhdet_in_tes!K127/RES_hhdet_in_fec!K127)</f>
        <v/>
      </c>
      <c r="L127" s="111" t="str">
        <f>IF(RES_hhdet_in_tes!L127=0,"",RES_hhdet_in_tes!L127/RES_hhdet_in_fec!L127)</f>
        <v/>
      </c>
      <c r="M127" s="111" t="str">
        <f>IF(RES_hhdet_in_tes!M127=0,"",RES_hhdet_in_tes!M127/RES_hhdet_in_fec!M127)</f>
        <v/>
      </c>
      <c r="N127" s="111" t="str">
        <f>IF(RES_hhdet_in_tes!N127=0,"",RES_hhdet_in_tes!N127/RES_hhdet_in_fec!N127)</f>
        <v/>
      </c>
      <c r="O127" s="111" t="str">
        <f>IF(RES_hhdet_in_tes!O127=0,"",RES_hhdet_in_tes!O127/RES_hhdet_in_fec!O127)</f>
        <v/>
      </c>
      <c r="P127" s="111" t="str">
        <f>IF(RES_hhdet_in_tes!P127=0,"",RES_hhdet_in_tes!P127/RES_hhdet_in_fec!P127)</f>
        <v/>
      </c>
      <c r="Q127" s="111" t="str">
        <f>IF(RES_hhdet_in_tes!Q127=0,"",RES_hhdet_in_tes!Q127/RES_hhdet_in_fec!Q127)</f>
        <v/>
      </c>
      <c r="R127" s="111" t="str">
        <f>IF(RES_hhdet_in_tes!R127=0,"",RES_hhdet_in_tes!R127/RES_hhdet_in_fec!R127)</f>
        <v/>
      </c>
      <c r="S127" s="111" t="str">
        <f>IF(RES_hhdet_in_tes!S127=0,"",RES_hhdet_in_tes!S127/RES_hhdet_in_fec!S127)</f>
        <v/>
      </c>
      <c r="T127" s="111" t="str">
        <f>IF(RES_hhdet_in_tes!T127=0,"",RES_hhdet_in_tes!T127/RES_hhdet_in_fec!T127)</f>
        <v/>
      </c>
      <c r="U127" s="111" t="str">
        <f>IF(RES_hhdet_in_tes!U127=0,"",RES_hhdet_in_tes!U127/RES_hhdet_in_fec!U127)</f>
        <v/>
      </c>
      <c r="V127" s="111" t="str">
        <f>IF(RES_hhdet_in_tes!V127=0,"",RES_hhdet_in_tes!V127/RES_hhdet_in_fec!V127)</f>
        <v/>
      </c>
      <c r="W127" s="111" t="str">
        <f>IF(RES_hhdet_in_tes!W127=0,"",RES_hhdet_in_tes!W127/RES_hhdet_in_fec!W127)</f>
        <v/>
      </c>
      <c r="DA127" s="63" t="s">
        <v>3705</v>
      </c>
    </row>
    <row r="128" spans="1:105" ht="12.95" customHeight="1" x14ac:dyDescent="0.25">
      <c r="A128" s="121" t="s">
        <v>92</v>
      </c>
      <c r="B128" s="124"/>
      <c r="C128" s="124" t="str">
        <f>IF(RES_hhdet_in_tes!C128=0,"",RES_hhdet_in_tes!C128/RES_hhdet_in_fec!C128)</f>
        <v/>
      </c>
      <c r="D128" s="124" t="str">
        <f>IF(RES_hhdet_in_tes!D128=0,"",RES_hhdet_in_tes!D128/RES_hhdet_in_fec!D128)</f>
        <v/>
      </c>
      <c r="E128" s="124" t="str">
        <f>IF(RES_hhdet_in_tes!E128=0,"",RES_hhdet_in_tes!E128/RES_hhdet_in_fec!E128)</f>
        <v/>
      </c>
      <c r="F128" s="124" t="str">
        <f>IF(RES_hhdet_in_tes!F128=0,"",RES_hhdet_in_tes!F128/RES_hhdet_in_fec!F128)</f>
        <v/>
      </c>
      <c r="G128" s="124" t="str">
        <f>IF(RES_hhdet_in_tes!G128=0,"",RES_hhdet_in_tes!G128/RES_hhdet_in_fec!G128)</f>
        <v/>
      </c>
      <c r="H128" s="124" t="str">
        <f>IF(RES_hhdet_in_tes!H128=0,"",RES_hhdet_in_tes!H128/RES_hhdet_in_fec!H128)</f>
        <v/>
      </c>
      <c r="I128" s="124" t="str">
        <f>IF(RES_hhdet_in_tes!I128=0,"",RES_hhdet_in_tes!I128/RES_hhdet_in_fec!I128)</f>
        <v/>
      </c>
      <c r="J128" s="124" t="str">
        <f>IF(RES_hhdet_in_tes!J128=0,"",RES_hhdet_in_tes!J128/RES_hhdet_in_fec!J128)</f>
        <v/>
      </c>
      <c r="K128" s="124" t="str">
        <f>IF(RES_hhdet_in_tes!K128=0,"",RES_hhdet_in_tes!K128/RES_hhdet_in_fec!K128)</f>
        <v/>
      </c>
      <c r="L128" s="124" t="str">
        <f>IF(RES_hhdet_in_tes!L128=0,"",RES_hhdet_in_tes!L128/RES_hhdet_in_fec!L128)</f>
        <v/>
      </c>
      <c r="M128" s="124" t="str">
        <f>IF(RES_hhdet_in_tes!M128=0,"",RES_hhdet_in_tes!M128/RES_hhdet_in_fec!M128)</f>
        <v/>
      </c>
      <c r="N128" s="124" t="str">
        <f>IF(RES_hhdet_in_tes!N128=0,"",RES_hhdet_in_tes!N128/RES_hhdet_in_fec!N128)</f>
        <v/>
      </c>
      <c r="O128" s="124" t="str">
        <f>IF(RES_hhdet_in_tes!O128=0,"",RES_hhdet_in_tes!O128/RES_hhdet_in_fec!O128)</f>
        <v/>
      </c>
      <c r="P128" s="124" t="str">
        <f>IF(RES_hhdet_in_tes!P128=0,"",RES_hhdet_in_tes!P128/RES_hhdet_in_fec!P128)</f>
        <v/>
      </c>
      <c r="Q128" s="124" t="str">
        <f>IF(RES_hhdet_in_tes!Q128=0,"",RES_hhdet_in_tes!Q128/RES_hhdet_in_fec!Q128)</f>
        <v/>
      </c>
      <c r="R128" s="124" t="str">
        <f>IF(RES_hhdet_in_tes!R128=0,"",RES_hhdet_in_tes!R128/RES_hhdet_in_fec!R128)</f>
        <v/>
      </c>
      <c r="S128" s="124" t="str">
        <f>IF(RES_hhdet_in_tes!S128=0,"",RES_hhdet_in_tes!S128/RES_hhdet_in_fec!S128)</f>
        <v/>
      </c>
      <c r="T128" s="124" t="str">
        <f>IF(RES_hhdet_in_tes!T128=0,"",RES_hhdet_in_tes!T128/RES_hhdet_in_fec!T128)</f>
        <v/>
      </c>
      <c r="U128" s="124" t="str">
        <f>IF(RES_hhdet_in_tes!U128=0,"",RES_hhdet_in_tes!U128/RES_hhdet_in_fec!U128)</f>
        <v/>
      </c>
      <c r="V128" s="124" t="str">
        <f>IF(RES_hhdet_in_tes!V128=0,"",RES_hhdet_in_tes!V128/RES_hhdet_in_fec!V128)</f>
        <v/>
      </c>
      <c r="W128" s="124" t="str">
        <f>IF(RES_hhdet_in_tes!W128=0,"",RES_hhdet_in_tes!W128/RES_hhdet_in_fec!W128)</f>
        <v/>
      </c>
      <c r="DA128" s="130" t="s">
        <v>3706</v>
      </c>
    </row>
    <row r="129" spans="1:105" ht="12" customHeight="1" x14ac:dyDescent="0.25">
      <c r="A129" s="97" t="s">
        <v>53</v>
      </c>
      <c r="B129" s="111"/>
      <c r="C129" s="111" t="str">
        <f>IF(RES_hhdet_in_tes!C129=0,"",RES_hhdet_in_tes!C129/RES_hhdet_in_fec!C129)</f>
        <v/>
      </c>
      <c r="D129" s="111" t="str">
        <f>IF(RES_hhdet_in_tes!D129=0,"",RES_hhdet_in_tes!D129/RES_hhdet_in_fec!D129)</f>
        <v/>
      </c>
      <c r="E129" s="111" t="str">
        <f>IF(RES_hhdet_in_tes!E129=0,"",RES_hhdet_in_tes!E129/RES_hhdet_in_fec!E129)</f>
        <v/>
      </c>
      <c r="F129" s="111" t="str">
        <f>IF(RES_hhdet_in_tes!F129=0,"",RES_hhdet_in_tes!F129/RES_hhdet_in_fec!F129)</f>
        <v/>
      </c>
      <c r="G129" s="111" t="str">
        <f>IF(RES_hhdet_in_tes!G129=0,"",RES_hhdet_in_tes!G129/RES_hhdet_in_fec!G129)</f>
        <v/>
      </c>
      <c r="H129" s="111" t="str">
        <f>IF(RES_hhdet_in_tes!H129=0,"",RES_hhdet_in_tes!H129/RES_hhdet_in_fec!H129)</f>
        <v/>
      </c>
      <c r="I129" s="111" t="str">
        <f>IF(RES_hhdet_in_tes!I129=0,"",RES_hhdet_in_tes!I129/RES_hhdet_in_fec!I129)</f>
        <v/>
      </c>
      <c r="J129" s="111" t="str">
        <f>IF(RES_hhdet_in_tes!J129=0,"",RES_hhdet_in_tes!J129/RES_hhdet_in_fec!J129)</f>
        <v/>
      </c>
      <c r="K129" s="111" t="str">
        <f>IF(RES_hhdet_in_tes!K129=0,"",RES_hhdet_in_tes!K129/RES_hhdet_in_fec!K129)</f>
        <v/>
      </c>
      <c r="L129" s="111" t="str">
        <f>IF(RES_hhdet_in_tes!L129=0,"",RES_hhdet_in_tes!L129/RES_hhdet_in_fec!L129)</f>
        <v/>
      </c>
      <c r="M129" s="111" t="str">
        <f>IF(RES_hhdet_in_tes!M129=0,"",RES_hhdet_in_tes!M129/RES_hhdet_in_fec!M129)</f>
        <v/>
      </c>
      <c r="N129" s="111" t="str">
        <f>IF(RES_hhdet_in_tes!N129=0,"",RES_hhdet_in_tes!N129/RES_hhdet_in_fec!N129)</f>
        <v/>
      </c>
      <c r="O129" s="111" t="str">
        <f>IF(RES_hhdet_in_tes!O129=0,"",RES_hhdet_in_tes!O129/RES_hhdet_in_fec!O129)</f>
        <v/>
      </c>
      <c r="P129" s="111" t="str">
        <f>IF(RES_hhdet_in_tes!P129=0,"",RES_hhdet_in_tes!P129/RES_hhdet_in_fec!P129)</f>
        <v/>
      </c>
      <c r="Q129" s="111" t="str">
        <f>IF(RES_hhdet_in_tes!Q129=0,"",RES_hhdet_in_tes!Q129/RES_hhdet_in_fec!Q129)</f>
        <v/>
      </c>
      <c r="R129" s="111" t="str">
        <f>IF(RES_hhdet_in_tes!R129=0,"",RES_hhdet_in_tes!R129/RES_hhdet_in_fec!R129)</f>
        <v/>
      </c>
      <c r="S129" s="111" t="str">
        <f>IF(RES_hhdet_in_tes!S129=0,"",RES_hhdet_in_tes!S129/RES_hhdet_in_fec!S129)</f>
        <v/>
      </c>
      <c r="T129" s="111" t="str">
        <f>IF(RES_hhdet_in_tes!T129=0,"",RES_hhdet_in_tes!T129/RES_hhdet_in_fec!T129)</f>
        <v/>
      </c>
      <c r="U129" s="111" t="str">
        <f>IF(RES_hhdet_in_tes!U129=0,"",RES_hhdet_in_tes!U129/RES_hhdet_in_fec!U129)</f>
        <v/>
      </c>
      <c r="V129" s="111" t="str">
        <f>IF(RES_hhdet_in_tes!V129=0,"",RES_hhdet_in_tes!V129/RES_hhdet_in_fec!V129)</f>
        <v/>
      </c>
      <c r="W129" s="111" t="str">
        <f>IF(RES_hhdet_in_tes!W129=0,"",RES_hhdet_in_tes!W129/RES_hhdet_in_fec!W129)</f>
        <v/>
      </c>
      <c r="DA129" s="63" t="s">
        <v>3707</v>
      </c>
    </row>
    <row r="130" spans="1:105" ht="12" customHeight="1" x14ac:dyDescent="0.25">
      <c r="A130" s="121" t="s">
        <v>55</v>
      </c>
      <c r="B130" s="124"/>
      <c r="C130" s="124" t="str">
        <f>IF(RES_hhdet_in_tes!C130=0,"",RES_hhdet_in_tes!C130/RES_hhdet_in_fec!C130)</f>
        <v/>
      </c>
      <c r="D130" s="124" t="str">
        <f>IF(RES_hhdet_in_tes!D130=0,"",RES_hhdet_in_tes!D130/RES_hhdet_in_fec!D130)</f>
        <v/>
      </c>
      <c r="E130" s="124" t="str">
        <f>IF(RES_hhdet_in_tes!E130=0,"",RES_hhdet_in_tes!E130/RES_hhdet_in_fec!E130)</f>
        <v/>
      </c>
      <c r="F130" s="124" t="str">
        <f>IF(RES_hhdet_in_tes!F130=0,"",RES_hhdet_in_tes!F130/RES_hhdet_in_fec!F130)</f>
        <v/>
      </c>
      <c r="G130" s="124" t="str">
        <f>IF(RES_hhdet_in_tes!G130=0,"",RES_hhdet_in_tes!G130/RES_hhdet_in_fec!G130)</f>
        <v/>
      </c>
      <c r="H130" s="124" t="str">
        <f>IF(RES_hhdet_in_tes!H130=0,"",RES_hhdet_in_tes!H130/RES_hhdet_in_fec!H130)</f>
        <v/>
      </c>
      <c r="I130" s="124" t="str">
        <f>IF(RES_hhdet_in_tes!I130=0,"",RES_hhdet_in_tes!I130/RES_hhdet_in_fec!I130)</f>
        <v/>
      </c>
      <c r="J130" s="124" t="str">
        <f>IF(RES_hhdet_in_tes!J130=0,"",RES_hhdet_in_tes!J130/RES_hhdet_in_fec!J130)</f>
        <v/>
      </c>
      <c r="K130" s="124" t="str">
        <f>IF(RES_hhdet_in_tes!K130=0,"",RES_hhdet_in_tes!K130/RES_hhdet_in_fec!K130)</f>
        <v/>
      </c>
      <c r="L130" s="124" t="str">
        <f>IF(RES_hhdet_in_tes!L130=0,"",RES_hhdet_in_tes!L130/RES_hhdet_in_fec!L130)</f>
        <v/>
      </c>
      <c r="M130" s="124" t="str">
        <f>IF(RES_hhdet_in_tes!M130=0,"",RES_hhdet_in_tes!M130/RES_hhdet_in_fec!M130)</f>
        <v/>
      </c>
      <c r="N130" s="124" t="str">
        <f>IF(RES_hhdet_in_tes!N130=0,"",RES_hhdet_in_tes!N130/RES_hhdet_in_fec!N130)</f>
        <v/>
      </c>
      <c r="O130" s="124" t="str">
        <f>IF(RES_hhdet_in_tes!O130=0,"",RES_hhdet_in_tes!O130/RES_hhdet_in_fec!O130)</f>
        <v/>
      </c>
      <c r="P130" s="124" t="str">
        <f>IF(RES_hhdet_in_tes!P130=0,"",RES_hhdet_in_tes!P130/RES_hhdet_in_fec!P130)</f>
        <v/>
      </c>
      <c r="Q130" s="124" t="str">
        <f>IF(RES_hhdet_in_tes!Q130=0,"",RES_hhdet_in_tes!Q130/RES_hhdet_in_fec!Q130)</f>
        <v/>
      </c>
      <c r="R130" s="124" t="str">
        <f>IF(RES_hhdet_in_tes!R130=0,"",RES_hhdet_in_tes!R130/RES_hhdet_in_fec!R130)</f>
        <v/>
      </c>
      <c r="S130" s="124" t="str">
        <f>IF(RES_hhdet_in_tes!S130=0,"",RES_hhdet_in_tes!S130/RES_hhdet_in_fec!S130)</f>
        <v/>
      </c>
      <c r="T130" s="124" t="str">
        <f>IF(RES_hhdet_in_tes!T130=0,"",RES_hhdet_in_tes!T130/RES_hhdet_in_fec!T130)</f>
        <v/>
      </c>
      <c r="U130" s="124" t="str">
        <f>IF(RES_hhdet_in_tes!U130=0,"",RES_hhdet_in_tes!U130/RES_hhdet_in_fec!U130)</f>
        <v/>
      </c>
      <c r="V130" s="124" t="str">
        <f>IF(RES_hhdet_in_tes!V130=0,"",RES_hhdet_in_tes!V130/RES_hhdet_in_fec!V130)</f>
        <v/>
      </c>
      <c r="W130" s="124" t="str">
        <f>IF(RES_hhdet_in_tes!W130=0,"",RES_hhdet_in_tes!W130/RES_hhdet_in_fec!W130)</f>
        <v/>
      </c>
      <c r="DA130" s="130" t="s">
        <v>3708</v>
      </c>
    </row>
    <row r="131" spans="1:105" ht="12" customHeight="1" x14ac:dyDescent="0.25">
      <c r="A131" s="97" t="s">
        <v>128</v>
      </c>
      <c r="B131" s="111"/>
      <c r="C131" s="111" t="str">
        <f>IF(RES_hhdet_in_tes!C131=0,"",RES_hhdet_in_tes!C131/RES_hhdet_in_fec!C131)</f>
        <v/>
      </c>
      <c r="D131" s="111" t="str">
        <f>IF(RES_hhdet_in_tes!D131=0,"",RES_hhdet_in_tes!D131/RES_hhdet_in_fec!D131)</f>
        <v/>
      </c>
      <c r="E131" s="111" t="str">
        <f>IF(RES_hhdet_in_tes!E131=0,"",RES_hhdet_in_tes!E131/RES_hhdet_in_fec!E131)</f>
        <v/>
      </c>
      <c r="F131" s="111" t="str">
        <f>IF(RES_hhdet_in_tes!F131=0,"",RES_hhdet_in_tes!F131/RES_hhdet_in_fec!F131)</f>
        <v/>
      </c>
      <c r="G131" s="111" t="str">
        <f>IF(RES_hhdet_in_tes!G131=0,"",RES_hhdet_in_tes!G131/RES_hhdet_in_fec!G131)</f>
        <v/>
      </c>
      <c r="H131" s="111" t="str">
        <f>IF(RES_hhdet_in_tes!H131=0,"",RES_hhdet_in_tes!H131/RES_hhdet_in_fec!H131)</f>
        <v/>
      </c>
      <c r="I131" s="111" t="str">
        <f>IF(RES_hhdet_in_tes!I131=0,"",RES_hhdet_in_tes!I131/RES_hhdet_in_fec!I131)</f>
        <v/>
      </c>
      <c r="J131" s="111" t="str">
        <f>IF(RES_hhdet_in_tes!J131=0,"",RES_hhdet_in_tes!J131/RES_hhdet_in_fec!J131)</f>
        <v/>
      </c>
      <c r="K131" s="111" t="str">
        <f>IF(RES_hhdet_in_tes!K131=0,"",RES_hhdet_in_tes!K131/RES_hhdet_in_fec!K131)</f>
        <v/>
      </c>
      <c r="L131" s="111" t="str">
        <f>IF(RES_hhdet_in_tes!L131=0,"",RES_hhdet_in_tes!L131/RES_hhdet_in_fec!L131)</f>
        <v/>
      </c>
      <c r="M131" s="111" t="str">
        <f>IF(RES_hhdet_in_tes!M131=0,"",RES_hhdet_in_tes!M131/RES_hhdet_in_fec!M131)</f>
        <v/>
      </c>
      <c r="N131" s="111" t="str">
        <f>IF(RES_hhdet_in_tes!N131=0,"",RES_hhdet_in_tes!N131/RES_hhdet_in_fec!N131)</f>
        <v/>
      </c>
      <c r="O131" s="111" t="str">
        <f>IF(RES_hhdet_in_tes!O131=0,"",RES_hhdet_in_tes!O131/RES_hhdet_in_fec!O131)</f>
        <v/>
      </c>
      <c r="P131" s="111" t="str">
        <f>IF(RES_hhdet_in_tes!P131=0,"",RES_hhdet_in_tes!P131/RES_hhdet_in_fec!P131)</f>
        <v/>
      </c>
      <c r="Q131" s="111" t="str">
        <f>IF(RES_hhdet_in_tes!Q131=0,"",RES_hhdet_in_tes!Q131/RES_hhdet_in_fec!Q131)</f>
        <v/>
      </c>
      <c r="R131" s="111" t="str">
        <f>IF(RES_hhdet_in_tes!R131=0,"",RES_hhdet_in_tes!R131/RES_hhdet_in_fec!R131)</f>
        <v/>
      </c>
      <c r="S131" s="111" t="str">
        <f>IF(RES_hhdet_in_tes!S131=0,"",RES_hhdet_in_tes!S131/RES_hhdet_in_fec!S131)</f>
        <v/>
      </c>
      <c r="T131" s="111" t="str">
        <f>IF(RES_hhdet_in_tes!T131=0,"",RES_hhdet_in_tes!T131/RES_hhdet_in_fec!T131)</f>
        <v/>
      </c>
      <c r="U131" s="111" t="str">
        <f>IF(RES_hhdet_in_tes!U131=0,"",RES_hhdet_in_tes!U131/RES_hhdet_in_fec!U131)</f>
        <v/>
      </c>
      <c r="V131" s="111" t="str">
        <f>IF(RES_hhdet_in_tes!V131=0,"",RES_hhdet_in_tes!V131/RES_hhdet_in_fec!V131)</f>
        <v/>
      </c>
      <c r="W131" s="111" t="str">
        <f>IF(RES_hhdet_in_tes!W131=0,"",RES_hhdet_in_tes!W131/RES_hhdet_in_fec!W131)</f>
        <v/>
      </c>
      <c r="DA131" s="63" t="s">
        <v>3709</v>
      </c>
    </row>
    <row r="132" spans="1:105" ht="12" customHeight="1" x14ac:dyDescent="0.25">
      <c r="A132" s="97" t="s">
        <v>127</v>
      </c>
      <c r="B132" s="111"/>
      <c r="C132" s="111" t="str">
        <f>IF(RES_hhdet_in_tes!C132=0,"",RES_hhdet_in_tes!C132/RES_hhdet_in_fec!C132)</f>
        <v/>
      </c>
      <c r="D132" s="111" t="str">
        <f>IF(RES_hhdet_in_tes!D132=0,"",RES_hhdet_in_tes!D132/RES_hhdet_in_fec!D132)</f>
        <v/>
      </c>
      <c r="E132" s="111" t="str">
        <f>IF(RES_hhdet_in_tes!E132=0,"",RES_hhdet_in_tes!E132/RES_hhdet_in_fec!E132)</f>
        <v/>
      </c>
      <c r="F132" s="111" t="str">
        <f>IF(RES_hhdet_in_tes!F132=0,"",RES_hhdet_in_tes!F132/RES_hhdet_in_fec!F132)</f>
        <v/>
      </c>
      <c r="G132" s="111" t="str">
        <f>IF(RES_hhdet_in_tes!G132=0,"",RES_hhdet_in_tes!G132/RES_hhdet_in_fec!G132)</f>
        <v/>
      </c>
      <c r="H132" s="111" t="str">
        <f>IF(RES_hhdet_in_tes!H132=0,"",RES_hhdet_in_tes!H132/RES_hhdet_in_fec!H132)</f>
        <v/>
      </c>
      <c r="I132" s="111" t="str">
        <f>IF(RES_hhdet_in_tes!I132=0,"",RES_hhdet_in_tes!I132/RES_hhdet_in_fec!I132)</f>
        <v/>
      </c>
      <c r="J132" s="111" t="str">
        <f>IF(RES_hhdet_in_tes!J132=0,"",RES_hhdet_in_tes!J132/RES_hhdet_in_fec!J132)</f>
        <v/>
      </c>
      <c r="K132" s="111" t="str">
        <f>IF(RES_hhdet_in_tes!K132=0,"",RES_hhdet_in_tes!K132/RES_hhdet_in_fec!K132)</f>
        <v/>
      </c>
      <c r="L132" s="111" t="str">
        <f>IF(RES_hhdet_in_tes!L132=0,"",RES_hhdet_in_tes!L132/RES_hhdet_in_fec!L132)</f>
        <v/>
      </c>
      <c r="M132" s="111" t="str">
        <f>IF(RES_hhdet_in_tes!M132=0,"",RES_hhdet_in_tes!M132/RES_hhdet_in_fec!M132)</f>
        <v/>
      </c>
      <c r="N132" s="111" t="str">
        <f>IF(RES_hhdet_in_tes!N132=0,"",RES_hhdet_in_tes!N132/RES_hhdet_in_fec!N132)</f>
        <v/>
      </c>
      <c r="O132" s="111" t="str">
        <f>IF(RES_hhdet_in_tes!O132=0,"",RES_hhdet_in_tes!O132/RES_hhdet_in_fec!O132)</f>
        <v/>
      </c>
      <c r="P132" s="111" t="str">
        <f>IF(RES_hhdet_in_tes!P132=0,"",RES_hhdet_in_tes!P132/RES_hhdet_in_fec!P132)</f>
        <v/>
      </c>
      <c r="Q132" s="111" t="str">
        <f>IF(RES_hhdet_in_tes!Q132=0,"",RES_hhdet_in_tes!Q132/RES_hhdet_in_fec!Q132)</f>
        <v/>
      </c>
      <c r="R132" s="111" t="str">
        <f>IF(RES_hhdet_in_tes!R132=0,"",RES_hhdet_in_tes!R132/RES_hhdet_in_fec!R132)</f>
        <v/>
      </c>
      <c r="S132" s="111" t="str">
        <f>IF(RES_hhdet_in_tes!S132=0,"",RES_hhdet_in_tes!S132/RES_hhdet_in_fec!S132)</f>
        <v/>
      </c>
      <c r="T132" s="111" t="str">
        <f>IF(RES_hhdet_in_tes!T132=0,"",RES_hhdet_in_tes!T132/RES_hhdet_in_fec!T132)</f>
        <v/>
      </c>
      <c r="U132" s="111" t="str">
        <f>IF(RES_hhdet_in_tes!U132=0,"",RES_hhdet_in_tes!U132/RES_hhdet_in_fec!U132)</f>
        <v/>
      </c>
      <c r="V132" s="111" t="str">
        <f>IF(RES_hhdet_in_tes!V132=0,"",RES_hhdet_in_tes!V132/RES_hhdet_in_fec!V132)</f>
        <v/>
      </c>
      <c r="W132" s="111" t="str">
        <f>IF(RES_hhdet_in_tes!W132=0,"",RES_hhdet_in_tes!W132/RES_hhdet_in_fec!W132)</f>
        <v/>
      </c>
      <c r="DA132" s="63" t="s">
        <v>3710</v>
      </c>
    </row>
    <row r="133" spans="1:105" ht="12" customHeight="1" x14ac:dyDescent="0.25">
      <c r="A133" s="100" t="s">
        <v>203</v>
      </c>
      <c r="B133" s="112"/>
      <c r="C133" s="112" t="str">
        <f>IF(RES_hhdet_in_tes!C133=0,"",RES_hhdet_in_tes!C133/RES_hhdet_in_fec!C133)</f>
        <v/>
      </c>
      <c r="D133" s="112" t="str">
        <f>IF(RES_hhdet_in_tes!D133=0,"",RES_hhdet_in_tes!D133/RES_hhdet_in_fec!D133)</f>
        <v/>
      </c>
      <c r="E133" s="112" t="str">
        <f>IF(RES_hhdet_in_tes!E133=0,"",RES_hhdet_in_tes!E133/RES_hhdet_in_fec!E133)</f>
        <v/>
      </c>
      <c r="F133" s="112" t="str">
        <f>IF(RES_hhdet_in_tes!F133=0,"",RES_hhdet_in_tes!F133/RES_hhdet_in_fec!F133)</f>
        <v/>
      </c>
      <c r="G133" s="112" t="str">
        <f>IF(RES_hhdet_in_tes!G133=0,"",RES_hhdet_in_tes!G133/RES_hhdet_in_fec!G133)</f>
        <v/>
      </c>
      <c r="H133" s="112" t="str">
        <f>IF(RES_hhdet_in_tes!H133=0,"",RES_hhdet_in_tes!H133/RES_hhdet_in_fec!H133)</f>
        <v/>
      </c>
      <c r="I133" s="112" t="str">
        <f>IF(RES_hhdet_in_tes!I133=0,"",RES_hhdet_in_tes!I133/RES_hhdet_in_fec!I133)</f>
        <v/>
      </c>
      <c r="J133" s="112" t="str">
        <f>IF(RES_hhdet_in_tes!J133=0,"",RES_hhdet_in_tes!J133/RES_hhdet_in_fec!J133)</f>
        <v/>
      </c>
      <c r="K133" s="112" t="str">
        <f>IF(RES_hhdet_in_tes!K133=0,"",RES_hhdet_in_tes!K133/RES_hhdet_in_fec!K133)</f>
        <v/>
      </c>
      <c r="L133" s="112" t="str">
        <f>IF(RES_hhdet_in_tes!L133=0,"",RES_hhdet_in_tes!L133/RES_hhdet_in_fec!L133)</f>
        <v/>
      </c>
      <c r="M133" s="112" t="str">
        <f>IF(RES_hhdet_in_tes!M133=0,"",RES_hhdet_in_tes!M133/RES_hhdet_in_fec!M133)</f>
        <v/>
      </c>
      <c r="N133" s="112" t="str">
        <f>IF(RES_hhdet_in_tes!N133=0,"",RES_hhdet_in_tes!N133/RES_hhdet_in_fec!N133)</f>
        <v/>
      </c>
      <c r="O133" s="112" t="str">
        <f>IF(RES_hhdet_in_tes!O133=0,"",RES_hhdet_in_tes!O133/RES_hhdet_in_fec!O133)</f>
        <v/>
      </c>
      <c r="P133" s="112" t="str">
        <f>IF(RES_hhdet_in_tes!P133=0,"",RES_hhdet_in_tes!P133/RES_hhdet_in_fec!P133)</f>
        <v/>
      </c>
      <c r="Q133" s="112" t="str">
        <f>IF(RES_hhdet_in_tes!Q133=0,"",RES_hhdet_in_tes!Q133/RES_hhdet_in_fec!Q133)</f>
        <v/>
      </c>
      <c r="R133" s="112" t="str">
        <f>IF(RES_hhdet_in_tes!R133=0,"",RES_hhdet_in_tes!R133/RES_hhdet_in_fec!R133)</f>
        <v/>
      </c>
      <c r="S133" s="112" t="str">
        <f>IF(RES_hhdet_in_tes!S133=0,"",RES_hhdet_in_tes!S133/RES_hhdet_in_fec!S133)</f>
        <v/>
      </c>
      <c r="T133" s="112" t="str">
        <f>IF(RES_hhdet_in_tes!T133=0,"",RES_hhdet_in_tes!T133/RES_hhdet_in_fec!T133)</f>
        <v/>
      </c>
      <c r="U133" s="112" t="str">
        <f>IF(RES_hhdet_in_tes!U133=0,"",RES_hhdet_in_tes!U133/RES_hhdet_in_fec!U133)</f>
        <v/>
      </c>
      <c r="V133" s="112" t="str">
        <f>IF(RES_hhdet_in_tes!V133=0,"",RES_hhdet_in_tes!V133/RES_hhdet_in_fec!V133)</f>
        <v/>
      </c>
      <c r="W133" s="112" t="str">
        <f>IF(RES_hhdet_in_tes!W133=0,"",RES_hhdet_in_tes!W133/RES_hhdet_in_fec!W133)</f>
        <v/>
      </c>
      <c r="DA133" s="131" t="s">
        <v>3711</v>
      </c>
    </row>
    <row r="134" spans="1:105" ht="12" customHeight="1" x14ac:dyDescent="0.25">
      <c r="A134" s="103" t="s">
        <v>52</v>
      </c>
      <c r="B134" s="113"/>
      <c r="C134" s="113" t="str">
        <f>IF(RES_hhdet_in_tes!C134=0,"",RES_hhdet_in_tes!C134/RES_hhdet_in_fec!C134)</f>
        <v/>
      </c>
      <c r="D134" s="113" t="str">
        <f>IF(RES_hhdet_in_tes!D134=0,"",RES_hhdet_in_tes!D134/RES_hhdet_in_fec!D134)</f>
        <v/>
      </c>
      <c r="E134" s="113" t="str">
        <f>IF(RES_hhdet_in_tes!E134=0,"",RES_hhdet_in_tes!E134/RES_hhdet_in_fec!E134)</f>
        <v/>
      </c>
      <c r="F134" s="113" t="str">
        <f>IF(RES_hhdet_in_tes!F134=0,"",RES_hhdet_in_tes!F134/RES_hhdet_in_fec!F134)</f>
        <v/>
      </c>
      <c r="G134" s="113" t="str">
        <f>IF(RES_hhdet_in_tes!G134=0,"",RES_hhdet_in_tes!G134/RES_hhdet_in_fec!G134)</f>
        <v/>
      </c>
      <c r="H134" s="113" t="str">
        <f>IF(RES_hhdet_in_tes!H134=0,"",RES_hhdet_in_tes!H134/RES_hhdet_in_fec!H134)</f>
        <v/>
      </c>
      <c r="I134" s="113" t="str">
        <f>IF(RES_hhdet_in_tes!I134=0,"",RES_hhdet_in_tes!I134/RES_hhdet_in_fec!I134)</f>
        <v/>
      </c>
      <c r="J134" s="113" t="str">
        <f>IF(RES_hhdet_in_tes!J134=0,"",RES_hhdet_in_tes!J134/RES_hhdet_in_fec!J134)</f>
        <v/>
      </c>
      <c r="K134" s="113" t="str">
        <f>IF(RES_hhdet_in_tes!K134=0,"",RES_hhdet_in_tes!K134/RES_hhdet_in_fec!K134)</f>
        <v/>
      </c>
      <c r="L134" s="113" t="str">
        <f>IF(RES_hhdet_in_tes!L134=0,"",RES_hhdet_in_tes!L134/RES_hhdet_in_fec!L134)</f>
        <v/>
      </c>
      <c r="M134" s="113" t="str">
        <f>IF(RES_hhdet_in_tes!M134=0,"",RES_hhdet_in_tes!M134/RES_hhdet_in_fec!M134)</f>
        <v/>
      </c>
      <c r="N134" s="113" t="str">
        <f>IF(RES_hhdet_in_tes!N134=0,"",RES_hhdet_in_tes!N134/RES_hhdet_in_fec!N134)</f>
        <v/>
      </c>
      <c r="O134" s="113" t="str">
        <f>IF(RES_hhdet_in_tes!O134=0,"",RES_hhdet_in_tes!O134/RES_hhdet_in_fec!O134)</f>
        <v/>
      </c>
      <c r="P134" s="113" t="str">
        <f>IF(RES_hhdet_in_tes!P134=0,"",RES_hhdet_in_tes!P134/RES_hhdet_in_fec!P134)</f>
        <v/>
      </c>
      <c r="Q134" s="113" t="str">
        <f>IF(RES_hhdet_in_tes!Q134=0,"",RES_hhdet_in_tes!Q134/RES_hhdet_in_fec!Q134)</f>
        <v/>
      </c>
      <c r="R134" s="113" t="str">
        <f>IF(RES_hhdet_in_tes!R134=0,"",RES_hhdet_in_tes!R134/RES_hhdet_in_fec!R134)</f>
        <v/>
      </c>
      <c r="S134" s="113" t="str">
        <f>IF(RES_hhdet_in_tes!S134=0,"",RES_hhdet_in_tes!S134/RES_hhdet_in_fec!S134)</f>
        <v/>
      </c>
      <c r="T134" s="113" t="str">
        <f>IF(RES_hhdet_in_tes!T134=0,"",RES_hhdet_in_tes!T134/RES_hhdet_in_fec!T134)</f>
        <v/>
      </c>
      <c r="U134" s="113" t="str">
        <f>IF(RES_hhdet_in_tes!U134=0,"",RES_hhdet_in_tes!U134/RES_hhdet_in_fec!U134)</f>
        <v/>
      </c>
      <c r="V134" s="113" t="str">
        <f>IF(RES_hhdet_in_tes!V134=0,"",RES_hhdet_in_tes!V134/RES_hhdet_in_fec!V134)</f>
        <v/>
      </c>
      <c r="W134" s="113" t="str">
        <f>IF(RES_hhdet_in_tes!W134=0,"",RES_hhdet_in_tes!W134/RES_hhdet_in_fec!W134)</f>
        <v/>
      </c>
      <c r="DA134" s="132" t="s">
        <v>3712</v>
      </c>
    </row>
    <row r="135" spans="1:105" ht="12" customHeight="1" x14ac:dyDescent="0.25">
      <c r="A135" s="106" t="s">
        <v>122</v>
      </c>
      <c r="B135" s="112"/>
      <c r="C135" s="112" t="str">
        <f>IF(RES_hhdet_in_tes!C135=0,"",RES_hhdet_in_tes!C135/RES_hhdet_in_fec!C135)</f>
        <v/>
      </c>
      <c r="D135" s="112" t="str">
        <f>IF(RES_hhdet_in_tes!D135=0,"",RES_hhdet_in_tes!D135/RES_hhdet_in_fec!D135)</f>
        <v/>
      </c>
      <c r="E135" s="112" t="str">
        <f>IF(RES_hhdet_in_tes!E135=0,"",RES_hhdet_in_tes!E135/RES_hhdet_in_fec!E135)</f>
        <v/>
      </c>
      <c r="F135" s="112" t="str">
        <f>IF(RES_hhdet_in_tes!F135=0,"",RES_hhdet_in_tes!F135/RES_hhdet_in_fec!F135)</f>
        <v/>
      </c>
      <c r="G135" s="112" t="str">
        <f>IF(RES_hhdet_in_tes!G135=0,"",RES_hhdet_in_tes!G135/RES_hhdet_in_fec!G135)</f>
        <v/>
      </c>
      <c r="H135" s="112" t="str">
        <f>IF(RES_hhdet_in_tes!H135=0,"",RES_hhdet_in_tes!H135/RES_hhdet_in_fec!H135)</f>
        <v/>
      </c>
      <c r="I135" s="112" t="str">
        <f>IF(RES_hhdet_in_tes!I135=0,"",RES_hhdet_in_tes!I135/RES_hhdet_in_fec!I135)</f>
        <v/>
      </c>
      <c r="J135" s="112" t="str">
        <f>IF(RES_hhdet_in_tes!J135=0,"",RES_hhdet_in_tes!J135/RES_hhdet_in_fec!J135)</f>
        <v/>
      </c>
      <c r="K135" s="112" t="str">
        <f>IF(RES_hhdet_in_tes!K135=0,"",RES_hhdet_in_tes!K135/RES_hhdet_in_fec!K135)</f>
        <v/>
      </c>
      <c r="L135" s="112" t="str">
        <f>IF(RES_hhdet_in_tes!L135=0,"",RES_hhdet_in_tes!L135/RES_hhdet_in_fec!L135)</f>
        <v/>
      </c>
      <c r="M135" s="112" t="str">
        <f>IF(RES_hhdet_in_tes!M135=0,"",RES_hhdet_in_tes!M135/RES_hhdet_in_fec!M135)</f>
        <v/>
      </c>
      <c r="N135" s="112" t="str">
        <f>IF(RES_hhdet_in_tes!N135=0,"",RES_hhdet_in_tes!N135/RES_hhdet_in_fec!N135)</f>
        <v/>
      </c>
      <c r="O135" s="112" t="str">
        <f>IF(RES_hhdet_in_tes!O135=0,"",RES_hhdet_in_tes!O135/RES_hhdet_in_fec!O135)</f>
        <v/>
      </c>
      <c r="P135" s="112" t="str">
        <f>IF(RES_hhdet_in_tes!P135=0,"",RES_hhdet_in_tes!P135/RES_hhdet_in_fec!P135)</f>
        <v/>
      </c>
      <c r="Q135" s="112" t="str">
        <f>IF(RES_hhdet_in_tes!Q135=0,"",RES_hhdet_in_tes!Q135/RES_hhdet_in_fec!Q135)</f>
        <v/>
      </c>
      <c r="R135" s="112" t="str">
        <f>IF(RES_hhdet_in_tes!R135=0,"",RES_hhdet_in_tes!R135/RES_hhdet_in_fec!R135)</f>
        <v/>
      </c>
      <c r="S135" s="112" t="str">
        <f>IF(RES_hhdet_in_tes!S135=0,"",RES_hhdet_in_tes!S135/RES_hhdet_in_fec!S135)</f>
        <v/>
      </c>
      <c r="T135" s="112" t="str">
        <f>IF(RES_hhdet_in_tes!T135=0,"",RES_hhdet_in_tes!T135/RES_hhdet_in_fec!T135)</f>
        <v/>
      </c>
      <c r="U135" s="112" t="str">
        <f>IF(RES_hhdet_in_tes!U135=0,"",RES_hhdet_in_tes!U135/RES_hhdet_in_fec!U135)</f>
        <v/>
      </c>
      <c r="V135" s="112" t="str">
        <f>IF(RES_hhdet_in_tes!V135=0,"",RES_hhdet_in_tes!V135/RES_hhdet_in_fec!V135)</f>
        <v/>
      </c>
      <c r="W135" s="112" t="str">
        <f>IF(RES_hhdet_in_tes!W135=0,"",RES_hhdet_in_tes!W135/RES_hhdet_in_fec!W135)</f>
        <v/>
      </c>
      <c r="DA135" s="131" t="s">
        <v>3713</v>
      </c>
    </row>
    <row r="136" spans="1:105" ht="12" customHeight="1" x14ac:dyDescent="0.25">
      <c r="A136" s="107" t="s">
        <v>121</v>
      </c>
      <c r="B136" s="113"/>
      <c r="C136" s="113" t="str">
        <f>IF(RES_hhdet_in_tes!C136=0,"",RES_hhdet_in_tes!C136/RES_hhdet_in_fec!C136)</f>
        <v/>
      </c>
      <c r="D136" s="113" t="str">
        <f>IF(RES_hhdet_in_tes!D136=0,"",RES_hhdet_in_tes!D136/RES_hhdet_in_fec!D136)</f>
        <v/>
      </c>
      <c r="E136" s="113" t="str">
        <f>IF(RES_hhdet_in_tes!E136=0,"",RES_hhdet_in_tes!E136/RES_hhdet_in_fec!E136)</f>
        <v/>
      </c>
      <c r="F136" s="113" t="str">
        <f>IF(RES_hhdet_in_tes!F136=0,"",RES_hhdet_in_tes!F136/RES_hhdet_in_fec!F136)</f>
        <v/>
      </c>
      <c r="G136" s="113" t="str">
        <f>IF(RES_hhdet_in_tes!G136=0,"",RES_hhdet_in_tes!G136/RES_hhdet_in_fec!G136)</f>
        <v/>
      </c>
      <c r="H136" s="113" t="str">
        <f>IF(RES_hhdet_in_tes!H136=0,"",RES_hhdet_in_tes!H136/RES_hhdet_in_fec!H136)</f>
        <v/>
      </c>
      <c r="I136" s="113" t="str">
        <f>IF(RES_hhdet_in_tes!I136=0,"",RES_hhdet_in_tes!I136/RES_hhdet_in_fec!I136)</f>
        <v/>
      </c>
      <c r="J136" s="113" t="str">
        <f>IF(RES_hhdet_in_tes!J136=0,"",RES_hhdet_in_tes!J136/RES_hhdet_in_fec!J136)</f>
        <v/>
      </c>
      <c r="K136" s="113" t="str">
        <f>IF(RES_hhdet_in_tes!K136=0,"",RES_hhdet_in_tes!K136/RES_hhdet_in_fec!K136)</f>
        <v/>
      </c>
      <c r="L136" s="113" t="str">
        <f>IF(RES_hhdet_in_tes!L136=0,"",RES_hhdet_in_tes!L136/RES_hhdet_in_fec!L136)</f>
        <v/>
      </c>
      <c r="M136" s="113" t="str">
        <f>IF(RES_hhdet_in_tes!M136=0,"",RES_hhdet_in_tes!M136/RES_hhdet_in_fec!M136)</f>
        <v/>
      </c>
      <c r="N136" s="113" t="str">
        <f>IF(RES_hhdet_in_tes!N136=0,"",RES_hhdet_in_tes!N136/RES_hhdet_in_fec!N136)</f>
        <v/>
      </c>
      <c r="O136" s="113" t="str">
        <f>IF(RES_hhdet_in_tes!O136=0,"",RES_hhdet_in_tes!O136/RES_hhdet_in_fec!O136)</f>
        <v/>
      </c>
      <c r="P136" s="113" t="str">
        <f>IF(RES_hhdet_in_tes!P136=0,"",RES_hhdet_in_tes!P136/RES_hhdet_in_fec!P136)</f>
        <v/>
      </c>
      <c r="Q136" s="113" t="str">
        <f>IF(RES_hhdet_in_tes!Q136=0,"",RES_hhdet_in_tes!Q136/RES_hhdet_in_fec!Q136)</f>
        <v/>
      </c>
      <c r="R136" s="113" t="str">
        <f>IF(RES_hhdet_in_tes!R136=0,"",RES_hhdet_in_tes!R136/RES_hhdet_in_fec!R136)</f>
        <v/>
      </c>
      <c r="S136" s="113" t="str">
        <f>IF(RES_hhdet_in_tes!S136=0,"",RES_hhdet_in_tes!S136/RES_hhdet_in_fec!S136)</f>
        <v/>
      </c>
      <c r="T136" s="113" t="str">
        <f>IF(RES_hhdet_in_tes!T136=0,"",RES_hhdet_in_tes!T136/RES_hhdet_in_fec!T136)</f>
        <v/>
      </c>
      <c r="U136" s="113" t="str">
        <f>IF(RES_hhdet_in_tes!U136=0,"",RES_hhdet_in_tes!U136/RES_hhdet_in_fec!U136)</f>
        <v/>
      </c>
      <c r="V136" s="113" t="str">
        <f>IF(RES_hhdet_in_tes!V136=0,"",RES_hhdet_in_tes!V136/RES_hhdet_in_fec!V136)</f>
        <v/>
      </c>
      <c r="W136" s="113" t="str">
        <f>IF(RES_hhdet_in_tes!W136=0,"",RES_hhdet_in_tes!W136/RES_hhdet_in_fec!W136)</f>
        <v/>
      </c>
      <c r="DA136" s="132" t="s">
        <v>3714</v>
      </c>
    </row>
    <row r="137" spans="1:105" ht="12" customHeight="1" x14ac:dyDescent="0.25">
      <c r="A137" s="108" t="s">
        <v>53</v>
      </c>
      <c r="B137" s="111"/>
      <c r="C137" s="111" t="str">
        <f>IF(RES_hhdet_in_tes!C137=0,"",RES_hhdet_in_tes!C137/RES_hhdet_in_fec!C137)</f>
        <v/>
      </c>
      <c r="D137" s="111" t="str">
        <f>IF(RES_hhdet_in_tes!D137=0,"",RES_hhdet_in_tes!D137/RES_hhdet_in_fec!D137)</f>
        <v/>
      </c>
      <c r="E137" s="111" t="str">
        <f>IF(RES_hhdet_in_tes!E137=0,"",RES_hhdet_in_tes!E137/RES_hhdet_in_fec!E137)</f>
        <v/>
      </c>
      <c r="F137" s="111" t="str">
        <f>IF(RES_hhdet_in_tes!F137=0,"",RES_hhdet_in_tes!F137/RES_hhdet_in_fec!F137)</f>
        <v/>
      </c>
      <c r="G137" s="111" t="str">
        <f>IF(RES_hhdet_in_tes!G137=0,"",RES_hhdet_in_tes!G137/RES_hhdet_in_fec!G137)</f>
        <v/>
      </c>
      <c r="H137" s="111" t="str">
        <f>IF(RES_hhdet_in_tes!H137=0,"",RES_hhdet_in_tes!H137/RES_hhdet_in_fec!H137)</f>
        <v/>
      </c>
      <c r="I137" s="111" t="str">
        <f>IF(RES_hhdet_in_tes!I137=0,"",RES_hhdet_in_tes!I137/RES_hhdet_in_fec!I137)</f>
        <v/>
      </c>
      <c r="J137" s="111" t="str">
        <f>IF(RES_hhdet_in_tes!J137=0,"",RES_hhdet_in_tes!J137/RES_hhdet_in_fec!J137)</f>
        <v/>
      </c>
      <c r="K137" s="111" t="str">
        <f>IF(RES_hhdet_in_tes!K137=0,"",RES_hhdet_in_tes!K137/RES_hhdet_in_fec!K137)</f>
        <v/>
      </c>
      <c r="L137" s="111" t="str">
        <f>IF(RES_hhdet_in_tes!L137=0,"",RES_hhdet_in_tes!L137/RES_hhdet_in_fec!L137)</f>
        <v/>
      </c>
      <c r="M137" s="111" t="str">
        <f>IF(RES_hhdet_in_tes!M137=0,"",RES_hhdet_in_tes!M137/RES_hhdet_in_fec!M137)</f>
        <v/>
      </c>
      <c r="N137" s="111" t="str">
        <f>IF(RES_hhdet_in_tes!N137=0,"",RES_hhdet_in_tes!N137/RES_hhdet_in_fec!N137)</f>
        <v/>
      </c>
      <c r="O137" s="111" t="str">
        <f>IF(RES_hhdet_in_tes!O137=0,"",RES_hhdet_in_tes!O137/RES_hhdet_in_fec!O137)</f>
        <v/>
      </c>
      <c r="P137" s="111" t="str">
        <f>IF(RES_hhdet_in_tes!P137=0,"",RES_hhdet_in_tes!P137/RES_hhdet_in_fec!P137)</f>
        <v/>
      </c>
      <c r="Q137" s="111" t="str">
        <f>IF(RES_hhdet_in_tes!Q137=0,"",RES_hhdet_in_tes!Q137/RES_hhdet_in_fec!Q137)</f>
        <v/>
      </c>
      <c r="R137" s="111" t="str">
        <f>IF(RES_hhdet_in_tes!R137=0,"",RES_hhdet_in_tes!R137/RES_hhdet_in_fec!R137)</f>
        <v/>
      </c>
      <c r="S137" s="111" t="str">
        <f>IF(RES_hhdet_in_tes!S137=0,"",RES_hhdet_in_tes!S137/RES_hhdet_in_fec!S137)</f>
        <v/>
      </c>
      <c r="T137" s="111" t="str">
        <f>IF(RES_hhdet_in_tes!T137=0,"",RES_hhdet_in_tes!T137/RES_hhdet_in_fec!T137)</f>
        <v/>
      </c>
      <c r="U137" s="111" t="str">
        <f>IF(RES_hhdet_in_tes!U137=0,"",RES_hhdet_in_tes!U137/RES_hhdet_in_fec!U137)</f>
        <v/>
      </c>
      <c r="V137" s="111" t="str">
        <f>IF(RES_hhdet_in_tes!V137=0,"",RES_hhdet_in_tes!V137/RES_hhdet_in_fec!V137)</f>
        <v/>
      </c>
      <c r="W137" s="111" t="str">
        <f>IF(RES_hhdet_in_tes!W137=0,"",RES_hhdet_in_tes!W137/RES_hhdet_in_fec!W137)</f>
        <v/>
      </c>
      <c r="DA137" s="63" t="s">
        <v>3715</v>
      </c>
    </row>
    <row r="138" spans="1:105" ht="12" customHeight="1" x14ac:dyDescent="0.25">
      <c r="A138" s="108" t="s">
        <v>52</v>
      </c>
      <c r="B138" s="111"/>
      <c r="C138" s="111" t="str">
        <f>IF(RES_hhdet_in_tes!C138=0,"",RES_hhdet_in_tes!C138/RES_hhdet_in_fec!C138)</f>
        <v/>
      </c>
      <c r="D138" s="111" t="str">
        <f>IF(RES_hhdet_in_tes!D138=0,"",RES_hhdet_in_tes!D138/RES_hhdet_in_fec!D138)</f>
        <v/>
      </c>
      <c r="E138" s="111" t="str">
        <f>IF(RES_hhdet_in_tes!E138=0,"",RES_hhdet_in_tes!E138/RES_hhdet_in_fec!E138)</f>
        <v/>
      </c>
      <c r="F138" s="111" t="str">
        <f>IF(RES_hhdet_in_tes!F138=0,"",RES_hhdet_in_tes!F138/RES_hhdet_in_fec!F138)</f>
        <v/>
      </c>
      <c r="G138" s="111" t="str">
        <f>IF(RES_hhdet_in_tes!G138=0,"",RES_hhdet_in_tes!G138/RES_hhdet_in_fec!G138)</f>
        <v/>
      </c>
      <c r="H138" s="111" t="str">
        <f>IF(RES_hhdet_in_tes!H138=0,"",RES_hhdet_in_tes!H138/RES_hhdet_in_fec!H138)</f>
        <v/>
      </c>
      <c r="I138" s="111" t="str">
        <f>IF(RES_hhdet_in_tes!I138=0,"",RES_hhdet_in_tes!I138/RES_hhdet_in_fec!I138)</f>
        <v/>
      </c>
      <c r="J138" s="111" t="str">
        <f>IF(RES_hhdet_in_tes!J138=0,"",RES_hhdet_in_tes!J138/RES_hhdet_in_fec!J138)</f>
        <v/>
      </c>
      <c r="K138" s="111" t="str">
        <f>IF(RES_hhdet_in_tes!K138=0,"",RES_hhdet_in_tes!K138/RES_hhdet_in_fec!K138)</f>
        <v/>
      </c>
      <c r="L138" s="111" t="str">
        <f>IF(RES_hhdet_in_tes!L138=0,"",RES_hhdet_in_tes!L138/RES_hhdet_in_fec!L138)</f>
        <v/>
      </c>
      <c r="M138" s="111" t="str">
        <f>IF(RES_hhdet_in_tes!M138=0,"",RES_hhdet_in_tes!M138/RES_hhdet_in_fec!M138)</f>
        <v/>
      </c>
      <c r="N138" s="111" t="str">
        <f>IF(RES_hhdet_in_tes!N138=0,"",RES_hhdet_in_tes!N138/RES_hhdet_in_fec!N138)</f>
        <v/>
      </c>
      <c r="O138" s="111" t="str">
        <f>IF(RES_hhdet_in_tes!O138=0,"",RES_hhdet_in_tes!O138/RES_hhdet_in_fec!O138)</f>
        <v/>
      </c>
      <c r="P138" s="111" t="str">
        <f>IF(RES_hhdet_in_tes!P138=0,"",RES_hhdet_in_tes!P138/RES_hhdet_in_fec!P138)</f>
        <v/>
      </c>
      <c r="Q138" s="111" t="str">
        <f>IF(RES_hhdet_in_tes!Q138=0,"",RES_hhdet_in_tes!Q138/RES_hhdet_in_fec!Q138)</f>
        <v/>
      </c>
      <c r="R138" s="111" t="str">
        <f>IF(RES_hhdet_in_tes!R138=0,"",RES_hhdet_in_tes!R138/RES_hhdet_in_fec!R138)</f>
        <v/>
      </c>
      <c r="S138" s="111" t="str">
        <f>IF(RES_hhdet_in_tes!S138=0,"",RES_hhdet_in_tes!S138/RES_hhdet_in_fec!S138)</f>
        <v/>
      </c>
      <c r="T138" s="111" t="str">
        <f>IF(RES_hhdet_in_tes!T138=0,"",RES_hhdet_in_tes!T138/RES_hhdet_in_fec!T138)</f>
        <v/>
      </c>
      <c r="U138" s="111" t="str">
        <f>IF(RES_hhdet_in_tes!U138=0,"",RES_hhdet_in_tes!U138/RES_hhdet_in_fec!U138)</f>
        <v/>
      </c>
      <c r="V138" s="111" t="str">
        <f>IF(RES_hhdet_in_tes!V138=0,"",RES_hhdet_in_tes!V138/RES_hhdet_in_fec!V138)</f>
        <v/>
      </c>
      <c r="W138" s="111" t="str">
        <f>IF(RES_hhdet_in_tes!W138=0,"",RES_hhdet_in_tes!W138/RES_hhdet_in_fec!W138)</f>
        <v/>
      </c>
      <c r="DA138" s="63" t="s">
        <v>3716</v>
      </c>
    </row>
    <row r="139" spans="1:105" ht="12" customHeight="1" x14ac:dyDescent="0.25">
      <c r="A139" s="121" t="s">
        <v>54</v>
      </c>
      <c r="B139" s="124"/>
      <c r="C139" s="124" t="str">
        <f>IF(RES_hhdet_in_tes!C139=0,"",RES_hhdet_in_tes!C139/RES_hhdet_in_fec!C139)</f>
        <v/>
      </c>
      <c r="D139" s="124" t="str">
        <f>IF(RES_hhdet_in_tes!D139=0,"",RES_hhdet_in_tes!D139/RES_hhdet_in_fec!D139)</f>
        <v/>
      </c>
      <c r="E139" s="124" t="str">
        <f>IF(RES_hhdet_in_tes!E139=0,"",RES_hhdet_in_tes!E139/RES_hhdet_in_fec!E139)</f>
        <v/>
      </c>
      <c r="F139" s="124" t="str">
        <f>IF(RES_hhdet_in_tes!F139=0,"",RES_hhdet_in_tes!F139/RES_hhdet_in_fec!F139)</f>
        <v/>
      </c>
      <c r="G139" s="124" t="str">
        <f>IF(RES_hhdet_in_tes!G139=0,"",RES_hhdet_in_tes!G139/RES_hhdet_in_fec!G139)</f>
        <v/>
      </c>
      <c r="H139" s="124" t="str">
        <f>IF(RES_hhdet_in_tes!H139=0,"",RES_hhdet_in_tes!H139/RES_hhdet_in_fec!H139)</f>
        <v/>
      </c>
      <c r="I139" s="124" t="str">
        <f>IF(RES_hhdet_in_tes!I139=0,"",RES_hhdet_in_tes!I139/RES_hhdet_in_fec!I139)</f>
        <v/>
      </c>
      <c r="J139" s="124" t="str">
        <f>IF(RES_hhdet_in_tes!J139=0,"",RES_hhdet_in_tes!J139/RES_hhdet_in_fec!J139)</f>
        <v/>
      </c>
      <c r="K139" s="124" t="str">
        <f>IF(RES_hhdet_in_tes!K139=0,"",RES_hhdet_in_tes!K139/RES_hhdet_in_fec!K139)</f>
        <v/>
      </c>
      <c r="L139" s="124" t="str">
        <f>IF(RES_hhdet_in_tes!L139=0,"",RES_hhdet_in_tes!L139/RES_hhdet_in_fec!L139)</f>
        <v/>
      </c>
      <c r="M139" s="124" t="str">
        <f>IF(RES_hhdet_in_tes!M139=0,"",RES_hhdet_in_tes!M139/RES_hhdet_in_fec!M139)</f>
        <v/>
      </c>
      <c r="N139" s="124" t="str">
        <f>IF(RES_hhdet_in_tes!N139=0,"",RES_hhdet_in_tes!N139/RES_hhdet_in_fec!N139)</f>
        <v/>
      </c>
      <c r="O139" s="124" t="str">
        <f>IF(RES_hhdet_in_tes!O139=0,"",RES_hhdet_in_tes!O139/RES_hhdet_in_fec!O139)</f>
        <v/>
      </c>
      <c r="P139" s="124" t="str">
        <f>IF(RES_hhdet_in_tes!P139=0,"",RES_hhdet_in_tes!P139/RES_hhdet_in_fec!P139)</f>
        <v/>
      </c>
      <c r="Q139" s="124" t="str">
        <f>IF(RES_hhdet_in_tes!Q139=0,"",RES_hhdet_in_tes!Q139/RES_hhdet_in_fec!Q139)</f>
        <v/>
      </c>
      <c r="R139" s="124" t="str">
        <f>IF(RES_hhdet_in_tes!R139=0,"",RES_hhdet_in_tes!R139/RES_hhdet_in_fec!R139)</f>
        <v/>
      </c>
      <c r="S139" s="124" t="str">
        <f>IF(RES_hhdet_in_tes!S139=0,"",RES_hhdet_in_tes!S139/RES_hhdet_in_fec!S139)</f>
        <v/>
      </c>
      <c r="T139" s="124" t="str">
        <f>IF(RES_hhdet_in_tes!T139=0,"",RES_hhdet_in_tes!T139/RES_hhdet_in_fec!T139)</f>
        <v/>
      </c>
      <c r="U139" s="124" t="str">
        <f>IF(RES_hhdet_in_tes!U139=0,"",RES_hhdet_in_tes!U139/RES_hhdet_in_fec!U139)</f>
        <v/>
      </c>
      <c r="V139" s="124" t="str">
        <f>IF(RES_hhdet_in_tes!V139=0,"",RES_hhdet_in_tes!V139/RES_hhdet_in_fec!V139)</f>
        <v/>
      </c>
      <c r="W139" s="124" t="str">
        <f>IF(RES_hhdet_in_tes!W139=0,"",RES_hhdet_in_tes!W139/RES_hhdet_in_fec!W139)</f>
        <v/>
      </c>
      <c r="DA139" s="130" t="s">
        <v>3717</v>
      </c>
    </row>
    <row r="140" spans="1:105" ht="12" customHeight="1" x14ac:dyDescent="0.25">
      <c r="A140" s="97" t="s">
        <v>50</v>
      </c>
      <c r="B140" s="111"/>
      <c r="C140" s="111" t="str">
        <f>IF(RES_hhdet_in_tes!C140=0,"",RES_hhdet_in_tes!C140/RES_hhdet_in_fec!C140)</f>
        <v/>
      </c>
      <c r="D140" s="111" t="str">
        <f>IF(RES_hhdet_in_tes!D140=0,"",RES_hhdet_in_tes!D140/RES_hhdet_in_fec!D140)</f>
        <v/>
      </c>
      <c r="E140" s="111" t="str">
        <f>IF(RES_hhdet_in_tes!E140=0,"",RES_hhdet_in_tes!E140/RES_hhdet_in_fec!E140)</f>
        <v/>
      </c>
      <c r="F140" s="111" t="str">
        <f>IF(RES_hhdet_in_tes!F140=0,"",RES_hhdet_in_tes!F140/RES_hhdet_in_fec!F140)</f>
        <v/>
      </c>
      <c r="G140" s="111" t="str">
        <f>IF(RES_hhdet_in_tes!G140=0,"",RES_hhdet_in_tes!G140/RES_hhdet_in_fec!G140)</f>
        <v/>
      </c>
      <c r="H140" s="111" t="str">
        <f>IF(RES_hhdet_in_tes!H140=0,"",RES_hhdet_in_tes!H140/RES_hhdet_in_fec!H140)</f>
        <v/>
      </c>
      <c r="I140" s="111" t="str">
        <f>IF(RES_hhdet_in_tes!I140=0,"",RES_hhdet_in_tes!I140/RES_hhdet_in_fec!I140)</f>
        <v/>
      </c>
      <c r="J140" s="111" t="str">
        <f>IF(RES_hhdet_in_tes!J140=0,"",RES_hhdet_in_tes!J140/RES_hhdet_in_fec!J140)</f>
        <v/>
      </c>
      <c r="K140" s="111" t="str">
        <f>IF(RES_hhdet_in_tes!K140=0,"",RES_hhdet_in_tes!K140/RES_hhdet_in_fec!K140)</f>
        <v/>
      </c>
      <c r="L140" s="111" t="str">
        <f>IF(RES_hhdet_in_tes!L140=0,"",RES_hhdet_in_tes!L140/RES_hhdet_in_fec!L140)</f>
        <v/>
      </c>
      <c r="M140" s="111" t="str">
        <f>IF(RES_hhdet_in_tes!M140=0,"",RES_hhdet_in_tes!M140/RES_hhdet_in_fec!M140)</f>
        <v/>
      </c>
      <c r="N140" s="111" t="str">
        <f>IF(RES_hhdet_in_tes!N140=0,"",RES_hhdet_in_tes!N140/RES_hhdet_in_fec!N140)</f>
        <v/>
      </c>
      <c r="O140" s="111" t="str">
        <f>IF(RES_hhdet_in_tes!O140=0,"",RES_hhdet_in_tes!O140/RES_hhdet_in_fec!O140)</f>
        <v/>
      </c>
      <c r="P140" s="111" t="str">
        <f>IF(RES_hhdet_in_tes!P140=0,"",RES_hhdet_in_tes!P140/RES_hhdet_in_fec!P140)</f>
        <v/>
      </c>
      <c r="Q140" s="111" t="str">
        <f>IF(RES_hhdet_in_tes!Q140=0,"",RES_hhdet_in_tes!Q140/RES_hhdet_in_fec!Q140)</f>
        <v/>
      </c>
      <c r="R140" s="111" t="str">
        <f>IF(RES_hhdet_in_tes!R140=0,"",RES_hhdet_in_tes!R140/RES_hhdet_in_fec!R140)</f>
        <v/>
      </c>
      <c r="S140" s="111" t="str">
        <f>IF(RES_hhdet_in_tes!S140=0,"",RES_hhdet_in_tes!S140/RES_hhdet_in_fec!S140)</f>
        <v/>
      </c>
      <c r="T140" s="111" t="str">
        <f>IF(RES_hhdet_in_tes!T140=0,"",RES_hhdet_in_tes!T140/RES_hhdet_in_fec!T140)</f>
        <v/>
      </c>
      <c r="U140" s="111" t="str">
        <f>IF(RES_hhdet_in_tes!U140=0,"",RES_hhdet_in_tes!U140/RES_hhdet_in_fec!U140)</f>
        <v/>
      </c>
      <c r="V140" s="111" t="str">
        <f>IF(RES_hhdet_in_tes!V140=0,"",RES_hhdet_in_tes!V140/RES_hhdet_in_fec!V140)</f>
        <v/>
      </c>
      <c r="W140" s="111" t="str">
        <f>IF(RES_hhdet_in_tes!W140=0,"",RES_hhdet_in_tes!W140/RES_hhdet_in_fec!W140)</f>
        <v/>
      </c>
      <c r="DA140" s="63" t="s">
        <v>3718</v>
      </c>
    </row>
    <row r="141" spans="1:105" ht="12" customHeight="1" x14ac:dyDescent="0.25">
      <c r="A141" s="109" t="s">
        <v>120</v>
      </c>
      <c r="B141" s="45"/>
      <c r="C141" s="45" t="str">
        <f>IF(RES_hhdet_in_tes!C141=0,"",RES_hhdet_in_tes!C141/RES_hhdet_in_fec!C141)</f>
        <v/>
      </c>
      <c r="D141" s="45" t="str">
        <f>IF(RES_hhdet_in_tes!D141=0,"",RES_hhdet_in_tes!D141/RES_hhdet_in_fec!D141)</f>
        <v/>
      </c>
      <c r="E141" s="45" t="str">
        <f>IF(RES_hhdet_in_tes!E141=0,"",RES_hhdet_in_tes!E141/RES_hhdet_in_fec!E141)</f>
        <v/>
      </c>
      <c r="F141" s="45" t="str">
        <f>IF(RES_hhdet_in_tes!F141=0,"",RES_hhdet_in_tes!F141/RES_hhdet_in_fec!F141)</f>
        <v/>
      </c>
      <c r="G141" s="45" t="str">
        <f>IF(RES_hhdet_in_tes!G141=0,"",RES_hhdet_in_tes!G141/RES_hhdet_in_fec!G141)</f>
        <v/>
      </c>
      <c r="H141" s="45" t="str">
        <f>IF(RES_hhdet_in_tes!H141=0,"",RES_hhdet_in_tes!H141/RES_hhdet_in_fec!H141)</f>
        <v/>
      </c>
      <c r="I141" s="45" t="str">
        <f>IF(RES_hhdet_in_tes!I141=0,"",RES_hhdet_in_tes!I141/RES_hhdet_in_fec!I141)</f>
        <v/>
      </c>
      <c r="J141" s="45" t="str">
        <f>IF(RES_hhdet_in_tes!J141=0,"",RES_hhdet_in_tes!J141/RES_hhdet_in_fec!J141)</f>
        <v/>
      </c>
      <c r="K141" s="45" t="str">
        <f>IF(RES_hhdet_in_tes!K141=0,"",RES_hhdet_in_tes!K141/RES_hhdet_in_fec!K141)</f>
        <v/>
      </c>
      <c r="L141" s="45" t="str">
        <f>IF(RES_hhdet_in_tes!L141=0,"",RES_hhdet_in_tes!L141/RES_hhdet_in_fec!L141)</f>
        <v/>
      </c>
      <c r="M141" s="45" t="str">
        <f>IF(RES_hhdet_in_tes!M141=0,"",RES_hhdet_in_tes!M141/RES_hhdet_in_fec!M141)</f>
        <v/>
      </c>
      <c r="N141" s="45" t="str">
        <f>IF(RES_hhdet_in_tes!N141=0,"",RES_hhdet_in_tes!N141/RES_hhdet_in_fec!N141)</f>
        <v/>
      </c>
      <c r="O141" s="45" t="str">
        <f>IF(RES_hhdet_in_tes!O141=0,"",RES_hhdet_in_tes!O141/RES_hhdet_in_fec!O141)</f>
        <v/>
      </c>
      <c r="P141" s="45" t="str">
        <f>IF(RES_hhdet_in_tes!P141=0,"",RES_hhdet_in_tes!P141/RES_hhdet_in_fec!P141)</f>
        <v/>
      </c>
      <c r="Q141" s="45" t="str">
        <f>IF(RES_hhdet_in_tes!Q141=0,"",RES_hhdet_in_tes!Q141/RES_hhdet_in_fec!Q141)</f>
        <v/>
      </c>
      <c r="R141" s="45" t="str">
        <f>IF(RES_hhdet_in_tes!R141=0,"",RES_hhdet_in_tes!R141/RES_hhdet_in_fec!R141)</f>
        <v/>
      </c>
      <c r="S141" s="45" t="str">
        <f>IF(RES_hhdet_in_tes!S141=0,"",RES_hhdet_in_tes!S141/RES_hhdet_in_fec!S141)</f>
        <v/>
      </c>
      <c r="T141" s="45" t="str">
        <f>IF(RES_hhdet_in_tes!T141=0,"",RES_hhdet_in_tes!T141/RES_hhdet_in_fec!T141)</f>
        <v/>
      </c>
      <c r="U141" s="45" t="str">
        <f>IF(RES_hhdet_in_tes!U141=0,"",RES_hhdet_in_tes!U141/RES_hhdet_in_fec!U141)</f>
        <v/>
      </c>
      <c r="V141" s="45" t="str">
        <f>IF(RES_hhdet_in_tes!V141=0,"",RES_hhdet_in_tes!V141/RES_hhdet_in_fec!V141)</f>
        <v/>
      </c>
      <c r="W141" s="45" t="str">
        <f>IF(RES_hhdet_in_tes!W141=0,"",RES_hhdet_in_tes!W141/RES_hhdet_in_fec!W141)</f>
        <v/>
      </c>
      <c r="DA141" s="60" t="s">
        <v>3719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/>
      <c r="C143" s="119">
        <f>IF(RES_hhdet_in_tes!C143=0,"",RES_hhdet_in_tes!C143/RES_hhdet_in_fec!C143)</f>
        <v>1.3772152137420237</v>
      </c>
      <c r="D143" s="119">
        <f>IF(RES_hhdet_in_tes!D143=0,"",RES_hhdet_in_tes!D143/RES_hhdet_in_fec!D143)</f>
        <v>1.4293221746099032</v>
      </c>
      <c r="E143" s="119">
        <f>IF(RES_hhdet_in_tes!E143=0,"",RES_hhdet_in_tes!E143/RES_hhdet_in_fec!E143)</f>
        <v>1.5950324463856629</v>
      </c>
      <c r="F143" s="119">
        <f>IF(RES_hhdet_in_tes!F143=0,"",RES_hhdet_in_tes!F143/RES_hhdet_in_fec!F143)</f>
        <v>1.6105336752283124</v>
      </c>
      <c r="G143" s="119">
        <f>IF(RES_hhdet_in_tes!G143=0,"",RES_hhdet_in_tes!G143/RES_hhdet_in_fec!G143)</f>
        <v>1.6758257332120037</v>
      </c>
      <c r="H143" s="119">
        <f>IF(RES_hhdet_in_tes!H143=0,"",RES_hhdet_in_tes!H143/RES_hhdet_in_fec!H143)</f>
        <v>1.7810664235803699</v>
      </c>
      <c r="I143" s="119">
        <f>IF(RES_hhdet_in_tes!I143=0,"",RES_hhdet_in_tes!I143/RES_hhdet_in_fec!I143)</f>
        <v>1.8844995547226775</v>
      </c>
      <c r="J143" s="119">
        <f>IF(RES_hhdet_in_tes!J143=0,"",RES_hhdet_in_tes!J143/RES_hhdet_in_fec!J143)</f>
        <v>2.0034403825743632</v>
      </c>
      <c r="K143" s="119">
        <f>IF(RES_hhdet_in_tes!K143=0,"",RES_hhdet_in_tes!K143/RES_hhdet_in_fec!K143)</f>
        <v>2.0920765174492111</v>
      </c>
      <c r="L143" s="119">
        <f>IF(RES_hhdet_in_tes!L143=0,"",RES_hhdet_in_tes!L143/RES_hhdet_in_fec!L143)</f>
        <v>2.1803580351246072</v>
      </c>
      <c r="M143" s="119">
        <f>IF(RES_hhdet_in_tes!M143=0,"",RES_hhdet_in_tes!M143/RES_hhdet_in_fec!M143)</f>
        <v>2.1565734701999535</v>
      </c>
      <c r="N143" s="119">
        <f>IF(RES_hhdet_in_tes!N143=0,"",RES_hhdet_in_tes!N143/RES_hhdet_in_fec!N143)</f>
        <v>2.3019914289984009</v>
      </c>
      <c r="O143" s="119">
        <f>IF(RES_hhdet_in_tes!O143=0,"",RES_hhdet_in_tes!O143/RES_hhdet_in_fec!O143)</f>
        <v>2.2265323606591596</v>
      </c>
      <c r="P143" s="119">
        <f>IF(RES_hhdet_in_tes!P143=0,"",RES_hhdet_in_tes!P143/RES_hhdet_in_fec!P143)</f>
        <v>2.199579683588524</v>
      </c>
      <c r="Q143" s="119">
        <f>IF(RES_hhdet_in_tes!Q143=0,"",RES_hhdet_in_tes!Q143/RES_hhdet_in_fec!Q143)</f>
        <v>2.6766217699626162</v>
      </c>
      <c r="R143" s="119">
        <f>IF(RES_hhdet_in_tes!R143=0,"",RES_hhdet_in_tes!R143/RES_hhdet_in_fec!R143)</f>
        <v>2.6845405442075108</v>
      </c>
      <c r="S143" s="119">
        <f>IF(RES_hhdet_in_tes!S143=0,"",RES_hhdet_in_tes!S143/RES_hhdet_in_fec!S143)</f>
        <v>2.705860903975088</v>
      </c>
      <c r="T143" s="119">
        <f>IF(RES_hhdet_in_tes!T143=0,"",RES_hhdet_in_tes!T143/RES_hhdet_in_fec!T143)</f>
        <v>2.6202024114394851</v>
      </c>
      <c r="U143" s="119">
        <f>IF(RES_hhdet_in_tes!U143=0,"",RES_hhdet_in_tes!U143/RES_hhdet_in_fec!U143)</f>
        <v>2.4513847328986036</v>
      </c>
      <c r="V143" s="119">
        <f>IF(RES_hhdet_in_tes!V143=0,"",RES_hhdet_in_tes!V143/RES_hhdet_in_fec!V143)</f>
        <v>2.6715638886444171</v>
      </c>
      <c r="W143" s="119">
        <f>IF(RES_hhdet_in_tes!W143=0,"",RES_hhdet_in_tes!W143/RES_hhdet_in_fec!W143)</f>
        <v>2.6576490515902522</v>
      </c>
      <c r="DA143" s="129" t="s">
        <v>3720</v>
      </c>
    </row>
    <row r="144" spans="1:105" ht="12.95" customHeight="1" x14ac:dyDescent="0.25">
      <c r="A144" s="121" t="s">
        <v>57</v>
      </c>
      <c r="B144" s="124"/>
      <c r="C144" s="124">
        <f>IF(RES_hhdet_in_tes!C144=0,"",RES_hhdet_in_tes!C144/RES_hhdet_in_fec!C144)</f>
        <v>1.5236081565425872</v>
      </c>
      <c r="D144" s="124">
        <f>IF(RES_hhdet_in_tes!D144=0,"",RES_hhdet_in_tes!D144/RES_hhdet_in_fec!D144)</f>
        <v>1.6387699959450053</v>
      </c>
      <c r="E144" s="124">
        <f>IF(RES_hhdet_in_tes!E144=0,"",RES_hhdet_in_tes!E144/RES_hhdet_in_fec!E144)</f>
        <v>1.7572300896220612</v>
      </c>
      <c r="F144" s="124">
        <f>IF(RES_hhdet_in_tes!F144=0,"",RES_hhdet_in_tes!F144/RES_hhdet_in_fec!F144)</f>
        <v>1.8784960170671319</v>
      </c>
      <c r="G144" s="124">
        <f>IF(RES_hhdet_in_tes!G144=0,"",RES_hhdet_in_tes!G144/RES_hhdet_in_fec!G144)</f>
        <v>2.0029768757862336</v>
      </c>
      <c r="H144" s="124">
        <f>IF(RES_hhdet_in_tes!H144=0,"",RES_hhdet_in_tes!H144/RES_hhdet_in_fec!H144)</f>
        <v>2.1305954732143682</v>
      </c>
      <c r="I144" s="124">
        <f>IF(RES_hhdet_in_tes!I144=0,"",RES_hhdet_in_tes!I144/RES_hhdet_in_fec!I144)</f>
        <v>2.2614243586204488</v>
      </c>
      <c r="J144" s="124">
        <f>IF(RES_hhdet_in_tes!J144=0,"",RES_hhdet_in_tes!J144/RES_hhdet_in_fec!J144)</f>
        <v>2.3958236647487956</v>
      </c>
      <c r="K144" s="124">
        <f>IF(RES_hhdet_in_tes!K144=0,"",RES_hhdet_in_tes!K144/RES_hhdet_in_fec!K144)</f>
        <v>2.5340599173960801</v>
      </c>
      <c r="L144" s="124">
        <f>IF(RES_hhdet_in_tes!L144=0,"",RES_hhdet_in_tes!L144/RES_hhdet_in_fec!L144)</f>
        <v>2.6761325475788906</v>
      </c>
      <c r="M144" s="124">
        <f>IF(RES_hhdet_in_tes!M144=0,"",RES_hhdet_in_tes!M144/RES_hhdet_in_fec!M144)</f>
        <v>2.8323525980480841</v>
      </c>
      <c r="N144" s="124">
        <f>IF(RES_hhdet_in_tes!N144=0,"",RES_hhdet_in_tes!N144/RES_hhdet_in_fec!N144)</f>
        <v>3.0053393994870676</v>
      </c>
      <c r="O144" s="124">
        <f>IF(RES_hhdet_in_tes!O144=0,"",RES_hhdet_in_tes!O144/RES_hhdet_in_fec!O144)</f>
        <v>3.1933449864801182</v>
      </c>
      <c r="P144" s="124">
        <f>IF(RES_hhdet_in_tes!P144=0,"",RES_hhdet_in_tes!P144/RES_hhdet_in_fec!P144)</f>
        <v>3.3820555968468091</v>
      </c>
      <c r="Q144" s="124">
        <f>IF(RES_hhdet_in_tes!Q144=0,"",RES_hhdet_in_tes!Q144/RES_hhdet_in_fec!Q144)</f>
        <v>3.5367487266714175</v>
      </c>
      <c r="R144" s="124">
        <f>IF(RES_hhdet_in_tes!R144=0,"",RES_hhdet_in_tes!R144/RES_hhdet_in_fec!R144)</f>
        <v>3.598092811624896</v>
      </c>
      <c r="S144" s="124">
        <f>IF(RES_hhdet_in_tes!S144=0,"",RES_hhdet_in_tes!S144/RES_hhdet_in_fec!S144)</f>
        <v>3.6369212097211441</v>
      </c>
      <c r="T144" s="124">
        <f>IF(RES_hhdet_in_tes!T144=0,"",RES_hhdet_in_tes!T144/RES_hhdet_in_fec!T144)</f>
        <v>3.6618244227325478</v>
      </c>
      <c r="U144" s="124">
        <f>IF(RES_hhdet_in_tes!U144=0,"",RES_hhdet_in_tes!U144/RES_hhdet_in_fec!U144)</f>
        <v>3.6816439646650085</v>
      </c>
      <c r="V144" s="124">
        <f>IF(RES_hhdet_in_tes!V144=0,"",RES_hhdet_in_tes!V144/RES_hhdet_in_fec!V144)</f>
        <v>3.7055686468238762</v>
      </c>
      <c r="W144" s="124">
        <f>IF(RES_hhdet_in_tes!W144=0,"",RES_hhdet_in_tes!W144/RES_hhdet_in_fec!W144)</f>
        <v>3.7329194515191597</v>
      </c>
      <c r="DA144" s="130" t="s">
        <v>3721</v>
      </c>
    </row>
    <row r="145" spans="1:105" ht="12" customHeight="1" x14ac:dyDescent="0.25">
      <c r="A145" s="97" t="s">
        <v>53</v>
      </c>
      <c r="B145" s="111"/>
      <c r="C145" s="111">
        <f>IF(RES_hhdet_in_tes!C145=0,"",RES_hhdet_in_tes!C145/RES_hhdet_in_fec!C145)</f>
        <v>1.5236081565425872</v>
      </c>
      <c r="D145" s="111">
        <f>IF(RES_hhdet_in_tes!D145=0,"",RES_hhdet_in_tes!D145/RES_hhdet_in_fec!D145)</f>
        <v>1.6387699959450053</v>
      </c>
      <c r="E145" s="111">
        <f>IF(RES_hhdet_in_tes!E145=0,"",RES_hhdet_in_tes!E145/RES_hhdet_in_fec!E145)</f>
        <v>1.7572300896220612</v>
      </c>
      <c r="F145" s="111">
        <f>IF(RES_hhdet_in_tes!F145=0,"",RES_hhdet_in_tes!F145/RES_hhdet_in_fec!F145)</f>
        <v>1.8784960170671319</v>
      </c>
      <c r="G145" s="111">
        <f>IF(RES_hhdet_in_tes!G145=0,"",RES_hhdet_in_tes!G145/RES_hhdet_in_fec!G145)</f>
        <v>2.0029768757862336</v>
      </c>
      <c r="H145" s="111">
        <f>IF(RES_hhdet_in_tes!H145=0,"",RES_hhdet_in_tes!H145/RES_hhdet_in_fec!H145)</f>
        <v>2.1305954732143682</v>
      </c>
      <c r="I145" s="111">
        <f>IF(RES_hhdet_in_tes!I145=0,"",RES_hhdet_in_tes!I145/RES_hhdet_in_fec!I145)</f>
        <v>2.2614243586204488</v>
      </c>
      <c r="J145" s="111">
        <f>IF(RES_hhdet_in_tes!J145=0,"",RES_hhdet_in_tes!J145/RES_hhdet_in_fec!J145)</f>
        <v>2.3958236647487956</v>
      </c>
      <c r="K145" s="111">
        <f>IF(RES_hhdet_in_tes!K145=0,"",RES_hhdet_in_tes!K145/RES_hhdet_in_fec!K145)</f>
        <v>2.5340599173960801</v>
      </c>
      <c r="L145" s="111">
        <f>IF(RES_hhdet_in_tes!L145=0,"",RES_hhdet_in_tes!L145/RES_hhdet_in_fec!L145)</f>
        <v>2.6761325475788906</v>
      </c>
      <c r="M145" s="111">
        <f>IF(RES_hhdet_in_tes!M145=0,"",RES_hhdet_in_tes!M145/RES_hhdet_in_fec!M145)</f>
        <v>2.8323525980480841</v>
      </c>
      <c r="N145" s="111">
        <f>IF(RES_hhdet_in_tes!N145=0,"",RES_hhdet_in_tes!N145/RES_hhdet_in_fec!N145)</f>
        <v>3.0053393994870676</v>
      </c>
      <c r="O145" s="111">
        <f>IF(RES_hhdet_in_tes!O145=0,"",RES_hhdet_in_tes!O145/RES_hhdet_in_fec!O145)</f>
        <v>3.1933449864801182</v>
      </c>
      <c r="P145" s="111">
        <f>IF(RES_hhdet_in_tes!P145=0,"",RES_hhdet_in_tes!P145/RES_hhdet_in_fec!P145)</f>
        <v>3.3820555968468091</v>
      </c>
      <c r="Q145" s="111">
        <f>IF(RES_hhdet_in_tes!Q145=0,"",RES_hhdet_in_tes!Q145/RES_hhdet_in_fec!Q145)</f>
        <v>3.5367487266714175</v>
      </c>
      <c r="R145" s="111">
        <f>IF(RES_hhdet_in_tes!R145=0,"",RES_hhdet_in_tes!R145/RES_hhdet_in_fec!R145)</f>
        <v>3.598092811624896</v>
      </c>
      <c r="S145" s="111">
        <f>IF(RES_hhdet_in_tes!S145=0,"",RES_hhdet_in_tes!S145/RES_hhdet_in_fec!S145)</f>
        <v>3.6369212097211441</v>
      </c>
      <c r="T145" s="111">
        <f>IF(RES_hhdet_in_tes!T145=0,"",RES_hhdet_in_tes!T145/RES_hhdet_in_fec!T145)</f>
        <v>3.6618244227325478</v>
      </c>
      <c r="U145" s="111">
        <f>IF(RES_hhdet_in_tes!U145=0,"",RES_hhdet_in_tes!U145/RES_hhdet_in_fec!U145)</f>
        <v>3.6816439646650085</v>
      </c>
      <c r="V145" s="111">
        <f>IF(RES_hhdet_in_tes!V145=0,"",RES_hhdet_in_tes!V145/RES_hhdet_in_fec!V145)</f>
        <v>3.7055686468238762</v>
      </c>
      <c r="W145" s="111">
        <f>IF(RES_hhdet_in_tes!W145=0,"",RES_hhdet_in_tes!W145/RES_hhdet_in_fec!W145)</f>
        <v>3.7329194515191597</v>
      </c>
      <c r="DA145" s="63" t="s">
        <v>3722</v>
      </c>
    </row>
    <row r="146" spans="1:105" ht="12.95" customHeight="1" x14ac:dyDescent="0.25">
      <c r="A146" s="121" t="s">
        <v>92</v>
      </c>
      <c r="B146" s="124"/>
      <c r="C146" s="124">
        <f>IF(RES_hhdet_in_tes!C146=0,"",RES_hhdet_in_tes!C146/RES_hhdet_in_fec!C146)</f>
        <v>2.4308114354209902</v>
      </c>
      <c r="D146" s="124" t="str">
        <f>IF(RES_hhdet_in_tes!D146=0,"",RES_hhdet_in_tes!D146/RES_hhdet_in_fec!D146)</f>
        <v/>
      </c>
      <c r="E146" s="124">
        <f>IF(RES_hhdet_in_tes!E146=0,"",RES_hhdet_in_tes!E146/RES_hhdet_in_fec!E146)</f>
        <v>2.5994781006414938</v>
      </c>
      <c r="F146" s="124" t="str">
        <f>IF(RES_hhdet_in_tes!F146=0,"",RES_hhdet_in_tes!F146/RES_hhdet_in_fec!F146)</f>
        <v/>
      </c>
      <c r="G146" s="124">
        <f>IF(RES_hhdet_in_tes!G146=0,"",RES_hhdet_in_tes!G146/RES_hhdet_in_fec!G146)</f>
        <v>2.7700190769491857</v>
      </c>
      <c r="H146" s="124">
        <f>IF(RES_hhdet_in_tes!H146=0,"",RES_hhdet_in_tes!H146/RES_hhdet_in_fec!H146)</f>
        <v>2.8564070333400431</v>
      </c>
      <c r="I146" s="124">
        <f>IF(RES_hhdet_in_tes!I146=0,"",RES_hhdet_in_tes!I146/RES_hhdet_in_fec!I146)</f>
        <v>2.9436806760334893</v>
      </c>
      <c r="J146" s="124">
        <f>IF(RES_hhdet_in_tes!J146=0,"",RES_hhdet_in_tes!J146/RES_hhdet_in_fec!J146)</f>
        <v>3.032553128606073</v>
      </c>
      <c r="K146" s="124">
        <f>IF(RES_hhdet_in_tes!K146=0,"",RES_hhdet_in_tes!K146/RES_hhdet_in_fec!K146)</f>
        <v>3.1236240005898788</v>
      </c>
      <c r="L146" s="124">
        <f>IF(RES_hhdet_in_tes!L146=0,"",RES_hhdet_in_tes!L146/RES_hhdet_in_fec!L146)</f>
        <v>3.2170415419306249</v>
      </c>
      <c r="M146" s="124">
        <f>IF(RES_hhdet_in_tes!M146=0,"",RES_hhdet_in_tes!M146/RES_hhdet_in_fec!M146)</f>
        <v>3.3286199924378517</v>
      </c>
      <c r="N146" s="124">
        <f>IF(RES_hhdet_in_tes!N146=0,"",RES_hhdet_in_tes!N146/RES_hhdet_in_fec!N146)</f>
        <v>3.4635347209053378</v>
      </c>
      <c r="O146" s="124">
        <f>IF(RES_hhdet_in_tes!O146=0,"",RES_hhdet_in_tes!O146/RES_hhdet_in_fec!O146)</f>
        <v>3.6246469186429309</v>
      </c>
      <c r="P146" s="124">
        <f>IF(RES_hhdet_in_tes!P146=0,"",RES_hhdet_in_tes!P146/RES_hhdet_in_fec!P146)</f>
        <v>3.7993696278456701</v>
      </c>
      <c r="Q146" s="124">
        <f>IF(RES_hhdet_in_tes!Q146=0,"",RES_hhdet_in_tes!Q146/RES_hhdet_in_fec!Q146)</f>
        <v>3.9495234562645134</v>
      </c>
      <c r="R146" s="124">
        <f>IF(RES_hhdet_in_tes!R146=0,"",RES_hhdet_in_tes!R146/RES_hhdet_in_fec!R146)</f>
        <v>4.0437236942586594</v>
      </c>
      <c r="S146" s="124">
        <f>IF(RES_hhdet_in_tes!S146=0,"",RES_hhdet_in_tes!S146/RES_hhdet_in_fec!S146)</f>
        <v>4.1187024585265588</v>
      </c>
      <c r="T146" s="124">
        <f>IF(RES_hhdet_in_tes!T146=0,"",RES_hhdet_in_tes!T146/RES_hhdet_in_fec!T146)</f>
        <v>4.1813500703001925</v>
      </c>
      <c r="U146" s="124">
        <f>IF(RES_hhdet_in_tes!U146=0,"",RES_hhdet_in_tes!U146/RES_hhdet_in_fec!U146)</f>
        <v>4.238382683675864</v>
      </c>
      <c r="V146" s="124">
        <f>IF(RES_hhdet_in_tes!V146=0,"",RES_hhdet_in_tes!V146/RES_hhdet_in_fec!V146)</f>
        <v>4.2965336719559497</v>
      </c>
      <c r="W146" s="124">
        <f>IF(RES_hhdet_in_tes!W146=0,"",RES_hhdet_in_tes!W146/RES_hhdet_in_fec!W146)</f>
        <v>4.3534643017679464</v>
      </c>
      <c r="DA146" s="130" t="s">
        <v>3723</v>
      </c>
    </row>
    <row r="147" spans="1:105" ht="12" customHeight="1" x14ac:dyDescent="0.25">
      <c r="A147" s="97" t="s">
        <v>53</v>
      </c>
      <c r="B147" s="111"/>
      <c r="C147" s="111">
        <f>IF(RES_hhdet_in_tes!C147=0,"",RES_hhdet_in_tes!C147/RES_hhdet_in_fec!C147)</f>
        <v>2.4308114354209902</v>
      </c>
      <c r="D147" s="111" t="str">
        <f>IF(RES_hhdet_in_tes!D147=0,"",RES_hhdet_in_tes!D147/RES_hhdet_in_fec!D147)</f>
        <v/>
      </c>
      <c r="E147" s="111">
        <f>IF(RES_hhdet_in_tes!E147=0,"",RES_hhdet_in_tes!E147/RES_hhdet_in_fec!E147)</f>
        <v>2.5994781006414938</v>
      </c>
      <c r="F147" s="111" t="str">
        <f>IF(RES_hhdet_in_tes!F147=0,"",RES_hhdet_in_tes!F147/RES_hhdet_in_fec!F147)</f>
        <v/>
      </c>
      <c r="G147" s="111">
        <f>IF(RES_hhdet_in_tes!G147=0,"",RES_hhdet_in_tes!G147/RES_hhdet_in_fec!G147)</f>
        <v>2.7700190769491857</v>
      </c>
      <c r="H147" s="111">
        <f>IF(RES_hhdet_in_tes!H147=0,"",RES_hhdet_in_tes!H147/RES_hhdet_in_fec!H147)</f>
        <v>2.8564070333400431</v>
      </c>
      <c r="I147" s="111">
        <f>IF(RES_hhdet_in_tes!I147=0,"",RES_hhdet_in_tes!I147/RES_hhdet_in_fec!I147)</f>
        <v>2.9436806760334893</v>
      </c>
      <c r="J147" s="111">
        <f>IF(RES_hhdet_in_tes!J147=0,"",RES_hhdet_in_tes!J147/RES_hhdet_in_fec!J147)</f>
        <v>3.032553128606073</v>
      </c>
      <c r="K147" s="111">
        <f>IF(RES_hhdet_in_tes!K147=0,"",RES_hhdet_in_tes!K147/RES_hhdet_in_fec!K147)</f>
        <v>3.1236240005898788</v>
      </c>
      <c r="L147" s="111">
        <f>IF(RES_hhdet_in_tes!L147=0,"",RES_hhdet_in_tes!L147/RES_hhdet_in_fec!L147)</f>
        <v>3.2170415419306249</v>
      </c>
      <c r="M147" s="111">
        <f>IF(RES_hhdet_in_tes!M147=0,"",RES_hhdet_in_tes!M147/RES_hhdet_in_fec!M147)</f>
        <v>3.3286199924378517</v>
      </c>
      <c r="N147" s="111">
        <f>IF(RES_hhdet_in_tes!N147=0,"",RES_hhdet_in_tes!N147/RES_hhdet_in_fec!N147)</f>
        <v>3.4635347209053378</v>
      </c>
      <c r="O147" s="111">
        <f>IF(RES_hhdet_in_tes!O147=0,"",RES_hhdet_in_tes!O147/RES_hhdet_in_fec!O147)</f>
        <v>3.6246469186429309</v>
      </c>
      <c r="P147" s="111">
        <f>IF(RES_hhdet_in_tes!P147=0,"",RES_hhdet_in_tes!P147/RES_hhdet_in_fec!P147)</f>
        <v>3.7993696278456701</v>
      </c>
      <c r="Q147" s="111">
        <f>IF(RES_hhdet_in_tes!Q147=0,"",RES_hhdet_in_tes!Q147/RES_hhdet_in_fec!Q147)</f>
        <v>3.9495234562645134</v>
      </c>
      <c r="R147" s="111">
        <f>IF(RES_hhdet_in_tes!R147=0,"",RES_hhdet_in_tes!R147/RES_hhdet_in_fec!R147)</f>
        <v>4.0437236942586594</v>
      </c>
      <c r="S147" s="111">
        <f>IF(RES_hhdet_in_tes!S147=0,"",RES_hhdet_in_tes!S147/RES_hhdet_in_fec!S147)</f>
        <v>4.1187024585265588</v>
      </c>
      <c r="T147" s="111">
        <f>IF(RES_hhdet_in_tes!T147=0,"",RES_hhdet_in_tes!T147/RES_hhdet_in_fec!T147)</f>
        <v>4.1813500703001925</v>
      </c>
      <c r="U147" s="111">
        <f>IF(RES_hhdet_in_tes!U147=0,"",RES_hhdet_in_tes!U147/RES_hhdet_in_fec!U147)</f>
        <v>4.238382683675864</v>
      </c>
      <c r="V147" s="111">
        <f>IF(RES_hhdet_in_tes!V147=0,"",RES_hhdet_in_tes!V147/RES_hhdet_in_fec!V147)</f>
        <v>4.2965336719559497</v>
      </c>
      <c r="W147" s="111">
        <f>IF(RES_hhdet_in_tes!W147=0,"",RES_hhdet_in_tes!W147/RES_hhdet_in_fec!W147)</f>
        <v>4.3534643017679464</v>
      </c>
      <c r="DA147" s="63" t="s">
        <v>3724</v>
      </c>
    </row>
    <row r="148" spans="1:105" ht="12" customHeight="1" x14ac:dyDescent="0.25">
      <c r="A148" s="121" t="s">
        <v>55</v>
      </c>
      <c r="B148" s="124"/>
      <c r="C148" s="124">
        <f>IF(RES_hhdet_in_tes!C148=0,"",RES_hhdet_in_tes!C148/RES_hhdet_in_fec!C148)</f>
        <v>0.6950914659879166</v>
      </c>
      <c r="D148" s="124">
        <f>IF(RES_hhdet_in_tes!D148=0,"",RES_hhdet_in_tes!D148/RES_hhdet_in_fec!D148)</f>
        <v>0.70477745804564407</v>
      </c>
      <c r="E148" s="124">
        <f>IF(RES_hhdet_in_tes!E148=0,"",RES_hhdet_in_tes!E148/RES_hhdet_in_fec!E148)</f>
        <v>0.71224483020775153</v>
      </c>
      <c r="F148" s="124">
        <f>IF(RES_hhdet_in_tes!F148=0,"",RES_hhdet_in_tes!F148/RES_hhdet_in_fec!F148)</f>
        <v>0.7202175548318378</v>
      </c>
      <c r="G148" s="124">
        <f>IF(RES_hhdet_in_tes!G148=0,"",RES_hhdet_in_tes!G148/RES_hhdet_in_fec!G148)</f>
        <v>0.71788209773088085</v>
      </c>
      <c r="H148" s="124">
        <f>IF(RES_hhdet_in_tes!H148=0,"",RES_hhdet_in_tes!H148/RES_hhdet_in_fec!H148)</f>
        <v>0.70245620178833523</v>
      </c>
      <c r="I148" s="124">
        <f>IF(RES_hhdet_in_tes!I148=0,"",RES_hhdet_in_tes!I148/RES_hhdet_in_fec!I148)</f>
        <v>0.80916371099936624</v>
      </c>
      <c r="J148" s="124">
        <f>IF(RES_hhdet_in_tes!J148=0,"",RES_hhdet_in_tes!J148/RES_hhdet_in_fec!J148)</f>
        <v>0.81905523980276507</v>
      </c>
      <c r="K148" s="124">
        <f>IF(RES_hhdet_in_tes!K148=0,"",RES_hhdet_in_tes!K148/RES_hhdet_in_fec!K148)</f>
        <v>0.83729702745279966</v>
      </c>
      <c r="L148" s="124">
        <f>IF(RES_hhdet_in_tes!L148=0,"",RES_hhdet_in_tes!L148/RES_hhdet_in_fec!L148)</f>
        <v>0.75171533772825982</v>
      </c>
      <c r="M148" s="124">
        <f>IF(RES_hhdet_in_tes!M148=0,"",RES_hhdet_in_tes!M148/RES_hhdet_in_fec!M148)</f>
        <v>0.76462137630492011</v>
      </c>
      <c r="N148" s="124">
        <f>IF(RES_hhdet_in_tes!N148=0,"",RES_hhdet_in_tes!N148/RES_hhdet_in_fec!N148)</f>
        <v>0.78247489966577999</v>
      </c>
      <c r="O148" s="124">
        <f>IF(RES_hhdet_in_tes!O148=0,"",RES_hhdet_in_tes!O148/RES_hhdet_in_fec!O148)</f>
        <v>0.77010805750512645</v>
      </c>
      <c r="P148" s="124">
        <f>IF(RES_hhdet_in_tes!P148=0,"",RES_hhdet_in_tes!P148/RES_hhdet_in_fec!P148)</f>
        <v>0.77021875565180264</v>
      </c>
      <c r="Q148" s="124">
        <f>IF(RES_hhdet_in_tes!Q148=0,"",RES_hhdet_in_tes!Q148/RES_hhdet_in_fec!Q148)</f>
        <v>0.87847731912769167</v>
      </c>
      <c r="R148" s="124">
        <f>IF(RES_hhdet_in_tes!R148=0,"",RES_hhdet_in_tes!R148/RES_hhdet_in_fec!R148)</f>
        <v>0.88518133842961</v>
      </c>
      <c r="S148" s="124">
        <f>IF(RES_hhdet_in_tes!S148=0,"",RES_hhdet_in_tes!S148/RES_hhdet_in_fec!S148)</f>
        <v>0.88980177997429066</v>
      </c>
      <c r="T148" s="124">
        <f>IF(RES_hhdet_in_tes!T148=0,"",RES_hhdet_in_tes!T148/RES_hhdet_in_fec!T148)</f>
        <v>0.87877871880370162</v>
      </c>
      <c r="U148" s="124">
        <f>IF(RES_hhdet_in_tes!U148=0,"",RES_hhdet_in_tes!U148/RES_hhdet_in_fec!U148)</f>
        <v>0.78684810275434169</v>
      </c>
      <c r="V148" s="124">
        <f>IF(RES_hhdet_in_tes!V148=0,"",RES_hhdet_in_tes!V148/RES_hhdet_in_fec!V148)</f>
        <v>0.88990692395470539</v>
      </c>
      <c r="W148" s="124">
        <f>IF(RES_hhdet_in_tes!W148=0,"",RES_hhdet_in_tes!W148/RES_hhdet_in_fec!W148)</f>
        <v>0.86164576410862059</v>
      </c>
      <c r="DA148" s="130" t="s">
        <v>3725</v>
      </c>
    </row>
    <row r="149" spans="1:105" ht="12" customHeight="1" x14ac:dyDescent="0.25">
      <c r="A149" s="97" t="s">
        <v>124</v>
      </c>
      <c r="B149" s="111"/>
      <c r="C149" s="111" t="str">
        <f>IF(RES_hhdet_in_tes!C149=0,"",RES_hhdet_in_tes!C149/RES_hhdet_in_fec!C149)</f>
        <v/>
      </c>
      <c r="D149" s="111">
        <f>IF(RES_hhdet_in_tes!D149=0,"",RES_hhdet_in_tes!D149/RES_hhdet_in_fec!D149)</f>
        <v>0.62250856169717861</v>
      </c>
      <c r="E149" s="111">
        <f>IF(RES_hhdet_in_tes!E149=0,"",RES_hhdet_in_tes!E149/RES_hhdet_in_fec!E149)</f>
        <v>0.6252359978487787</v>
      </c>
      <c r="F149" s="111" t="str">
        <f>IF(RES_hhdet_in_tes!F149=0,"",RES_hhdet_in_tes!F149/RES_hhdet_in_fec!F149)</f>
        <v/>
      </c>
      <c r="G149" s="111" t="str">
        <f>IF(RES_hhdet_in_tes!G149=0,"",RES_hhdet_in_tes!G149/RES_hhdet_in_fec!G149)</f>
        <v/>
      </c>
      <c r="H149" s="111">
        <f>IF(RES_hhdet_in_tes!H149=0,"",RES_hhdet_in_tes!H149/RES_hhdet_in_fec!H149)</f>
        <v>0.63460985092259969</v>
      </c>
      <c r="I149" s="111">
        <f>IF(RES_hhdet_in_tes!I149=0,"",RES_hhdet_in_tes!I149/RES_hhdet_in_fec!I149)</f>
        <v>0.63846087344219993</v>
      </c>
      <c r="J149" s="111">
        <f>IF(RES_hhdet_in_tes!J149=0,"",RES_hhdet_in_tes!J149/RES_hhdet_in_fec!J149)</f>
        <v>0.6430131353860189</v>
      </c>
      <c r="K149" s="111" t="str">
        <f>IF(RES_hhdet_in_tes!K149=0,"",RES_hhdet_in_tes!K149/RES_hhdet_in_fec!K149)</f>
        <v/>
      </c>
      <c r="L149" s="111">
        <f>IF(RES_hhdet_in_tes!L149=0,"",RES_hhdet_in_tes!L149/RES_hhdet_in_fec!L149)</f>
        <v>0.65507372903489192</v>
      </c>
      <c r="M149" s="111">
        <f>IF(RES_hhdet_in_tes!M149=0,"",RES_hhdet_in_tes!M149/RES_hhdet_in_fec!M149)</f>
        <v>0.66884200170231711</v>
      </c>
      <c r="N149" s="111" t="str">
        <f>IF(RES_hhdet_in_tes!N149=0,"",RES_hhdet_in_tes!N149/RES_hhdet_in_fec!N149)</f>
        <v/>
      </c>
      <c r="O149" s="111" t="str">
        <f>IF(RES_hhdet_in_tes!O149=0,"",RES_hhdet_in_tes!O149/RES_hhdet_in_fec!O149)</f>
        <v/>
      </c>
      <c r="P149" s="111" t="str">
        <f>IF(RES_hhdet_in_tes!P149=0,"",RES_hhdet_in_tes!P149/RES_hhdet_in_fec!P149)</f>
        <v/>
      </c>
      <c r="Q149" s="111" t="str">
        <f>IF(RES_hhdet_in_tes!Q149=0,"",RES_hhdet_in_tes!Q149/RES_hhdet_in_fec!Q149)</f>
        <v/>
      </c>
      <c r="R149" s="111" t="str">
        <f>IF(RES_hhdet_in_tes!R149=0,"",RES_hhdet_in_tes!R149/RES_hhdet_in_fec!R149)</f>
        <v/>
      </c>
      <c r="S149" s="111" t="str">
        <f>IF(RES_hhdet_in_tes!S149=0,"",RES_hhdet_in_tes!S149/RES_hhdet_in_fec!S149)</f>
        <v/>
      </c>
      <c r="T149" s="111" t="str">
        <f>IF(RES_hhdet_in_tes!T149=0,"",RES_hhdet_in_tes!T149/RES_hhdet_in_fec!T149)</f>
        <v/>
      </c>
      <c r="U149" s="111" t="str">
        <f>IF(RES_hhdet_in_tes!U149=0,"",RES_hhdet_in_tes!U149/RES_hhdet_in_fec!U149)</f>
        <v/>
      </c>
      <c r="V149" s="111" t="str">
        <f>IF(RES_hhdet_in_tes!V149=0,"",RES_hhdet_in_tes!V149/RES_hhdet_in_fec!V149)</f>
        <v/>
      </c>
      <c r="W149" s="111" t="str">
        <f>IF(RES_hhdet_in_tes!W149=0,"",RES_hhdet_in_tes!W149/RES_hhdet_in_fec!W149)</f>
        <v/>
      </c>
      <c r="DA149" s="63" t="s">
        <v>3726</v>
      </c>
    </row>
    <row r="150" spans="1:105" ht="12" customHeight="1" x14ac:dyDescent="0.25">
      <c r="A150" s="97" t="s">
        <v>123</v>
      </c>
      <c r="B150" s="111"/>
      <c r="C150" s="111" t="str">
        <f>IF(RES_hhdet_in_tes!C150=0,"",RES_hhdet_in_tes!C150/RES_hhdet_in_fec!C150)</f>
        <v/>
      </c>
      <c r="D150" s="111" t="str">
        <f>IF(RES_hhdet_in_tes!D150=0,"",RES_hhdet_in_tes!D150/RES_hhdet_in_fec!D150)</f>
        <v/>
      </c>
      <c r="E150" s="111" t="str">
        <f>IF(RES_hhdet_in_tes!E150=0,"",RES_hhdet_in_tes!E150/RES_hhdet_in_fec!E150)</f>
        <v/>
      </c>
      <c r="F150" s="111" t="str">
        <f>IF(RES_hhdet_in_tes!F150=0,"",RES_hhdet_in_tes!F150/RES_hhdet_in_fec!F150)</f>
        <v/>
      </c>
      <c r="G150" s="111" t="str">
        <f>IF(RES_hhdet_in_tes!G150=0,"",RES_hhdet_in_tes!G150/RES_hhdet_in_fec!G150)</f>
        <v/>
      </c>
      <c r="H150" s="111" t="str">
        <f>IF(RES_hhdet_in_tes!H150=0,"",RES_hhdet_in_tes!H150/RES_hhdet_in_fec!H150)</f>
        <v/>
      </c>
      <c r="I150" s="111" t="str">
        <f>IF(RES_hhdet_in_tes!I150=0,"",RES_hhdet_in_tes!I150/RES_hhdet_in_fec!I150)</f>
        <v/>
      </c>
      <c r="J150" s="111" t="str">
        <f>IF(RES_hhdet_in_tes!J150=0,"",RES_hhdet_in_tes!J150/RES_hhdet_in_fec!J150)</f>
        <v/>
      </c>
      <c r="K150" s="111" t="str">
        <f>IF(RES_hhdet_in_tes!K150=0,"",RES_hhdet_in_tes!K150/RES_hhdet_in_fec!K150)</f>
        <v/>
      </c>
      <c r="L150" s="111" t="str">
        <f>IF(RES_hhdet_in_tes!L150=0,"",RES_hhdet_in_tes!L150/RES_hhdet_in_fec!L150)</f>
        <v/>
      </c>
      <c r="M150" s="111" t="str">
        <f>IF(RES_hhdet_in_tes!M150=0,"",RES_hhdet_in_tes!M150/RES_hhdet_in_fec!M150)</f>
        <v/>
      </c>
      <c r="N150" s="111" t="str">
        <f>IF(RES_hhdet_in_tes!N150=0,"",RES_hhdet_in_tes!N150/RES_hhdet_in_fec!N150)</f>
        <v/>
      </c>
      <c r="O150" s="111" t="str">
        <f>IF(RES_hhdet_in_tes!O150=0,"",RES_hhdet_in_tes!O150/RES_hhdet_in_fec!O150)</f>
        <v/>
      </c>
      <c r="P150" s="111" t="str">
        <f>IF(RES_hhdet_in_tes!P150=0,"",RES_hhdet_in_tes!P150/RES_hhdet_in_fec!P150)</f>
        <v/>
      </c>
      <c r="Q150" s="111" t="str">
        <f>IF(RES_hhdet_in_tes!Q150=0,"",RES_hhdet_in_tes!Q150/RES_hhdet_in_fec!Q150)</f>
        <v/>
      </c>
      <c r="R150" s="111" t="str">
        <f>IF(RES_hhdet_in_tes!R150=0,"",RES_hhdet_in_tes!R150/RES_hhdet_in_fec!R150)</f>
        <v/>
      </c>
      <c r="S150" s="111" t="str">
        <f>IF(RES_hhdet_in_tes!S150=0,"",RES_hhdet_in_tes!S150/RES_hhdet_in_fec!S150)</f>
        <v/>
      </c>
      <c r="T150" s="111" t="str">
        <f>IF(RES_hhdet_in_tes!T150=0,"",RES_hhdet_in_tes!T150/RES_hhdet_in_fec!T150)</f>
        <v/>
      </c>
      <c r="U150" s="111" t="str">
        <f>IF(RES_hhdet_in_tes!U150=0,"",RES_hhdet_in_tes!U150/RES_hhdet_in_fec!U150)</f>
        <v/>
      </c>
      <c r="V150" s="111" t="str">
        <f>IF(RES_hhdet_in_tes!V150=0,"",RES_hhdet_in_tes!V150/RES_hhdet_in_fec!V150)</f>
        <v/>
      </c>
      <c r="W150" s="111" t="str">
        <f>IF(RES_hhdet_in_tes!W150=0,"",RES_hhdet_in_tes!W150/RES_hhdet_in_fec!W150)</f>
        <v/>
      </c>
      <c r="DA150" s="63" t="s">
        <v>3727</v>
      </c>
    </row>
    <row r="151" spans="1:105" ht="12" customHeight="1" x14ac:dyDescent="0.25">
      <c r="A151" s="100" t="s">
        <v>50</v>
      </c>
      <c r="B151" s="112"/>
      <c r="C151" s="112" t="str">
        <f>IF(RES_hhdet_in_tes!C151=0,"",RES_hhdet_in_tes!C151/RES_hhdet_in_fec!C151)</f>
        <v/>
      </c>
      <c r="D151" s="112" t="str">
        <f>IF(RES_hhdet_in_tes!D151=0,"",RES_hhdet_in_tes!D151/RES_hhdet_in_fec!D151)</f>
        <v/>
      </c>
      <c r="E151" s="112" t="str">
        <f>IF(RES_hhdet_in_tes!E151=0,"",RES_hhdet_in_tes!E151/RES_hhdet_in_fec!E151)</f>
        <v/>
      </c>
      <c r="F151" s="112" t="str">
        <f>IF(RES_hhdet_in_tes!F151=0,"",RES_hhdet_in_tes!F151/RES_hhdet_in_fec!F151)</f>
        <v/>
      </c>
      <c r="G151" s="112" t="str">
        <f>IF(RES_hhdet_in_tes!G151=0,"",RES_hhdet_in_tes!G151/RES_hhdet_in_fec!G151)</f>
        <v/>
      </c>
      <c r="H151" s="112" t="str">
        <f>IF(RES_hhdet_in_tes!H151=0,"",RES_hhdet_in_tes!H151/RES_hhdet_in_fec!H151)</f>
        <v/>
      </c>
      <c r="I151" s="112" t="str">
        <f>IF(RES_hhdet_in_tes!I151=0,"",RES_hhdet_in_tes!I151/RES_hhdet_in_fec!I151)</f>
        <v/>
      </c>
      <c r="J151" s="112" t="str">
        <f>IF(RES_hhdet_in_tes!J151=0,"",RES_hhdet_in_tes!J151/RES_hhdet_in_fec!J151)</f>
        <v/>
      </c>
      <c r="K151" s="112" t="str">
        <f>IF(RES_hhdet_in_tes!K151=0,"",RES_hhdet_in_tes!K151/RES_hhdet_in_fec!K151)</f>
        <v/>
      </c>
      <c r="L151" s="112" t="str">
        <f>IF(RES_hhdet_in_tes!L151=0,"",RES_hhdet_in_tes!L151/RES_hhdet_in_fec!L151)</f>
        <v/>
      </c>
      <c r="M151" s="112" t="str">
        <f>IF(RES_hhdet_in_tes!M151=0,"",RES_hhdet_in_tes!M151/RES_hhdet_in_fec!M151)</f>
        <v/>
      </c>
      <c r="N151" s="112" t="str">
        <f>IF(RES_hhdet_in_tes!N151=0,"",RES_hhdet_in_tes!N151/RES_hhdet_in_fec!N151)</f>
        <v/>
      </c>
      <c r="O151" s="112" t="str">
        <f>IF(RES_hhdet_in_tes!O151=0,"",RES_hhdet_in_tes!O151/RES_hhdet_in_fec!O151)</f>
        <v/>
      </c>
      <c r="P151" s="112" t="str">
        <f>IF(RES_hhdet_in_tes!P151=0,"",RES_hhdet_in_tes!P151/RES_hhdet_in_fec!P151)</f>
        <v/>
      </c>
      <c r="Q151" s="112" t="str">
        <f>IF(RES_hhdet_in_tes!Q151=0,"",RES_hhdet_in_tes!Q151/RES_hhdet_in_fec!Q151)</f>
        <v/>
      </c>
      <c r="R151" s="112" t="str">
        <f>IF(RES_hhdet_in_tes!R151=0,"",RES_hhdet_in_tes!R151/RES_hhdet_in_fec!R151)</f>
        <v/>
      </c>
      <c r="S151" s="112" t="str">
        <f>IF(RES_hhdet_in_tes!S151=0,"",RES_hhdet_in_tes!S151/RES_hhdet_in_fec!S151)</f>
        <v/>
      </c>
      <c r="T151" s="112" t="str">
        <f>IF(RES_hhdet_in_tes!T151=0,"",RES_hhdet_in_tes!T151/RES_hhdet_in_fec!T151)</f>
        <v/>
      </c>
      <c r="U151" s="112" t="str">
        <f>IF(RES_hhdet_in_tes!U151=0,"",RES_hhdet_in_tes!U151/RES_hhdet_in_fec!U151)</f>
        <v/>
      </c>
      <c r="V151" s="112" t="str">
        <f>IF(RES_hhdet_in_tes!V151=0,"",RES_hhdet_in_tes!V151/RES_hhdet_in_fec!V151)</f>
        <v/>
      </c>
      <c r="W151" s="112" t="str">
        <f>IF(RES_hhdet_in_tes!W151=0,"",RES_hhdet_in_tes!W151/RES_hhdet_in_fec!W151)</f>
        <v/>
      </c>
      <c r="DA151" s="131" t="s">
        <v>3728</v>
      </c>
    </row>
    <row r="152" spans="1:105" ht="12" customHeight="1" x14ac:dyDescent="0.25">
      <c r="A152" s="103" t="s">
        <v>52</v>
      </c>
      <c r="B152" s="113"/>
      <c r="C152" s="113" t="str">
        <f>IF(RES_hhdet_in_tes!C152=0,"",RES_hhdet_in_tes!C152/RES_hhdet_in_fec!C152)</f>
        <v/>
      </c>
      <c r="D152" s="113" t="str">
        <f>IF(RES_hhdet_in_tes!D152=0,"",RES_hhdet_in_tes!D152/RES_hhdet_in_fec!D152)</f>
        <v/>
      </c>
      <c r="E152" s="113" t="str">
        <f>IF(RES_hhdet_in_tes!E152=0,"",RES_hhdet_in_tes!E152/RES_hhdet_in_fec!E152)</f>
        <v/>
      </c>
      <c r="F152" s="113" t="str">
        <f>IF(RES_hhdet_in_tes!F152=0,"",RES_hhdet_in_tes!F152/RES_hhdet_in_fec!F152)</f>
        <v/>
      </c>
      <c r="G152" s="113" t="str">
        <f>IF(RES_hhdet_in_tes!G152=0,"",RES_hhdet_in_tes!G152/RES_hhdet_in_fec!G152)</f>
        <v/>
      </c>
      <c r="H152" s="113" t="str">
        <f>IF(RES_hhdet_in_tes!H152=0,"",RES_hhdet_in_tes!H152/RES_hhdet_in_fec!H152)</f>
        <v/>
      </c>
      <c r="I152" s="113" t="str">
        <f>IF(RES_hhdet_in_tes!I152=0,"",RES_hhdet_in_tes!I152/RES_hhdet_in_fec!I152)</f>
        <v/>
      </c>
      <c r="J152" s="113" t="str">
        <f>IF(RES_hhdet_in_tes!J152=0,"",RES_hhdet_in_tes!J152/RES_hhdet_in_fec!J152)</f>
        <v/>
      </c>
      <c r="K152" s="113" t="str">
        <f>IF(RES_hhdet_in_tes!K152=0,"",RES_hhdet_in_tes!K152/RES_hhdet_in_fec!K152)</f>
        <v/>
      </c>
      <c r="L152" s="113" t="str">
        <f>IF(RES_hhdet_in_tes!L152=0,"",RES_hhdet_in_tes!L152/RES_hhdet_in_fec!L152)</f>
        <v/>
      </c>
      <c r="M152" s="113" t="str">
        <f>IF(RES_hhdet_in_tes!M152=0,"",RES_hhdet_in_tes!M152/RES_hhdet_in_fec!M152)</f>
        <v/>
      </c>
      <c r="N152" s="113" t="str">
        <f>IF(RES_hhdet_in_tes!N152=0,"",RES_hhdet_in_tes!N152/RES_hhdet_in_fec!N152)</f>
        <v/>
      </c>
      <c r="O152" s="113" t="str">
        <f>IF(RES_hhdet_in_tes!O152=0,"",RES_hhdet_in_tes!O152/RES_hhdet_in_fec!O152)</f>
        <v/>
      </c>
      <c r="P152" s="113" t="str">
        <f>IF(RES_hhdet_in_tes!P152=0,"",RES_hhdet_in_tes!P152/RES_hhdet_in_fec!P152)</f>
        <v/>
      </c>
      <c r="Q152" s="113" t="str">
        <f>IF(RES_hhdet_in_tes!Q152=0,"",RES_hhdet_in_tes!Q152/RES_hhdet_in_fec!Q152)</f>
        <v/>
      </c>
      <c r="R152" s="113" t="str">
        <f>IF(RES_hhdet_in_tes!R152=0,"",RES_hhdet_in_tes!R152/RES_hhdet_in_fec!R152)</f>
        <v/>
      </c>
      <c r="S152" s="113" t="str">
        <f>IF(RES_hhdet_in_tes!S152=0,"",RES_hhdet_in_tes!S152/RES_hhdet_in_fec!S152)</f>
        <v/>
      </c>
      <c r="T152" s="113" t="str">
        <f>IF(RES_hhdet_in_tes!T152=0,"",RES_hhdet_in_tes!T152/RES_hhdet_in_fec!T152)</f>
        <v/>
      </c>
      <c r="U152" s="113" t="str">
        <f>IF(RES_hhdet_in_tes!U152=0,"",RES_hhdet_in_tes!U152/RES_hhdet_in_fec!U152)</f>
        <v/>
      </c>
      <c r="V152" s="113" t="str">
        <f>IF(RES_hhdet_in_tes!V152=0,"",RES_hhdet_in_tes!V152/RES_hhdet_in_fec!V152)</f>
        <v/>
      </c>
      <c r="W152" s="113" t="str">
        <f>IF(RES_hhdet_in_tes!W152=0,"",RES_hhdet_in_tes!W152/RES_hhdet_in_fec!W152)</f>
        <v/>
      </c>
      <c r="DA152" s="132" t="s">
        <v>3729</v>
      </c>
    </row>
    <row r="153" spans="1:105" ht="12" customHeight="1" x14ac:dyDescent="0.25">
      <c r="A153" s="106" t="s">
        <v>122</v>
      </c>
      <c r="B153" s="112"/>
      <c r="C153" s="112">
        <f>IF(RES_hhdet_in_tes!C153=0,"",RES_hhdet_in_tes!C153/RES_hhdet_in_fec!C153)</f>
        <v>0.6950914659879166</v>
      </c>
      <c r="D153" s="112">
        <f>IF(RES_hhdet_in_tes!D153=0,"",RES_hhdet_in_tes!D153/RES_hhdet_in_fec!D153)</f>
        <v>0.69624571261176371</v>
      </c>
      <c r="E153" s="112">
        <f>IF(RES_hhdet_in_tes!E153=0,"",RES_hhdet_in_tes!E153/RES_hhdet_in_fec!E153)</f>
        <v>0.6974887371246149</v>
      </c>
      <c r="F153" s="112">
        <f>IF(RES_hhdet_in_tes!F153=0,"",RES_hhdet_in_tes!F153/RES_hhdet_in_fec!F153)</f>
        <v>0.69874370202331948</v>
      </c>
      <c r="G153" s="112">
        <f>IF(RES_hhdet_in_tes!G153=0,"",RES_hhdet_in_tes!G153/RES_hhdet_in_fec!G153)</f>
        <v>0.70008113775384251</v>
      </c>
      <c r="H153" s="112">
        <f>IF(RES_hhdet_in_tes!H153=0,"",RES_hhdet_in_tes!H153/RES_hhdet_in_fec!H153)</f>
        <v>0.7014931388014719</v>
      </c>
      <c r="I153" s="112">
        <f>IF(RES_hhdet_in_tes!I153=0,"",RES_hhdet_in_tes!I153/RES_hhdet_in_fec!I153)</f>
        <v>0.70299807439451412</v>
      </c>
      <c r="J153" s="112" t="str">
        <f>IF(RES_hhdet_in_tes!J153=0,"",RES_hhdet_in_tes!J153/RES_hhdet_in_fec!J153)</f>
        <v/>
      </c>
      <c r="K153" s="112" t="str">
        <f>IF(RES_hhdet_in_tes!K153=0,"",RES_hhdet_in_tes!K153/RES_hhdet_in_fec!K153)</f>
        <v/>
      </c>
      <c r="L153" s="112">
        <f>IF(RES_hhdet_in_tes!L153=0,"",RES_hhdet_in_tes!L153/RES_hhdet_in_fec!L153)</f>
        <v>0.70872995317775178</v>
      </c>
      <c r="M153" s="112">
        <f>IF(RES_hhdet_in_tes!M153=0,"",RES_hhdet_in_tes!M153/RES_hhdet_in_fec!M153)</f>
        <v>0.71263676535141618</v>
      </c>
      <c r="N153" s="112">
        <f>IF(RES_hhdet_in_tes!N153=0,"",RES_hhdet_in_tes!N153/RES_hhdet_in_fec!N153)</f>
        <v>0.71894978259673326</v>
      </c>
      <c r="O153" s="112">
        <f>IF(RES_hhdet_in_tes!O153=0,"",RES_hhdet_in_tes!O153/RES_hhdet_in_fec!O153)</f>
        <v>0.72851133596274276</v>
      </c>
      <c r="P153" s="112">
        <f>IF(RES_hhdet_in_tes!P153=0,"",RES_hhdet_in_tes!P153/RES_hhdet_in_fec!P153)</f>
        <v>0.74094968947205964</v>
      </c>
      <c r="Q153" s="112" t="str">
        <f>IF(RES_hhdet_in_tes!Q153=0,"",RES_hhdet_in_tes!Q153/RES_hhdet_in_fec!Q153)</f>
        <v/>
      </c>
      <c r="R153" s="112" t="str">
        <f>IF(RES_hhdet_in_tes!R153=0,"",RES_hhdet_in_tes!R153/RES_hhdet_in_fec!R153)</f>
        <v/>
      </c>
      <c r="S153" s="112" t="str">
        <f>IF(RES_hhdet_in_tes!S153=0,"",RES_hhdet_in_tes!S153/RES_hhdet_in_fec!S153)</f>
        <v/>
      </c>
      <c r="T153" s="112">
        <f>IF(RES_hhdet_in_tes!T153=0,"",RES_hhdet_in_tes!T153/RES_hhdet_in_fec!T153)</f>
        <v>0.77896200208741229</v>
      </c>
      <c r="U153" s="112">
        <f>IF(RES_hhdet_in_tes!U153=0,"",RES_hhdet_in_tes!U153/RES_hhdet_in_fec!U153)</f>
        <v>0.78684810275434169</v>
      </c>
      <c r="V153" s="112" t="str">
        <f>IF(RES_hhdet_in_tes!V153=0,"",RES_hhdet_in_tes!V153/RES_hhdet_in_fec!V153)</f>
        <v/>
      </c>
      <c r="W153" s="112">
        <f>IF(RES_hhdet_in_tes!W153=0,"",RES_hhdet_in_tes!W153/RES_hhdet_in_fec!W153)</f>
        <v>0.79937142756723689</v>
      </c>
      <c r="DA153" s="131" t="s">
        <v>3730</v>
      </c>
    </row>
    <row r="154" spans="1:105" ht="12" customHeight="1" x14ac:dyDescent="0.25">
      <c r="A154" s="107" t="s">
        <v>121</v>
      </c>
      <c r="B154" s="113"/>
      <c r="C154" s="113" t="str">
        <f>IF(RES_hhdet_in_tes!C154=0,"",RES_hhdet_in_tes!C154/RES_hhdet_in_fec!C154)</f>
        <v/>
      </c>
      <c r="D154" s="113">
        <f>IF(RES_hhdet_in_tes!D154=0,"",RES_hhdet_in_tes!D154/RES_hhdet_in_fec!D154)</f>
        <v>0.82090524559987454</v>
      </c>
      <c r="E154" s="113">
        <f>IF(RES_hhdet_in_tes!E154=0,"",RES_hhdet_in_tes!E154/RES_hhdet_in_fec!E154)</f>
        <v>0.82212554527012138</v>
      </c>
      <c r="F154" s="113">
        <f>IF(RES_hhdet_in_tes!F154=0,"",RES_hhdet_in_tes!F154/RES_hhdet_in_fec!F154)</f>
        <v>0.82106655922001781</v>
      </c>
      <c r="G154" s="113">
        <f>IF(RES_hhdet_in_tes!G154=0,"",RES_hhdet_in_tes!G154/RES_hhdet_in_fec!G154)</f>
        <v>0.82235081711328395</v>
      </c>
      <c r="H154" s="113">
        <f>IF(RES_hhdet_in_tes!H154=0,"",RES_hhdet_in_tes!H154/RES_hhdet_in_fec!H154)</f>
        <v>0.82696144677239947</v>
      </c>
      <c r="I154" s="113">
        <f>IF(RES_hhdet_in_tes!I154=0,"",RES_hhdet_in_tes!I154/RES_hhdet_in_fec!I154)</f>
        <v>0.82594491558056726</v>
      </c>
      <c r="J154" s="113">
        <f>IF(RES_hhdet_in_tes!J154=0,"",RES_hhdet_in_tes!J154/RES_hhdet_in_fec!J154)</f>
        <v>0.82742063075014094</v>
      </c>
      <c r="K154" s="113">
        <f>IF(RES_hhdet_in_tes!K154=0,"",RES_hhdet_in_tes!K154/RES_hhdet_in_fec!K154)</f>
        <v>0.83729702745279966</v>
      </c>
      <c r="L154" s="113">
        <f>IF(RES_hhdet_in_tes!L154=0,"",RES_hhdet_in_tes!L154/RES_hhdet_in_fec!L154)</f>
        <v>0.84272667822294944</v>
      </c>
      <c r="M154" s="113">
        <f>IF(RES_hhdet_in_tes!M154=0,"",RES_hhdet_in_tes!M154/RES_hhdet_in_fec!M154)</f>
        <v>0.83542442572752418</v>
      </c>
      <c r="N154" s="113">
        <f>IF(RES_hhdet_in_tes!N154=0,"",RES_hhdet_in_tes!N154/RES_hhdet_in_fec!N154)</f>
        <v>0.84868452370412117</v>
      </c>
      <c r="O154" s="113">
        <f>IF(RES_hhdet_in_tes!O154=0,"",RES_hhdet_in_tes!O154/RES_hhdet_in_fec!O154)</f>
        <v>0.8328610325862672</v>
      </c>
      <c r="P154" s="113">
        <f>IF(RES_hhdet_in_tes!P154=0,"",RES_hhdet_in_tes!P154/RES_hhdet_in_fec!P154)</f>
        <v>0.83058043346831278</v>
      </c>
      <c r="Q154" s="113">
        <f>IF(RES_hhdet_in_tes!Q154=0,"",RES_hhdet_in_tes!Q154/RES_hhdet_in_fec!Q154)</f>
        <v>0.87847731912769167</v>
      </c>
      <c r="R154" s="113">
        <f>IF(RES_hhdet_in_tes!R154=0,"",RES_hhdet_in_tes!R154/RES_hhdet_in_fec!R154)</f>
        <v>0.88518133842961</v>
      </c>
      <c r="S154" s="113">
        <f>IF(RES_hhdet_in_tes!S154=0,"",RES_hhdet_in_tes!S154/RES_hhdet_in_fec!S154)</f>
        <v>0.88980177997429066</v>
      </c>
      <c r="T154" s="113">
        <f>IF(RES_hhdet_in_tes!T154=0,"",RES_hhdet_in_tes!T154/RES_hhdet_in_fec!T154)</f>
        <v>0.88108537099939854</v>
      </c>
      <c r="U154" s="113" t="str">
        <f>IF(RES_hhdet_in_tes!U154=0,"",RES_hhdet_in_tes!U154/RES_hhdet_in_fec!U154)</f>
        <v/>
      </c>
      <c r="V154" s="113">
        <f>IF(RES_hhdet_in_tes!V154=0,"",RES_hhdet_in_tes!V154/RES_hhdet_in_fec!V154)</f>
        <v>0.88990692395470539</v>
      </c>
      <c r="W154" s="113">
        <f>IF(RES_hhdet_in_tes!W154=0,"",RES_hhdet_in_tes!W154/RES_hhdet_in_fec!W154)</f>
        <v>0.88869446088349568</v>
      </c>
      <c r="DA154" s="132" t="s">
        <v>3731</v>
      </c>
    </row>
    <row r="155" spans="1:105" ht="12" customHeight="1" x14ac:dyDescent="0.25">
      <c r="A155" s="108" t="s">
        <v>53</v>
      </c>
      <c r="B155" s="111"/>
      <c r="C155" s="111" t="str">
        <f>IF(RES_hhdet_in_tes!C155=0,"",RES_hhdet_in_tes!C155/RES_hhdet_in_fec!C155)</f>
        <v/>
      </c>
      <c r="D155" s="111">
        <f>IF(RES_hhdet_in_tes!D155=0,"",RES_hhdet_in_tes!D155/RES_hhdet_in_fec!D155)</f>
        <v>0.69624571261176371</v>
      </c>
      <c r="E155" s="111">
        <f>IF(RES_hhdet_in_tes!E155=0,"",RES_hhdet_in_tes!E155/RES_hhdet_in_fec!E155)</f>
        <v>0.6974887371246149</v>
      </c>
      <c r="F155" s="111">
        <f>IF(RES_hhdet_in_tes!F155=0,"",RES_hhdet_in_tes!F155/RES_hhdet_in_fec!F155)</f>
        <v>0.69874370202331948</v>
      </c>
      <c r="G155" s="111">
        <f>IF(RES_hhdet_in_tes!G155=0,"",RES_hhdet_in_tes!G155/RES_hhdet_in_fec!G155)</f>
        <v>0.70008113775384251</v>
      </c>
      <c r="H155" s="111">
        <f>IF(RES_hhdet_in_tes!H155=0,"",RES_hhdet_in_tes!H155/RES_hhdet_in_fec!H155)</f>
        <v>0.7014931388014719</v>
      </c>
      <c r="I155" s="111">
        <f>IF(RES_hhdet_in_tes!I155=0,"",RES_hhdet_in_tes!I155/RES_hhdet_in_fec!I155)</f>
        <v>0.70299807439451401</v>
      </c>
      <c r="J155" s="111">
        <f>IF(RES_hhdet_in_tes!J155=0,"",RES_hhdet_in_tes!J155/RES_hhdet_in_fec!J155)</f>
        <v>0.70466947362213905</v>
      </c>
      <c r="K155" s="111">
        <f>IF(RES_hhdet_in_tes!K155=0,"",RES_hhdet_in_tes!K155/RES_hhdet_in_fec!K155)</f>
        <v>0.70657249798503086</v>
      </c>
      <c r="L155" s="111">
        <f>IF(RES_hhdet_in_tes!L155=0,"",RES_hhdet_in_tes!L155/RES_hhdet_in_fec!L155)</f>
        <v>0.70872995317775178</v>
      </c>
      <c r="M155" s="111">
        <f>IF(RES_hhdet_in_tes!M155=0,"",RES_hhdet_in_tes!M155/RES_hhdet_in_fec!M155)</f>
        <v>0.71263676535141618</v>
      </c>
      <c r="N155" s="111">
        <f>IF(RES_hhdet_in_tes!N155=0,"",RES_hhdet_in_tes!N155/RES_hhdet_in_fec!N155)</f>
        <v>0.71894978259673337</v>
      </c>
      <c r="O155" s="111">
        <f>IF(RES_hhdet_in_tes!O155=0,"",RES_hhdet_in_tes!O155/RES_hhdet_in_fec!O155)</f>
        <v>0.72851133596274276</v>
      </c>
      <c r="P155" s="111">
        <f>IF(RES_hhdet_in_tes!P155=0,"",RES_hhdet_in_tes!P155/RES_hhdet_in_fec!P155)</f>
        <v>0.74094968947205975</v>
      </c>
      <c r="Q155" s="111">
        <f>IF(RES_hhdet_in_tes!Q155=0,"",RES_hhdet_in_tes!Q155/RES_hhdet_in_fec!Q155)</f>
        <v>0.75315470571002974</v>
      </c>
      <c r="R155" s="111">
        <f>IF(RES_hhdet_in_tes!R155=0,"",RES_hhdet_in_tes!R155/RES_hhdet_in_fec!R155)</f>
        <v>0.76190394088090674</v>
      </c>
      <c r="S155" s="111">
        <f>IF(RES_hhdet_in_tes!S155=0,"",RES_hhdet_in_tes!S155/RES_hhdet_in_fec!S155)</f>
        <v>0.7705669218798481</v>
      </c>
      <c r="T155" s="111">
        <f>IF(RES_hhdet_in_tes!T155=0,"",RES_hhdet_in_tes!T155/RES_hhdet_in_fec!T155)</f>
        <v>0.77896200208741229</v>
      </c>
      <c r="U155" s="111" t="str">
        <f>IF(RES_hhdet_in_tes!U155=0,"",RES_hhdet_in_tes!U155/RES_hhdet_in_fec!U155)</f>
        <v/>
      </c>
      <c r="V155" s="111">
        <f>IF(RES_hhdet_in_tes!V155=0,"",RES_hhdet_in_tes!V155/RES_hhdet_in_fec!V155)</f>
        <v>0.79385536081038799</v>
      </c>
      <c r="W155" s="111">
        <f>IF(RES_hhdet_in_tes!W155=0,"",RES_hhdet_in_tes!W155/RES_hhdet_in_fec!W155)</f>
        <v>0.79937142756723689</v>
      </c>
      <c r="DA155" s="63" t="s">
        <v>3732</v>
      </c>
    </row>
    <row r="156" spans="1:105" ht="12" customHeight="1" x14ac:dyDescent="0.25">
      <c r="A156" s="108" t="s">
        <v>52</v>
      </c>
      <c r="B156" s="111"/>
      <c r="C156" s="111" t="str">
        <f>IF(RES_hhdet_in_tes!C156=0,"",RES_hhdet_in_tes!C156/RES_hhdet_in_fec!C156)</f>
        <v/>
      </c>
      <c r="D156" s="111">
        <f>IF(RES_hhdet_in_tes!D156=0,"",RES_hhdet_in_tes!D156/RES_hhdet_in_fec!D156)</f>
        <v>1</v>
      </c>
      <c r="E156" s="111">
        <f>IF(RES_hhdet_in_tes!E156=0,"",RES_hhdet_in_tes!E156/RES_hhdet_in_fec!E156)</f>
        <v>1</v>
      </c>
      <c r="F156" s="111">
        <f>IF(RES_hhdet_in_tes!F156=0,"",RES_hhdet_in_tes!F156/RES_hhdet_in_fec!F156)</f>
        <v>1</v>
      </c>
      <c r="G156" s="111">
        <f>IF(RES_hhdet_in_tes!G156=0,"",RES_hhdet_in_tes!G156/RES_hhdet_in_fec!G156)</f>
        <v>1</v>
      </c>
      <c r="H156" s="111">
        <f>IF(RES_hhdet_in_tes!H156=0,"",RES_hhdet_in_tes!H156/RES_hhdet_in_fec!H156)</f>
        <v>1</v>
      </c>
      <c r="I156" s="111">
        <f>IF(RES_hhdet_in_tes!I156=0,"",RES_hhdet_in_tes!I156/RES_hhdet_in_fec!I156)</f>
        <v>1</v>
      </c>
      <c r="J156" s="111">
        <f>IF(RES_hhdet_in_tes!J156=0,"",RES_hhdet_in_tes!J156/RES_hhdet_in_fec!J156)</f>
        <v>1</v>
      </c>
      <c r="K156" s="111">
        <f>IF(RES_hhdet_in_tes!K156=0,"",RES_hhdet_in_tes!K156/RES_hhdet_in_fec!K156)</f>
        <v>1</v>
      </c>
      <c r="L156" s="111">
        <f>IF(RES_hhdet_in_tes!L156=0,"",RES_hhdet_in_tes!L156/RES_hhdet_in_fec!L156)</f>
        <v>1</v>
      </c>
      <c r="M156" s="111">
        <f>IF(RES_hhdet_in_tes!M156=0,"",RES_hhdet_in_tes!M156/RES_hhdet_in_fec!M156)</f>
        <v>1</v>
      </c>
      <c r="N156" s="111">
        <f>IF(RES_hhdet_in_tes!N156=0,"",RES_hhdet_in_tes!N156/RES_hhdet_in_fec!N156)</f>
        <v>1</v>
      </c>
      <c r="O156" s="111">
        <f>IF(RES_hhdet_in_tes!O156=0,"",RES_hhdet_in_tes!O156/RES_hhdet_in_fec!O156)</f>
        <v>1</v>
      </c>
      <c r="P156" s="111">
        <f>IF(RES_hhdet_in_tes!P156=0,"",RES_hhdet_in_tes!P156/RES_hhdet_in_fec!P156)</f>
        <v>1</v>
      </c>
      <c r="Q156" s="111">
        <f>IF(RES_hhdet_in_tes!Q156=0,"",RES_hhdet_in_tes!Q156/RES_hhdet_in_fec!Q156)</f>
        <v>1</v>
      </c>
      <c r="R156" s="111">
        <f>IF(RES_hhdet_in_tes!R156=0,"",RES_hhdet_in_tes!R156/RES_hhdet_in_fec!R156)</f>
        <v>1</v>
      </c>
      <c r="S156" s="111">
        <f>IF(RES_hhdet_in_tes!S156=0,"",RES_hhdet_in_tes!S156/RES_hhdet_in_fec!S156)</f>
        <v>1</v>
      </c>
      <c r="T156" s="111">
        <f>IF(RES_hhdet_in_tes!T156=0,"",RES_hhdet_in_tes!T156/RES_hhdet_in_fec!T156)</f>
        <v>1</v>
      </c>
      <c r="U156" s="111" t="str">
        <f>IF(RES_hhdet_in_tes!U156=0,"",RES_hhdet_in_tes!U156/RES_hhdet_in_fec!U156)</f>
        <v/>
      </c>
      <c r="V156" s="111">
        <f>IF(RES_hhdet_in_tes!V156=0,"",RES_hhdet_in_tes!V156/RES_hhdet_in_fec!V156)</f>
        <v>1</v>
      </c>
      <c r="W156" s="111">
        <f>IF(RES_hhdet_in_tes!W156=0,"",RES_hhdet_in_tes!W156/RES_hhdet_in_fec!W156)</f>
        <v>1</v>
      </c>
      <c r="DA156" s="63" t="s">
        <v>3733</v>
      </c>
    </row>
    <row r="157" spans="1:105" ht="12" customHeight="1" x14ac:dyDescent="0.25">
      <c r="A157" s="121" t="s">
        <v>54</v>
      </c>
      <c r="B157" s="124"/>
      <c r="C157" s="124">
        <f>IF(RES_hhdet_in_tes!C157=0,"",RES_hhdet_in_tes!C157/RES_hhdet_in_fec!C157)</f>
        <v>0.77351931512008176</v>
      </c>
      <c r="D157" s="124">
        <f>IF(RES_hhdet_in_tes!D157=0,"",RES_hhdet_in_tes!D157/RES_hhdet_in_fec!D157)</f>
        <v>0.77490165888867224</v>
      </c>
      <c r="E157" s="124">
        <f>IF(RES_hhdet_in_tes!E157=0,"",RES_hhdet_in_tes!E157/RES_hhdet_in_fec!E157)</f>
        <v>0.77633511837927716</v>
      </c>
      <c r="F157" s="124">
        <f>IF(RES_hhdet_in_tes!F157=0,"",RES_hhdet_in_tes!F157/RES_hhdet_in_fec!F157)</f>
        <v>0.74313311161512074</v>
      </c>
      <c r="G157" s="124">
        <f>IF(RES_hhdet_in_tes!G157=0,"",RES_hhdet_in_tes!G157/RES_hhdet_in_fec!G157)</f>
        <v>0.68312488425025919</v>
      </c>
      <c r="H157" s="124">
        <f>IF(RES_hhdet_in_tes!H157=0,"",RES_hhdet_in_tes!H157/RES_hhdet_in_fec!H157)</f>
        <v>0.73031994065056705</v>
      </c>
      <c r="I157" s="124">
        <f>IF(RES_hhdet_in_tes!I157=0,"",RES_hhdet_in_tes!I157/RES_hhdet_in_fec!I157)</f>
        <v>0.78237444202471818</v>
      </c>
      <c r="J157" s="124">
        <f>IF(RES_hhdet_in_tes!J157=0,"",RES_hhdet_in_tes!J157/RES_hhdet_in_fec!J157)</f>
        <v>0.77982258223943202</v>
      </c>
      <c r="K157" s="124">
        <f>IF(RES_hhdet_in_tes!K157=0,"",RES_hhdet_in_tes!K157/RES_hhdet_in_fec!K157)</f>
        <v>0.7340660306425556</v>
      </c>
      <c r="L157" s="124">
        <f>IF(RES_hhdet_in_tes!L157=0,"",RES_hhdet_in_tes!L157/RES_hhdet_in_fec!L157)</f>
        <v>0.78778724630099184</v>
      </c>
      <c r="M157" s="124">
        <f>IF(RES_hhdet_in_tes!M157=0,"",RES_hhdet_in_tes!M157/RES_hhdet_in_fec!M157)</f>
        <v>0.7878102765029974</v>
      </c>
      <c r="N157" s="124">
        <f>IF(RES_hhdet_in_tes!N157=0,"",RES_hhdet_in_tes!N157/RES_hhdet_in_fec!N157)</f>
        <v>0.78950762841588118</v>
      </c>
      <c r="O157" s="124">
        <f>IF(RES_hhdet_in_tes!O157=0,"",RES_hhdet_in_tes!O157/RES_hhdet_in_fec!O157)</f>
        <v>0.78707559777639136</v>
      </c>
      <c r="P157" s="124">
        <f>IF(RES_hhdet_in_tes!P157=0,"",RES_hhdet_in_tes!P157/RES_hhdet_in_fec!P157)</f>
        <v>0.78588576259134546</v>
      </c>
      <c r="Q157" s="124">
        <f>IF(RES_hhdet_in_tes!Q157=0,"",RES_hhdet_in_tes!Q157/RES_hhdet_in_fec!Q157)</f>
        <v>0.80879031594758166</v>
      </c>
      <c r="R157" s="124">
        <f>IF(RES_hhdet_in_tes!R157=0,"",RES_hhdet_in_tes!R157/RES_hhdet_in_fec!R157)</f>
        <v>0.80477122576841087</v>
      </c>
      <c r="S157" s="124">
        <f>IF(RES_hhdet_in_tes!S157=0,"",RES_hhdet_in_tes!S157/RES_hhdet_in_fec!S157)</f>
        <v>0.81168385242821828</v>
      </c>
      <c r="T157" s="124">
        <f>IF(RES_hhdet_in_tes!T157=0,"",RES_hhdet_in_tes!T157/RES_hhdet_in_fec!T157)</f>
        <v>0.82998779969918224</v>
      </c>
      <c r="U157" s="124">
        <f>IF(RES_hhdet_in_tes!U157=0,"",RES_hhdet_in_tes!U157/RES_hhdet_in_fec!U157)</f>
        <v>0.83649793323967803</v>
      </c>
      <c r="V157" s="124">
        <f>IF(RES_hhdet_in_tes!V157=0,"",RES_hhdet_in_tes!V157/RES_hhdet_in_fec!V157)</f>
        <v>0.83976006327110664</v>
      </c>
      <c r="W157" s="124">
        <f>IF(RES_hhdet_in_tes!W157=0,"",RES_hhdet_in_tes!W157/RES_hhdet_in_fec!W157)</f>
        <v>0.88515657488813781</v>
      </c>
      <c r="DA157" s="130" t="s">
        <v>3734</v>
      </c>
    </row>
    <row r="158" spans="1:105" ht="12" customHeight="1" x14ac:dyDescent="0.25">
      <c r="A158" s="97" t="s">
        <v>50</v>
      </c>
      <c r="B158" s="111"/>
      <c r="C158" s="111" t="str">
        <f>IF(RES_hhdet_in_tes!C158=0,"",RES_hhdet_in_tes!C158/RES_hhdet_in_fec!C158)</f>
        <v/>
      </c>
      <c r="D158" s="111" t="str">
        <f>IF(RES_hhdet_in_tes!D158=0,"",RES_hhdet_in_tes!D158/RES_hhdet_in_fec!D158)</f>
        <v/>
      </c>
      <c r="E158" s="111" t="str">
        <f>IF(RES_hhdet_in_tes!E158=0,"",RES_hhdet_in_tes!E158/RES_hhdet_in_fec!E158)</f>
        <v/>
      </c>
      <c r="F158" s="111">
        <f>IF(RES_hhdet_in_tes!F158=0,"",RES_hhdet_in_tes!F158/RES_hhdet_in_fec!F158)</f>
        <v>0.62199031987716236</v>
      </c>
      <c r="G158" s="111">
        <f>IF(RES_hhdet_in_tes!G158=0,"",RES_hhdet_in_tes!G158/RES_hhdet_in_fec!G158)</f>
        <v>0.62214689614530794</v>
      </c>
      <c r="H158" s="111">
        <f>IF(RES_hhdet_in_tes!H158=0,"",RES_hhdet_in_tes!H158/RES_hhdet_in_fec!H158)</f>
        <v>0.6223015963941545</v>
      </c>
      <c r="I158" s="111" t="str">
        <f>IF(RES_hhdet_in_tes!I158=0,"",RES_hhdet_in_tes!I158/RES_hhdet_in_fec!I158)</f>
        <v/>
      </c>
      <c r="J158" s="111">
        <f>IF(RES_hhdet_in_tes!J158=0,"",RES_hhdet_in_tes!J158/RES_hhdet_in_fec!J158)</f>
        <v>0.6226022488246139</v>
      </c>
      <c r="K158" s="111">
        <f>IF(RES_hhdet_in_tes!K158=0,"",RES_hhdet_in_tes!K158/RES_hhdet_in_fec!K158)</f>
        <v>0.62274486854805666</v>
      </c>
      <c r="L158" s="111" t="str">
        <f>IF(RES_hhdet_in_tes!L158=0,"",RES_hhdet_in_tes!L158/RES_hhdet_in_fec!L158)</f>
        <v/>
      </c>
      <c r="M158" s="111">
        <f>IF(RES_hhdet_in_tes!M158=0,"",RES_hhdet_in_tes!M158/RES_hhdet_in_fec!M158)</f>
        <v>0.62295491881840093</v>
      </c>
      <c r="N158" s="111">
        <f>IF(RES_hhdet_in_tes!N158=0,"",RES_hhdet_in_tes!N158/RES_hhdet_in_fec!N158)</f>
        <v>0.62295491881840082</v>
      </c>
      <c r="O158" s="111">
        <f>IF(RES_hhdet_in_tes!O158=0,"",RES_hhdet_in_tes!O158/RES_hhdet_in_fec!O158)</f>
        <v>0.62295491881840093</v>
      </c>
      <c r="P158" s="111">
        <f>IF(RES_hhdet_in_tes!P158=0,"",RES_hhdet_in_tes!P158/RES_hhdet_in_fec!P158)</f>
        <v>0.62295491881840093</v>
      </c>
      <c r="Q158" s="111">
        <f>IF(RES_hhdet_in_tes!Q158=0,"",RES_hhdet_in_tes!Q158/RES_hhdet_in_fec!Q158)</f>
        <v>0.62295491881840093</v>
      </c>
      <c r="R158" s="111">
        <f>IF(RES_hhdet_in_tes!R158=0,"",RES_hhdet_in_tes!R158/RES_hhdet_in_fec!R158)</f>
        <v>0.62341919623434749</v>
      </c>
      <c r="S158" s="111">
        <f>IF(RES_hhdet_in_tes!S158=0,"",RES_hhdet_in_tes!S158/RES_hhdet_in_fec!S158)</f>
        <v>0.62417839500274386</v>
      </c>
      <c r="T158" s="111">
        <f>IF(RES_hhdet_in_tes!T158=0,"",RES_hhdet_in_tes!T158/RES_hhdet_in_fec!T158)</f>
        <v>0.62506412689920565</v>
      </c>
      <c r="U158" s="111">
        <f>IF(RES_hhdet_in_tes!U158=0,"",RES_hhdet_in_tes!U158/RES_hhdet_in_fec!U158)</f>
        <v>0.62598149207768417</v>
      </c>
      <c r="V158" s="111">
        <f>IF(RES_hhdet_in_tes!V158=0,"",RES_hhdet_in_tes!V158/RES_hhdet_in_fec!V158)</f>
        <v>0.62683559069212968</v>
      </c>
      <c r="W158" s="111">
        <f>IF(RES_hhdet_in_tes!W158=0,"",RES_hhdet_in_tes!W158/RES_hhdet_in_fec!W158)</f>
        <v>0.62762642274254177</v>
      </c>
      <c r="DA158" s="63" t="s">
        <v>3735</v>
      </c>
    </row>
    <row r="159" spans="1:105" ht="12" customHeight="1" x14ac:dyDescent="0.25">
      <c r="A159" s="109" t="s">
        <v>120</v>
      </c>
      <c r="B159" s="45"/>
      <c r="C159" s="45">
        <f>IF(RES_hhdet_in_tes!C159=0,"",RES_hhdet_in_tes!C159/RES_hhdet_in_fec!C159)</f>
        <v>0.77351931512008176</v>
      </c>
      <c r="D159" s="45">
        <f>IF(RES_hhdet_in_tes!D159=0,"",RES_hhdet_in_tes!D159/RES_hhdet_in_fec!D159)</f>
        <v>0.77490165888867224</v>
      </c>
      <c r="E159" s="45">
        <f>IF(RES_hhdet_in_tes!E159=0,"",RES_hhdet_in_tes!E159/RES_hhdet_in_fec!E159)</f>
        <v>0.77633511837927716</v>
      </c>
      <c r="F159" s="45">
        <f>IF(RES_hhdet_in_tes!F159=0,"",RES_hhdet_in_tes!F159/RES_hhdet_in_fec!F159)</f>
        <v>0.77777554819561123</v>
      </c>
      <c r="G159" s="45">
        <f>IF(RES_hhdet_in_tes!G159=0,"",RES_hhdet_in_tes!G159/RES_hhdet_in_fec!G159)</f>
        <v>0.77926305258534267</v>
      </c>
      <c r="H159" s="45">
        <f>IF(RES_hhdet_in_tes!H159=0,"",RES_hhdet_in_tes!H159/RES_hhdet_in_fec!H159)</f>
        <v>0.78079272329911253</v>
      </c>
      <c r="I159" s="45">
        <f>IF(RES_hhdet_in_tes!I159=0,"",RES_hhdet_in_tes!I159/RES_hhdet_in_fec!I159)</f>
        <v>0.78237444202471818</v>
      </c>
      <c r="J159" s="45">
        <f>IF(RES_hhdet_in_tes!J159=0,"",RES_hhdet_in_tes!J159/RES_hhdet_in_fec!J159)</f>
        <v>0.78404869054914328</v>
      </c>
      <c r="K159" s="45">
        <f>IF(RES_hhdet_in_tes!K159=0,"",RES_hhdet_in_tes!K159/RES_hhdet_in_fec!K159)</f>
        <v>0.78584988903929975</v>
      </c>
      <c r="L159" s="45">
        <f>IF(RES_hhdet_in_tes!L159=0,"",RES_hhdet_in_tes!L159/RES_hhdet_in_fec!L159)</f>
        <v>0.78778724630099184</v>
      </c>
      <c r="M159" s="45">
        <f>IF(RES_hhdet_in_tes!M159=0,"",RES_hhdet_in_tes!M159/RES_hhdet_in_fec!M159)</f>
        <v>0.79042308337404588</v>
      </c>
      <c r="N159" s="45">
        <f>IF(RES_hhdet_in_tes!N159=0,"",RES_hhdet_in_tes!N159/RES_hhdet_in_fec!N159)</f>
        <v>0.79391684846723476</v>
      </c>
      <c r="O159" s="45">
        <f>IF(RES_hhdet_in_tes!O159=0,"",RES_hhdet_in_tes!O159/RES_hhdet_in_fec!O159)</f>
        <v>0.79865623657952622</v>
      </c>
      <c r="P159" s="45">
        <f>IF(RES_hhdet_in_tes!P159=0,"",RES_hhdet_in_tes!P159/RES_hhdet_in_fec!P159)</f>
        <v>0.80484486862354232</v>
      </c>
      <c r="Q159" s="45">
        <f>IF(RES_hhdet_in_tes!Q159=0,"",RES_hhdet_in_tes!Q159/RES_hhdet_in_fec!Q159)</f>
        <v>0.81282119079881132</v>
      </c>
      <c r="R159" s="45">
        <f>IF(RES_hhdet_in_tes!R159=0,"",RES_hhdet_in_tes!R159/RES_hhdet_in_fec!R159)</f>
        <v>0.82367174721079561</v>
      </c>
      <c r="S159" s="45">
        <f>IF(RES_hhdet_in_tes!S159=0,"",RES_hhdet_in_tes!S159/RES_hhdet_in_fec!S159)</f>
        <v>0.83721425648369086</v>
      </c>
      <c r="T159" s="45">
        <f>IF(RES_hhdet_in_tes!T159=0,"",RES_hhdet_in_tes!T159/RES_hhdet_in_fec!T159)</f>
        <v>0.85177465031477217</v>
      </c>
      <c r="U159" s="45">
        <f>IF(RES_hhdet_in_tes!U159=0,"",RES_hhdet_in_tes!U159/RES_hhdet_in_fec!U159)</f>
        <v>0.865678860401356</v>
      </c>
      <c r="V159" s="45">
        <f>IF(RES_hhdet_in_tes!V159=0,"",RES_hhdet_in_tes!V159/RES_hhdet_in_fec!V159)</f>
        <v>0.87725281844074021</v>
      </c>
      <c r="W159" s="45">
        <f>IF(RES_hhdet_in_tes!W159=0,"",RES_hhdet_in_tes!W159/RES_hhdet_in_fec!W159)</f>
        <v>0.88590847822976704</v>
      </c>
      <c r="DA159" s="60" t="s">
        <v>3736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/>
      <c r="C161" s="119">
        <f>IF(RES_hhdet_in_tes!C161=0,"",RES_hhdet_in_tes!C161/RES_hhdet_in_fec!C161)</f>
        <v>0.75645701779195229</v>
      </c>
      <c r="D161" s="119">
        <f>IF(RES_hhdet_in_tes!D161=0,"",RES_hhdet_in_tes!D161/RES_hhdet_in_fec!D161)</f>
        <v>0.7531934384685105</v>
      </c>
      <c r="E161" s="119">
        <f>IF(RES_hhdet_in_tes!E161=0,"",RES_hhdet_in_tes!E161/RES_hhdet_in_fec!E161)</f>
        <v>0.79596311061938718</v>
      </c>
      <c r="F161" s="119">
        <f>IF(RES_hhdet_in_tes!F161=0,"",RES_hhdet_in_tes!F161/RES_hhdet_in_fec!F161)</f>
        <v>0.75986480413950908</v>
      </c>
      <c r="G161" s="119">
        <f>IF(RES_hhdet_in_tes!G161=0,"",RES_hhdet_in_tes!G161/RES_hhdet_in_fec!G161)</f>
        <v>0.76420060667600187</v>
      </c>
      <c r="H161" s="119" t="str">
        <f>IF(RES_hhdet_in_tes!H161=0,"",RES_hhdet_in_tes!H161/RES_hhdet_in_fec!H161)</f>
        <v/>
      </c>
      <c r="I161" s="119">
        <f>IF(RES_hhdet_in_tes!I161=0,"",RES_hhdet_in_tes!I161/RES_hhdet_in_fec!I161)</f>
        <v>0.79917669292693372</v>
      </c>
      <c r="J161" s="119" t="str">
        <f>IF(RES_hhdet_in_tes!J161=0,"",RES_hhdet_in_tes!J161/RES_hhdet_in_fec!J161)</f>
        <v/>
      </c>
      <c r="K161" s="119">
        <f>IF(RES_hhdet_in_tes!K161=0,"",RES_hhdet_in_tes!K161/RES_hhdet_in_fec!K161)</f>
        <v>0.8023741738100697</v>
      </c>
      <c r="L161" s="119">
        <f>IF(RES_hhdet_in_tes!L161=0,"",RES_hhdet_in_tes!L161/RES_hhdet_in_fec!L161)</f>
        <v>0.82838408680301634</v>
      </c>
      <c r="M161" s="119">
        <f>IF(RES_hhdet_in_tes!M161=0,"",RES_hhdet_in_tes!M161/RES_hhdet_in_fec!M161)</f>
        <v>0.84167018118918735</v>
      </c>
      <c r="N161" s="119">
        <f>IF(RES_hhdet_in_tes!N161=0,"",RES_hhdet_in_tes!N161/RES_hhdet_in_fec!N161)</f>
        <v>0.84897340061817594</v>
      </c>
      <c r="O161" s="119">
        <f>IF(RES_hhdet_in_tes!O161=0,"",RES_hhdet_in_tes!O161/RES_hhdet_in_fec!O161)</f>
        <v>0.85588311206421408</v>
      </c>
      <c r="P161" s="119">
        <f>IF(RES_hhdet_in_tes!P161=0,"",RES_hhdet_in_tes!P161/RES_hhdet_in_fec!P161)</f>
        <v>0.85727446070889002</v>
      </c>
      <c r="Q161" s="119">
        <f>IF(RES_hhdet_in_tes!Q161=0,"",RES_hhdet_in_tes!Q161/RES_hhdet_in_fec!Q161)</f>
        <v>0.89772521877765676</v>
      </c>
      <c r="R161" s="119" t="str">
        <f>IF(RES_hhdet_in_tes!R161=0,"",RES_hhdet_in_tes!R161/RES_hhdet_in_fec!R161)</f>
        <v/>
      </c>
      <c r="S161" s="119" t="str">
        <f>IF(RES_hhdet_in_tes!S161=0,"",RES_hhdet_in_tes!S161/RES_hhdet_in_fec!S161)</f>
        <v/>
      </c>
      <c r="T161" s="119">
        <f>IF(RES_hhdet_in_tes!T161=0,"",RES_hhdet_in_tes!T161/RES_hhdet_in_fec!T161)</f>
        <v>0.95548031133093969</v>
      </c>
      <c r="U161" s="119">
        <f>IF(RES_hhdet_in_tes!U161=0,"",RES_hhdet_in_tes!U161/RES_hhdet_in_fec!U161)</f>
        <v>0.96292556196220092</v>
      </c>
      <c r="V161" s="119">
        <f>IF(RES_hhdet_in_tes!V161=0,"",RES_hhdet_in_tes!V161/RES_hhdet_in_fec!V161)</f>
        <v>0.98257820025454568</v>
      </c>
      <c r="W161" s="119">
        <f>IF(RES_hhdet_in_tes!W161=0,"",RES_hhdet_in_tes!W161/RES_hhdet_in_fec!W161)</f>
        <v>0.99871033786057395</v>
      </c>
      <c r="DA161" s="129" t="s">
        <v>3737</v>
      </c>
    </row>
    <row r="162" spans="1:105" ht="12.95" customHeight="1" x14ac:dyDescent="0.25">
      <c r="A162" s="121" t="s">
        <v>57</v>
      </c>
      <c r="B162" s="124"/>
      <c r="C162" s="124">
        <f>IF(RES_hhdet_in_tes!C162=0,"",RES_hhdet_in_tes!C162/RES_hhdet_in_fec!C162)</f>
        <v>0.75200754247561763</v>
      </c>
      <c r="D162" s="124">
        <f>IF(RES_hhdet_in_tes!D162=0,"",RES_hhdet_in_tes!D162/RES_hhdet_in_fec!D162)</f>
        <v>0.75583761107494385</v>
      </c>
      <c r="E162" s="124">
        <f>IF(RES_hhdet_in_tes!E162=0,"",RES_hhdet_in_tes!E162/RES_hhdet_in_fec!E162)</f>
        <v>0.75976594243084794</v>
      </c>
      <c r="F162" s="124">
        <f>IF(RES_hhdet_in_tes!F162=0,"",RES_hhdet_in_tes!F162/RES_hhdet_in_fec!F162)</f>
        <v>0.76370754544954</v>
      </c>
      <c r="G162" s="124">
        <f>IF(RES_hhdet_in_tes!G162=0,"",RES_hhdet_in_tes!G162/RES_hhdet_in_fec!G162)</f>
        <v>0.7677395814704453</v>
      </c>
      <c r="H162" s="124" t="str">
        <f>IF(RES_hhdet_in_tes!H162=0,"",RES_hhdet_in_tes!H162/RES_hhdet_in_fec!H162)</f>
        <v/>
      </c>
      <c r="I162" s="124">
        <f>IF(RES_hhdet_in_tes!I162=0,"",RES_hhdet_in_tes!I162/RES_hhdet_in_fec!I162)</f>
        <v>0.7760653912924077</v>
      </c>
      <c r="J162" s="124" t="str">
        <f>IF(RES_hhdet_in_tes!J162=0,"",RES_hhdet_in_tes!J162/RES_hhdet_in_fec!J162)</f>
        <v/>
      </c>
      <c r="K162" s="124">
        <f>IF(RES_hhdet_in_tes!K162=0,"",RES_hhdet_in_tes!K162/RES_hhdet_in_fec!K162)</f>
        <v>0.78508959573431669</v>
      </c>
      <c r="L162" s="124">
        <f>IF(RES_hhdet_in_tes!L162=0,"",RES_hhdet_in_tes!L162/RES_hhdet_in_fec!L162)</f>
        <v>0.7899839430008313</v>
      </c>
      <c r="M162" s="124">
        <f>IF(RES_hhdet_in_tes!M162=0,"",RES_hhdet_in_tes!M162/RES_hhdet_in_fec!M162)</f>
        <v>0.79649144945066475</v>
      </c>
      <c r="N162" s="124">
        <f>IF(RES_hhdet_in_tes!N162=0,"",RES_hhdet_in_tes!N162/RES_hhdet_in_fec!N162)</f>
        <v>0.8050135535805526</v>
      </c>
      <c r="O162" s="124">
        <f>IF(RES_hhdet_in_tes!O162=0,"",RES_hhdet_in_tes!O162/RES_hhdet_in_fec!O162)</f>
        <v>0.81607716799915453</v>
      </c>
      <c r="P162" s="124">
        <f>IF(RES_hhdet_in_tes!P162=0,"",RES_hhdet_in_tes!P162/RES_hhdet_in_fec!P162)</f>
        <v>0.82931492146883445</v>
      </c>
      <c r="Q162" s="124">
        <f>IF(RES_hhdet_in_tes!Q162=0,"",RES_hhdet_in_tes!Q162/RES_hhdet_in_fec!Q162)</f>
        <v>0.84338518982735022</v>
      </c>
      <c r="R162" s="124" t="str">
        <f>IF(RES_hhdet_in_tes!R162=0,"",RES_hhdet_in_tes!R162/RES_hhdet_in_fec!R162)</f>
        <v/>
      </c>
      <c r="S162" s="124" t="str">
        <f>IF(RES_hhdet_in_tes!S162=0,"",RES_hhdet_in_tes!S162/RES_hhdet_in_fec!S162)</f>
        <v/>
      </c>
      <c r="T162" s="124">
        <f>IF(RES_hhdet_in_tes!T162=0,"",RES_hhdet_in_tes!T162/RES_hhdet_in_fec!T162)</f>
        <v>0.89393419647522265</v>
      </c>
      <c r="U162" s="124">
        <f>IF(RES_hhdet_in_tes!U162=0,"",RES_hhdet_in_tes!U162/RES_hhdet_in_fec!U162)</f>
        <v>0.90968745867778511</v>
      </c>
      <c r="V162" s="124">
        <f>IF(RES_hhdet_in_tes!V162=0,"",RES_hhdet_in_tes!V162/RES_hhdet_in_fec!V162)</f>
        <v>0.92109677087147834</v>
      </c>
      <c r="W162" s="124">
        <f>IF(RES_hhdet_in_tes!W162=0,"",RES_hhdet_in_tes!W162/RES_hhdet_in_fec!W162)</f>
        <v>0.92682831329468029</v>
      </c>
      <c r="DA162" s="130" t="s">
        <v>3738</v>
      </c>
    </row>
    <row r="163" spans="1:105" ht="12" customHeight="1" x14ac:dyDescent="0.25">
      <c r="A163" s="97" t="s">
        <v>53</v>
      </c>
      <c r="B163" s="45"/>
      <c r="C163" s="45">
        <f>IF(RES_hhdet_in_tes!C163=0,"",RES_hhdet_in_tes!C163/RES_hhdet_in_fec!C163)</f>
        <v>0.75200754247561763</v>
      </c>
      <c r="D163" s="45">
        <f>IF(RES_hhdet_in_tes!D163=0,"",RES_hhdet_in_tes!D163/RES_hhdet_in_fec!D163)</f>
        <v>0.75583761107494385</v>
      </c>
      <c r="E163" s="45">
        <f>IF(RES_hhdet_in_tes!E163=0,"",RES_hhdet_in_tes!E163/RES_hhdet_in_fec!E163)</f>
        <v>0.75976594243084794</v>
      </c>
      <c r="F163" s="45">
        <f>IF(RES_hhdet_in_tes!F163=0,"",RES_hhdet_in_tes!F163/RES_hhdet_in_fec!F163)</f>
        <v>0.76370754544954</v>
      </c>
      <c r="G163" s="45">
        <f>IF(RES_hhdet_in_tes!G163=0,"",RES_hhdet_in_tes!G163/RES_hhdet_in_fec!G163)</f>
        <v>0.7677395814704453</v>
      </c>
      <c r="H163" s="45" t="str">
        <f>IF(RES_hhdet_in_tes!H163=0,"",RES_hhdet_in_tes!H163/RES_hhdet_in_fec!H163)</f>
        <v/>
      </c>
      <c r="I163" s="45">
        <f>IF(RES_hhdet_in_tes!I163=0,"",RES_hhdet_in_tes!I163/RES_hhdet_in_fec!I163)</f>
        <v>0.7760653912924077</v>
      </c>
      <c r="J163" s="45" t="str">
        <f>IF(RES_hhdet_in_tes!J163=0,"",RES_hhdet_in_tes!J163/RES_hhdet_in_fec!J163)</f>
        <v/>
      </c>
      <c r="K163" s="45">
        <f>IF(RES_hhdet_in_tes!K163=0,"",RES_hhdet_in_tes!K163/RES_hhdet_in_fec!K163)</f>
        <v>0.78508959573431669</v>
      </c>
      <c r="L163" s="45">
        <f>IF(RES_hhdet_in_tes!L163=0,"",RES_hhdet_in_tes!L163/RES_hhdet_in_fec!L163)</f>
        <v>0.7899839430008313</v>
      </c>
      <c r="M163" s="45">
        <f>IF(RES_hhdet_in_tes!M163=0,"",RES_hhdet_in_tes!M163/RES_hhdet_in_fec!M163)</f>
        <v>0.79649144945066475</v>
      </c>
      <c r="N163" s="45">
        <f>IF(RES_hhdet_in_tes!N163=0,"",RES_hhdet_in_tes!N163/RES_hhdet_in_fec!N163)</f>
        <v>0.8050135535805526</v>
      </c>
      <c r="O163" s="45">
        <f>IF(RES_hhdet_in_tes!O163=0,"",RES_hhdet_in_tes!O163/RES_hhdet_in_fec!O163)</f>
        <v>0.81607716799915453</v>
      </c>
      <c r="P163" s="45">
        <f>IF(RES_hhdet_in_tes!P163=0,"",RES_hhdet_in_tes!P163/RES_hhdet_in_fec!P163)</f>
        <v>0.82931492146883445</v>
      </c>
      <c r="Q163" s="45">
        <f>IF(RES_hhdet_in_tes!Q163=0,"",RES_hhdet_in_tes!Q163/RES_hhdet_in_fec!Q163)</f>
        <v>0.84338518982735022</v>
      </c>
      <c r="R163" s="45" t="str">
        <f>IF(RES_hhdet_in_tes!R163=0,"",RES_hhdet_in_tes!R163/RES_hhdet_in_fec!R163)</f>
        <v/>
      </c>
      <c r="S163" s="45" t="str">
        <f>IF(RES_hhdet_in_tes!S163=0,"",RES_hhdet_in_tes!S163/RES_hhdet_in_fec!S163)</f>
        <v/>
      </c>
      <c r="T163" s="45">
        <f>IF(RES_hhdet_in_tes!T163=0,"",RES_hhdet_in_tes!T163/RES_hhdet_in_fec!T163)</f>
        <v>0.89393419647522265</v>
      </c>
      <c r="U163" s="45">
        <f>IF(RES_hhdet_in_tes!U163=0,"",RES_hhdet_in_tes!U163/RES_hhdet_in_fec!U163)</f>
        <v>0.90968745867778511</v>
      </c>
      <c r="V163" s="45">
        <f>IF(RES_hhdet_in_tes!V163=0,"",RES_hhdet_in_tes!V163/RES_hhdet_in_fec!V163)</f>
        <v>0.92109677087147834</v>
      </c>
      <c r="W163" s="45">
        <f>IF(RES_hhdet_in_tes!W163=0,"",RES_hhdet_in_tes!W163/RES_hhdet_in_fec!W163)</f>
        <v>0.92682831329468029</v>
      </c>
      <c r="DA163" s="60" t="s">
        <v>3739</v>
      </c>
    </row>
    <row r="164" spans="1:105" ht="12.95" customHeight="1" x14ac:dyDescent="0.25">
      <c r="A164" s="121" t="s">
        <v>92</v>
      </c>
      <c r="B164" s="124"/>
      <c r="C164" s="124">
        <f>IF(RES_hhdet_in_tes!C164=0,"",RES_hhdet_in_tes!C164/RES_hhdet_in_fec!C164)</f>
        <v>2.4308114354209902</v>
      </c>
      <c r="D164" s="124">
        <f>IF(RES_hhdet_in_tes!D164=0,"",RES_hhdet_in_tes!D164/RES_hhdet_in_fec!D164)</f>
        <v>2.5147018842221103</v>
      </c>
      <c r="E164" s="124">
        <f>IF(RES_hhdet_in_tes!E164=0,"",RES_hhdet_in_tes!E164/RES_hhdet_in_fec!E164)</f>
        <v>2.5994781006414938</v>
      </c>
      <c r="F164" s="124">
        <f>IF(RES_hhdet_in_tes!F164=0,"",RES_hhdet_in_tes!F164/RES_hhdet_in_fec!F164)</f>
        <v>2.6843453642822985</v>
      </c>
      <c r="G164" s="124">
        <f>IF(RES_hhdet_in_tes!G164=0,"",RES_hhdet_in_tes!G164/RES_hhdet_in_fec!G164)</f>
        <v>2.7700190769491857</v>
      </c>
      <c r="H164" s="124" t="str">
        <f>IF(RES_hhdet_in_tes!H164=0,"",RES_hhdet_in_tes!H164/RES_hhdet_in_fec!H164)</f>
        <v/>
      </c>
      <c r="I164" s="124">
        <f>IF(RES_hhdet_in_tes!I164=0,"",RES_hhdet_in_tes!I164/RES_hhdet_in_fec!I164)</f>
        <v>2.9436806760334893</v>
      </c>
      <c r="J164" s="124" t="str">
        <f>IF(RES_hhdet_in_tes!J164=0,"",RES_hhdet_in_tes!J164/RES_hhdet_in_fec!J164)</f>
        <v/>
      </c>
      <c r="K164" s="124">
        <f>IF(RES_hhdet_in_tes!K164=0,"",RES_hhdet_in_tes!K164/RES_hhdet_in_fec!K164)</f>
        <v>3.1236240005898788</v>
      </c>
      <c r="L164" s="124">
        <f>IF(RES_hhdet_in_tes!L164=0,"",RES_hhdet_in_tes!L164/RES_hhdet_in_fec!L164)</f>
        <v>3.2170415419306253</v>
      </c>
      <c r="M164" s="124">
        <f>IF(RES_hhdet_in_tes!M164=0,"",RES_hhdet_in_tes!M164/RES_hhdet_in_fec!M164)</f>
        <v>3.3286199924378517</v>
      </c>
      <c r="N164" s="124">
        <f>IF(RES_hhdet_in_tes!N164=0,"",RES_hhdet_in_tes!N164/RES_hhdet_in_fec!N164)</f>
        <v>3.4635347209053373</v>
      </c>
      <c r="O164" s="124">
        <f>IF(RES_hhdet_in_tes!O164=0,"",RES_hhdet_in_tes!O164/RES_hhdet_in_fec!O164)</f>
        <v>3.6246469186429309</v>
      </c>
      <c r="P164" s="124">
        <f>IF(RES_hhdet_in_tes!P164=0,"",RES_hhdet_in_tes!P164/RES_hhdet_in_fec!P164)</f>
        <v>3.7993696278456701</v>
      </c>
      <c r="Q164" s="124">
        <f>IF(RES_hhdet_in_tes!Q164=0,"",RES_hhdet_in_tes!Q164/RES_hhdet_in_fec!Q164)</f>
        <v>3.949523456264513</v>
      </c>
      <c r="R164" s="124" t="str">
        <f>IF(RES_hhdet_in_tes!R164=0,"",RES_hhdet_in_tes!R164/RES_hhdet_in_fec!R164)</f>
        <v/>
      </c>
      <c r="S164" s="124" t="str">
        <f>IF(RES_hhdet_in_tes!S164=0,"",RES_hhdet_in_tes!S164/RES_hhdet_in_fec!S164)</f>
        <v/>
      </c>
      <c r="T164" s="124">
        <f>IF(RES_hhdet_in_tes!T164=0,"",RES_hhdet_in_tes!T164/RES_hhdet_in_fec!T164)</f>
        <v>4.1813500703001925</v>
      </c>
      <c r="U164" s="124">
        <f>IF(RES_hhdet_in_tes!U164=0,"",RES_hhdet_in_tes!U164/RES_hhdet_in_fec!U164)</f>
        <v>4.238382683675864</v>
      </c>
      <c r="V164" s="124">
        <f>IF(RES_hhdet_in_tes!V164=0,"",RES_hhdet_in_tes!V164/RES_hhdet_in_fec!V164)</f>
        <v>4.2965336719559497</v>
      </c>
      <c r="W164" s="124">
        <f>IF(RES_hhdet_in_tes!W164=0,"",RES_hhdet_in_tes!W164/RES_hhdet_in_fec!W164)</f>
        <v>4.3534643017679464</v>
      </c>
      <c r="DA164" s="130" t="s">
        <v>3740</v>
      </c>
    </row>
    <row r="165" spans="1:105" ht="12" customHeight="1" x14ac:dyDescent="0.25">
      <c r="A165" s="97" t="s">
        <v>53</v>
      </c>
      <c r="B165" s="111"/>
      <c r="C165" s="111">
        <f>IF(RES_hhdet_in_tes!C165=0,"",RES_hhdet_in_tes!C165/RES_hhdet_in_fec!C165)</f>
        <v>2.4308114354209902</v>
      </c>
      <c r="D165" s="111">
        <f>IF(RES_hhdet_in_tes!D165=0,"",RES_hhdet_in_tes!D165/RES_hhdet_in_fec!D165)</f>
        <v>2.5147018842221103</v>
      </c>
      <c r="E165" s="111">
        <f>IF(RES_hhdet_in_tes!E165=0,"",RES_hhdet_in_tes!E165/RES_hhdet_in_fec!E165)</f>
        <v>2.5994781006414938</v>
      </c>
      <c r="F165" s="111">
        <f>IF(RES_hhdet_in_tes!F165=0,"",RES_hhdet_in_tes!F165/RES_hhdet_in_fec!F165)</f>
        <v>2.6843453642822985</v>
      </c>
      <c r="G165" s="111">
        <f>IF(RES_hhdet_in_tes!G165=0,"",RES_hhdet_in_tes!G165/RES_hhdet_in_fec!G165)</f>
        <v>2.7700190769491857</v>
      </c>
      <c r="H165" s="111" t="str">
        <f>IF(RES_hhdet_in_tes!H165=0,"",RES_hhdet_in_tes!H165/RES_hhdet_in_fec!H165)</f>
        <v/>
      </c>
      <c r="I165" s="111">
        <f>IF(RES_hhdet_in_tes!I165=0,"",RES_hhdet_in_tes!I165/RES_hhdet_in_fec!I165)</f>
        <v>2.9436806760334893</v>
      </c>
      <c r="J165" s="111" t="str">
        <f>IF(RES_hhdet_in_tes!J165=0,"",RES_hhdet_in_tes!J165/RES_hhdet_in_fec!J165)</f>
        <v/>
      </c>
      <c r="K165" s="111">
        <f>IF(RES_hhdet_in_tes!K165=0,"",RES_hhdet_in_tes!K165/RES_hhdet_in_fec!K165)</f>
        <v>3.1236240005898788</v>
      </c>
      <c r="L165" s="111">
        <f>IF(RES_hhdet_in_tes!L165=0,"",RES_hhdet_in_tes!L165/RES_hhdet_in_fec!L165)</f>
        <v>3.2170415419306253</v>
      </c>
      <c r="M165" s="111">
        <f>IF(RES_hhdet_in_tes!M165=0,"",RES_hhdet_in_tes!M165/RES_hhdet_in_fec!M165)</f>
        <v>3.3286199924378517</v>
      </c>
      <c r="N165" s="111">
        <f>IF(RES_hhdet_in_tes!N165=0,"",RES_hhdet_in_tes!N165/RES_hhdet_in_fec!N165)</f>
        <v>3.4635347209053373</v>
      </c>
      <c r="O165" s="111">
        <f>IF(RES_hhdet_in_tes!O165=0,"",RES_hhdet_in_tes!O165/RES_hhdet_in_fec!O165)</f>
        <v>3.6246469186429309</v>
      </c>
      <c r="P165" s="111">
        <f>IF(RES_hhdet_in_tes!P165=0,"",RES_hhdet_in_tes!P165/RES_hhdet_in_fec!P165)</f>
        <v>3.7993696278456701</v>
      </c>
      <c r="Q165" s="111">
        <f>IF(RES_hhdet_in_tes!Q165=0,"",RES_hhdet_in_tes!Q165/RES_hhdet_in_fec!Q165)</f>
        <v>3.949523456264513</v>
      </c>
      <c r="R165" s="111" t="str">
        <f>IF(RES_hhdet_in_tes!R165=0,"",RES_hhdet_in_tes!R165/RES_hhdet_in_fec!R165)</f>
        <v/>
      </c>
      <c r="S165" s="111" t="str">
        <f>IF(RES_hhdet_in_tes!S165=0,"",RES_hhdet_in_tes!S165/RES_hhdet_in_fec!S165)</f>
        <v/>
      </c>
      <c r="T165" s="111">
        <f>IF(RES_hhdet_in_tes!T165=0,"",RES_hhdet_in_tes!T165/RES_hhdet_in_fec!T165)</f>
        <v>4.1813500703001925</v>
      </c>
      <c r="U165" s="111">
        <f>IF(RES_hhdet_in_tes!U165=0,"",RES_hhdet_in_tes!U165/RES_hhdet_in_fec!U165)</f>
        <v>4.238382683675864</v>
      </c>
      <c r="V165" s="111">
        <f>IF(RES_hhdet_in_tes!V165=0,"",RES_hhdet_in_tes!V165/RES_hhdet_in_fec!V165)</f>
        <v>4.2965336719559497</v>
      </c>
      <c r="W165" s="111">
        <f>IF(RES_hhdet_in_tes!W165=0,"",RES_hhdet_in_tes!W165/RES_hhdet_in_fec!W165)</f>
        <v>4.3534643017679464</v>
      </c>
      <c r="DA165" s="63" t="s">
        <v>3741</v>
      </c>
    </row>
    <row r="166" spans="1:105" ht="12" customHeight="1" x14ac:dyDescent="0.25">
      <c r="A166" s="121" t="s">
        <v>55</v>
      </c>
      <c r="B166" s="124"/>
      <c r="C166" s="124">
        <f>IF(RES_hhdet_in_tes!C166=0,"",RES_hhdet_in_tes!C166/RES_hhdet_in_fec!C166)</f>
        <v>0.69845353973904489</v>
      </c>
      <c r="D166" s="124">
        <f>IF(RES_hhdet_in_tes!D166=0,"",RES_hhdet_in_tes!D166/RES_hhdet_in_fec!D166)</f>
        <v>0.70664879856900042</v>
      </c>
      <c r="E166" s="124">
        <f>IF(RES_hhdet_in_tes!E166=0,"",RES_hhdet_in_tes!E166/RES_hhdet_in_fec!E166)</f>
        <v>0.70965925722231671</v>
      </c>
      <c r="F166" s="124">
        <f>IF(RES_hhdet_in_tes!F166=0,"",RES_hhdet_in_tes!F166/RES_hhdet_in_fec!F166)</f>
        <v>0.70794558083438497</v>
      </c>
      <c r="G166" s="124">
        <f>IF(RES_hhdet_in_tes!G166=0,"",RES_hhdet_in_tes!G166/RES_hhdet_in_fec!G166)</f>
        <v>0.70856670992612014</v>
      </c>
      <c r="H166" s="124" t="str">
        <f>IF(RES_hhdet_in_tes!H166=0,"",RES_hhdet_in_tes!H166/RES_hhdet_in_fec!H166)</f>
        <v/>
      </c>
      <c r="I166" s="124">
        <f>IF(RES_hhdet_in_tes!I166=0,"",RES_hhdet_in_tes!I166/RES_hhdet_in_fec!I166)</f>
        <v>0.8155743175305209</v>
      </c>
      <c r="J166" s="124" t="str">
        <f>IF(RES_hhdet_in_tes!J166=0,"",RES_hhdet_in_tes!J166/RES_hhdet_in_fec!J166)</f>
        <v/>
      </c>
      <c r="K166" s="124">
        <f>IF(RES_hhdet_in_tes!K166=0,"",RES_hhdet_in_tes!K166/RES_hhdet_in_fec!K166)</f>
        <v>0.8343371311303428</v>
      </c>
      <c r="L166" s="124">
        <f>IF(RES_hhdet_in_tes!L166=0,"",RES_hhdet_in_tes!L166/RES_hhdet_in_fec!L166)</f>
        <v>0.75240713308067986</v>
      </c>
      <c r="M166" s="124">
        <f>IF(RES_hhdet_in_tes!M166=0,"",RES_hhdet_in_tes!M166/RES_hhdet_in_fec!M166)</f>
        <v>0.76347871708842729</v>
      </c>
      <c r="N166" s="124">
        <f>IF(RES_hhdet_in_tes!N166=0,"",RES_hhdet_in_tes!N166/RES_hhdet_in_fec!N166)</f>
        <v>0.78297421558102487</v>
      </c>
      <c r="O166" s="124">
        <f>IF(RES_hhdet_in_tes!O166=0,"",RES_hhdet_in_tes!O166/RES_hhdet_in_fec!O166)</f>
        <v>0.77004092114638489</v>
      </c>
      <c r="P166" s="124">
        <f>IF(RES_hhdet_in_tes!P166=0,"",RES_hhdet_in_tes!P166/RES_hhdet_in_fec!P166)</f>
        <v>0.77036792582110825</v>
      </c>
      <c r="Q166" s="124">
        <f>IF(RES_hhdet_in_tes!Q166=0,"",RES_hhdet_in_tes!Q166/RES_hhdet_in_fec!Q166)</f>
        <v>0.87847731912769134</v>
      </c>
      <c r="R166" s="124" t="str">
        <f>IF(RES_hhdet_in_tes!R166=0,"",RES_hhdet_in_tes!R166/RES_hhdet_in_fec!R166)</f>
        <v/>
      </c>
      <c r="S166" s="124" t="str">
        <f>IF(RES_hhdet_in_tes!S166=0,"",RES_hhdet_in_tes!S166/RES_hhdet_in_fec!S166)</f>
        <v/>
      </c>
      <c r="T166" s="124">
        <f>IF(RES_hhdet_in_tes!T166=0,"",RES_hhdet_in_tes!T166/RES_hhdet_in_fec!T166)</f>
        <v>0.87882137956256945</v>
      </c>
      <c r="U166" s="124">
        <f>IF(RES_hhdet_in_tes!U166=0,"",RES_hhdet_in_tes!U166/RES_hhdet_in_fec!U166)</f>
        <v>0.78684810275434158</v>
      </c>
      <c r="V166" s="124">
        <f>IF(RES_hhdet_in_tes!V166=0,"",RES_hhdet_in_tes!V166/RES_hhdet_in_fec!V166)</f>
        <v>0.8899069239547055</v>
      </c>
      <c r="W166" s="124">
        <f>IF(RES_hhdet_in_tes!W166=0,"",RES_hhdet_in_tes!W166/RES_hhdet_in_fec!W166)</f>
        <v>0.86165528307043038</v>
      </c>
      <c r="DA166" s="130" t="s">
        <v>3742</v>
      </c>
    </row>
    <row r="167" spans="1:105" ht="12" customHeight="1" x14ac:dyDescent="0.25">
      <c r="A167" s="97" t="s">
        <v>124</v>
      </c>
      <c r="B167" s="111"/>
      <c r="C167" s="111">
        <f>IF(RES_hhdet_in_tes!C167=0,"",RES_hhdet_in_tes!C167/RES_hhdet_in_fec!C167)</f>
        <v>0.62016850733967466</v>
      </c>
      <c r="D167" s="111">
        <f>IF(RES_hhdet_in_tes!D167=0,"",RES_hhdet_in_tes!D167/RES_hhdet_in_fec!D167)</f>
        <v>0.62250856169717861</v>
      </c>
      <c r="E167" s="111">
        <f>IF(RES_hhdet_in_tes!E167=0,"",RES_hhdet_in_tes!E167/RES_hhdet_in_fec!E167)</f>
        <v>0.6252359978487787</v>
      </c>
      <c r="F167" s="111">
        <f>IF(RES_hhdet_in_tes!F167=0,"",RES_hhdet_in_tes!F167/RES_hhdet_in_fec!F167)</f>
        <v>0.62801625879048262</v>
      </c>
      <c r="G167" s="111">
        <f>IF(RES_hhdet_in_tes!G167=0,"",RES_hhdet_in_tes!G167/RES_hhdet_in_fec!G167)</f>
        <v>0.63115327557912193</v>
      </c>
      <c r="H167" s="111" t="str">
        <f>IF(RES_hhdet_in_tes!H167=0,"",RES_hhdet_in_tes!H167/RES_hhdet_in_fec!H167)</f>
        <v/>
      </c>
      <c r="I167" s="111">
        <f>IF(RES_hhdet_in_tes!I167=0,"",RES_hhdet_in_tes!I167/RES_hhdet_in_fec!I167)</f>
        <v>0.63846087344219993</v>
      </c>
      <c r="J167" s="111" t="str">
        <f>IF(RES_hhdet_in_tes!J167=0,"",RES_hhdet_in_tes!J167/RES_hhdet_in_fec!J167)</f>
        <v/>
      </c>
      <c r="K167" s="111">
        <f>IF(RES_hhdet_in_tes!K167=0,"",RES_hhdet_in_tes!K167/RES_hhdet_in_fec!K167)</f>
        <v>0.64852749086089756</v>
      </c>
      <c r="L167" s="111">
        <f>IF(RES_hhdet_in_tes!L167=0,"",RES_hhdet_in_tes!L167/RES_hhdet_in_fec!L167)</f>
        <v>0.65507372903489192</v>
      </c>
      <c r="M167" s="111">
        <f>IF(RES_hhdet_in_tes!M167=0,"",RES_hhdet_in_tes!M167/RES_hhdet_in_fec!M167)</f>
        <v>0.668842001702317</v>
      </c>
      <c r="N167" s="111" t="str">
        <f>IF(RES_hhdet_in_tes!N167=0,"",RES_hhdet_in_tes!N167/RES_hhdet_in_fec!N167)</f>
        <v/>
      </c>
      <c r="O167" s="111" t="str">
        <f>IF(RES_hhdet_in_tes!O167=0,"",RES_hhdet_in_tes!O167/RES_hhdet_in_fec!O167)</f>
        <v/>
      </c>
      <c r="P167" s="111" t="str">
        <f>IF(RES_hhdet_in_tes!P167=0,"",RES_hhdet_in_tes!P167/RES_hhdet_in_fec!P167)</f>
        <v/>
      </c>
      <c r="Q167" s="111" t="str">
        <f>IF(RES_hhdet_in_tes!Q167=0,"",RES_hhdet_in_tes!Q167/RES_hhdet_in_fec!Q167)</f>
        <v/>
      </c>
      <c r="R167" s="111" t="str">
        <f>IF(RES_hhdet_in_tes!R167=0,"",RES_hhdet_in_tes!R167/RES_hhdet_in_fec!R167)</f>
        <v/>
      </c>
      <c r="S167" s="111" t="str">
        <f>IF(RES_hhdet_in_tes!S167=0,"",RES_hhdet_in_tes!S167/RES_hhdet_in_fec!S167)</f>
        <v/>
      </c>
      <c r="T167" s="111" t="str">
        <f>IF(RES_hhdet_in_tes!T167=0,"",RES_hhdet_in_tes!T167/RES_hhdet_in_fec!T167)</f>
        <v/>
      </c>
      <c r="U167" s="111" t="str">
        <f>IF(RES_hhdet_in_tes!U167=0,"",RES_hhdet_in_tes!U167/RES_hhdet_in_fec!U167)</f>
        <v/>
      </c>
      <c r="V167" s="111" t="str">
        <f>IF(RES_hhdet_in_tes!V167=0,"",RES_hhdet_in_tes!V167/RES_hhdet_in_fec!V167)</f>
        <v/>
      </c>
      <c r="W167" s="111" t="str">
        <f>IF(RES_hhdet_in_tes!W167=0,"",RES_hhdet_in_tes!W167/RES_hhdet_in_fec!W167)</f>
        <v/>
      </c>
      <c r="DA167" s="63" t="s">
        <v>3743</v>
      </c>
    </row>
    <row r="168" spans="1:105" ht="12" customHeight="1" x14ac:dyDescent="0.25">
      <c r="A168" s="97" t="s">
        <v>123</v>
      </c>
      <c r="B168" s="111"/>
      <c r="C168" s="111" t="str">
        <f>IF(RES_hhdet_in_tes!C168=0,"",RES_hhdet_in_tes!C168/RES_hhdet_in_fec!C168)</f>
        <v/>
      </c>
      <c r="D168" s="111" t="str">
        <f>IF(RES_hhdet_in_tes!D168=0,"",RES_hhdet_in_tes!D168/RES_hhdet_in_fec!D168)</f>
        <v/>
      </c>
      <c r="E168" s="111" t="str">
        <f>IF(RES_hhdet_in_tes!E168=0,"",RES_hhdet_in_tes!E168/RES_hhdet_in_fec!E168)</f>
        <v/>
      </c>
      <c r="F168" s="111" t="str">
        <f>IF(RES_hhdet_in_tes!F168=0,"",RES_hhdet_in_tes!F168/RES_hhdet_in_fec!F168)</f>
        <v/>
      </c>
      <c r="G168" s="111" t="str">
        <f>IF(RES_hhdet_in_tes!G168=0,"",RES_hhdet_in_tes!G168/RES_hhdet_in_fec!G168)</f>
        <v/>
      </c>
      <c r="H168" s="111" t="str">
        <f>IF(RES_hhdet_in_tes!H168=0,"",RES_hhdet_in_tes!H168/RES_hhdet_in_fec!H168)</f>
        <v/>
      </c>
      <c r="I168" s="111" t="str">
        <f>IF(RES_hhdet_in_tes!I168=0,"",RES_hhdet_in_tes!I168/RES_hhdet_in_fec!I168)</f>
        <v/>
      </c>
      <c r="J168" s="111" t="str">
        <f>IF(RES_hhdet_in_tes!J168=0,"",RES_hhdet_in_tes!J168/RES_hhdet_in_fec!J168)</f>
        <v/>
      </c>
      <c r="K168" s="111">
        <f>IF(RES_hhdet_in_tes!K168=0,"",RES_hhdet_in_tes!K168/RES_hhdet_in_fec!K168)</f>
        <v>0.79647405243387925</v>
      </c>
      <c r="L168" s="111" t="str">
        <f>IF(RES_hhdet_in_tes!L168=0,"",RES_hhdet_in_tes!L168/RES_hhdet_in_fec!L168)</f>
        <v/>
      </c>
      <c r="M168" s="111" t="str">
        <f>IF(RES_hhdet_in_tes!M168=0,"",RES_hhdet_in_tes!M168/RES_hhdet_in_fec!M168)</f>
        <v/>
      </c>
      <c r="N168" s="111" t="str">
        <f>IF(RES_hhdet_in_tes!N168=0,"",RES_hhdet_in_tes!N168/RES_hhdet_in_fec!N168)</f>
        <v/>
      </c>
      <c r="O168" s="111" t="str">
        <f>IF(RES_hhdet_in_tes!O168=0,"",RES_hhdet_in_tes!O168/RES_hhdet_in_fec!O168)</f>
        <v/>
      </c>
      <c r="P168" s="111" t="str">
        <f>IF(RES_hhdet_in_tes!P168=0,"",RES_hhdet_in_tes!P168/RES_hhdet_in_fec!P168)</f>
        <v/>
      </c>
      <c r="Q168" s="111" t="str">
        <f>IF(RES_hhdet_in_tes!Q168=0,"",RES_hhdet_in_tes!Q168/RES_hhdet_in_fec!Q168)</f>
        <v/>
      </c>
      <c r="R168" s="111" t="str">
        <f>IF(RES_hhdet_in_tes!R168=0,"",RES_hhdet_in_tes!R168/RES_hhdet_in_fec!R168)</f>
        <v/>
      </c>
      <c r="S168" s="111" t="str">
        <f>IF(RES_hhdet_in_tes!S168=0,"",RES_hhdet_in_tes!S168/RES_hhdet_in_fec!S168)</f>
        <v/>
      </c>
      <c r="T168" s="111" t="str">
        <f>IF(RES_hhdet_in_tes!T168=0,"",RES_hhdet_in_tes!T168/RES_hhdet_in_fec!T168)</f>
        <v/>
      </c>
      <c r="U168" s="111" t="str">
        <f>IF(RES_hhdet_in_tes!U168=0,"",RES_hhdet_in_tes!U168/RES_hhdet_in_fec!U168)</f>
        <v/>
      </c>
      <c r="V168" s="111" t="str">
        <f>IF(RES_hhdet_in_tes!V168=0,"",RES_hhdet_in_tes!V168/RES_hhdet_in_fec!V168)</f>
        <v/>
      </c>
      <c r="W168" s="111" t="str">
        <f>IF(RES_hhdet_in_tes!W168=0,"",RES_hhdet_in_tes!W168/RES_hhdet_in_fec!W168)</f>
        <v/>
      </c>
      <c r="DA168" s="63" t="s">
        <v>3744</v>
      </c>
    </row>
    <row r="169" spans="1:105" ht="12" customHeight="1" x14ac:dyDescent="0.25">
      <c r="A169" s="100" t="s">
        <v>50</v>
      </c>
      <c r="B169" s="112"/>
      <c r="C169" s="112" t="str">
        <f>IF(RES_hhdet_in_tes!C169=0,"",RES_hhdet_in_tes!C169/RES_hhdet_in_fec!C169)</f>
        <v/>
      </c>
      <c r="D169" s="112" t="str">
        <f>IF(RES_hhdet_in_tes!D169=0,"",RES_hhdet_in_tes!D169/RES_hhdet_in_fec!D169)</f>
        <v/>
      </c>
      <c r="E169" s="112" t="str">
        <f>IF(RES_hhdet_in_tes!E169=0,"",RES_hhdet_in_tes!E169/RES_hhdet_in_fec!E169)</f>
        <v/>
      </c>
      <c r="F169" s="112" t="str">
        <f>IF(RES_hhdet_in_tes!F169=0,"",RES_hhdet_in_tes!F169/RES_hhdet_in_fec!F169)</f>
        <v/>
      </c>
      <c r="G169" s="112" t="str">
        <f>IF(RES_hhdet_in_tes!G169=0,"",RES_hhdet_in_tes!G169/RES_hhdet_in_fec!G169)</f>
        <v/>
      </c>
      <c r="H169" s="112" t="str">
        <f>IF(RES_hhdet_in_tes!H169=0,"",RES_hhdet_in_tes!H169/RES_hhdet_in_fec!H169)</f>
        <v/>
      </c>
      <c r="I169" s="112" t="str">
        <f>IF(RES_hhdet_in_tes!I169=0,"",RES_hhdet_in_tes!I169/RES_hhdet_in_fec!I169)</f>
        <v/>
      </c>
      <c r="J169" s="112" t="str">
        <f>IF(RES_hhdet_in_tes!J169=0,"",RES_hhdet_in_tes!J169/RES_hhdet_in_fec!J169)</f>
        <v/>
      </c>
      <c r="K169" s="112">
        <f>IF(RES_hhdet_in_tes!K169=0,"",RES_hhdet_in_tes!K169/RES_hhdet_in_fec!K169)</f>
        <v>0.64852749086089756</v>
      </c>
      <c r="L169" s="112" t="str">
        <f>IF(RES_hhdet_in_tes!L169=0,"",RES_hhdet_in_tes!L169/RES_hhdet_in_fec!L169)</f>
        <v/>
      </c>
      <c r="M169" s="112" t="str">
        <f>IF(RES_hhdet_in_tes!M169=0,"",RES_hhdet_in_tes!M169/RES_hhdet_in_fec!M169)</f>
        <v/>
      </c>
      <c r="N169" s="112" t="str">
        <f>IF(RES_hhdet_in_tes!N169=0,"",RES_hhdet_in_tes!N169/RES_hhdet_in_fec!N169)</f>
        <v/>
      </c>
      <c r="O169" s="112" t="str">
        <f>IF(RES_hhdet_in_tes!O169=0,"",RES_hhdet_in_tes!O169/RES_hhdet_in_fec!O169)</f>
        <v/>
      </c>
      <c r="P169" s="112" t="str">
        <f>IF(RES_hhdet_in_tes!P169=0,"",RES_hhdet_in_tes!P169/RES_hhdet_in_fec!P169)</f>
        <v/>
      </c>
      <c r="Q169" s="112" t="str">
        <f>IF(RES_hhdet_in_tes!Q169=0,"",RES_hhdet_in_tes!Q169/RES_hhdet_in_fec!Q169)</f>
        <v/>
      </c>
      <c r="R169" s="112" t="str">
        <f>IF(RES_hhdet_in_tes!R169=0,"",RES_hhdet_in_tes!R169/RES_hhdet_in_fec!R169)</f>
        <v/>
      </c>
      <c r="S169" s="112" t="str">
        <f>IF(RES_hhdet_in_tes!S169=0,"",RES_hhdet_in_tes!S169/RES_hhdet_in_fec!S169)</f>
        <v/>
      </c>
      <c r="T169" s="112" t="str">
        <f>IF(RES_hhdet_in_tes!T169=0,"",RES_hhdet_in_tes!T169/RES_hhdet_in_fec!T169)</f>
        <v/>
      </c>
      <c r="U169" s="112" t="str">
        <f>IF(RES_hhdet_in_tes!U169=0,"",RES_hhdet_in_tes!U169/RES_hhdet_in_fec!U169)</f>
        <v/>
      </c>
      <c r="V169" s="112" t="str">
        <f>IF(RES_hhdet_in_tes!V169=0,"",RES_hhdet_in_tes!V169/RES_hhdet_in_fec!V169)</f>
        <v/>
      </c>
      <c r="W169" s="112" t="str">
        <f>IF(RES_hhdet_in_tes!W169=0,"",RES_hhdet_in_tes!W169/RES_hhdet_in_fec!W169)</f>
        <v/>
      </c>
      <c r="DA169" s="131" t="s">
        <v>3745</v>
      </c>
    </row>
    <row r="170" spans="1:105" ht="12" customHeight="1" x14ac:dyDescent="0.25">
      <c r="A170" s="103" t="s">
        <v>52</v>
      </c>
      <c r="B170" s="113"/>
      <c r="C170" s="113" t="str">
        <f>IF(RES_hhdet_in_tes!C170=0,"",RES_hhdet_in_tes!C170/RES_hhdet_in_fec!C170)</f>
        <v/>
      </c>
      <c r="D170" s="113" t="str">
        <f>IF(RES_hhdet_in_tes!D170=0,"",RES_hhdet_in_tes!D170/RES_hhdet_in_fec!D170)</f>
        <v/>
      </c>
      <c r="E170" s="113" t="str">
        <f>IF(RES_hhdet_in_tes!E170=0,"",RES_hhdet_in_tes!E170/RES_hhdet_in_fec!E170)</f>
        <v/>
      </c>
      <c r="F170" s="113" t="str">
        <f>IF(RES_hhdet_in_tes!F170=0,"",RES_hhdet_in_tes!F170/RES_hhdet_in_fec!F170)</f>
        <v/>
      </c>
      <c r="G170" s="113" t="str">
        <f>IF(RES_hhdet_in_tes!G170=0,"",RES_hhdet_in_tes!G170/RES_hhdet_in_fec!G170)</f>
        <v/>
      </c>
      <c r="H170" s="113" t="str">
        <f>IF(RES_hhdet_in_tes!H170=0,"",RES_hhdet_in_tes!H170/RES_hhdet_in_fec!H170)</f>
        <v/>
      </c>
      <c r="I170" s="113" t="str">
        <f>IF(RES_hhdet_in_tes!I170=0,"",RES_hhdet_in_tes!I170/RES_hhdet_in_fec!I170)</f>
        <v/>
      </c>
      <c r="J170" s="113" t="str">
        <f>IF(RES_hhdet_in_tes!J170=0,"",RES_hhdet_in_tes!J170/RES_hhdet_in_fec!J170)</f>
        <v/>
      </c>
      <c r="K170" s="113">
        <f>IF(RES_hhdet_in_tes!K170=0,"",RES_hhdet_in_tes!K170/RES_hhdet_in_fec!K170)</f>
        <v>1</v>
      </c>
      <c r="L170" s="113" t="str">
        <f>IF(RES_hhdet_in_tes!L170=0,"",RES_hhdet_in_tes!L170/RES_hhdet_in_fec!L170)</f>
        <v/>
      </c>
      <c r="M170" s="113" t="str">
        <f>IF(RES_hhdet_in_tes!M170=0,"",RES_hhdet_in_tes!M170/RES_hhdet_in_fec!M170)</f>
        <v/>
      </c>
      <c r="N170" s="113" t="str">
        <f>IF(RES_hhdet_in_tes!N170=0,"",RES_hhdet_in_tes!N170/RES_hhdet_in_fec!N170)</f>
        <v/>
      </c>
      <c r="O170" s="113" t="str">
        <f>IF(RES_hhdet_in_tes!O170=0,"",RES_hhdet_in_tes!O170/RES_hhdet_in_fec!O170)</f>
        <v/>
      </c>
      <c r="P170" s="113" t="str">
        <f>IF(RES_hhdet_in_tes!P170=0,"",RES_hhdet_in_tes!P170/RES_hhdet_in_fec!P170)</f>
        <v/>
      </c>
      <c r="Q170" s="113" t="str">
        <f>IF(RES_hhdet_in_tes!Q170=0,"",RES_hhdet_in_tes!Q170/RES_hhdet_in_fec!Q170)</f>
        <v/>
      </c>
      <c r="R170" s="113" t="str">
        <f>IF(RES_hhdet_in_tes!R170=0,"",RES_hhdet_in_tes!R170/RES_hhdet_in_fec!R170)</f>
        <v/>
      </c>
      <c r="S170" s="113" t="str">
        <f>IF(RES_hhdet_in_tes!S170=0,"",RES_hhdet_in_tes!S170/RES_hhdet_in_fec!S170)</f>
        <v/>
      </c>
      <c r="T170" s="113" t="str">
        <f>IF(RES_hhdet_in_tes!T170=0,"",RES_hhdet_in_tes!T170/RES_hhdet_in_fec!T170)</f>
        <v/>
      </c>
      <c r="U170" s="113" t="str">
        <f>IF(RES_hhdet_in_tes!U170=0,"",RES_hhdet_in_tes!U170/RES_hhdet_in_fec!U170)</f>
        <v/>
      </c>
      <c r="V170" s="113" t="str">
        <f>IF(RES_hhdet_in_tes!V170=0,"",RES_hhdet_in_tes!V170/RES_hhdet_in_fec!V170)</f>
        <v/>
      </c>
      <c r="W170" s="113" t="str">
        <f>IF(RES_hhdet_in_tes!W170=0,"",RES_hhdet_in_tes!W170/RES_hhdet_in_fec!W170)</f>
        <v/>
      </c>
      <c r="DA170" s="132" t="s">
        <v>3746</v>
      </c>
    </row>
    <row r="171" spans="1:105" ht="12" customHeight="1" x14ac:dyDescent="0.25">
      <c r="A171" s="106" t="s">
        <v>122</v>
      </c>
      <c r="B171" s="112"/>
      <c r="C171" s="112">
        <f>IF(RES_hhdet_in_tes!C171=0,"",RES_hhdet_in_tes!C171/RES_hhdet_in_fec!C171)</f>
        <v>0.6950914659879166</v>
      </c>
      <c r="D171" s="112">
        <f>IF(RES_hhdet_in_tes!D171=0,"",RES_hhdet_in_tes!D171/RES_hhdet_in_fec!D171)</f>
        <v>0.69624571261176371</v>
      </c>
      <c r="E171" s="112">
        <f>IF(RES_hhdet_in_tes!E171=0,"",RES_hhdet_in_tes!E171/RES_hhdet_in_fec!E171)</f>
        <v>0.6974887371246149</v>
      </c>
      <c r="F171" s="112">
        <f>IF(RES_hhdet_in_tes!F171=0,"",RES_hhdet_in_tes!F171/RES_hhdet_in_fec!F171)</f>
        <v>0.69874370202331948</v>
      </c>
      <c r="G171" s="112">
        <f>IF(RES_hhdet_in_tes!G171=0,"",RES_hhdet_in_tes!G171/RES_hhdet_in_fec!G171)</f>
        <v>0.70008113775384251</v>
      </c>
      <c r="H171" s="112" t="str">
        <f>IF(RES_hhdet_in_tes!H171=0,"",RES_hhdet_in_tes!H171/RES_hhdet_in_fec!H171)</f>
        <v/>
      </c>
      <c r="I171" s="112">
        <f>IF(RES_hhdet_in_tes!I171=0,"",RES_hhdet_in_tes!I171/RES_hhdet_in_fec!I171)</f>
        <v>0.70299807439451412</v>
      </c>
      <c r="J171" s="112" t="str">
        <f>IF(RES_hhdet_in_tes!J171=0,"",RES_hhdet_in_tes!J171/RES_hhdet_in_fec!J171)</f>
        <v/>
      </c>
      <c r="K171" s="112" t="str">
        <f>IF(RES_hhdet_in_tes!K171=0,"",RES_hhdet_in_tes!K171/RES_hhdet_in_fec!K171)</f>
        <v/>
      </c>
      <c r="L171" s="112">
        <f>IF(RES_hhdet_in_tes!L171=0,"",RES_hhdet_in_tes!L171/RES_hhdet_in_fec!L171)</f>
        <v>0.70872995317775178</v>
      </c>
      <c r="M171" s="112">
        <f>IF(RES_hhdet_in_tes!M171=0,"",RES_hhdet_in_tes!M171/RES_hhdet_in_fec!M171)</f>
        <v>0.71263676535141618</v>
      </c>
      <c r="N171" s="112">
        <f>IF(RES_hhdet_in_tes!N171=0,"",RES_hhdet_in_tes!N171/RES_hhdet_in_fec!N171)</f>
        <v>0.71894978259673337</v>
      </c>
      <c r="O171" s="112">
        <f>IF(RES_hhdet_in_tes!O171=0,"",RES_hhdet_in_tes!O171/RES_hhdet_in_fec!O171)</f>
        <v>0.72851133596274276</v>
      </c>
      <c r="P171" s="112">
        <f>IF(RES_hhdet_in_tes!P171=0,"",RES_hhdet_in_tes!P171/RES_hhdet_in_fec!P171)</f>
        <v>0.74094968947205964</v>
      </c>
      <c r="Q171" s="112" t="str">
        <f>IF(RES_hhdet_in_tes!Q171=0,"",RES_hhdet_in_tes!Q171/RES_hhdet_in_fec!Q171)</f>
        <v/>
      </c>
      <c r="R171" s="112" t="str">
        <f>IF(RES_hhdet_in_tes!R171=0,"",RES_hhdet_in_tes!R171/RES_hhdet_in_fec!R171)</f>
        <v/>
      </c>
      <c r="S171" s="112" t="str">
        <f>IF(RES_hhdet_in_tes!S171=0,"",RES_hhdet_in_tes!S171/RES_hhdet_in_fec!S171)</f>
        <v/>
      </c>
      <c r="T171" s="112">
        <f>IF(RES_hhdet_in_tes!T171=0,"",RES_hhdet_in_tes!T171/RES_hhdet_in_fec!T171)</f>
        <v>0.7789620020874124</v>
      </c>
      <c r="U171" s="112">
        <f>IF(RES_hhdet_in_tes!U171=0,"",RES_hhdet_in_tes!U171/RES_hhdet_in_fec!U171)</f>
        <v>0.78684810275434158</v>
      </c>
      <c r="V171" s="112" t="str">
        <f>IF(RES_hhdet_in_tes!V171=0,"",RES_hhdet_in_tes!V171/RES_hhdet_in_fec!V171)</f>
        <v/>
      </c>
      <c r="W171" s="112">
        <f>IF(RES_hhdet_in_tes!W171=0,"",RES_hhdet_in_tes!W171/RES_hhdet_in_fec!W171)</f>
        <v>0.79937142756723689</v>
      </c>
      <c r="DA171" s="131" t="s">
        <v>3747</v>
      </c>
    </row>
    <row r="172" spans="1:105" ht="12" customHeight="1" x14ac:dyDescent="0.25">
      <c r="A172" s="107" t="s">
        <v>121</v>
      </c>
      <c r="B172" s="113"/>
      <c r="C172" s="113">
        <f>IF(RES_hhdet_in_tes!C172=0,"",RES_hhdet_in_tes!C172/RES_hhdet_in_fec!C172)</f>
        <v>0.82077187702397569</v>
      </c>
      <c r="D172" s="113">
        <f>IF(RES_hhdet_in_tes!D172=0,"",RES_hhdet_in_tes!D172/RES_hhdet_in_fec!D172)</f>
        <v>0.82090524559987466</v>
      </c>
      <c r="E172" s="113">
        <f>IF(RES_hhdet_in_tes!E172=0,"",RES_hhdet_in_tes!E172/RES_hhdet_in_fec!E172)</f>
        <v>0.82212554527012138</v>
      </c>
      <c r="F172" s="113">
        <f>IF(RES_hhdet_in_tes!F172=0,"",RES_hhdet_in_tes!F172/RES_hhdet_in_fec!F172)</f>
        <v>0.82106655922001759</v>
      </c>
      <c r="G172" s="113">
        <f>IF(RES_hhdet_in_tes!G172=0,"",RES_hhdet_in_tes!G172/RES_hhdet_in_fec!G172)</f>
        <v>0.82235081711328395</v>
      </c>
      <c r="H172" s="113" t="str">
        <f>IF(RES_hhdet_in_tes!H172=0,"",RES_hhdet_in_tes!H172/RES_hhdet_in_fec!H172)</f>
        <v/>
      </c>
      <c r="I172" s="113">
        <f>IF(RES_hhdet_in_tes!I172=0,"",RES_hhdet_in_tes!I172/RES_hhdet_in_fec!I172)</f>
        <v>0.82594491558056726</v>
      </c>
      <c r="J172" s="113" t="str">
        <f>IF(RES_hhdet_in_tes!J172=0,"",RES_hhdet_in_tes!J172/RES_hhdet_in_fec!J172)</f>
        <v/>
      </c>
      <c r="K172" s="113">
        <f>IF(RES_hhdet_in_tes!K172=0,"",RES_hhdet_in_tes!K172/RES_hhdet_in_fec!K172)</f>
        <v>0.83729702745279966</v>
      </c>
      <c r="L172" s="113">
        <f>IF(RES_hhdet_in_tes!L172=0,"",RES_hhdet_in_tes!L172/RES_hhdet_in_fec!L172)</f>
        <v>0.84272667822294955</v>
      </c>
      <c r="M172" s="113">
        <f>IF(RES_hhdet_in_tes!M172=0,"",RES_hhdet_in_tes!M172/RES_hhdet_in_fec!M172)</f>
        <v>0.83542442572752429</v>
      </c>
      <c r="N172" s="113">
        <f>IF(RES_hhdet_in_tes!N172=0,"",RES_hhdet_in_tes!N172/RES_hhdet_in_fec!N172)</f>
        <v>0.84868452370412129</v>
      </c>
      <c r="O172" s="113">
        <f>IF(RES_hhdet_in_tes!O172=0,"",RES_hhdet_in_tes!O172/RES_hhdet_in_fec!O172)</f>
        <v>0.8328610325862672</v>
      </c>
      <c r="P172" s="113">
        <f>IF(RES_hhdet_in_tes!P172=0,"",RES_hhdet_in_tes!P172/RES_hhdet_in_fec!P172)</f>
        <v>0.83058043346831278</v>
      </c>
      <c r="Q172" s="113">
        <f>IF(RES_hhdet_in_tes!Q172=0,"",RES_hhdet_in_tes!Q172/RES_hhdet_in_fec!Q172)</f>
        <v>0.87847731912769134</v>
      </c>
      <c r="R172" s="113" t="str">
        <f>IF(RES_hhdet_in_tes!R172=0,"",RES_hhdet_in_tes!R172/RES_hhdet_in_fec!R172)</f>
        <v/>
      </c>
      <c r="S172" s="113" t="str">
        <f>IF(RES_hhdet_in_tes!S172=0,"",RES_hhdet_in_tes!S172/RES_hhdet_in_fec!S172)</f>
        <v/>
      </c>
      <c r="T172" s="113">
        <f>IF(RES_hhdet_in_tes!T172=0,"",RES_hhdet_in_tes!T172/RES_hhdet_in_fec!T172)</f>
        <v>0.88108537099939843</v>
      </c>
      <c r="U172" s="113" t="str">
        <f>IF(RES_hhdet_in_tes!U172=0,"",RES_hhdet_in_tes!U172/RES_hhdet_in_fec!U172)</f>
        <v/>
      </c>
      <c r="V172" s="113">
        <f>IF(RES_hhdet_in_tes!V172=0,"",RES_hhdet_in_tes!V172/RES_hhdet_in_fec!V172)</f>
        <v>0.8899069239547055</v>
      </c>
      <c r="W172" s="113">
        <f>IF(RES_hhdet_in_tes!W172=0,"",RES_hhdet_in_tes!W172/RES_hhdet_in_fec!W172)</f>
        <v>0.88869446088349568</v>
      </c>
      <c r="DA172" s="132" t="s">
        <v>3748</v>
      </c>
    </row>
    <row r="173" spans="1:105" ht="12" customHeight="1" x14ac:dyDescent="0.25">
      <c r="A173" s="108" t="s">
        <v>53</v>
      </c>
      <c r="B173" s="111"/>
      <c r="C173" s="111">
        <f>IF(RES_hhdet_in_tes!C173=0,"",RES_hhdet_in_tes!C173/RES_hhdet_in_fec!C173)</f>
        <v>0.6950914659879166</v>
      </c>
      <c r="D173" s="111">
        <f>IF(RES_hhdet_in_tes!D173=0,"",RES_hhdet_in_tes!D173/RES_hhdet_in_fec!D173)</f>
        <v>0.69624571261176371</v>
      </c>
      <c r="E173" s="111">
        <f>IF(RES_hhdet_in_tes!E173=0,"",RES_hhdet_in_tes!E173/RES_hhdet_in_fec!E173)</f>
        <v>0.6974887371246149</v>
      </c>
      <c r="F173" s="111">
        <f>IF(RES_hhdet_in_tes!F173=0,"",RES_hhdet_in_tes!F173/RES_hhdet_in_fec!F173)</f>
        <v>0.69874370202331948</v>
      </c>
      <c r="G173" s="111">
        <f>IF(RES_hhdet_in_tes!G173=0,"",RES_hhdet_in_tes!G173/RES_hhdet_in_fec!G173)</f>
        <v>0.70008113775384251</v>
      </c>
      <c r="H173" s="111" t="str">
        <f>IF(RES_hhdet_in_tes!H173=0,"",RES_hhdet_in_tes!H173/RES_hhdet_in_fec!H173)</f>
        <v/>
      </c>
      <c r="I173" s="111">
        <f>IF(RES_hhdet_in_tes!I173=0,"",RES_hhdet_in_tes!I173/RES_hhdet_in_fec!I173)</f>
        <v>0.70299807439451412</v>
      </c>
      <c r="J173" s="111" t="str">
        <f>IF(RES_hhdet_in_tes!J173=0,"",RES_hhdet_in_tes!J173/RES_hhdet_in_fec!J173)</f>
        <v/>
      </c>
      <c r="K173" s="111">
        <f>IF(RES_hhdet_in_tes!K173=0,"",RES_hhdet_in_tes!K173/RES_hhdet_in_fec!K173)</f>
        <v>0.70657249798503086</v>
      </c>
      <c r="L173" s="111">
        <f>IF(RES_hhdet_in_tes!L173=0,"",RES_hhdet_in_tes!L173/RES_hhdet_in_fec!L173)</f>
        <v>0.70872995317775178</v>
      </c>
      <c r="M173" s="111">
        <f>IF(RES_hhdet_in_tes!M173=0,"",RES_hhdet_in_tes!M173/RES_hhdet_in_fec!M173)</f>
        <v>0.71263676535141618</v>
      </c>
      <c r="N173" s="111">
        <f>IF(RES_hhdet_in_tes!N173=0,"",RES_hhdet_in_tes!N173/RES_hhdet_in_fec!N173)</f>
        <v>0.71894978259673337</v>
      </c>
      <c r="O173" s="111">
        <f>IF(RES_hhdet_in_tes!O173=0,"",RES_hhdet_in_tes!O173/RES_hhdet_in_fec!O173)</f>
        <v>0.72851133596274276</v>
      </c>
      <c r="P173" s="111">
        <f>IF(RES_hhdet_in_tes!P173=0,"",RES_hhdet_in_tes!P173/RES_hhdet_in_fec!P173)</f>
        <v>0.74094968947205975</v>
      </c>
      <c r="Q173" s="111">
        <f>IF(RES_hhdet_in_tes!Q173=0,"",RES_hhdet_in_tes!Q173/RES_hhdet_in_fec!Q173)</f>
        <v>0.75315470571002974</v>
      </c>
      <c r="R173" s="111" t="str">
        <f>IF(RES_hhdet_in_tes!R173=0,"",RES_hhdet_in_tes!R173/RES_hhdet_in_fec!R173)</f>
        <v/>
      </c>
      <c r="S173" s="111" t="str">
        <f>IF(RES_hhdet_in_tes!S173=0,"",RES_hhdet_in_tes!S173/RES_hhdet_in_fec!S173)</f>
        <v/>
      </c>
      <c r="T173" s="111">
        <f>IF(RES_hhdet_in_tes!T173=0,"",RES_hhdet_in_tes!T173/RES_hhdet_in_fec!T173)</f>
        <v>0.77896200208741229</v>
      </c>
      <c r="U173" s="111" t="str">
        <f>IF(RES_hhdet_in_tes!U173=0,"",RES_hhdet_in_tes!U173/RES_hhdet_in_fec!U173)</f>
        <v/>
      </c>
      <c r="V173" s="111">
        <f>IF(RES_hhdet_in_tes!V173=0,"",RES_hhdet_in_tes!V173/RES_hhdet_in_fec!V173)</f>
        <v>0.79385536081038799</v>
      </c>
      <c r="W173" s="111">
        <f>IF(RES_hhdet_in_tes!W173=0,"",RES_hhdet_in_tes!W173/RES_hhdet_in_fec!W173)</f>
        <v>0.79937142756723689</v>
      </c>
      <c r="DA173" s="63" t="s">
        <v>3749</v>
      </c>
    </row>
    <row r="174" spans="1:105" ht="12" customHeight="1" x14ac:dyDescent="0.25">
      <c r="A174" s="115" t="s">
        <v>52</v>
      </c>
      <c r="B174" s="45"/>
      <c r="C174" s="45">
        <f>IF(RES_hhdet_in_tes!C174=0,"",RES_hhdet_in_tes!C174/RES_hhdet_in_fec!C174)</f>
        <v>1</v>
      </c>
      <c r="D174" s="45">
        <f>IF(RES_hhdet_in_tes!D174=0,"",RES_hhdet_in_tes!D174/RES_hhdet_in_fec!D174)</f>
        <v>1</v>
      </c>
      <c r="E174" s="45">
        <f>IF(RES_hhdet_in_tes!E174=0,"",RES_hhdet_in_tes!E174/RES_hhdet_in_fec!E174)</f>
        <v>1</v>
      </c>
      <c r="F174" s="45">
        <f>IF(RES_hhdet_in_tes!F174=0,"",RES_hhdet_in_tes!F174/RES_hhdet_in_fec!F174)</f>
        <v>1</v>
      </c>
      <c r="G174" s="45">
        <f>IF(RES_hhdet_in_tes!G174=0,"",RES_hhdet_in_tes!G174/RES_hhdet_in_fec!G174)</f>
        <v>1</v>
      </c>
      <c r="H174" s="45" t="str">
        <f>IF(RES_hhdet_in_tes!H174=0,"",RES_hhdet_in_tes!H174/RES_hhdet_in_fec!H174)</f>
        <v/>
      </c>
      <c r="I174" s="45">
        <f>IF(RES_hhdet_in_tes!I174=0,"",RES_hhdet_in_tes!I174/RES_hhdet_in_fec!I174)</f>
        <v>1</v>
      </c>
      <c r="J174" s="45" t="str">
        <f>IF(RES_hhdet_in_tes!J174=0,"",RES_hhdet_in_tes!J174/RES_hhdet_in_fec!J174)</f>
        <v/>
      </c>
      <c r="K174" s="45">
        <f>IF(RES_hhdet_in_tes!K174=0,"",RES_hhdet_in_tes!K174/RES_hhdet_in_fec!K174)</f>
        <v>1</v>
      </c>
      <c r="L174" s="45">
        <f>IF(RES_hhdet_in_tes!L174=0,"",RES_hhdet_in_tes!L174/RES_hhdet_in_fec!L174)</f>
        <v>1</v>
      </c>
      <c r="M174" s="45">
        <f>IF(RES_hhdet_in_tes!M174=0,"",RES_hhdet_in_tes!M174/RES_hhdet_in_fec!M174)</f>
        <v>1</v>
      </c>
      <c r="N174" s="45">
        <f>IF(RES_hhdet_in_tes!N174=0,"",RES_hhdet_in_tes!N174/RES_hhdet_in_fec!N174)</f>
        <v>1</v>
      </c>
      <c r="O174" s="45">
        <f>IF(RES_hhdet_in_tes!O174=0,"",RES_hhdet_in_tes!O174/RES_hhdet_in_fec!O174)</f>
        <v>1</v>
      </c>
      <c r="P174" s="45">
        <f>IF(RES_hhdet_in_tes!P174=0,"",RES_hhdet_in_tes!P174/RES_hhdet_in_fec!P174)</f>
        <v>1</v>
      </c>
      <c r="Q174" s="45">
        <f>IF(RES_hhdet_in_tes!Q174=0,"",RES_hhdet_in_tes!Q174/RES_hhdet_in_fec!Q174)</f>
        <v>1</v>
      </c>
      <c r="R174" s="45" t="str">
        <f>IF(RES_hhdet_in_tes!R174=0,"",RES_hhdet_in_tes!R174/RES_hhdet_in_fec!R174)</f>
        <v/>
      </c>
      <c r="S174" s="45" t="str">
        <f>IF(RES_hhdet_in_tes!S174=0,"",RES_hhdet_in_tes!S174/RES_hhdet_in_fec!S174)</f>
        <v/>
      </c>
      <c r="T174" s="45">
        <f>IF(RES_hhdet_in_tes!T174=0,"",RES_hhdet_in_tes!T174/RES_hhdet_in_fec!T174)</f>
        <v>1</v>
      </c>
      <c r="U174" s="45" t="str">
        <f>IF(RES_hhdet_in_tes!U174=0,"",RES_hhdet_in_tes!U174/RES_hhdet_in_fec!U174)</f>
        <v/>
      </c>
      <c r="V174" s="45">
        <f>IF(RES_hhdet_in_tes!V174=0,"",RES_hhdet_in_tes!V174/RES_hhdet_in_fec!V174)</f>
        <v>1</v>
      </c>
      <c r="W174" s="45">
        <f>IF(RES_hhdet_in_tes!W174=0,"",RES_hhdet_in_tes!W174/RES_hhdet_in_fec!W174)</f>
        <v>1</v>
      </c>
      <c r="DA174" s="60" t="s">
        <v>3750</v>
      </c>
    </row>
    <row r="175" spans="1:105" ht="12" customHeight="1" x14ac:dyDescent="0.25">
      <c r="A175" s="121" t="s">
        <v>54</v>
      </c>
      <c r="B175" s="124"/>
      <c r="C175" s="124">
        <f>IF(RES_hhdet_in_tes!C175=0,"",RES_hhdet_in_tes!C175/RES_hhdet_in_fec!C175)</f>
        <v>0.75848567371407893</v>
      </c>
      <c r="D175" s="124">
        <f>IF(RES_hhdet_in_tes!D175=0,"",RES_hhdet_in_tes!D175/RES_hhdet_in_fec!D175)</f>
        <v>0.77490165888867235</v>
      </c>
      <c r="E175" s="124">
        <f>IF(RES_hhdet_in_tes!E175=0,"",RES_hhdet_in_tes!E175/RES_hhdet_in_fec!E175)</f>
        <v>0.77633511837927716</v>
      </c>
      <c r="F175" s="124">
        <f>IF(RES_hhdet_in_tes!F175=0,"",RES_hhdet_in_tes!F175/RES_hhdet_in_fec!F175)</f>
        <v>0.75620023685768778</v>
      </c>
      <c r="G175" s="124">
        <f>IF(RES_hhdet_in_tes!G175=0,"",RES_hhdet_in_tes!G175/RES_hhdet_in_fec!G175)</f>
        <v>0.6872339432094593</v>
      </c>
      <c r="H175" s="124" t="str">
        <f>IF(RES_hhdet_in_tes!H175=0,"",RES_hhdet_in_tes!H175/RES_hhdet_in_fec!H175)</f>
        <v/>
      </c>
      <c r="I175" s="124">
        <f>IF(RES_hhdet_in_tes!I175=0,"",RES_hhdet_in_tes!I175/RES_hhdet_in_fec!I175)</f>
        <v>0.78237444202471818</v>
      </c>
      <c r="J175" s="124" t="str">
        <f>IF(RES_hhdet_in_tes!J175=0,"",RES_hhdet_in_tes!J175/RES_hhdet_in_fec!J175)</f>
        <v/>
      </c>
      <c r="K175" s="124">
        <f>IF(RES_hhdet_in_tes!K175=0,"",RES_hhdet_in_tes!K175/RES_hhdet_in_fec!K175)</f>
        <v>0.73576673854431074</v>
      </c>
      <c r="L175" s="124">
        <f>IF(RES_hhdet_in_tes!L175=0,"",RES_hhdet_in_tes!L175/RES_hhdet_in_fec!L175)</f>
        <v>0.78593118669650719</v>
      </c>
      <c r="M175" s="124">
        <f>IF(RES_hhdet_in_tes!M175=0,"",RES_hhdet_in_tes!M175/RES_hhdet_in_fec!M175)</f>
        <v>0.78798567015473331</v>
      </c>
      <c r="N175" s="124">
        <f>IF(RES_hhdet_in_tes!N175=0,"",RES_hhdet_in_tes!N175/RES_hhdet_in_fec!N175)</f>
        <v>0.79006787309107973</v>
      </c>
      <c r="O175" s="124">
        <f>IF(RES_hhdet_in_tes!O175=0,"",RES_hhdet_in_tes!O175/RES_hhdet_in_fec!O175)</f>
        <v>0.78709324624499633</v>
      </c>
      <c r="P175" s="124">
        <f>IF(RES_hhdet_in_tes!P175=0,"",RES_hhdet_in_tes!P175/RES_hhdet_in_fec!P175)</f>
        <v>0.78611022489357651</v>
      </c>
      <c r="Q175" s="124">
        <f>IF(RES_hhdet_in_tes!Q175=0,"",RES_hhdet_in_tes!Q175/RES_hhdet_in_fec!Q175)</f>
        <v>0.81282119079881121</v>
      </c>
      <c r="R175" s="124" t="str">
        <f>IF(RES_hhdet_in_tes!R175=0,"",RES_hhdet_in_tes!R175/RES_hhdet_in_fec!R175)</f>
        <v/>
      </c>
      <c r="S175" s="124" t="str">
        <f>IF(RES_hhdet_in_tes!S175=0,"",RES_hhdet_in_tes!S175/RES_hhdet_in_fec!S175)</f>
        <v/>
      </c>
      <c r="T175" s="124">
        <f>IF(RES_hhdet_in_tes!T175=0,"",RES_hhdet_in_tes!T175/RES_hhdet_in_fec!T175)</f>
        <v>0.83085419426160001</v>
      </c>
      <c r="U175" s="124">
        <f>IF(RES_hhdet_in_tes!U175=0,"",RES_hhdet_in_tes!U175/RES_hhdet_in_fec!U175)</f>
        <v>0.83627019288488535</v>
      </c>
      <c r="V175" s="124">
        <f>IF(RES_hhdet_in_tes!V175=0,"",RES_hhdet_in_tes!V175/RES_hhdet_in_fec!V175)</f>
        <v>0.84058731763283756</v>
      </c>
      <c r="W175" s="124">
        <f>IF(RES_hhdet_in_tes!W175=0,"",RES_hhdet_in_tes!W175/RES_hhdet_in_fec!W175)</f>
        <v>0.88506984190542792</v>
      </c>
      <c r="DA175" s="130" t="s">
        <v>3751</v>
      </c>
    </row>
    <row r="176" spans="1:105" ht="12" customHeight="1" x14ac:dyDescent="0.25">
      <c r="A176" s="97" t="s">
        <v>50</v>
      </c>
      <c r="B176" s="111"/>
      <c r="C176" s="111">
        <f>IF(RES_hhdet_in_tes!C176=0,"",RES_hhdet_in_tes!C176/RES_hhdet_in_fec!C176)</f>
        <v>0.62151141347791372</v>
      </c>
      <c r="D176" s="111" t="str">
        <f>IF(RES_hhdet_in_tes!D176=0,"",RES_hhdet_in_tes!D176/RES_hhdet_in_fec!D176)</f>
        <v/>
      </c>
      <c r="E176" s="111" t="str">
        <f>IF(RES_hhdet_in_tes!E176=0,"",RES_hhdet_in_tes!E176/RES_hhdet_in_fec!E176)</f>
        <v/>
      </c>
      <c r="F176" s="111">
        <f>IF(RES_hhdet_in_tes!F176=0,"",RES_hhdet_in_tes!F176/RES_hhdet_in_fec!F176)</f>
        <v>0.62199031987716236</v>
      </c>
      <c r="G176" s="111">
        <f>IF(RES_hhdet_in_tes!G176=0,"",RES_hhdet_in_tes!G176/RES_hhdet_in_fec!G176)</f>
        <v>0.62214689614530794</v>
      </c>
      <c r="H176" s="111" t="str">
        <f>IF(RES_hhdet_in_tes!H176=0,"",RES_hhdet_in_tes!H176/RES_hhdet_in_fec!H176)</f>
        <v/>
      </c>
      <c r="I176" s="111" t="str">
        <f>IF(RES_hhdet_in_tes!I176=0,"",RES_hhdet_in_tes!I176/RES_hhdet_in_fec!I176)</f>
        <v/>
      </c>
      <c r="J176" s="111" t="str">
        <f>IF(RES_hhdet_in_tes!J176=0,"",RES_hhdet_in_tes!J176/RES_hhdet_in_fec!J176)</f>
        <v/>
      </c>
      <c r="K176" s="111">
        <f>IF(RES_hhdet_in_tes!K176=0,"",RES_hhdet_in_tes!K176/RES_hhdet_in_fec!K176)</f>
        <v>0.62274486854805666</v>
      </c>
      <c r="L176" s="111">
        <f>IF(RES_hhdet_in_tes!L176=0,"",RES_hhdet_in_tes!L176/RES_hhdet_in_fec!L176)</f>
        <v>0.62288143044006716</v>
      </c>
      <c r="M176" s="111">
        <f>IF(RES_hhdet_in_tes!M176=0,"",RES_hhdet_in_tes!M176/RES_hhdet_in_fec!M176)</f>
        <v>0.62295491881840093</v>
      </c>
      <c r="N176" s="111">
        <f>IF(RES_hhdet_in_tes!N176=0,"",RES_hhdet_in_tes!N176/RES_hhdet_in_fec!N176)</f>
        <v>0.62295491881840093</v>
      </c>
      <c r="O176" s="111">
        <f>IF(RES_hhdet_in_tes!O176=0,"",RES_hhdet_in_tes!O176/RES_hhdet_in_fec!O176)</f>
        <v>0.62295491881840093</v>
      </c>
      <c r="P176" s="111">
        <f>IF(RES_hhdet_in_tes!P176=0,"",RES_hhdet_in_tes!P176/RES_hhdet_in_fec!P176)</f>
        <v>0.62295491881840093</v>
      </c>
      <c r="Q176" s="111" t="str">
        <f>IF(RES_hhdet_in_tes!Q176=0,"",RES_hhdet_in_tes!Q176/RES_hhdet_in_fec!Q176)</f>
        <v/>
      </c>
      <c r="R176" s="111" t="str">
        <f>IF(RES_hhdet_in_tes!R176=0,"",RES_hhdet_in_tes!R176/RES_hhdet_in_fec!R176)</f>
        <v/>
      </c>
      <c r="S176" s="111" t="str">
        <f>IF(RES_hhdet_in_tes!S176=0,"",RES_hhdet_in_tes!S176/RES_hhdet_in_fec!S176)</f>
        <v/>
      </c>
      <c r="T176" s="111">
        <f>IF(RES_hhdet_in_tes!T176=0,"",RES_hhdet_in_tes!T176/RES_hhdet_in_fec!T176)</f>
        <v>0.62506412689920565</v>
      </c>
      <c r="U176" s="111">
        <f>IF(RES_hhdet_in_tes!U176=0,"",RES_hhdet_in_tes!U176/RES_hhdet_in_fec!U176)</f>
        <v>0.62598149207768417</v>
      </c>
      <c r="V176" s="111">
        <f>IF(RES_hhdet_in_tes!V176=0,"",RES_hhdet_in_tes!V176/RES_hhdet_in_fec!V176)</f>
        <v>0.62683559069212957</v>
      </c>
      <c r="W176" s="111">
        <f>IF(RES_hhdet_in_tes!W176=0,"",RES_hhdet_in_tes!W176/RES_hhdet_in_fec!W176)</f>
        <v>0.62762642274254177</v>
      </c>
      <c r="DA176" s="63" t="s">
        <v>3752</v>
      </c>
    </row>
    <row r="177" spans="1:105" ht="12" customHeight="1" x14ac:dyDescent="0.25">
      <c r="A177" s="109" t="s">
        <v>120</v>
      </c>
      <c r="B177" s="45"/>
      <c r="C177" s="45">
        <f>IF(RES_hhdet_in_tes!C177=0,"",RES_hhdet_in_tes!C177/RES_hhdet_in_fec!C177)</f>
        <v>0.77351931512008176</v>
      </c>
      <c r="D177" s="45">
        <f>IF(RES_hhdet_in_tes!D177=0,"",RES_hhdet_in_tes!D177/RES_hhdet_in_fec!D177)</f>
        <v>0.77490165888867235</v>
      </c>
      <c r="E177" s="45">
        <f>IF(RES_hhdet_in_tes!E177=0,"",RES_hhdet_in_tes!E177/RES_hhdet_in_fec!E177)</f>
        <v>0.77633511837927716</v>
      </c>
      <c r="F177" s="45">
        <f>IF(RES_hhdet_in_tes!F177=0,"",RES_hhdet_in_tes!F177/RES_hhdet_in_fec!F177)</f>
        <v>0.77777554819561123</v>
      </c>
      <c r="G177" s="45">
        <f>IF(RES_hhdet_in_tes!G177=0,"",RES_hhdet_in_tes!G177/RES_hhdet_in_fec!G177)</f>
        <v>0.77926305258534256</v>
      </c>
      <c r="H177" s="45" t="str">
        <f>IF(RES_hhdet_in_tes!H177=0,"",RES_hhdet_in_tes!H177/RES_hhdet_in_fec!H177)</f>
        <v/>
      </c>
      <c r="I177" s="45">
        <f>IF(RES_hhdet_in_tes!I177=0,"",RES_hhdet_in_tes!I177/RES_hhdet_in_fec!I177)</f>
        <v>0.78237444202471818</v>
      </c>
      <c r="J177" s="45" t="str">
        <f>IF(RES_hhdet_in_tes!J177=0,"",RES_hhdet_in_tes!J177/RES_hhdet_in_fec!J177)</f>
        <v/>
      </c>
      <c r="K177" s="45">
        <f>IF(RES_hhdet_in_tes!K177=0,"",RES_hhdet_in_tes!K177/RES_hhdet_in_fec!K177)</f>
        <v>0.78584988903929975</v>
      </c>
      <c r="L177" s="45">
        <f>IF(RES_hhdet_in_tes!L177=0,"",RES_hhdet_in_tes!L177/RES_hhdet_in_fec!L177)</f>
        <v>0.78778724630099184</v>
      </c>
      <c r="M177" s="45">
        <f>IF(RES_hhdet_in_tes!M177=0,"",RES_hhdet_in_tes!M177/RES_hhdet_in_fec!M177)</f>
        <v>0.79042308337404588</v>
      </c>
      <c r="N177" s="45">
        <f>IF(RES_hhdet_in_tes!N177=0,"",RES_hhdet_in_tes!N177/RES_hhdet_in_fec!N177)</f>
        <v>0.79391684846723476</v>
      </c>
      <c r="O177" s="45">
        <f>IF(RES_hhdet_in_tes!O177=0,"",RES_hhdet_in_tes!O177/RES_hhdet_in_fec!O177)</f>
        <v>0.79865623657952622</v>
      </c>
      <c r="P177" s="45">
        <f>IF(RES_hhdet_in_tes!P177=0,"",RES_hhdet_in_tes!P177/RES_hhdet_in_fec!P177)</f>
        <v>0.8048448686235421</v>
      </c>
      <c r="Q177" s="45">
        <f>IF(RES_hhdet_in_tes!Q177=0,"",RES_hhdet_in_tes!Q177/RES_hhdet_in_fec!Q177)</f>
        <v>0.81282119079881121</v>
      </c>
      <c r="R177" s="45" t="str">
        <f>IF(RES_hhdet_in_tes!R177=0,"",RES_hhdet_in_tes!R177/RES_hhdet_in_fec!R177)</f>
        <v/>
      </c>
      <c r="S177" s="45" t="str">
        <f>IF(RES_hhdet_in_tes!S177=0,"",RES_hhdet_in_tes!S177/RES_hhdet_in_fec!S177)</f>
        <v/>
      </c>
      <c r="T177" s="45">
        <f>IF(RES_hhdet_in_tes!T177=0,"",RES_hhdet_in_tes!T177/RES_hhdet_in_fec!T177)</f>
        <v>0.85177465031477217</v>
      </c>
      <c r="U177" s="45">
        <f>IF(RES_hhdet_in_tes!U177=0,"",RES_hhdet_in_tes!U177/RES_hhdet_in_fec!U177)</f>
        <v>0.865678860401356</v>
      </c>
      <c r="V177" s="45">
        <f>IF(RES_hhdet_in_tes!V177=0,"",RES_hhdet_in_tes!V177/RES_hhdet_in_fec!V177)</f>
        <v>0.87725281844074021</v>
      </c>
      <c r="W177" s="45">
        <f>IF(RES_hhdet_in_tes!W177=0,"",RES_hhdet_in_tes!W177/RES_hhdet_in_fec!W177)</f>
        <v>0.88590847822976715</v>
      </c>
      <c r="DA177" s="60" t="s">
        <v>3753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0.11883941080671025</v>
      </c>
      <c r="L3" s="117">
        <f t="shared" si="0"/>
        <v>0.14995955770017438</v>
      </c>
      <c r="M3" s="117">
        <f t="shared" si="0"/>
        <v>0.15730673848927043</v>
      </c>
      <c r="N3" s="117">
        <f t="shared" si="0"/>
        <v>0.15199079048639236</v>
      </c>
      <c r="O3" s="117">
        <f t="shared" si="0"/>
        <v>0.18427472808114456</v>
      </c>
      <c r="P3" s="117">
        <f t="shared" si="0"/>
        <v>3.5175420487238415E-2</v>
      </c>
      <c r="Q3" s="117">
        <f t="shared" si="0"/>
        <v>1.0261113005735957E-2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1.2957602006087926E-2</v>
      </c>
      <c r="W3" s="117">
        <f t="shared" ref="W3" si="2">W4+W7+W9+W19</f>
        <v>3.1969228988913426E-2</v>
      </c>
      <c r="DA3" s="129" t="s">
        <v>3755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0.11768845744588471</v>
      </c>
      <c r="L4" s="122">
        <f t="shared" si="3"/>
        <v>0.14948060884786057</v>
      </c>
      <c r="M4" s="122">
        <f t="shared" si="3"/>
        <v>0.15706341495731582</v>
      </c>
      <c r="N4" s="122">
        <f t="shared" si="3"/>
        <v>0.1518581587118861</v>
      </c>
      <c r="O4" s="122">
        <f t="shared" si="3"/>
        <v>0.1838937714086763</v>
      </c>
      <c r="P4" s="122">
        <f t="shared" si="3"/>
        <v>3.4945013100437496E-2</v>
      </c>
      <c r="Q4" s="122">
        <f t="shared" si="3"/>
        <v>1.0261113005735957E-2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1.2957602006087926E-2</v>
      </c>
      <c r="W4" s="122">
        <f t="shared" ref="W4" si="5">SUM(W5:W6)</f>
        <v>3.1969228988913426E-2</v>
      </c>
      <c r="DA4" s="130" t="s">
        <v>3756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0.11768845744588471</v>
      </c>
      <c r="L5" s="98">
        <v>0.14948060884786057</v>
      </c>
      <c r="M5" s="98">
        <v>0.15706341495731582</v>
      </c>
      <c r="N5" s="98">
        <v>0.1518581587118861</v>
      </c>
      <c r="O5" s="98">
        <v>0.1838937714086763</v>
      </c>
      <c r="P5" s="98">
        <v>3.4945013100437496E-2</v>
      </c>
      <c r="Q5" s="98">
        <v>1.0261113005735957E-2</v>
      </c>
      <c r="R5" s="98">
        <v>0</v>
      </c>
      <c r="S5" s="98">
        <v>0</v>
      </c>
      <c r="T5" s="98">
        <v>0</v>
      </c>
      <c r="U5" s="98">
        <v>0</v>
      </c>
      <c r="V5" s="98">
        <v>1.2957602006087926E-2</v>
      </c>
      <c r="W5" s="98">
        <v>3.1969228988913426E-2</v>
      </c>
      <c r="DA5" s="63" t="s">
        <v>3757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3758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3759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3760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4.7894885231380334E-4</v>
      </c>
      <c r="M9" s="122">
        <v>2.4332353195460999E-4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3761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3762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4.7894885231380334E-4</v>
      </c>
      <c r="M11" s="98">
        <v>2.4332353195460999E-4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3763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3764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3765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3766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3767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3768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3769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3770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1.1509533608255267E-3</v>
      </c>
      <c r="L19" s="122">
        <v>0</v>
      </c>
      <c r="M19" s="122">
        <v>0</v>
      </c>
      <c r="N19" s="122">
        <v>1.3263177450625497E-4</v>
      </c>
      <c r="O19" s="122">
        <v>3.8095667246827025E-4</v>
      </c>
      <c r="P19" s="122">
        <v>2.3040738680091963E-4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3771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3772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1.1509533608255267E-3</v>
      </c>
      <c r="L21" s="98">
        <v>0</v>
      </c>
      <c r="M21" s="98">
        <v>0</v>
      </c>
      <c r="N21" s="98">
        <v>1.3263177450625497E-4</v>
      </c>
      <c r="O21" s="98">
        <v>3.8095667246827025E-4</v>
      </c>
      <c r="P21" s="98">
        <v>2.3040738680091963E-4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3773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3774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4.946187344236911E-3</v>
      </c>
      <c r="O24" s="117">
        <f t="shared" si="7"/>
        <v>4.5783096815051882E-3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3.2044305010612496E-3</v>
      </c>
      <c r="S24" s="117">
        <f t="shared" si="8"/>
        <v>4.2370673826875958E-3</v>
      </c>
      <c r="T24" s="117">
        <f t="shared" si="8"/>
        <v>4.6990019336099901E-3</v>
      </c>
      <c r="U24" s="117">
        <f t="shared" si="8"/>
        <v>7.3735805977876035E-3</v>
      </c>
      <c r="V24" s="117">
        <f t="shared" si="8"/>
        <v>0</v>
      </c>
      <c r="W24" s="117">
        <f t="shared" ref="W24" si="9">W25+W28+W30+W39</f>
        <v>0</v>
      </c>
      <c r="DA24" s="129" t="s">
        <v>3775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4.8135555697306556E-3</v>
      </c>
      <c r="O25" s="122">
        <f t="shared" si="10"/>
        <v>4.3878313452710531E-3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3.2044305010612496E-3</v>
      </c>
      <c r="S25" s="122">
        <f t="shared" si="11"/>
        <v>4.2370673826875958E-3</v>
      </c>
      <c r="T25" s="122">
        <f t="shared" si="11"/>
        <v>4.6990019336099901E-3</v>
      </c>
      <c r="U25" s="122">
        <f t="shared" si="11"/>
        <v>7.3735805977876035E-3</v>
      </c>
      <c r="V25" s="122">
        <f t="shared" si="11"/>
        <v>0</v>
      </c>
      <c r="W25" s="122">
        <f t="shared" ref="W25" si="12">SUM(W26:W27)</f>
        <v>0</v>
      </c>
      <c r="DA25" s="130" t="s">
        <v>3776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4.8135555697306556E-3</v>
      </c>
      <c r="O26" s="98">
        <v>4.3878313452710531E-3</v>
      </c>
      <c r="P26" s="98">
        <v>0</v>
      </c>
      <c r="Q26" s="98">
        <v>0</v>
      </c>
      <c r="R26" s="98">
        <v>3.2044305010612496E-3</v>
      </c>
      <c r="S26" s="98">
        <v>4.2370673826875958E-3</v>
      </c>
      <c r="T26" s="98">
        <v>4.6990019336099901E-3</v>
      </c>
      <c r="U26" s="98">
        <v>7.3735805977876035E-3</v>
      </c>
      <c r="V26" s="98">
        <v>0</v>
      </c>
      <c r="W26" s="98">
        <v>0</v>
      </c>
      <c r="DA26" s="63" t="s">
        <v>3777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3778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3779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3780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3781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3782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3783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3784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3785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3786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3787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3788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3789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1.3263177450625497E-4</v>
      </c>
      <c r="O39" s="122">
        <v>1.9047833623413513E-4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3790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1.3263177450625497E-4</v>
      </c>
      <c r="O40" s="98">
        <v>1.9047833623413513E-4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3791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3792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19.909787668376978</v>
      </c>
      <c r="D43" s="117">
        <f t="shared" si="14"/>
        <v>13.944662824488391</v>
      </c>
      <c r="E43" s="117">
        <f t="shared" si="14"/>
        <v>14.218522413063372</v>
      </c>
      <c r="F43" s="117">
        <f t="shared" si="14"/>
        <v>17.734769154997188</v>
      </c>
      <c r="G43" s="117">
        <f t="shared" si="14"/>
        <v>19.482084455006774</v>
      </c>
      <c r="H43" s="117">
        <f t="shared" si="14"/>
        <v>38.28139916060514</v>
      </c>
      <c r="I43" s="117">
        <f t="shared" si="14"/>
        <v>17.13555527081671</v>
      </c>
      <c r="J43" s="117">
        <f t="shared" si="14"/>
        <v>16.764180587064782</v>
      </c>
      <c r="K43" s="117">
        <f t="shared" si="14"/>
        <v>11.38896790080744</v>
      </c>
      <c r="L43" s="117">
        <f t="shared" si="14"/>
        <v>6.3835213444996688</v>
      </c>
      <c r="M43" s="117">
        <f t="shared" si="14"/>
        <v>14.084595028033487</v>
      </c>
      <c r="N43" s="117">
        <f t="shared" si="14"/>
        <v>29.4095326485272</v>
      </c>
      <c r="O43" s="117">
        <f t="shared" si="14"/>
        <v>15.614656998828064</v>
      </c>
      <c r="P43" s="117">
        <f t="shared" si="14"/>
        <v>10.2218985942537</v>
      </c>
      <c r="Q43" s="117">
        <f t="shared" si="14"/>
        <v>10.623627423884477</v>
      </c>
      <c r="R43" s="117">
        <f t="shared" ref="R43:V43" si="15">R44+R47+R49+R58</f>
        <v>12.243672810521828</v>
      </c>
      <c r="S43" s="117">
        <f t="shared" si="15"/>
        <v>6.7682792563343472</v>
      </c>
      <c r="T43" s="117">
        <f t="shared" si="15"/>
        <v>9.6044960134170925</v>
      </c>
      <c r="U43" s="117">
        <f t="shared" si="15"/>
        <v>6.3751919058806799</v>
      </c>
      <c r="V43" s="117">
        <f t="shared" si="15"/>
        <v>14.474520502500372</v>
      </c>
      <c r="W43" s="117">
        <f t="shared" ref="W43" si="16">W44+W47+W49+W58</f>
        <v>12.418328112454784</v>
      </c>
      <c r="DA43" s="129" t="s">
        <v>3793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19.178498537021436</v>
      </c>
      <c r="D44" s="122">
        <f t="shared" si="17"/>
        <v>13.295552441318181</v>
      </c>
      <c r="E44" s="122">
        <f t="shared" si="17"/>
        <v>13.564293110938028</v>
      </c>
      <c r="F44" s="122">
        <f t="shared" si="17"/>
        <v>16.952197981508597</v>
      </c>
      <c r="G44" s="122">
        <f t="shared" si="17"/>
        <v>18.32253250306211</v>
      </c>
      <c r="H44" s="122">
        <f t="shared" si="17"/>
        <v>36.574986526386304</v>
      </c>
      <c r="I44" s="122">
        <f t="shared" si="17"/>
        <v>15.932476268403224</v>
      </c>
      <c r="J44" s="122">
        <f t="shared" si="17"/>
        <v>15.655842612494887</v>
      </c>
      <c r="K44" s="122">
        <f t="shared" si="17"/>
        <v>10.511042261176113</v>
      </c>
      <c r="L44" s="122">
        <f t="shared" si="17"/>
        <v>5.9021907099307391</v>
      </c>
      <c r="M44" s="122">
        <f t="shared" si="17"/>
        <v>13.296169540546028</v>
      </c>
      <c r="N44" s="122">
        <f t="shared" si="17"/>
        <v>28.123767587347317</v>
      </c>
      <c r="O44" s="122">
        <f t="shared" si="17"/>
        <v>15.042175366610392</v>
      </c>
      <c r="P44" s="122">
        <f t="shared" si="17"/>
        <v>9.992681318639157</v>
      </c>
      <c r="Q44" s="122">
        <f t="shared" si="17"/>
        <v>9.6487426241207039</v>
      </c>
      <c r="R44" s="122">
        <f t="shared" ref="R44:V44" si="18">SUM(R45:R46)</f>
        <v>11.104236808457593</v>
      </c>
      <c r="S44" s="122">
        <f t="shared" si="18"/>
        <v>6.3351135843478241</v>
      </c>
      <c r="T44" s="122">
        <f t="shared" si="18"/>
        <v>8.9511112891291145</v>
      </c>
      <c r="U44" s="122">
        <f t="shared" si="18"/>
        <v>5.8267585911874029</v>
      </c>
      <c r="V44" s="122">
        <f t="shared" si="18"/>
        <v>13.708273557044903</v>
      </c>
      <c r="W44" s="122">
        <f t="shared" ref="W44" si="19">SUM(W45:W46)</f>
        <v>11.300799726292903</v>
      </c>
      <c r="DA44" s="130" t="s">
        <v>3794</v>
      </c>
    </row>
    <row r="45" spans="1:105" ht="12" customHeight="1" x14ac:dyDescent="0.25">
      <c r="A45" s="97" t="s">
        <v>216</v>
      </c>
      <c r="B45" s="98"/>
      <c r="C45" s="98">
        <v>19.178498537021436</v>
      </c>
      <c r="D45" s="98">
        <v>13.295552441318181</v>
      </c>
      <c r="E45" s="98">
        <v>13.564293110938028</v>
      </c>
      <c r="F45" s="98">
        <v>16.952197981508597</v>
      </c>
      <c r="G45" s="98">
        <v>18.32253250306211</v>
      </c>
      <c r="H45" s="98">
        <v>36.574986526386304</v>
      </c>
      <c r="I45" s="98">
        <v>15.932476268403224</v>
      </c>
      <c r="J45" s="98">
        <v>15.655842612494887</v>
      </c>
      <c r="K45" s="98">
        <v>10.511042261176113</v>
      </c>
      <c r="L45" s="98">
        <v>5.9021907099307391</v>
      </c>
      <c r="M45" s="98">
        <v>13.296169540546028</v>
      </c>
      <c r="N45" s="98">
        <v>28.123767587347317</v>
      </c>
      <c r="O45" s="98">
        <v>15.042175366610392</v>
      </c>
      <c r="P45" s="98">
        <v>9.992681318639157</v>
      </c>
      <c r="Q45" s="98">
        <v>9.6487426241207039</v>
      </c>
      <c r="R45" s="98">
        <v>11.104236808457593</v>
      </c>
      <c r="S45" s="98">
        <v>6.3351135843478241</v>
      </c>
      <c r="T45" s="98">
        <v>8.9511112891291145</v>
      </c>
      <c r="U45" s="98">
        <v>5.8267585911874029</v>
      </c>
      <c r="V45" s="98">
        <v>13.708273557044903</v>
      </c>
      <c r="W45" s="98">
        <v>11.300799726292903</v>
      </c>
      <c r="DA45" s="63" t="s">
        <v>3795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3796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3797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3798</v>
      </c>
    </row>
    <row r="49" spans="1:105" ht="12" customHeight="1" x14ac:dyDescent="0.25">
      <c r="A49" s="121" t="s">
        <v>55</v>
      </c>
      <c r="B49" s="122"/>
      <c r="C49" s="122">
        <v>0.68414409815479704</v>
      </c>
      <c r="D49" s="122">
        <v>0.648956961236268</v>
      </c>
      <c r="E49" s="122">
        <v>0.65413188455698401</v>
      </c>
      <c r="F49" s="122">
        <v>0.72586707088792735</v>
      </c>
      <c r="G49" s="122">
        <v>0.82368946490428996</v>
      </c>
      <c r="H49" s="122">
        <v>1.3264895573634901</v>
      </c>
      <c r="I49" s="122">
        <v>1.2030790024134834</v>
      </c>
      <c r="J49" s="122">
        <v>1.0995382859103204</v>
      </c>
      <c r="K49" s="122">
        <v>0.77721722055909259</v>
      </c>
      <c r="L49" s="122">
        <v>0.4795755413616915</v>
      </c>
      <c r="M49" s="122">
        <v>0.78092729848922904</v>
      </c>
      <c r="N49" s="122">
        <v>1.2624218688667852</v>
      </c>
      <c r="O49" s="122">
        <v>0.53171926826356763</v>
      </c>
      <c r="P49" s="122">
        <v>0.17207624368791433</v>
      </c>
      <c r="Q49" s="122">
        <v>0.9671992121280546</v>
      </c>
      <c r="R49" s="122">
        <v>1.1011365821814638</v>
      </c>
      <c r="S49" s="122">
        <v>0.40720117781406956</v>
      </c>
      <c r="T49" s="122">
        <v>0.61602947510956518</v>
      </c>
      <c r="U49" s="122">
        <v>0.50366441605811529</v>
      </c>
      <c r="V49" s="122">
        <v>0.69779910187060146</v>
      </c>
      <c r="W49" s="122">
        <v>1.1168175634325717</v>
      </c>
      <c r="DA49" s="130" t="s">
        <v>3799</v>
      </c>
    </row>
    <row r="50" spans="1:105" ht="12" customHeight="1" x14ac:dyDescent="0.25">
      <c r="A50" s="97" t="s">
        <v>138</v>
      </c>
      <c r="B50" s="98"/>
      <c r="C50" s="98">
        <v>0.68388618433129533</v>
      </c>
      <c r="D50" s="98">
        <v>0.6481793090313519</v>
      </c>
      <c r="E50" s="98">
        <v>0.65336735393873113</v>
      </c>
      <c r="F50" s="98">
        <v>0.72511246161705878</v>
      </c>
      <c r="G50" s="98">
        <v>0.82250907309607935</v>
      </c>
      <c r="H50" s="98">
        <v>1.3236518567794076</v>
      </c>
      <c r="I50" s="98">
        <v>1.1993792495770041</v>
      </c>
      <c r="J50" s="98">
        <v>1.0956253407091165</v>
      </c>
      <c r="K50" s="98">
        <v>0.76988585891189232</v>
      </c>
      <c r="L50" s="98">
        <v>0.47829270245178201</v>
      </c>
      <c r="M50" s="98">
        <v>0.77889916300492501</v>
      </c>
      <c r="N50" s="98">
        <v>1.2454471885150444</v>
      </c>
      <c r="O50" s="98">
        <v>0.53171926826356763</v>
      </c>
      <c r="P50" s="98">
        <v>0.17207624368791433</v>
      </c>
      <c r="Q50" s="98">
        <v>0.96050588939176085</v>
      </c>
      <c r="R50" s="98">
        <v>1.0914064534819503</v>
      </c>
      <c r="S50" s="98">
        <v>0.40720117781406956</v>
      </c>
      <c r="T50" s="98">
        <v>0.61602947510956518</v>
      </c>
      <c r="U50" s="98">
        <v>0.50366441605811529</v>
      </c>
      <c r="V50" s="98">
        <v>0.6895597141139036</v>
      </c>
      <c r="W50" s="98">
        <v>1.1066118089929868</v>
      </c>
      <c r="DA50" s="63" t="s">
        <v>3800</v>
      </c>
    </row>
    <row r="51" spans="1:105" ht="12" customHeight="1" x14ac:dyDescent="0.25">
      <c r="A51" s="97" t="s">
        <v>137</v>
      </c>
      <c r="B51" s="98"/>
      <c r="C51" s="98">
        <v>2.5791382350167497E-4</v>
      </c>
      <c r="D51" s="98">
        <v>7.7765220491611618E-4</v>
      </c>
      <c r="E51" s="98">
        <v>7.6453061825288175E-4</v>
      </c>
      <c r="F51" s="98">
        <v>7.5460927086859789E-4</v>
      </c>
      <c r="G51" s="98">
        <v>1.1803918082105736E-3</v>
      </c>
      <c r="H51" s="98">
        <v>2.8377005840825183E-3</v>
      </c>
      <c r="I51" s="98">
        <v>3.6997528364793716E-3</v>
      </c>
      <c r="J51" s="98">
        <v>3.9129452012039946E-3</v>
      </c>
      <c r="K51" s="98">
        <v>7.3313616472002715E-3</v>
      </c>
      <c r="L51" s="98">
        <v>1.2828389099095003E-3</v>
      </c>
      <c r="M51" s="98">
        <v>2.0281354843040174E-3</v>
      </c>
      <c r="N51" s="98">
        <v>1.6974680351740833E-2</v>
      </c>
      <c r="O51" s="98">
        <v>0</v>
      </c>
      <c r="P51" s="98">
        <v>0</v>
      </c>
      <c r="Q51" s="98">
        <v>6.6933227362937081E-3</v>
      </c>
      <c r="R51" s="98">
        <v>9.7301286995134881E-3</v>
      </c>
      <c r="S51" s="98">
        <v>0</v>
      </c>
      <c r="T51" s="98">
        <v>0</v>
      </c>
      <c r="U51" s="98">
        <v>0</v>
      </c>
      <c r="V51" s="98">
        <v>8.2393877566978579E-3</v>
      </c>
      <c r="W51" s="98">
        <v>1.0205754439584878E-2</v>
      </c>
      <c r="DA51" s="63" t="s">
        <v>3801</v>
      </c>
    </row>
    <row r="52" spans="1:105" ht="12" customHeight="1" x14ac:dyDescent="0.25">
      <c r="A52" s="100" t="s">
        <v>216</v>
      </c>
      <c r="B52" s="101"/>
      <c r="C52" s="101">
        <v>2.5791382350167497E-4</v>
      </c>
      <c r="D52" s="101">
        <v>7.7765220491611618E-4</v>
      </c>
      <c r="E52" s="101">
        <v>7.6453061825288175E-4</v>
      </c>
      <c r="F52" s="101">
        <v>7.5460927086859789E-4</v>
      </c>
      <c r="G52" s="101">
        <v>1.1803918082105736E-3</v>
      </c>
      <c r="H52" s="101">
        <v>2.8377005840825183E-3</v>
      </c>
      <c r="I52" s="101">
        <v>3.6997528364793716E-3</v>
      </c>
      <c r="J52" s="101">
        <v>3.9129452012039946E-3</v>
      </c>
      <c r="K52" s="101">
        <v>7.3313616472002715E-3</v>
      </c>
      <c r="L52" s="101">
        <v>1.2828389099095003E-3</v>
      </c>
      <c r="M52" s="101">
        <v>2.0281354843040174E-3</v>
      </c>
      <c r="N52" s="101">
        <v>1.6974680351740833E-2</v>
      </c>
      <c r="O52" s="101">
        <v>0</v>
      </c>
      <c r="P52" s="101">
        <v>0</v>
      </c>
      <c r="Q52" s="101">
        <v>6.6933227362937081E-3</v>
      </c>
      <c r="R52" s="101">
        <v>9.7301286995134881E-3</v>
      </c>
      <c r="S52" s="101">
        <v>0</v>
      </c>
      <c r="T52" s="101">
        <v>0</v>
      </c>
      <c r="U52" s="101">
        <v>0</v>
      </c>
      <c r="V52" s="101">
        <v>8.2393877566978579E-3</v>
      </c>
      <c r="W52" s="101">
        <v>1.0205754439584878E-2</v>
      </c>
      <c r="DA52" s="131" t="s">
        <v>3802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3803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3804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3805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3806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3807</v>
      </c>
    </row>
    <row r="58" spans="1:105" ht="12" customHeight="1" x14ac:dyDescent="0.25">
      <c r="A58" s="121" t="s">
        <v>54</v>
      </c>
      <c r="B58" s="122"/>
      <c r="C58" s="122">
        <v>4.7145033200747193E-2</v>
      </c>
      <c r="D58" s="122">
        <v>1.5342193394361826E-4</v>
      </c>
      <c r="E58" s="122">
        <v>9.7417568360815679E-5</v>
      </c>
      <c r="F58" s="122">
        <v>5.6704102600665177E-2</v>
      </c>
      <c r="G58" s="122">
        <v>0.33586248704037269</v>
      </c>
      <c r="H58" s="122">
        <v>0.37992307685534915</v>
      </c>
      <c r="I58" s="122">
        <v>0</v>
      </c>
      <c r="J58" s="122">
        <v>8.7996886595745599E-3</v>
      </c>
      <c r="K58" s="122">
        <v>0.1007084190722336</v>
      </c>
      <c r="L58" s="122">
        <v>1.7550932072381066E-3</v>
      </c>
      <c r="M58" s="122">
        <v>7.4981889982306087E-3</v>
      </c>
      <c r="N58" s="122">
        <v>2.3343192313100874E-2</v>
      </c>
      <c r="O58" s="122">
        <v>4.0762363954104923E-2</v>
      </c>
      <c r="P58" s="122">
        <v>5.7141031926628075E-2</v>
      </c>
      <c r="Q58" s="122">
        <v>7.6855876357175236E-3</v>
      </c>
      <c r="R58" s="122">
        <v>3.8299419882771212E-2</v>
      </c>
      <c r="S58" s="122">
        <v>2.596449417245365E-2</v>
      </c>
      <c r="T58" s="122">
        <v>3.7355249178412264E-2</v>
      </c>
      <c r="U58" s="122">
        <v>4.4768898635160967E-2</v>
      </c>
      <c r="V58" s="122">
        <v>6.8447843584868606E-2</v>
      </c>
      <c r="W58" s="122">
        <v>7.1082272931020159E-4</v>
      </c>
      <c r="DA58" s="130" t="s">
        <v>3808</v>
      </c>
    </row>
    <row r="59" spans="1:105" ht="12" customHeight="1" x14ac:dyDescent="0.25">
      <c r="A59" s="97" t="s">
        <v>50</v>
      </c>
      <c r="B59" s="98"/>
      <c r="C59" s="98">
        <v>4.7145033200747193E-2</v>
      </c>
      <c r="D59" s="98">
        <v>1.5342193394361826E-4</v>
      </c>
      <c r="E59" s="98">
        <v>9.7417568360815679E-5</v>
      </c>
      <c r="F59" s="98">
        <v>5.6704102600665177E-2</v>
      </c>
      <c r="G59" s="98">
        <v>0.33586248704037269</v>
      </c>
      <c r="H59" s="98">
        <v>0.37992307685534915</v>
      </c>
      <c r="I59" s="98">
        <v>0</v>
      </c>
      <c r="J59" s="98">
        <v>8.7996886595745599E-3</v>
      </c>
      <c r="K59" s="98">
        <v>0.1007084190722336</v>
      </c>
      <c r="L59" s="98">
        <v>1.7550932072381066E-3</v>
      </c>
      <c r="M59" s="98">
        <v>7.4981889982306087E-3</v>
      </c>
      <c r="N59" s="98">
        <v>2.3343192313100874E-2</v>
      </c>
      <c r="O59" s="98">
        <v>4.0762363954104923E-2</v>
      </c>
      <c r="P59" s="98">
        <v>5.7141031926628075E-2</v>
      </c>
      <c r="Q59" s="98">
        <v>7.6855876357175236E-3</v>
      </c>
      <c r="R59" s="98">
        <v>3.8299419882771212E-2</v>
      </c>
      <c r="S59" s="98">
        <v>2.596449417245365E-2</v>
      </c>
      <c r="T59" s="98">
        <v>3.7355249178412264E-2</v>
      </c>
      <c r="U59" s="98">
        <v>4.4768898635160967E-2</v>
      </c>
      <c r="V59" s="98">
        <v>6.8447843584868606E-2</v>
      </c>
      <c r="W59" s="98">
        <v>7.1082272931020159E-4</v>
      </c>
      <c r="DA59" s="63" t="s">
        <v>3809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3810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13.897614205586386</v>
      </c>
      <c r="D62" s="117">
        <f t="shared" si="21"/>
        <v>16.143291375821299</v>
      </c>
      <c r="E62" s="117">
        <f t="shared" si="21"/>
        <v>15.187333385718045</v>
      </c>
      <c r="F62" s="117">
        <f t="shared" si="21"/>
        <v>14.549901742655562</v>
      </c>
      <c r="G62" s="117">
        <f t="shared" si="21"/>
        <v>13.285109369077304</v>
      </c>
      <c r="H62" s="117">
        <f t="shared" si="21"/>
        <v>14.331512152762571</v>
      </c>
      <c r="I62" s="117">
        <f t="shared" si="21"/>
        <v>12.295160017543479</v>
      </c>
      <c r="J62" s="117">
        <f t="shared" si="21"/>
        <v>17.303518041874369</v>
      </c>
      <c r="K62" s="117">
        <f t="shared" si="21"/>
        <v>18.437485551737652</v>
      </c>
      <c r="L62" s="117">
        <f t="shared" si="21"/>
        <v>14.013341293850253</v>
      </c>
      <c r="M62" s="117">
        <f t="shared" si="21"/>
        <v>14.25166476359307</v>
      </c>
      <c r="N62" s="117">
        <f t="shared" si="21"/>
        <v>21.734012662192832</v>
      </c>
      <c r="O62" s="117">
        <f t="shared" si="21"/>
        <v>11.614622878998659</v>
      </c>
      <c r="P62" s="117">
        <f t="shared" si="21"/>
        <v>28.222657571044728</v>
      </c>
      <c r="Q62" s="117">
        <f t="shared" si="21"/>
        <v>22.947541901619527</v>
      </c>
      <c r="R62" s="117">
        <f t="shared" ref="R62:V62" si="22">R63+R66+R68+R77</f>
        <v>31.005015208960899</v>
      </c>
      <c r="S62" s="117">
        <f t="shared" si="22"/>
        <v>31.190639118477453</v>
      </c>
      <c r="T62" s="117">
        <f t="shared" si="22"/>
        <v>22.359254922914822</v>
      </c>
      <c r="U62" s="117">
        <f t="shared" si="22"/>
        <v>17.003543667497429</v>
      </c>
      <c r="V62" s="117">
        <f t="shared" si="22"/>
        <v>19.484663199722149</v>
      </c>
      <c r="W62" s="117">
        <f t="shared" ref="W62" si="23">W63+W66+W68+W77</f>
        <v>6.0588728074971883</v>
      </c>
      <c r="DA62" s="129" t="s">
        <v>3811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12.700697623163155</v>
      </c>
      <c r="D63" s="122">
        <f t="shared" si="24"/>
        <v>14.930590132619214</v>
      </c>
      <c r="E63" s="122">
        <f t="shared" si="24"/>
        <v>14.07764268462005</v>
      </c>
      <c r="F63" s="122">
        <f t="shared" si="24"/>
        <v>13.581076508713778</v>
      </c>
      <c r="G63" s="122">
        <f t="shared" si="24"/>
        <v>12.325939918170207</v>
      </c>
      <c r="H63" s="122">
        <f t="shared" si="24"/>
        <v>13.079693761443817</v>
      </c>
      <c r="I63" s="122">
        <f t="shared" si="24"/>
        <v>11.103876871329984</v>
      </c>
      <c r="J63" s="122">
        <f t="shared" si="24"/>
        <v>15.557089748119523</v>
      </c>
      <c r="K63" s="122">
        <f t="shared" si="24"/>
        <v>16.853708521188818</v>
      </c>
      <c r="L63" s="122">
        <f t="shared" si="24"/>
        <v>12.817770274770856</v>
      </c>
      <c r="M63" s="122">
        <f t="shared" si="24"/>
        <v>13.003093526346007</v>
      </c>
      <c r="N63" s="122">
        <f t="shared" si="24"/>
        <v>19.694952764358639</v>
      </c>
      <c r="O63" s="122">
        <f t="shared" si="24"/>
        <v>10.269264994523146</v>
      </c>
      <c r="P63" s="122">
        <f t="shared" si="24"/>
        <v>24.403353619041809</v>
      </c>
      <c r="Q63" s="122">
        <f t="shared" si="24"/>
        <v>20.567932981802748</v>
      </c>
      <c r="R63" s="122">
        <f t="shared" ref="R63:V63" si="25">SUM(R64:R65)</f>
        <v>27.338401230912556</v>
      </c>
      <c r="S63" s="122">
        <f t="shared" si="25"/>
        <v>27.754515795283922</v>
      </c>
      <c r="T63" s="122">
        <f t="shared" si="25"/>
        <v>19.732172636000179</v>
      </c>
      <c r="U63" s="122">
        <f t="shared" si="25"/>
        <v>14.354158098684106</v>
      </c>
      <c r="V63" s="122">
        <f t="shared" si="25"/>
        <v>17.169666213318223</v>
      </c>
      <c r="W63" s="122">
        <f t="shared" ref="W63" si="26">SUM(W64:W65)</f>
        <v>5.2221161090882982</v>
      </c>
      <c r="DA63" s="130" t="s">
        <v>3812</v>
      </c>
    </row>
    <row r="64" spans="1:105" ht="12" customHeight="1" x14ac:dyDescent="0.25">
      <c r="A64" s="97" t="s">
        <v>217</v>
      </c>
      <c r="B64" s="98"/>
      <c r="C64" s="98">
        <v>12.700697623163155</v>
      </c>
      <c r="D64" s="98">
        <v>14.930590132619214</v>
      </c>
      <c r="E64" s="98">
        <v>14.07764268462005</v>
      </c>
      <c r="F64" s="98">
        <v>13.581076508713778</v>
      </c>
      <c r="G64" s="98">
        <v>12.325939918170207</v>
      </c>
      <c r="H64" s="98">
        <v>13.079693761443817</v>
      </c>
      <c r="I64" s="98">
        <v>11.103876871329984</v>
      </c>
      <c r="J64" s="98">
        <v>15.557089748119523</v>
      </c>
      <c r="K64" s="98">
        <v>16.853708521188818</v>
      </c>
      <c r="L64" s="98">
        <v>12.817770274770856</v>
      </c>
      <c r="M64" s="98">
        <v>13.003093526346007</v>
      </c>
      <c r="N64" s="98">
        <v>19.694952764358639</v>
      </c>
      <c r="O64" s="98">
        <v>10.269264994523146</v>
      </c>
      <c r="P64" s="98">
        <v>24.403353619041809</v>
      </c>
      <c r="Q64" s="98">
        <v>20.567932981802748</v>
      </c>
      <c r="R64" s="98">
        <v>27.338401230912556</v>
      </c>
      <c r="S64" s="98">
        <v>27.754515795283922</v>
      </c>
      <c r="T64" s="98">
        <v>19.732172636000179</v>
      </c>
      <c r="U64" s="98">
        <v>14.354158098684106</v>
      </c>
      <c r="V64" s="98">
        <v>17.169666213318223</v>
      </c>
      <c r="W64" s="98">
        <v>5.2221161090882982</v>
      </c>
      <c r="DA64" s="63" t="s">
        <v>3813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3814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3815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3816</v>
      </c>
    </row>
    <row r="68" spans="1:105" ht="12" customHeight="1" x14ac:dyDescent="0.25">
      <c r="A68" s="121" t="s">
        <v>55</v>
      </c>
      <c r="B68" s="122"/>
      <c r="C68" s="122">
        <v>0.79952187791503382</v>
      </c>
      <c r="D68" s="122">
        <v>1.1261973891364288</v>
      </c>
      <c r="E68" s="122">
        <v>0.99834070734053393</v>
      </c>
      <c r="F68" s="122">
        <v>0.85636084675681412</v>
      </c>
      <c r="G68" s="122">
        <v>0.79381024677016354</v>
      </c>
      <c r="H68" s="122">
        <v>0.99111301105546101</v>
      </c>
      <c r="I68" s="122">
        <v>0.85243655672500673</v>
      </c>
      <c r="J68" s="122">
        <v>1.1928500967652897</v>
      </c>
      <c r="K68" s="122">
        <v>1.1049259508556446</v>
      </c>
      <c r="L68" s="122">
        <v>0.87203629793441495</v>
      </c>
      <c r="M68" s="122">
        <v>1.0460049397383566</v>
      </c>
      <c r="N68" s="122">
        <v>1.485804228657831</v>
      </c>
      <c r="O68" s="122">
        <v>1.0190102547844777</v>
      </c>
      <c r="P68" s="122">
        <v>2.9507306651313741</v>
      </c>
      <c r="Q68" s="122">
        <v>1.1441395676966102</v>
      </c>
      <c r="R68" s="122">
        <v>2.1374676901412935</v>
      </c>
      <c r="S68" s="122">
        <v>2.0671346672405981</v>
      </c>
      <c r="T68" s="122">
        <v>1.9701443665167251</v>
      </c>
      <c r="U68" s="122">
        <v>1.9383458196838306</v>
      </c>
      <c r="V68" s="122">
        <v>1.2249295578788797</v>
      </c>
      <c r="W68" s="122">
        <v>0.57134292741322446</v>
      </c>
      <c r="DA68" s="130" t="s">
        <v>3817</v>
      </c>
    </row>
    <row r="69" spans="1:105" ht="12" customHeight="1" x14ac:dyDescent="0.25">
      <c r="A69" s="97" t="s">
        <v>134</v>
      </c>
      <c r="B69" s="98"/>
      <c r="C69" s="98">
        <v>0.79519589215561648</v>
      </c>
      <c r="D69" s="98">
        <v>1.1121738185909278</v>
      </c>
      <c r="E69" s="98">
        <v>0.98245934750589592</v>
      </c>
      <c r="F69" s="98">
        <v>0.84002465089296297</v>
      </c>
      <c r="G69" s="98">
        <v>0.76669876674762238</v>
      </c>
      <c r="H69" s="98">
        <v>0.95845340456643124</v>
      </c>
      <c r="I69" s="98">
        <v>0.7925533935264828</v>
      </c>
      <c r="J69" s="98">
        <v>1.1043825085966921</v>
      </c>
      <c r="K69" s="98">
        <v>0.97161417696062791</v>
      </c>
      <c r="L69" s="98">
        <v>0.71089623768867471</v>
      </c>
      <c r="M69" s="98">
        <v>0.99496257933068477</v>
      </c>
      <c r="N69" s="98">
        <v>1.287690198087539</v>
      </c>
      <c r="O69" s="98">
        <v>1.0190102547844777</v>
      </c>
      <c r="P69" s="98">
        <v>2.9507306651313741</v>
      </c>
      <c r="Q69" s="98">
        <v>0.73999236853329653</v>
      </c>
      <c r="R69" s="98">
        <v>1.8944699537528538</v>
      </c>
      <c r="S69" s="98">
        <v>1.9062413520413561</v>
      </c>
      <c r="T69" s="98">
        <v>1.8705778677596001</v>
      </c>
      <c r="U69" s="98">
        <v>1.8461493283769879</v>
      </c>
      <c r="V69" s="98">
        <v>0.77009153360578142</v>
      </c>
      <c r="W69" s="98">
        <v>0.50620047684122471</v>
      </c>
      <c r="DA69" s="63" t="s">
        <v>3818</v>
      </c>
    </row>
    <row r="70" spans="1:105" ht="12" customHeight="1" x14ac:dyDescent="0.25">
      <c r="A70" s="97" t="s">
        <v>133</v>
      </c>
      <c r="B70" s="98"/>
      <c r="C70" s="98">
        <v>4.3259857594173546E-3</v>
      </c>
      <c r="D70" s="98">
        <v>1.4023570545501018E-2</v>
      </c>
      <c r="E70" s="98">
        <v>1.5881359834638037E-2</v>
      </c>
      <c r="F70" s="98">
        <v>1.6336195863851204E-2</v>
      </c>
      <c r="G70" s="98">
        <v>2.7111480022541132E-2</v>
      </c>
      <c r="H70" s="98">
        <v>3.2659606489029769E-2</v>
      </c>
      <c r="I70" s="98">
        <v>5.9883163198523909E-2</v>
      </c>
      <c r="J70" s="98">
        <v>8.8467588168597733E-2</v>
      </c>
      <c r="K70" s="98">
        <v>0.13331177389501678</v>
      </c>
      <c r="L70" s="98">
        <v>0.16114006024574029</v>
      </c>
      <c r="M70" s="98">
        <v>5.1042360407671843E-2</v>
      </c>
      <c r="N70" s="98">
        <v>0.19811403057029192</v>
      </c>
      <c r="O70" s="98">
        <v>0</v>
      </c>
      <c r="P70" s="98">
        <v>0</v>
      </c>
      <c r="Q70" s="98">
        <v>0.40414719916331376</v>
      </c>
      <c r="R70" s="98">
        <v>0.24299773638843966</v>
      </c>
      <c r="S70" s="98">
        <v>0.16089331519924177</v>
      </c>
      <c r="T70" s="98">
        <v>9.9566498757125019E-2</v>
      </c>
      <c r="U70" s="98">
        <v>9.2196491306842751E-2</v>
      </c>
      <c r="V70" s="98">
        <v>0.45483802427309822</v>
      </c>
      <c r="W70" s="98">
        <v>6.5142450571999716E-2</v>
      </c>
      <c r="DA70" s="63" t="s">
        <v>3819</v>
      </c>
    </row>
    <row r="71" spans="1:105" ht="12" customHeight="1" x14ac:dyDescent="0.25">
      <c r="A71" s="100" t="s">
        <v>217</v>
      </c>
      <c r="B71" s="101"/>
      <c r="C71" s="101">
        <v>4.3259857594173546E-3</v>
      </c>
      <c r="D71" s="101">
        <v>1.4023570545501018E-2</v>
      </c>
      <c r="E71" s="101">
        <v>1.5881359834638037E-2</v>
      </c>
      <c r="F71" s="101">
        <v>1.6336195863851204E-2</v>
      </c>
      <c r="G71" s="101">
        <v>2.7111480022541132E-2</v>
      </c>
      <c r="H71" s="101">
        <v>3.2659606489029769E-2</v>
      </c>
      <c r="I71" s="101">
        <v>5.9883163198523909E-2</v>
      </c>
      <c r="J71" s="101">
        <v>8.8467588168597733E-2</v>
      </c>
      <c r="K71" s="101">
        <v>0.13331177389501678</v>
      </c>
      <c r="L71" s="101">
        <v>0.16114006024574029</v>
      </c>
      <c r="M71" s="101">
        <v>5.1042360407671843E-2</v>
      </c>
      <c r="N71" s="101">
        <v>0.19811403057029192</v>
      </c>
      <c r="O71" s="101">
        <v>0</v>
      </c>
      <c r="P71" s="101">
        <v>0</v>
      </c>
      <c r="Q71" s="101">
        <v>0.40414719916331376</v>
      </c>
      <c r="R71" s="101">
        <v>0.24299773638843966</v>
      </c>
      <c r="S71" s="101">
        <v>0.16089331519924177</v>
      </c>
      <c r="T71" s="101">
        <v>9.9566498757125019E-2</v>
      </c>
      <c r="U71" s="101">
        <v>9.2196491306842751E-2</v>
      </c>
      <c r="V71" s="101">
        <v>0.45483802427309822</v>
      </c>
      <c r="W71" s="101">
        <v>6.5142450571999716E-2</v>
      </c>
      <c r="DA71" s="131" t="s">
        <v>3820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3821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3822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3823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3824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3825</v>
      </c>
    </row>
    <row r="77" spans="1:105" ht="12" customHeight="1" x14ac:dyDescent="0.25">
      <c r="A77" s="121" t="s">
        <v>54</v>
      </c>
      <c r="B77" s="122"/>
      <c r="C77" s="122">
        <v>0.39739470450819814</v>
      </c>
      <c r="D77" s="122">
        <v>8.6503854065658872E-2</v>
      </c>
      <c r="E77" s="122">
        <v>0.11134999375746027</v>
      </c>
      <c r="F77" s="122">
        <v>0.11246438718496894</v>
      </c>
      <c r="G77" s="122">
        <v>0.165359204136933</v>
      </c>
      <c r="H77" s="122">
        <v>0.26070538026329265</v>
      </c>
      <c r="I77" s="122">
        <v>0.33884658948848873</v>
      </c>
      <c r="J77" s="122">
        <v>0.55357819698955346</v>
      </c>
      <c r="K77" s="122">
        <v>0.4788510796931878</v>
      </c>
      <c r="L77" s="122">
        <v>0.32353472114498305</v>
      </c>
      <c r="M77" s="122">
        <v>0.20256629750870733</v>
      </c>
      <c r="N77" s="122">
        <v>0.55325566917636315</v>
      </c>
      <c r="O77" s="122">
        <v>0.32634762969103509</v>
      </c>
      <c r="P77" s="122">
        <v>0.86857328687154522</v>
      </c>
      <c r="Q77" s="122">
        <v>1.2354693521201701</v>
      </c>
      <c r="R77" s="122">
        <v>1.5291462879070508</v>
      </c>
      <c r="S77" s="122">
        <v>1.3689886559529321</v>
      </c>
      <c r="T77" s="122">
        <v>0.65693792039791754</v>
      </c>
      <c r="U77" s="122">
        <v>0.71103974912949097</v>
      </c>
      <c r="V77" s="122">
        <v>1.0900674285250462</v>
      </c>
      <c r="W77" s="122">
        <v>0.26541377099566638</v>
      </c>
      <c r="DA77" s="130" t="s">
        <v>3826</v>
      </c>
    </row>
    <row r="78" spans="1:105" ht="12" customHeight="1" x14ac:dyDescent="0.25">
      <c r="A78" s="97" t="s">
        <v>192</v>
      </c>
      <c r="B78" s="98"/>
      <c r="C78" s="98">
        <v>0.39739470450819814</v>
      </c>
      <c r="D78" s="98">
        <v>8.6503854065658872E-2</v>
      </c>
      <c r="E78" s="98">
        <v>0.11134999375746027</v>
      </c>
      <c r="F78" s="98">
        <v>0.11246438718496894</v>
      </c>
      <c r="G78" s="98">
        <v>0.165359204136933</v>
      </c>
      <c r="H78" s="98">
        <v>0.26070538026329265</v>
      </c>
      <c r="I78" s="98">
        <v>0.33884658948848873</v>
      </c>
      <c r="J78" s="98">
        <v>0.55357819698955346</v>
      </c>
      <c r="K78" s="98">
        <v>0.4788510796931878</v>
      </c>
      <c r="L78" s="98">
        <v>0.32353472114498305</v>
      </c>
      <c r="M78" s="98">
        <v>0.20256629750870733</v>
      </c>
      <c r="N78" s="98">
        <v>0.55325566917636315</v>
      </c>
      <c r="O78" s="98">
        <v>0.32634762969103509</v>
      </c>
      <c r="P78" s="98">
        <v>0.86857328687154522</v>
      </c>
      <c r="Q78" s="98">
        <v>1.2354693521201701</v>
      </c>
      <c r="R78" s="98">
        <v>1.5291462879070508</v>
      </c>
      <c r="S78" s="98">
        <v>1.3689886559529321</v>
      </c>
      <c r="T78" s="98">
        <v>0.65693792039791754</v>
      </c>
      <c r="U78" s="98">
        <v>0.71103974912949097</v>
      </c>
      <c r="V78" s="98">
        <v>1.0900674285250462</v>
      </c>
      <c r="W78" s="98">
        <v>0.26541377099566638</v>
      </c>
      <c r="DA78" s="63" t="s">
        <v>3827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3828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5.0542309950604228E-3</v>
      </c>
      <c r="D81" s="117">
        <f t="shared" si="28"/>
        <v>5.6839576198305358E-3</v>
      </c>
      <c r="E81" s="117">
        <f t="shared" si="28"/>
        <v>3.1695065601254641E-3</v>
      </c>
      <c r="F81" s="117">
        <f t="shared" si="28"/>
        <v>7.8387898894631755E-3</v>
      </c>
      <c r="G81" s="117">
        <f t="shared" si="28"/>
        <v>3.1447800129601036E-2</v>
      </c>
      <c r="H81" s="117">
        <f t="shared" si="28"/>
        <v>3.9417207102911897E-2</v>
      </c>
      <c r="I81" s="117">
        <f t="shared" si="28"/>
        <v>1.6185806755869233E-3</v>
      </c>
      <c r="J81" s="117">
        <f t="shared" si="28"/>
        <v>5.2250828769614269E-3</v>
      </c>
      <c r="K81" s="117">
        <f t="shared" si="28"/>
        <v>2.4196859158412933E-2</v>
      </c>
      <c r="L81" s="117">
        <f t="shared" si="28"/>
        <v>3.3751483159508494E-3</v>
      </c>
      <c r="M81" s="117">
        <f t="shared" si="28"/>
        <v>2.9463467887342943E-3</v>
      </c>
      <c r="N81" s="117">
        <f t="shared" si="28"/>
        <v>3.9789532351876492E-3</v>
      </c>
      <c r="O81" s="117">
        <f t="shared" si="28"/>
        <v>9.1429601392384891E-3</v>
      </c>
      <c r="P81" s="117">
        <f t="shared" si="28"/>
        <v>2.9952960284119551E-2</v>
      </c>
      <c r="Q81" s="117">
        <f t="shared" si="28"/>
        <v>1.6870802127184805E-3</v>
      </c>
      <c r="R81" s="117">
        <f t="shared" ref="R81:V81" si="29">R82+R85+R87+R100</f>
        <v>9.6678147276898236E-3</v>
      </c>
      <c r="S81" s="117">
        <f t="shared" si="29"/>
        <v>1.5692826148186272E-3</v>
      </c>
      <c r="T81" s="117">
        <f t="shared" si="29"/>
        <v>2.9947246176786203E-3</v>
      </c>
      <c r="U81" s="117">
        <f t="shared" si="29"/>
        <v>0</v>
      </c>
      <c r="V81" s="117">
        <f t="shared" si="29"/>
        <v>0</v>
      </c>
      <c r="W81" s="117">
        <f t="shared" ref="W81" si="30">W82+W85+W87+W100</f>
        <v>0</v>
      </c>
      <c r="DA81" s="129" t="s">
        <v>3829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3830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3831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3832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3833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3834</v>
      </c>
    </row>
    <row r="87" spans="1:105" ht="12" customHeight="1" x14ac:dyDescent="0.25">
      <c r="A87" s="121" t="s">
        <v>55</v>
      </c>
      <c r="B87" s="122"/>
      <c r="C87" s="122">
        <v>2.1243136774998636E-3</v>
      </c>
      <c r="D87" s="122">
        <v>5.6839576198305358E-3</v>
      </c>
      <c r="E87" s="122">
        <v>3.1695065601254641E-3</v>
      </c>
      <c r="F87" s="122">
        <v>3.2061017684937975E-3</v>
      </c>
      <c r="G87" s="122">
        <v>6.4683368077471095E-3</v>
      </c>
      <c r="H87" s="122">
        <v>1.757952332244515E-2</v>
      </c>
      <c r="I87" s="122">
        <v>1.6185806755869233E-3</v>
      </c>
      <c r="J87" s="122">
        <v>3.8422746590282817E-3</v>
      </c>
      <c r="K87" s="122">
        <v>8.9005360169601769E-4</v>
      </c>
      <c r="L87" s="122">
        <v>2.8736931138828191E-3</v>
      </c>
      <c r="M87" s="122">
        <v>1.9465882556368799E-3</v>
      </c>
      <c r="N87" s="122">
        <v>0</v>
      </c>
      <c r="O87" s="122">
        <v>0</v>
      </c>
      <c r="P87" s="122">
        <v>0</v>
      </c>
      <c r="Q87" s="122">
        <v>0</v>
      </c>
      <c r="R87" s="122">
        <v>0</v>
      </c>
      <c r="S87" s="122">
        <v>0</v>
      </c>
      <c r="T87" s="122">
        <v>0</v>
      </c>
      <c r="U87" s="122">
        <v>0</v>
      </c>
      <c r="V87" s="122">
        <v>0</v>
      </c>
      <c r="W87" s="122">
        <v>0</v>
      </c>
      <c r="DA87" s="130" t="s">
        <v>3835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3836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3837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3838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3839</v>
      </c>
    </row>
    <row r="92" spans="1:105" ht="12" customHeight="1" x14ac:dyDescent="0.25">
      <c r="A92" s="106" t="s">
        <v>124</v>
      </c>
      <c r="B92" s="101"/>
      <c r="C92" s="101">
        <v>2.1243136774998636E-3</v>
      </c>
      <c r="D92" s="101">
        <v>5.6839576198305358E-3</v>
      </c>
      <c r="E92" s="101">
        <v>3.1695065601254641E-3</v>
      </c>
      <c r="F92" s="101">
        <v>3.2061017684937975E-3</v>
      </c>
      <c r="G92" s="101">
        <v>6.4683368077471095E-3</v>
      </c>
      <c r="H92" s="101">
        <v>1.757952332244515E-2</v>
      </c>
      <c r="I92" s="101">
        <v>1.6185806755869233E-3</v>
      </c>
      <c r="J92" s="101">
        <v>3.8422746590282817E-3</v>
      </c>
      <c r="K92" s="101">
        <v>8.9005360169601769E-4</v>
      </c>
      <c r="L92" s="101">
        <v>2.8736931138828191E-3</v>
      </c>
      <c r="M92" s="101">
        <v>1.9465882556368799E-3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3840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3841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3842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3843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3844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3845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3846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3847</v>
      </c>
    </row>
    <row r="100" spans="1:105" ht="12" customHeight="1" x14ac:dyDescent="0.25">
      <c r="A100" s="121" t="s">
        <v>54</v>
      </c>
      <c r="B100" s="122"/>
      <c r="C100" s="122">
        <v>2.9299173175605592E-3</v>
      </c>
      <c r="D100" s="122">
        <v>0</v>
      </c>
      <c r="E100" s="122">
        <v>0</v>
      </c>
      <c r="F100" s="122">
        <v>4.6326881209693771E-3</v>
      </c>
      <c r="G100" s="122">
        <v>2.4979463321853926E-2</v>
      </c>
      <c r="H100" s="122">
        <v>2.183768378046675E-2</v>
      </c>
      <c r="I100" s="122">
        <v>0</v>
      </c>
      <c r="J100" s="122">
        <v>1.382808217933145E-3</v>
      </c>
      <c r="K100" s="122">
        <v>2.3306805556716916E-2</v>
      </c>
      <c r="L100" s="122">
        <v>5.0145520206803054E-4</v>
      </c>
      <c r="M100" s="122">
        <v>9.9975853309741442E-4</v>
      </c>
      <c r="N100" s="122">
        <v>3.9789532351876492E-3</v>
      </c>
      <c r="O100" s="122">
        <v>9.1429601392384891E-3</v>
      </c>
      <c r="P100" s="122">
        <v>2.9952960284119551E-2</v>
      </c>
      <c r="Q100" s="122">
        <v>1.6870802127184805E-3</v>
      </c>
      <c r="R100" s="122">
        <v>9.6678147276898236E-3</v>
      </c>
      <c r="S100" s="122">
        <v>1.5692826148186272E-3</v>
      </c>
      <c r="T100" s="122">
        <v>2.9947246176786203E-3</v>
      </c>
      <c r="U100" s="122">
        <v>0</v>
      </c>
      <c r="V100" s="122">
        <v>0</v>
      </c>
      <c r="W100" s="122">
        <v>0</v>
      </c>
      <c r="DA100" s="130" t="s">
        <v>3848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3849</v>
      </c>
    </row>
    <row r="102" spans="1:105" ht="12" customHeight="1" x14ac:dyDescent="0.25">
      <c r="A102" s="97" t="s">
        <v>50</v>
      </c>
      <c r="B102" s="98"/>
      <c r="C102" s="98">
        <v>2.9299173175605592E-3</v>
      </c>
      <c r="D102" s="98">
        <v>0</v>
      </c>
      <c r="E102" s="98">
        <v>0</v>
      </c>
      <c r="F102" s="98">
        <v>4.6326881209693771E-3</v>
      </c>
      <c r="G102" s="98">
        <v>2.4979463321853926E-2</v>
      </c>
      <c r="H102" s="98">
        <v>2.183768378046675E-2</v>
      </c>
      <c r="I102" s="98">
        <v>0</v>
      </c>
      <c r="J102" s="98">
        <v>1.382808217933145E-3</v>
      </c>
      <c r="K102" s="98">
        <v>2.3306805556716916E-2</v>
      </c>
      <c r="L102" s="98">
        <v>5.0145520206803054E-4</v>
      </c>
      <c r="M102" s="98">
        <v>9.9975853309741442E-4</v>
      </c>
      <c r="N102" s="98">
        <v>3.9789532351876492E-3</v>
      </c>
      <c r="O102" s="98">
        <v>9.1429601392384891E-3</v>
      </c>
      <c r="P102" s="98">
        <v>2.9952960284119551E-2</v>
      </c>
      <c r="Q102" s="98">
        <v>1.6870802127184805E-3</v>
      </c>
      <c r="R102" s="98">
        <v>9.6678147276898236E-3</v>
      </c>
      <c r="S102" s="98">
        <v>1.5692826148186272E-3</v>
      </c>
      <c r="T102" s="98">
        <v>2.9947246176786203E-3</v>
      </c>
      <c r="U102" s="98">
        <v>0</v>
      </c>
      <c r="V102" s="98">
        <v>0</v>
      </c>
      <c r="W102" s="98">
        <v>0</v>
      </c>
      <c r="DA102" s="63" t="s">
        <v>3850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3851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3852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3853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3854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3855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3856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3857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3858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3859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3860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3861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3862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3863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3864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3865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3866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3867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3868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3869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3870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3871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3872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3873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3874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3875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3876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3877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3878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3879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3880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3881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3882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3883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3884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3885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3886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3887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3.1577542332391858E-4</v>
      </c>
      <c r="E143" s="117">
        <f t="shared" si="49"/>
        <v>1.3780463304893323E-4</v>
      </c>
      <c r="F143" s="117">
        <f t="shared" si="49"/>
        <v>1.8530752483877507E-4</v>
      </c>
      <c r="G143" s="117">
        <f t="shared" si="49"/>
        <v>7.4196425708477026E-4</v>
      </c>
      <c r="H143" s="117">
        <f t="shared" si="49"/>
        <v>1.7395583754990893E-3</v>
      </c>
      <c r="I143" s="117">
        <f t="shared" si="49"/>
        <v>2.0232258444836541E-4</v>
      </c>
      <c r="J143" s="117">
        <f t="shared" si="49"/>
        <v>4.7500753426922055E-4</v>
      </c>
      <c r="K143" s="117">
        <f t="shared" si="49"/>
        <v>2.3019067216510534E-3</v>
      </c>
      <c r="L143" s="117">
        <f t="shared" si="49"/>
        <v>4.7894885231380334E-4</v>
      </c>
      <c r="M143" s="117">
        <f t="shared" si="49"/>
        <v>4.0994995413751238E-4</v>
      </c>
      <c r="N143" s="117">
        <f t="shared" si="49"/>
        <v>5.3052709802501989E-4</v>
      </c>
      <c r="O143" s="117">
        <f t="shared" si="49"/>
        <v>1.3333483536389461E-3</v>
      </c>
      <c r="P143" s="117">
        <f t="shared" si="49"/>
        <v>6.4514068304257497E-3</v>
      </c>
      <c r="Q143" s="117">
        <f t="shared" si="49"/>
        <v>7.4981342787488027E-4</v>
      </c>
      <c r="R143" s="117">
        <f t="shared" ref="R143:V143" si="50">R144+R146+R148+R157</f>
        <v>4.8339073638449118E-3</v>
      </c>
      <c r="S143" s="117">
        <f t="shared" si="50"/>
        <v>5.9918063474893035E-3</v>
      </c>
      <c r="T143" s="117">
        <f t="shared" si="50"/>
        <v>7.0927688313440996E-3</v>
      </c>
      <c r="U143" s="117">
        <f t="shared" si="50"/>
        <v>9.5377218831429883E-3</v>
      </c>
      <c r="V143" s="117">
        <f t="shared" si="50"/>
        <v>7.9626126765395249E-3</v>
      </c>
      <c r="W143" s="117">
        <f t="shared" ref="W143" si="51">W144+W146+W148+W157</f>
        <v>7.8980303256689054E-5</v>
      </c>
      <c r="DA143" s="129" t="s">
        <v>3888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3889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3890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3891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3892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3.1577542332391858E-4</v>
      </c>
      <c r="E148" s="122">
        <v>1.3780463304893323E-4</v>
      </c>
      <c r="F148" s="122">
        <v>0</v>
      </c>
      <c r="G148" s="122">
        <v>0</v>
      </c>
      <c r="H148" s="122">
        <v>9.5024450391595382E-4</v>
      </c>
      <c r="I148" s="122">
        <v>2.0232258444836541E-4</v>
      </c>
      <c r="J148" s="122">
        <v>3.4929769627529825E-4</v>
      </c>
      <c r="K148" s="122">
        <v>0</v>
      </c>
      <c r="L148" s="122">
        <v>4.7894885231380334E-4</v>
      </c>
      <c r="M148" s="122">
        <v>2.4332353195460999E-4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3893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3.1577542332391858E-4</v>
      </c>
      <c r="E149" s="98">
        <v>1.3780463304893323E-4</v>
      </c>
      <c r="F149" s="98">
        <v>0</v>
      </c>
      <c r="G149" s="98">
        <v>0</v>
      </c>
      <c r="H149" s="98">
        <v>9.5024450391595382E-4</v>
      </c>
      <c r="I149" s="98">
        <v>2.0232258444836541E-4</v>
      </c>
      <c r="J149" s="98">
        <v>3.4929769627529825E-4</v>
      </c>
      <c r="K149" s="98">
        <v>0</v>
      </c>
      <c r="L149" s="98">
        <v>4.7894885231380334E-4</v>
      </c>
      <c r="M149" s="98">
        <v>2.4332353195460999E-4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3894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3895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3896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3897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3898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3899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3900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3901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1.8530752483877507E-4</v>
      </c>
      <c r="G157" s="122">
        <v>7.4196425708477026E-4</v>
      </c>
      <c r="H157" s="122">
        <v>7.8931387158313556E-4</v>
      </c>
      <c r="I157" s="122">
        <v>0</v>
      </c>
      <c r="J157" s="122">
        <v>1.257098379939223E-4</v>
      </c>
      <c r="K157" s="122">
        <v>2.3019067216510534E-3</v>
      </c>
      <c r="L157" s="122">
        <v>0</v>
      </c>
      <c r="M157" s="122">
        <v>1.6662642218290239E-4</v>
      </c>
      <c r="N157" s="122">
        <v>5.3052709802501989E-4</v>
      </c>
      <c r="O157" s="122">
        <v>1.3333483536389461E-3</v>
      </c>
      <c r="P157" s="122">
        <v>6.4514068304257497E-3</v>
      </c>
      <c r="Q157" s="122">
        <v>7.4981342787488027E-4</v>
      </c>
      <c r="R157" s="122">
        <v>4.8339073638449118E-3</v>
      </c>
      <c r="S157" s="122">
        <v>5.9918063474893035E-3</v>
      </c>
      <c r="T157" s="122">
        <v>7.0927688313440996E-3</v>
      </c>
      <c r="U157" s="122">
        <v>9.5377218831429883E-3</v>
      </c>
      <c r="V157" s="122">
        <v>7.9626126765395249E-3</v>
      </c>
      <c r="W157" s="122">
        <v>7.8980303256689054E-5</v>
      </c>
      <c r="DA157" s="130" t="s">
        <v>3902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1.8530752483877507E-4</v>
      </c>
      <c r="G158" s="98">
        <v>7.4196425708477026E-4</v>
      </c>
      <c r="H158" s="98">
        <v>7.8931387158313556E-4</v>
      </c>
      <c r="I158" s="98">
        <v>0</v>
      </c>
      <c r="J158" s="98">
        <v>1.257098379939223E-4</v>
      </c>
      <c r="K158" s="98">
        <v>2.3019067216510534E-3</v>
      </c>
      <c r="L158" s="98">
        <v>0</v>
      </c>
      <c r="M158" s="98">
        <v>1.6662642218290239E-4</v>
      </c>
      <c r="N158" s="98">
        <v>5.3052709802501989E-4</v>
      </c>
      <c r="O158" s="98">
        <v>1.3333483536389461E-3</v>
      </c>
      <c r="P158" s="98">
        <v>6.4514068304257497E-3</v>
      </c>
      <c r="Q158" s="98">
        <v>7.4981342787488027E-4</v>
      </c>
      <c r="R158" s="98">
        <v>4.8339073638449118E-3</v>
      </c>
      <c r="S158" s="98">
        <v>5.9918063474893035E-3</v>
      </c>
      <c r="T158" s="98">
        <v>7.0927688313440996E-3</v>
      </c>
      <c r="U158" s="98">
        <v>9.5377218831429883E-3</v>
      </c>
      <c r="V158" s="98">
        <v>7.9626126765395249E-3</v>
      </c>
      <c r="W158" s="98">
        <v>7.8980303256689054E-5</v>
      </c>
      <c r="DA158" s="63" t="s">
        <v>3903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3904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4.0966560200039852E-3</v>
      </c>
      <c r="D161" s="117">
        <f t="shared" si="54"/>
        <v>4.4208559265348606E-3</v>
      </c>
      <c r="E161" s="117">
        <f t="shared" si="54"/>
        <v>3.4451158262233314E-3</v>
      </c>
      <c r="F161" s="117">
        <f t="shared" si="54"/>
        <v>8.3447075911513291E-3</v>
      </c>
      <c r="G161" s="117">
        <f t="shared" si="54"/>
        <v>3.5801729331028792E-2</v>
      </c>
      <c r="H161" s="117">
        <f t="shared" si="54"/>
        <v>0</v>
      </c>
      <c r="I161" s="117">
        <f t="shared" si="54"/>
        <v>1.2139355066901926E-3</v>
      </c>
      <c r="J161" s="117">
        <f t="shared" si="54"/>
        <v>0</v>
      </c>
      <c r="K161" s="117">
        <f t="shared" si="54"/>
        <v>3.6388730169787172E-2</v>
      </c>
      <c r="L161" s="117">
        <f t="shared" si="54"/>
        <v>2.1665230102892287E-3</v>
      </c>
      <c r="M161" s="117">
        <f t="shared" si="54"/>
        <v>6.1360171094231985E-3</v>
      </c>
      <c r="N161" s="117">
        <f t="shared" si="54"/>
        <v>3.7136896861751398E-3</v>
      </c>
      <c r="O161" s="117">
        <f t="shared" si="54"/>
        <v>8.0000901218336765E-3</v>
      </c>
      <c r="P161" s="117">
        <f t="shared" si="54"/>
        <v>1.4285257981657019E-2</v>
      </c>
      <c r="Q161" s="117">
        <f t="shared" si="54"/>
        <v>0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1.8914050216917602E-3</v>
      </c>
      <c r="U161" s="117">
        <f t="shared" si="55"/>
        <v>4.671537248886362E-3</v>
      </c>
      <c r="V161" s="117">
        <f t="shared" si="55"/>
        <v>4.4406878388393509E-3</v>
      </c>
      <c r="W161" s="117">
        <f t="shared" ref="W161" si="56">W162+W164+W166+W175</f>
        <v>7.8980303256689054E-5</v>
      </c>
      <c r="DA161" s="129" t="s">
        <v>3905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3906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3907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3908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3909</v>
      </c>
    </row>
    <row r="166" spans="1:105" ht="12" customHeight="1" x14ac:dyDescent="0.25">
      <c r="A166" s="121" t="s">
        <v>55</v>
      </c>
      <c r="B166" s="122"/>
      <c r="C166" s="122">
        <v>1.6994509419998908E-3</v>
      </c>
      <c r="D166" s="122">
        <v>4.4208559265348606E-3</v>
      </c>
      <c r="E166" s="122">
        <v>3.4451158262233314E-3</v>
      </c>
      <c r="F166" s="122">
        <v>3.5267119453431771E-3</v>
      </c>
      <c r="G166" s="122">
        <v>7.8544089808357757E-3</v>
      </c>
      <c r="H166" s="122">
        <v>0</v>
      </c>
      <c r="I166" s="122">
        <v>1.2139355066901926E-3</v>
      </c>
      <c r="J166" s="122">
        <v>0</v>
      </c>
      <c r="K166" s="122">
        <v>2.4356060254341351E-3</v>
      </c>
      <c r="L166" s="122">
        <v>1.9157954092552134E-3</v>
      </c>
      <c r="M166" s="122">
        <v>4.1365000432283692E-3</v>
      </c>
      <c r="N166" s="122">
        <v>0</v>
      </c>
      <c r="O166" s="122">
        <v>0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0</v>
      </c>
      <c r="DA166" s="130" t="s">
        <v>3910</v>
      </c>
    </row>
    <row r="167" spans="1:105" ht="12" customHeight="1" x14ac:dyDescent="0.25">
      <c r="A167" s="97" t="s">
        <v>124</v>
      </c>
      <c r="B167" s="98"/>
      <c r="C167" s="98">
        <v>1.6994509419998908E-3</v>
      </c>
      <c r="D167" s="98">
        <v>4.4208559265348606E-3</v>
      </c>
      <c r="E167" s="98">
        <v>3.4451158262233314E-3</v>
      </c>
      <c r="F167" s="98">
        <v>3.5267119453431771E-3</v>
      </c>
      <c r="G167" s="98">
        <v>7.8544089808357757E-3</v>
      </c>
      <c r="H167" s="98">
        <v>0</v>
      </c>
      <c r="I167" s="98">
        <v>1.2139355066901926E-3</v>
      </c>
      <c r="J167" s="98">
        <v>0</v>
      </c>
      <c r="K167" s="98">
        <v>2.2251340042400442E-3</v>
      </c>
      <c r="L167" s="98">
        <v>1.9157954092552134E-3</v>
      </c>
      <c r="M167" s="98">
        <v>4.1365000432283692E-3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3911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2.1047202119409096E-4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3912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2.1047202119409096E-4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3913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3914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3915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3916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3917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3918</v>
      </c>
    </row>
    <row r="175" spans="1:105" ht="12" customHeight="1" x14ac:dyDescent="0.25">
      <c r="A175" s="121" t="s">
        <v>54</v>
      </c>
      <c r="B175" s="122"/>
      <c r="C175" s="122">
        <v>2.397205078004094E-3</v>
      </c>
      <c r="D175" s="122">
        <v>0</v>
      </c>
      <c r="E175" s="122">
        <v>0</v>
      </c>
      <c r="F175" s="122">
        <v>4.817995645808152E-3</v>
      </c>
      <c r="G175" s="122">
        <v>2.7947320350193015E-2</v>
      </c>
      <c r="H175" s="122">
        <v>0</v>
      </c>
      <c r="I175" s="122">
        <v>0</v>
      </c>
      <c r="J175" s="122">
        <v>0</v>
      </c>
      <c r="K175" s="122">
        <v>3.3953124144353038E-2</v>
      </c>
      <c r="L175" s="122">
        <v>2.5072760103401527E-4</v>
      </c>
      <c r="M175" s="122">
        <v>1.9995170661948288E-3</v>
      </c>
      <c r="N175" s="122">
        <v>3.7136896861751398E-3</v>
      </c>
      <c r="O175" s="122">
        <v>8.0000901218336765E-3</v>
      </c>
      <c r="P175" s="122">
        <v>1.4285257981657019E-2</v>
      </c>
      <c r="Q175" s="122">
        <v>0</v>
      </c>
      <c r="R175" s="122">
        <v>0</v>
      </c>
      <c r="S175" s="122">
        <v>0</v>
      </c>
      <c r="T175" s="122">
        <v>1.8914050216917602E-3</v>
      </c>
      <c r="U175" s="122">
        <v>4.671537248886362E-3</v>
      </c>
      <c r="V175" s="122">
        <v>4.4406878388393509E-3</v>
      </c>
      <c r="W175" s="122">
        <v>7.8980303256689054E-5</v>
      </c>
      <c r="DA175" s="130" t="s">
        <v>3919</v>
      </c>
    </row>
    <row r="176" spans="1:105" ht="12" customHeight="1" x14ac:dyDescent="0.25">
      <c r="A176" s="97" t="s">
        <v>50</v>
      </c>
      <c r="B176" s="98"/>
      <c r="C176" s="98">
        <v>2.397205078004094E-3</v>
      </c>
      <c r="D176" s="98">
        <v>0</v>
      </c>
      <c r="E176" s="98">
        <v>0</v>
      </c>
      <c r="F176" s="98">
        <v>4.817995645808152E-3</v>
      </c>
      <c r="G176" s="98">
        <v>2.7947320350193015E-2</v>
      </c>
      <c r="H176" s="98">
        <v>0</v>
      </c>
      <c r="I176" s="98">
        <v>0</v>
      </c>
      <c r="J176" s="98">
        <v>0</v>
      </c>
      <c r="K176" s="98">
        <v>3.3953124144353038E-2</v>
      </c>
      <c r="L176" s="98">
        <v>2.5072760103401527E-4</v>
      </c>
      <c r="M176" s="98">
        <v>1.9995170661948288E-3</v>
      </c>
      <c r="N176" s="98">
        <v>3.7136896861751398E-3</v>
      </c>
      <c r="O176" s="98">
        <v>8.0000901218336765E-3</v>
      </c>
      <c r="P176" s="98">
        <v>1.4285257981657019E-2</v>
      </c>
      <c r="Q176" s="98">
        <v>0</v>
      </c>
      <c r="R176" s="98">
        <v>0</v>
      </c>
      <c r="S176" s="98">
        <v>0</v>
      </c>
      <c r="T176" s="98">
        <v>1.8914050216917602E-3</v>
      </c>
      <c r="U176" s="98">
        <v>4.671537248886362E-3</v>
      </c>
      <c r="V176" s="98">
        <v>4.4406878388393509E-3</v>
      </c>
      <c r="W176" s="98">
        <v>7.8980303256689054E-5</v>
      </c>
      <c r="DA176" s="63" t="s">
        <v>3920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3921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3922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18792.931423886446</v>
      </c>
      <c r="L3" s="117">
        <f t="shared" si="0"/>
        <v>20584.587802922459</v>
      </c>
      <c r="M3" s="117">
        <f t="shared" si="0"/>
        <v>18325.294605550738</v>
      </c>
      <c r="N3" s="117">
        <f t="shared" si="0"/>
        <v>15133.936930272466</v>
      </c>
      <c r="O3" s="117">
        <f t="shared" si="0"/>
        <v>19392.880054249086</v>
      </c>
      <c r="P3" s="117">
        <f t="shared" si="0"/>
        <v>15310.06692135177</v>
      </c>
      <c r="Q3" s="117">
        <f t="shared" si="0"/>
        <v>16431.141187057234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8938.2398213216584</v>
      </c>
      <c r="W3" s="117">
        <f t="shared" ref="W3" si="2">W4+W7+W9+W19</f>
        <v>9080.2877184652407</v>
      </c>
      <c r="DA3" s="129" t="s">
        <v>3923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16862.68143286329</v>
      </c>
      <c r="L4" s="122">
        <f t="shared" si="3"/>
        <v>18623.103531024466</v>
      </c>
      <c r="M4" s="122">
        <f t="shared" si="3"/>
        <v>16073.816318192457</v>
      </c>
      <c r="N4" s="122">
        <f t="shared" si="3"/>
        <v>13184.926682488798</v>
      </c>
      <c r="O4" s="122">
        <f t="shared" si="3"/>
        <v>16997.235949926689</v>
      </c>
      <c r="P4" s="122">
        <f t="shared" si="3"/>
        <v>12516.916129627254</v>
      </c>
      <c r="Q4" s="122">
        <f t="shared" si="3"/>
        <v>14700.894061590318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7430.3587690647601</v>
      </c>
      <c r="W4" s="122">
        <f t="shared" ref="W4" si="5">SUM(W5:W6)</f>
        <v>7638.9462703968065</v>
      </c>
      <c r="DA4" s="130" t="s">
        <v>3924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16759.007952535416</v>
      </c>
      <c r="L5" s="98">
        <v>18509.788409742308</v>
      </c>
      <c r="M5" s="98">
        <v>15975.756655977992</v>
      </c>
      <c r="N5" s="98">
        <v>13105.953478037904</v>
      </c>
      <c r="O5" s="98">
        <v>16894.671742467996</v>
      </c>
      <c r="P5" s="98">
        <v>12440.552055008789</v>
      </c>
      <c r="Q5" s="98">
        <v>14611.974546787362</v>
      </c>
      <c r="R5" s="98">
        <v>0</v>
      </c>
      <c r="S5" s="98">
        <v>0</v>
      </c>
      <c r="T5" s="98">
        <v>0</v>
      </c>
      <c r="U5" s="98">
        <v>0</v>
      </c>
      <c r="V5" s="98">
        <v>7380.725681298657</v>
      </c>
      <c r="W5" s="98">
        <v>7587.4413754351363</v>
      </c>
      <c r="DA5" s="63" t="s">
        <v>3925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103.67348032787322</v>
      </c>
      <c r="L6" s="98">
        <v>113.31512128215819</v>
      </c>
      <c r="M6" s="98">
        <v>98.059662214465817</v>
      </c>
      <c r="N6" s="98">
        <v>78.973204450894428</v>
      </c>
      <c r="O6" s="98">
        <v>102.56420745869292</v>
      </c>
      <c r="P6" s="98">
        <v>76.364074618465366</v>
      </c>
      <c r="Q6" s="98">
        <v>88.919514802956002</v>
      </c>
      <c r="R6" s="98">
        <v>0</v>
      </c>
      <c r="S6" s="98">
        <v>0</v>
      </c>
      <c r="T6" s="98">
        <v>0</v>
      </c>
      <c r="U6" s="98">
        <v>0</v>
      </c>
      <c r="V6" s="98">
        <v>49.63308776610301</v>
      </c>
      <c r="W6" s="98">
        <v>51.50489496167063</v>
      </c>
      <c r="DA6" s="63" t="s">
        <v>3926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41.460582951631672</v>
      </c>
      <c r="L7" s="122">
        <f t="shared" si="6"/>
        <v>192.78030787131129</v>
      </c>
      <c r="M7" s="122">
        <f t="shared" si="6"/>
        <v>133.74549552088001</v>
      </c>
      <c r="N7" s="122">
        <f t="shared" si="6"/>
        <v>51.980454857316531</v>
      </c>
      <c r="O7" s="122">
        <f t="shared" si="6"/>
        <v>55.989194077620695</v>
      </c>
      <c r="P7" s="122">
        <f t="shared" si="6"/>
        <v>35.258249610966104</v>
      </c>
      <c r="Q7" s="122">
        <f t="shared" si="6"/>
        <v>139.81078077671251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102.35332994641284</v>
      </c>
      <c r="W7" s="122">
        <f t="shared" si="6"/>
        <v>59.184263349384373</v>
      </c>
      <c r="DA7" s="130" t="s">
        <v>3927</v>
      </c>
    </row>
    <row r="8" spans="1:105" ht="12" customHeight="1" x14ac:dyDescent="0.25">
      <c r="A8" s="97" t="s">
        <v>53</v>
      </c>
      <c r="B8" s="98"/>
      <c r="C8" s="98">
        <f>IF(RES_hhdet_in_fec!C8=0,0,RES_hhdet_in_fec!C8*1000*11630/RES_hhdet_in_new!C5)</f>
        <v>0</v>
      </c>
      <c r="D8" s="98">
        <f>IF(RES_hhdet_in_fec!D8=0,0,RES_hhdet_in_fec!D8*1000*11630/RES_hhdet_in_new!D5)</f>
        <v>0</v>
      </c>
      <c r="E8" s="98">
        <f>IF(RES_hhdet_in_fec!E8=0,0,RES_hhdet_in_fec!E8*1000*11630/RES_hhdet_in_new!E5)</f>
        <v>0</v>
      </c>
      <c r="F8" s="98">
        <f>IF(RES_hhdet_in_fec!F8=0,0,RES_hhdet_in_fec!F8*1000*11630/RES_hhdet_in_new!F5)</f>
        <v>0</v>
      </c>
      <c r="G8" s="98">
        <f>IF(RES_hhdet_in_fec!G8=0,0,RES_hhdet_in_fec!G8*1000*11630/RES_hhdet_in_new!G5)</f>
        <v>0</v>
      </c>
      <c r="H8" s="98">
        <f>IF(RES_hhdet_in_fec!H8=0,0,RES_hhdet_in_fec!H8*1000*11630/RES_hhdet_in_new!H5)</f>
        <v>0</v>
      </c>
      <c r="I8" s="98">
        <f>IF(RES_hhdet_in_fec!I8=0,0,RES_hhdet_in_fec!I8*1000*11630/RES_hhdet_in_new!I5)</f>
        <v>0</v>
      </c>
      <c r="J8" s="98">
        <f>IF(RES_hhdet_in_fec!J8=0,0,RES_hhdet_in_fec!J8*1000*11630/RES_hhdet_in_new!J5)</f>
        <v>0</v>
      </c>
      <c r="K8" s="98">
        <f>IF(RES_hhdet_in_fec!K8=0,0,RES_hhdet_in_fec!K8*1000*11630/RES_hhdet_in_new!K5)</f>
        <v>41.460582951631672</v>
      </c>
      <c r="L8" s="98">
        <f>IF(RES_hhdet_in_fec!L8=0,0,RES_hhdet_in_fec!L8*1000*11630/RES_hhdet_in_new!L5)</f>
        <v>192.78030787131129</v>
      </c>
      <c r="M8" s="98">
        <f>IF(RES_hhdet_in_fec!M8=0,0,RES_hhdet_in_fec!M8*1000*11630/RES_hhdet_in_new!M5)</f>
        <v>133.74549552088001</v>
      </c>
      <c r="N8" s="98">
        <f>IF(RES_hhdet_in_fec!N8=0,0,RES_hhdet_in_fec!N8*1000*11630/RES_hhdet_in_new!N5)</f>
        <v>51.980454857316531</v>
      </c>
      <c r="O8" s="98">
        <f>IF(RES_hhdet_in_fec!O8=0,0,RES_hhdet_in_fec!O8*1000*11630/RES_hhdet_in_new!O5)</f>
        <v>55.989194077620695</v>
      </c>
      <c r="P8" s="98">
        <f>IF(RES_hhdet_in_fec!P8=0,0,RES_hhdet_in_fec!P8*1000*11630/RES_hhdet_in_new!P5)</f>
        <v>35.258249610966104</v>
      </c>
      <c r="Q8" s="98">
        <f>IF(RES_hhdet_in_fec!Q8=0,0,RES_hhdet_in_fec!Q8*1000*11630/RES_hhdet_in_new!Q5)</f>
        <v>139.81078077671251</v>
      </c>
      <c r="R8" s="98">
        <f>IF(RES_hhdet_in_fec!R8=0,0,RES_hhdet_in_fec!R8*1000*11630/RES_hhdet_in_new!R5)</f>
        <v>0</v>
      </c>
      <c r="S8" s="98">
        <f>IF(RES_hhdet_in_fec!S8=0,0,RES_hhdet_in_fec!S8*1000*11630/RES_hhdet_in_new!S5)</f>
        <v>0</v>
      </c>
      <c r="T8" s="98">
        <f>IF(RES_hhdet_in_fec!T8=0,0,RES_hhdet_in_fec!T8*1000*11630/RES_hhdet_in_new!T5)</f>
        <v>0</v>
      </c>
      <c r="U8" s="98">
        <f>IF(RES_hhdet_in_fec!U8=0,0,RES_hhdet_in_fec!U8*1000*11630/RES_hhdet_in_new!U5)</f>
        <v>0</v>
      </c>
      <c r="V8" s="98">
        <f>IF(RES_hhdet_in_fec!V8=0,0,RES_hhdet_in_fec!V8*1000*11630/RES_hhdet_in_new!V5)</f>
        <v>102.35332994641284</v>
      </c>
      <c r="W8" s="98">
        <f>IF(RES_hhdet_in_fec!W8=0,0,RES_hhdet_in_fec!W8*1000*11630/RES_hhdet_in_new!W5)</f>
        <v>59.184263349384373</v>
      </c>
      <c r="DA8" s="63" t="s">
        <v>3928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1073.2842561256771</v>
      </c>
      <c r="L9" s="122">
        <v>1162.6957122857998</v>
      </c>
      <c r="M9" s="122">
        <v>1305.7760166733974</v>
      </c>
      <c r="N9" s="122">
        <v>1094.5075301561242</v>
      </c>
      <c r="O9" s="122">
        <v>1522.6373527940498</v>
      </c>
      <c r="P9" s="122">
        <v>1887.0006712785489</v>
      </c>
      <c r="Q9" s="122">
        <v>1009.6061465959112</v>
      </c>
      <c r="R9" s="122">
        <v>0</v>
      </c>
      <c r="S9" s="122">
        <v>0</v>
      </c>
      <c r="T9" s="122">
        <v>0</v>
      </c>
      <c r="U9" s="122">
        <v>0</v>
      </c>
      <c r="V9" s="122">
        <v>1035.5124247088906</v>
      </c>
      <c r="W9" s="122">
        <v>1065.4447160343038</v>
      </c>
      <c r="DA9" s="130" t="s">
        <v>3929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3930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2108.4207268612577</v>
      </c>
      <c r="M11" s="98">
        <v>1071.1548333976491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3931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3932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3933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3934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1197.0544849339135</v>
      </c>
      <c r="M15" s="101">
        <v>1414.0398954481063</v>
      </c>
      <c r="N15" s="101">
        <v>1193.7980497683004</v>
      </c>
      <c r="O15" s="101">
        <v>1607.2830167097923</v>
      </c>
      <c r="P15" s="101">
        <v>1967.2973231522028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1151.3351305786082</v>
      </c>
      <c r="DA15" s="131" t="s">
        <v>3935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1073.2842561256771</v>
      </c>
      <c r="L16" s="104">
        <v>1007.9858168412514</v>
      </c>
      <c r="M16" s="104">
        <v>1207.2319305526146</v>
      </c>
      <c r="N16" s="104">
        <v>1011.7654304793107</v>
      </c>
      <c r="O16" s="104">
        <v>1405.4356642953292</v>
      </c>
      <c r="P16" s="104">
        <v>1753.1729181557921</v>
      </c>
      <c r="Q16" s="104">
        <v>1009.6061465959112</v>
      </c>
      <c r="R16" s="104">
        <v>0</v>
      </c>
      <c r="S16" s="104">
        <v>0</v>
      </c>
      <c r="T16" s="104">
        <v>0</v>
      </c>
      <c r="U16" s="104">
        <v>0</v>
      </c>
      <c r="V16" s="104">
        <v>1035.5124247088906</v>
      </c>
      <c r="W16" s="104">
        <v>1036.8145778528692</v>
      </c>
      <c r="DA16" s="132" t="s">
        <v>3936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595.12669283075547</v>
      </c>
      <c r="L17" s="98">
        <v>544.26907074149676</v>
      </c>
      <c r="M17" s="98">
        <v>691.39285856707716</v>
      </c>
      <c r="N17" s="98">
        <v>544.72744916262172</v>
      </c>
      <c r="O17" s="98">
        <v>865.24078833920782</v>
      </c>
      <c r="P17" s="98">
        <v>1146.5795784754009</v>
      </c>
      <c r="Q17" s="98">
        <v>497.03214279374322</v>
      </c>
      <c r="R17" s="98">
        <v>0</v>
      </c>
      <c r="S17" s="98">
        <v>0</v>
      </c>
      <c r="T17" s="98">
        <v>0</v>
      </c>
      <c r="U17" s="98">
        <v>0</v>
      </c>
      <c r="V17" s="98">
        <v>553.02310342624753</v>
      </c>
      <c r="W17" s="98">
        <v>575.20822758403301</v>
      </c>
      <c r="DA17" s="63" t="s">
        <v>3937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478.15756329492177</v>
      </c>
      <c r="L18" s="98">
        <v>463.71674609975474</v>
      </c>
      <c r="M18" s="98">
        <v>515.8390719855372</v>
      </c>
      <c r="N18" s="98">
        <v>467.0379813166889</v>
      </c>
      <c r="O18" s="98">
        <v>540.19487595612111</v>
      </c>
      <c r="P18" s="98">
        <v>606.5933396803913</v>
      </c>
      <c r="Q18" s="98">
        <v>512.57400380216802</v>
      </c>
      <c r="R18" s="98">
        <v>0</v>
      </c>
      <c r="S18" s="98">
        <v>0</v>
      </c>
      <c r="T18" s="98">
        <v>0</v>
      </c>
      <c r="U18" s="98">
        <v>0</v>
      </c>
      <c r="V18" s="98">
        <v>482.48932128264312</v>
      </c>
      <c r="W18" s="98">
        <v>461.60635026883614</v>
      </c>
      <c r="DA18" s="63" t="s">
        <v>3938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815.50515194584568</v>
      </c>
      <c r="L19" s="122">
        <v>606.00825174088118</v>
      </c>
      <c r="M19" s="122">
        <v>811.95677516400133</v>
      </c>
      <c r="N19" s="122">
        <v>802.52226277022805</v>
      </c>
      <c r="O19" s="122">
        <v>817.01755745072705</v>
      </c>
      <c r="P19" s="122">
        <v>870.89187083500155</v>
      </c>
      <c r="Q19" s="122">
        <v>580.83019809429379</v>
      </c>
      <c r="R19" s="122">
        <v>0</v>
      </c>
      <c r="S19" s="122">
        <v>0</v>
      </c>
      <c r="T19" s="122">
        <v>0</v>
      </c>
      <c r="U19" s="122">
        <v>0</v>
      </c>
      <c r="V19" s="122">
        <v>370.01529760159599</v>
      </c>
      <c r="W19" s="122">
        <v>316.71246868474492</v>
      </c>
      <c r="DA19" s="130" t="s">
        <v>3939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3940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1266.6769686845466</v>
      </c>
      <c r="L21" s="98">
        <v>0</v>
      </c>
      <c r="M21" s="98">
        <v>0</v>
      </c>
      <c r="N21" s="98">
        <v>583.86940705342022</v>
      </c>
      <c r="O21" s="98">
        <v>838.52058564067227</v>
      </c>
      <c r="P21" s="98">
        <v>1014.2955925379451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3941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702.7121977611705</v>
      </c>
      <c r="L22" s="33">
        <v>606.00825174088118</v>
      </c>
      <c r="M22" s="33">
        <v>811.95677516400133</v>
      </c>
      <c r="N22" s="33">
        <v>809.35516451137823</v>
      </c>
      <c r="O22" s="33">
        <v>815.53458998935162</v>
      </c>
      <c r="P22" s="33">
        <v>850.4056248774383</v>
      </c>
      <c r="Q22" s="33">
        <v>580.83019809429379</v>
      </c>
      <c r="R22" s="33">
        <v>0</v>
      </c>
      <c r="S22" s="33">
        <v>0</v>
      </c>
      <c r="T22" s="33">
        <v>0</v>
      </c>
      <c r="U22" s="33">
        <v>0</v>
      </c>
      <c r="V22" s="33">
        <v>370.01529760159599</v>
      </c>
      <c r="W22" s="33">
        <v>316.71246868474492</v>
      </c>
      <c r="DA22" s="60" t="s">
        <v>3942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3085.6510240125608</v>
      </c>
      <c r="O24" s="117">
        <f t="shared" si="7"/>
        <v>4360.3207375581214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15903.302322474117</v>
      </c>
      <c r="S24" s="117">
        <f t="shared" si="8"/>
        <v>10983.693719142873</v>
      </c>
      <c r="T24" s="117">
        <f t="shared" si="8"/>
        <v>12170.982341345039</v>
      </c>
      <c r="U24" s="117">
        <f t="shared" si="8"/>
        <v>18359.555380862497</v>
      </c>
      <c r="V24" s="117">
        <f t="shared" si="8"/>
        <v>0</v>
      </c>
      <c r="W24" s="117">
        <f t="shared" ref="W24" si="9">W25+W28+W30+W39</f>
        <v>0</v>
      </c>
      <c r="DA24" s="129" t="s">
        <v>3943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1129.9842278111394</v>
      </c>
      <c r="O25" s="122">
        <f t="shared" si="10"/>
        <v>1958.0879717127564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14313.812195379243</v>
      </c>
      <c r="S25" s="122">
        <f t="shared" si="11"/>
        <v>9462.636163256313</v>
      </c>
      <c r="T25" s="122">
        <f t="shared" si="11"/>
        <v>10496.591531760929</v>
      </c>
      <c r="U25" s="122">
        <f t="shared" si="11"/>
        <v>16475.26365285827</v>
      </c>
      <c r="V25" s="122">
        <f t="shared" si="11"/>
        <v>0</v>
      </c>
      <c r="W25" s="122">
        <f t="shared" ref="W25" si="12">SUM(W26:W27)</f>
        <v>0</v>
      </c>
      <c r="DA25" s="130" t="s">
        <v>3944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1115.2713065056521</v>
      </c>
      <c r="O26" s="98">
        <v>1931.6038674375122</v>
      </c>
      <c r="P26" s="98">
        <v>0</v>
      </c>
      <c r="Q26" s="98">
        <v>0</v>
      </c>
      <c r="R26" s="98">
        <v>14106.491024217508</v>
      </c>
      <c r="S26" s="98">
        <v>9326.1740242287269</v>
      </c>
      <c r="T26" s="98">
        <v>10342.934349379269</v>
      </c>
      <c r="U26" s="98">
        <v>16229.92735910284</v>
      </c>
      <c r="V26" s="98">
        <v>0</v>
      </c>
      <c r="W26" s="98">
        <v>0</v>
      </c>
      <c r="DA26" s="63" t="s">
        <v>3945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14.712921305487292</v>
      </c>
      <c r="O27" s="98">
        <v>26.484104275244174</v>
      </c>
      <c r="P27" s="98">
        <v>0</v>
      </c>
      <c r="Q27" s="98">
        <v>0</v>
      </c>
      <c r="R27" s="98">
        <v>207.32117116173498</v>
      </c>
      <c r="S27" s="98">
        <v>136.46213902758566</v>
      </c>
      <c r="T27" s="98">
        <v>153.65718238165923</v>
      </c>
      <c r="U27" s="98">
        <v>245.33629375543075</v>
      </c>
      <c r="V27" s="98">
        <v>0</v>
      </c>
      <c r="W27" s="98">
        <v>0</v>
      </c>
      <c r="DA27" s="63" t="s">
        <v>3946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60.187895097945464</v>
      </c>
      <c r="O28" s="122">
        <f t="shared" si="13"/>
        <v>57.855500546874715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3947</v>
      </c>
    </row>
    <row r="29" spans="1:105" ht="12" customHeight="1" x14ac:dyDescent="0.25">
      <c r="A29" s="97" t="s">
        <v>53</v>
      </c>
      <c r="B29" s="98"/>
      <c r="C29" s="98">
        <f>IF(RES_hhdet_in_fec!C29=0,0,RES_hhdet_in_fec!C29*1000*11630/RES_hhdet_in_new!C26)</f>
        <v>0</v>
      </c>
      <c r="D29" s="98">
        <f>IF(RES_hhdet_in_fec!D29=0,0,RES_hhdet_in_fec!D29*1000*11630/RES_hhdet_in_new!D26)</f>
        <v>0</v>
      </c>
      <c r="E29" s="98">
        <f>IF(RES_hhdet_in_fec!E29=0,0,RES_hhdet_in_fec!E29*1000*11630/RES_hhdet_in_new!E26)</f>
        <v>0</v>
      </c>
      <c r="F29" s="98">
        <f>IF(RES_hhdet_in_fec!F29=0,0,RES_hhdet_in_fec!F29*1000*11630/RES_hhdet_in_new!F26)</f>
        <v>0</v>
      </c>
      <c r="G29" s="98">
        <f>IF(RES_hhdet_in_fec!G29=0,0,RES_hhdet_in_fec!G29*1000*11630/RES_hhdet_in_new!G26)</f>
        <v>0</v>
      </c>
      <c r="H29" s="98">
        <f>IF(RES_hhdet_in_fec!H29=0,0,RES_hhdet_in_fec!H29*1000*11630/RES_hhdet_in_new!H26)</f>
        <v>0</v>
      </c>
      <c r="I29" s="98">
        <f>IF(RES_hhdet_in_fec!I29=0,0,RES_hhdet_in_fec!I29*1000*11630/RES_hhdet_in_new!I26)</f>
        <v>0</v>
      </c>
      <c r="J29" s="98">
        <f>IF(RES_hhdet_in_fec!J29=0,0,RES_hhdet_in_fec!J29*1000*11630/RES_hhdet_in_new!J26)</f>
        <v>0</v>
      </c>
      <c r="K29" s="98">
        <f>IF(RES_hhdet_in_fec!K29=0,0,RES_hhdet_in_fec!K29*1000*11630/RES_hhdet_in_new!K26)</f>
        <v>0</v>
      </c>
      <c r="L29" s="98">
        <f>IF(RES_hhdet_in_fec!L29=0,0,RES_hhdet_in_fec!L29*1000*11630/RES_hhdet_in_new!L26)</f>
        <v>0</v>
      </c>
      <c r="M29" s="98">
        <f>IF(RES_hhdet_in_fec!M29=0,0,RES_hhdet_in_fec!M29*1000*11630/RES_hhdet_in_new!M26)</f>
        <v>0</v>
      </c>
      <c r="N29" s="98">
        <f>IF(RES_hhdet_in_fec!N29=0,0,RES_hhdet_in_fec!N29*1000*11630/RES_hhdet_in_new!N26)</f>
        <v>60.187895097945464</v>
      </c>
      <c r="O29" s="98">
        <f>IF(RES_hhdet_in_fec!O29=0,0,RES_hhdet_in_fec!O29*1000*11630/RES_hhdet_in_new!O26)</f>
        <v>57.855500546874715</v>
      </c>
      <c r="P29" s="98">
        <f>IF(RES_hhdet_in_fec!P29=0,0,RES_hhdet_in_fec!P29*1000*11630/RES_hhdet_in_new!P26)</f>
        <v>0</v>
      </c>
      <c r="Q29" s="98">
        <f>IF(RES_hhdet_in_fec!Q29=0,0,RES_hhdet_in_fec!Q29*1000*11630/RES_hhdet_in_new!Q26)</f>
        <v>0</v>
      </c>
      <c r="R29" s="98">
        <f>IF(RES_hhdet_in_fec!R29=0,0,RES_hhdet_in_fec!R29*1000*11630/RES_hhdet_in_new!R26)</f>
        <v>0</v>
      </c>
      <c r="S29" s="98">
        <f>IF(RES_hhdet_in_fec!S29=0,0,RES_hhdet_in_fec!S29*1000*11630/RES_hhdet_in_new!S26)</f>
        <v>0</v>
      </c>
      <c r="T29" s="98">
        <f>IF(RES_hhdet_in_fec!T29=0,0,RES_hhdet_in_fec!T29*1000*11630/RES_hhdet_in_new!T26)</f>
        <v>0</v>
      </c>
      <c r="U29" s="98">
        <f>IF(RES_hhdet_in_fec!U29=0,0,RES_hhdet_in_fec!U29*1000*11630/RES_hhdet_in_new!U26)</f>
        <v>0</v>
      </c>
      <c r="V29" s="98">
        <f>IF(RES_hhdet_in_fec!V29=0,0,RES_hhdet_in_fec!V29*1000*11630/RES_hhdet_in_new!V26)</f>
        <v>0</v>
      </c>
      <c r="W29" s="98">
        <f>IF(RES_hhdet_in_fec!W29=0,0,RES_hhdet_in_fec!W29*1000*11630/RES_hhdet_in_new!W26)</f>
        <v>0</v>
      </c>
      <c r="DA29" s="63" t="s">
        <v>3948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1097.991408037253</v>
      </c>
      <c r="O30" s="122">
        <v>1526.5440757440072</v>
      </c>
      <c r="P30" s="122">
        <v>0</v>
      </c>
      <c r="Q30" s="122">
        <v>0</v>
      </c>
      <c r="R30" s="122">
        <v>1004.4445901789077</v>
      </c>
      <c r="S30" s="122">
        <v>1013.9281776345812</v>
      </c>
      <c r="T30" s="122">
        <v>1089.3611238314913</v>
      </c>
      <c r="U30" s="122">
        <v>1255.8678344997402</v>
      </c>
      <c r="V30" s="122">
        <v>0</v>
      </c>
      <c r="W30" s="122">
        <v>0</v>
      </c>
      <c r="DA30" s="130" t="s">
        <v>3949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3950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3951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3952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3953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1193.7980497683002</v>
      </c>
      <c r="O35" s="101">
        <v>1607.2830167097925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1255.8678344997402</v>
      </c>
      <c r="V35" s="101">
        <v>0</v>
      </c>
      <c r="W35" s="101">
        <v>0</v>
      </c>
      <c r="DA35" s="131" t="s">
        <v>3954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1011.7654304793108</v>
      </c>
      <c r="O36" s="104">
        <v>1405.4356642953289</v>
      </c>
      <c r="P36" s="104">
        <v>0</v>
      </c>
      <c r="Q36" s="104">
        <v>0</v>
      </c>
      <c r="R36" s="104">
        <v>1004.4445901789077</v>
      </c>
      <c r="S36" s="104">
        <v>1013.9281776345812</v>
      </c>
      <c r="T36" s="104">
        <v>1089.3611238314913</v>
      </c>
      <c r="U36" s="104">
        <v>0</v>
      </c>
      <c r="V36" s="104">
        <v>0</v>
      </c>
      <c r="W36" s="104">
        <v>0</v>
      </c>
      <c r="DA36" s="132" t="s">
        <v>3955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544.72744916262195</v>
      </c>
      <c r="O37" s="98">
        <v>865.24078833920782</v>
      </c>
      <c r="P37" s="98">
        <v>0</v>
      </c>
      <c r="Q37" s="98">
        <v>0</v>
      </c>
      <c r="R37" s="98">
        <v>484.38006026918146</v>
      </c>
      <c r="S37" s="98">
        <v>486.99638833563705</v>
      </c>
      <c r="T37" s="98">
        <v>586.0574883569509</v>
      </c>
      <c r="U37" s="98">
        <v>0</v>
      </c>
      <c r="V37" s="98">
        <v>0</v>
      </c>
      <c r="W37" s="98">
        <v>0</v>
      </c>
      <c r="DA37" s="63" t="s">
        <v>3956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467.03798131668901</v>
      </c>
      <c r="O38" s="98">
        <v>540.19487595612122</v>
      </c>
      <c r="P38" s="98">
        <v>0</v>
      </c>
      <c r="Q38" s="98">
        <v>0</v>
      </c>
      <c r="R38" s="98">
        <v>520.06452990972616</v>
      </c>
      <c r="S38" s="98">
        <v>526.93178929894418</v>
      </c>
      <c r="T38" s="98">
        <v>503.30363547454039</v>
      </c>
      <c r="U38" s="98">
        <v>0</v>
      </c>
      <c r="V38" s="98">
        <v>0</v>
      </c>
      <c r="W38" s="98">
        <v>0</v>
      </c>
      <c r="DA38" s="63" t="s">
        <v>3957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797.48749306622256</v>
      </c>
      <c r="O39" s="122">
        <v>817.83318955448351</v>
      </c>
      <c r="P39" s="122">
        <v>0</v>
      </c>
      <c r="Q39" s="122">
        <v>0</v>
      </c>
      <c r="R39" s="122">
        <v>585.04553691596675</v>
      </c>
      <c r="S39" s="122">
        <v>507.12937825197878</v>
      </c>
      <c r="T39" s="122">
        <v>585.02968575262003</v>
      </c>
      <c r="U39" s="122">
        <v>628.42389350448752</v>
      </c>
      <c r="V39" s="122">
        <v>0</v>
      </c>
      <c r="W39" s="122">
        <v>0</v>
      </c>
      <c r="DA39" s="130" t="s">
        <v>3958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583.86940705342022</v>
      </c>
      <c r="O40" s="98">
        <v>838.52058564067227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3959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809.35516451137812</v>
      </c>
      <c r="O41" s="33">
        <v>815.53458998935139</v>
      </c>
      <c r="P41" s="33">
        <v>0</v>
      </c>
      <c r="Q41" s="33">
        <v>0</v>
      </c>
      <c r="R41" s="33">
        <v>585.04553691596675</v>
      </c>
      <c r="S41" s="33">
        <v>507.12937825197878</v>
      </c>
      <c r="T41" s="33">
        <v>585.02968575262003</v>
      </c>
      <c r="U41" s="33">
        <v>628.42389350448752</v>
      </c>
      <c r="V41" s="33">
        <v>0</v>
      </c>
      <c r="W41" s="33">
        <v>0</v>
      </c>
      <c r="DA41" s="60" t="s">
        <v>3960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28016.860903532528</v>
      </c>
      <c r="D43" s="117">
        <f t="shared" si="14"/>
        <v>26133.053037892259</v>
      </c>
      <c r="E43" s="117">
        <f t="shared" si="14"/>
        <v>26808.263903262243</v>
      </c>
      <c r="F43" s="117">
        <f t="shared" si="14"/>
        <v>28016.175177215129</v>
      </c>
      <c r="G43" s="117">
        <f t="shared" si="14"/>
        <v>26764.507560164522</v>
      </c>
      <c r="H43" s="117">
        <f t="shared" si="14"/>
        <v>26056.584788805812</v>
      </c>
      <c r="I43" s="117">
        <f t="shared" si="14"/>
        <v>24723.469964136188</v>
      </c>
      <c r="J43" s="117">
        <f t="shared" si="14"/>
        <v>24728.001661111572</v>
      </c>
      <c r="K43" s="117">
        <f t="shared" si="14"/>
        <v>25039.178573422108</v>
      </c>
      <c r="L43" s="117">
        <f t="shared" si="14"/>
        <v>22221.808230620685</v>
      </c>
      <c r="M43" s="117">
        <f t="shared" si="14"/>
        <v>20059.605288820861</v>
      </c>
      <c r="N43" s="117">
        <f t="shared" si="14"/>
        <v>21103.304857464453</v>
      </c>
      <c r="O43" s="117">
        <f t="shared" si="14"/>
        <v>19444.849927343796</v>
      </c>
      <c r="P43" s="117">
        <f t="shared" si="14"/>
        <v>16184.670973928351</v>
      </c>
      <c r="Q43" s="117">
        <f t="shared" si="14"/>
        <v>16887.350894098985</v>
      </c>
      <c r="R43" s="117">
        <f t="shared" ref="R43:V43" si="15">R44+R47+R49+R58</f>
        <v>16421.079571247818</v>
      </c>
      <c r="S43" s="117">
        <f t="shared" si="15"/>
        <v>14585.912516859804</v>
      </c>
      <c r="T43" s="117">
        <f t="shared" si="15"/>
        <v>13619.988798621333</v>
      </c>
      <c r="U43" s="117">
        <f t="shared" si="15"/>
        <v>10996.166946137952</v>
      </c>
      <c r="V43" s="117">
        <f t="shared" si="15"/>
        <v>11734.820973184704</v>
      </c>
      <c r="W43" s="117">
        <f t="shared" ref="W43" si="16">W44+W47+W49+W58</f>
        <v>10367.929502983065</v>
      </c>
      <c r="DA43" s="129" t="s">
        <v>3961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25542.571194007913</v>
      </c>
      <c r="D44" s="122">
        <f t="shared" si="17"/>
        <v>23618.157515539053</v>
      </c>
      <c r="E44" s="122">
        <f t="shared" si="17"/>
        <v>24187.674498462631</v>
      </c>
      <c r="F44" s="122">
        <f t="shared" si="17"/>
        <v>25566.779211529611</v>
      </c>
      <c r="G44" s="122">
        <f t="shared" si="17"/>
        <v>24242.855594460099</v>
      </c>
      <c r="H44" s="122">
        <f t="shared" si="17"/>
        <v>23555.375775278266</v>
      </c>
      <c r="I44" s="122">
        <f t="shared" si="17"/>
        <v>22272.531691581542</v>
      </c>
      <c r="J44" s="122">
        <f t="shared" si="17"/>
        <v>22297.308900131648</v>
      </c>
      <c r="K44" s="122">
        <f t="shared" si="17"/>
        <v>22532.636995862333</v>
      </c>
      <c r="L44" s="122">
        <f t="shared" si="17"/>
        <v>19811.369942406134</v>
      </c>
      <c r="M44" s="122">
        <f t="shared" si="17"/>
        <v>17573.369861993582</v>
      </c>
      <c r="N44" s="122">
        <f t="shared" si="17"/>
        <v>18848.253137211355</v>
      </c>
      <c r="O44" s="122">
        <f t="shared" si="17"/>
        <v>17003.719483908262</v>
      </c>
      <c r="P44" s="122">
        <f t="shared" si="17"/>
        <v>13447.162226597828</v>
      </c>
      <c r="Q44" s="122">
        <f t="shared" si="17"/>
        <v>14752.873453093238</v>
      </c>
      <c r="R44" s="122">
        <f t="shared" ref="R44:V44" si="18">SUM(R45:R46)</f>
        <v>14363.705934420808</v>
      </c>
      <c r="S44" s="122">
        <f t="shared" si="18"/>
        <v>12994.263848933506</v>
      </c>
      <c r="T44" s="122">
        <f t="shared" si="18"/>
        <v>11756.637224746391</v>
      </c>
      <c r="U44" s="122">
        <f t="shared" si="18"/>
        <v>8994.0851082655317</v>
      </c>
      <c r="V44" s="122">
        <f t="shared" si="18"/>
        <v>10200.541336885544</v>
      </c>
      <c r="W44" s="122">
        <f t="shared" ref="W44" si="19">SUM(W45:W46)</f>
        <v>8814.3972390221188</v>
      </c>
      <c r="DA44" s="130" t="s">
        <v>3962</v>
      </c>
    </row>
    <row r="45" spans="1:105" ht="12" customHeight="1" x14ac:dyDescent="0.25">
      <c r="A45" s="97" t="s">
        <v>216</v>
      </c>
      <c r="B45" s="98"/>
      <c r="C45" s="98">
        <v>25212.720417198372</v>
      </c>
      <c r="D45" s="98">
        <v>23315.660882992699</v>
      </c>
      <c r="E45" s="98">
        <v>23887.795877838274</v>
      </c>
      <c r="F45" s="98">
        <v>25242.105705360358</v>
      </c>
      <c r="G45" s="98">
        <v>23937.688949238101</v>
      </c>
      <c r="H45" s="98">
        <v>23265.650395991186</v>
      </c>
      <c r="I45" s="98">
        <v>21993.089480584124</v>
      </c>
      <c r="J45" s="98">
        <v>22016.684276604716</v>
      </c>
      <c r="K45" s="98">
        <v>22250.537702032987</v>
      </c>
      <c r="L45" s="98">
        <v>19564.791226245354</v>
      </c>
      <c r="M45" s="98">
        <v>17351.348777529747</v>
      </c>
      <c r="N45" s="98">
        <v>18609.16135198799</v>
      </c>
      <c r="O45" s="98">
        <v>16779.254734423568</v>
      </c>
      <c r="P45" s="98">
        <v>13261.0888702597</v>
      </c>
      <c r="Q45" s="98">
        <v>14545.807206004589</v>
      </c>
      <c r="R45" s="98">
        <v>14159.824792754853</v>
      </c>
      <c r="S45" s="98">
        <v>12810.523964576987</v>
      </c>
      <c r="T45" s="98">
        <v>11587.820351326493</v>
      </c>
      <c r="U45" s="98">
        <v>8862.6701094293712</v>
      </c>
      <c r="V45" s="98">
        <v>10053.612162955855</v>
      </c>
      <c r="W45" s="98">
        <v>8687.5426421091033</v>
      </c>
      <c r="DA45" s="63" t="s">
        <v>3963</v>
      </c>
    </row>
    <row r="46" spans="1:105" ht="12" customHeight="1" x14ac:dyDescent="0.25">
      <c r="A46" s="97" t="s">
        <v>53</v>
      </c>
      <c r="B46" s="98"/>
      <c r="C46" s="98">
        <v>329.85077680954009</v>
      </c>
      <c r="D46" s="98">
        <v>302.49663254635476</v>
      </c>
      <c r="E46" s="98">
        <v>299.87862062435511</v>
      </c>
      <c r="F46" s="98">
        <v>324.67350616925177</v>
      </c>
      <c r="G46" s="98">
        <v>305.16664522199648</v>
      </c>
      <c r="H46" s="98">
        <v>289.72537928707879</v>
      </c>
      <c r="I46" s="98">
        <v>279.44221099741725</v>
      </c>
      <c r="J46" s="98">
        <v>280.6246235269312</v>
      </c>
      <c r="K46" s="98">
        <v>282.09929382934752</v>
      </c>
      <c r="L46" s="98">
        <v>246.5787161607814</v>
      </c>
      <c r="M46" s="98">
        <v>222.02108446383357</v>
      </c>
      <c r="N46" s="98">
        <v>239.09178522336595</v>
      </c>
      <c r="O46" s="98">
        <v>224.4647494846937</v>
      </c>
      <c r="P46" s="98">
        <v>186.07335633812815</v>
      </c>
      <c r="Q46" s="98">
        <v>207.06624708864982</v>
      </c>
      <c r="R46" s="98">
        <v>203.88114166595528</v>
      </c>
      <c r="S46" s="98">
        <v>183.73988435651813</v>
      </c>
      <c r="T46" s="98">
        <v>168.81687341989803</v>
      </c>
      <c r="U46" s="98">
        <v>131.41499883616032</v>
      </c>
      <c r="V46" s="98">
        <v>146.92917392968943</v>
      </c>
      <c r="W46" s="98">
        <v>126.85459691301571</v>
      </c>
      <c r="DA46" s="63" t="s">
        <v>3964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20.007236653159119</v>
      </c>
      <c r="D47" s="122">
        <f t="shared" si="20"/>
        <v>1.2938701590716402</v>
      </c>
      <c r="E47" s="122">
        <f t="shared" si="20"/>
        <v>162.55988922426843</v>
      </c>
      <c r="F47" s="122">
        <f t="shared" si="20"/>
        <v>1.1216808016039652</v>
      </c>
      <c r="G47" s="122">
        <f t="shared" si="20"/>
        <v>7.9620225509952665</v>
      </c>
      <c r="H47" s="122">
        <f t="shared" si="20"/>
        <v>130.00530374217212</v>
      </c>
      <c r="I47" s="122">
        <f t="shared" si="20"/>
        <v>38.399030516309715</v>
      </c>
      <c r="J47" s="122">
        <f t="shared" si="20"/>
        <v>30.7182675253169</v>
      </c>
      <c r="K47" s="122">
        <f t="shared" si="20"/>
        <v>36.989114095752704</v>
      </c>
      <c r="L47" s="122">
        <f t="shared" si="20"/>
        <v>188.17812545528534</v>
      </c>
      <c r="M47" s="122">
        <f t="shared" si="20"/>
        <v>137.16531795849386</v>
      </c>
      <c r="N47" s="122">
        <f t="shared" si="20"/>
        <v>58.076644806608243</v>
      </c>
      <c r="O47" s="122">
        <f t="shared" si="20"/>
        <v>55.17015151821883</v>
      </c>
      <c r="P47" s="122">
        <f t="shared" si="20"/>
        <v>33.348687773628832</v>
      </c>
      <c r="Q47" s="122">
        <f t="shared" si="20"/>
        <v>82.750892361608678</v>
      </c>
      <c r="R47" s="122">
        <f t="shared" si="20"/>
        <v>40.78178965929613</v>
      </c>
      <c r="S47" s="122">
        <f t="shared" si="20"/>
        <v>26.648348120399312</v>
      </c>
      <c r="T47" s="122">
        <f t="shared" si="20"/>
        <v>63.170001017654869</v>
      </c>
      <c r="U47" s="122">
        <f t="shared" si="20"/>
        <v>37.544061952926413</v>
      </c>
      <c r="V47" s="122">
        <f t="shared" si="20"/>
        <v>92.352256333691173</v>
      </c>
      <c r="W47" s="122">
        <f t="shared" si="20"/>
        <v>68.589185247225856</v>
      </c>
      <c r="DA47" s="130" t="s">
        <v>3965</v>
      </c>
    </row>
    <row r="48" spans="1:105" ht="12" customHeight="1" x14ac:dyDescent="0.25">
      <c r="A48" s="97" t="s">
        <v>53</v>
      </c>
      <c r="B48" s="98"/>
      <c r="C48" s="98">
        <f>IF(RES_hhdet_in_fec!C48=0,0,RES_hhdet_in_fec!C48*1000*11630/RES_hhdet_in_new!C45)</f>
        <v>20.007236653159119</v>
      </c>
      <c r="D48" s="98">
        <f>IF(RES_hhdet_in_fec!D48=0,0,RES_hhdet_in_fec!D48*1000*11630/RES_hhdet_in_new!D45)</f>
        <v>1.2938701590716402</v>
      </c>
      <c r="E48" s="98">
        <f>IF(RES_hhdet_in_fec!E48=0,0,RES_hhdet_in_fec!E48*1000*11630/RES_hhdet_in_new!E45)</f>
        <v>162.55988922426843</v>
      </c>
      <c r="F48" s="98">
        <f>IF(RES_hhdet_in_fec!F48=0,0,RES_hhdet_in_fec!F48*1000*11630/RES_hhdet_in_new!F45)</f>
        <v>1.1216808016039652</v>
      </c>
      <c r="G48" s="98">
        <f>IF(RES_hhdet_in_fec!G48=0,0,RES_hhdet_in_fec!G48*1000*11630/RES_hhdet_in_new!G45)</f>
        <v>7.9620225509952665</v>
      </c>
      <c r="H48" s="98">
        <f>IF(RES_hhdet_in_fec!H48=0,0,RES_hhdet_in_fec!H48*1000*11630/RES_hhdet_in_new!H45)</f>
        <v>130.00530374217212</v>
      </c>
      <c r="I48" s="98">
        <f>IF(RES_hhdet_in_fec!I48=0,0,RES_hhdet_in_fec!I48*1000*11630/RES_hhdet_in_new!I45)</f>
        <v>38.399030516309715</v>
      </c>
      <c r="J48" s="98">
        <f>IF(RES_hhdet_in_fec!J48=0,0,RES_hhdet_in_fec!J48*1000*11630/RES_hhdet_in_new!J45)</f>
        <v>30.7182675253169</v>
      </c>
      <c r="K48" s="98">
        <f>IF(RES_hhdet_in_fec!K48=0,0,RES_hhdet_in_fec!K48*1000*11630/RES_hhdet_in_new!K45)</f>
        <v>36.989114095752704</v>
      </c>
      <c r="L48" s="98">
        <f>IF(RES_hhdet_in_fec!L48=0,0,RES_hhdet_in_fec!L48*1000*11630/RES_hhdet_in_new!L45)</f>
        <v>188.17812545528534</v>
      </c>
      <c r="M48" s="98">
        <f>IF(RES_hhdet_in_fec!M48=0,0,RES_hhdet_in_fec!M48*1000*11630/RES_hhdet_in_new!M45)</f>
        <v>137.16531795849386</v>
      </c>
      <c r="N48" s="98">
        <f>IF(RES_hhdet_in_fec!N48=0,0,RES_hhdet_in_fec!N48*1000*11630/RES_hhdet_in_new!N45)</f>
        <v>58.076644806608243</v>
      </c>
      <c r="O48" s="98">
        <f>IF(RES_hhdet_in_fec!O48=0,0,RES_hhdet_in_fec!O48*1000*11630/RES_hhdet_in_new!O45)</f>
        <v>55.17015151821883</v>
      </c>
      <c r="P48" s="98">
        <f>IF(RES_hhdet_in_fec!P48=0,0,RES_hhdet_in_fec!P48*1000*11630/RES_hhdet_in_new!P45)</f>
        <v>33.348687773628832</v>
      </c>
      <c r="Q48" s="98">
        <f>IF(RES_hhdet_in_fec!Q48=0,0,RES_hhdet_in_fec!Q48*1000*11630/RES_hhdet_in_new!Q45)</f>
        <v>82.750892361608678</v>
      </c>
      <c r="R48" s="98">
        <f>IF(RES_hhdet_in_fec!R48=0,0,RES_hhdet_in_fec!R48*1000*11630/RES_hhdet_in_new!R45)</f>
        <v>40.78178965929613</v>
      </c>
      <c r="S48" s="98">
        <f>IF(RES_hhdet_in_fec!S48=0,0,RES_hhdet_in_fec!S48*1000*11630/RES_hhdet_in_new!S45)</f>
        <v>26.648348120399312</v>
      </c>
      <c r="T48" s="98">
        <f>IF(RES_hhdet_in_fec!T48=0,0,RES_hhdet_in_fec!T48*1000*11630/RES_hhdet_in_new!T45)</f>
        <v>63.170001017654869</v>
      </c>
      <c r="U48" s="98">
        <f>IF(RES_hhdet_in_fec!U48=0,0,RES_hhdet_in_fec!U48*1000*11630/RES_hhdet_in_new!U45)</f>
        <v>37.544061952926413</v>
      </c>
      <c r="V48" s="98">
        <f>IF(RES_hhdet_in_fec!V48=0,0,RES_hhdet_in_fec!V48*1000*11630/RES_hhdet_in_new!V45)</f>
        <v>92.352256333691173</v>
      </c>
      <c r="W48" s="98">
        <f>IF(RES_hhdet_in_fec!W48=0,0,RES_hhdet_in_fec!W48*1000*11630/RES_hhdet_in_new!W45)</f>
        <v>68.589185247225856</v>
      </c>
      <c r="DA48" s="63" t="s">
        <v>3966</v>
      </c>
    </row>
    <row r="49" spans="1:105" ht="12" customHeight="1" x14ac:dyDescent="0.25">
      <c r="A49" s="121" t="s">
        <v>55</v>
      </c>
      <c r="B49" s="122"/>
      <c r="C49" s="122">
        <v>1723.2455304318837</v>
      </c>
      <c r="D49" s="122">
        <v>1768.7114150770685</v>
      </c>
      <c r="E49" s="122">
        <v>1749.4159820072834</v>
      </c>
      <c r="F49" s="122">
        <v>1722.6412260298255</v>
      </c>
      <c r="G49" s="122">
        <v>1634.7112972148386</v>
      </c>
      <c r="H49" s="122">
        <v>1577.0365822576293</v>
      </c>
      <c r="I49" s="122">
        <v>1712.4504105308372</v>
      </c>
      <c r="J49" s="122">
        <v>1669.4788136440311</v>
      </c>
      <c r="K49" s="122">
        <v>1655.384777378076</v>
      </c>
      <c r="L49" s="122">
        <v>1613.1712880600689</v>
      </c>
      <c r="M49" s="122">
        <v>1538.3418930928449</v>
      </c>
      <c r="N49" s="122">
        <v>1394.6240573016098</v>
      </c>
      <c r="O49" s="122">
        <v>1568.962148500595</v>
      </c>
      <c r="P49" s="122">
        <v>1839.3669260140371</v>
      </c>
      <c r="Q49" s="122">
        <v>1466.867669880244</v>
      </c>
      <c r="R49" s="122">
        <v>1415.1919929007192</v>
      </c>
      <c r="S49" s="122">
        <v>1046.0031311176942</v>
      </c>
      <c r="T49" s="122">
        <v>1206.2455937989114</v>
      </c>
      <c r="U49" s="122">
        <v>1314.7980971743907</v>
      </c>
      <c r="V49" s="122">
        <v>1045.3230509771579</v>
      </c>
      <c r="W49" s="122">
        <v>1168.1734519686624</v>
      </c>
      <c r="DA49" s="130" t="s">
        <v>3967</v>
      </c>
    </row>
    <row r="50" spans="1:105" ht="12" customHeight="1" x14ac:dyDescent="0.25">
      <c r="A50" s="97" t="s">
        <v>138</v>
      </c>
      <c r="B50" s="98"/>
      <c r="C50" s="98">
        <v>1942.5156416219784</v>
      </c>
      <c r="D50" s="98">
        <v>1942.6157137270261</v>
      </c>
      <c r="E50" s="98">
        <v>1913.8241742752987</v>
      </c>
      <c r="F50" s="98">
        <v>1865.954751838329</v>
      </c>
      <c r="G50" s="98">
        <v>1753.2888592694871</v>
      </c>
      <c r="H50" s="98">
        <v>1803.2938359115299</v>
      </c>
      <c r="I50" s="98">
        <v>1736.158989254702</v>
      </c>
      <c r="J50" s="98">
        <v>1724.4711149570242</v>
      </c>
      <c r="K50" s="98">
        <v>1662.6081739516217</v>
      </c>
      <c r="L50" s="98">
        <v>1624.2365007400963</v>
      </c>
      <c r="M50" s="98">
        <v>1683.1548754068956</v>
      </c>
      <c r="N50" s="98">
        <v>1706.0053569899655</v>
      </c>
      <c r="O50" s="98">
        <v>1655.7182805279767</v>
      </c>
      <c r="P50" s="98">
        <v>1539.6517306381822</v>
      </c>
      <c r="Q50" s="98">
        <v>1470.4631223048259</v>
      </c>
      <c r="R50" s="98">
        <v>1419.248258947395</v>
      </c>
      <c r="S50" s="98">
        <v>1055.0249044885493</v>
      </c>
      <c r="T50" s="98">
        <v>1274.5786907116926</v>
      </c>
      <c r="U50" s="98">
        <v>1360.5242447973001</v>
      </c>
      <c r="V50" s="98">
        <v>1058.2264786811918</v>
      </c>
      <c r="W50" s="98">
        <v>1209.5998014105855</v>
      </c>
      <c r="DA50" s="63" t="s">
        <v>3968</v>
      </c>
    </row>
    <row r="51" spans="1:105" ht="12" customHeight="1" x14ac:dyDescent="0.25">
      <c r="A51" s="97" t="s">
        <v>137</v>
      </c>
      <c r="B51" s="98"/>
      <c r="C51" s="98">
        <v>1512.2635895596779</v>
      </c>
      <c r="D51" s="98">
        <v>1516.5052325193153</v>
      </c>
      <c r="E51" s="98">
        <v>1495.39485480235</v>
      </c>
      <c r="F51" s="98">
        <v>1465.1526514582808</v>
      </c>
      <c r="G51" s="98">
        <v>1378.6055164465649</v>
      </c>
      <c r="H51" s="98">
        <v>1410.5139969767463</v>
      </c>
      <c r="I51" s="98">
        <v>1366.6751783663537</v>
      </c>
      <c r="J51" s="98">
        <v>1361.5555627543956</v>
      </c>
      <c r="K51" s="98">
        <v>1297.1043073302365</v>
      </c>
      <c r="L51" s="98">
        <v>1285.6725233333671</v>
      </c>
      <c r="M51" s="98">
        <v>1347.345947631944</v>
      </c>
      <c r="N51" s="98">
        <v>1363.2470448879596</v>
      </c>
      <c r="O51" s="98">
        <v>0</v>
      </c>
      <c r="P51" s="98">
        <v>0</v>
      </c>
      <c r="Q51" s="98">
        <v>1241.2460086770857</v>
      </c>
      <c r="R51" s="98">
        <v>1213.7014998677917</v>
      </c>
      <c r="S51" s="98">
        <v>0</v>
      </c>
      <c r="T51" s="98">
        <v>0</v>
      </c>
      <c r="U51" s="98">
        <v>0</v>
      </c>
      <c r="V51" s="98">
        <v>946.53721852641115</v>
      </c>
      <c r="W51" s="98">
        <v>1089.5272238325242</v>
      </c>
      <c r="DA51" s="63" t="s">
        <v>3969</v>
      </c>
    </row>
    <row r="52" spans="1:105" ht="12" customHeight="1" x14ac:dyDescent="0.25">
      <c r="A52" s="100" t="s">
        <v>216</v>
      </c>
      <c r="B52" s="101"/>
      <c r="C52" s="101">
        <v>967.00617021352195</v>
      </c>
      <c r="D52" s="101">
        <v>971.88123431100303</v>
      </c>
      <c r="E52" s="101">
        <v>955.49452543441714</v>
      </c>
      <c r="F52" s="101">
        <v>943.09658629045941</v>
      </c>
      <c r="G52" s="101">
        <v>885.1865326297559</v>
      </c>
      <c r="H52" s="101">
        <v>886.59745040911093</v>
      </c>
      <c r="I52" s="101">
        <v>866.93284211445371</v>
      </c>
      <c r="J52" s="101">
        <v>862.95958613399841</v>
      </c>
      <c r="K52" s="101">
        <v>785.28967680439962</v>
      </c>
      <c r="L52" s="101">
        <v>801.57738960038898</v>
      </c>
      <c r="M52" s="101">
        <v>844.88339641793277</v>
      </c>
      <c r="N52" s="101">
        <v>805.57204138953273</v>
      </c>
      <c r="O52" s="101">
        <v>0</v>
      </c>
      <c r="P52" s="101">
        <v>0</v>
      </c>
      <c r="Q52" s="101">
        <v>678.23927102636685</v>
      </c>
      <c r="R52" s="101">
        <v>651.39894785783304</v>
      </c>
      <c r="S52" s="101">
        <v>0</v>
      </c>
      <c r="T52" s="101">
        <v>0</v>
      </c>
      <c r="U52" s="101">
        <v>0</v>
      </c>
      <c r="V52" s="101">
        <v>514.84192043134453</v>
      </c>
      <c r="W52" s="101">
        <v>607.35846894619795</v>
      </c>
      <c r="DA52" s="131" t="s">
        <v>3970</v>
      </c>
    </row>
    <row r="53" spans="1:105" ht="12" customHeight="1" x14ac:dyDescent="0.25">
      <c r="A53" s="103" t="s">
        <v>52</v>
      </c>
      <c r="B53" s="104"/>
      <c r="C53" s="104">
        <v>545.25741934615587</v>
      </c>
      <c r="D53" s="104">
        <v>544.62399820831217</v>
      </c>
      <c r="E53" s="104">
        <v>539.90032936793284</v>
      </c>
      <c r="F53" s="104">
        <v>522.05606516782188</v>
      </c>
      <c r="G53" s="104">
        <v>493.4189838168092</v>
      </c>
      <c r="H53" s="104">
        <v>523.91654656763558</v>
      </c>
      <c r="I53" s="104">
        <v>499.74233625189993</v>
      </c>
      <c r="J53" s="104">
        <v>498.59597662039693</v>
      </c>
      <c r="K53" s="104">
        <v>511.81463052583695</v>
      </c>
      <c r="L53" s="104">
        <v>484.09513373297801</v>
      </c>
      <c r="M53" s="104">
        <v>502.46255121401123</v>
      </c>
      <c r="N53" s="104">
        <v>557.67500349842692</v>
      </c>
      <c r="O53" s="104">
        <v>0</v>
      </c>
      <c r="P53" s="104">
        <v>0</v>
      </c>
      <c r="Q53" s="104">
        <v>563.00673765071883</v>
      </c>
      <c r="R53" s="104">
        <v>562.30255200995873</v>
      </c>
      <c r="S53" s="104">
        <v>0</v>
      </c>
      <c r="T53" s="104">
        <v>0</v>
      </c>
      <c r="U53" s="104">
        <v>0</v>
      </c>
      <c r="V53" s="104">
        <v>431.69529809506662</v>
      </c>
      <c r="W53" s="104">
        <v>482.16875488632644</v>
      </c>
      <c r="DA53" s="132" t="s">
        <v>3971</v>
      </c>
    </row>
    <row r="54" spans="1:105" ht="12" customHeight="1" x14ac:dyDescent="0.25">
      <c r="A54" s="106" t="s">
        <v>122</v>
      </c>
      <c r="B54" s="101"/>
      <c r="C54" s="101">
        <v>1547.4633056788327</v>
      </c>
      <c r="D54" s="101">
        <v>1567.4696891477683</v>
      </c>
      <c r="E54" s="101">
        <v>1540.0264431020023</v>
      </c>
      <c r="F54" s="101">
        <v>1554.3292558790738</v>
      </c>
      <c r="G54" s="101">
        <v>1481.9920563421972</v>
      </c>
      <c r="H54" s="101">
        <v>1407.3447286970456</v>
      </c>
      <c r="I54" s="101">
        <v>1405.803274575457</v>
      </c>
      <c r="J54" s="101">
        <v>0</v>
      </c>
      <c r="K54" s="101">
        <v>0</v>
      </c>
      <c r="L54" s="101">
        <v>1197.0544849339135</v>
      </c>
      <c r="M54" s="101">
        <v>1414.0398954481063</v>
      </c>
      <c r="N54" s="101">
        <v>1193.7980497683</v>
      </c>
      <c r="O54" s="101">
        <v>1607.2830167097925</v>
      </c>
      <c r="P54" s="101">
        <v>1967.2973231522035</v>
      </c>
      <c r="Q54" s="101">
        <v>0</v>
      </c>
      <c r="R54" s="101">
        <v>0</v>
      </c>
      <c r="S54" s="101">
        <v>0</v>
      </c>
      <c r="T54" s="101">
        <v>1226.6560685326006</v>
      </c>
      <c r="U54" s="101">
        <v>1255.8678344997402</v>
      </c>
      <c r="V54" s="101">
        <v>0</v>
      </c>
      <c r="W54" s="101">
        <v>1151.335130578608</v>
      </c>
      <c r="DA54" s="131" t="s">
        <v>3972</v>
      </c>
    </row>
    <row r="55" spans="1:105" ht="12" customHeight="1" x14ac:dyDescent="0.25">
      <c r="A55" s="107" t="s">
        <v>121</v>
      </c>
      <c r="B55" s="104"/>
      <c r="C55" s="104">
        <v>1310.957673524335</v>
      </c>
      <c r="D55" s="104">
        <v>1330.2747297458036</v>
      </c>
      <c r="E55" s="104">
        <v>1307.6202087621707</v>
      </c>
      <c r="F55" s="104">
        <v>1323.857894649999</v>
      </c>
      <c r="G55" s="104">
        <v>1262.6210715128075</v>
      </c>
      <c r="H55" s="104">
        <v>1194.1871349171943</v>
      </c>
      <c r="I55" s="104">
        <v>1196.9199705652077</v>
      </c>
      <c r="J55" s="104">
        <v>1198.4789392529281</v>
      </c>
      <c r="K55" s="104">
        <v>0</v>
      </c>
      <c r="L55" s="104">
        <v>1007.9858168412517</v>
      </c>
      <c r="M55" s="104">
        <v>1207.2319305526144</v>
      </c>
      <c r="N55" s="104">
        <v>1011.7654304793108</v>
      </c>
      <c r="O55" s="104">
        <v>1405.4356642953292</v>
      </c>
      <c r="P55" s="104">
        <v>1753.1729181557926</v>
      </c>
      <c r="Q55" s="104">
        <v>1009.6061465959112</v>
      </c>
      <c r="R55" s="104">
        <v>1004.4445901789077</v>
      </c>
      <c r="S55" s="104">
        <v>1013.9281776345812</v>
      </c>
      <c r="T55" s="104">
        <v>1089.3611238314918</v>
      </c>
      <c r="U55" s="104">
        <v>0</v>
      </c>
      <c r="V55" s="104">
        <v>1035.5124247088906</v>
      </c>
      <c r="W55" s="104">
        <v>1036.8145778528694</v>
      </c>
      <c r="DA55" s="132" t="s">
        <v>3973</v>
      </c>
    </row>
    <row r="56" spans="1:105" ht="12" customHeight="1" x14ac:dyDescent="0.25">
      <c r="A56" s="108" t="s">
        <v>53</v>
      </c>
      <c r="B56" s="98"/>
      <c r="C56" s="98">
        <v>770.59333182675323</v>
      </c>
      <c r="D56" s="98">
        <v>784.33535229088136</v>
      </c>
      <c r="E56" s="98">
        <v>768.87131215062834</v>
      </c>
      <c r="F56" s="98">
        <v>786.3153394117727</v>
      </c>
      <c r="G56" s="98">
        <v>747.88094343230568</v>
      </c>
      <c r="H56" s="98">
        <v>692.24678213226798</v>
      </c>
      <c r="I56" s="98">
        <v>701.44328557910262</v>
      </c>
      <c r="J56" s="98">
        <v>700.34324569238061</v>
      </c>
      <c r="K56" s="98">
        <v>0</v>
      </c>
      <c r="L56" s="98">
        <v>544.26907074149676</v>
      </c>
      <c r="M56" s="98">
        <v>691.39285856707738</v>
      </c>
      <c r="N56" s="98">
        <v>544.72744916262184</v>
      </c>
      <c r="O56" s="98">
        <v>865.24078833920782</v>
      </c>
      <c r="P56" s="98">
        <v>1146.5795784754011</v>
      </c>
      <c r="Q56" s="98">
        <v>497.03214279374322</v>
      </c>
      <c r="R56" s="98">
        <v>484.38006026918146</v>
      </c>
      <c r="S56" s="98">
        <v>486.99638833563694</v>
      </c>
      <c r="T56" s="98">
        <v>586.05748835695101</v>
      </c>
      <c r="U56" s="98">
        <v>0</v>
      </c>
      <c r="V56" s="98">
        <v>553.02310342624753</v>
      </c>
      <c r="W56" s="98">
        <v>575.20822758403301</v>
      </c>
      <c r="DA56" s="63" t="s">
        <v>3974</v>
      </c>
    </row>
    <row r="57" spans="1:105" ht="12" customHeight="1" x14ac:dyDescent="0.25">
      <c r="A57" s="108" t="s">
        <v>52</v>
      </c>
      <c r="B57" s="98"/>
      <c r="C57" s="98">
        <v>540.36434169758172</v>
      </c>
      <c r="D57" s="98">
        <v>545.93937745492212</v>
      </c>
      <c r="E57" s="98">
        <v>538.74889661154248</v>
      </c>
      <c r="F57" s="98">
        <v>537.54255523822633</v>
      </c>
      <c r="G57" s="98">
        <v>514.74012808050168</v>
      </c>
      <c r="H57" s="98">
        <v>501.94035278492618</v>
      </c>
      <c r="I57" s="98">
        <v>495.47668498610517</v>
      </c>
      <c r="J57" s="98">
        <v>498.13569356054711</v>
      </c>
      <c r="K57" s="98">
        <v>0</v>
      </c>
      <c r="L57" s="98">
        <v>463.7167460997548</v>
      </c>
      <c r="M57" s="98">
        <v>515.8390719855372</v>
      </c>
      <c r="N57" s="98">
        <v>467.03798131668901</v>
      </c>
      <c r="O57" s="98">
        <v>540.19487595612122</v>
      </c>
      <c r="P57" s="98">
        <v>606.5933396803913</v>
      </c>
      <c r="Q57" s="98">
        <v>512.57400380216802</v>
      </c>
      <c r="R57" s="98">
        <v>520.06452990972616</v>
      </c>
      <c r="S57" s="98">
        <v>526.9317892989443</v>
      </c>
      <c r="T57" s="98">
        <v>503.30363547454039</v>
      </c>
      <c r="U57" s="98">
        <v>0</v>
      </c>
      <c r="V57" s="98">
        <v>482.48932128264295</v>
      </c>
      <c r="W57" s="98">
        <v>461.60635026883631</v>
      </c>
      <c r="DA57" s="63" t="s">
        <v>3975</v>
      </c>
    </row>
    <row r="58" spans="1:105" ht="12" customHeight="1" x14ac:dyDescent="0.25">
      <c r="A58" s="121" t="s">
        <v>54</v>
      </c>
      <c r="B58" s="122"/>
      <c r="C58" s="122">
        <v>731.03694243957148</v>
      </c>
      <c r="D58" s="122">
        <v>744.8902371170675</v>
      </c>
      <c r="E58" s="122">
        <v>708.61353356806387</v>
      </c>
      <c r="F58" s="122">
        <v>725.63305885409295</v>
      </c>
      <c r="G58" s="122">
        <v>878.9786459385881</v>
      </c>
      <c r="H58" s="122">
        <v>794.16712752774731</v>
      </c>
      <c r="I58" s="122">
        <v>700.08883150749773</v>
      </c>
      <c r="J58" s="122">
        <v>730.49567981057749</v>
      </c>
      <c r="K58" s="122">
        <v>814.16768608594862</v>
      </c>
      <c r="L58" s="122">
        <v>609.08887469919796</v>
      </c>
      <c r="M58" s="122">
        <v>810.72821577593982</v>
      </c>
      <c r="N58" s="122">
        <v>802.35101814487621</v>
      </c>
      <c r="O58" s="122">
        <v>816.99814341671913</v>
      </c>
      <c r="P58" s="122">
        <v>864.79313354285637</v>
      </c>
      <c r="Q58" s="122">
        <v>584.8588787638945</v>
      </c>
      <c r="R58" s="122">
        <v>601.3998542669932</v>
      </c>
      <c r="S58" s="122">
        <v>518.99718868820401</v>
      </c>
      <c r="T58" s="122">
        <v>593.93597905837544</v>
      </c>
      <c r="U58" s="122">
        <v>649.73967874510163</v>
      </c>
      <c r="V58" s="122">
        <v>396.6043289883097</v>
      </c>
      <c r="W58" s="122">
        <v>316.76962674505921</v>
      </c>
      <c r="DA58" s="130" t="s">
        <v>3976</v>
      </c>
    </row>
    <row r="59" spans="1:105" ht="12" customHeight="1" x14ac:dyDescent="0.25">
      <c r="A59" s="97" t="s">
        <v>50</v>
      </c>
      <c r="B59" s="98"/>
      <c r="C59" s="98">
        <v>1172.5485110857223</v>
      </c>
      <c r="D59" s="98">
        <v>675.39150353767491</v>
      </c>
      <c r="E59" s="98">
        <v>428.85001039274374</v>
      </c>
      <c r="F59" s="98">
        <v>815.75772512227093</v>
      </c>
      <c r="G59" s="98">
        <v>1088.7542658401865</v>
      </c>
      <c r="H59" s="98">
        <v>1158.2348294640124</v>
      </c>
      <c r="I59" s="98">
        <v>0</v>
      </c>
      <c r="J59" s="98">
        <v>553.39777246840231</v>
      </c>
      <c r="K59" s="98">
        <v>1266.6769686845469</v>
      </c>
      <c r="L59" s="98">
        <v>1103.7489040060539</v>
      </c>
      <c r="M59" s="98">
        <v>733.52008356621934</v>
      </c>
      <c r="N59" s="98">
        <v>583.86940705342033</v>
      </c>
      <c r="O59" s="98">
        <v>838.52058564067238</v>
      </c>
      <c r="P59" s="98">
        <v>1014.2955925379451</v>
      </c>
      <c r="Q59" s="98">
        <v>825.20407188202171</v>
      </c>
      <c r="R59" s="98">
        <v>818.45181367333589</v>
      </c>
      <c r="S59" s="98">
        <v>628.02454610231757</v>
      </c>
      <c r="T59" s="98">
        <v>693.85932884742033</v>
      </c>
      <c r="U59" s="98">
        <v>856.87350488759046</v>
      </c>
      <c r="V59" s="98">
        <v>674.09388473555782</v>
      </c>
      <c r="W59" s="98">
        <v>347.68578647952569</v>
      </c>
      <c r="DA59" s="63" t="s">
        <v>3977</v>
      </c>
    </row>
    <row r="60" spans="1:105" ht="12" customHeight="1" x14ac:dyDescent="0.25">
      <c r="A60" s="109" t="s">
        <v>120</v>
      </c>
      <c r="B60" s="33"/>
      <c r="C60" s="33">
        <v>701.8229059347608</v>
      </c>
      <c r="D60" s="33">
        <v>744.92275875187306</v>
      </c>
      <c r="E60" s="33">
        <v>708.74500138910491</v>
      </c>
      <c r="F60" s="33">
        <v>713.16554173019483</v>
      </c>
      <c r="G60" s="33">
        <v>690.56906139733792</v>
      </c>
      <c r="H60" s="33">
        <v>676.02920357359744</v>
      </c>
      <c r="I60" s="33">
        <v>700.08883150749773</v>
      </c>
      <c r="J60" s="33">
        <v>735.27104711179163</v>
      </c>
      <c r="K60" s="33">
        <v>702.71219776117061</v>
      </c>
      <c r="L60" s="33">
        <v>606.00825174088118</v>
      </c>
      <c r="M60" s="33">
        <v>811.9567751640011</v>
      </c>
      <c r="N60" s="33">
        <v>809.35516451137812</v>
      </c>
      <c r="O60" s="33">
        <v>815.53458998935139</v>
      </c>
      <c r="P60" s="33">
        <v>850.40562487743853</v>
      </c>
      <c r="Q60" s="33">
        <v>580.83019809429379</v>
      </c>
      <c r="R60" s="33">
        <v>585.04553691596664</v>
      </c>
      <c r="S60" s="33">
        <v>507.12937825197872</v>
      </c>
      <c r="T60" s="33">
        <v>585.02968575262003</v>
      </c>
      <c r="U60" s="33">
        <v>628.42389350448775</v>
      </c>
      <c r="V60" s="33">
        <v>370.01529760159588</v>
      </c>
      <c r="W60" s="33">
        <v>316.71246868474492</v>
      </c>
      <c r="DA60" s="60" t="s">
        <v>3978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24130.298235524449</v>
      </c>
      <c r="D62" s="117">
        <f t="shared" si="21"/>
        <v>23004.061655659527</v>
      </c>
      <c r="E62" s="117">
        <f t="shared" si="21"/>
        <v>23604.268881545762</v>
      </c>
      <c r="F62" s="117">
        <f t="shared" si="21"/>
        <v>24463.827912373468</v>
      </c>
      <c r="G62" s="117">
        <f t="shared" si="21"/>
        <v>23796.759079313524</v>
      </c>
      <c r="H62" s="117">
        <f t="shared" si="21"/>
        <v>21643.669606360567</v>
      </c>
      <c r="I62" s="117">
        <f t="shared" si="21"/>
        <v>20845.59413814779</v>
      </c>
      <c r="J62" s="117">
        <f t="shared" si="21"/>
        <v>21162.431045005906</v>
      </c>
      <c r="K62" s="117">
        <f t="shared" si="21"/>
        <v>19473.783327182191</v>
      </c>
      <c r="L62" s="117">
        <f t="shared" si="21"/>
        <v>21556.311141633134</v>
      </c>
      <c r="M62" s="117">
        <f t="shared" si="21"/>
        <v>19708.549034499454</v>
      </c>
      <c r="N62" s="117">
        <f t="shared" si="21"/>
        <v>17135.838849136064</v>
      </c>
      <c r="O62" s="117">
        <f t="shared" si="21"/>
        <v>17543.374808395554</v>
      </c>
      <c r="P62" s="117">
        <f t="shared" si="21"/>
        <v>15365.18700681016</v>
      </c>
      <c r="Q62" s="117">
        <f t="shared" si="21"/>
        <v>15063.489492129891</v>
      </c>
      <c r="R62" s="117">
        <f t="shared" ref="R62:V62" si="22">R63+R66+R68+R77</f>
        <v>14483.535289245399</v>
      </c>
      <c r="S62" s="117">
        <f t="shared" si="22"/>
        <v>14759.786877319548</v>
      </c>
      <c r="T62" s="117">
        <f t="shared" si="22"/>
        <v>12509.607254800923</v>
      </c>
      <c r="U62" s="117">
        <f t="shared" si="22"/>
        <v>11701.803307902606</v>
      </c>
      <c r="V62" s="117">
        <f t="shared" si="22"/>
        <v>11113.768693900713</v>
      </c>
      <c r="W62" s="117">
        <f t="shared" ref="W62" si="23">W63+W66+W68+W77</f>
        <v>9463.6292047070037</v>
      </c>
      <c r="DA62" s="129" t="s">
        <v>3979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21497.516522295209</v>
      </c>
      <c r="D63" s="122">
        <f t="shared" si="24"/>
        <v>20516.927886225818</v>
      </c>
      <c r="E63" s="122">
        <f t="shared" si="24"/>
        <v>21019.690128361013</v>
      </c>
      <c r="F63" s="122">
        <f t="shared" si="24"/>
        <v>22070.024332512156</v>
      </c>
      <c r="G63" s="122">
        <f t="shared" si="24"/>
        <v>21442.397991310954</v>
      </c>
      <c r="H63" s="122">
        <f t="shared" si="24"/>
        <v>19287.89622220286</v>
      </c>
      <c r="I63" s="122">
        <f t="shared" si="24"/>
        <v>18558.093555513176</v>
      </c>
      <c r="J63" s="122">
        <f t="shared" si="24"/>
        <v>18790.775697533292</v>
      </c>
      <c r="K63" s="122">
        <f t="shared" si="24"/>
        <v>17391.769658135978</v>
      </c>
      <c r="L63" s="122">
        <f t="shared" si="24"/>
        <v>19112.393668479555</v>
      </c>
      <c r="M63" s="122">
        <f t="shared" si="24"/>
        <v>17197.100370961696</v>
      </c>
      <c r="N63" s="122">
        <f t="shared" si="24"/>
        <v>14923.039834172549</v>
      </c>
      <c r="O63" s="122">
        <f t="shared" si="24"/>
        <v>15125.307858078693</v>
      </c>
      <c r="P63" s="122">
        <f t="shared" si="24"/>
        <v>12903.824631753283</v>
      </c>
      <c r="Q63" s="122">
        <f t="shared" si="24"/>
        <v>13031.060908740403</v>
      </c>
      <c r="R63" s="122">
        <f t="shared" ref="R63:V63" si="25">SUM(R64:R65)</f>
        <v>12585.143220271935</v>
      </c>
      <c r="S63" s="122">
        <f t="shared" si="25"/>
        <v>12938.879506519155</v>
      </c>
      <c r="T63" s="122">
        <f t="shared" si="25"/>
        <v>10691.590783824931</v>
      </c>
      <c r="U63" s="122">
        <f t="shared" si="25"/>
        <v>9654.7238145369774</v>
      </c>
      <c r="V63" s="122">
        <f t="shared" si="25"/>
        <v>9459.4143641754235</v>
      </c>
      <c r="W63" s="122">
        <f t="shared" ref="W63" si="26">SUM(W64:W65)</f>
        <v>7919.8628897801982</v>
      </c>
      <c r="DA63" s="130" t="s">
        <v>3980</v>
      </c>
    </row>
    <row r="64" spans="1:105" ht="12" customHeight="1" x14ac:dyDescent="0.25">
      <c r="A64" s="97" t="s">
        <v>217</v>
      </c>
      <c r="B64" s="98"/>
      <c r="C64" s="98">
        <v>21174.139265439691</v>
      </c>
      <c r="D64" s="98">
        <v>20210.074312496436</v>
      </c>
      <c r="E64" s="98">
        <v>20714.740983561762</v>
      </c>
      <c r="F64" s="98">
        <v>21741.470460988578</v>
      </c>
      <c r="G64" s="98">
        <v>21125.507098914895</v>
      </c>
      <c r="H64" s="98">
        <v>19009.035434897989</v>
      </c>
      <c r="I64" s="98">
        <v>18284.195119504911</v>
      </c>
      <c r="J64" s="98">
        <v>18512.508857702473</v>
      </c>
      <c r="K64" s="98">
        <v>17135.672586464574</v>
      </c>
      <c r="L64" s="98">
        <v>18832.900886991247</v>
      </c>
      <c r="M64" s="98">
        <v>16943.28935165119</v>
      </c>
      <c r="N64" s="98">
        <v>14704.324015151094</v>
      </c>
      <c r="O64" s="98">
        <v>14898.334143331398</v>
      </c>
      <c r="P64" s="98">
        <v>12704.511463736659</v>
      </c>
      <c r="Q64" s="98">
        <v>12829.631779013356</v>
      </c>
      <c r="R64" s="98">
        <v>12389.293885197148</v>
      </c>
      <c r="S64" s="98">
        <v>12738.765858070661</v>
      </c>
      <c r="T64" s="98">
        <v>10523.844264595684</v>
      </c>
      <c r="U64" s="98">
        <v>9500.6366419965925</v>
      </c>
      <c r="V64" s="98">
        <v>9310.6102595821612</v>
      </c>
      <c r="W64" s="98">
        <v>7795.3512751524313</v>
      </c>
      <c r="DA64" s="63" t="s">
        <v>3981</v>
      </c>
    </row>
    <row r="65" spans="1:105" ht="12" customHeight="1" x14ac:dyDescent="0.25">
      <c r="A65" s="97" t="s">
        <v>53</v>
      </c>
      <c r="B65" s="98"/>
      <c r="C65" s="98">
        <v>323.37725685551811</v>
      </c>
      <c r="D65" s="98">
        <v>306.8535737293825</v>
      </c>
      <c r="E65" s="98">
        <v>304.94914479925029</v>
      </c>
      <c r="F65" s="98">
        <v>328.5538715235777</v>
      </c>
      <c r="G65" s="98">
        <v>316.89089239606011</v>
      </c>
      <c r="H65" s="98">
        <v>278.86078730487139</v>
      </c>
      <c r="I65" s="98">
        <v>273.89843600826578</v>
      </c>
      <c r="J65" s="98">
        <v>278.26683983081961</v>
      </c>
      <c r="K65" s="98">
        <v>256.09707167140249</v>
      </c>
      <c r="L65" s="98">
        <v>279.49278148830786</v>
      </c>
      <c r="M65" s="98">
        <v>253.81101931050438</v>
      </c>
      <c r="N65" s="98">
        <v>218.71581902145402</v>
      </c>
      <c r="O65" s="98">
        <v>226.9737147472957</v>
      </c>
      <c r="P65" s="98">
        <v>199.31316801662422</v>
      </c>
      <c r="Q65" s="98">
        <v>201.42912972704644</v>
      </c>
      <c r="R65" s="98">
        <v>195.84933507478675</v>
      </c>
      <c r="S65" s="98">
        <v>200.11364844849501</v>
      </c>
      <c r="T65" s="98">
        <v>167.74651922924701</v>
      </c>
      <c r="U65" s="98">
        <v>154.08717254038439</v>
      </c>
      <c r="V65" s="98">
        <v>148.80410459326296</v>
      </c>
      <c r="W65" s="98">
        <v>124.51161462776734</v>
      </c>
      <c r="DA65" s="63" t="s">
        <v>3982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20.055804766443789</v>
      </c>
      <c r="D66" s="122">
        <f t="shared" si="27"/>
        <v>1.2603856388259371</v>
      </c>
      <c r="E66" s="122">
        <f t="shared" si="27"/>
        <v>162.68988443488684</v>
      </c>
      <c r="F66" s="122">
        <f t="shared" si="27"/>
        <v>1.0791846503748703</v>
      </c>
      <c r="G66" s="122">
        <f t="shared" si="27"/>
        <v>7.9096589551251002</v>
      </c>
      <c r="H66" s="122">
        <f t="shared" si="27"/>
        <v>129.98540398729835</v>
      </c>
      <c r="I66" s="122">
        <f t="shared" si="27"/>
        <v>38.348677735669391</v>
      </c>
      <c r="J66" s="122">
        <f t="shared" si="27"/>
        <v>30.768812523712317</v>
      </c>
      <c r="K66" s="122">
        <f t="shared" si="27"/>
        <v>36.948445587285718</v>
      </c>
      <c r="L66" s="122">
        <f t="shared" si="27"/>
        <v>188.24069528027641</v>
      </c>
      <c r="M66" s="122">
        <f t="shared" si="27"/>
        <v>137.13515868671286</v>
      </c>
      <c r="N66" s="122">
        <f t="shared" si="27"/>
        <v>58.066525906277064</v>
      </c>
      <c r="O66" s="122">
        <f t="shared" si="27"/>
        <v>55.177162109603643</v>
      </c>
      <c r="P66" s="122">
        <f t="shared" si="27"/>
        <v>33.363920355240772</v>
      </c>
      <c r="Q66" s="122">
        <f t="shared" si="27"/>
        <v>82.81560735854147</v>
      </c>
      <c r="R66" s="122">
        <f t="shared" si="27"/>
        <v>40.769776301660578</v>
      </c>
      <c r="S66" s="122">
        <f t="shared" si="27"/>
        <v>26.655246423070892</v>
      </c>
      <c r="T66" s="122">
        <f t="shared" si="27"/>
        <v>63.181234510420104</v>
      </c>
      <c r="U66" s="122">
        <f t="shared" si="27"/>
        <v>37.542752755878141</v>
      </c>
      <c r="V66" s="122">
        <f t="shared" si="27"/>
        <v>92.337701832611543</v>
      </c>
      <c r="W66" s="122">
        <f t="shared" si="27"/>
        <v>68.587370610501523</v>
      </c>
      <c r="DA66" s="130" t="s">
        <v>3983</v>
      </c>
    </row>
    <row r="67" spans="1:105" ht="12" customHeight="1" x14ac:dyDescent="0.25">
      <c r="A67" s="97" t="s">
        <v>53</v>
      </c>
      <c r="B67" s="98"/>
      <c r="C67" s="98">
        <f>IF(RES_hhdet_in_fec!C67=0,0,RES_hhdet_in_fec!C67*1000*11630/RES_hhdet_in_new!C64)</f>
        <v>20.055804766443789</v>
      </c>
      <c r="D67" s="98">
        <f>IF(RES_hhdet_in_fec!D67=0,0,RES_hhdet_in_fec!D67*1000*11630/RES_hhdet_in_new!D64)</f>
        <v>1.2603856388259371</v>
      </c>
      <c r="E67" s="98">
        <f>IF(RES_hhdet_in_fec!E67=0,0,RES_hhdet_in_fec!E67*1000*11630/RES_hhdet_in_new!E64)</f>
        <v>162.68988443488684</v>
      </c>
      <c r="F67" s="98">
        <f>IF(RES_hhdet_in_fec!F67=0,0,RES_hhdet_in_fec!F67*1000*11630/RES_hhdet_in_new!F64)</f>
        <v>1.0791846503748703</v>
      </c>
      <c r="G67" s="98">
        <f>IF(RES_hhdet_in_fec!G67=0,0,RES_hhdet_in_fec!G67*1000*11630/RES_hhdet_in_new!G64)</f>
        <v>7.9096589551251002</v>
      </c>
      <c r="H67" s="98">
        <f>IF(RES_hhdet_in_fec!H67=0,0,RES_hhdet_in_fec!H67*1000*11630/RES_hhdet_in_new!H64)</f>
        <v>129.98540398729835</v>
      </c>
      <c r="I67" s="98">
        <f>IF(RES_hhdet_in_fec!I67=0,0,RES_hhdet_in_fec!I67*1000*11630/RES_hhdet_in_new!I64)</f>
        <v>38.348677735669391</v>
      </c>
      <c r="J67" s="98">
        <f>IF(RES_hhdet_in_fec!J67=0,0,RES_hhdet_in_fec!J67*1000*11630/RES_hhdet_in_new!J64)</f>
        <v>30.768812523712317</v>
      </c>
      <c r="K67" s="98">
        <f>IF(RES_hhdet_in_fec!K67=0,0,RES_hhdet_in_fec!K67*1000*11630/RES_hhdet_in_new!K64)</f>
        <v>36.948445587285718</v>
      </c>
      <c r="L67" s="98">
        <f>IF(RES_hhdet_in_fec!L67=0,0,RES_hhdet_in_fec!L67*1000*11630/RES_hhdet_in_new!L64)</f>
        <v>188.24069528027641</v>
      </c>
      <c r="M67" s="98">
        <f>IF(RES_hhdet_in_fec!M67=0,0,RES_hhdet_in_fec!M67*1000*11630/RES_hhdet_in_new!M64)</f>
        <v>137.13515868671286</v>
      </c>
      <c r="N67" s="98">
        <f>IF(RES_hhdet_in_fec!N67=0,0,RES_hhdet_in_fec!N67*1000*11630/RES_hhdet_in_new!N64)</f>
        <v>58.066525906277064</v>
      </c>
      <c r="O67" s="98">
        <f>IF(RES_hhdet_in_fec!O67=0,0,RES_hhdet_in_fec!O67*1000*11630/RES_hhdet_in_new!O64)</f>
        <v>55.177162109603643</v>
      </c>
      <c r="P67" s="98">
        <f>IF(RES_hhdet_in_fec!P67=0,0,RES_hhdet_in_fec!P67*1000*11630/RES_hhdet_in_new!P64)</f>
        <v>33.363920355240772</v>
      </c>
      <c r="Q67" s="98">
        <f>IF(RES_hhdet_in_fec!Q67=0,0,RES_hhdet_in_fec!Q67*1000*11630/RES_hhdet_in_new!Q64)</f>
        <v>82.81560735854147</v>
      </c>
      <c r="R67" s="98">
        <f>IF(RES_hhdet_in_fec!R67=0,0,RES_hhdet_in_fec!R67*1000*11630/RES_hhdet_in_new!R64)</f>
        <v>40.769776301660578</v>
      </c>
      <c r="S67" s="98">
        <f>IF(RES_hhdet_in_fec!S67=0,0,RES_hhdet_in_fec!S67*1000*11630/RES_hhdet_in_new!S64)</f>
        <v>26.655246423070892</v>
      </c>
      <c r="T67" s="98">
        <f>IF(RES_hhdet_in_fec!T67=0,0,RES_hhdet_in_fec!T67*1000*11630/RES_hhdet_in_new!T64)</f>
        <v>63.181234510420104</v>
      </c>
      <c r="U67" s="98">
        <f>IF(RES_hhdet_in_fec!U67=0,0,RES_hhdet_in_fec!U67*1000*11630/RES_hhdet_in_new!U64)</f>
        <v>37.542752755878141</v>
      </c>
      <c r="V67" s="98">
        <f>IF(RES_hhdet_in_fec!V67=0,0,RES_hhdet_in_fec!V67*1000*11630/RES_hhdet_in_new!V64)</f>
        <v>92.337701832611543</v>
      </c>
      <c r="W67" s="98">
        <f>IF(RES_hhdet_in_fec!W67=0,0,RES_hhdet_in_fec!W67*1000*11630/RES_hhdet_in_new!W64)</f>
        <v>68.587370610501523</v>
      </c>
      <c r="DA67" s="63" t="s">
        <v>3984</v>
      </c>
    </row>
    <row r="68" spans="1:105" ht="12" customHeight="1" x14ac:dyDescent="0.25">
      <c r="A68" s="121" t="s">
        <v>55</v>
      </c>
      <c r="B68" s="122"/>
      <c r="C68" s="122">
        <v>1676.8002313080892</v>
      </c>
      <c r="D68" s="122">
        <v>1721.1997669748191</v>
      </c>
      <c r="E68" s="122">
        <v>1689.9922746388893</v>
      </c>
      <c r="F68" s="122">
        <v>1648.2388121555034</v>
      </c>
      <c r="G68" s="122">
        <v>1595.7298750211828</v>
      </c>
      <c r="H68" s="122">
        <v>1472.4732104057812</v>
      </c>
      <c r="I68" s="122">
        <v>1468.8474706933036</v>
      </c>
      <c r="J68" s="122">
        <v>1489.3581489575622</v>
      </c>
      <c r="K68" s="122">
        <v>1226.1822305814351</v>
      </c>
      <c r="L68" s="122">
        <v>1482.5242785025428</v>
      </c>
      <c r="M68" s="122">
        <v>1534.089954876976</v>
      </c>
      <c r="N68" s="122">
        <v>1228.1344122482817</v>
      </c>
      <c r="O68" s="122">
        <v>1480.1142070442002</v>
      </c>
      <c r="P68" s="122">
        <v>1596.6148315814671</v>
      </c>
      <c r="Q68" s="122">
        <v>1124.5999860751062</v>
      </c>
      <c r="R68" s="122">
        <v>1115.3234293447861</v>
      </c>
      <c r="S68" s="122">
        <v>1044.2553988481518</v>
      </c>
      <c r="T68" s="122">
        <v>1101.3033685083699</v>
      </c>
      <c r="U68" s="122">
        <v>1349.9124008206984</v>
      </c>
      <c r="V68" s="122">
        <v>966.77144452474226</v>
      </c>
      <c r="W68" s="122">
        <v>1043.6524419343896</v>
      </c>
      <c r="DA68" s="130" t="s">
        <v>3985</v>
      </c>
    </row>
    <row r="69" spans="1:105" ht="12" customHeight="1" x14ac:dyDescent="0.25">
      <c r="A69" s="97" t="s">
        <v>134</v>
      </c>
      <c r="B69" s="98"/>
      <c r="C69" s="98">
        <v>1720.8885530100822</v>
      </c>
      <c r="D69" s="98">
        <v>1756.5873871323035</v>
      </c>
      <c r="E69" s="98">
        <v>1729.9514324095692</v>
      </c>
      <c r="F69" s="98">
        <v>1684.6340670921986</v>
      </c>
      <c r="G69" s="98">
        <v>1639.1581130731063</v>
      </c>
      <c r="H69" s="98">
        <v>1489.5664120098104</v>
      </c>
      <c r="I69" s="98">
        <v>1502.4152917156177</v>
      </c>
      <c r="J69" s="98">
        <v>1524.0588009478847</v>
      </c>
      <c r="K69" s="98">
        <v>1275.0924546135232</v>
      </c>
      <c r="L69" s="98">
        <v>1572.123864309036</v>
      </c>
      <c r="M69" s="98">
        <v>1578.5110139325488</v>
      </c>
      <c r="N69" s="98">
        <v>1274.4286465232556</v>
      </c>
      <c r="O69" s="98">
        <v>1480.083411933073</v>
      </c>
      <c r="P69" s="98">
        <v>1586.8872284862252</v>
      </c>
      <c r="Q69" s="98">
        <v>1217.6982759605526</v>
      </c>
      <c r="R69" s="98">
        <v>1143.6749130363776</v>
      </c>
      <c r="S69" s="98">
        <v>1059.8144427821785</v>
      </c>
      <c r="T69" s="98">
        <v>1110.2997551349922</v>
      </c>
      <c r="U69" s="98">
        <v>1359.6851468261548</v>
      </c>
      <c r="V69" s="98">
        <v>996.36514031550303</v>
      </c>
      <c r="W69" s="98">
        <v>1054.0114715177813</v>
      </c>
      <c r="DA69" s="63" t="s">
        <v>3986</v>
      </c>
    </row>
    <row r="70" spans="1:105" ht="12" customHeight="1" x14ac:dyDescent="0.25">
      <c r="A70" s="97" t="s">
        <v>133</v>
      </c>
      <c r="B70" s="98"/>
      <c r="C70" s="98">
        <v>1390.8397702672187</v>
      </c>
      <c r="D70" s="98">
        <v>1427.0978939679426</v>
      </c>
      <c r="E70" s="98">
        <v>1410.6728936357629</v>
      </c>
      <c r="F70" s="98">
        <v>1382.9641733283606</v>
      </c>
      <c r="G70" s="98">
        <v>1351.4431970132746</v>
      </c>
      <c r="H70" s="98">
        <v>1226.0526660146638</v>
      </c>
      <c r="I70" s="98">
        <v>1246.8749428191647</v>
      </c>
      <c r="J70" s="98">
        <v>1272.0702967040238</v>
      </c>
      <c r="K70" s="98">
        <v>1057.961378007991</v>
      </c>
      <c r="L70" s="98">
        <v>1327.0823660961212</v>
      </c>
      <c r="M70" s="98">
        <v>1344.5247659290958</v>
      </c>
      <c r="N70" s="98">
        <v>1085.9551279771376</v>
      </c>
      <c r="O70" s="98">
        <v>0</v>
      </c>
      <c r="P70" s="98">
        <v>0</v>
      </c>
      <c r="Q70" s="98">
        <v>1091.4890030733875</v>
      </c>
      <c r="R70" s="98">
        <v>1035.208241639473</v>
      </c>
      <c r="S70" s="98">
        <v>965.01280251303001</v>
      </c>
      <c r="T70" s="98">
        <v>1021.5627574620299</v>
      </c>
      <c r="U70" s="98">
        <v>1264.251633113262</v>
      </c>
      <c r="V70" s="98">
        <v>931.92316984481874</v>
      </c>
      <c r="W70" s="98">
        <v>989.49748050819449</v>
      </c>
      <c r="DA70" s="63" t="s">
        <v>3987</v>
      </c>
    </row>
    <row r="71" spans="1:105" ht="12" customHeight="1" x14ac:dyDescent="0.25">
      <c r="A71" s="100" t="s">
        <v>217</v>
      </c>
      <c r="B71" s="101"/>
      <c r="C71" s="101">
        <v>856.80050691569704</v>
      </c>
      <c r="D71" s="101">
        <v>878.95400677794419</v>
      </c>
      <c r="E71" s="101">
        <v>864.133678665454</v>
      </c>
      <c r="F71" s="101">
        <v>851.45551822931077</v>
      </c>
      <c r="G71" s="101">
        <v>828.65327269735383</v>
      </c>
      <c r="H71" s="101">
        <v>731.73412971498692</v>
      </c>
      <c r="I71" s="101">
        <v>750.65827295696977</v>
      </c>
      <c r="J71" s="101">
        <v>764.47661234559018</v>
      </c>
      <c r="K71" s="101">
        <v>601.72286927678829</v>
      </c>
      <c r="L71" s="101">
        <v>789.98125423199303</v>
      </c>
      <c r="M71" s="101">
        <v>799.79430078383473</v>
      </c>
      <c r="N71" s="101">
        <v>602.18341095293101</v>
      </c>
      <c r="O71" s="101">
        <v>0</v>
      </c>
      <c r="P71" s="101">
        <v>0</v>
      </c>
      <c r="Q71" s="101">
        <v>571.58668126243663</v>
      </c>
      <c r="R71" s="101">
        <v>532.62388133353704</v>
      </c>
      <c r="S71" s="101">
        <v>478.18686357264761</v>
      </c>
      <c r="T71" s="101">
        <v>523.91188434702826</v>
      </c>
      <c r="U71" s="101">
        <v>685.44845578527679</v>
      </c>
      <c r="V71" s="101">
        <v>488.21143544735486</v>
      </c>
      <c r="W71" s="101">
        <v>528.77254197389937</v>
      </c>
      <c r="DA71" s="131" t="s">
        <v>3988</v>
      </c>
    </row>
    <row r="72" spans="1:105" ht="12" customHeight="1" x14ac:dyDescent="0.25">
      <c r="A72" s="103" t="s">
        <v>52</v>
      </c>
      <c r="B72" s="104"/>
      <c r="C72" s="104">
        <v>534.03926335152175</v>
      </c>
      <c r="D72" s="104">
        <v>548.14388718999828</v>
      </c>
      <c r="E72" s="104">
        <v>546.5392149703091</v>
      </c>
      <c r="F72" s="104">
        <v>531.50865509904975</v>
      </c>
      <c r="G72" s="104">
        <v>522.78992431592053</v>
      </c>
      <c r="H72" s="104">
        <v>494.31853629967668</v>
      </c>
      <c r="I72" s="104">
        <v>496.21666986219509</v>
      </c>
      <c r="J72" s="104">
        <v>507.59368435843373</v>
      </c>
      <c r="K72" s="104">
        <v>456.23850873120278</v>
      </c>
      <c r="L72" s="104">
        <v>537.10111186412814</v>
      </c>
      <c r="M72" s="104">
        <v>544.73046514526095</v>
      </c>
      <c r="N72" s="104">
        <v>483.77171702420645</v>
      </c>
      <c r="O72" s="104">
        <v>0</v>
      </c>
      <c r="P72" s="104">
        <v>0</v>
      </c>
      <c r="Q72" s="104">
        <v>519.90232181095087</v>
      </c>
      <c r="R72" s="104">
        <v>502.58436030593623</v>
      </c>
      <c r="S72" s="104">
        <v>486.82593894038246</v>
      </c>
      <c r="T72" s="104">
        <v>497.65087311500156</v>
      </c>
      <c r="U72" s="104">
        <v>578.80317732798483</v>
      </c>
      <c r="V72" s="104">
        <v>443.71173439746406</v>
      </c>
      <c r="W72" s="104">
        <v>460.72493853429512</v>
      </c>
      <c r="DA72" s="132" t="s">
        <v>3989</v>
      </c>
    </row>
    <row r="73" spans="1:105" ht="12" customHeight="1" x14ac:dyDescent="0.25">
      <c r="A73" s="106" t="s">
        <v>122</v>
      </c>
      <c r="B73" s="101"/>
      <c r="C73" s="101">
        <v>1547.463305678833</v>
      </c>
      <c r="D73" s="101">
        <v>1567.4696891477683</v>
      </c>
      <c r="E73" s="101">
        <v>1540.0264431020028</v>
      </c>
      <c r="F73" s="101">
        <v>1554.3292558790738</v>
      </c>
      <c r="G73" s="101">
        <v>1481.9920563421972</v>
      </c>
      <c r="H73" s="101">
        <v>0</v>
      </c>
      <c r="I73" s="101">
        <v>0</v>
      </c>
      <c r="J73" s="101">
        <v>0</v>
      </c>
      <c r="K73" s="101">
        <v>0</v>
      </c>
      <c r="L73" s="101">
        <v>1197.0544849339137</v>
      </c>
      <c r="M73" s="101">
        <v>1414.0398954481063</v>
      </c>
      <c r="N73" s="101">
        <v>0</v>
      </c>
      <c r="O73" s="101">
        <v>1607.2830167097925</v>
      </c>
      <c r="P73" s="101">
        <v>1967.2973231522028</v>
      </c>
      <c r="Q73" s="101">
        <v>0</v>
      </c>
      <c r="R73" s="101">
        <v>0</v>
      </c>
      <c r="S73" s="101">
        <v>0</v>
      </c>
      <c r="T73" s="101">
        <v>0</v>
      </c>
      <c r="U73" s="101">
        <v>1255.8678344997402</v>
      </c>
      <c r="V73" s="101">
        <v>0</v>
      </c>
      <c r="W73" s="101">
        <v>1151.3351305786082</v>
      </c>
      <c r="DA73" s="131" t="s">
        <v>3990</v>
      </c>
    </row>
    <row r="74" spans="1:105" ht="12" customHeight="1" x14ac:dyDescent="0.25">
      <c r="A74" s="107" t="s">
        <v>121</v>
      </c>
      <c r="B74" s="104"/>
      <c r="C74" s="104">
        <v>1310.9576735243352</v>
      </c>
      <c r="D74" s="104">
        <v>1330.2747297458036</v>
      </c>
      <c r="E74" s="104">
        <v>1307.6202087621709</v>
      </c>
      <c r="F74" s="104">
        <v>1323.857894649999</v>
      </c>
      <c r="G74" s="104">
        <v>1262.6210715128072</v>
      </c>
      <c r="H74" s="104">
        <v>0</v>
      </c>
      <c r="I74" s="104">
        <v>0</v>
      </c>
      <c r="J74" s="104">
        <v>0</v>
      </c>
      <c r="K74" s="104">
        <v>0</v>
      </c>
      <c r="L74" s="104">
        <v>1007.9858168412516</v>
      </c>
      <c r="M74" s="104">
        <v>1207.2319305526141</v>
      </c>
      <c r="N74" s="104">
        <v>0</v>
      </c>
      <c r="O74" s="104">
        <v>1405.4356642953289</v>
      </c>
      <c r="P74" s="104">
        <v>1753.1729181557926</v>
      </c>
      <c r="Q74" s="104">
        <v>1009.6061465959114</v>
      </c>
      <c r="R74" s="104">
        <v>1004.4445901789077</v>
      </c>
      <c r="S74" s="104">
        <v>1013.9281776345813</v>
      </c>
      <c r="T74" s="104">
        <v>1089.3611238314913</v>
      </c>
      <c r="U74" s="104">
        <v>0</v>
      </c>
      <c r="V74" s="104">
        <v>1035.5124247088906</v>
      </c>
      <c r="W74" s="104">
        <v>1036.8145778528694</v>
      </c>
      <c r="DA74" s="132" t="s">
        <v>3991</v>
      </c>
    </row>
    <row r="75" spans="1:105" ht="12" customHeight="1" x14ac:dyDescent="0.25">
      <c r="A75" s="108" t="s">
        <v>53</v>
      </c>
      <c r="B75" s="98"/>
      <c r="C75" s="98">
        <v>770.59333182675323</v>
      </c>
      <c r="D75" s="98">
        <v>784.33535229088136</v>
      </c>
      <c r="E75" s="98">
        <v>768.87131215062834</v>
      </c>
      <c r="F75" s="98">
        <v>786.3153394117727</v>
      </c>
      <c r="G75" s="98">
        <v>747.88094343230557</v>
      </c>
      <c r="H75" s="98">
        <v>0</v>
      </c>
      <c r="I75" s="98">
        <v>0</v>
      </c>
      <c r="J75" s="98">
        <v>0</v>
      </c>
      <c r="K75" s="98">
        <v>0</v>
      </c>
      <c r="L75" s="98">
        <v>544.26907074149676</v>
      </c>
      <c r="M75" s="98">
        <v>691.39285856707716</v>
      </c>
      <c r="N75" s="98">
        <v>0</v>
      </c>
      <c r="O75" s="98">
        <v>865.24078833920782</v>
      </c>
      <c r="P75" s="98">
        <v>1146.5795784754011</v>
      </c>
      <c r="Q75" s="98">
        <v>497.03214279374322</v>
      </c>
      <c r="R75" s="98">
        <v>484.3800602691814</v>
      </c>
      <c r="S75" s="98">
        <v>486.99638833563705</v>
      </c>
      <c r="T75" s="98">
        <v>586.0574883569509</v>
      </c>
      <c r="U75" s="98">
        <v>0</v>
      </c>
      <c r="V75" s="98">
        <v>553.02310342624753</v>
      </c>
      <c r="W75" s="98">
        <v>575.20822758403312</v>
      </c>
      <c r="DA75" s="63" t="s">
        <v>3992</v>
      </c>
    </row>
    <row r="76" spans="1:105" ht="12" customHeight="1" x14ac:dyDescent="0.25">
      <c r="A76" s="108" t="s">
        <v>52</v>
      </c>
      <c r="B76" s="98"/>
      <c r="C76" s="98">
        <v>540.36434169758184</v>
      </c>
      <c r="D76" s="98">
        <v>545.93937745492212</v>
      </c>
      <c r="E76" s="98">
        <v>538.74889661154248</v>
      </c>
      <c r="F76" s="98">
        <v>537.54255523822633</v>
      </c>
      <c r="G76" s="98">
        <v>514.74012808050168</v>
      </c>
      <c r="H76" s="98">
        <v>0</v>
      </c>
      <c r="I76" s="98">
        <v>0</v>
      </c>
      <c r="J76" s="98">
        <v>0</v>
      </c>
      <c r="K76" s="98">
        <v>0</v>
      </c>
      <c r="L76" s="98">
        <v>463.7167460997548</v>
      </c>
      <c r="M76" s="98">
        <v>515.83907198553709</v>
      </c>
      <c r="N76" s="98">
        <v>0</v>
      </c>
      <c r="O76" s="98">
        <v>540.19487595612122</v>
      </c>
      <c r="P76" s="98">
        <v>606.59333968039118</v>
      </c>
      <c r="Q76" s="98">
        <v>512.57400380216825</v>
      </c>
      <c r="R76" s="98">
        <v>520.06452990972628</v>
      </c>
      <c r="S76" s="98">
        <v>526.93178929894418</v>
      </c>
      <c r="T76" s="98">
        <v>503.30363547454039</v>
      </c>
      <c r="U76" s="98">
        <v>0</v>
      </c>
      <c r="V76" s="98">
        <v>482.48932128264312</v>
      </c>
      <c r="W76" s="98">
        <v>461.60635026883614</v>
      </c>
      <c r="DA76" s="63" t="s">
        <v>3993</v>
      </c>
    </row>
    <row r="77" spans="1:105" ht="12" customHeight="1" x14ac:dyDescent="0.25">
      <c r="A77" s="121" t="s">
        <v>54</v>
      </c>
      <c r="B77" s="122"/>
      <c r="C77" s="122">
        <v>935.92567715470568</v>
      </c>
      <c r="D77" s="122">
        <v>764.6736168200606</v>
      </c>
      <c r="E77" s="122">
        <v>731.89659411097591</v>
      </c>
      <c r="F77" s="122">
        <v>744.48558305543474</v>
      </c>
      <c r="G77" s="122">
        <v>750.72155402626163</v>
      </c>
      <c r="H77" s="122">
        <v>753.31476976462682</v>
      </c>
      <c r="I77" s="122">
        <v>780.30443420563677</v>
      </c>
      <c r="J77" s="122">
        <v>851.52838599133952</v>
      </c>
      <c r="K77" s="122">
        <v>818.88299287749408</v>
      </c>
      <c r="L77" s="122">
        <v>773.15249937075623</v>
      </c>
      <c r="M77" s="122">
        <v>840.2235499740691</v>
      </c>
      <c r="N77" s="122">
        <v>926.59807680895517</v>
      </c>
      <c r="O77" s="122">
        <v>882.77558116306125</v>
      </c>
      <c r="P77" s="122">
        <v>831.3836231201675</v>
      </c>
      <c r="Q77" s="122">
        <v>825.01298995584193</v>
      </c>
      <c r="R77" s="122">
        <v>742.29886332701699</v>
      </c>
      <c r="S77" s="122">
        <v>749.99672552916877</v>
      </c>
      <c r="T77" s="122">
        <v>653.53186795720023</v>
      </c>
      <c r="U77" s="122">
        <v>659.62433978905221</v>
      </c>
      <c r="V77" s="122">
        <v>595.24518336793517</v>
      </c>
      <c r="W77" s="122">
        <v>431.5265023819145</v>
      </c>
      <c r="DA77" s="130" t="s">
        <v>3994</v>
      </c>
    </row>
    <row r="78" spans="1:105" ht="12" customHeight="1" x14ac:dyDescent="0.25">
      <c r="A78" s="97" t="s">
        <v>192</v>
      </c>
      <c r="B78" s="98"/>
      <c r="C78" s="98">
        <v>1085.3227572989285</v>
      </c>
      <c r="D78" s="98">
        <v>896.07053869628737</v>
      </c>
      <c r="E78" s="98">
        <v>825.3694168218841</v>
      </c>
      <c r="F78" s="98">
        <v>863.35606548053056</v>
      </c>
      <c r="G78" s="98">
        <v>876.62960872598944</v>
      </c>
      <c r="H78" s="98">
        <v>849.26073252941137</v>
      </c>
      <c r="I78" s="98">
        <v>817.63674442821139</v>
      </c>
      <c r="J78" s="98">
        <v>892.84329045960897</v>
      </c>
      <c r="K78" s="98">
        <v>922.93476382442293</v>
      </c>
      <c r="L78" s="98">
        <v>934.64075729086869</v>
      </c>
      <c r="M78" s="98">
        <v>909.34004286867798</v>
      </c>
      <c r="N78" s="98">
        <v>1130.1286770351117</v>
      </c>
      <c r="O78" s="98">
        <v>950.53076815162876</v>
      </c>
      <c r="P78" s="98">
        <v>816.07578451436359</v>
      </c>
      <c r="Q78" s="98">
        <v>850.22880848998091</v>
      </c>
      <c r="R78" s="98">
        <v>756.77465679274178</v>
      </c>
      <c r="S78" s="98">
        <v>826.64802976738429</v>
      </c>
      <c r="T78" s="98">
        <v>727.21038317880414</v>
      </c>
      <c r="U78" s="98">
        <v>673.04452792521545</v>
      </c>
      <c r="V78" s="98">
        <v>597.78959009605194</v>
      </c>
      <c r="W78" s="98">
        <v>445.94156599506431</v>
      </c>
      <c r="DA78" s="63" t="s">
        <v>3995</v>
      </c>
    </row>
    <row r="79" spans="1:105" ht="12" customHeight="1" x14ac:dyDescent="0.25">
      <c r="A79" s="109" t="s">
        <v>120</v>
      </c>
      <c r="B79" s="33"/>
      <c r="C79" s="33">
        <v>701.82290593476091</v>
      </c>
      <c r="D79" s="33">
        <v>744.92275875187306</v>
      </c>
      <c r="E79" s="33">
        <v>708.74500138910491</v>
      </c>
      <c r="F79" s="33">
        <v>713.16554173019483</v>
      </c>
      <c r="G79" s="33">
        <v>690.5690613973378</v>
      </c>
      <c r="H79" s="33">
        <v>676.02920357359733</v>
      </c>
      <c r="I79" s="33">
        <v>700.08883150749773</v>
      </c>
      <c r="J79" s="33">
        <v>735.27104711179163</v>
      </c>
      <c r="K79" s="33">
        <v>702.71219776117061</v>
      </c>
      <c r="L79" s="33">
        <v>606.00825174088129</v>
      </c>
      <c r="M79" s="33">
        <v>811.95677516400121</v>
      </c>
      <c r="N79" s="33">
        <v>809.35516451137835</v>
      </c>
      <c r="O79" s="33">
        <v>815.53458998935139</v>
      </c>
      <c r="P79" s="33">
        <v>850.40562487743841</v>
      </c>
      <c r="Q79" s="33">
        <v>580.83019809429379</v>
      </c>
      <c r="R79" s="33">
        <v>585.04553691596641</v>
      </c>
      <c r="S79" s="33">
        <v>507.12937825197878</v>
      </c>
      <c r="T79" s="33">
        <v>585.02968575262003</v>
      </c>
      <c r="U79" s="33">
        <v>628.42389350448752</v>
      </c>
      <c r="V79" s="33">
        <v>370.01529760159605</v>
      </c>
      <c r="W79" s="33">
        <v>316.71246868474486</v>
      </c>
      <c r="DA79" s="60" t="s">
        <v>3996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25456.742279790164</v>
      </c>
      <c r="D81" s="117">
        <f t="shared" si="28"/>
        <v>23530.552920446302</v>
      </c>
      <c r="E81" s="117">
        <f t="shared" si="28"/>
        <v>23792.429874773283</v>
      </c>
      <c r="F81" s="117">
        <f t="shared" si="28"/>
        <v>24898.983386577449</v>
      </c>
      <c r="G81" s="117">
        <f t="shared" si="28"/>
        <v>23718.738108537178</v>
      </c>
      <c r="H81" s="117">
        <f t="shared" si="28"/>
        <v>23102.863928566629</v>
      </c>
      <c r="I81" s="117">
        <f t="shared" si="28"/>
        <v>19927.790279652218</v>
      </c>
      <c r="J81" s="117">
        <f t="shared" si="28"/>
        <v>20448.089019448878</v>
      </c>
      <c r="K81" s="117">
        <f t="shared" si="28"/>
        <v>21413.488158334607</v>
      </c>
      <c r="L81" s="117">
        <f t="shared" si="28"/>
        <v>20830.959334422987</v>
      </c>
      <c r="M81" s="117">
        <f t="shared" si="28"/>
        <v>16214.269098722509</v>
      </c>
      <c r="N81" s="117">
        <f t="shared" si="28"/>
        <v>17561.501188989361</v>
      </c>
      <c r="O81" s="117">
        <f t="shared" si="28"/>
        <v>17492.419011543279</v>
      </c>
      <c r="P81" s="117">
        <f t="shared" si="28"/>
        <v>16888.335005028068</v>
      </c>
      <c r="Q81" s="117">
        <f t="shared" si="28"/>
        <v>15948.047881509199</v>
      </c>
      <c r="R81" s="117">
        <f t="shared" ref="R81:V81" si="29">R82+R85+R87+R100</f>
        <v>16100.262367584064</v>
      </c>
      <c r="S81" s="117">
        <f t="shared" si="29"/>
        <v>14092.8731399219</v>
      </c>
      <c r="T81" s="117">
        <f t="shared" si="29"/>
        <v>14451.519182670325</v>
      </c>
      <c r="U81" s="117">
        <f t="shared" si="29"/>
        <v>0</v>
      </c>
      <c r="V81" s="117">
        <f t="shared" si="29"/>
        <v>0</v>
      </c>
      <c r="W81" s="117">
        <f t="shared" ref="W81" si="30">W82+W85+W87+W100</f>
        <v>9278.5799107540133</v>
      </c>
      <c r="DA81" s="129" t="s">
        <v>3997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23158.686265179844</v>
      </c>
      <c r="D82" s="122">
        <f t="shared" si="31"/>
        <v>21266.902963236371</v>
      </c>
      <c r="E82" s="122">
        <f t="shared" si="31"/>
        <v>21526.119888882942</v>
      </c>
      <c r="F82" s="122">
        <f t="shared" si="31"/>
        <v>22649.719159265405</v>
      </c>
      <c r="G82" s="122">
        <f t="shared" si="31"/>
        <v>21345.986324108191</v>
      </c>
      <c r="H82" s="122">
        <f t="shared" si="31"/>
        <v>20714.435984763488</v>
      </c>
      <c r="I82" s="122">
        <f t="shared" si="31"/>
        <v>17972.381166389936</v>
      </c>
      <c r="J82" s="122">
        <f t="shared" si="31"/>
        <v>18474.724899500954</v>
      </c>
      <c r="K82" s="122">
        <f t="shared" si="31"/>
        <v>19392.829611973433</v>
      </c>
      <c r="L82" s="122">
        <f t="shared" si="31"/>
        <v>18812.111535955024</v>
      </c>
      <c r="M82" s="122">
        <f t="shared" si="31"/>
        <v>13934.312297457886</v>
      </c>
      <c r="N82" s="122">
        <f t="shared" si="31"/>
        <v>15603.724702064259</v>
      </c>
      <c r="O82" s="122">
        <f t="shared" si="31"/>
        <v>15175.706670499323</v>
      </c>
      <c r="P82" s="122">
        <f t="shared" si="31"/>
        <v>14224.365274576505</v>
      </c>
      <c r="Q82" s="122">
        <f t="shared" si="31"/>
        <v>13911.84479370772</v>
      </c>
      <c r="R82" s="122">
        <f t="shared" ref="R82:V82" si="32">SUM(R83:R84)</f>
        <v>14452.206512355444</v>
      </c>
      <c r="S82" s="122">
        <f t="shared" si="32"/>
        <v>12529.442386830497</v>
      </c>
      <c r="T82" s="122">
        <f t="shared" si="32"/>
        <v>12516.495173830484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7855.3279026287864</v>
      </c>
      <c r="DA82" s="130" t="s">
        <v>3998</v>
      </c>
    </row>
    <row r="83" spans="1:105" ht="12" customHeight="1" x14ac:dyDescent="0.25">
      <c r="A83" s="97" t="s">
        <v>204</v>
      </c>
      <c r="B83" s="98"/>
      <c r="C83" s="98">
        <v>23025.055512343853</v>
      </c>
      <c r="D83" s="98">
        <v>21144.140545015329</v>
      </c>
      <c r="E83" s="98">
        <v>21404.872887783917</v>
      </c>
      <c r="F83" s="98">
        <v>22517.951263198142</v>
      </c>
      <c r="G83" s="98">
        <v>21221.941212342073</v>
      </c>
      <c r="H83" s="98">
        <v>20595.966762978616</v>
      </c>
      <c r="I83" s="98">
        <v>17866.794852163253</v>
      </c>
      <c r="J83" s="98">
        <v>18365.191260563763</v>
      </c>
      <c r="K83" s="98">
        <v>19277.908069553163</v>
      </c>
      <c r="L83" s="98">
        <v>18700.893761024778</v>
      </c>
      <c r="M83" s="98">
        <v>13851.200157493013</v>
      </c>
      <c r="N83" s="98">
        <v>15511.951720062418</v>
      </c>
      <c r="O83" s="98">
        <v>15085.581655171942</v>
      </c>
      <c r="P83" s="98">
        <v>14138.916285998243</v>
      </c>
      <c r="Q83" s="98">
        <v>13829.146730366885</v>
      </c>
      <c r="R83" s="98">
        <v>14365.373793227529</v>
      </c>
      <c r="S83" s="98">
        <v>12453.989700973023</v>
      </c>
      <c r="T83" s="98">
        <v>12439.231220598842</v>
      </c>
      <c r="U83" s="98">
        <v>0</v>
      </c>
      <c r="V83" s="98">
        <v>0</v>
      </c>
      <c r="W83" s="98">
        <v>7805.5402734244444</v>
      </c>
      <c r="DA83" s="63" t="s">
        <v>3999</v>
      </c>
    </row>
    <row r="84" spans="1:105" ht="12" customHeight="1" x14ac:dyDescent="0.25">
      <c r="A84" s="97" t="s">
        <v>53</v>
      </c>
      <c r="B84" s="98"/>
      <c r="C84" s="98">
        <v>133.63075283599011</v>
      </c>
      <c r="D84" s="98">
        <v>122.76241822104258</v>
      </c>
      <c r="E84" s="98">
        <v>121.24700109902714</v>
      </c>
      <c r="F84" s="98">
        <v>131.76789606726436</v>
      </c>
      <c r="G84" s="98">
        <v>124.04511176611777</v>
      </c>
      <c r="H84" s="98">
        <v>118.46922178487169</v>
      </c>
      <c r="I84" s="98">
        <v>105.58631422668432</v>
      </c>
      <c r="J84" s="98">
        <v>109.53363893718966</v>
      </c>
      <c r="K84" s="98">
        <v>114.92154242027148</v>
      </c>
      <c r="L84" s="98">
        <v>111.21777493024595</v>
      </c>
      <c r="M84" s="98">
        <v>83.112139964872938</v>
      </c>
      <c r="N84" s="98">
        <v>91.772982001841626</v>
      </c>
      <c r="O84" s="98">
        <v>90.125015327380524</v>
      </c>
      <c r="P84" s="98">
        <v>85.448988578262004</v>
      </c>
      <c r="Q84" s="98">
        <v>82.698063340834423</v>
      </c>
      <c r="R84" s="98">
        <v>86.832719127914686</v>
      </c>
      <c r="S84" s="98">
        <v>75.452685857473909</v>
      </c>
      <c r="T84" s="98">
        <v>77.263953231643299</v>
      </c>
      <c r="U84" s="98">
        <v>0</v>
      </c>
      <c r="V84" s="98">
        <v>0</v>
      </c>
      <c r="W84" s="98">
        <v>49.787629204341812</v>
      </c>
      <c r="DA84" s="63" t="s">
        <v>4000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19.665649685910061</v>
      </c>
      <c r="D85" s="122">
        <f t="shared" si="34"/>
        <v>1.7974622482749616</v>
      </c>
      <c r="E85" s="122">
        <f t="shared" si="34"/>
        <v>160.88894821416363</v>
      </c>
      <c r="F85" s="122">
        <f t="shared" si="34"/>
        <v>1.234437175891077</v>
      </c>
      <c r="G85" s="122">
        <f t="shared" si="34"/>
        <v>7.3137257461773171</v>
      </c>
      <c r="H85" s="122">
        <f t="shared" si="34"/>
        <v>128.73845098393181</v>
      </c>
      <c r="I85" s="122">
        <f t="shared" si="34"/>
        <v>38.193718187320449</v>
      </c>
      <c r="J85" s="122">
        <f t="shared" si="34"/>
        <v>30.62736143280295</v>
      </c>
      <c r="K85" s="122">
        <f t="shared" si="34"/>
        <v>36.988354620271558</v>
      </c>
      <c r="L85" s="122">
        <f t="shared" si="34"/>
        <v>187.7930883682302</v>
      </c>
      <c r="M85" s="122">
        <f t="shared" si="34"/>
        <v>137.32519582249262</v>
      </c>
      <c r="N85" s="122">
        <f t="shared" si="34"/>
        <v>58.285933071404877</v>
      </c>
      <c r="O85" s="122">
        <f t="shared" si="34"/>
        <v>54.935833852610131</v>
      </c>
      <c r="P85" s="122">
        <f t="shared" si="34"/>
        <v>33.385081003524057</v>
      </c>
      <c r="Q85" s="122">
        <f t="shared" si="34"/>
        <v>82.670722546229996</v>
      </c>
      <c r="R85" s="122">
        <f t="shared" si="34"/>
        <v>40.637916291060691</v>
      </c>
      <c r="S85" s="122">
        <f t="shared" si="34"/>
        <v>27.478330041835548</v>
      </c>
      <c r="T85" s="122">
        <f t="shared" si="34"/>
        <v>63.344987170058346</v>
      </c>
      <c r="U85" s="122">
        <f t="shared" si="34"/>
        <v>0</v>
      </c>
      <c r="V85" s="122">
        <f t="shared" si="34"/>
        <v>0</v>
      </c>
      <c r="W85" s="122">
        <f t="shared" si="34"/>
        <v>68.440569939572441</v>
      </c>
      <c r="DA85" s="130" t="s">
        <v>4001</v>
      </c>
    </row>
    <row r="86" spans="1:105" ht="12" customHeight="1" x14ac:dyDescent="0.25">
      <c r="A86" s="97" t="s">
        <v>53</v>
      </c>
      <c r="B86" s="98"/>
      <c r="C86" s="98">
        <f>IF(RES_hhdet_in_fec!C86=0,0,RES_hhdet_in_fec!C86*1000*11630/RES_hhdet_in_new!C83)</f>
        <v>19.665649685910061</v>
      </c>
      <c r="D86" s="98">
        <f>IF(RES_hhdet_in_fec!D86=0,0,RES_hhdet_in_fec!D86*1000*11630/RES_hhdet_in_new!D83)</f>
        <v>1.7974622482749616</v>
      </c>
      <c r="E86" s="98">
        <f>IF(RES_hhdet_in_fec!E86=0,0,RES_hhdet_in_fec!E86*1000*11630/RES_hhdet_in_new!E83)</f>
        <v>160.88894821416363</v>
      </c>
      <c r="F86" s="98">
        <f>IF(RES_hhdet_in_fec!F86=0,0,RES_hhdet_in_fec!F86*1000*11630/RES_hhdet_in_new!F83)</f>
        <v>1.234437175891077</v>
      </c>
      <c r="G86" s="98">
        <f>IF(RES_hhdet_in_fec!G86=0,0,RES_hhdet_in_fec!G86*1000*11630/RES_hhdet_in_new!G83)</f>
        <v>7.3137257461773171</v>
      </c>
      <c r="H86" s="98">
        <f>IF(RES_hhdet_in_fec!H86=0,0,RES_hhdet_in_fec!H86*1000*11630/RES_hhdet_in_new!H83)</f>
        <v>128.73845098393181</v>
      </c>
      <c r="I86" s="98">
        <f>IF(RES_hhdet_in_fec!I86=0,0,RES_hhdet_in_fec!I86*1000*11630/RES_hhdet_in_new!I83)</f>
        <v>38.193718187320449</v>
      </c>
      <c r="J86" s="98">
        <f>IF(RES_hhdet_in_fec!J86=0,0,RES_hhdet_in_fec!J86*1000*11630/RES_hhdet_in_new!J83)</f>
        <v>30.62736143280295</v>
      </c>
      <c r="K86" s="98">
        <f>IF(RES_hhdet_in_fec!K86=0,0,RES_hhdet_in_fec!K86*1000*11630/RES_hhdet_in_new!K83)</f>
        <v>36.988354620271558</v>
      </c>
      <c r="L86" s="98">
        <f>IF(RES_hhdet_in_fec!L86=0,0,RES_hhdet_in_fec!L86*1000*11630/RES_hhdet_in_new!L83)</f>
        <v>187.7930883682302</v>
      </c>
      <c r="M86" s="98">
        <f>IF(RES_hhdet_in_fec!M86=0,0,RES_hhdet_in_fec!M86*1000*11630/RES_hhdet_in_new!M83)</f>
        <v>137.32519582249262</v>
      </c>
      <c r="N86" s="98">
        <f>IF(RES_hhdet_in_fec!N86=0,0,RES_hhdet_in_fec!N86*1000*11630/RES_hhdet_in_new!N83)</f>
        <v>58.285933071404877</v>
      </c>
      <c r="O86" s="98">
        <f>IF(RES_hhdet_in_fec!O86=0,0,RES_hhdet_in_fec!O86*1000*11630/RES_hhdet_in_new!O83)</f>
        <v>54.935833852610131</v>
      </c>
      <c r="P86" s="98">
        <f>IF(RES_hhdet_in_fec!P86=0,0,RES_hhdet_in_fec!P86*1000*11630/RES_hhdet_in_new!P83)</f>
        <v>33.385081003524057</v>
      </c>
      <c r="Q86" s="98">
        <f>IF(RES_hhdet_in_fec!Q86=0,0,RES_hhdet_in_fec!Q86*1000*11630/RES_hhdet_in_new!Q83)</f>
        <v>82.670722546229996</v>
      </c>
      <c r="R86" s="98">
        <f>IF(RES_hhdet_in_fec!R86=0,0,RES_hhdet_in_fec!R86*1000*11630/RES_hhdet_in_new!R83)</f>
        <v>40.637916291060691</v>
      </c>
      <c r="S86" s="98">
        <f>IF(RES_hhdet_in_fec!S86=0,0,RES_hhdet_in_fec!S86*1000*11630/RES_hhdet_in_new!S83)</f>
        <v>27.478330041835548</v>
      </c>
      <c r="T86" s="98">
        <f>IF(RES_hhdet_in_fec!T86=0,0,RES_hhdet_in_fec!T86*1000*11630/RES_hhdet_in_new!T83)</f>
        <v>63.344987170058346</v>
      </c>
      <c r="U86" s="98">
        <f>IF(RES_hhdet_in_fec!U86=0,0,RES_hhdet_in_fec!U86*1000*11630/RES_hhdet_in_new!U83)</f>
        <v>0</v>
      </c>
      <c r="V86" s="98">
        <f>IF(RES_hhdet_in_fec!V86=0,0,RES_hhdet_in_fec!V86*1000*11630/RES_hhdet_in_new!V83)</f>
        <v>0</v>
      </c>
      <c r="W86" s="98">
        <f>IF(RES_hhdet_in_fec!W86=0,0,RES_hhdet_in_fec!W86*1000*11630/RES_hhdet_in_new!W83)</f>
        <v>68.440569939572441</v>
      </c>
      <c r="DA86" s="63" t="s">
        <v>4002</v>
      </c>
    </row>
    <row r="87" spans="1:105" ht="12" customHeight="1" x14ac:dyDescent="0.25">
      <c r="A87" s="121" t="s">
        <v>55</v>
      </c>
      <c r="B87" s="122"/>
      <c r="C87" s="122">
        <v>1548.4262543338853</v>
      </c>
      <c r="D87" s="122">
        <v>1516.9297362097816</v>
      </c>
      <c r="E87" s="122">
        <v>1396.6760362870696</v>
      </c>
      <c r="F87" s="122">
        <v>1522.5334571328701</v>
      </c>
      <c r="G87" s="122">
        <v>1486.9404662166489</v>
      </c>
      <c r="H87" s="122">
        <v>1465.9453864547149</v>
      </c>
      <c r="I87" s="122">
        <v>1217.1265635674592</v>
      </c>
      <c r="J87" s="122">
        <v>1212.3452382840085</v>
      </c>
      <c r="K87" s="122">
        <v>1169.8116522649018</v>
      </c>
      <c r="L87" s="122">
        <v>1221.855813152024</v>
      </c>
      <c r="M87" s="122">
        <v>1331.9642005509702</v>
      </c>
      <c r="N87" s="122">
        <v>1097.0309782554061</v>
      </c>
      <c r="O87" s="122">
        <v>1444.7766744513133</v>
      </c>
      <c r="P87" s="122">
        <v>1765.8510516076763</v>
      </c>
      <c r="Q87" s="122">
        <v>1368.8771847886248</v>
      </c>
      <c r="R87" s="122">
        <v>1006.1679609116035</v>
      </c>
      <c r="S87" s="122">
        <v>1017.3588478462641</v>
      </c>
      <c r="T87" s="122">
        <v>1277.5801989925958</v>
      </c>
      <c r="U87" s="122">
        <v>0</v>
      </c>
      <c r="V87" s="122">
        <v>0</v>
      </c>
      <c r="W87" s="122">
        <v>1038.0989695009087</v>
      </c>
      <c r="DA87" s="130" t="s">
        <v>4003</v>
      </c>
    </row>
    <row r="88" spans="1:105" ht="12" customHeight="1" x14ac:dyDescent="0.25">
      <c r="A88" s="97" t="s">
        <v>132</v>
      </c>
      <c r="B88" s="98"/>
      <c r="C88" s="98">
        <v>1702.1194421207908</v>
      </c>
      <c r="D88" s="98">
        <v>1673.5321340348974</v>
      </c>
      <c r="E88" s="98">
        <v>1619.5043442270428</v>
      </c>
      <c r="F88" s="98">
        <v>1563.3107541670945</v>
      </c>
      <c r="G88" s="98">
        <v>1459.141213714028</v>
      </c>
      <c r="H88" s="98">
        <v>1459.0499080090135</v>
      </c>
      <c r="I88" s="98">
        <v>1288.4110750953412</v>
      </c>
      <c r="J88" s="98">
        <v>1301.9397956707296</v>
      </c>
      <c r="K88" s="98">
        <v>1277.6077540532049</v>
      </c>
      <c r="L88" s="98">
        <v>1402.5474562301169</v>
      </c>
      <c r="M88" s="98">
        <v>1500.9261746680545</v>
      </c>
      <c r="N88" s="98">
        <v>1106.214069075724</v>
      </c>
      <c r="O88" s="98">
        <v>920.49906947461727</v>
      </c>
      <c r="P88" s="98">
        <v>1654.4448267834005</v>
      </c>
      <c r="Q88" s="98">
        <v>1439.1278019212971</v>
      </c>
      <c r="R88" s="98">
        <v>1008.6629061226625</v>
      </c>
      <c r="S88" s="98">
        <v>1018.1416322379548</v>
      </c>
      <c r="T88" s="98">
        <v>1310.7722411094012</v>
      </c>
      <c r="U88" s="98">
        <v>0</v>
      </c>
      <c r="V88" s="98">
        <v>0</v>
      </c>
      <c r="W88" s="98">
        <v>1038.6397098302941</v>
      </c>
      <c r="DA88" s="63" t="s">
        <v>4004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1127.05427099076</v>
      </c>
      <c r="K89" s="98">
        <v>1107.0515709598219</v>
      </c>
      <c r="L89" s="98">
        <v>1232.4094767309173</v>
      </c>
      <c r="M89" s="98">
        <v>1331.6193901319712</v>
      </c>
      <c r="N89" s="98">
        <v>979.07513085617995</v>
      </c>
      <c r="O89" s="98">
        <v>0</v>
      </c>
      <c r="P89" s="98">
        <v>1518.0220263527656</v>
      </c>
      <c r="Q89" s="98">
        <v>1294.6826334328268</v>
      </c>
      <c r="R89" s="98">
        <v>0</v>
      </c>
      <c r="S89" s="98">
        <v>927.33864280183707</v>
      </c>
      <c r="T89" s="98">
        <v>1211.1438218189649</v>
      </c>
      <c r="U89" s="98">
        <v>0</v>
      </c>
      <c r="V89" s="98">
        <v>0</v>
      </c>
      <c r="W89" s="98">
        <v>981.59160508010655</v>
      </c>
      <c r="DA89" s="63" t="s">
        <v>4005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649.11244888406327</v>
      </c>
      <c r="K90" s="101">
        <v>602.94212759368349</v>
      </c>
      <c r="L90" s="101">
        <v>691.7931989101105</v>
      </c>
      <c r="M90" s="101">
        <v>754.10990904433379</v>
      </c>
      <c r="N90" s="101">
        <v>517.60884624176492</v>
      </c>
      <c r="O90" s="101">
        <v>0</v>
      </c>
      <c r="P90" s="101">
        <v>970.03350937106916</v>
      </c>
      <c r="Q90" s="101">
        <v>667.26581441274823</v>
      </c>
      <c r="R90" s="101">
        <v>0</v>
      </c>
      <c r="S90" s="101">
        <v>452.57128624350099</v>
      </c>
      <c r="T90" s="101">
        <v>623.00425497926142</v>
      </c>
      <c r="U90" s="101">
        <v>0</v>
      </c>
      <c r="V90" s="101">
        <v>0</v>
      </c>
      <c r="W90" s="101">
        <v>519.62540804568005</v>
      </c>
      <c r="DA90" s="131" t="s">
        <v>4006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477.94182210669669</v>
      </c>
      <c r="K91" s="104">
        <v>504.10944336613824</v>
      </c>
      <c r="L91" s="104">
        <v>540.61627782080677</v>
      </c>
      <c r="M91" s="104">
        <v>577.50948108763737</v>
      </c>
      <c r="N91" s="104">
        <v>461.46628461441492</v>
      </c>
      <c r="O91" s="104">
        <v>0</v>
      </c>
      <c r="P91" s="104">
        <v>547.98851698169642</v>
      </c>
      <c r="Q91" s="104">
        <v>627.41681902007883</v>
      </c>
      <c r="R91" s="104">
        <v>0</v>
      </c>
      <c r="S91" s="104">
        <v>474.76735655833608</v>
      </c>
      <c r="T91" s="104">
        <v>588.13956683970355</v>
      </c>
      <c r="U91" s="104">
        <v>0</v>
      </c>
      <c r="V91" s="104">
        <v>0</v>
      </c>
      <c r="W91" s="104">
        <v>461.9661970344265</v>
      </c>
      <c r="DA91" s="132" t="s">
        <v>4007</v>
      </c>
    </row>
    <row r="92" spans="1:105" ht="12" customHeight="1" x14ac:dyDescent="0.25">
      <c r="A92" s="106" t="s">
        <v>124</v>
      </c>
      <c r="B92" s="101"/>
      <c r="C92" s="101">
        <v>1870.3237167633943</v>
      </c>
      <c r="D92" s="101">
        <v>1390.1013528962785</v>
      </c>
      <c r="E92" s="101">
        <v>606.64127948993314</v>
      </c>
      <c r="F92" s="101">
        <v>1411.3848250104759</v>
      </c>
      <c r="G92" s="101">
        <v>2033.914675542446</v>
      </c>
      <c r="H92" s="101">
        <v>2091.575329978768</v>
      </c>
      <c r="I92" s="101">
        <v>890.66113949799876</v>
      </c>
      <c r="J92" s="101">
        <v>768.83627459785669</v>
      </c>
      <c r="K92" s="101">
        <v>1959.089632188804</v>
      </c>
      <c r="L92" s="101">
        <v>2108.4207268612568</v>
      </c>
      <c r="M92" s="101">
        <v>1071.1548333976491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4008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4009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4010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4011</v>
      </c>
    </row>
    <row r="96" spans="1:105" ht="12" customHeight="1" x14ac:dyDescent="0.25">
      <c r="A96" s="106" t="s">
        <v>122</v>
      </c>
      <c r="B96" s="101"/>
      <c r="C96" s="101">
        <v>1547.4633056788327</v>
      </c>
      <c r="D96" s="101">
        <v>1567.4696891477683</v>
      </c>
      <c r="E96" s="101">
        <v>1540.0264431020023</v>
      </c>
      <c r="F96" s="101">
        <v>1554.3292558790738</v>
      </c>
      <c r="G96" s="101">
        <v>1481.9920563421972</v>
      </c>
      <c r="H96" s="101">
        <v>1407.3447286970454</v>
      </c>
      <c r="I96" s="101">
        <v>1405.803274575457</v>
      </c>
      <c r="J96" s="101">
        <v>0</v>
      </c>
      <c r="K96" s="101">
        <v>0</v>
      </c>
      <c r="L96" s="101">
        <v>1197.0544849339137</v>
      </c>
      <c r="M96" s="101">
        <v>1414.0398954481066</v>
      </c>
      <c r="N96" s="101">
        <v>1193.7980497683002</v>
      </c>
      <c r="O96" s="101">
        <v>1607.2830167097925</v>
      </c>
      <c r="P96" s="101">
        <v>1967.297323152203</v>
      </c>
      <c r="Q96" s="101">
        <v>0</v>
      </c>
      <c r="R96" s="101">
        <v>0</v>
      </c>
      <c r="S96" s="101">
        <v>0</v>
      </c>
      <c r="T96" s="101">
        <v>1226.6560685326006</v>
      </c>
      <c r="U96" s="101">
        <v>0</v>
      </c>
      <c r="V96" s="101">
        <v>0</v>
      </c>
      <c r="W96" s="101">
        <v>0</v>
      </c>
      <c r="DA96" s="131" t="s">
        <v>4012</v>
      </c>
    </row>
    <row r="97" spans="1:105" ht="12" customHeight="1" x14ac:dyDescent="0.25">
      <c r="A97" s="107" t="s">
        <v>121</v>
      </c>
      <c r="B97" s="104"/>
      <c r="C97" s="104">
        <v>1310.957673524335</v>
      </c>
      <c r="D97" s="104">
        <v>1330.2747297458036</v>
      </c>
      <c r="E97" s="104">
        <v>1307.6202087621709</v>
      </c>
      <c r="F97" s="104">
        <v>1323.857894649999</v>
      </c>
      <c r="G97" s="104">
        <v>1262.6210715128075</v>
      </c>
      <c r="H97" s="104">
        <v>1194.187134917194</v>
      </c>
      <c r="I97" s="104">
        <v>1196.9199705652079</v>
      </c>
      <c r="J97" s="104">
        <v>1198.4789392529278</v>
      </c>
      <c r="K97" s="104">
        <v>1073.2842561256773</v>
      </c>
      <c r="L97" s="104">
        <v>1007.9858168412514</v>
      </c>
      <c r="M97" s="104">
        <v>1207.2319305526144</v>
      </c>
      <c r="N97" s="104">
        <v>1011.7654304793111</v>
      </c>
      <c r="O97" s="104">
        <v>1405.4356642953294</v>
      </c>
      <c r="P97" s="104">
        <v>1753.1729181557923</v>
      </c>
      <c r="Q97" s="104">
        <v>1009.6061465959114</v>
      </c>
      <c r="R97" s="104">
        <v>1004.4445901789077</v>
      </c>
      <c r="S97" s="104">
        <v>0</v>
      </c>
      <c r="T97" s="104">
        <v>1089.3611238314913</v>
      </c>
      <c r="U97" s="104">
        <v>0</v>
      </c>
      <c r="V97" s="104">
        <v>0</v>
      </c>
      <c r="W97" s="104">
        <v>0</v>
      </c>
      <c r="DA97" s="132" t="s">
        <v>4013</v>
      </c>
    </row>
    <row r="98" spans="1:105" ht="12" customHeight="1" x14ac:dyDescent="0.25">
      <c r="A98" s="108" t="s">
        <v>53</v>
      </c>
      <c r="B98" s="98"/>
      <c r="C98" s="98">
        <v>770.59333182675334</v>
      </c>
      <c r="D98" s="98">
        <v>784.33535229088147</v>
      </c>
      <c r="E98" s="98">
        <v>768.87131215062834</v>
      </c>
      <c r="F98" s="98">
        <v>786.3153394117727</v>
      </c>
      <c r="G98" s="98">
        <v>747.88094343230568</v>
      </c>
      <c r="H98" s="98">
        <v>692.24678213226787</v>
      </c>
      <c r="I98" s="98">
        <v>701.44328557910251</v>
      </c>
      <c r="J98" s="98">
        <v>700.34324569238083</v>
      </c>
      <c r="K98" s="98">
        <v>595.12669283075547</v>
      </c>
      <c r="L98" s="98">
        <v>544.26907074149676</v>
      </c>
      <c r="M98" s="98">
        <v>691.39285856707716</v>
      </c>
      <c r="N98" s="98">
        <v>544.72744916262184</v>
      </c>
      <c r="O98" s="98">
        <v>865.24078833920794</v>
      </c>
      <c r="P98" s="98">
        <v>1146.5795784754011</v>
      </c>
      <c r="Q98" s="98">
        <v>497.03214279374305</v>
      </c>
      <c r="R98" s="98">
        <v>484.38006026918151</v>
      </c>
      <c r="S98" s="98">
        <v>0</v>
      </c>
      <c r="T98" s="98">
        <v>586.0574883569509</v>
      </c>
      <c r="U98" s="98">
        <v>0</v>
      </c>
      <c r="V98" s="98">
        <v>0</v>
      </c>
      <c r="W98" s="98">
        <v>0</v>
      </c>
      <c r="DA98" s="63" t="s">
        <v>4014</v>
      </c>
    </row>
    <row r="99" spans="1:105" ht="12" customHeight="1" x14ac:dyDescent="0.25">
      <c r="A99" s="108" t="s">
        <v>52</v>
      </c>
      <c r="B99" s="98"/>
      <c r="C99" s="98">
        <v>540.36434169758172</v>
      </c>
      <c r="D99" s="98">
        <v>545.93937745492201</v>
      </c>
      <c r="E99" s="98">
        <v>538.74889661154259</v>
      </c>
      <c r="F99" s="98">
        <v>537.54255523822656</v>
      </c>
      <c r="G99" s="98">
        <v>514.74012808050179</v>
      </c>
      <c r="H99" s="98">
        <v>501.94035278492623</v>
      </c>
      <c r="I99" s="98">
        <v>495.47668498610511</v>
      </c>
      <c r="J99" s="98">
        <v>498.13569356054711</v>
      </c>
      <c r="K99" s="98">
        <v>478.15756329492183</v>
      </c>
      <c r="L99" s="98">
        <v>463.71674609975474</v>
      </c>
      <c r="M99" s="98">
        <v>515.8390719855372</v>
      </c>
      <c r="N99" s="98">
        <v>467.03798131668924</v>
      </c>
      <c r="O99" s="98">
        <v>540.19487595612111</v>
      </c>
      <c r="P99" s="98">
        <v>606.5933396803913</v>
      </c>
      <c r="Q99" s="98">
        <v>512.57400380216814</v>
      </c>
      <c r="R99" s="98">
        <v>520.06452990972628</v>
      </c>
      <c r="S99" s="98">
        <v>0</v>
      </c>
      <c r="T99" s="98">
        <v>503.30363547454039</v>
      </c>
      <c r="U99" s="98">
        <v>0</v>
      </c>
      <c r="V99" s="98">
        <v>0</v>
      </c>
      <c r="W99" s="98">
        <v>0</v>
      </c>
      <c r="DA99" s="63" t="s">
        <v>4015</v>
      </c>
    </row>
    <row r="100" spans="1:105" ht="12" customHeight="1" x14ac:dyDescent="0.25">
      <c r="A100" s="121" t="s">
        <v>54</v>
      </c>
      <c r="B100" s="122"/>
      <c r="C100" s="122">
        <v>729.9641105905248</v>
      </c>
      <c r="D100" s="122">
        <v>744.92275875187318</v>
      </c>
      <c r="E100" s="122">
        <v>708.74500138910491</v>
      </c>
      <c r="F100" s="122">
        <v>725.49633300328082</v>
      </c>
      <c r="G100" s="122">
        <v>878.49759246615872</v>
      </c>
      <c r="H100" s="122">
        <v>793.74410636449295</v>
      </c>
      <c r="I100" s="122">
        <v>700.08883150749773</v>
      </c>
      <c r="J100" s="122">
        <v>730.39152023111546</v>
      </c>
      <c r="K100" s="122">
        <v>813.85853947599662</v>
      </c>
      <c r="L100" s="122">
        <v>609.19889694770939</v>
      </c>
      <c r="M100" s="122">
        <v>810.6674048911608</v>
      </c>
      <c r="N100" s="122">
        <v>802.45957559829094</v>
      </c>
      <c r="O100" s="122">
        <v>816.99983274003307</v>
      </c>
      <c r="P100" s="122">
        <v>864.73359784036086</v>
      </c>
      <c r="Q100" s="122">
        <v>584.65518046662351</v>
      </c>
      <c r="R100" s="122">
        <v>601.24997802595749</v>
      </c>
      <c r="S100" s="122">
        <v>518.593575203304</v>
      </c>
      <c r="T100" s="122">
        <v>594.09882267718672</v>
      </c>
      <c r="U100" s="122">
        <v>0</v>
      </c>
      <c r="V100" s="122">
        <v>0</v>
      </c>
      <c r="W100" s="122">
        <v>316.71246868474486</v>
      </c>
      <c r="DA100" s="130" t="s">
        <v>4016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4017</v>
      </c>
    </row>
    <row r="102" spans="1:105" ht="12" customHeight="1" x14ac:dyDescent="0.25">
      <c r="A102" s="97" t="s">
        <v>50</v>
      </c>
      <c r="B102" s="98"/>
      <c r="C102" s="98">
        <v>1172.5485110857221</v>
      </c>
      <c r="D102" s="98">
        <v>0</v>
      </c>
      <c r="E102" s="98">
        <v>0</v>
      </c>
      <c r="F102" s="98">
        <v>815.75772512227093</v>
      </c>
      <c r="G102" s="98">
        <v>1088.754265840186</v>
      </c>
      <c r="H102" s="98">
        <v>1158.2348294640128</v>
      </c>
      <c r="I102" s="98">
        <v>0</v>
      </c>
      <c r="J102" s="98">
        <v>553.39777246840231</v>
      </c>
      <c r="K102" s="98">
        <v>1266.6769686845466</v>
      </c>
      <c r="L102" s="98">
        <v>1103.7489040060539</v>
      </c>
      <c r="M102" s="98">
        <v>733.52008356621934</v>
      </c>
      <c r="N102" s="98">
        <v>583.86940705342022</v>
      </c>
      <c r="O102" s="98">
        <v>838.52058564067249</v>
      </c>
      <c r="P102" s="98">
        <v>1014.295592537945</v>
      </c>
      <c r="Q102" s="98">
        <v>825.20407188202159</v>
      </c>
      <c r="R102" s="98">
        <v>818.45181367333612</v>
      </c>
      <c r="S102" s="98">
        <v>628.02454610231757</v>
      </c>
      <c r="T102" s="98">
        <v>693.85932884742033</v>
      </c>
      <c r="U102" s="98">
        <v>0</v>
      </c>
      <c r="V102" s="98">
        <v>0</v>
      </c>
      <c r="W102" s="98">
        <v>0</v>
      </c>
      <c r="DA102" s="63" t="s">
        <v>4018</v>
      </c>
    </row>
    <row r="103" spans="1:105" ht="12" customHeight="1" x14ac:dyDescent="0.25">
      <c r="A103" s="109" t="s">
        <v>120</v>
      </c>
      <c r="B103" s="33"/>
      <c r="C103" s="33">
        <v>701.8229059347608</v>
      </c>
      <c r="D103" s="33">
        <v>744.92275875187318</v>
      </c>
      <c r="E103" s="33">
        <v>708.74500138910491</v>
      </c>
      <c r="F103" s="33">
        <v>713.16554173019495</v>
      </c>
      <c r="G103" s="33">
        <v>690.5690613973378</v>
      </c>
      <c r="H103" s="33">
        <v>676.02920357359744</v>
      </c>
      <c r="I103" s="33">
        <v>700.08883150749773</v>
      </c>
      <c r="J103" s="33">
        <v>735.27104711179175</v>
      </c>
      <c r="K103" s="33">
        <v>702.71219776117061</v>
      </c>
      <c r="L103" s="33">
        <v>606.00825174088152</v>
      </c>
      <c r="M103" s="33">
        <v>811.9567751640011</v>
      </c>
      <c r="N103" s="33">
        <v>809.35516451137835</v>
      </c>
      <c r="O103" s="33">
        <v>815.53458998935139</v>
      </c>
      <c r="P103" s="33">
        <v>850.40562487743841</v>
      </c>
      <c r="Q103" s="33">
        <v>580.83019809429391</v>
      </c>
      <c r="R103" s="33">
        <v>585.04553691596664</v>
      </c>
      <c r="S103" s="33">
        <v>507.12937825197872</v>
      </c>
      <c r="T103" s="33">
        <v>585.02968575262003</v>
      </c>
      <c r="U103" s="33">
        <v>0</v>
      </c>
      <c r="V103" s="33">
        <v>0</v>
      </c>
      <c r="W103" s="33">
        <v>316.71246868474486</v>
      </c>
      <c r="DA103" s="60" t="s">
        <v>4019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4020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4021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4022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4023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4024</v>
      </c>
    </row>
    <row r="110" spans="1:105" ht="12" customHeight="1" x14ac:dyDescent="0.25">
      <c r="A110" s="97" t="s">
        <v>53</v>
      </c>
      <c r="B110" s="98"/>
      <c r="C110" s="98">
        <f>IF(RES_hhdet_in_fec!C110=0,0,RES_hhdet_in_fec!C110*1000*11630/RES_hhdet_in_new!C107)</f>
        <v>0</v>
      </c>
      <c r="D110" s="98">
        <f>IF(RES_hhdet_in_fec!D110=0,0,RES_hhdet_in_fec!D110*1000*11630/RES_hhdet_in_new!D107)</f>
        <v>0</v>
      </c>
      <c r="E110" s="98">
        <f>IF(RES_hhdet_in_fec!E110=0,0,RES_hhdet_in_fec!E110*1000*11630/RES_hhdet_in_new!E107)</f>
        <v>0</v>
      </c>
      <c r="F110" s="98">
        <f>IF(RES_hhdet_in_fec!F110=0,0,RES_hhdet_in_fec!F110*1000*11630/RES_hhdet_in_new!F107)</f>
        <v>0</v>
      </c>
      <c r="G110" s="98">
        <f>IF(RES_hhdet_in_fec!G110=0,0,RES_hhdet_in_fec!G110*1000*11630/RES_hhdet_in_new!G107)</f>
        <v>0</v>
      </c>
      <c r="H110" s="98">
        <f>IF(RES_hhdet_in_fec!H110=0,0,RES_hhdet_in_fec!H110*1000*11630/RES_hhdet_in_new!H107)</f>
        <v>0</v>
      </c>
      <c r="I110" s="98">
        <f>IF(RES_hhdet_in_fec!I110=0,0,RES_hhdet_in_fec!I110*1000*11630/RES_hhdet_in_new!I107)</f>
        <v>0</v>
      </c>
      <c r="J110" s="98">
        <f>IF(RES_hhdet_in_fec!J110=0,0,RES_hhdet_in_fec!J110*1000*11630/RES_hhdet_in_new!J107)</f>
        <v>0</v>
      </c>
      <c r="K110" s="98">
        <f>IF(RES_hhdet_in_fec!K110=0,0,RES_hhdet_in_fec!K110*1000*11630/RES_hhdet_in_new!K107)</f>
        <v>0</v>
      </c>
      <c r="L110" s="98">
        <f>IF(RES_hhdet_in_fec!L110=0,0,RES_hhdet_in_fec!L110*1000*11630/RES_hhdet_in_new!L107)</f>
        <v>0</v>
      </c>
      <c r="M110" s="98">
        <f>IF(RES_hhdet_in_fec!M110=0,0,RES_hhdet_in_fec!M110*1000*11630/RES_hhdet_in_new!M107)</f>
        <v>0</v>
      </c>
      <c r="N110" s="98">
        <f>IF(RES_hhdet_in_fec!N110=0,0,RES_hhdet_in_fec!N110*1000*11630/RES_hhdet_in_new!N107)</f>
        <v>0</v>
      </c>
      <c r="O110" s="98">
        <f>IF(RES_hhdet_in_fec!O110=0,0,RES_hhdet_in_fec!O110*1000*11630/RES_hhdet_in_new!O107)</f>
        <v>0</v>
      </c>
      <c r="P110" s="98">
        <f>IF(RES_hhdet_in_fec!P110=0,0,RES_hhdet_in_fec!P110*1000*11630/RES_hhdet_in_new!P107)</f>
        <v>0</v>
      </c>
      <c r="Q110" s="98">
        <f>IF(RES_hhdet_in_fec!Q110=0,0,RES_hhdet_in_fec!Q110*1000*11630/RES_hhdet_in_new!Q107)</f>
        <v>0</v>
      </c>
      <c r="R110" s="98">
        <f>IF(RES_hhdet_in_fec!R110=0,0,RES_hhdet_in_fec!R110*1000*11630/RES_hhdet_in_new!R107)</f>
        <v>0</v>
      </c>
      <c r="S110" s="98">
        <f>IF(RES_hhdet_in_fec!S110=0,0,RES_hhdet_in_fec!S110*1000*11630/RES_hhdet_in_new!S107)</f>
        <v>0</v>
      </c>
      <c r="T110" s="98">
        <f>IF(RES_hhdet_in_fec!T110=0,0,RES_hhdet_in_fec!T110*1000*11630/RES_hhdet_in_new!T107)</f>
        <v>0</v>
      </c>
      <c r="U110" s="98">
        <f>IF(RES_hhdet_in_fec!U110=0,0,RES_hhdet_in_fec!U110*1000*11630/RES_hhdet_in_new!U107)</f>
        <v>0</v>
      </c>
      <c r="V110" s="98">
        <f>IF(RES_hhdet_in_fec!V110=0,0,RES_hhdet_in_fec!V110*1000*11630/RES_hhdet_in_new!V107)</f>
        <v>0</v>
      </c>
      <c r="W110" s="98">
        <f>IF(RES_hhdet_in_fec!W110=0,0,RES_hhdet_in_fec!W110*1000*11630/RES_hhdet_in_new!W107)</f>
        <v>0</v>
      </c>
      <c r="DA110" s="63" t="s">
        <v>4025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4026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4027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4028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4029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4030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4031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4032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4033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4034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4035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4036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4037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4038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4039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4040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4041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4042</v>
      </c>
    </row>
    <row r="129" spans="1:105" ht="12" customHeight="1" x14ac:dyDescent="0.25">
      <c r="A129" s="97" t="s">
        <v>53</v>
      </c>
      <c r="B129" s="98"/>
      <c r="C129" s="98">
        <f>IF(RES_hhdet_in_fec!C129=0,0,RES_hhdet_in_fec!C129*1000*11630/RES_hhdet_in_new!C126)</f>
        <v>0</v>
      </c>
      <c r="D129" s="98">
        <f>IF(RES_hhdet_in_fec!D129=0,0,RES_hhdet_in_fec!D129*1000*11630/RES_hhdet_in_new!D126)</f>
        <v>0</v>
      </c>
      <c r="E129" s="98">
        <f>IF(RES_hhdet_in_fec!E129=0,0,RES_hhdet_in_fec!E129*1000*11630/RES_hhdet_in_new!E126)</f>
        <v>0</v>
      </c>
      <c r="F129" s="98">
        <f>IF(RES_hhdet_in_fec!F129=0,0,RES_hhdet_in_fec!F129*1000*11630/RES_hhdet_in_new!F126)</f>
        <v>0</v>
      </c>
      <c r="G129" s="98">
        <f>IF(RES_hhdet_in_fec!G129=0,0,RES_hhdet_in_fec!G129*1000*11630/RES_hhdet_in_new!G126)</f>
        <v>0</v>
      </c>
      <c r="H129" s="98">
        <f>IF(RES_hhdet_in_fec!H129=0,0,RES_hhdet_in_fec!H129*1000*11630/RES_hhdet_in_new!H126)</f>
        <v>0</v>
      </c>
      <c r="I129" s="98">
        <f>IF(RES_hhdet_in_fec!I129=0,0,RES_hhdet_in_fec!I129*1000*11630/RES_hhdet_in_new!I126)</f>
        <v>0</v>
      </c>
      <c r="J129" s="98">
        <f>IF(RES_hhdet_in_fec!J129=0,0,RES_hhdet_in_fec!J129*1000*11630/RES_hhdet_in_new!J126)</f>
        <v>0</v>
      </c>
      <c r="K129" s="98">
        <f>IF(RES_hhdet_in_fec!K129=0,0,RES_hhdet_in_fec!K129*1000*11630/RES_hhdet_in_new!K126)</f>
        <v>0</v>
      </c>
      <c r="L129" s="98">
        <f>IF(RES_hhdet_in_fec!L129=0,0,RES_hhdet_in_fec!L129*1000*11630/RES_hhdet_in_new!L126)</f>
        <v>0</v>
      </c>
      <c r="M129" s="98">
        <f>IF(RES_hhdet_in_fec!M129=0,0,RES_hhdet_in_fec!M129*1000*11630/RES_hhdet_in_new!M126)</f>
        <v>0</v>
      </c>
      <c r="N129" s="98">
        <f>IF(RES_hhdet_in_fec!N129=0,0,RES_hhdet_in_fec!N129*1000*11630/RES_hhdet_in_new!N126)</f>
        <v>0</v>
      </c>
      <c r="O129" s="98">
        <f>IF(RES_hhdet_in_fec!O129=0,0,RES_hhdet_in_fec!O129*1000*11630/RES_hhdet_in_new!O126)</f>
        <v>0</v>
      </c>
      <c r="P129" s="98">
        <f>IF(RES_hhdet_in_fec!P129=0,0,RES_hhdet_in_fec!P129*1000*11630/RES_hhdet_in_new!P126)</f>
        <v>0</v>
      </c>
      <c r="Q129" s="98">
        <f>IF(RES_hhdet_in_fec!Q129=0,0,RES_hhdet_in_fec!Q129*1000*11630/RES_hhdet_in_new!Q126)</f>
        <v>0</v>
      </c>
      <c r="R129" s="98">
        <f>IF(RES_hhdet_in_fec!R129=0,0,RES_hhdet_in_fec!R129*1000*11630/RES_hhdet_in_new!R126)</f>
        <v>0</v>
      </c>
      <c r="S129" s="98">
        <f>IF(RES_hhdet_in_fec!S129=0,0,RES_hhdet_in_fec!S129*1000*11630/RES_hhdet_in_new!S126)</f>
        <v>0</v>
      </c>
      <c r="T129" s="98">
        <f>IF(RES_hhdet_in_fec!T129=0,0,RES_hhdet_in_fec!T129*1000*11630/RES_hhdet_in_new!T126)</f>
        <v>0</v>
      </c>
      <c r="U129" s="98">
        <f>IF(RES_hhdet_in_fec!U129=0,0,RES_hhdet_in_fec!U129*1000*11630/RES_hhdet_in_new!U126)</f>
        <v>0</v>
      </c>
      <c r="V129" s="98">
        <f>IF(RES_hhdet_in_fec!V129=0,0,RES_hhdet_in_fec!V129*1000*11630/RES_hhdet_in_new!V126)</f>
        <v>0</v>
      </c>
      <c r="W129" s="98">
        <f>IF(RES_hhdet_in_fec!W129=0,0,RES_hhdet_in_fec!W129*1000*11630/RES_hhdet_in_new!W126)</f>
        <v>0</v>
      </c>
      <c r="DA129" s="63" t="s">
        <v>4043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4044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4045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4046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4047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4048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4049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4050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4051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4052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4053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4054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4055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11203.991567279958</v>
      </c>
      <c r="D143" s="117">
        <f t="shared" si="49"/>
        <v>9692.5351623132683</v>
      </c>
      <c r="E143" s="117">
        <f t="shared" si="49"/>
        <v>10777.866867571936</v>
      </c>
      <c r="F143" s="117">
        <f t="shared" si="49"/>
        <v>9628.0456919340158</v>
      </c>
      <c r="G143" s="117">
        <f t="shared" si="49"/>
        <v>9144.7609942294894</v>
      </c>
      <c r="H143" s="117">
        <f t="shared" si="49"/>
        <v>8383.6775199204658</v>
      </c>
      <c r="I143" s="117">
        <f t="shared" si="49"/>
        <v>6945.4980805669511</v>
      </c>
      <c r="J143" s="117">
        <f t="shared" si="49"/>
        <v>7363.2257301117888</v>
      </c>
      <c r="K143" s="117">
        <f t="shared" si="49"/>
        <v>7160.1974951958546</v>
      </c>
      <c r="L143" s="117">
        <f t="shared" si="49"/>
        <v>6489.2526650340133</v>
      </c>
      <c r="M143" s="117">
        <f t="shared" si="49"/>
        <v>6298.6536275356948</v>
      </c>
      <c r="N143" s="117">
        <f t="shared" si="49"/>
        <v>5837.1407192702609</v>
      </c>
      <c r="O143" s="117">
        <f t="shared" si="49"/>
        <v>5739.6234304625423</v>
      </c>
      <c r="P143" s="117">
        <f t="shared" si="49"/>
        <v>5997.4927668892979</v>
      </c>
      <c r="Q143" s="117">
        <f t="shared" si="49"/>
        <v>4865.0810680643845</v>
      </c>
      <c r="R143" s="117">
        <f t="shared" ref="R143:V143" si="50">R144+R146+R148+R157</f>
        <v>4716.1640691576049</v>
      </c>
      <c r="S143" s="117">
        <f t="shared" si="50"/>
        <v>4470.9489206598819</v>
      </c>
      <c r="T143" s="117">
        <f t="shared" si="50"/>
        <v>4429.3179913079075</v>
      </c>
      <c r="U143" s="117">
        <f t="shared" si="50"/>
        <v>4357.2200231320894</v>
      </c>
      <c r="V143" s="117">
        <f t="shared" si="50"/>
        <v>3794.6379232814925</v>
      </c>
      <c r="W143" s="117">
        <f t="shared" ref="W143" si="51">W144+W146+W148+W157</f>
        <v>3579.4171956350979</v>
      </c>
      <c r="DA143" s="129" t="s">
        <v>4056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8769.1423022198269</v>
      </c>
      <c r="D144" s="122">
        <f t="shared" si="52"/>
        <v>7463.0553735443191</v>
      </c>
      <c r="E144" s="122">
        <f t="shared" si="52"/>
        <v>8303.8909540625482</v>
      </c>
      <c r="F144" s="122">
        <f t="shared" si="52"/>
        <v>7386.1267298921475</v>
      </c>
      <c r="G144" s="122">
        <f t="shared" si="52"/>
        <v>6757.4978614173624</v>
      </c>
      <c r="H144" s="122">
        <f t="shared" si="52"/>
        <v>5761.8535210760911</v>
      </c>
      <c r="I144" s="122">
        <f t="shared" si="52"/>
        <v>4838.0857395199373</v>
      </c>
      <c r="J144" s="122">
        <f t="shared" si="52"/>
        <v>5258.2872097575491</v>
      </c>
      <c r="K144" s="122">
        <f t="shared" si="52"/>
        <v>5048.8103068459923</v>
      </c>
      <c r="L144" s="122">
        <f t="shared" si="52"/>
        <v>4479.2729962342473</v>
      </c>
      <c r="M144" s="122">
        <f t="shared" si="52"/>
        <v>3947.7266919963345</v>
      </c>
      <c r="N144" s="122">
        <f t="shared" si="52"/>
        <v>3700.8017087599505</v>
      </c>
      <c r="O144" s="122">
        <f t="shared" si="52"/>
        <v>3168.8196159954678</v>
      </c>
      <c r="P144" s="122">
        <f t="shared" si="52"/>
        <v>3013.2314907663999</v>
      </c>
      <c r="Q144" s="122">
        <f t="shared" si="52"/>
        <v>3043.908810627222</v>
      </c>
      <c r="R144" s="122">
        <f t="shared" si="52"/>
        <v>2895.2208741296081</v>
      </c>
      <c r="S144" s="122">
        <f t="shared" si="52"/>
        <v>2752.6593689899228</v>
      </c>
      <c r="T144" s="122">
        <f t="shared" si="52"/>
        <v>2535.6917240643393</v>
      </c>
      <c r="U144" s="122">
        <f t="shared" si="52"/>
        <v>2231.0844023554964</v>
      </c>
      <c r="V144" s="122">
        <f t="shared" si="52"/>
        <v>2143.7249767956732</v>
      </c>
      <c r="W144" s="122">
        <f t="shared" si="52"/>
        <v>1995.8044097687107</v>
      </c>
      <c r="DA144" s="130" t="s">
        <v>4057</v>
      </c>
    </row>
    <row r="145" spans="1:105" ht="12" customHeight="1" x14ac:dyDescent="0.25">
      <c r="A145" s="97" t="s">
        <v>53</v>
      </c>
      <c r="B145" s="98"/>
      <c r="C145" s="98">
        <v>8769.1423022198269</v>
      </c>
      <c r="D145" s="98">
        <v>7463.0553735443191</v>
      </c>
      <c r="E145" s="98">
        <v>8303.8909540625482</v>
      </c>
      <c r="F145" s="98">
        <v>7386.1267298921475</v>
      </c>
      <c r="G145" s="98">
        <v>6757.4978614173624</v>
      </c>
      <c r="H145" s="98">
        <v>5761.8535210760911</v>
      </c>
      <c r="I145" s="98">
        <v>4838.0857395199373</v>
      </c>
      <c r="J145" s="98">
        <v>5258.2872097575491</v>
      </c>
      <c r="K145" s="98">
        <v>5048.8103068459923</v>
      </c>
      <c r="L145" s="98">
        <v>4479.2729962342473</v>
      </c>
      <c r="M145" s="98">
        <v>3947.7266919963345</v>
      </c>
      <c r="N145" s="98">
        <v>3700.8017087599505</v>
      </c>
      <c r="O145" s="98">
        <v>3168.8196159954678</v>
      </c>
      <c r="P145" s="98">
        <v>3013.2314907663999</v>
      </c>
      <c r="Q145" s="98">
        <v>3043.908810627222</v>
      </c>
      <c r="R145" s="98">
        <v>2895.2208741296081</v>
      </c>
      <c r="S145" s="98">
        <v>2752.6593689899228</v>
      </c>
      <c r="T145" s="98">
        <v>2535.6917240643393</v>
      </c>
      <c r="U145" s="98">
        <v>2231.0844023554964</v>
      </c>
      <c r="V145" s="98">
        <v>2143.7249767956732</v>
      </c>
      <c r="W145" s="98">
        <v>1995.8044097687107</v>
      </c>
      <c r="DA145" s="63" t="s">
        <v>4058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185.56305344653595</v>
      </c>
      <c r="D146" s="122">
        <f t="shared" si="53"/>
        <v>0</v>
      </c>
      <c r="E146" s="122">
        <f t="shared" si="53"/>
        <v>419.50303534359699</v>
      </c>
      <c r="F146" s="122">
        <f t="shared" si="53"/>
        <v>0</v>
      </c>
      <c r="G146" s="122">
        <f t="shared" si="53"/>
        <v>52.17124365606486</v>
      </c>
      <c r="H146" s="122">
        <f t="shared" si="53"/>
        <v>367.82414566837667</v>
      </c>
      <c r="I146" s="122">
        <f t="shared" si="53"/>
        <v>216.13151115413098</v>
      </c>
      <c r="J146" s="122">
        <f t="shared" si="53"/>
        <v>207.09055481550419</v>
      </c>
      <c r="K146" s="122">
        <f t="shared" si="53"/>
        <v>219.70565324796263</v>
      </c>
      <c r="L146" s="122">
        <f t="shared" si="53"/>
        <v>255.12790744080289</v>
      </c>
      <c r="M146" s="122">
        <f t="shared" si="53"/>
        <v>228.46710640702051</v>
      </c>
      <c r="N146" s="122">
        <f t="shared" si="53"/>
        <v>237.82208107285527</v>
      </c>
      <c r="O146" s="122">
        <f t="shared" si="53"/>
        <v>233.54513982224657</v>
      </c>
      <c r="P146" s="122">
        <f t="shared" si="53"/>
        <v>227.44369272851785</v>
      </c>
      <c r="Q146" s="122">
        <f t="shared" si="53"/>
        <v>227.06111765240527</v>
      </c>
      <c r="R146" s="122">
        <f t="shared" si="53"/>
        <v>215.27023274461121</v>
      </c>
      <c r="S146" s="122">
        <f t="shared" si="53"/>
        <v>185.25653104350721</v>
      </c>
      <c r="T146" s="122">
        <f t="shared" si="53"/>
        <v>207.52142049130632</v>
      </c>
      <c r="U146" s="122">
        <f t="shared" si="53"/>
        <v>220.76285518710708</v>
      </c>
      <c r="V146" s="122">
        <f t="shared" si="53"/>
        <v>218.58507751267828</v>
      </c>
      <c r="W146" s="122">
        <f t="shared" si="53"/>
        <v>197.8041692844146</v>
      </c>
      <c r="DA146" s="130" t="s">
        <v>4059</v>
      </c>
    </row>
    <row r="147" spans="1:105" ht="12" customHeight="1" x14ac:dyDescent="0.25">
      <c r="A147" s="97" t="s">
        <v>53</v>
      </c>
      <c r="B147" s="98"/>
      <c r="C147" s="98">
        <f>IF(RES_hhdet_in_fec!C147=0,0,RES_hhdet_in_fec!C147*1000*11630/RES_hhdet_in_new!C145)</f>
        <v>185.56305344653595</v>
      </c>
      <c r="D147" s="98">
        <f>IF(RES_hhdet_in_fec!D147=0,0,RES_hhdet_in_fec!D147*1000*11630/RES_hhdet_in_new!D145)</f>
        <v>0</v>
      </c>
      <c r="E147" s="98">
        <f>IF(RES_hhdet_in_fec!E147=0,0,RES_hhdet_in_fec!E147*1000*11630/RES_hhdet_in_new!E145)</f>
        <v>419.50303534359699</v>
      </c>
      <c r="F147" s="98">
        <f>IF(RES_hhdet_in_fec!F147=0,0,RES_hhdet_in_fec!F147*1000*11630/RES_hhdet_in_new!F145)</f>
        <v>0</v>
      </c>
      <c r="G147" s="98">
        <f>IF(RES_hhdet_in_fec!G147=0,0,RES_hhdet_in_fec!G147*1000*11630/RES_hhdet_in_new!G145)</f>
        <v>52.17124365606486</v>
      </c>
      <c r="H147" s="98">
        <f>IF(RES_hhdet_in_fec!H147=0,0,RES_hhdet_in_fec!H147*1000*11630/RES_hhdet_in_new!H145)</f>
        <v>367.82414566837667</v>
      </c>
      <c r="I147" s="98">
        <f>IF(RES_hhdet_in_fec!I147=0,0,RES_hhdet_in_fec!I147*1000*11630/RES_hhdet_in_new!I145)</f>
        <v>216.13151115413098</v>
      </c>
      <c r="J147" s="98">
        <f>IF(RES_hhdet_in_fec!J147=0,0,RES_hhdet_in_fec!J147*1000*11630/RES_hhdet_in_new!J145)</f>
        <v>207.09055481550419</v>
      </c>
      <c r="K147" s="98">
        <f>IF(RES_hhdet_in_fec!K147=0,0,RES_hhdet_in_fec!K147*1000*11630/RES_hhdet_in_new!K145)</f>
        <v>219.70565324796263</v>
      </c>
      <c r="L147" s="98">
        <f>IF(RES_hhdet_in_fec!L147=0,0,RES_hhdet_in_fec!L147*1000*11630/RES_hhdet_in_new!L145)</f>
        <v>255.12790744080289</v>
      </c>
      <c r="M147" s="98">
        <f>IF(RES_hhdet_in_fec!M147=0,0,RES_hhdet_in_fec!M147*1000*11630/RES_hhdet_in_new!M145)</f>
        <v>228.46710640702051</v>
      </c>
      <c r="N147" s="98">
        <f>IF(RES_hhdet_in_fec!N147=0,0,RES_hhdet_in_fec!N147*1000*11630/RES_hhdet_in_new!N145)</f>
        <v>237.82208107285527</v>
      </c>
      <c r="O147" s="98">
        <f>IF(RES_hhdet_in_fec!O147=0,0,RES_hhdet_in_fec!O147*1000*11630/RES_hhdet_in_new!O145)</f>
        <v>233.54513982224657</v>
      </c>
      <c r="P147" s="98">
        <f>IF(RES_hhdet_in_fec!P147=0,0,RES_hhdet_in_fec!P147*1000*11630/RES_hhdet_in_new!P145)</f>
        <v>227.44369272851785</v>
      </c>
      <c r="Q147" s="98">
        <f>IF(RES_hhdet_in_fec!Q147=0,0,RES_hhdet_in_fec!Q147*1000*11630/RES_hhdet_in_new!Q145)</f>
        <v>227.06111765240527</v>
      </c>
      <c r="R147" s="98">
        <f>IF(RES_hhdet_in_fec!R147=0,0,RES_hhdet_in_fec!R147*1000*11630/RES_hhdet_in_new!R145)</f>
        <v>215.27023274461121</v>
      </c>
      <c r="S147" s="98">
        <f>IF(RES_hhdet_in_fec!S147=0,0,RES_hhdet_in_fec!S147*1000*11630/RES_hhdet_in_new!S145)</f>
        <v>185.25653104350721</v>
      </c>
      <c r="T147" s="98">
        <f>IF(RES_hhdet_in_fec!T147=0,0,RES_hhdet_in_fec!T147*1000*11630/RES_hhdet_in_new!T145)</f>
        <v>207.52142049130632</v>
      </c>
      <c r="U147" s="98">
        <f>IF(RES_hhdet_in_fec!U147=0,0,RES_hhdet_in_fec!U147*1000*11630/RES_hhdet_in_new!U145)</f>
        <v>220.76285518710708</v>
      </c>
      <c r="V147" s="98">
        <f>IF(RES_hhdet_in_fec!V147=0,0,RES_hhdet_in_fec!V147*1000*11630/RES_hhdet_in_new!V145)</f>
        <v>218.58507751267828</v>
      </c>
      <c r="W147" s="98">
        <f>IF(RES_hhdet_in_fec!W147=0,0,RES_hhdet_in_fec!W147*1000*11630/RES_hhdet_in_new!W145)</f>
        <v>197.8041692844146</v>
      </c>
      <c r="DA147" s="63" t="s">
        <v>4060</v>
      </c>
    </row>
    <row r="148" spans="1:105" ht="12" customHeight="1" x14ac:dyDescent="0.25">
      <c r="A148" s="121" t="s">
        <v>55</v>
      </c>
      <c r="B148" s="122"/>
      <c r="C148" s="122">
        <v>1547.4633056788327</v>
      </c>
      <c r="D148" s="122">
        <v>1484.5570300170773</v>
      </c>
      <c r="E148" s="122">
        <v>1345.7278767766859</v>
      </c>
      <c r="F148" s="122">
        <v>1508.2349836332585</v>
      </c>
      <c r="G148" s="122">
        <v>1445.4302255372986</v>
      </c>
      <c r="H148" s="122">
        <v>1474.6408726258844</v>
      </c>
      <c r="I148" s="122">
        <v>1191.1919983853863</v>
      </c>
      <c r="J148" s="122">
        <v>1168.8484106560263</v>
      </c>
      <c r="K148" s="122">
        <v>1073.2842561256773</v>
      </c>
      <c r="L148" s="122">
        <v>1148.8435096180824</v>
      </c>
      <c r="M148" s="122">
        <v>1311.8554107200246</v>
      </c>
      <c r="N148" s="122">
        <v>1097.1435616502524</v>
      </c>
      <c r="O148" s="122">
        <v>1520.247919797134</v>
      </c>
      <c r="P148" s="122">
        <v>1891.843961391563</v>
      </c>
      <c r="Q148" s="122">
        <v>1009.606146595911</v>
      </c>
      <c r="R148" s="122">
        <v>1004.4445901789077</v>
      </c>
      <c r="S148" s="122">
        <v>1013.9281776345815</v>
      </c>
      <c r="T148" s="122">
        <v>1092.1220825000694</v>
      </c>
      <c r="U148" s="122">
        <v>1255.8678344997402</v>
      </c>
      <c r="V148" s="122">
        <v>1035.5124247088906</v>
      </c>
      <c r="W148" s="122">
        <v>1069.0139905555968</v>
      </c>
      <c r="DA148" s="130" t="s">
        <v>4061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1390.1013528962783</v>
      </c>
      <c r="E149" s="98">
        <v>606.64127948993314</v>
      </c>
      <c r="F149" s="98">
        <v>0</v>
      </c>
      <c r="G149" s="98">
        <v>0</v>
      </c>
      <c r="H149" s="98">
        <v>2091.5753299787675</v>
      </c>
      <c r="I149" s="98">
        <v>890.66113949799876</v>
      </c>
      <c r="J149" s="98">
        <v>768.83627459785669</v>
      </c>
      <c r="K149" s="98">
        <v>0</v>
      </c>
      <c r="L149" s="98">
        <v>2108.4207268612577</v>
      </c>
      <c r="M149" s="98">
        <v>1071.1548333976491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4062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4063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4064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4065</v>
      </c>
    </row>
    <row r="153" spans="1:105" ht="12" customHeight="1" x14ac:dyDescent="0.25">
      <c r="A153" s="106" t="s">
        <v>122</v>
      </c>
      <c r="B153" s="101"/>
      <c r="C153" s="101">
        <v>1547.4633056788327</v>
      </c>
      <c r="D153" s="101">
        <v>1567.4696891477681</v>
      </c>
      <c r="E153" s="101">
        <v>1540.0264431020025</v>
      </c>
      <c r="F153" s="101">
        <v>1554.3292558790733</v>
      </c>
      <c r="G153" s="101">
        <v>1481.9920563421972</v>
      </c>
      <c r="H153" s="101">
        <v>1407.3447286970456</v>
      </c>
      <c r="I153" s="101">
        <v>1405.803274575457</v>
      </c>
      <c r="J153" s="101">
        <v>0</v>
      </c>
      <c r="K153" s="101">
        <v>0</v>
      </c>
      <c r="L153" s="101">
        <v>1197.0544849339137</v>
      </c>
      <c r="M153" s="101">
        <v>1414.0398954481063</v>
      </c>
      <c r="N153" s="101">
        <v>1193.7980497682997</v>
      </c>
      <c r="O153" s="101">
        <v>1607.2830167097927</v>
      </c>
      <c r="P153" s="101">
        <v>1967.2973231522026</v>
      </c>
      <c r="Q153" s="101">
        <v>0</v>
      </c>
      <c r="R153" s="101">
        <v>0</v>
      </c>
      <c r="S153" s="101">
        <v>0</v>
      </c>
      <c r="T153" s="101">
        <v>1226.6560685326001</v>
      </c>
      <c r="U153" s="101">
        <v>1255.8678344997402</v>
      </c>
      <c r="V153" s="101">
        <v>0</v>
      </c>
      <c r="W153" s="101">
        <v>1151.3351305786082</v>
      </c>
      <c r="DA153" s="131" t="s">
        <v>4066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1330.2747297458038</v>
      </c>
      <c r="E154" s="104">
        <v>1307.6202087621712</v>
      </c>
      <c r="F154" s="104">
        <v>1323.8578946499988</v>
      </c>
      <c r="G154" s="104">
        <v>1262.6210715128072</v>
      </c>
      <c r="H154" s="104">
        <v>1194.1871349171943</v>
      </c>
      <c r="I154" s="104">
        <v>1196.9199705652074</v>
      </c>
      <c r="J154" s="104">
        <v>1198.4789392529281</v>
      </c>
      <c r="K154" s="104">
        <v>1073.2842561256773</v>
      </c>
      <c r="L154" s="104">
        <v>1007.9858168412514</v>
      </c>
      <c r="M154" s="104">
        <v>1207.2319305526144</v>
      </c>
      <c r="N154" s="104">
        <v>1011.7654304793107</v>
      </c>
      <c r="O154" s="104">
        <v>1405.4356642953292</v>
      </c>
      <c r="P154" s="104">
        <v>1753.1729181557923</v>
      </c>
      <c r="Q154" s="104">
        <v>1009.606146595911</v>
      </c>
      <c r="R154" s="104">
        <v>1004.4445901789077</v>
      </c>
      <c r="S154" s="104">
        <v>1013.9281776345815</v>
      </c>
      <c r="T154" s="104">
        <v>1089.3611238314913</v>
      </c>
      <c r="U154" s="104">
        <v>0</v>
      </c>
      <c r="V154" s="104">
        <v>1035.5124247088906</v>
      </c>
      <c r="W154" s="104">
        <v>1036.8145778528692</v>
      </c>
      <c r="DA154" s="132" t="s">
        <v>4067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784.33535229088147</v>
      </c>
      <c r="E155" s="98">
        <v>768.87131215062857</v>
      </c>
      <c r="F155" s="98">
        <v>786.3153394117727</v>
      </c>
      <c r="G155" s="98">
        <v>747.88094343230557</v>
      </c>
      <c r="H155" s="98">
        <v>692.24678213226787</v>
      </c>
      <c r="I155" s="98">
        <v>701.44328557910251</v>
      </c>
      <c r="J155" s="98">
        <v>700.34324569238083</v>
      </c>
      <c r="K155" s="98">
        <v>595.12669283075547</v>
      </c>
      <c r="L155" s="98">
        <v>544.26907074149688</v>
      </c>
      <c r="M155" s="98">
        <v>691.39285856707727</v>
      </c>
      <c r="N155" s="98">
        <v>544.72744916262184</v>
      </c>
      <c r="O155" s="98">
        <v>865.24078833920782</v>
      </c>
      <c r="P155" s="98">
        <v>1146.5795784754011</v>
      </c>
      <c r="Q155" s="98">
        <v>497.03214279374316</v>
      </c>
      <c r="R155" s="98">
        <v>484.38006026918151</v>
      </c>
      <c r="S155" s="98">
        <v>486.99638833563711</v>
      </c>
      <c r="T155" s="98">
        <v>586.0574883569509</v>
      </c>
      <c r="U155" s="98">
        <v>0</v>
      </c>
      <c r="V155" s="98">
        <v>553.02310342624753</v>
      </c>
      <c r="W155" s="98">
        <v>575.2082275840329</v>
      </c>
      <c r="DA155" s="63" t="s">
        <v>4068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545.93937745492212</v>
      </c>
      <c r="E156" s="98">
        <v>538.74889661154259</v>
      </c>
      <c r="F156" s="98">
        <v>537.54255523822633</v>
      </c>
      <c r="G156" s="98">
        <v>514.74012808050168</v>
      </c>
      <c r="H156" s="98">
        <v>501.94035278492623</v>
      </c>
      <c r="I156" s="98">
        <v>495.47668498610517</v>
      </c>
      <c r="J156" s="98">
        <v>498.13569356054717</v>
      </c>
      <c r="K156" s="98">
        <v>478.15756329492183</v>
      </c>
      <c r="L156" s="98">
        <v>463.71674609975474</v>
      </c>
      <c r="M156" s="98">
        <v>515.83907198553709</v>
      </c>
      <c r="N156" s="98">
        <v>467.03798131668896</v>
      </c>
      <c r="O156" s="98">
        <v>540.19487595612111</v>
      </c>
      <c r="P156" s="98">
        <v>606.59333968039118</v>
      </c>
      <c r="Q156" s="98">
        <v>512.57400380216802</v>
      </c>
      <c r="R156" s="98">
        <v>520.06452990972605</v>
      </c>
      <c r="S156" s="98">
        <v>526.93178929894441</v>
      </c>
      <c r="T156" s="98">
        <v>503.30363547454039</v>
      </c>
      <c r="U156" s="98">
        <v>0</v>
      </c>
      <c r="V156" s="98">
        <v>482.489321282643</v>
      </c>
      <c r="W156" s="98">
        <v>461.60635026883631</v>
      </c>
      <c r="DA156" s="63" t="s">
        <v>4069</v>
      </c>
    </row>
    <row r="157" spans="1:105" ht="12" customHeight="1" x14ac:dyDescent="0.25">
      <c r="A157" s="121" t="s">
        <v>54</v>
      </c>
      <c r="B157" s="122"/>
      <c r="C157" s="122">
        <v>701.82290593476091</v>
      </c>
      <c r="D157" s="122">
        <v>744.92275875187306</v>
      </c>
      <c r="E157" s="122">
        <v>708.74500138910491</v>
      </c>
      <c r="F157" s="122">
        <v>733.68397840861019</v>
      </c>
      <c r="G157" s="122">
        <v>889.66166361876196</v>
      </c>
      <c r="H157" s="122">
        <v>779.35898055011501</v>
      </c>
      <c r="I157" s="122">
        <v>700.0888315074975</v>
      </c>
      <c r="J157" s="122">
        <v>728.99955488270928</v>
      </c>
      <c r="K157" s="122">
        <v>818.3972789762222</v>
      </c>
      <c r="L157" s="122">
        <v>606.00825174088129</v>
      </c>
      <c r="M157" s="122">
        <v>810.60441841231534</v>
      </c>
      <c r="N157" s="122">
        <v>801.37336778720282</v>
      </c>
      <c r="O157" s="122">
        <v>817.01075484769319</v>
      </c>
      <c r="P157" s="122">
        <v>864.9736220028168</v>
      </c>
      <c r="Q157" s="122">
        <v>584.50499318884602</v>
      </c>
      <c r="R157" s="122">
        <v>601.22837210447756</v>
      </c>
      <c r="S157" s="122">
        <v>519.1048429918709</v>
      </c>
      <c r="T157" s="122">
        <v>593.98276425219228</v>
      </c>
      <c r="U157" s="122">
        <v>649.50493108974558</v>
      </c>
      <c r="V157" s="122">
        <v>396.81544426425029</v>
      </c>
      <c r="W157" s="122">
        <v>316.79462602637557</v>
      </c>
      <c r="DA157" s="130" t="s">
        <v>4070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815.75772512227081</v>
      </c>
      <c r="G158" s="98">
        <v>1088.7542658401862</v>
      </c>
      <c r="H158" s="98">
        <v>1158.2348294640128</v>
      </c>
      <c r="I158" s="98">
        <v>0</v>
      </c>
      <c r="J158" s="98">
        <v>553.39777246840242</v>
      </c>
      <c r="K158" s="98">
        <v>1266.6769686845466</v>
      </c>
      <c r="L158" s="98">
        <v>0</v>
      </c>
      <c r="M158" s="98">
        <v>733.52008356621934</v>
      </c>
      <c r="N158" s="98">
        <v>583.86940705342022</v>
      </c>
      <c r="O158" s="98">
        <v>838.52058564067227</v>
      </c>
      <c r="P158" s="98">
        <v>1014.295592537945</v>
      </c>
      <c r="Q158" s="98">
        <v>825.20407188202171</v>
      </c>
      <c r="R158" s="98">
        <v>818.45181367333612</v>
      </c>
      <c r="S158" s="98">
        <v>628.02454610231746</v>
      </c>
      <c r="T158" s="98">
        <v>693.85932884742033</v>
      </c>
      <c r="U158" s="98">
        <v>856.87350488759046</v>
      </c>
      <c r="V158" s="98">
        <v>674.09388473555759</v>
      </c>
      <c r="W158" s="98">
        <v>347.68578647952563</v>
      </c>
      <c r="DA158" s="63" t="s">
        <v>4071</v>
      </c>
    </row>
    <row r="159" spans="1:105" ht="12" customHeight="1" x14ac:dyDescent="0.25">
      <c r="A159" s="109" t="s">
        <v>120</v>
      </c>
      <c r="B159" s="33"/>
      <c r="C159" s="33">
        <v>701.82290593476091</v>
      </c>
      <c r="D159" s="33">
        <v>744.92275875187306</v>
      </c>
      <c r="E159" s="33">
        <v>708.74500138910491</v>
      </c>
      <c r="F159" s="33">
        <v>713.16554173019495</v>
      </c>
      <c r="G159" s="33">
        <v>690.56906139733792</v>
      </c>
      <c r="H159" s="33">
        <v>676.02920357359733</v>
      </c>
      <c r="I159" s="33">
        <v>700.0888315074975</v>
      </c>
      <c r="J159" s="33">
        <v>735.27104711179163</v>
      </c>
      <c r="K159" s="33">
        <v>702.71219776117073</v>
      </c>
      <c r="L159" s="33">
        <v>606.00825174088129</v>
      </c>
      <c r="M159" s="33">
        <v>811.95677516400121</v>
      </c>
      <c r="N159" s="33">
        <v>809.35516451137812</v>
      </c>
      <c r="O159" s="33">
        <v>815.5345899893515</v>
      </c>
      <c r="P159" s="33">
        <v>850.40562487743853</v>
      </c>
      <c r="Q159" s="33">
        <v>580.83019809429379</v>
      </c>
      <c r="R159" s="33">
        <v>585.04553691596664</v>
      </c>
      <c r="S159" s="33">
        <v>507.12937825197878</v>
      </c>
      <c r="T159" s="33">
        <v>585.02968575261991</v>
      </c>
      <c r="U159" s="33">
        <v>628.42389350448752</v>
      </c>
      <c r="V159" s="33">
        <v>370.01529760159599</v>
      </c>
      <c r="W159" s="33">
        <v>316.71246868474486</v>
      </c>
      <c r="DA159" s="60" t="s">
        <v>4072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20612.124130506367</v>
      </c>
      <c r="D161" s="117">
        <f t="shared" si="54"/>
        <v>19260.489166240466</v>
      </c>
      <c r="E161" s="117">
        <f t="shared" si="54"/>
        <v>19435.169667103772</v>
      </c>
      <c r="F161" s="117">
        <f t="shared" si="54"/>
        <v>21035.578589694614</v>
      </c>
      <c r="G161" s="117">
        <f t="shared" si="54"/>
        <v>21918.894615508296</v>
      </c>
      <c r="H161" s="117">
        <f t="shared" si="54"/>
        <v>0</v>
      </c>
      <c r="I161" s="117">
        <f t="shared" si="54"/>
        <v>20310.080691842679</v>
      </c>
      <c r="J161" s="117">
        <f t="shared" si="54"/>
        <v>0</v>
      </c>
      <c r="K161" s="117">
        <f t="shared" si="54"/>
        <v>25773.109074888172</v>
      </c>
      <c r="L161" s="117">
        <f t="shared" si="54"/>
        <v>14729.096149831224</v>
      </c>
      <c r="M161" s="117">
        <f t="shared" si="54"/>
        <v>11852.734833141252</v>
      </c>
      <c r="N161" s="117">
        <f t="shared" si="54"/>
        <v>13295.804040611356</v>
      </c>
      <c r="O161" s="117">
        <f t="shared" si="54"/>
        <v>14130.905987354265</v>
      </c>
      <c r="P161" s="117">
        <f t="shared" si="54"/>
        <v>12373.563198009939</v>
      </c>
      <c r="Q161" s="117">
        <f t="shared" si="54"/>
        <v>16308.787194443892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10164.319615578363</v>
      </c>
      <c r="U161" s="117">
        <f t="shared" si="55"/>
        <v>7907.8868757778546</v>
      </c>
      <c r="V161" s="117">
        <f t="shared" si="55"/>
        <v>10753.234105399935</v>
      </c>
      <c r="W161" s="117">
        <f t="shared" ref="W161" si="56">W162+W164+W166+W175</f>
        <v>8228.9050904753258</v>
      </c>
      <c r="DA161" s="129" t="s">
        <v>4073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18236.891413533456</v>
      </c>
      <c r="D162" s="122">
        <f t="shared" si="57"/>
        <v>17003.199416729574</v>
      </c>
      <c r="E162" s="122">
        <f t="shared" si="57"/>
        <v>16944.180017463248</v>
      </c>
      <c r="F162" s="122">
        <f t="shared" si="57"/>
        <v>18785.333670150492</v>
      </c>
      <c r="G162" s="122">
        <f t="shared" si="57"/>
        <v>19510.335675679031</v>
      </c>
      <c r="H162" s="122">
        <f t="shared" si="57"/>
        <v>0</v>
      </c>
      <c r="I162" s="122">
        <f t="shared" si="57"/>
        <v>18225.534700789682</v>
      </c>
      <c r="J162" s="122">
        <f t="shared" si="57"/>
        <v>0</v>
      </c>
      <c r="K162" s="122">
        <f t="shared" si="57"/>
        <v>23692.65577802814</v>
      </c>
      <c r="L162" s="122">
        <f t="shared" si="57"/>
        <v>12722.487920789503</v>
      </c>
      <c r="M162" s="122">
        <f t="shared" si="57"/>
        <v>9499.0431718205382</v>
      </c>
      <c r="N162" s="122">
        <f t="shared" si="57"/>
        <v>11163.526881776019</v>
      </c>
      <c r="O162" s="122">
        <f t="shared" si="57"/>
        <v>11559.88646098648</v>
      </c>
      <c r="P162" s="122">
        <f t="shared" si="57"/>
        <v>9450.6880156346433</v>
      </c>
      <c r="Q162" s="122">
        <f t="shared" si="57"/>
        <v>14438.72928820026</v>
      </c>
      <c r="R162" s="122">
        <f t="shared" si="57"/>
        <v>0</v>
      </c>
      <c r="S162" s="122">
        <f t="shared" si="57"/>
        <v>0</v>
      </c>
      <c r="T162" s="122">
        <f t="shared" si="57"/>
        <v>8271.9225284443164</v>
      </c>
      <c r="U162" s="122">
        <f t="shared" si="57"/>
        <v>5815.1931359685987</v>
      </c>
      <c r="V162" s="122">
        <f t="shared" si="57"/>
        <v>9106.6581339381974</v>
      </c>
      <c r="W162" s="122">
        <f t="shared" si="57"/>
        <v>6646.2847367440781</v>
      </c>
      <c r="DA162" s="130" t="s">
        <v>4074</v>
      </c>
    </row>
    <row r="163" spans="1:105" ht="12" customHeight="1" x14ac:dyDescent="0.25">
      <c r="A163" s="97" t="s">
        <v>53</v>
      </c>
      <c r="B163" s="33"/>
      <c r="C163" s="33">
        <v>18236.891413533456</v>
      </c>
      <c r="D163" s="33">
        <v>17003.199416729574</v>
      </c>
      <c r="E163" s="33">
        <v>16944.180017463248</v>
      </c>
      <c r="F163" s="33">
        <v>18785.333670150492</v>
      </c>
      <c r="G163" s="33">
        <v>19510.335675679031</v>
      </c>
      <c r="H163" s="33">
        <v>0</v>
      </c>
      <c r="I163" s="33">
        <v>18225.534700789682</v>
      </c>
      <c r="J163" s="33">
        <v>0</v>
      </c>
      <c r="K163" s="33">
        <v>23692.65577802814</v>
      </c>
      <c r="L163" s="33">
        <v>12722.487920789503</v>
      </c>
      <c r="M163" s="33">
        <v>9499.0431718205382</v>
      </c>
      <c r="N163" s="33">
        <v>11163.526881776019</v>
      </c>
      <c r="O163" s="33">
        <v>11559.88646098648</v>
      </c>
      <c r="P163" s="33">
        <v>9450.6880156346433</v>
      </c>
      <c r="Q163" s="33">
        <v>14438.72928820026</v>
      </c>
      <c r="R163" s="33">
        <v>0</v>
      </c>
      <c r="S163" s="33">
        <v>0</v>
      </c>
      <c r="T163" s="33">
        <v>8271.9225284443164</v>
      </c>
      <c r="U163" s="33">
        <v>5815.1931359685987</v>
      </c>
      <c r="V163" s="33">
        <v>9106.6581339381974</v>
      </c>
      <c r="W163" s="33">
        <v>6646.2847367440781</v>
      </c>
      <c r="DA163" s="60" t="s">
        <v>4075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101.04289554109322</v>
      </c>
      <c r="D164" s="122">
        <f t="shared" si="58"/>
        <v>5.1227674075836402</v>
      </c>
      <c r="E164" s="122">
        <f t="shared" si="58"/>
        <v>413.29736914028928</v>
      </c>
      <c r="F164" s="122">
        <f t="shared" si="58"/>
        <v>4.8675437456937249</v>
      </c>
      <c r="G164" s="122">
        <f t="shared" si="58"/>
        <v>40.601888368318271</v>
      </c>
      <c r="H164" s="122">
        <f t="shared" si="58"/>
        <v>0</v>
      </c>
      <c r="I164" s="122">
        <f t="shared" si="58"/>
        <v>192.7897483601036</v>
      </c>
      <c r="J164" s="122">
        <f t="shared" si="58"/>
        <v>0</v>
      </c>
      <c r="K164" s="122">
        <f t="shared" si="58"/>
        <v>184.88554270515795</v>
      </c>
      <c r="L164" s="122">
        <f t="shared" si="58"/>
        <v>251.7946878319168</v>
      </c>
      <c r="M164" s="122">
        <f t="shared" si="58"/>
        <v>231.30330489546296</v>
      </c>
      <c r="N164" s="122">
        <f t="shared" si="58"/>
        <v>233.45255112437906</v>
      </c>
      <c r="O164" s="122">
        <f t="shared" si="58"/>
        <v>233.63022739921158</v>
      </c>
      <c r="P164" s="122">
        <f t="shared" si="58"/>
        <v>166.6027205413356</v>
      </c>
      <c r="Q164" s="122">
        <f t="shared" si="58"/>
        <v>279.62156155342501</v>
      </c>
      <c r="R164" s="122">
        <f t="shared" si="58"/>
        <v>0</v>
      </c>
      <c r="S164" s="122">
        <f t="shared" si="58"/>
        <v>0</v>
      </c>
      <c r="T164" s="122">
        <f t="shared" si="58"/>
        <v>206.70469497597986</v>
      </c>
      <c r="U164" s="122">
        <f t="shared" si="58"/>
        <v>187.15088516473938</v>
      </c>
      <c r="V164" s="122">
        <f t="shared" si="58"/>
        <v>214.88124907147511</v>
      </c>
      <c r="W164" s="122">
        <f t="shared" si="58"/>
        <v>196.81394084233142</v>
      </c>
      <c r="DA164" s="130" t="s">
        <v>4076</v>
      </c>
    </row>
    <row r="165" spans="1:105" ht="12" customHeight="1" x14ac:dyDescent="0.25">
      <c r="A165" s="97" t="s">
        <v>53</v>
      </c>
      <c r="B165" s="98"/>
      <c r="C165" s="98">
        <f>IF(RES_hhdet_in_fec!C165=0,0,RES_hhdet_in_fec!C165*1000*11630/RES_hhdet_in_new!C163)</f>
        <v>101.04289554109322</v>
      </c>
      <c r="D165" s="98">
        <f>IF(RES_hhdet_in_fec!D165=0,0,RES_hhdet_in_fec!D165*1000*11630/RES_hhdet_in_new!D163)</f>
        <v>5.1227674075836402</v>
      </c>
      <c r="E165" s="98">
        <f>IF(RES_hhdet_in_fec!E165=0,0,RES_hhdet_in_fec!E165*1000*11630/RES_hhdet_in_new!E163)</f>
        <v>413.29736914028928</v>
      </c>
      <c r="F165" s="98">
        <f>IF(RES_hhdet_in_fec!F165=0,0,RES_hhdet_in_fec!F165*1000*11630/RES_hhdet_in_new!F163)</f>
        <v>4.8675437456937249</v>
      </c>
      <c r="G165" s="98">
        <f>IF(RES_hhdet_in_fec!G165=0,0,RES_hhdet_in_fec!G165*1000*11630/RES_hhdet_in_new!G163)</f>
        <v>40.601888368318271</v>
      </c>
      <c r="H165" s="98">
        <f>IF(RES_hhdet_in_fec!H165=0,0,RES_hhdet_in_fec!H165*1000*11630/RES_hhdet_in_new!H163)</f>
        <v>0</v>
      </c>
      <c r="I165" s="98">
        <f>IF(RES_hhdet_in_fec!I165=0,0,RES_hhdet_in_fec!I165*1000*11630/RES_hhdet_in_new!I163)</f>
        <v>192.7897483601036</v>
      </c>
      <c r="J165" s="98">
        <f>IF(RES_hhdet_in_fec!J165=0,0,RES_hhdet_in_fec!J165*1000*11630/RES_hhdet_in_new!J163)</f>
        <v>0</v>
      </c>
      <c r="K165" s="98">
        <f>IF(RES_hhdet_in_fec!K165=0,0,RES_hhdet_in_fec!K165*1000*11630/RES_hhdet_in_new!K163)</f>
        <v>184.88554270515795</v>
      </c>
      <c r="L165" s="98">
        <f>IF(RES_hhdet_in_fec!L165=0,0,RES_hhdet_in_fec!L165*1000*11630/RES_hhdet_in_new!L163)</f>
        <v>251.7946878319168</v>
      </c>
      <c r="M165" s="98">
        <f>IF(RES_hhdet_in_fec!M165=0,0,RES_hhdet_in_fec!M165*1000*11630/RES_hhdet_in_new!M163)</f>
        <v>231.30330489546296</v>
      </c>
      <c r="N165" s="98">
        <f>IF(RES_hhdet_in_fec!N165=0,0,RES_hhdet_in_fec!N165*1000*11630/RES_hhdet_in_new!N163)</f>
        <v>233.45255112437906</v>
      </c>
      <c r="O165" s="98">
        <f>IF(RES_hhdet_in_fec!O165=0,0,RES_hhdet_in_fec!O165*1000*11630/RES_hhdet_in_new!O163)</f>
        <v>233.63022739921158</v>
      </c>
      <c r="P165" s="98">
        <f>IF(RES_hhdet_in_fec!P165=0,0,RES_hhdet_in_fec!P165*1000*11630/RES_hhdet_in_new!P163)</f>
        <v>166.6027205413356</v>
      </c>
      <c r="Q165" s="98">
        <f>IF(RES_hhdet_in_fec!Q165=0,0,RES_hhdet_in_fec!Q165*1000*11630/RES_hhdet_in_new!Q163)</f>
        <v>279.62156155342501</v>
      </c>
      <c r="R165" s="98">
        <f>IF(RES_hhdet_in_fec!R165=0,0,RES_hhdet_in_fec!R165*1000*11630/RES_hhdet_in_new!R163)</f>
        <v>0</v>
      </c>
      <c r="S165" s="98">
        <f>IF(RES_hhdet_in_fec!S165=0,0,RES_hhdet_in_fec!S165*1000*11630/RES_hhdet_in_new!S163)</f>
        <v>0</v>
      </c>
      <c r="T165" s="98">
        <f>IF(RES_hhdet_in_fec!T165=0,0,RES_hhdet_in_fec!T165*1000*11630/RES_hhdet_in_new!T163)</f>
        <v>206.70469497597986</v>
      </c>
      <c r="U165" s="98">
        <f>IF(RES_hhdet_in_fec!U165=0,0,RES_hhdet_in_fec!U165*1000*11630/RES_hhdet_in_new!U163)</f>
        <v>187.15088516473938</v>
      </c>
      <c r="V165" s="98">
        <f>IF(RES_hhdet_in_fec!V165=0,0,RES_hhdet_in_fec!V165*1000*11630/RES_hhdet_in_new!V163)</f>
        <v>214.88124907147511</v>
      </c>
      <c r="W165" s="98">
        <f>IF(RES_hhdet_in_fec!W165=0,0,RES_hhdet_in_fec!W165*1000*11630/RES_hhdet_in_new!W163)</f>
        <v>196.81394084233142</v>
      </c>
      <c r="DA165" s="63" t="s">
        <v>4077</v>
      </c>
    </row>
    <row r="166" spans="1:105" ht="12" customHeight="1" x14ac:dyDescent="0.25">
      <c r="A166" s="121" t="s">
        <v>55</v>
      </c>
      <c r="B166" s="122"/>
      <c r="C166" s="122">
        <v>1543.3495836726838</v>
      </c>
      <c r="D166" s="122">
        <v>1507.2442233514337</v>
      </c>
      <c r="E166" s="122">
        <v>1368.9472791111284</v>
      </c>
      <c r="F166" s="122">
        <v>1519.5701432237115</v>
      </c>
      <c r="G166" s="122">
        <v>1489.1246925655259</v>
      </c>
      <c r="H166" s="122">
        <v>0</v>
      </c>
      <c r="I166" s="122">
        <v>1191.6674111853931</v>
      </c>
      <c r="J166" s="122">
        <v>0</v>
      </c>
      <c r="K166" s="122">
        <v>1081.571538050966</v>
      </c>
      <c r="L166" s="122">
        <v>1145.7137326225575</v>
      </c>
      <c r="M166" s="122">
        <v>1311.6932974799822</v>
      </c>
      <c r="N166" s="122">
        <v>1096.4457981264541</v>
      </c>
      <c r="O166" s="122">
        <v>1520.3807978076877</v>
      </c>
      <c r="P166" s="122">
        <v>1891.4742335642384</v>
      </c>
      <c r="Q166" s="122">
        <v>1009.6061465959112</v>
      </c>
      <c r="R166" s="122">
        <v>0</v>
      </c>
      <c r="S166" s="122">
        <v>0</v>
      </c>
      <c r="T166" s="122">
        <v>1092.0708924769081</v>
      </c>
      <c r="U166" s="122">
        <v>1255.86783449974</v>
      </c>
      <c r="V166" s="122">
        <v>1035.5124247088904</v>
      </c>
      <c r="W166" s="122">
        <v>1069.0023071692751</v>
      </c>
      <c r="DA166" s="130" t="s">
        <v>4078</v>
      </c>
    </row>
    <row r="167" spans="1:105" ht="12" customHeight="1" x14ac:dyDescent="0.25">
      <c r="A167" s="97" t="s">
        <v>124</v>
      </c>
      <c r="B167" s="98"/>
      <c r="C167" s="98">
        <v>1870.3237167633943</v>
      </c>
      <c r="D167" s="98">
        <v>1390.1013528962783</v>
      </c>
      <c r="E167" s="98">
        <v>606.64127948993325</v>
      </c>
      <c r="F167" s="98">
        <v>1411.3848250104757</v>
      </c>
      <c r="G167" s="98">
        <v>2033.9146755424458</v>
      </c>
      <c r="H167" s="98">
        <v>0</v>
      </c>
      <c r="I167" s="98">
        <v>890.66113949799876</v>
      </c>
      <c r="J167" s="98">
        <v>0</v>
      </c>
      <c r="K167" s="98">
        <v>1959.0896321888042</v>
      </c>
      <c r="L167" s="98">
        <v>2108.4207268612577</v>
      </c>
      <c r="M167" s="98">
        <v>1071.1548333976489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4079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1600.0519671328061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4080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926.53645533584665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4081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673.51551179695946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4082</v>
      </c>
    </row>
    <row r="171" spans="1:105" ht="12" customHeight="1" x14ac:dyDescent="0.25">
      <c r="A171" s="106" t="s">
        <v>122</v>
      </c>
      <c r="B171" s="101"/>
      <c r="C171" s="101">
        <v>1547.4633056788325</v>
      </c>
      <c r="D171" s="101">
        <v>1567.4696891477686</v>
      </c>
      <c r="E171" s="101">
        <v>1540.0264431020028</v>
      </c>
      <c r="F171" s="101">
        <v>1554.3292558790736</v>
      </c>
      <c r="G171" s="101">
        <v>1481.9920563421977</v>
      </c>
      <c r="H171" s="101">
        <v>0</v>
      </c>
      <c r="I171" s="101">
        <v>1405.8032745754572</v>
      </c>
      <c r="J171" s="101">
        <v>0</v>
      </c>
      <c r="K171" s="101">
        <v>0</v>
      </c>
      <c r="L171" s="101">
        <v>1197.0544849339137</v>
      </c>
      <c r="M171" s="101">
        <v>1414.0398954481063</v>
      </c>
      <c r="N171" s="101">
        <v>1193.7980497683002</v>
      </c>
      <c r="O171" s="101">
        <v>1607.2830167097925</v>
      </c>
      <c r="P171" s="101">
        <v>1967.2973231522028</v>
      </c>
      <c r="Q171" s="101">
        <v>0</v>
      </c>
      <c r="R171" s="101">
        <v>0</v>
      </c>
      <c r="S171" s="101">
        <v>0</v>
      </c>
      <c r="T171" s="101">
        <v>1226.6560685326001</v>
      </c>
      <c r="U171" s="101">
        <v>1255.86783449974</v>
      </c>
      <c r="V171" s="101">
        <v>0</v>
      </c>
      <c r="W171" s="101">
        <v>1151.335130578608</v>
      </c>
      <c r="DA171" s="131" t="s">
        <v>4083</v>
      </c>
    </row>
    <row r="172" spans="1:105" ht="12" customHeight="1" x14ac:dyDescent="0.25">
      <c r="A172" s="107" t="s">
        <v>121</v>
      </c>
      <c r="B172" s="104"/>
      <c r="C172" s="104">
        <v>1310.9576735243352</v>
      </c>
      <c r="D172" s="104">
        <v>1330.2747297458038</v>
      </c>
      <c r="E172" s="104">
        <v>1307.6202087621707</v>
      </c>
      <c r="F172" s="104">
        <v>1323.8578946499993</v>
      </c>
      <c r="G172" s="104">
        <v>1262.6210715128072</v>
      </c>
      <c r="H172" s="104">
        <v>0</v>
      </c>
      <c r="I172" s="104">
        <v>1196.9199705652077</v>
      </c>
      <c r="J172" s="104">
        <v>0</v>
      </c>
      <c r="K172" s="104">
        <v>1073.2842561256771</v>
      </c>
      <c r="L172" s="104">
        <v>1007.9858168412517</v>
      </c>
      <c r="M172" s="104">
        <v>1207.2319305526144</v>
      </c>
      <c r="N172" s="104">
        <v>1011.765430479311</v>
      </c>
      <c r="O172" s="104">
        <v>1405.4356642953294</v>
      </c>
      <c r="P172" s="104">
        <v>1753.1729181557921</v>
      </c>
      <c r="Q172" s="104">
        <v>1009.6061465959112</v>
      </c>
      <c r="R172" s="104">
        <v>0</v>
      </c>
      <c r="S172" s="104">
        <v>0</v>
      </c>
      <c r="T172" s="104">
        <v>1089.3611238314916</v>
      </c>
      <c r="U172" s="104">
        <v>0</v>
      </c>
      <c r="V172" s="104">
        <v>1035.5124247088904</v>
      </c>
      <c r="W172" s="104">
        <v>1036.8145778528692</v>
      </c>
      <c r="DA172" s="132" t="s">
        <v>4084</v>
      </c>
    </row>
    <row r="173" spans="1:105" ht="12" customHeight="1" x14ac:dyDescent="0.25">
      <c r="A173" s="108" t="s">
        <v>53</v>
      </c>
      <c r="B173" s="98"/>
      <c r="C173" s="98">
        <v>770.59333182675323</v>
      </c>
      <c r="D173" s="98">
        <v>784.33535229088159</v>
      </c>
      <c r="E173" s="98">
        <v>768.87131215062834</v>
      </c>
      <c r="F173" s="98">
        <v>786.3153394117727</v>
      </c>
      <c r="G173" s="98">
        <v>747.88094343230557</v>
      </c>
      <c r="H173" s="98">
        <v>0</v>
      </c>
      <c r="I173" s="98">
        <v>701.44328557910262</v>
      </c>
      <c r="J173" s="98">
        <v>0</v>
      </c>
      <c r="K173" s="98">
        <v>595.12669283075536</v>
      </c>
      <c r="L173" s="98">
        <v>544.26907074149665</v>
      </c>
      <c r="M173" s="98">
        <v>691.39285856707716</v>
      </c>
      <c r="N173" s="98">
        <v>544.72744916262195</v>
      </c>
      <c r="O173" s="98">
        <v>865.24078833920794</v>
      </c>
      <c r="P173" s="98">
        <v>1146.5795784754011</v>
      </c>
      <c r="Q173" s="98">
        <v>497.03214279374322</v>
      </c>
      <c r="R173" s="98">
        <v>0</v>
      </c>
      <c r="S173" s="98">
        <v>0</v>
      </c>
      <c r="T173" s="98">
        <v>586.05748835695101</v>
      </c>
      <c r="U173" s="98">
        <v>0</v>
      </c>
      <c r="V173" s="98">
        <v>553.02310342624742</v>
      </c>
      <c r="W173" s="98">
        <v>575.2082275840329</v>
      </c>
      <c r="DA173" s="63" t="s">
        <v>4085</v>
      </c>
    </row>
    <row r="174" spans="1:105" ht="12" customHeight="1" x14ac:dyDescent="0.25">
      <c r="A174" s="115" t="s">
        <v>52</v>
      </c>
      <c r="B174" s="33"/>
      <c r="C174" s="33">
        <v>540.36434169758172</v>
      </c>
      <c r="D174" s="33">
        <v>545.93937745492224</v>
      </c>
      <c r="E174" s="33">
        <v>538.74889661154236</v>
      </c>
      <c r="F174" s="33">
        <v>537.54255523822644</v>
      </c>
      <c r="G174" s="33">
        <v>514.74012808050156</v>
      </c>
      <c r="H174" s="33">
        <v>0</v>
      </c>
      <c r="I174" s="33">
        <v>495.47668498610511</v>
      </c>
      <c r="J174" s="33">
        <v>0</v>
      </c>
      <c r="K174" s="33">
        <v>478.15756329492177</v>
      </c>
      <c r="L174" s="33">
        <v>463.71674609975474</v>
      </c>
      <c r="M174" s="33">
        <v>515.83907198553732</v>
      </c>
      <c r="N174" s="33">
        <v>467.03798131668907</v>
      </c>
      <c r="O174" s="33">
        <v>540.19487595612122</v>
      </c>
      <c r="P174" s="33">
        <v>606.59333968039118</v>
      </c>
      <c r="Q174" s="33">
        <v>512.57400380216802</v>
      </c>
      <c r="R174" s="33">
        <v>0</v>
      </c>
      <c r="S174" s="33">
        <v>0</v>
      </c>
      <c r="T174" s="33">
        <v>503.30363547454044</v>
      </c>
      <c r="U174" s="33">
        <v>0</v>
      </c>
      <c r="V174" s="33">
        <v>482.489321282643</v>
      </c>
      <c r="W174" s="33">
        <v>461.6063502688362</v>
      </c>
      <c r="DA174" s="60" t="s">
        <v>4086</v>
      </c>
    </row>
    <row r="175" spans="1:105" ht="12" customHeight="1" x14ac:dyDescent="0.25">
      <c r="A175" s="121" t="s">
        <v>54</v>
      </c>
      <c r="B175" s="122"/>
      <c r="C175" s="122">
        <v>730.84023775913511</v>
      </c>
      <c r="D175" s="122">
        <v>744.92275875187306</v>
      </c>
      <c r="E175" s="122">
        <v>708.7450013891048</v>
      </c>
      <c r="F175" s="122">
        <v>725.80723257471618</v>
      </c>
      <c r="G175" s="122">
        <v>878.83235889542095</v>
      </c>
      <c r="H175" s="122">
        <v>0</v>
      </c>
      <c r="I175" s="122">
        <v>700.08883150749773</v>
      </c>
      <c r="J175" s="122">
        <v>0</v>
      </c>
      <c r="K175" s="122">
        <v>813.99621610391034</v>
      </c>
      <c r="L175" s="122">
        <v>609.09980858724862</v>
      </c>
      <c r="M175" s="122">
        <v>810.69505894527003</v>
      </c>
      <c r="N175" s="122">
        <v>802.37880958450216</v>
      </c>
      <c r="O175" s="122">
        <v>817.00850116088645</v>
      </c>
      <c r="P175" s="122">
        <v>864.79822826972088</v>
      </c>
      <c r="Q175" s="122">
        <v>580.83019809429379</v>
      </c>
      <c r="R175" s="122">
        <v>0</v>
      </c>
      <c r="S175" s="122">
        <v>0</v>
      </c>
      <c r="T175" s="122">
        <v>593.62149968115682</v>
      </c>
      <c r="U175" s="122">
        <v>649.67502014477623</v>
      </c>
      <c r="V175" s="122">
        <v>396.18229768137303</v>
      </c>
      <c r="W175" s="122">
        <v>316.80410571964063</v>
      </c>
      <c r="DA175" s="130" t="s">
        <v>4087</v>
      </c>
    </row>
    <row r="176" spans="1:105" ht="12" customHeight="1" x14ac:dyDescent="0.25">
      <c r="A176" s="97" t="s">
        <v>50</v>
      </c>
      <c r="B176" s="98"/>
      <c r="C176" s="98">
        <v>1172.5485110857221</v>
      </c>
      <c r="D176" s="98">
        <v>0</v>
      </c>
      <c r="E176" s="98">
        <v>0</v>
      </c>
      <c r="F176" s="98">
        <v>815.75772512227093</v>
      </c>
      <c r="G176" s="98">
        <v>1088.7542658401862</v>
      </c>
      <c r="H176" s="98">
        <v>0</v>
      </c>
      <c r="I176" s="98">
        <v>0</v>
      </c>
      <c r="J176" s="98">
        <v>0</v>
      </c>
      <c r="K176" s="98">
        <v>1266.6769686845469</v>
      </c>
      <c r="L176" s="98">
        <v>1103.7489040060539</v>
      </c>
      <c r="M176" s="98">
        <v>733.52008356621934</v>
      </c>
      <c r="N176" s="98">
        <v>583.86940705342045</v>
      </c>
      <c r="O176" s="98">
        <v>838.52058564067249</v>
      </c>
      <c r="P176" s="98">
        <v>1014.2955925379451</v>
      </c>
      <c r="Q176" s="98">
        <v>0</v>
      </c>
      <c r="R176" s="98">
        <v>0</v>
      </c>
      <c r="S176" s="98">
        <v>0</v>
      </c>
      <c r="T176" s="98">
        <v>693.85932884742044</v>
      </c>
      <c r="U176" s="98">
        <v>856.87350488759046</v>
      </c>
      <c r="V176" s="98">
        <v>674.09388473555782</v>
      </c>
      <c r="W176" s="98">
        <v>347.68578647952563</v>
      </c>
      <c r="DA176" s="63" t="s">
        <v>4088</v>
      </c>
    </row>
    <row r="177" spans="1:105" ht="12" customHeight="1" x14ac:dyDescent="0.25">
      <c r="A177" s="109" t="s">
        <v>120</v>
      </c>
      <c r="B177" s="33"/>
      <c r="C177" s="33">
        <v>701.82290593476068</v>
      </c>
      <c r="D177" s="33">
        <v>744.92275875187306</v>
      </c>
      <c r="E177" s="33">
        <v>708.7450013891048</v>
      </c>
      <c r="F177" s="33">
        <v>713.16554173019483</v>
      </c>
      <c r="G177" s="33">
        <v>690.5690613973378</v>
      </c>
      <c r="H177" s="33">
        <v>0</v>
      </c>
      <c r="I177" s="33">
        <v>700.08883150749773</v>
      </c>
      <c r="J177" s="33">
        <v>0</v>
      </c>
      <c r="K177" s="33">
        <v>702.71219776117084</v>
      </c>
      <c r="L177" s="33">
        <v>606.00825174088118</v>
      </c>
      <c r="M177" s="33">
        <v>811.95677516400121</v>
      </c>
      <c r="N177" s="33">
        <v>809.35516451137812</v>
      </c>
      <c r="O177" s="33">
        <v>815.53458998935139</v>
      </c>
      <c r="P177" s="33">
        <v>850.40562487743841</v>
      </c>
      <c r="Q177" s="33">
        <v>580.83019809429379</v>
      </c>
      <c r="R177" s="33">
        <v>0</v>
      </c>
      <c r="S177" s="33">
        <v>0</v>
      </c>
      <c r="T177" s="33">
        <v>585.02968575262003</v>
      </c>
      <c r="U177" s="33">
        <v>628.42389350448764</v>
      </c>
      <c r="V177" s="33">
        <v>370.01529760159599</v>
      </c>
      <c r="W177" s="33">
        <v>316.71246868474481</v>
      </c>
      <c r="DA177" s="60" t="s">
        <v>4089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4090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13751.085963756839</v>
      </c>
      <c r="L3" s="117">
        <f t="shared" si="0"/>
        <v>15487.622710342643</v>
      </c>
      <c r="M3" s="117">
        <f t="shared" si="0"/>
        <v>13866.471671529729</v>
      </c>
      <c r="N3" s="117">
        <f t="shared" si="0"/>
        <v>11427.704263206571</v>
      </c>
      <c r="O3" s="117">
        <f t="shared" si="0"/>
        <v>14705.018596684804</v>
      </c>
      <c r="P3" s="117">
        <f t="shared" si="0"/>
        <v>11699.558507979376</v>
      </c>
      <c r="Q3" s="117">
        <f t="shared" si="0"/>
        <v>13135.608549286026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8108.6393961537278</v>
      </c>
      <c r="W3" s="117">
        <f t="shared" ref="W3" si="2">W4+W7+W9+W19</f>
        <v>8155.3534864507546</v>
      </c>
      <c r="DA3" s="129" t="s">
        <v>4091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12123.376615923753</v>
      </c>
      <c r="L4" s="122">
        <f t="shared" si="3"/>
        <v>13518.064067502382</v>
      </c>
      <c r="M4" s="122">
        <f t="shared" si="3"/>
        <v>11781.803208691461</v>
      </c>
      <c r="N4" s="122">
        <f t="shared" si="3"/>
        <v>9755.0641100714274</v>
      </c>
      <c r="O4" s="122">
        <f t="shared" si="3"/>
        <v>12688.306672532342</v>
      </c>
      <c r="P4" s="122">
        <f t="shared" si="3"/>
        <v>9430.628419915196</v>
      </c>
      <c r="Q4" s="122">
        <f t="shared" si="3"/>
        <v>11224.395396866415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6422.7682283253916</v>
      </c>
      <c r="W4" s="122">
        <f t="shared" ref="W4" si="5">SUM(W5:W6)</f>
        <v>6695.9740166033207</v>
      </c>
      <c r="DA4" s="130" t="s">
        <v>4092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12019.703135595879</v>
      </c>
      <c r="L5" s="98">
        <v>13404.748946220225</v>
      </c>
      <c r="M5" s="98">
        <v>11683.743546476995</v>
      </c>
      <c r="N5" s="98">
        <v>9676.0909056205328</v>
      </c>
      <c r="O5" s="98">
        <v>12585.74246507365</v>
      </c>
      <c r="P5" s="98">
        <v>9354.2643452967313</v>
      </c>
      <c r="Q5" s="98">
        <v>11135.47588206346</v>
      </c>
      <c r="R5" s="98">
        <v>0</v>
      </c>
      <c r="S5" s="98">
        <v>0</v>
      </c>
      <c r="T5" s="98">
        <v>0</v>
      </c>
      <c r="U5" s="98">
        <v>0</v>
      </c>
      <c r="V5" s="98">
        <v>6373.1351405592886</v>
      </c>
      <c r="W5" s="98">
        <v>6644.4691216416504</v>
      </c>
      <c r="DA5" s="63" t="s">
        <v>4093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103.67348032787322</v>
      </c>
      <c r="L6" s="98">
        <v>113.31512128215819</v>
      </c>
      <c r="M6" s="98">
        <v>98.059662214465817</v>
      </c>
      <c r="N6" s="98">
        <v>78.973204450894428</v>
      </c>
      <c r="O6" s="98">
        <v>102.56420745869292</v>
      </c>
      <c r="P6" s="98">
        <v>76.364074618465366</v>
      </c>
      <c r="Q6" s="98">
        <v>88.919514802956002</v>
      </c>
      <c r="R6" s="98">
        <v>0</v>
      </c>
      <c r="S6" s="98">
        <v>0</v>
      </c>
      <c r="T6" s="98">
        <v>0</v>
      </c>
      <c r="U6" s="98">
        <v>0</v>
      </c>
      <c r="V6" s="98">
        <v>49.63308776610301</v>
      </c>
      <c r="W6" s="98">
        <v>51.50489496167063</v>
      </c>
      <c r="DA6" s="63" t="s">
        <v>4094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129.50727198616423</v>
      </c>
      <c r="L7" s="122">
        <f t="shared" si="6"/>
        <v>620.18225888818381</v>
      </c>
      <c r="M7" s="122">
        <f t="shared" si="6"/>
        <v>445.18793028930844</v>
      </c>
      <c r="N7" s="122">
        <f t="shared" si="6"/>
        <v>180.03611020676829</v>
      </c>
      <c r="O7" s="122">
        <f t="shared" si="6"/>
        <v>202.94105979074894</v>
      </c>
      <c r="P7" s="122">
        <f t="shared" si="6"/>
        <v>133.95912270290606</v>
      </c>
      <c r="Q7" s="122">
        <f t="shared" si="6"/>
        <v>552.18595811628177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439.76452855158004</v>
      </c>
      <c r="W7" s="122">
        <f t="shared" si="6"/>
        <v>257.65657771797788</v>
      </c>
      <c r="DA7" s="130" t="s">
        <v>4095</v>
      </c>
    </row>
    <row r="8" spans="1:105" ht="12" customHeight="1" x14ac:dyDescent="0.25">
      <c r="A8" s="97" t="s">
        <v>53</v>
      </c>
      <c r="B8" s="98"/>
      <c r="C8" s="98">
        <f>IF(RES_hhdet_in_tes!C8=0,0,RES_hhdet_in_tes!C8*1000*11630/RES_hhdet_in_new!C5)</f>
        <v>0</v>
      </c>
      <c r="D8" s="98">
        <f>IF(RES_hhdet_in_tes!D8=0,0,RES_hhdet_in_tes!D8*1000*11630/RES_hhdet_in_new!D5)</f>
        <v>0</v>
      </c>
      <c r="E8" s="98">
        <f>IF(RES_hhdet_in_tes!E8=0,0,RES_hhdet_in_tes!E8*1000*11630/RES_hhdet_in_new!E5)</f>
        <v>0</v>
      </c>
      <c r="F8" s="98">
        <f>IF(RES_hhdet_in_tes!F8=0,0,RES_hhdet_in_tes!F8*1000*11630/RES_hhdet_in_new!F5)</f>
        <v>0</v>
      </c>
      <c r="G8" s="98">
        <f>IF(RES_hhdet_in_tes!G8=0,0,RES_hhdet_in_tes!G8*1000*11630/RES_hhdet_in_new!G5)</f>
        <v>0</v>
      </c>
      <c r="H8" s="98">
        <f>IF(RES_hhdet_in_tes!H8=0,0,RES_hhdet_in_tes!H8*1000*11630/RES_hhdet_in_new!H5)</f>
        <v>0</v>
      </c>
      <c r="I8" s="98">
        <f>IF(RES_hhdet_in_tes!I8=0,0,RES_hhdet_in_tes!I8*1000*11630/RES_hhdet_in_new!I5)</f>
        <v>0</v>
      </c>
      <c r="J8" s="98">
        <f>IF(RES_hhdet_in_tes!J8=0,0,RES_hhdet_in_tes!J8*1000*11630/RES_hhdet_in_new!J5)</f>
        <v>0</v>
      </c>
      <c r="K8" s="98">
        <f>IF(RES_hhdet_in_tes!K8=0,0,RES_hhdet_in_tes!K8*1000*11630/RES_hhdet_in_new!K5)</f>
        <v>129.50727198616423</v>
      </c>
      <c r="L8" s="98">
        <f>IF(RES_hhdet_in_tes!L8=0,0,RES_hhdet_in_tes!L8*1000*11630/RES_hhdet_in_new!L5)</f>
        <v>620.18225888818381</v>
      </c>
      <c r="M8" s="98">
        <f>IF(RES_hhdet_in_tes!M8=0,0,RES_hhdet_in_tes!M8*1000*11630/RES_hhdet_in_new!M5)</f>
        <v>445.18793028930844</v>
      </c>
      <c r="N8" s="98">
        <f>IF(RES_hhdet_in_tes!N8=0,0,RES_hhdet_in_tes!N8*1000*11630/RES_hhdet_in_new!N5)</f>
        <v>180.03611020676829</v>
      </c>
      <c r="O8" s="98">
        <f>IF(RES_hhdet_in_tes!O8=0,0,RES_hhdet_in_tes!O8*1000*11630/RES_hhdet_in_new!O5)</f>
        <v>202.94105979074894</v>
      </c>
      <c r="P8" s="98">
        <f>IF(RES_hhdet_in_tes!P8=0,0,RES_hhdet_in_tes!P8*1000*11630/RES_hhdet_in_new!P5)</f>
        <v>133.95912270290606</v>
      </c>
      <c r="Q8" s="98">
        <f>IF(RES_hhdet_in_tes!Q8=0,0,RES_hhdet_in_tes!Q8*1000*11630/RES_hhdet_in_new!Q5)</f>
        <v>552.18595811628177</v>
      </c>
      <c r="R8" s="98">
        <f>IF(RES_hhdet_in_tes!R8=0,0,RES_hhdet_in_tes!R8*1000*11630/RES_hhdet_in_new!R5)</f>
        <v>0</v>
      </c>
      <c r="S8" s="98">
        <f>IF(RES_hhdet_in_tes!S8=0,0,RES_hhdet_in_tes!S8*1000*11630/RES_hhdet_in_new!S5)</f>
        <v>0</v>
      </c>
      <c r="T8" s="98">
        <f>IF(RES_hhdet_in_tes!T8=0,0,RES_hhdet_in_tes!T8*1000*11630/RES_hhdet_in_new!T5)</f>
        <v>0</v>
      </c>
      <c r="U8" s="98">
        <f>IF(RES_hhdet_in_tes!U8=0,0,RES_hhdet_in_tes!U8*1000*11630/RES_hhdet_in_new!U5)</f>
        <v>0</v>
      </c>
      <c r="V8" s="98">
        <f>IF(RES_hhdet_in_tes!V8=0,0,RES_hhdet_in_tes!V8*1000*11630/RES_hhdet_in_new!V5)</f>
        <v>439.76452855158004</v>
      </c>
      <c r="W8" s="98">
        <f>IF(RES_hhdet_in_tes!W8=0,0,RES_hhdet_in_tes!W8*1000*11630/RES_hhdet_in_new!W5)</f>
        <v>257.65657771797788</v>
      </c>
      <c r="DA8" s="63" t="s">
        <v>4096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898.65771726591868</v>
      </c>
      <c r="L9" s="122">
        <v>871.97081207744895</v>
      </c>
      <c r="M9" s="122">
        <v>997.69115475738329</v>
      </c>
      <c r="N9" s="122">
        <v>858.49292877512653</v>
      </c>
      <c r="O9" s="122">
        <v>1170.7598045710993</v>
      </c>
      <c r="P9" s="122">
        <v>1457.0993837955539</v>
      </c>
      <c r="Q9" s="122">
        <v>886.91610103641506</v>
      </c>
      <c r="R9" s="122">
        <v>0</v>
      </c>
      <c r="S9" s="122">
        <v>0</v>
      </c>
      <c r="T9" s="122">
        <v>0</v>
      </c>
      <c r="U9" s="122">
        <v>0</v>
      </c>
      <c r="V9" s="122">
        <v>921.50967658956722</v>
      </c>
      <c r="W9" s="122">
        <v>921.14463096056181</v>
      </c>
      <c r="DA9" s="130" t="s">
        <v>4097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4098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1381.1710279194613</v>
      </c>
      <c r="M11" s="98">
        <v>716.43334290279552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4099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4100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4101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4102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848.38836905843038</v>
      </c>
      <c r="M15" s="101">
        <v>1007.6968171699934</v>
      </c>
      <c r="N15" s="101">
        <v>858.28084834532376</v>
      </c>
      <c r="O15" s="101">
        <v>1170.9238977734783</v>
      </c>
      <c r="P15" s="101">
        <v>1457.6683406888392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920.34440693893305</v>
      </c>
      <c r="DA15" s="131" t="s">
        <v>4103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898.65771726591868</v>
      </c>
      <c r="L16" s="104">
        <v>849.45653912247417</v>
      </c>
      <c r="M16" s="104">
        <v>1008.5510423018482</v>
      </c>
      <c r="N16" s="104">
        <v>858.66966246662901</v>
      </c>
      <c r="O16" s="104">
        <v>1170.5325985985744</v>
      </c>
      <c r="P16" s="104">
        <v>1456.1511223067448</v>
      </c>
      <c r="Q16" s="104">
        <v>886.91610103641506</v>
      </c>
      <c r="R16" s="104">
        <v>0</v>
      </c>
      <c r="S16" s="104">
        <v>0</v>
      </c>
      <c r="T16" s="104">
        <v>0</v>
      </c>
      <c r="U16" s="104">
        <v>0</v>
      </c>
      <c r="V16" s="104">
        <v>921.50967658956722</v>
      </c>
      <c r="W16" s="104">
        <v>921.41137230110485</v>
      </c>
      <c r="DA16" s="132" t="s">
        <v>4104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420.50015397099708</v>
      </c>
      <c r="L17" s="98">
        <v>385.73979302271954</v>
      </c>
      <c r="M17" s="98">
        <v>492.71197031631107</v>
      </c>
      <c r="N17" s="98">
        <v>391.63168114994011</v>
      </c>
      <c r="O17" s="98">
        <v>630.33772264245317</v>
      </c>
      <c r="P17" s="98">
        <v>849.5577826263534</v>
      </c>
      <c r="Q17" s="98">
        <v>374.34209723424715</v>
      </c>
      <c r="R17" s="98">
        <v>0</v>
      </c>
      <c r="S17" s="98">
        <v>0</v>
      </c>
      <c r="T17" s="98">
        <v>0</v>
      </c>
      <c r="U17" s="98">
        <v>0</v>
      </c>
      <c r="V17" s="98">
        <v>439.02035530692427</v>
      </c>
      <c r="W17" s="98">
        <v>459.80502203226865</v>
      </c>
      <c r="DA17" s="63" t="s">
        <v>4105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478.15756329492177</v>
      </c>
      <c r="L18" s="98">
        <v>463.71674609975474</v>
      </c>
      <c r="M18" s="98">
        <v>515.8390719855372</v>
      </c>
      <c r="N18" s="98">
        <v>467.0379813166889</v>
      </c>
      <c r="O18" s="98">
        <v>540.19487595612111</v>
      </c>
      <c r="P18" s="98">
        <v>606.5933396803913</v>
      </c>
      <c r="Q18" s="98">
        <v>512.57400380216802</v>
      </c>
      <c r="R18" s="98">
        <v>0</v>
      </c>
      <c r="S18" s="98">
        <v>0</v>
      </c>
      <c r="T18" s="98">
        <v>0</v>
      </c>
      <c r="U18" s="98">
        <v>0</v>
      </c>
      <c r="V18" s="98">
        <v>482.48932128264312</v>
      </c>
      <c r="W18" s="98">
        <v>461.60635026883614</v>
      </c>
      <c r="DA18" s="63" t="s">
        <v>4106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599.54435858100453</v>
      </c>
      <c r="L19" s="122">
        <v>477.40557187462707</v>
      </c>
      <c r="M19" s="122">
        <v>641.78937779157673</v>
      </c>
      <c r="N19" s="122">
        <v>634.11111415324945</v>
      </c>
      <c r="O19" s="122">
        <v>643.01105979061413</v>
      </c>
      <c r="P19" s="122">
        <v>677.87158156571979</v>
      </c>
      <c r="Q19" s="122">
        <v>472.11109326691331</v>
      </c>
      <c r="R19" s="122">
        <v>0</v>
      </c>
      <c r="S19" s="122">
        <v>0</v>
      </c>
      <c r="T19" s="122">
        <v>0</v>
      </c>
      <c r="U19" s="122">
        <v>0</v>
      </c>
      <c r="V19" s="122">
        <v>324.59696268718932</v>
      </c>
      <c r="W19" s="122">
        <v>280.57826116889504</v>
      </c>
      <c r="DA19" s="130" t="s">
        <v>4107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4108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788.8165823563088</v>
      </c>
      <c r="L21" s="98">
        <v>0</v>
      </c>
      <c r="M21" s="98">
        <v>0</v>
      </c>
      <c r="N21" s="98">
        <v>363.72431907151127</v>
      </c>
      <c r="O21" s="98">
        <v>522.36052335534305</v>
      </c>
      <c r="P21" s="98">
        <v>631.86042850733736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4109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552.22630263717826</v>
      </c>
      <c r="L22" s="33">
        <v>477.40557187462707</v>
      </c>
      <c r="M22" s="33">
        <v>641.78937779157673</v>
      </c>
      <c r="N22" s="33">
        <v>642.56070149955372</v>
      </c>
      <c r="O22" s="33">
        <v>651.33178644132238</v>
      </c>
      <c r="P22" s="33">
        <v>684.44460343120306</v>
      </c>
      <c r="Q22" s="33">
        <v>472.11109326691331</v>
      </c>
      <c r="R22" s="33">
        <v>0</v>
      </c>
      <c r="S22" s="33">
        <v>0</v>
      </c>
      <c r="T22" s="33">
        <v>0</v>
      </c>
      <c r="U22" s="33">
        <v>0</v>
      </c>
      <c r="V22" s="33">
        <v>324.59696268718932</v>
      </c>
      <c r="W22" s="33">
        <v>280.57826116889504</v>
      </c>
      <c r="DA22" s="60" t="s">
        <v>4110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2430.6191243452695</v>
      </c>
      <c r="O24" s="117">
        <f t="shared" si="7"/>
        <v>3345.3468265253077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12025.961208784804</v>
      </c>
      <c r="S24" s="117">
        <f t="shared" si="8"/>
        <v>8451.8649662267198</v>
      </c>
      <c r="T24" s="117">
        <f t="shared" si="8"/>
        <v>9428.316701471018</v>
      </c>
      <c r="U24" s="117">
        <f t="shared" si="8"/>
        <v>14123.873415771364</v>
      </c>
      <c r="V24" s="117">
        <f t="shared" si="8"/>
        <v>0</v>
      </c>
      <c r="W24" s="117">
        <f t="shared" ref="W24" si="9">W25+W28+W30+W39</f>
        <v>0</v>
      </c>
      <c r="DA24" s="129" t="s">
        <v>4111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735.78567011439679</v>
      </c>
      <c r="O25" s="122">
        <f t="shared" si="10"/>
        <v>1326.4390265052928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10654.960122482404</v>
      </c>
      <c r="S25" s="122">
        <f t="shared" si="11"/>
        <v>7125.0939236471149</v>
      </c>
      <c r="T25" s="122">
        <f t="shared" si="11"/>
        <v>7970.1830955219275</v>
      </c>
      <c r="U25" s="122">
        <f t="shared" si="11"/>
        <v>12591.682912907092</v>
      </c>
      <c r="V25" s="122">
        <f t="shared" si="11"/>
        <v>0</v>
      </c>
      <c r="W25" s="122">
        <f t="shared" ref="W25" si="12">SUM(W26:W27)</f>
        <v>0</v>
      </c>
      <c r="DA25" s="130" t="s">
        <v>4112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721.07274880890952</v>
      </c>
      <c r="O26" s="98">
        <v>1299.9549222300486</v>
      </c>
      <c r="P26" s="98">
        <v>0</v>
      </c>
      <c r="Q26" s="98">
        <v>0</v>
      </c>
      <c r="R26" s="98">
        <v>10447.638951320669</v>
      </c>
      <c r="S26" s="98">
        <v>6988.6317846195288</v>
      </c>
      <c r="T26" s="98">
        <v>7816.5259131402681</v>
      </c>
      <c r="U26" s="98">
        <v>12346.346619151662</v>
      </c>
      <c r="V26" s="98">
        <v>0</v>
      </c>
      <c r="W26" s="98">
        <v>0</v>
      </c>
      <c r="DA26" s="63" t="s">
        <v>4113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14.712921305487292</v>
      </c>
      <c r="O27" s="98">
        <v>26.484104275244174</v>
      </c>
      <c r="P27" s="98">
        <v>0</v>
      </c>
      <c r="Q27" s="98">
        <v>0</v>
      </c>
      <c r="R27" s="98">
        <v>207.32117116173498</v>
      </c>
      <c r="S27" s="98">
        <v>136.46213902758566</v>
      </c>
      <c r="T27" s="98">
        <v>153.65718238165923</v>
      </c>
      <c r="U27" s="98">
        <v>245.33629375543075</v>
      </c>
      <c r="V27" s="98">
        <v>0</v>
      </c>
      <c r="W27" s="98">
        <v>0</v>
      </c>
      <c r="DA27" s="63" t="s">
        <v>4114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208.46286444994229</v>
      </c>
      <c r="O28" s="122">
        <f t="shared" si="13"/>
        <v>209.70576178377388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4115</v>
      </c>
    </row>
    <row r="29" spans="1:105" ht="12" customHeight="1" x14ac:dyDescent="0.25">
      <c r="A29" s="97" t="s">
        <v>53</v>
      </c>
      <c r="B29" s="98"/>
      <c r="C29" s="98">
        <f>IF(RES_hhdet_in_tes!C29=0,0,RES_hhdet_in_tes!C29*1000*11630/RES_hhdet_in_new!C26)</f>
        <v>0</v>
      </c>
      <c r="D29" s="98">
        <f>IF(RES_hhdet_in_tes!D29=0,0,RES_hhdet_in_tes!D29*1000*11630/RES_hhdet_in_new!D26)</f>
        <v>0</v>
      </c>
      <c r="E29" s="98">
        <f>IF(RES_hhdet_in_tes!E29=0,0,RES_hhdet_in_tes!E29*1000*11630/RES_hhdet_in_new!E26)</f>
        <v>0</v>
      </c>
      <c r="F29" s="98">
        <f>IF(RES_hhdet_in_tes!F29=0,0,RES_hhdet_in_tes!F29*1000*11630/RES_hhdet_in_new!F26)</f>
        <v>0</v>
      </c>
      <c r="G29" s="98">
        <f>IF(RES_hhdet_in_tes!G29=0,0,RES_hhdet_in_tes!G29*1000*11630/RES_hhdet_in_new!G26)</f>
        <v>0</v>
      </c>
      <c r="H29" s="98">
        <f>IF(RES_hhdet_in_tes!H29=0,0,RES_hhdet_in_tes!H29*1000*11630/RES_hhdet_in_new!H26)</f>
        <v>0</v>
      </c>
      <c r="I29" s="98">
        <f>IF(RES_hhdet_in_tes!I29=0,0,RES_hhdet_in_tes!I29*1000*11630/RES_hhdet_in_new!I26)</f>
        <v>0</v>
      </c>
      <c r="J29" s="98">
        <f>IF(RES_hhdet_in_tes!J29=0,0,RES_hhdet_in_tes!J29*1000*11630/RES_hhdet_in_new!J26)</f>
        <v>0</v>
      </c>
      <c r="K29" s="98">
        <f>IF(RES_hhdet_in_tes!K29=0,0,RES_hhdet_in_tes!K29*1000*11630/RES_hhdet_in_new!K26)</f>
        <v>0</v>
      </c>
      <c r="L29" s="98">
        <f>IF(RES_hhdet_in_tes!L29=0,0,RES_hhdet_in_tes!L29*1000*11630/RES_hhdet_in_new!L26)</f>
        <v>0</v>
      </c>
      <c r="M29" s="98">
        <f>IF(RES_hhdet_in_tes!M29=0,0,RES_hhdet_in_tes!M29*1000*11630/RES_hhdet_in_new!M26)</f>
        <v>0</v>
      </c>
      <c r="N29" s="98">
        <f>IF(RES_hhdet_in_tes!N29=0,0,RES_hhdet_in_tes!N29*1000*11630/RES_hhdet_in_new!N26)</f>
        <v>208.46286444994229</v>
      </c>
      <c r="O29" s="98">
        <f>IF(RES_hhdet_in_tes!O29=0,0,RES_hhdet_in_tes!O29*1000*11630/RES_hhdet_in_new!O26)</f>
        <v>209.70576178377388</v>
      </c>
      <c r="P29" s="98">
        <f>IF(RES_hhdet_in_tes!P29=0,0,RES_hhdet_in_tes!P29*1000*11630/RES_hhdet_in_new!P26)</f>
        <v>0</v>
      </c>
      <c r="Q29" s="98">
        <f>IF(RES_hhdet_in_tes!Q29=0,0,RES_hhdet_in_tes!Q29*1000*11630/RES_hhdet_in_new!Q26)</f>
        <v>0</v>
      </c>
      <c r="R29" s="98">
        <f>IF(RES_hhdet_in_tes!R29=0,0,RES_hhdet_in_tes!R29*1000*11630/RES_hhdet_in_new!R26)</f>
        <v>0</v>
      </c>
      <c r="S29" s="98">
        <f>IF(RES_hhdet_in_tes!S29=0,0,RES_hhdet_in_tes!S29*1000*11630/RES_hhdet_in_new!S26)</f>
        <v>0</v>
      </c>
      <c r="T29" s="98">
        <f>IF(RES_hhdet_in_tes!T29=0,0,RES_hhdet_in_tes!T29*1000*11630/RES_hhdet_in_new!T26)</f>
        <v>0</v>
      </c>
      <c r="U29" s="98">
        <f>IF(RES_hhdet_in_tes!U29=0,0,RES_hhdet_in_tes!U29*1000*11630/RES_hhdet_in_new!U26)</f>
        <v>0</v>
      </c>
      <c r="V29" s="98">
        <f>IF(RES_hhdet_in_tes!V29=0,0,RES_hhdet_in_tes!V29*1000*11630/RES_hhdet_in_new!V26)</f>
        <v>0</v>
      </c>
      <c r="W29" s="98">
        <f>IF(RES_hhdet_in_tes!W29=0,0,RES_hhdet_in_tes!W29*1000*11630/RES_hhdet_in_new!W26)</f>
        <v>0</v>
      </c>
      <c r="DA29" s="63" t="s">
        <v>4116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858.48548735653696</v>
      </c>
      <c r="O30" s="122">
        <v>1170.7673781035166</v>
      </c>
      <c r="P30" s="122">
        <v>0</v>
      </c>
      <c r="Q30" s="122">
        <v>0</v>
      </c>
      <c r="R30" s="122">
        <v>889.1156067129466</v>
      </c>
      <c r="S30" s="122">
        <v>902.19509722533905</v>
      </c>
      <c r="T30" s="122">
        <v>959.82014994339124</v>
      </c>
      <c r="U30" s="122">
        <v>988.17722288632422</v>
      </c>
      <c r="V30" s="122">
        <v>0</v>
      </c>
      <c r="W30" s="122">
        <v>0</v>
      </c>
      <c r="DA30" s="130" t="s">
        <v>4117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4118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4119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4120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4121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858.28084834532353</v>
      </c>
      <c r="O35" s="101">
        <v>1170.9238977734783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988.17722288632422</v>
      </c>
      <c r="V35" s="101">
        <v>0</v>
      </c>
      <c r="W35" s="101">
        <v>0</v>
      </c>
      <c r="DA35" s="131" t="s">
        <v>4122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858.66966246662923</v>
      </c>
      <c r="O36" s="104">
        <v>1170.5325985985742</v>
      </c>
      <c r="P36" s="104">
        <v>0</v>
      </c>
      <c r="Q36" s="104">
        <v>0</v>
      </c>
      <c r="R36" s="104">
        <v>889.1156067129466</v>
      </c>
      <c r="S36" s="104">
        <v>902.19509722533905</v>
      </c>
      <c r="T36" s="104">
        <v>959.82014994339124</v>
      </c>
      <c r="U36" s="104">
        <v>0</v>
      </c>
      <c r="V36" s="104">
        <v>0</v>
      </c>
      <c r="W36" s="104">
        <v>0</v>
      </c>
      <c r="DA36" s="132" t="s">
        <v>4123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391.63168114994016</v>
      </c>
      <c r="O37" s="98">
        <v>630.33772264245306</v>
      </c>
      <c r="P37" s="98">
        <v>0</v>
      </c>
      <c r="Q37" s="98">
        <v>0</v>
      </c>
      <c r="R37" s="98">
        <v>369.05107680322044</v>
      </c>
      <c r="S37" s="98">
        <v>375.26330792639493</v>
      </c>
      <c r="T37" s="98">
        <v>456.51651446885091</v>
      </c>
      <c r="U37" s="98">
        <v>0</v>
      </c>
      <c r="V37" s="98">
        <v>0</v>
      </c>
      <c r="W37" s="98">
        <v>0</v>
      </c>
      <c r="DA37" s="63" t="s">
        <v>4124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467.03798131668901</v>
      </c>
      <c r="O38" s="98">
        <v>540.19487595612122</v>
      </c>
      <c r="P38" s="98">
        <v>0</v>
      </c>
      <c r="Q38" s="98">
        <v>0</v>
      </c>
      <c r="R38" s="98">
        <v>520.06452990972616</v>
      </c>
      <c r="S38" s="98">
        <v>526.93178929894418</v>
      </c>
      <c r="T38" s="98">
        <v>503.30363547454039</v>
      </c>
      <c r="U38" s="98">
        <v>0</v>
      </c>
      <c r="V38" s="98">
        <v>0</v>
      </c>
      <c r="W38" s="98">
        <v>0</v>
      </c>
      <c r="DA38" s="63" t="s">
        <v>4125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627.88510242439361</v>
      </c>
      <c r="O39" s="122">
        <v>638.4346601327245</v>
      </c>
      <c r="P39" s="122">
        <v>0</v>
      </c>
      <c r="Q39" s="122">
        <v>0</v>
      </c>
      <c r="R39" s="122">
        <v>481.8854795894523</v>
      </c>
      <c r="S39" s="122">
        <v>424.57594535426682</v>
      </c>
      <c r="T39" s="122">
        <v>498.31345600569892</v>
      </c>
      <c r="U39" s="122">
        <v>544.01327997794795</v>
      </c>
      <c r="V39" s="122">
        <v>0</v>
      </c>
      <c r="W39" s="122">
        <v>0</v>
      </c>
      <c r="DA39" s="130" t="s">
        <v>4126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363.72431907151127</v>
      </c>
      <c r="O40" s="98">
        <v>522.36052335534305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4127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642.56070149955372</v>
      </c>
      <c r="O41" s="33">
        <v>651.33178644132249</v>
      </c>
      <c r="P41" s="33">
        <v>0</v>
      </c>
      <c r="Q41" s="33">
        <v>0</v>
      </c>
      <c r="R41" s="33">
        <v>481.8854795894523</v>
      </c>
      <c r="S41" s="33">
        <v>424.57594535426682</v>
      </c>
      <c r="T41" s="33">
        <v>498.31345600569892</v>
      </c>
      <c r="U41" s="33">
        <v>544.01327997794795</v>
      </c>
      <c r="V41" s="33">
        <v>0</v>
      </c>
      <c r="W41" s="33">
        <v>0</v>
      </c>
      <c r="DA41" s="60" t="s">
        <v>4128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15483.016418145475</v>
      </c>
      <c r="D43" s="117">
        <f t="shared" si="14"/>
        <v>14571.872848827465</v>
      </c>
      <c r="E43" s="117">
        <f t="shared" si="14"/>
        <v>15407.712225393951</v>
      </c>
      <c r="F43" s="117">
        <f t="shared" si="14"/>
        <v>15902.827591068432</v>
      </c>
      <c r="G43" s="117">
        <f t="shared" si="14"/>
        <v>15335.037926172736</v>
      </c>
      <c r="H43" s="117">
        <f t="shared" si="14"/>
        <v>15413.414220133132</v>
      </c>
      <c r="I43" s="117">
        <f t="shared" si="14"/>
        <v>14536.135179102062</v>
      </c>
      <c r="J43" s="117">
        <f t="shared" si="14"/>
        <v>14712.481747747113</v>
      </c>
      <c r="K43" s="117">
        <f t="shared" si="14"/>
        <v>15046.40655456791</v>
      </c>
      <c r="L43" s="117">
        <f t="shared" si="14"/>
        <v>13950.13409567943</v>
      </c>
      <c r="M43" s="117">
        <f t="shared" si="14"/>
        <v>12906.493859007946</v>
      </c>
      <c r="N43" s="117">
        <f t="shared" si="14"/>
        <v>13746.991932259089</v>
      </c>
      <c r="O43" s="117">
        <f t="shared" si="14"/>
        <v>13218.983808293175</v>
      </c>
      <c r="P43" s="117">
        <f t="shared" si="14"/>
        <v>11505.765388958869</v>
      </c>
      <c r="Q43" s="117">
        <f t="shared" si="14"/>
        <v>12421.226789870901</v>
      </c>
      <c r="R43" s="117">
        <f t="shared" ref="R43:V43" si="15">R44+R47+R49+R58</f>
        <v>12161.968450215032</v>
      </c>
      <c r="S43" s="117">
        <f t="shared" si="15"/>
        <v>10939.618813092209</v>
      </c>
      <c r="T43" s="117">
        <f t="shared" si="15"/>
        <v>10484.633008451428</v>
      </c>
      <c r="U43" s="117">
        <f t="shared" si="15"/>
        <v>8478.0355324387456</v>
      </c>
      <c r="V43" s="117">
        <f t="shared" si="15"/>
        <v>9304.5917281716393</v>
      </c>
      <c r="W43" s="117">
        <f t="shared" ref="W43" si="16">W44+W47+W49+W58</f>
        <v>8204.6656205525087</v>
      </c>
      <c r="DA43" s="129" t="s">
        <v>4129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13799.86930824712</v>
      </c>
      <c r="D44" s="122">
        <f t="shared" si="17"/>
        <v>12901.411032104479</v>
      </c>
      <c r="E44" s="122">
        <f t="shared" si="17"/>
        <v>13359.036406139216</v>
      </c>
      <c r="F44" s="122">
        <f t="shared" si="17"/>
        <v>14283.103122939168</v>
      </c>
      <c r="G44" s="122">
        <f t="shared" si="17"/>
        <v>13697.378353974382</v>
      </c>
      <c r="H44" s="122">
        <f t="shared" si="17"/>
        <v>13460.241338399399</v>
      </c>
      <c r="I44" s="122">
        <f t="shared" si="17"/>
        <v>12879.780459368978</v>
      </c>
      <c r="J44" s="122">
        <f t="shared" si="17"/>
        <v>13053.738873281945</v>
      </c>
      <c r="K44" s="122">
        <f t="shared" si="17"/>
        <v>13364.518272594425</v>
      </c>
      <c r="L44" s="122">
        <f t="shared" si="17"/>
        <v>11914.309371052659</v>
      </c>
      <c r="M44" s="122">
        <f t="shared" si="17"/>
        <v>10803.486915389221</v>
      </c>
      <c r="N44" s="122">
        <f t="shared" si="17"/>
        <v>11956.857904474144</v>
      </c>
      <c r="O44" s="122">
        <f t="shared" si="17"/>
        <v>11242.170046488627</v>
      </c>
      <c r="P44" s="122">
        <f t="shared" si="17"/>
        <v>9303.3415036957904</v>
      </c>
      <c r="Q44" s="122">
        <f t="shared" si="17"/>
        <v>10579.507912136511</v>
      </c>
      <c r="R44" s="122">
        <f t="shared" ref="R44:V44" si="18">SUM(R45:R46)</f>
        <v>10478.16497468198</v>
      </c>
      <c r="S44" s="122">
        <f t="shared" si="18"/>
        <v>9593.6055442865745</v>
      </c>
      <c r="T44" s="122">
        <f t="shared" si="18"/>
        <v>8756.5147942654021</v>
      </c>
      <c r="U44" s="122">
        <f t="shared" si="18"/>
        <v>6744.7664184352107</v>
      </c>
      <c r="V44" s="122">
        <f t="shared" si="18"/>
        <v>7693.5036361711173</v>
      </c>
      <c r="W44" s="122">
        <f t="shared" ref="W44" si="19">SUM(W45:W46)</f>
        <v>6672.8844665329334</v>
      </c>
      <c r="DA44" s="130" t="s">
        <v>4130</v>
      </c>
    </row>
    <row r="45" spans="1:105" ht="12" customHeight="1" x14ac:dyDescent="0.25">
      <c r="A45" s="97" t="s">
        <v>216</v>
      </c>
      <c r="B45" s="98"/>
      <c r="C45" s="98">
        <v>13470.018531437579</v>
      </c>
      <c r="D45" s="98">
        <v>12598.914399558123</v>
      </c>
      <c r="E45" s="98">
        <v>13059.157785514861</v>
      </c>
      <c r="F45" s="98">
        <v>13958.429616769916</v>
      </c>
      <c r="G45" s="98">
        <v>13392.211708752386</v>
      </c>
      <c r="H45" s="98">
        <v>13170.515959112321</v>
      </c>
      <c r="I45" s="98">
        <v>12600.338248371561</v>
      </c>
      <c r="J45" s="98">
        <v>12773.114249755014</v>
      </c>
      <c r="K45" s="98">
        <v>13082.418978765078</v>
      </c>
      <c r="L45" s="98">
        <v>11667.730654891877</v>
      </c>
      <c r="M45" s="98">
        <v>10581.465830925388</v>
      </c>
      <c r="N45" s="98">
        <v>11717.766119250779</v>
      </c>
      <c r="O45" s="98">
        <v>11017.705297003933</v>
      </c>
      <c r="P45" s="98">
        <v>9117.2681473576631</v>
      </c>
      <c r="Q45" s="98">
        <v>10372.441665047862</v>
      </c>
      <c r="R45" s="98">
        <v>10274.283833016025</v>
      </c>
      <c r="S45" s="98">
        <v>9409.8656599300557</v>
      </c>
      <c r="T45" s="98">
        <v>8587.6979208455032</v>
      </c>
      <c r="U45" s="98">
        <v>6613.3514195990501</v>
      </c>
      <c r="V45" s="98">
        <v>7546.5744622414277</v>
      </c>
      <c r="W45" s="98">
        <v>6546.0298696199179</v>
      </c>
      <c r="DA45" s="63" t="s">
        <v>4131</v>
      </c>
    </row>
    <row r="46" spans="1:105" ht="12" customHeight="1" x14ac:dyDescent="0.25">
      <c r="A46" s="97" t="s">
        <v>53</v>
      </c>
      <c r="B46" s="98"/>
      <c r="C46" s="98">
        <v>329.85077680954009</v>
      </c>
      <c r="D46" s="98">
        <v>302.49663254635476</v>
      </c>
      <c r="E46" s="98">
        <v>299.87862062435511</v>
      </c>
      <c r="F46" s="98">
        <v>324.67350616925177</v>
      </c>
      <c r="G46" s="98">
        <v>305.16664522199648</v>
      </c>
      <c r="H46" s="98">
        <v>289.72537928707879</v>
      </c>
      <c r="I46" s="98">
        <v>279.44221099741725</v>
      </c>
      <c r="J46" s="98">
        <v>280.6246235269312</v>
      </c>
      <c r="K46" s="98">
        <v>282.09929382934752</v>
      </c>
      <c r="L46" s="98">
        <v>246.5787161607814</v>
      </c>
      <c r="M46" s="98">
        <v>222.02108446383357</v>
      </c>
      <c r="N46" s="98">
        <v>239.09178522336595</v>
      </c>
      <c r="O46" s="98">
        <v>224.4647494846937</v>
      </c>
      <c r="P46" s="98">
        <v>186.07335633812815</v>
      </c>
      <c r="Q46" s="98">
        <v>207.06624708864982</v>
      </c>
      <c r="R46" s="98">
        <v>203.88114166595528</v>
      </c>
      <c r="S46" s="98">
        <v>183.73988435651813</v>
      </c>
      <c r="T46" s="98">
        <v>168.81687341989803</v>
      </c>
      <c r="U46" s="98">
        <v>131.41499883616032</v>
      </c>
      <c r="V46" s="98">
        <v>146.92917392968943</v>
      </c>
      <c r="W46" s="98">
        <v>126.85459691301571</v>
      </c>
      <c r="DA46" s="63" t="s">
        <v>4132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48.633819647673171</v>
      </c>
      <c r="D47" s="122">
        <f t="shared" si="20"/>
        <v>3.2536977269562151</v>
      </c>
      <c r="E47" s="122">
        <f t="shared" si="20"/>
        <v>422.57087208119299</v>
      </c>
      <c r="F47" s="122">
        <f t="shared" si="20"/>
        <v>3.010978659990057</v>
      </c>
      <c r="G47" s="122">
        <f t="shared" si="20"/>
        <v>22.054954357356507</v>
      </c>
      <c r="H47" s="122">
        <f t="shared" si="20"/>
        <v>371.34806398064893</v>
      </c>
      <c r="I47" s="122">
        <f t="shared" si="20"/>
        <v>113.03448410928118</v>
      </c>
      <c r="J47" s="122">
        <f t="shared" si="20"/>
        <v>93.154778289258076</v>
      </c>
      <c r="K47" s="122">
        <f t="shared" si="20"/>
        <v>115.54008455005054</v>
      </c>
      <c r="L47" s="122">
        <f t="shared" si="20"/>
        <v>605.3768468722858</v>
      </c>
      <c r="M47" s="122">
        <f t="shared" si="20"/>
        <v>456.5712196257374</v>
      </c>
      <c r="N47" s="122">
        <f t="shared" si="20"/>
        <v>201.15047576137425</v>
      </c>
      <c r="O47" s="122">
        <f t="shared" si="20"/>
        <v>199.97231970157549</v>
      </c>
      <c r="P47" s="122">
        <f t="shared" si="20"/>
        <v>126.70399145563366</v>
      </c>
      <c r="Q47" s="122">
        <f t="shared" si="20"/>
        <v>326.82659040899335</v>
      </c>
      <c r="R47" s="122">
        <f t="shared" si="20"/>
        <v>164.91028913956853</v>
      </c>
      <c r="S47" s="122">
        <f t="shared" si="20"/>
        <v>109.75661691916024</v>
      </c>
      <c r="T47" s="122">
        <f t="shared" si="20"/>
        <v>264.13588819603439</v>
      </c>
      <c r="U47" s="122">
        <f t="shared" si="20"/>
        <v>159.12610205613717</v>
      </c>
      <c r="V47" s="122">
        <f t="shared" si="20"/>
        <v>396.79457901881125</v>
      </c>
      <c r="W47" s="122">
        <f t="shared" si="20"/>
        <v>298.60056946114645</v>
      </c>
      <c r="DA47" s="130" t="s">
        <v>4133</v>
      </c>
    </row>
    <row r="48" spans="1:105" ht="12" customHeight="1" x14ac:dyDescent="0.25">
      <c r="A48" s="97" t="s">
        <v>53</v>
      </c>
      <c r="B48" s="98"/>
      <c r="C48" s="98">
        <f>IF(RES_hhdet_in_tes!C48=0,0,RES_hhdet_in_tes!C48*1000*11630/RES_hhdet_in_new!C45)</f>
        <v>48.633819647673171</v>
      </c>
      <c r="D48" s="98">
        <f>IF(RES_hhdet_in_tes!D48=0,0,RES_hhdet_in_tes!D48*1000*11630/RES_hhdet_in_new!D45)</f>
        <v>3.2536977269562151</v>
      </c>
      <c r="E48" s="98">
        <f>IF(RES_hhdet_in_tes!E48=0,0,RES_hhdet_in_tes!E48*1000*11630/RES_hhdet_in_new!E45)</f>
        <v>422.57087208119299</v>
      </c>
      <c r="F48" s="98">
        <f>IF(RES_hhdet_in_tes!F48=0,0,RES_hhdet_in_tes!F48*1000*11630/RES_hhdet_in_new!F45)</f>
        <v>3.010978659990057</v>
      </c>
      <c r="G48" s="98">
        <f>IF(RES_hhdet_in_tes!G48=0,0,RES_hhdet_in_tes!G48*1000*11630/RES_hhdet_in_new!G45)</f>
        <v>22.054954357356507</v>
      </c>
      <c r="H48" s="98">
        <f>IF(RES_hhdet_in_tes!H48=0,0,RES_hhdet_in_tes!H48*1000*11630/RES_hhdet_in_new!H45)</f>
        <v>371.34806398064893</v>
      </c>
      <c r="I48" s="98">
        <f>IF(RES_hhdet_in_tes!I48=0,0,RES_hhdet_in_tes!I48*1000*11630/RES_hhdet_in_new!I45)</f>
        <v>113.03448410928118</v>
      </c>
      <c r="J48" s="98">
        <f>IF(RES_hhdet_in_tes!J48=0,0,RES_hhdet_in_tes!J48*1000*11630/RES_hhdet_in_new!J45)</f>
        <v>93.154778289258076</v>
      </c>
      <c r="K48" s="98">
        <f>IF(RES_hhdet_in_tes!K48=0,0,RES_hhdet_in_tes!K48*1000*11630/RES_hhdet_in_new!K45)</f>
        <v>115.54008455005054</v>
      </c>
      <c r="L48" s="98">
        <f>IF(RES_hhdet_in_tes!L48=0,0,RES_hhdet_in_tes!L48*1000*11630/RES_hhdet_in_new!L45)</f>
        <v>605.3768468722858</v>
      </c>
      <c r="M48" s="98">
        <f>IF(RES_hhdet_in_tes!M48=0,0,RES_hhdet_in_tes!M48*1000*11630/RES_hhdet_in_new!M45)</f>
        <v>456.5712196257374</v>
      </c>
      <c r="N48" s="98">
        <f>IF(RES_hhdet_in_tes!N48=0,0,RES_hhdet_in_tes!N48*1000*11630/RES_hhdet_in_new!N45)</f>
        <v>201.15047576137425</v>
      </c>
      <c r="O48" s="98">
        <f>IF(RES_hhdet_in_tes!O48=0,0,RES_hhdet_in_tes!O48*1000*11630/RES_hhdet_in_new!O45)</f>
        <v>199.97231970157549</v>
      </c>
      <c r="P48" s="98">
        <f>IF(RES_hhdet_in_tes!P48=0,0,RES_hhdet_in_tes!P48*1000*11630/RES_hhdet_in_new!P45)</f>
        <v>126.70399145563366</v>
      </c>
      <c r="Q48" s="98">
        <f>IF(RES_hhdet_in_tes!Q48=0,0,RES_hhdet_in_tes!Q48*1000*11630/RES_hhdet_in_new!Q45)</f>
        <v>326.82659040899335</v>
      </c>
      <c r="R48" s="98">
        <f>IF(RES_hhdet_in_tes!R48=0,0,RES_hhdet_in_tes!R48*1000*11630/RES_hhdet_in_new!R45)</f>
        <v>164.91028913956853</v>
      </c>
      <c r="S48" s="98">
        <f>IF(RES_hhdet_in_tes!S48=0,0,RES_hhdet_in_tes!S48*1000*11630/RES_hhdet_in_new!S45)</f>
        <v>109.75661691916024</v>
      </c>
      <c r="T48" s="98">
        <f>IF(RES_hhdet_in_tes!T48=0,0,RES_hhdet_in_tes!T48*1000*11630/RES_hhdet_in_new!T45)</f>
        <v>264.13588819603439</v>
      </c>
      <c r="U48" s="98">
        <f>IF(RES_hhdet_in_tes!U48=0,0,RES_hhdet_in_tes!U48*1000*11630/RES_hhdet_in_new!U45)</f>
        <v>159.12610205613717</v>
      </c>
      <c r="V48" s="98">
        <f>IF(RES_hhdet_in_tes!V48=0,0,RES_hhdet_in_tes!V48*1000*11630/RES_hhdet_in_new!V45)</f>
        <v>396.79457901881125</v>
      </c>
      <c r="W48" s="98">
        <f>IF(RES_hhdet_in_tes!W48=0,0,RES_hhdet_in_tes!W48*1000*11630/RES_hhdet_in_new!W45)</f>
        <v>298.60056946114645</v>
      </c>
      <c r="DA48" s="63" t="s">
        <v>4134</v>
      </c>
    </row>
    <row r="49" spans="1:105" ht="12" customHeight="1" x14ac:dyDescent="0.25">
      <c r="A49" s="121" t="s">
        <v>55</v>
      </c>
      <c r="B49" s="122"/>
      <c r="C49" s="122">
        <v>1080.1037659849221</v>
      </c>
      <c r="D49" s="122">
        <v>1090.0398434088672</v>
      </c>
      <c r="E49" s="122">
        <v>1076.0144977416855</v>
      </c>
      <c r="F49" s="122">
        <v>1067.7776038492273</v>
      </c>
      <c r="G49" s="122">
        <v>1011.5900394348329</v>
      </c>
      <c r="H49" s="122">
        <v>1006.718605258246</v>
      </c>
      <c r="I49" s="122">
        <v>995.58862670538804</v>
      </c>
      <c r="J49" s="122">
        <v>995.18978409301485</v>
      </c>
      <c r="K49" s="122">
        <v>967.36492250974925</v>
      </c>
      <c r="L49" s="122">
        <v>951.74195763043554</v>
      </c>
      <c r="M49" s="122">
        <v>1007.5414991828534</v>
      </c>
      <c r="N49" s="122">
        <v>955.0841995016616</v>
      </c>
      <c r="O49" s="122">
        <v>1133.7214528352292</v>
      </c>
      <c r="P49" s="122">
        <v>1395.8915294492031</v>
      </c>
      <c r="Q49" s="122">
        <v>1042.0895545184858</v>
      </c>
      <c r="R49" s="122">
        <v>1035.0210615649316</v>
      </c>
      <c r="S49" s="122">
        <v>814.87862442354378</v>
      </c>
      <c r="T49" s="122">
        <v>970.95610432877743</v>
      </c>
      <c r="U49" s="122">
        <v>1030.8413160340799</v>
      </c>
      <c r="V49" s="122">
        <v>881.13175435308267</v>
      </c>
      <c r="W49" s="122">
        <v>952.71740505302728</v>
      </c>
      <c r="DA49" s="130" t="s">
        <v>4135</v>
      </c>
    </row>
    <row r="50" spans="1:105" ht="12" customHeight="1" x14ac:dyDescent="0.25">
      <c r="A50" s="97" t="s">
        <v>138</v>
      </c>
      <c r="B50" s="98"/>
      <c r="C50" s="98">
        <v>1085.2665140642569</v>
      </c>
      <c r="D50" s="98">
        <v>1089.0297754714352</v>
      </c>
      <c r="E50" s="98">
        <v>1077.1462860464442</v>
      </c>
      <c r="F50" s="98">
        <v>1054.4351710991009</v>
      </c>
      <c r="G50" s="98">
        <v>995.25424054982432</v>
      </c>
      <c r="H50" s="98">
        <v>1028.7230683203493</v>
      </c>
      <c r="I50" s="98">
        <v>995.87748740472705</v>
      </c>
      <c r="J50" s="98">
        <v>995.57548272932308</v>
      </c>
      <c r="K50" s="98">
        <v>967.33777499663665</v>
      </c>
      <c r="L50" s="98">
        <v>953.68384560654897</v>
      </c>
      <c r="M50" s="98">
        <v>1007.1779376564836</v>
      </c>
      <c r="N50" s="98">
        <v>1052.7895172833887</v>
      </c>
      <c r="O50" s="98">
        <v>1067.3734965257047</v>
      </c>
      <c r="P50" s="98">
        <v>1044.2355509303432</v>
      </c>
      <c r="Q50" s="98">
        <v>1042.1288833066051</v>
      </c>
      <c r="R50" s="98">
        <v>1035.0263666665016</v>
      </c>
      <c r="S50" s="98">
        <v>790.31898072601052</v>
      </c>
      <c r="T50" s="98">
        <v>977.66786475660081</v>
      </c>
      <c r="U50" s="98">
        <v>1063.9459473886427</v>
      </c>
      <c r="V50" s="98">
        <v>839.02303747306701</v>
      </c>
      <c r="W50" s="98">
        <v>965.21170220255533</v>
      </c>
      <c r="DA50" s="63" t="s">
        <v>4136</v>
      </c>
    </row>
    <row r="51" spans="1:105" ht="12" customHeight="1" x14ac:dyDescent="0.25">
      <c r="A51" s="97" t="s">
        <v>137</v>
      </c>
      <c r="B51" s="98"/>
      <c r="C51" s="98">
        <v>1085.5153163430471</v>
      </c>
      <c r="D51" s="98">
        <v>1089.4603211658743</v>
      </c>
      <c r="E51" s="98">
        <v>1077.6756345623708</v>
      </c>
      <c r="F51" s="98">
        <v>1054.9919304927696</v>
      </c>
      <c r="G51" s="98">
        <v>995.89502797785246</v>
      </c>
      <c r="H51" s="98">
        <v>1029.6928273859135</v>
      </c>
      <c r="I51" s="98">
        <v>997.02334904912288</v>
      </c>
      <c r="J51" s="98">
        <v>996.80171581172181</v>
      </c>
      <c r="K51" s="98">
        <v>968.71143916013614</v>
      </c>
      <c r="L51" s="98">
        <v>954.74790327548578</v>
      </c>
      <c r="M51" s="98">
        <v>1008.029762644098</v>
      </c>
      <c r="N51" s="98">
        <v>1054.7999375536419</v>
      </c>
      <c r="O51" s="98">
        <v>0</v>
      </c>
      <c r="P51" s="98">
        <v>0</v>
      </c>
      <c r="Q51" s="98">
        <v>1043.6802910422005</v>
      </c>
      <c r="R51" s="98">
        <v>1037.3533981189514</v>
      </c>
      <c r="S51" s="98">
        <v>0</v>
      </c>
      <c r="T51" s="98">
        <v>0</v>
      </c>
      <c r="U51" s="98">
        <v>0</v>
      </c>
      <c r="V51" s="98">
        <v>839.89169140125819</v>
      </c>
      <c r="W51" s="98">
        <v>966.81623992647008</v>
      </c>
      <c r="DA51" s="63" t="s">
        <v>4137</v>
      </c>
    </row>
    <row r="52" spans="1:105" ht="12" customHeight="1" x14ac:dyDescent="0.25">
      <c r="A52" s="100" t="s">
        <v>216</v>
      </c>
      <c r="B52" s="101"/>
      <c r="C52" s="101">
        <v>540.25789699689108</v>
      </c>
      <c r="D52" s="101">
        <v>544.83632295756217</v>
      </c>
      <c r="E52" s="101">
        <v>537.77530519443803</v>
      </c>
      <c r="F52" s="101">
        <v>532.93586532494794</v>
      </c>
      <c r="G52" s="101">
        <v>502.47604416104303</v>
      </c>
      <c r="H52" s="101">
        <v>505.77628081827771</v>
      </c>
      <c r="I52" s="101">
        <v>497.28101279722296</v>
      </c>
      <c r="J52" s="101">
        <v>498.20573919132511</v>
      </c>
      <c r="K52" s="101">
        <v>456.8968086342993</v>
      </c>
      <c r="L52" s="101">
        <v>470.65276954250777</v>
      </c>
      <c r="M52" s="101">
        <v>505.56721143008662</v>
      </c>
      <c r="N52" s="101">
        <v>497.12493405521508</v>
      </c>
      <c r="O52" s="101">
        <v>0</v>
      </c>
      <c r="P52" s="101">
        <v>0</v>
      </c>
      <c r="Q52" s="101">
        <v>480.67355339148156</v>
      </c>
      <c r="R52" s="101">
        <v>475.05084610899291</v>
      </c>
      <c r="S52" s="101">
        <v>0</v>
      </c>
      <c r="T52" s="101">
        <v>0</v>
      </c>
      <c r="U52" s="101">
        <v>0</v>
      </c>
      <c r="V52" s="101">
        <v>408.19639330619145</v>
      </c>
      <c r="W52" s="101">
        <v>484.64748504014364</v>
      </c>
      <c r="DA52" s="131" t="s">
        <v>4138</v>
      </c>
    </row>
    <row r="53" spans="1:105" ht="12" customHeight="1" x14ac:dyDescent="0.25">
      <c r="A53" s="103" t="s">
        <v>52</v>
      </c>
      <c r="B53" s="104"/>
      <c r="C53" s="104">
        <v>545.25741934615587</v>
      </c>
      <c r="D53" s="104">
        <v>544.62399820831217</v>
      </c>
      <c r="E53" s="104">
        <v>539.90032936793284</v>
      </c>
      <c r="F53" s="104">
        <v>522.05606516782188</v>
      </c>
      <c r="G53" s="104">
        <v>493.4189838168092</v>
      </c>
      <c r="H53" s="104">
        <v>523.91654656763558</v>
      </c>
      <c r="I53" s="104">
        <v>499.74233625189993</v>
      </c>
      <c r="J53" s="104">
        <v>498.59597662039693</v>
      </c>
      <c r="K53" s="104">
        <v>511.81463052583695</v>
      </c>
      <c r="L53" s="104">
        <v>484.09513373297801</v>
      </c>
      <c r="M53" s="104">
        <v>502.46255121401123</v>
      </c>
      <c r="N53" s="104">
        <v>557.67500349842692</v>
      </c>
      <c r="O53" s="104">
        <v>0</v>
      </c>
      <c r="P53" s="104">
        <v>0</v>
      </c>
      <c r="Q53" s="104">
        <v>563.00673765071883</v>
      </c>
      <c r="R53" s="104">
        <v>562.30255200995873</v>
      </c>
      <c r="S53" s="104">
        <v>0</v>
      </c>
      <c r="T53" s="104">
        <v>0</v>
      </c>
      <c r="U53" s="104">
        <v>0</v>
      </c>
      <c r="V53" s="104">
        <v>431.69529809506662</v>
      </c>
      <c r="W53" s="104">
        <v>482.16875488632644</v>
      </c>
      <c r="DA53" s="132" t="s">
        <v>4139</v>
      </c>
    </row>
    <row r="54" spans="1:105" ht="12" customHeight="1" x14ac:dyDescent="0.25">
      <c r="A54" s="106" t="s">
        <v>122</v>
      </c>
      <c r="B54" s="101"/>
      <c r="C54" s="101">
        <v>1075.6285377068075</v>
      </c>
      <c r="D54" s="101">
        <v>1091.3440507180278</v>
      </c>
      <c r="E54" s="101">
        <v>1074.1510989377284</v>
      </c>
      <c r="F54" s="101">
        <v>1086.0777784160955</v>
      </c>
      <c r="G54" s="101">
        <v>1037.5146849462021</v>
      </c>
      <c r="H54" s="101">
        <v>987.24267110939661</v>
      </c>
      <c r="I54" s="101">
        <v>988.27699500404867</v>
      </c>
      <c r="J54" s="101">
        <v>0</v>
      </c>
      <c r="K54" s="101">
        <v>0</v>
      </c>
      <c r="L54" s="101">
        <v>848.38836905843038</v>
      </c>
      <c r="M54" s="101">
        <v>1007.6968171699933</v>
      </c>
      <c r="N54" s="101">
        <v>858.28084834532365</v>
      </c>
      <c r="O54" s="101">
        <v>1170.9238977734785</v>
      </c>
      <c r="P54" s="101">
        <v>1457.668340688839</v>
      </c>
      <c r="Q54" s="101">
        <v>0</v>
      </c>
      <c r="R54" s="101">
        <v>0</v>
      </c>
      <c r="S54" s="101">
        <v>0</v>
      </c>
      <c r="T54" s="101">
        <v>955.51846701682859</v>
      </c>
      <c r="U54" s="101">
        <v>988.17722288632422</v>
      </c>
      <c r="V54" s="101">
        <v>0</v>
      </c>
      <c r="W54" s="101">
        <v>920.34440693893282</v>
      </c>
      <c r="DA54" s="131" t="s">
        <v>4140</v>
      </c>
    </row>
    <row r="55" spans="1:105" ht="12" customHeight="1" x14ac:dyDescent="0.25">
      <c r="A55" s="107" t="s">
        <v>121</v>
      </c>
      <c r="B55" s="104"/>
      <c r="C55" s="104">
        <v>1075.9971903975529</v>
      </c>
      <c r="D55" s="104">
        <v>1092.0295037372857</v>
      </c>
      <c r="E55" s="104">
        <v>1075.0279771348298</v>
      </c>
      <c r="F55" s="104">
        <v>1086.9754464565312</v>
      </c>
      <c r="G55" s="104">
        <v>1038.3174698630071</v>
      </c>
      <c r="H55" s="104">
        <v>987.54672080810951</v>
      </c>
      <c r="I55" s="104">
        <v>988.58996404517552</v>
      </c>
      <c r="J55" s="104">
        <v>991.6461998574174</v>
      </c>
      <c r="K55" s="104">
        <v>0</v>
      </c>
      <c r="L55" s="104">
        <v>849.45653912247428</v>
      </c>
      <c r="M55" s="104">
        <v>1008.5510423018484</v>
      </c>
      <c r="N55" s="104">
        <v>858.66966246662912</v>
      </c>
      <c r="O55" s="104">
        <v>1170.5325985985744</v>
      </c>
      <c r="P55" s="104">
        <v>1456.1511223067446</v>
      </c>
      <c r="Q55" s="104">
        <v>886.91610103641506</v>
      </c>
      <c r="R55" s="104">
        <v>889.1156067129466</v>
      </c>
      <c r="S55" s="104">
        <v>902.19509722533917</v>
      </c>
      <c r="T55" s="104">
        <v>959.82014994339124</v>
      </c>
      <c r="U55" s="104">
        <v>0</v>
      </c>
      <c r="V55" s="104">
        <v>921.50967658956722</v>
      </c>
      <c r="W55" s="104">
        <v>921.41137230110496</v>
      </c>
      <c r="DA55" s="132" t="s">
        <v>4141</v>
      </c>
    </row>
    <row r="56" spans="1:105" ht="12" customHeight="1" x14ac:dyDescent="0.25">
      <c r="A56" s="108" t="s">
        <v>53</v>
      </c>
      <c r="B56" s="98"/>
      <c r="C56" s="98">
        <v>535.63284869997096</v>
      </c>
      <c r="D56" s="98">
        <v>546.09012628236349</v>
      </c>
      <c r="E56" s="98">
        <v>536.27908052328735</v>
      </c>
      <c r="F56" s="98">
        <v>549.43289121830503</v>
      </c>
      <c r="G56" s="98">
        <v>523.57734178250575</v>
      </c>
      <c r="H56" s="98">
        <v>485.60636802318334</v>
      </c>
      <c r="I56" s="98">
        <v>493.11327905907035</v>
      </c>
      <c r="J56" s="98">
        <v>493.51050629687023</v>
      </c>
      <c r="K56" s="98">
        <v>0</v>
      </c>
      <c r="L56" s="98">
        <v>385.73979302271954</v>
      </c>
      <c r="M56" s="98">
        <v>492.71197031631118</v>
      </c>
      <c r="N56" s="98">
        <v>391.63168114994011</v>
      </c>
      <c r="O56" s="98">
        <v>630.33772264245306</v>
      </c>
      <c r="P56" s="98">
        <v>849.55778262635351</v>
      </c>
      <c r="Q56" s="98">
        <v>374.34209723424715</v>
      </c>
      <c r="R56" s="98">
        <v>369.05107680322044</v>
      </c>
      <c r="S56" s="98">
        <v>375.26330792639493</v>
      </c>
      <c r="T56" s="98">
        <v>456.51651446885086</v>
      </c>
      <c r="U56" s="98">
        <v>0</v>
      </c>
      <c r="V56" s="98">
        <v>439.02035530692416</v>
      </c>
      <c r="W56" s="98">
        <v>459.80502203226854</v>
      </c>
      <c r="DA56" s="63" t="s">
        <v>4142</v>
      </c>
    </row>
    <row r="57" spans="1:105" ht="12" customHeight="1" x14ac:dyDescent="0.25">
      <c r="A57" s="108" t="s">
        <v>52</v>
      </c>
      <c r="B57" s="98"/>
      <c r="C57" s="98">
        <v>540.36434169758172</v>
      </c>
      <c r="D57" s="98">
        <v>545.93937745492212</v>
      </c>
      <c r="E57" s="98">
        <v>538.74889661154248</v>
      </c>
      <c r="F57" s="98">
        <v>537.54255523822633</v>
      </c>
      <c r="G57" s="98">
        <v>514.74012808050168</v>
      </c>
      <c r="H57" s="98">
        <v>501.94035278492618</v>
      </c>
      <c r="I57" s="98">
        <v>495.47668498610517</v>
      </c>
      <c r="J57" s="98">
        <v>498.13569356054711</v>
      </c>
      <c r="K57" s="98">
        <v>0</v>
      </c>
      <c r="L57" s="98">
        <v>463.7167460997548</v>
      </c>
      <c r="M57" s="98">
        <v>515.8390719855372</v>
      </c>
      <c r="N57" s="98">
        <v>467.03798131668901</v>
      </c>
      <c r="O57" s="98">
        <v>540.19487595612122</v>
      </c>
      <c r="P57" s="98">
        <v>606.5933396803913</v>
      </c>
      <c r="Q57" s="98">
        <v>512.57400380216802</v>
      </c>
      <c r="R57" s="98">
        <v>520.06452990972616</v>
      </c>
      <c r="S57" s="98">
        <v>526.9317892989443</v>
      </c>
      <c r="T57" s="98">
        <v>503.30363547454039</v>
      </c>
      <c r="U57" s="98">
        <v>0</v>
      </c>
      <c r="V57" s="98">
        <v>482.48932128264295</v>
      </c>
      <c r="W57" s="98">
        <v>461.60635026883631</v>
      </c>
      <c r="DA57" s="63" t="s">
        <v>4143</v>
      </c>
    </row>
    <row r="58" spans="1:105" ht="12" customHeight="1" x14ac:dyDescent="0.25">
      <c r="A58" s="121" t="s">
        <v>54</v>
      </c>
      <c r="B58" s="122"/>
      <c r="C58" s="122">
        <v>554.40952426575871</v>
      </c>
      <c r="D58" s="122">
        <v>577.16827558716318</v>
      </c>
      <c r="E58" s="122">
        <v>550.09044943185597</v>
      </c>
      <c r="F58" s="122">
        <v>548.93588562004652</v>
      </c>
      <c r="G58" s="122">
        <v>604.01457840616365</v>
      </c>
      <c r="H58" s="122">
        <v>575.10621249483904</v>
      </c>
      <c r="I58" s="122">
        <v>547.73160891841542</v>
      </c>
      <c r="J58" s="122">
        <v>570.39831208289661</v>
      </c>
      <c r="K58" s="122">
        <v>598.98327491368639</v>
      </c>
      <c r="L58" s="122">
        <v>478.70592012404813</v>
      </c>
      <c r="M58" s="122">
        <v>638.89422481013366</v>
      </c>
      <c r="N58" s="122">
        <v>633.8993525219089</v>
      </c>
      <c r="O58" s="122">
        <v>643.11998926774311</v>
      </c>
      <c r="P58" s="122">
        <v>679.82836435824083</v>
      </c>
      <c r="Q58" s="122">
        <v>472.80273280691324</v>
      </c>
      <c r="R58" s="122">
        <v>483.87212482855034</v>
      </c>
      <c r="S58" s="122">
        <v>421.37802746293198</v>
      </c>
      <c r="T58" s="122">
        <v>493.02622166121358</v>
      </c>
      <c r="U58" s="122">
        <v>543.30169591331787</v>
      </c>
      <c r="V58" s="122">
        <v>333.16175862862906</v>
      </c>
      <c r="W58" s="122">
        <v>280.463179505401</v>
      </c>
      <c r="DA58" s="130" t="s">
        <v>4144</v>
      </c>
    </row>
    <row r="59" spans="1:105" ht="12" customHeight="1" x14ac:dyDescent="0.25">
      <c r="A59" s="97" t="s">
        <v>50</v>
      </c>
      <c r="B59" s="98"/>
      <c r="C59" s="98">
        <v>728.75228249631039</v>
      </c>
      <c r="D59" s="98">
        <v>419.87243824645037</v>
      </c>
      <c r="E59" s="98">
        <v>266.67250922929071</v>
      </c>
      <c r="F59" s="98">
        <v>507.39340839106762</v>
      </c>
      <c r="G59" s="98">
        <v>677.36508715743548</v>
      </c>
      <c r="H59" s="98">
        <v>720.77138337476629</v>
      </c>
      <c r="I59" s="98">
        <v>0</v>
      </c>
      <c r="J59" s="98">
        <v>344.54669763335932</v>
      </c>
      <c r="K59" s="98">
        <v>788.81658235630914</v>
      </c>
      <c r="L59" s="98">
        <v>687.50469617394708</v>
      </c>
      <c r="M59" s="98">
        <v>456.94994410966086</v>
      </c>
      <c r="N59" s="98">
        <v>363.72431907151133</v>
      </c>
      <c r="O59" s="98">
        <v>522.36052335534305</v>
      </c>
      <c r="P59" s="98">
        <v>631.86042850733747</v>
      </c>
      <c r="Q59" s="98">
        <v>514.06493560787874</v>
      </c>
      <c r="R59" s="98">
        <v>510.23857183677495</v>
      </c>
      <c r="S59" s="98">
        <v>391.99935320847129</v>
      </c>
      <c r="T59" s="98">
        <v>433.70657557688168</v>
      </c>
      <c r="U59" s="98">
        <v>536.38695511136871</v>
      </c>
      <c r="V59" s="98">
        <v>422.54603842016576</v>
      </c>
      <c r="W59" s="98">
        <v>218.21678640657191</v>
      </c>
      <c r="DA59" s="63" t="s">
        <v>4145</v>
      </c>
    </row>
    <row r="60" spans="1:105" ht="12" customHeight="1" x14ac:dyDescent="0.25">
      <c r="A60" s="109" t="s">
        <v>120</v>
      </c>
      <c r="B60" s="33"/>
      <c r="C60" s="33">
        <v>542.87357353424181</v>
      </c>
      <c r="D60" s="33">
        <v>577.24188150075281</v>
      </c>
      <c r="E60" s="33">
        <v>550.22363455413176</v>
      </c>
      <c r="F60" s="33">
        <v>554.68272017342235</v>
      </c>
      <c r="G60" s="33">
        <v>538.13495480548431</v>
      </c>
      <c r="H60" s="33">
        <v>527.83868288795929</v>
      </c>
      <c r="I60" s="33">
        <v>547.73160891841542</v>
      </c>
      <c r="J60" s="33">
        <v>576.48830168669781</v>
      </c>
      <c r="K60" s="33">
        <v>552.22630263717838</v>
      </c>
      <c r="L60" s="33">
        <v>477.40557187462707</v>
      </c>
      <c r="M60" s="33">
        <v>641.78937779157673</v>
      </c>
      <c r="N60" s="33">
        <v>642.56070149955372</v>
      </c>
      <c r="O60" s="33">
        <v>651.33178644132238</v>
      </c>
      <c r="P60" s="33">
        <v>684.44460343120329</v>
      </c>
      <c r="Q60" s="33">
        <v>472.11109326691349</v>
      </c>
      <c r="R60" s="33">
        <v>481.88547958945219</v>
      </c>
      <c r="S60" s="33">
        <v>424.57594535426676</v>
      </c>
      <c r="T60" s="33">
        <v>498.31345600569892</v>
      </c>
      <c r="U60" s="33">
        <v>544.01327997794795</v>
      </c>
      <c r="V60" s="33">
        <v>324.59696268718926</v>
      </c>
      <c r="W60" s="33">
        <v>280.5782611688951</v>
      </c>
      <c r="DA60" s="60" t="s">
        <v>4146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15265.395136866206</v>
      </c>
      <c r="D62" s="117">
        <f t="shared" si="21"/>
        <v>14760.163474652391</v>
      </c>
      <c r="E62" s="117">
        <f t="shared" si="21"/>
        <v>15638.708869077967</v>
      </c>
      <c r="F62" s="117">
        <f t="shared" si="21"/>
        <v>16082.629591526904</v>
      </c>
      <c r="G62" s="117">
        <f t="shared" si="21"/>
        <v>15838.22850210346</v>
      </c>
      <c r="H62" s="117">
        <f t="shared" si="21"/>
        <v>14823.653798817912</v>
      </c>
      <c r="I62" s="117">
        <f t="shared" si="21"/>
        <v>14246.348394652106</v>
      </c>
      <c r="J62" s="117">
        <f t="shared" si="21"/>
        <v>14612.592795768673</v>
      </c>
      <c r="K62" s="117">
        <f t="shared" si="21"/>
        <v>13671.550029816079</v>
      </c>
      <c r="L62" s="117">
        <f t="shared" si="21"/>
        <v>15706.945197321331</v>
      </c>
      <c r="M62" s="117">
        <f t="shared" si="21"/>
        <v>14517.492580008191</v>
      </c>
      <c r="N62" s="117">
        <f t="shared" si="21"/>
        <v>12716.624816438352</v>
      </c>
      <c r="O62" s="117">
        <f t="shared" si="21"/>
        <v>13287.597907654179</v>
      </c>
      <c r="P62" s="117">
        <f t="shared" si="21"/>
        <v>11911.685495383414</v>
      </c>
      <c r="Q62" s="117">
        <f t="shared" si="21"/>
        <v>12101.452901005254</v>
      </c>
      <c r="R62" s="117">
        <f t="shared" ref="R62:V62" si="22">R63+R66+R68+R77</f>
        <v>11635.76243636176</v>
      </c>
      <c r="S62" s="117">
        <f t="shared" si="22"/>
        <v>11936.253621696776</v>
      </c>
      <c r="T62" s="117">
        <f t="shared" si="22"/>
        <v>10383.794052587393</v>
      </c>
      <c r="U62" s="117">
        <f t="shared" si="22"/>
        <v>9692.5775216903112</v>
      </c>
      <c r="V62" s="117">
        <f t="shared" si="22"/>
        <v>9434.3026136619937</v>
      </c>
      <c r="W62" s="117">
        <f t="shared" ref="W62" si="23">W63+W66+W68+W77</f>
        <v>8049.6465398270357</v>
      </c>
      <c r="DA62" s="129" t="s">
        <v>4147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13529.038570196695</v>
      </c>
      <c r="D63" s="122">
        <f t="shared" si="24"/>
        <v>13087.233560348097</v>
      </c>
      <c r="E63" s="122">
        <f t="shared" si="24"/>
        <v>13584.918854543186</v>
      </c>
      <c r="F63" s="122">
        <f t="shared" si="24"/>
        <v>14453.808947274661</v>
      </c>
      <c r="G63" s="122">
        <f t="shared" si="24"/>
        <v>14223.620169628386</v>
      </c>
      <c r="H63" s="122">
        <f t="shared" si="24"/>
        <v>12955.487386627554</v>
      </c>
      <c r="I63" s="122">
        <f t="shared" si="24"/>
        <v>12624.262137632426</v>
      </c>
      <c r="J63" s="122">
        <f t="shared" si="24"/>
        <v>12944.062493847021</v>
      </c>
      <c r="K63" s="122">
        <f t="shared" si="24"/>
        <v>12132.657077762307</v>
      </c>
      <c r="L63" s="122">
        <f t="shared" si="24"/>
        <v>13504.667059165075</v>
      </c>
      <c r="M63" s="122">
        <f t="shared" si="24"/>
        <v>12350.376689333323</v>
      </c>
      <c r="N63" s="122">
        <f t="shared" si="24"/>
        <v>10937.866255241945</v>
      </c>
      <c r="O63" s="122">
        <f t="shared" si="24"/>
        <v>11367.829929332851</v>
      </c>
      <c r="P63" s="122">
        <f t="shared" si="24"/>
        <v>9965.3088692214551</v>
      </c>
      <c r="Q63" s="122">
        <f t="shared" si="24"/>
        <v>10291.494155344981</v>
      </c>
      <c r="R63" s="122">
        <f t="shared" ref="R63:V63" si="25">SUM(R64:R65)</f>
        <v>10065.382341529523</v>
      </c>
      <c r="S63" s="122">
        <f t="shared" si="25"/>
        <v>10448.528439899339</v>
      </c>
      <c r="T63" s="122">
        <f t="shared" si="25"/>
        <v>8700.9956265680667</v>
      </c>
      <c r="U63" s="122">
        <f t="shared" si="25"/>
        <v>7908.3970328054102</v>
      </c>
      <c r="V63" s="122">
        <f t="shared" si="25"/>
        <v>7791.6787330016114</v>
      </c>
      <c r="W63" s="122">
        <f t="shared" ref="W63" si="26">SUM(W64:W65)</f>
        <v>6549.6374539921399</v>
      </c>
      <c r="DA63" s="130" t="s">
        <v>4148</v>
      </c>
    </row>
    <row r="64" spans="1:105" ht="12" customHeight="1" x14ac:dyDescent="0.25">
      <c r="A64" s="97" t="s">
        <v>217</v>
      </c>
      <c r="B64" s="98"/>
      <c r="C64" s="98">
        <v>13205.661313341177</v>
      </c>
      <c r="D64" s="98">
        <v>12780.379986618715</v>
      </c>
      <c r="E64" s="98">
        <v>13279.969709743937</v>
      </c>
      <c r="F64" s="98">
        <v>14125.255075751083</v>
      </c>
      <c r="G64" s="98">
        <v>13906.729277232325</v>
      </c>
      <c r="H64" s="98">
        <v>12676.626599322683</v>
      </c>
      <c r="I64" s="98">
        <v>12350.363701624161</v>
      </c>
      <c r="J64" s="98">
        <v>12665.795654016201</v>
      </c>
      <c r="K64" s="98">
        <v>11876.560006090906</v>
      </c>
      <c r="L64" s="98">
        <v>13225.174277676766</v>
      </c>
      <c r="M64" s="98">
        <v>12096.565670022819</v>
      </c>
      <c r="N64" s="98">
        <v>10719.150436220491</v>
      </c>
      <c r="O64" s="98">
        <v>11140.856214585556</v>
      </c>
      <c r="P64" s="98">
        <v>9765.9957012048308</v>
      </c>
      <c r="Q64" s="98">
        <v>10090.065025617934</v>
      </c>
      <c r="R64" s="98">
        <v>9869.5330064547361</v>
      </c>
      <c r="S64" s="98">
        <v>10248.414791450845</v>
      </c>
      <c r="T64" s="98">
        <v>8533.2491073388192</v>
      </c>
      <c r="U64" s="98">
        <v>7754.3098602650261</v>
      </c>
      <c r="V64" s="98">
        <v>7642.8746284083481</v>
      </c>
      <c r="W64" s="98">
        <v>6425.125839364373</v>
      </c>
      <c r="DA64" s="63" t="s">
        <v>4149</v>
      </c>
    </row>
    <row r="65" spans="1:105" ht="12" customHeight="1" x14ac:dyDescent="0.25">
      <c r="A65" s="97" t="s">
        <v>53</v>
      </c>
      <c r="B65" s="98"/>
      <c r="C65" s="98">
        <v>323.37725685551811</v>
      </c>
      <c r="D65" s="98">
        <v>306.8535737293825</v>
      </c>
      <c r="E65" s="98">
        <v>304.94914479925029</v>
      </c>
      <c r="F65" s="98">
        <v>328.5538715235777</v>
      </c>
      <c r="G65" s="98">
        <v>316.89089239606011</v>
      </c>
      <c r="H65" s="98">
        <v>278.86078730487139</v>
      </c>
      <c r="I65" s="98">
        <v>273.89843600826578</v>
      </c>
      <c r="J65" s="98">
        <v>278.26683983081961</v>
      </c>
      <c r="K65" s="98">
        <v>256.09707167140249</v>
      </c>
      <c r="L65" s="98">
        <v>279.49278148830786</v>
      </c>
      <c r="M65" s="98">
        <v>253.81101931050438</v>
      </c>
      <c r="N65" s="98">
        <v>218.71581902145402</v>
      </c>
      <c r="O65" s="98">
        <v>226.9737147472957</v>
      </c>
      <c r="P65" s="98">
        <v>199.31316801662422</v>
      </c>
      <c r="Q65" s="98">
        <v>201.42912972704644</v>
      </c>
      <c r="R65" s="98">
        <v>195.84933507478675</v>
      </c>
      <c r="S65" s="98">
        <v>200.11364844849501</v>
      </c>
      <c r="T65" s="98">
        <v>167.74651922924701</v>
      </c>
      <c r="U65" s="98">
        <v>154.08717254038439</v>
      </c>
      <c r="V65" s="98">
        <v>148.80410459326296</v>
      </c>
      <c r="W65" s="98">
        <v>124.51161462776734</v>
      </c>
      <c r="DA65" s="63" t="s">
        <v>4150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48.751879572842348</v>
      </c>
      <c r="D66" s="122">
        <f t="shared" si="27"/>
        <v>3.169494140802072</v>
      </c>
      <c r="E66" s="122">
        <f t="shared" si="27"/>
        <v>422.90879178438371</v>
      </c>
      <c r="F66" s="122">
        <f t="shared" si="27"/>
        <v>2.8969043134383958</v>
      </c>
      <c r="G66" s="122">
        <f t="shared" si="27"/>
        <v>21.90990619785849</v>
      </c>
      <c r="H66" s="122">
        <f t="shared" si="27"/>
        <v>371.29122218086593</v>
      </c>
      <c r="I66" s="122">
        <f t="shared" si="27"/>
        <v>112.88626160192571</v>
      </c>
      <c r="J66" s="122">
        <f t="shared" si="27"/>
        <v>93.308058682277519</v>
      </c>
      <c r="K66" s="122">
        <f t="shared" si="27"/>
        <v>115.41305142093485</v>
      </c>
      <c r="L66" s="122">
        <f t="shared" si="27"/>
        <v>605.57813659855333</v>
      </c>
      <c r="M66" s="122">
        <f t="shared" si="27"/>
        <v>456.47083087072963</v>
      </c>
      <c r="N66" s="122">
        <f t="shared" si="27"/>
        <v>201.11542859873984</v>
      </c>
      <c r="O66" s="122">
        <f t="shared" si="27"/>
        <v>199.99773062003629</v>
      </c>
      <c r="P66" s="122">
        <f t="shared" si="27"/>
        <v>126.7618656635637</v>
      </c>
      <c r="Q66" s="122">
        <f t="shared" si="27"/>
        <v>327.08218380735156</v>
      </c>
      <c r="R66" s="122">
        <f t="shared" si="27"/>
        <v>164.86171044065009</v>
      </c>
      <c r="S66" s="122">
        <f t="shared" si="27"/>
        <v>109.78502897533333</v>
      </c>
      <c r="T66" s="122">
        <f t="shared" si="27"/>
        <v>264.18285936179808</v>
      </c>
      <c r="U66" s="122">
        <f t="shared" si="27"/>
        <v>159.12055317803822</v>
      </c>
      <c r="V66" s="122">
        <f t="shared" si="27"/>
        <v>396.73204511484414</v>
      </c>
      <c r="W66" s="122">
        <f t="shared" si="27"/>
        <v>298.5926695049464</v>
      </c>
      <c r="DA66" s="130" t="s">
        <v>4151</v>
      </c>
    </row>
    <row r="67" spans="1:105" ht="12" customHeight="1" x14ac:dyDescent="0.25">
      <c r="A67" s="97" t="s">
        <v>53</v>
      </c>
      <c r="B67" s="98"/>
      <c r="C67" s="98">
        <f>IF(RES_hhdet_in_tes!C67=0,0,RES_hhdet_in_tes!C67*1000*11630/RES_hhdet_in_new!C64)</f>
        <v>48.751879572842348</v>
      </c>
      <c r="D67" s="98">
        <f>IF(RES_hhdet_in_tes!D67=0,0,RES_hhdet_in_tes!D67*1000*11630/RES_hhdet_in_new!D64)</f>
        <v>3.169494140802072</v>
      </c>
      <c r="E67" s="98">
        <f>IF(RES_hhdet_in_tes!E67=0,0,RES_hhdet_in_tes!E67*1000*11630/RES_hhdet_in_new!E64)</f>
        <v>422.90879178438371</v>
      </c>
      <c r="F67" s="98">
        <f>IF(RES_hhdet_in_tes!F67=0,0,RES_hhdet_in_tes!F67*1000*11630/RES_hhdet_in_new!F64)</f>
        <v>2.8969043134383958</v>
      </c>
      <c r="G67" s="98">
        <f>IF(RES_hhdet_in_tes!G67=0,0,RES_hhdet_in_tes!G67*1000*11630/RES_hhdet_in_new!G64)</f>
        <v>21.90990619785849</v>
      </c>
      <c r="H67" s="98">
        <f>IF(RES_hhdet_in_tes!H67=0,0,RES_hhdet_in_tes!H67*1000*11630/RES_hhdet_in_new!H64)</f>
        <v>371.29122218086593</v>
      </c>
      <c r="I67" s="98">
        <f>IF(RES_hhdet_in_tes!I67=0,0,RES_hhdet_in_tes!I67*1000*11630/RES_hhdet_in_new!I64)</f>
        <v>112.88626160192571</v>
      </c>
      <c r="J67" s="98">
        <f>IF(RES_hhdet_in_tes!J67=0,0,RES_hhdet_in_tes!J67*1000*11630/RES_hhdet_in_new!J64)</f>
        <v>93.308058682277519</v>
      </c>
      <c r="K67" s="98">
        <f>IF(RES_hhdet_in_tes!K67=0,0,RES_hhdet_in_tes!K67*1000*11630/RES_hhdet_in_new!K64)</f>
        <v>115.41305142093485</v>
      </c>
      <c r="L67" s="98">
        <f>IF(RES_hhdet_in_tes!L67=0,0,RES_hhdet_in_tes!L67*1000*11630/RES_hhdet_in_new!L64)</f>
        <v>605.57813659855333</v>
      </c>
      <c r="M67" s="98">
        <f>IF(RES_hhdet_in_tes!M67=0,0,RES_hhdet_in_tes!M67*1000*11630/RES_hhdet_in_new!M64)</f>
        <v>456.47083087072963</v>
      </c>
      <c r="N67" s="98">
        <f>IF(RES_hhdet_in_tes!N67=0,0,RES_hhdet_in_tes!N67*1000*11630/RES_hhdet_in_new!N64)</f>
        <v>201.11542859873984</v>
      </c>
      <c r="O67" s="98">
        <f>IF(RES_hhdet_in_tes!O67=0,0,RES_hhdet_in_tes!O67*1000*11630/RES_hhdet_in_new!O64)</f>
        <v>199.99773062003629</v>
      </c>
      <c r="P67" s="98">
        <f>IF(RES_hhdet_in_tes!P67=0,0,RES_hhdet_in_tes!P67*1000*11630/RES_hhdet_in_new!P64)</f>
        <v>126.7618656635637</v>
      </c>
      <c r="Q67" s="98">
        <f>IF(RES_hhdet_in_tes!Q67=0,0,RES_hhdet_in_tes!Q67*1000*11630/RES_hhdet_in_new!Q64)</f>
        <v>327.08218380735156</v>
      </c>
      <c r="R67" s="98">
        <f>IF(RES_hhdet_in_tes!R67=0,0,RES_hhdet_in_tes!R67*1000*11630/RES_hhdet_in_new!R64)</f>
        <v>164.86171044065009</v>
      </c>
      <c r="S67" s="98">
        <f>IF(RES_hhdet_in_tes!S67=0,0,RES_hhdet_in_tes!S67*1000*11630/RES_hhdet_in_new!S64)</f>
        <v>109.78502897533333</v>
      </c>
      <c r="T67" s="98">
        <f>IF(RES_hhdet_in_tes!T67=0,0,RES_hhdet_in_tes!T67*1000*11630/RES_hhdet_in_new!T64)</f>
        <v>264.18285936179808</v>
      </c>
      <c r="U67" s="98">
        <f>IF(RES_hhdet_in_tes!U67=0,0,RES_hhdet_in_tes!U67*1000*11630/RES_hhdet_in_new!U64)</f>
        <v>159.12055317803822</v>
      </c>
      <c r="V67" s="98">
        <f>IF(RES_hhdet_in_tes!V67=0,0,RES_hhdet_in_tes!V67*1000*11630/RES_hhdet_in_new!V64)</f>
        <v>396.73204511484414</v>
      </c>
      <c r="W67" s="98">
        <f>IF(RES_hhdet_in_tes!W67=0,0,RES_hhdet_in_tes!W67*1000*11630/RES_hhdet_in_new!W64)</f>
        <v>298.5926695049464</v>
      </c>
      <c r="DA67" s="63" t="s">
        <v>4152</v>
      </c>
    </row>
    <row r="68" spans="1:105" ht="12" customHeight="1" x14ac:dyDescent="0.25">
      <c r="A68" s="121" t="s">
        <v>55</v>
      </c>
      <c r="B68" s="122"/>
      <c r="C68" s="122">
        <v>1065.7618928302832</v>
      </c>
      <c r="D68" s="122">
        <v>1095.3895696998554</v>
      </c>
      <c r="E68" s="122">
        <v>1088.3072471157636</v>
      </c>
      <c r="F68" s="122">
        <v>1075.2456786732932</v>
      </c>
      <c r="G68" s="122">
        <v>1052.6827988548205</v>
      </c>
      <c r="H68" s="122">
        <v>969.32150260882213</v>
      </c>
      <c r="I68" s="122">
        <v>988.7270114525478</v>
      </c>
      <c r="J68" s="122">
        <v>1014.7908061112875</v>
      </c>
      <c r="K68" s="122">
        <v>859.95132704369576</v>
      </c>
      <c r="L68" s="122">
        <v>1066.5287845845014</v>
      </c>
      <c r="M68" s="122">
        <v>1090.9890341103692</v>
      </c>
      <c r="N68" s="122">
        <v>913.04683369368979</v>
      </c>
      <c r="O68" s="122">
        <v>1098.4127466165237</v>
      </c>
      <c r="P68" s="122">
        <v>1233.1956106604016</v>
      </c>
      <c r="Q68" s="122">
        <v>959.40603712115535</v>
      </c>
      <c r="R68" s="122">
        <v>933.35455821491416</v>
      </c>
      <c r="S68" s="122">
        <v>883.9627740945989</v>
      </c>
      <c r="T68" s="122">
        <v>941.19235178858753</v>
      </c>
      <c r="U68" s="122">
        <v>1166.25856697774</v>
      </c>
      <c r="V68" s="122">
        <v>870.62192197725187</v>
      </c>
      <c r="W68" s="122">
        <v>920.47195529401608</v>
      </c>
      <c r="DA68" s="130" t="s">
        <v>4153</v>
      </c>
    </row>
    <row r="69" spans="1:105" ht="12" customHeight="1" x14ac:dyDescent="0.25">
      <c r="A69" s="97" t="s">
        <v>134</v>
      </c>
      <c r="B69" s="98"/>
      <c r="C69" s="98">
        <v>1062.9500184061524</v>
      </c>
      <c r="D69" s="98">
        <v>1095.9162602541298</v>
      </c>
      <c r="E69" s="98">
        <v>1090.513620324326</v>
      </c>
      <c r="F69" s="98">
        <v>1072.9565401787986</v>
      </c>
      <c r="G69" s="98">
        <v>1055.10708587196</v>
      </c>
      <c r="H69" s="98">
        <v>969.24327235208307</v>
      </c>
      <c r="I69" s="98">
        <v>988.51728633460004</v>
      </c>
      <c r="J69" s="98">
        <v>1014.5205640522009</v>
      </c>
      <c r="K69" s="98">
        <v>859.41371388868788</v>
      </c>
      <c r="L69" s="98">
        <v>1073.7317867520076</v>
      </c>
      <c r="M69" s="98">
        <v>1099.5317492954034</v>
      </c>
      <c r="N69" s="98">
        <v>912.43987690032839</v>
      </c>
      <c r="O69" s="98">
        <v>1098.3278941652836</v>
      </c>
      <c r="P69" s="98">
        <v>1225.8016875211183</v>
      </c>
      <c r="Q69" s="98">
        <v>973.49823323917417</v>
      </c>
      <c r="R69" s="98">
        <v>934.62428364392827</v>
      </c>
      <c r="S69" s="98">
        <v>883.26070598358911</v>
      </c>
      <c r="T69" s="98">
        <v>941.128701952391</v>
      </c>
      <c r="U69" s="98">
        <v>1168.5340812260961</v>
      </c>
      <c r="V69" s="98">
        <v>865.08185378485985</v>
      </c>
      <c r="W69" s="98">
        <v>919.93197807487365</v>
      </c>
      <c r="DA69" s="63" t="s">
        <v>4154</v>
      </c>
    </row>
    <row r="70" spans="1:105" ht="12" customHeight="1" x14ac:dyDescent="0.25">
      <c r="A70" s="97" t="s">
        <v>133</v>
      </c>
      <c r="B70" s="98"/>
      <c r="C70" s="98">
        <v>1063.2636067893534</v>
      </c>
      <c r="D70" s="98">
        <v>1096.5139797340571</v>
      </c>
      <c r="E70" s="98">
        <v>1091.2652279157053</v>
      </c>
      <c r="F70" s="98">
        <v>1073.8072971610402</v>
      </c>
      <c r="G70" s="98">
        <v>1056.1844350594811</v>
      </c>
      <c r="H70" s="98">
        <v>970.44929264489065</v>
      </c>
      <c r="I70" s="98">
        <v>990.11385197933305</v>
      </c>
      <c r="J70" s="98">
        <v>1016.4830024603307</v>
      </c>
      <c r="K70" s="98">
        <v>861.80038304537732</v>
      </c>
      <c r="L70" s="98">
        <v>1076.6438303889909</v>
      </c>
      <c r="M70" s="98">
        <v>1101.8372695041955</v>
      </c>
      <c r="N70" s="98">
        <v>914.91092506090058</v>
      </c>
      <c r="O70" s="98">
        <v>0</v>
      </c>
      <c r="P70" s="98">
        <v>0</v>
      </c>
      <c r="Q70" s="98">
        <v>976.86168139704512</v>
      </c>
      <c r="R70" s="98">
        <v>937.85071778978863</v>
      </c>
      <c r="S70" s="98">
        <v>885.35199186195257</v>
      </c>
      <c r="T70" s="98">
        <v>941.73681420664991</v>
      </c>
      <c r="U70" s="98">
        <v>1167.8879984562871</v>
      </c>
      <c r="V70" s="98">
        <v>867.59534546200678</v>
      </c>
      <c r="W70" s="98">
        <v>922.23298055708244</v>
      </c>
      <c r="DA70" s="63" t="s">
        <v>4155</v>
      </c>
    </row>
    <row r="71" spans="1:105" ht="12" customHeight="1" x14ac:dyDescent="0.25">
      <c r="A71" s="100" t="s">
        <v>217</v>
      </c>
      <c r="B71" s="101"/>
      <c r="C71" s="101">
        <v>529.22434343783152</v>
      </c>
      <c r="D71" s="101">
        <v>548.37009254405882</v>
      </c>
      <c r="E71" s="101">
        <v>544.72601294539629</v>
      </c>
      <c r="F71" s="101">
        <v>542.29864206199034</v>
      </c>
      <c r="G71" s="101">
        <v>533.39451074356066</v>
      </c>
      <c r="H71" s="101">
        <v>476.13075634521391</v>
      </c>
      <c r="I71" s="101">
        <v>493.89718211713785</v>
      </c>
      <c r="J71" s="101">
        <v>508.88931810189706</v>
      </c>
      <c r="K71" s="101">
        <v>405.5618743141747</v>
      </c>
      <c r="L71" s="101">
        <v>539.54271852486283</v>
      </c>
      <c r="M71" s="101">
        <v>557.1068043589346</v>
      </c>
      <c r="N71" s="101">
        <v>431.13920803669407</v>
      </c>
      <c r="O71" s="101">
        <v>0</v>
      </c>
      <c r="P71" s="101">
        <v>0</v>
      </c>
      <c r="Q71" s="101">
        <v>456.95935958609431</v>
      </c>
      <c r="R71" s="101">
        <v>435.26635748385235</v>
      </c>
      <c r="S71" s="101">
        <v>398.52605292157028</v>
      </c>
      <c r="T71" s="101">
        <v>444.08594109164846</v>
      </c>
      <c r="U71" s="101">
        <v>589.08482112830234</v>
      </c>
      <c r="V71" s="101">
        <v>423.88361106454272</v>
      </c>
      <c r="W71" s="101">
        <v>461.50804202278738</v>
      </c>
      <c r="DA71" s="131" t="s">
        <v>4156</v>
      </c>
    </row>
    <row r="72" spans="1:105" ht="12" customHeight="1" x14ac:dyDescent="0.25">
      <c r="A72" s="103" t="s">
        <v>52</v>
      </c>
      <c r="B72" s="104"/>
      <c r="C72" s="104">
        <v>534.03926335152175</v>
      </c>
      <c r="D72" s="104">
        <v>548.14388718999828</v>
      </c>
      <c r="E72" s="104">
        <v>546.5392149703091</v>
      </c>
      <c r="F72" s="104">
        <v>531.50865509904975</v>
      </c>
      <c r="G72" s="104">
        <v>522.78992431592053</v>
      </c>
      <c r="H72" s="104">
        <v>494.31853629967668</v>
      </c>
      <c r="I72" s="104">
        <v>496.21666986219509</v>
      </c>
      <c r="J72" s="104">
        <v>507.59368435843373</v>
      </c>
      <c r="K72" s="104">
        <v>456.23850873120278</v>
      </c>
      <c r="L72" s="104">
        <v>537.10111186412814</v>
      </c>
      <c r="M72" s="104">
        <v>544.73046514526095</v>
      </c>
      <c r="N72" s="104">
        <v>483.77171702420645</v>
      </c>
      <c r="O72" s="104">
        <v>0</v>
      </c>
      <c r="P72" s="104">
        <v>0</v>
      </c>
      <c r="Q72" s="104">
        <v>519.90232181095087</v>
      </c>
      <c r="R72" s="104">
        <v>502.58436030593623</v>
      </c>
      <c r="S72" s="104">
        <v>486.82593894038246</v>
      </c>
      <c r="T72" s="104">
        <v>497.65087311500156</v>
      </c>
      <c r="U72" s="104">
        <v>578.80317732798483</v>
      </c>
      <c r="V72" s="104">
        <v>443.71173439746406</v>
      </c>
      <c r="W72" s="104">
        <v>460.72493853429512</v>
      </c>
      <c r="DA72" s="132" t="s">
        <v>4157</v>
      </c>
    </row>
    <row r="73" spans="1:105" ht="12" customHeight="1" x14ac:dyDescent="0.25">
      <c r="A73" s="106" t="s">
        <v>122</v>
      </c>
      <c r="B73" s="101"/>
      <c r="C73" s="101">
        <v>1075.6285377068075</v>
      </c>
      <c r="D73" s="101">
        <v>1091.344050718028</v>
      </c>
      <c r="E73" s="101">
        <v>1074.1510989377286</v>
      </c>
      <c r="F73" s="101">
        <v>1086.0777784160955</v>
      </c>
      <c r="G73" s="101">
        <v>1037.5146849462019</v>
      </c>
      <c r="H73" s="101">
        <v>0</v>
      </c>
      <c r="I73" s="101">
        <v>0</v>
      </c>
      <c r="J73" s="101">
        <v>0</v>
      </c>
      <c r="K73" s="101">
        <v>0</v>
      </c>
      <c r="L73" s="101">
        <v>848.38836905843038</v>
      </c>
      <c r="M73" s="101">
        <v>1007.6968171699932</v>
      </c>
      <c r="N73" s="101">
        <v>0</v>
      </c>
      <c r="O73" s="101">
        <v>1170.9238977734783</v>
      </c>
      <c r="P73" s="101">
        <v>1457.668340688839</v>
      </c>
      <c r="Q73" s="101">
        <v>0</v>
      </c>
      <c r="R73" s="101">
        <v>0</v>
      </c>
      <c r="S73" s="101">
        <v>0</v>
      </c>
      <c r="T73" s="101">
        <v>0</v>
      </c>
      <c r="U73" s="101">
        <v>988.17722288632433</v>
      </c>
      <c r="V73" s="101">
        <v>0</v>
      </c>
      <c r="W73" s="101">
        <v>920.34440693893293</v>
      </c>
      <c r="DA73" s="131" t="s">
        <v>4158</v>
      </c>
    </row>
    <row r="74" spans="1:105" ht="12" customHeight="1" x14ac:dyDescent="0.25">
      <c r="A74" s="107" t="s">
        <v>121</v>
      </c>
      <c r="B74" s="104"/>
      <c r="C74" s="104">
        <v>1075.9971903975529</v>
      </c>
      <c r="D74" s="104">
        <v>1092.0295037372857</v>
      </c>
      <c r="E74" s="104">
        <v>1075.0279771348298</v>
      </c>
      <c r="F74" s="104">
        <v>1086.9754464565312</v>
      </c>
      <c r="G74" s="104">
        <v>1038.3174698630073</v>
      </c>
      <c r="H74" s="104">
        <v>0</v>
      </c>
      <c r="I74" s="104">
        <v>0</v>
      </c>
      <c r="J74" s="104">
        <v>0</v>
      </c>
      <c r="K74" s="104">
        <v>0</v>
      </c>
      <c r="L74" s="104">
        <v>849.45653912247428</v>
      </c>
      <c r="M74" s="104">
        <v>1008.5510423018483</v>
      </c>
      <c r="N74" s="104">
        <v>0</v>
      </c>
      <c r="O74" s="104">
        <v>1170.5325985985742</v>
      </c>
      <c r="P74" s="104">
        <v>1456.1511223067448</v>
      </c>
      <c r="Q74" s="104">
        <v>886.91610103641528</v>
      </c>
      <c r="R74" s="104">
        <v>889.11560671294671</v>
      </c>
      <c r="S74" s="104">
        <v>902.19509722533917</v>
      </c>
      <c r="T74" s="104">
        <v>959.82014994339124</v>
      </c>
      <c r="U74" s="104">
        <v>0</v>
      </c>
      <c r="V74" s="104">
        <v>921.50967658956733</v>
      </c>
      <c r="W74" s="104">
        <v>921.41137230110473</v>
      </c>
      <c r="DA74" s="132" t="s">
        <v>4159</v>
      </c>
    </row>
    <row r="75" spans="1:105" ht="12" customHeight="1" x14ac:dyDescent="0.25">
      <c r="A75" s="108" t="s">
        <v>53</v>
      </c>
      <c r="B75" s="98"/>
      <c r="C75" s="98">
        <v>535.63284869997108</v>
      </c>
      <c r="D75" s="98">
        <v>546.09012628236349</v>
      </c>
      <c r="E75" s="98">
        <v>536.27908052328735</v>
      </c>
      <c r="F75" s="98">
        <v>549.43289121830503</v>
      </c>
      <c r="G75" s="98">
        <v>523.57734178250564</v>
      </c>
      <c r="H75" s="98">
        <v>0</v>
      </c>
      <c r="I75" s="98">
        <v>0</v>
      </c>
      <c r="J75" s="98">
        <v>0</v>
      </c>
      <c r="K75" s="98">
        <v>0</v>
      </c>
      <c r="L75" s="98">
        <v>385.73979302271943</v>
      </c>
      <c r="M75" s="98">
        <v>492.71197031631112</v>
      </c>
      <c r="N75" s="98">
        <v>0</v>
      </c>
      <c r="O75" s="98">
        <v>630.33772264245306</v>
      </c>
      <c r="P75" s="98">
        <v>849.55778262635351</v>
      </c>
      <c r="Q75" s="98">
        <v>374.34209723424715</v>
      </c>
      <c r="R75" s="98">
        <v>369.05107680322038</v>
      </c>
      <c r="S75" s="98">
        <v>375.26330792639499</v>
      </c>
      <c r="T75" s="98">
        <v>456.51651446885091</v>
      </c>
      <c r="U75" s="98">
        <v>0</v>
      </c>
      <c r="V75" s="98">
        <v>439.02035530692427</v>
      </c>
      <c r="W75" s="98">
        <v>459.8050220322686</v>
      </c>
      <c r="DA75" s="63" t="s">
        <v>4160</v>
      </c>
    </row>
    <row r="76" spans="1:105" ht="12" customHeight="1" x14ac:dyDescent="0.25">
      <c r="A76" s="108" t="s">
        <v>52</v>
      </c>
      <c r="B76" s="98"/>
      <c r="C76" s="98">
        <v>540.36434169758184</v>
      </c>
      <c r="D76" s="98">
        <v>545.93937745492212</v>
      </c>
      <c r="E76" s="98">
        <v>538.74889661154248</v>
      </c>
      <c r="F76" s="98">
        <v>537.54255523822633</v>
      </c>
      <c r="G76" s="98">
        <v>514.74012808050168</v>
      </c>
      <c r="H76" s="98">
        <v>0</v>
      </c>
      <c r="I76" s="98">
        <v>0</v>
      </c>
      <c r="J76" s="98">
        <v>0</v>
      </c>
      <c r="K76" s="98">
        <v>0</v>
      </c>
      <c r="L76" s="98">
        <v>463.7167460997548</v>
      </c>
      <c r="M76" s="98">
        <v>515.83907198553709</v>
      </c>
      <c r="N76" s="98">
        <v>0</v>
      </c>
      <c r="O76" s="98">
        <v>540.19487595612122</v>
      </c>
      <c r="P76" s="98">
        <v>606.59333968039118</v>
      </c>
      <c r="Q76" s="98">
        <v>512.57400380216825</v>
      </c>
      <c r="R76" s="98">
        <v>520.06452990972628</v>
      </c>
      <c r="S76" s="98">
        <v>526.93178929894418</v>
      </c>
      <c r="T76" s="98">
        <v>503.30363547454039</v>
      </c>
      <c r="U76" s="98">
        <v>0</v>
      </c>
      <c r="V76" s="98">
        <v>482.48932128264312</v>
      </c>
      <c r="W76" s="98">
        <v>461.60635026883614</v>
      </c>
      <c r="DA76" s="63" t="s">
        <v>4161</v>
      </c>
    </row>
    <row r="77" spans="1:105" ht="12" customHeight="1" x14ac:dyDescent="0.25">
      <c r="A77" s="121" t="s">
        <v>54</v>
      </c>
      <c r="B77" s="122"/>
      <c r="C77" s="122">
        <v>621.84279426638477</v>
      </c>
      <c r="D77" s="122">
        <v>574.37085046363597</v>
      </c>
      <c r="E77" s="122">
        <v>542.57397563463348</v>
      </c>
      <c r="F77" s="122">
        <v>550.67806126551181</v>
      </c>
      <c r="G77" s="122">
        <v>540.01562742239503</v>
      </c>
      <c r="H77" s="122">
        <v>527.55368740067092</v>
      </c>
      <c r="I77" s="122">
        <v>520.4729839652083</v>
      </c>
      <c r="J77" s="122">
        <v>560.43143712808728</v>
      </c>
      <c r="K77" s="122">
        <v>563.528573589139</v>
      </c>
      <c r="L77" s="122">
        <v>530.17121697320181</v>
      </c>
      <c r="M77" s="122">
        <v>619.6560256937679</v>
      </c>
      <c r="N77" s="122">
        <v>664.59629890397855</v>
      </c>
      <c r="O77" s="122">
        <v>621.35750108476827</v>
      </c>
      <c r="P77" s="122">
        <v>586.41914983799313</v>
      </c>
      <c r="Q77" s="122">
        <v>523.47052473176586</v>
      </c>
      <c r="R77" s="122">
        <v>472.1638261766721</v>
      </c>
      <c r="S77" s="122">
        <v>493.97737872750588</v>
      </c>
      <c r="T77" s="122">
        <v>477.42321486894065</v>
      </c>
      <c r="U77" s="122">
        <v>458.80136872912186</v>
      </c>
      <c r="V77" s="122">
        <v>375.26991356828654</v>
      </c>
      <c r="W77" s="122">
        <v>280.94446103593305</v>
      </c>
      <c r="DA77" s="130" t="s">
        <v>4162</v>
      </c>
    </row>
    <row r="78" spans="1:105" ht="12" customHeight="1" x14ac:dyDescent="0.25">
      <c r="A78" s="97" t="s">
        <v>192</v>
      </c>
      <c r="B78" s="98"/>
      <c r="C78" s="98">
        <v>672.23848559958367</v>
      </c>
      <c r="D78" s="98">
        <v>555.27068582340303</v>
      </c>
      <c r="E78" s="98">
        <v>511.68905032641993</v>
      </c>
      <c r="F78" s="98">
        <v>535.47898373595331</v>
      </c>
      <c r="G78" s="98">
        <v>543.9521530819884</v>
      </c>
      <c r="H78" s="98">
        <v>527.1998805029649</v>
      </c>
      <c r="I78" s="98">
        <v>507.78683053913005</v>
      </c>
      <c r="J78" s="98">
        <v>554.7252354233824</v>
      </c>
      <c r="K78" s="98">
        <v>573.65178318838423</v>
      </c>
      <c r="L78" s="98">
        <v>581.15132682339981</v>
      </c>
      <c r="M78" s="98">
        <v>565.53666884173697</v>
      </c>
      <c r="N78" s="98">
        <v>702.84951420010862</v>
      </c>
      <c r="O78" s="98">
        <v>591.15400060489924</v>
      </c>
      <c r="P78" s="98">
        <v>507.53377058015548</v>
      </c>
      <c r="Q78" s="98">
        <v>528.77421584759418</v>
      </c>
      <c r="R78" s="98">
        <v>471.26890935576552</v>
      </c>
      <c r="S78" s="98">
        <v>515.88114818725501</v>
      </c>
      <c r="T78" s="98">
        <v>454.95441314550123</v>
      </c>
      <c r="U78" s="98">
        <v>422.14933273029601</v>
      </c>
      <c r="V78" s="98">
        <v>375.84236245408471</v>
      </c>
      <c r="W78" s="98">
        <v>280.99043794492661</v>
      </c>
      <c r="DA78" s="63" t="s">
        <v>4163</v>
      </c>
    </row>
    <row r="79" spans="1:105" ht="12" customHeight="1" x14ac:dyDescent="0.25">
      <c r="A79" s="109" t="s">
        <v>120</v>
      </c>
      <c r="B79" s="33"/>
      <c r="C79" s="33">
        <v>542.87357353424181</v>
      </c>
      <c r="D79" s="33">
        <v>577.24188150075281</v>
      </c>
      <c r="E79" s="33">
        <v>550.22363455413165</v>
      </c>
      <c r="F79" s="33">
        <v>554.68272017342247</v>
      </c>
      <c r="G79" s="33">
        <v>538.13495480548431</v>
      </c>
      <c r="H79" s="33">
        <v>527.83868288795918</v>
      </c>
      <c r="I79" s="33">
        <v>547.73160891841542</v>
      </c>
      <c r="J79" s="33">
        <v>576.4883016866977</v>
      </c>
      <c r="K79" s="33">
        <v>552.22630263717838</v>
      </c>
      <c r="L79" s="33">
        <v>477.40557187462707</v>
      </c>
      <c r="M79" s="33">
        <v>641.78937779157661</v>
      </c>
      <c r="N79" s="33">
        <v>642.56070149955383</v>
      </c>
      <c r="O79" s="33">
        <v>651.33178644132227</v>
      </c>
      <c r="P79" s="33">
        <v>684.44460343120329</v>
      </c>
      <c r="Q79" s="33">
        <v>472.11109326691343</v>
      </c>
      <c r="R79" s="33">
        <v>481.88547958945219</v>
      </c>
      <c r="S79" s="33">
        <v>424.57594535426688</v>
      </c>
      <c r="T79" s="33">
        <v>498.31345600569904</v>
      </c>
      <c r="U79" s="33">
        <v>544.01327997794783</v>
      </c>
      <c r="V79" s="33">
        <v>324.59696268718938</v>
      </c>
      <c r="W79" s="33">
        <v>280.57826116889504</v>
      </c>
      <c r="DA79" s="60" t="s">
        <v>4164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15456.208478718579</v>
      </c>
      <c r="D81" s="117">
        <f t="shared" si="28"/>
        <v>14554.53624177275</v>
      </c>
      <c r="E81" s="117">
        <f t="shared" si="28"/>
        <v>15273.316194630303</v>
      </c>
      <c r="F81" s="117">
        <f t="shared" si="28"/>
        <v>15921.349300231817</v>
      </c>
      <c r="G81" s="117">
        <f t="shared" si="28"/>
        <v>15407.84529518564</v>
      </c>
      <c r="H81" s="117">
        <f t="shared" si="28"/>
        <v>15553.667945427056</v>
      </c>
      <c r="I81" s="117">
        <f t="shared" si="28"/>
        <v>13626.937749345263</v>
      </c>
      <c r="J81" s="117">
        <f t="shared" si="28"/>
        <v>14187.269993396552</v>
      </c>
      <c r="K81" s="117">
        <f t="shared" si="28"/>
        <v>15077.714508310322</v>
      </c>
      <c r="L81" s="117">
        <f t="shared" si="28"/>
        <v>15272.436540094692</v>
      </c>
      <c r="M81" s="117">
        <f t="shared" si="28"/>
        <v>12100.15091493965</v>
      </c>
      <c r="N81" s="117">
        <f t="shared" si="28"/>
        <v>13030.948379133284</v>
      </c>
      <c r="O81" s="117">
        <f t="shared" si="28"/>
        <v>13106.559404773785</v>
      </c>
      <c r="P81" s="117">
        <f t="shared" si="28"/>
        <v>12744.619313841837</v>
      </c>
      <c r="Q81" s="117">
        <f t="shared" si="28"/>
        <v>12358.619225630136</v>
      </c>
      <c r="R81" s="117">
        <f t="shared" ref="R81:V81" si="29">R82+R85+R87+R100</f>
        <v>12539.105486031322</v>
      </c>
      <c r="S81" s="117">
        <f t="shared" si="29"/>
        <v>11123.193990124291</v>
      </c>
      <c r="T81" s="117">
        <f t="shared" si="29"/>
        <v>11756.395310451646</v>
      </c>
      <c r="U81" s="117">
        <f t="shared" si="29"/>
        <v>0</v>
      </c>
      <c r="V81" s="117">
        <f t="shared" si="29"/>
        <v>0</v>
      </c>
      <c r="W81" s="117">
        <f t="shared" ref="W81" si="30">W82+W85+W87+W100</f>
        <v>7974.8828773106588</v>
      </c>
      <c r="DA81" s="129" t="s">
        <v>4165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13776.229494615587</v>
      </c>
      <c r="D82" s="122">
        <f t="shared" si="31"/>
        <v>12905.327844074642</v>
      </c>
      <c r="E82" s="122">
        <f t="shared" si="31"/>
        <v>13321.452096380939</v>
      </c>
      <c r="F82" s="122">
        <f t="shared" si="31"/>
        <v>14294.248573239864</v>
      </c>
      <c r="G82" s="122">
        <f t="shared" si="31"/>
        <v>13733.317489807439</v>
      </c>
      <c r="H82" s="122">
        <f t="shared" si="31"/>
        <v>13582.087597405518</v>
      </c>
      <c r="I82" s="122">
        <f t="shared" si="31"/>
        <v>12008.076536680632</v>
      </c>
      <c r="J82" s="122">
        <f t="shared" si="31"/>
        <v>12573.56536530732</v>
      </c>
      <c r="K82" s="122">
        <f t="shared" si="31"/>
        <v>13438.703279157002</v>
      </c>
      <c r="L82" s="122">
        <f t="shared" si="31"/>
        <v>13267.858604753115</v>
      </c>
      <c r="M82" s="122">
        <f t="shared" si="31"/>
        <v>9985.8683500023308</v>
      </c>
      <c r="N82" s="122">
        <f t="shared" si="31"/>
        <v>11336.140267134075</v>
      </c>
      <c r="O82" s="122">
        <f t="shared" si="31"/>
        <v>11149.443472285722</v>
      </c>
      <c r="P82" s="122">
        <f t="shared" si="31"/>
        <v>10552.575463859672</v>
      </c>
      <c r="Q82" s="122">
        <f t="shared" si="31"/>
        <v>10439.05562856008</v>
      </c>
      <c r="R82" s="122">
        <f t="shared" ref="R82:V82" si="32">SUM(R83:R84)</f>
        <v>11026.343786984176</v>
      </c>
      <c r="S82" s="122">
        <f t="shared" si="32"/>
        <v>9735.8435161642501</v>
      </c>
      <c r="T82" s="122">
        <f t="shared" si="32"/>
        <v>9903.2884062689373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6472.7182095730659</v>
      </c>
      <c r="DA82" s="130" t="s">
        <v>4166</v>
      </c>
    </row>
    <row r="83" spans="1:105" ht="12" customHeight="1" x14ac:dyDescent="0.25">
      <c r="A83" s="97" t="s">
        <v>204</v>
      </c>
      <c r="B83" s="98"/>
      <c r="C83" s="98">
        <v>13642.598741779597</v>
      </c>
      <c r="D83" s="98">
        <v>12782.5654258536</v>
      </c>
      <c r="E83" s="98">
        <v>13200.205095281912</v>
      </c>
      <c r="F83" s="98">
        <v>14162.4806771726</v>
      </c>
      <c r="G83" s="98">
        <v>13609.272378041322</v>
      </c>
      <c r="H83" s="98">
        <v>13463.618375620646</v>
      </c>
      <c r="I83" s="98">
        <v>11902.490222453947</v>
      </c>
      <c r="J83" s="98">
        <v>12464.031726370131</v>
      </c>
      <c r="K83" s="98">
        <v>13323.78173673673</v>
      </c>
      <c r="L83" s="98">
        <v>13156.640829822869</v>
      </c>
      <c r="M83" s="98">
        <v>9902.756210037458</v>
      </c>
      <c r="N83" s="98">
        <v>11244.367285132234</v>
      </c>
      <c r="O83" s="98">
        <v>11059.318456958341</v>
      </c>
      <c r="P83" s="98">
        <v>10467.12647528141</v>
      </c>
      <c r="Q83" s="98">
        <v>10356.357565219245</v>
      </c>
      <c r="R83" s="98">
        <v>10939.511067856261</v>
      </c>
      <c r="S83" s="98">
        <v>9660.3908303067765</v>
      </c>
      <c r="T83" s="98">
        <v>9826.0244530372947</v>
      </c>
      <c r="U83" s="98">
        <v>0</v>
      </c>
      <c r="V83" s="98">
        <v>0</v>
      </c>
      <c r="W83" s="98">
        <v>6422.9305803687239</v>
      </c>
      <c r="DA83" s="63" t="s">
        <v>4167</v>
      </c>
    </row>
    <row r="84" spans="1:105" ht="12" customHeight="1" x14ac:dyDescent="0.25">
      <c r="A84" s="97" t="s">
        <v>53</v>
      </c>
      <c r="B84" s="98"/>
      <c r="C84" s="98">
        <v>133.63075283599011</v>
      </c>
      <c r="D84" s="98">
        <v>122.76241822104258</v>
      </c>
      <c r="E84" s="98">
        <v>121.24700109902714</v>
      </c>
      <c r="F84" s="98">
        <v>131.76789606726436</v>
      </c>
      <c r="G84" s="98">
        <v>124.04511176611777</v>
      </c>
      <c r="H84" s="98">
        <v>118.46922178487169</v>
      </c>
      <c r="I84" s="98">
        <v>105.58631422668432</v>
      </c>
      <c r="J84" s="98">
        <v>109.53363893718966</v>
      </c>
      <c r="K84" s="98">
        <v>114.92154242027148</v>
      </c>
      <c r="L84" s="98">
        <v>111.21777493024595</v>
      </c>
      <c r="M84" s="98">
        <v>83.112139964872938</v>
      </c>
      <c r="N84" s="98">
        <v>91.772982001841626</v>
      </c>
      <c r="O84" s="98">
        <v>90.125015327380524</v>
      </c>
      <c r="P84" s="98">
        <v>85.448988578262004</v>
      </c>
      <c r="Q84" s="98">
        <v>82.698063340834423</v>
      </c>
      <c r="R84" s="98">
        <v>86.832719127914686</v>
      </c>
      <c r="S84" s="98">
        <v>75.452685857473909</v>
      </c>
      <c r="T84" s="98">
        <v>77.263953231643299</v>
      </c>
      <c r="U84" s="98">
        <v>0</v>
      </c>
      <c r="V84" s="98">
        <v>0</v>
      </c>
      <c r="W84" s="98">
        <v>49.787629204341812</v>
      </c>
      <c r="DA84" s="63" t="s">
        <v>4168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47.803486141493373</v>
      </c>
      <c r="D85" s="122">
        <f t="shared" si="34"/>
        <v>4.5200817025551574</v>
      </c>
      <c r="E85" s="122">
        <f t="shared" si="34"/>
        <v>418.22729751796174</v>
      </c>
      <c r="F85" s="122">
        <f t="shared" si="34"/>
        <v>3.313655710600945</v>
      </c>
      <c r="G85" s="122">
        <f t="shared" si="34"/>
        <v>20.259159840485587</v>
      </c>
      <c r="H85" s="122">
        <f t="shared" si="34"/>
        <v>367.72941685180524</v>
      </c>
      <c r="I85" s="122">
        <f t="shared" si="34"/>
        <v>112.43011017388402</v>
      </c>
      <c r="J85" s="122">
        <f t="shared" si="34"/>
        <v>92.879100733995557</v>
      </c>
      <c r="K85" s="122">
        <f t="shared" si="34"/>
        <v>115.53771223420976</v>
      </c>
      <c r="L85" s="122">
        <f t="shared" si="34"/>
        <v>604.13816656804556</v>
      </c>
      <c r="M85" s="122">
        <f t="shared" si="34"/>
        <v>457.10339228019183</v>
      </c>
      <c r="N85" s="122">
        <f t="shared" si="34"/>
        <v>201.87535293317546</v>
      </c>
      <c r="O85" s="122">
        <f t="shared" si="34"/>
        <v>199.1230008969433</v>
      </c>
      <c r="P85" s="122">
        <f t="shared" si="34"/>
        <v>126.84226278795678</v>
      </c>
      <c r="Q85" s="122">
        <f t="shared" si="34"/>
        <v>326.50995784267087</v>
      </c>
      <c r="R85" s="122">
        <f t="shared" si="34"/>
        <v>164.32850499146213</v>
      </c>
      <c r="S85" s="122">
        <f t="shared" si="34"/>
        <v>113.17506549951227</v>
      </c>
      <c r="T85" s="122">
        <f t="shared" si="34"/>
        <v>264.86756655668819</v>
      </c>
      <c r="U85" s="122">
        <f t="shared" si="34"/>
        <v>0</v>
      </c>
      <c r="V85" s="122">
        <f t="shared" si="34"/>
        <v>0</v>
      </c>
      <c r="W85" s="122">
        <f t="shared" si="34"/>
        <v>297.95357802458108</v>
      </c>
      <c r="DA85" s="130" t="s">
        <v>4169</v>
      </c>
    </row>
    <row r="86" spans="1:105" ht="12" customHeight="1" x14ac:dyDescent="0.25">
      <c r="A86" s="97" t="s">
        <v>53</v>
      </c>
      <c r="B86" s="98"/>
      <c r="C86" s="98">
        <f>IF(RES_hhdet_in_tes!C86=0,0,RES_hhdet_in_tes!C86*1000*11630/RES_hhdet_in_new!C83)</f>
        <v>47.803486141493373</v>
      </c>
      <c r="D86" s="98">
        <f>IF(RES_hhdet_in_tes!D86=0,0,RES_hhdet_in_tes!D86*1000*11630/RES_hhdet_in_new!D83)</f>
        <v>4.5200817025551574</v>
      </c>
      <c r="E86" s="98">
        <f>IF(RES_hhdet_in_tes!E86=0,0,RES_hhdet_in_tes!E86*1000*11630/RES_hhdet_in_new!E83)</f>
        <v>418.22729751796174</v>
      </c>
      <c r="F86" s="98">
        <f>IF(RES_hhdet_in_tes!F86=0,0,RES_hhdet_in_tes!F86*1000*11630/RES_hhdet_in_new!F83)</f>
        <v>3.313655710600945</v>
      </c>
      <c r="G86" s="98">
        <f>IF(RES_hhdet_in_tes!G86=0,0,RES_hhdet_in_tes!G86*1000*11630/RES_hhdet_in_new!G83)</f>
        <v>20.259159840485587</v>
      </c>
      <c r="H86" s="98">
        <f>IF(RES_hhdet_in_tes!H86=0,0,RES_hhdet_in_tes!H86*1000*11630/RES_hhdet_in_new!H83)</f>
        <v>367.72941685180524</v>
      </c>
      <c r="I86" s="98">
        <f>IF(RES_hhdet_in_tes!I86=0,0,RES_hhdet_in_tes!I86*1000*11630/RES_hhdet_in_new!I83)</f>
        <v>112.43011017388402</v>
      </c>
      <c r="J86" s="98">
        <f>IF(RES_hhdet_in_tes!J86=0,0,RES_hhdet_in_tes!J86*1000*11630/RES_hhdet_in_new!J83)</f>
        <v>92.879100733995557</v>
      </c>
      <c r="K86" s="98">
        <f>IF(RES_hhdet_in_tes!K86=0,0,RES_hhdet_in_tes!K86*1000*11630/RES_hhdet_in_new!K83)</f>
        <v>115.53771223420976</v>
      </c>
      <c r="L86" s="98">
        <f>IF(RES_hhdet_in_tes!L86=0,0,RES_hhdet_in_tes!L86*1000*11630/RES_hhdet_in_new!L83)</f>
        <v>604.13816656804556</v>
      </c>
      <c r="M86" s="98">
        <f>IF(RES_hhdet_in_tes!M86=0,0,RES_hhdet_in_tes!M86*1000*11630/RES_hhdet_in_new!M83)</f>
        <v>457.10339228019183</v>
      </c>
      <c r="N86" s="98">
        <f>IF(RES_hhdet_in_tes!N86=0,0,RES_hhdet_in_tes!N86*1000*11630/RES_hhdet_in_new!N83)</f>
        <v>201.87535293317546</v>
      </c>
      <c r="O86" s="98">
        <f>IF(RES_hhdet_in_tes!O86=0,0,RES_hhdet_in_tes!O86*1000*11630/RES_hhdet_in_new!O83)</f>
        <v>199.1230008969433</v>
      </c>
      <c r="P86" s="98">
        <f>IF(RES_hhdet_in_tes!P86=0,0,RES_hhdet_in_tes!P86*1000*11630/RES_hhdet_in_new!P83)</f>
        <v>126.84226278795678</v>
      </c>
      <c r="Q86" s="98">
        <f>IF(RES_hhdet_in_tes!Q86=0,0,RES_hhdet_in_tes!Q86*1000*11630/RES_hhdet_in_new!Q83)</f>
        <v>326.50995784267087</v>
      </c>
      <c r="R86" s="98">
        <f>IF(RES_hhdet_in_tes!R86=0,0,RES_hhdet_in_tes!R86*1000*11630/RES_hhdet_in_new!R83)</f>
        <v>164.32850499146213</v>
      </c>
      <c r="S86" s="98">
        <f>IF(RES_hhdet_in_tes!S86=0,0,RES_hhdet_in_tes!S86*1000*11630/RES_hhdet_in_new!S83)</f>
        <v>113.17506549951227</v>
      </c>
      <c r="T86" s="98">
        <f>IF(RES_hhdet_in_tes!T86=0,0,RES_hhdet_in_tes!T86*1000*11630/RES_hhdet_in_new!T83)</f>
        <v>264.86756655668819</v>
      </c>
      <c r="U86" s="98">
        <f>IF(RES_hhdet_in_tes!U86=0,0,RES_hhdet_in_tes!U86*1000*11630/RES_hhdet_in_new!U83)</f>
        <v>0</v>
      </c>
      <c r="V86" s="98">
        <f>IF(RES_hhdet_in_tes!V86=0,0,RES_hhdet_in_tes!V86*1000*11630/RES_hhdet_in_new!V83)</f>
        <v>0</v>
      </c>
      <c r="W86" s="98">
        <f>IF(RES_hhdet_in_tes!W86=0,0,RES_hhdet_in_tes!W86*1000*11630/RES_hhdet_in_new!W83)</f>
        <v>297.95357802458108</v>
      </c>
      <c r="DA86" s="63" t="s">
        <v>4170</v>
      </c>
    </row>
    <row r="87" spans="1:105" ht="12" customHeight="1" x14ac:dyDescent="0.25">
      <c r="A87" s="121" t="s">
        <v>55</v>
      </c>
      <c r="B87" s="122"/>
      <c r="C87" s="122">
        <v>1078.1896103045249</v>
      </c>
      <c r="D87" s="122">
        <v>1067.446434494801</v>
      </c>
      <c r="E87" s="122">
        <v>983.41316617727</v>
      </c>
      <c r="F87" s="122">
        <v>1074.788162620232</v>
      </c>
      <c r="G87" s="122">
        <v>1050.4222731268712</v>
      </c>
      <c r="H87" s="122">
        <v>1028.9139713982299</v>
      </c>
      <c r="I87" s="122">
        <v>958.69949357233213</v>
      </c>
      <c r="J87" s="122">
        <v>950.56004919192083</v>
      </c>
      <c r="K87" s="122">
        <v>924.61993287743121</v>
      </c>
      <c r="L87" s="122">
        <v>921.68740764057554</v>
      </c>
      <c r="M87" s="122">
        <v>1018.4282513096371</v>
      </c>
      <c r="N87" s="122">
        <v>858.8991640627504</v>
      </c>
      <c r="O87" s="122">
        <v>1114.8824208843607</v>
      </c>
      <c r="P87" s="122">
        <v>1385.3541207771955</v>
      </c>
      <c r="Q87" s="122">
        <v>1120.2858771238325</v>
      </c>
      <c r="R87" s="122">
        <v>864.57927548510838</v>
      </c>
      <c r="S87" s="122">
        <v>852.68862270629586</v>
      </c>
      <c r="T87" s="122">
        <v>1095.3097883227235</v>
      </c>
      <c r="U87" s="122">
        <v>0</v>
      </c>
      <c r="V87" s="122">
        <v>0</v>
      </c>
      <c r="W87" s="122">
        <v>923.63282854411659</v>
      </c>
      <c r="DA87" s="130" t="s">
        <v>4171</v>
      </c>
    </row>
    <row r="88" spans="1:105" ht="12" customHeight="1" x14ac:dyDescent="0.25">
      <c r="A88" s="97" t="s">
        <v>132</v>
      </c>
      <c r="B88" s="98"/>
      <c r="C88" s="98">
        <v>1083.3142345852805</v>
      </c>
      <c r="D88" s="98">
        <v>1087.221097245475</v>
      </c>
      <c r="E88" s="98">
        <v>1073.7126623420481</v>
      </c>
      <c r="F88" s="98">
        <v>1057.4750983025547</v>
      </c>
      <c r="G88" s="98">
        <v>1006.7748913027492</v>
      </c>
      <c r="H88" s="98">
        <v>1026.5979156294281</v>
      </c>
      <c r="I88" s="98">
        <v>924.17908655493318</v>
      </c>
      <c r="J88" s="98">
        <v>951.74080061639143</v>
      </c>
      <c r="K88" s="98">
        <v>951.43260147287856</v>
      </c>
      <c r="L88" s="98">
        <v>1063.5431579310928</v>
      </c>
      <c r="M88" s="98">
        <v>1156.9359243154811</v>
      </c>
      <c r="N88" s="98">
        <v>864.7607371337524</v>
      </c>
      <c r="O88" s="98">
        <v>727.88711428918714</v>
      </c>
      <c r="P88" s="98">
        <v>1321.331835797137</v>
      </c>
      <c r="Q88" s="98">
        <v>1162.9080406486423</v>
      </c>
      <c r="R88" s="98">
        <v>829.05772406702886</v>
      </c>
      <c r="S88" s="98">
        <v>852.67905130174324</v>
      </c>
      <c r="T88" s="98">
        <v>1118.2321829371456</v>
      </c>
      <c r="U88" s="98">
        <v>0</v>
      </c>
      <c r="V88" s="98">
        <v>0</v>
      </c>
      <c r="W88" s="98">
        <v>923.62881424590614</v>
      </c>
      <c r="DA88" s="63" t="s">
        <v>4172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952.45439468899133</v>
      </c>
      <c r="K89" s="98">
        <v>953.1195524345286</v>
      </c>
      <c r="L89" s="98">
        <v>1065.1988294741579</v>
      </c>
      <c r="M89" s="98">
        <v>1158.7884669435689</v>
      </c>
      <c r="N89" s="98">
        <v>866.09665403013742</v>
      </c>
      <c r="O89" s="98">
        <v>0</v>
      </c>
      <c r="P89" s="98">
        <v>1322.711334553067</v>
      </c>
      <c r="Q89" s="98">
        <v>1166.6106138968078</v>
      </c>
      <c r="R89" s="98">
        <v>0</v>
      </c>
      <c r="S89" s="98">
        <v>853.78933422983562</v>
      </c>
      <c r="T89" s="98">
        <v>1119.6303828452003</v>
      </c>
      <c r="U89" s="98">
        <v>0</v>
      </c>
      <c r="V89" s="98">
        <v>0</v>
      </c>
      <c r="W89" s="98">
        <v>924.05232270710576</v>
      </c>
      <c r="DA89" s="63" t="s">
        <v>4173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474.51257258229452</v>
      </c>
      <c r="K90" s="101">
        <v>449.01010906839025</v>
      </c>
      <c r="L90" s="101">
        <v>524.58255165335106</v>
      </c>
      <c r="M90" s="101">
        <v>581.27898585593164</v>
      </c>
      <c r="N90" s="101">
        <v>404.6303694157225</v>
      </c>
      <c r="O90" s="101">
        <v>0</v>
      </c>
      <c r="P90" s="101">
        <v>774.72281757137057</v>
      </c>
      <c r="Q90" s="101">
        <v>539.19379487672893</v>
      </c>
      <c r="R90" s="101">
        <v>0</v>
      </c>
      <c r="S90" s="101">
        <v>379.02197767149943</v>
      </c>
      <c r="T90" s="101">
        <v>531.49081600549687</v>
      </c>
      <c r="U90" s="101">
        <v>0</v>
      </c>
      <c r="V90" s="101">
        <v>0</v>
      </c>
      <c r="W90" s="101">
        <v>462.08612567267937</v>
      </c>
      <c r="DA90" s="131" t="s">
        <v>4174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477.94182210669669</v>
      </c>
      <c r="K91" s="104">
        <v>504.10944336613824</v>
      </c>
      <c r="L91" s="104">
        <v>540.61627782080677</v>
      </c>
      <c r="M91" s="104">
        <v>577.50948108763737</v>
      </c>
      <c r="N91" s="104">
        <v>461.46628461441492</v>
      </c>
      <c r="O91" s="104">
        <v>0</v>
      </c>
      <c r="P91" s="104">
        <v>547.98851698169642</v>
      </c>
      <c r="Q91" s="104">
        <v>627.41681902007883</v>
      </c>
      <c r="R91" s="104">
        <v>0</v>
      </c>
      <c r="S91" s="104">
        <v>474.76735655833608</v>
      </c>
      <c r="T91" s="104">
        <v>588.13956683970355</v>
      </c>
      <c r="U91" s="104">
        <v>0</v>
      </c>
      <c r="V91" s="104">
        <v>0</v>
      </c>
      <c r="W91" s="104">
        <v>461.9661970344265</v>
      </c>
      <c r="DA91" s="132" t="s">
        <v>4175</v>
      </c>
    </row>
    <row r="92" spans="1:105" ht="12" customHeight="1" x14ac:dyDescent="0.25">
      <c r="A92" s="106" t="s">
        <v>124</v>
      </c>
      <c r="B92" s="101"/>
      <c r="C92" s="101">
        <v>1159.9158676671466</v>
      </c>
      <c r="D92" s="101">
        <v>865.34999380476438</v>
      </c>
      <c r="E92" s="101">
        <v>379.29396571814812</v>
      </c>
      <c r="F92" s="101">
        <v>886.37261751673907</v>
      </c>
      <c r="G92" s="101">
        <v>1283.7119097170619</v>
      </c>
      <c r="H92" s="101">
        <v>1327.3343083512132</v>
      </c>
      <c r="I92" s="101">
        <v>568.65228906491734</v>
      </c>
      <c r="J92" s="101">
        <v>494.37182352767411</v>
      </c>
      <c r="K92" s="101">
        <v>1270.5234835350038</v>
      </c>
      <c r="L92" s="101">
        <v>1381.1710279194606</v>
      </c>
      <c r="M92" s="101">
        <v>716.43334290279552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4176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4177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4178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4179</v>
      </c>
    </row>
    <row r="96" spans="1:105" ht="12" customHeight="1" x14ac:dyDescent="0.25">
      <c r="A96" s="106" t="s">
        <v>122</v>
      </c>
      <c r="B96" s="101"/>
      <c r="C96" s="101">
        <v>1075.6285377068075</v>
      </c>
      <c r="D96" s="101">
        <v>1091.3440507180276</v>
      </c>
      <c r="E96" s="101">
        <v>1074.1510989377282</v>
      </c>
      <c r="F96" s="101">
        <v>1086.0777784160955</v>
      </c>
      <c r="G96" s="101">
        <v>1037.5146849462021</v>
      </c>
      <c r="H96" s="101">
        <v>987.24267110939616</v>
      </c>
      <c r="I96" s="101">
        <v>988.27699500404867</v>
      </c>
      <c r="J96" s="101">
        <v>0</v>
      </c>
      <c r="K96" s="101">
        <v>0</v>
      </c>
      <c r="L96" s="101">
        <v>848.38836905843038</v>
      </c>
      <c r="M96" s="101">
        <v>1007.6968171699932</v>
      </c>
      <c r="N96" s="101">
        <v>858.28084834532365</v>
      </c>
      <c r="O96" s="101">
        <v>1170.9238977734783</v>
      </c>
      <c r="P96" s="101">
        <v>1457.6683406888392</v>
      </c>
      <c r="Q96" s="101">
        <v>0</v>
      </c>
      <c r="R96" s="101">
        <v>0</v>
      </c>
      <c r="S96" s="101">
        <v>0</v>
      </c>
      <c r="T96" s="101">
        <v>955.51846701682837</v>
      </c>
      <c r="U96" s="101">
        <v>0</v>
      </c>
      <c r="V96" s="101">
        <v>0</v>
      </c>
      <c r="W96" s="101">
        <v>0</v>
      </c>
      <c r="DA96" s="131" t="s">
        <v>4180</v>
      </c>
    </row>
    <row r="97" spans="1:105" ht="12" customHeight="1" x14ac:dyDescent="0.25">
      <c r="A97" s="107" t="s">
        <v>121</v>
      </c>
      <c r="B97" s="104"/>
      <c r="C97" s="104">
        <v>1075.9971903975527</v>
      </c>
      <c r="D97" s="104">
        <v>1092.0295037372857</v>
      </c>
      <c r="E97" s="104">
        <v>1075.0279771348301</v>
      </c>
      <c r="F97" s="104">
        <v>1086.9754464565317</v>
      </c>
      <c r="G97" s="104">
        <v>1038.3174698630073</v>
      </c>
      <c r="H97" s="104">
        <v>987.54672080810974</v>
      </c>
      <c r="I97" s="104">
        <v>988.58996404517541</v>
      </c>
      <c r="J97" s="104">
        <v>991.64619985741763</v>
      </c>
      <c r="K97" s="104">
        <v>898.65771726591879</v>
      </c>
      <c r="L97" s="104">
        <v>849.45653912247406</v>
      </c>
      <c r="M97" s="104">
        <v>1008.5510423018482</v>
      </c>
      <c r="N97" s="104">
        <v>858.66966246662935</v>
      </c>
      <c r="O97" s="104">
        <v>1170.5325985985744</v>
      </c>
      <c r="P97" s="104">
        <v>1456.1511223067448</v>
      </c>
      <c r="Q97" s="104">
        <v>886.91610103641506</v>
      </c>
      <c r="R97" s="104">
        <v>889.11560671294683</v>
      </c>
      <c r="S97" s="104">
        <v>0</v>
      </c>
      <c r="T97" s="104">
        <v>959.82014994339124</v>
      </c>
      <c r="U97" s="104">
        <v>0</v>
      </c>
      <c r="V97" s="104">
        <v>0</v>
      </c>
      <c r="W97" s="104">
        <v>0</v>
      </c>
      <c r="DA97" s="132" t="s">
        <v>4181</v>
      </c>
    </row>
    <row r="98" spans="1:105" ht="12" customHeight="1" x14ac:dyDescent="0.25">
      <c r="A98" s="108" t="s">
        <v>53</v>
      </c>
      <c r="B98" s="98"/>
      <c r="C98" s="98">
        <v>535.63284869997108</v>
      </c>
      <c r="D98" s="98">
        <v>546.09012628236349</v>
      </c>
      <c r="E98" s="98">
        <v>536.27908052328746</v>
      </c>
      <c r="F98" s="98">
        <v>549.43289121830514</v>
      </c>
      <c r="G98" s="98">
        <v>523.57734178250564</v>
      </c>
      <c r="H98" s="98">
        <v>485.60636802318322</v>
      </c>
      <c r="I98" s="98">
        <v>493.11327905907035</v>
      </c>
      <c r="J98" s="98">
        <v>493.5105062968704</v>
      </c>
      <c r="K98" s="98">
        <v>420.50015397099708</v>
      </c>
      <c r="L98" s="98">
        <v>385.73979302271943</v>
      </c>
      <c r="M98" s="98">
        <v>492.71197031631107</v>
      </c>
      <c r="N98" s="98">
        <v>391.63168114994011</v>
      </c>
      <c r="O98" s="98">
        <v>630.33772264245306</v>
      </c>
      <c r="P98" s="98">
        <v>849.55778262635351</v>
      </c>
      <c r="Q98" s="98">
        <v>374.34209723424698</v>
      </c>
      <c r="R98" s="98">
        <v>369.05107680322055</v>
      </c>
      <c r="S98" s="98">
        <v>0</v>
      </c>
      <c r="T98" s="98">
        <v>456.51651446885091</v>
      </c>
      <c r="U98" s="98">
        <v>0</v>
      </c>
      <c r="V98" s="98">
        <v>0</v>
      </c>
      <c r="W98" s="98">
        <v>0</v>
      </c>
      <c r="DA98" s="63" t="s">
        <v>4182</v>
      </c>
    </row>
    <row r="99" spans="1:105" ht="12" customHeight="1" x14ac:dyDescent="0.25">
      <c r="A99" s="108" t="s">
        <v>52</v>
      </c>
      <c r="B99" s="98"/>
      <c r="C99" s="98">
        <v>540.36434169758172</v>
      </c>
      <c r="D99" s="98">
        <v>545.93937745492201</v>
      </c>
      <c r="E99" s="98">
        <v>538.74889661154259</v>
      </c>
      <c r="F99" s="98">
        <v>537.54255523822656</v>
      </c>
      <c r="G99" s="98">
        <v>514.74012808050179</v>
      </c>
      <c r="H99" s="98">
        <v>501.94035278492623</v>
      </c>
      <c r="I99" s="98">
        <v>495.47668498610511</v>
      </c>
      <c r="J99" s="98">
        <v>498.13569356054711</v>
      </c>
      <c r="K99" s="98">
        <v>478.15756329492183</v>
      </c>
      <c r="L99" s="98">
        <v>463.71674609975474</v>
      </c>
      <c r="M99" s="98">
        <v>515.8390719855372</v>
      </c>
      <c r="N99" s="98">
        <v>467.03798131668924</v>
      </c>
      <c r="O99" s="98">
        <v>540.19487595612111</v>
      </c>
      <c r="P99" s="98">
        <v>606.5933396803913</v>
      </c>
      <c r="Q99" s="98">
        <v>512.57400380216814</v>
      </c>
      <c r="R99" s="98">
        <v>520.06452990972628</v>
      </c>
      <c r="S99" s="98">
        <v>0</v>
      </c>
      <c r="T99" s="98">
        <v>503.30363547454039</v>
      </c>
      <c r="U99" s="98">
        <v>0</v>
      </c>
      <c r="V99" s="98">
        <v>0</v>
      </c>
      <c r="W99" s="98">
        <v>0</v>
      </c>
      <c r="DA99" s="63" t="s">
        <v>4183</v>
      </c>
    </row>
    <row r="100" spans="1:105" ht="12" customHeight="1" x14ac:dyDescent="0.25">
      <c r="A100" s="121" t="s">
        <v>54</v>
      </c>
      <c r="B100" s="122"/>
      <c r="C100" s="122">
        <v>553.98588765697411</v>
      </c>
      <c r="D100" s="122">
        <v>577.24188150075281</v>
      </c>
      <c r="E100" s="122">
        <v>550.22363455413176</v>
      </c>
      <c r="F100" s="122">
        <v>548.99890866112014</v>
      </c>
      <c r="G100" s="122">
        <v>603.8463724108442</v>
      </c>
      <c r="H100" s="122">
        <v>574.93695977150333</v>
      </c>
      <c r="I100" s="122">
        <v>547.73160891841542</v>
      </c>
      <c r="J100" s="122">
        <v>570.26547816331549</v>
      </c>
      <c r="K100" s="122">
        <v>598.85358404167857</v>
      </c>
      <c r="L100" s="122">
        <v>478.75236113295614</v>
      </c>
      <c r="M100" s="122">
        <v>638.75092134749036</v>
      </c>
      <c r="N100" s="122">
        <v>634.03359500328338</v>
      </c>
      <c r="O100" s="122">
        <v>643.11051070675796</v>
      </c>
      <c r="P100" s="122">
        <v>679.8474664170119</v>
      </c>
      <c r="Q100" s="122">
        <v>472.76776210355462</v>
      </c>
      <c r="R100" s="122">
        <v>483.85391857057476</v>
      </c>
      <c r="S100" s="122">
        <v>421.48678575423446</v>
      </c>
      <c r="T100" s="122">
        <v>492.92954930329745</v>
      </c>
      <c r="U100" s="122">
        <v>0</v>
      </c>
      <c r="V100" s="122">
        <v>0</v>
      </c>
      <c r="W100" s="122">
        <v>280.57826116889504</v>
      </c>
      <c r="DA100" s="130" t="s">
        <v>4184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4185</v>
      </c>
    </row>
    <row r="102" spans="1:105" ht="12" customHeight="1" x14ac:dyDescent="0.25">
      <c r="A102" s="97" t="s">
        <v>50</v>
      </c>
      <c r="B102" s="98"/>
      <c r="C102" s="98">
        <v>728.75228249631039</v>
      </c>
      <c r="D102" s="98">
        <v>0</v>
      </c>
      <c r="E102" s="98">
        <v>0</v>
      </c>
      <c r="F102" s="98">
        <v>507.39340839106757</v>
      </c>
      <c r="G102" s="98">
        <v>677.36508715743514</v>
      </c>
      <c r="H102" s="98">
        <v>720.77138337476651</v>
      </c>
      <c r="I102" s="98">
        <v>0</v>
      </c>
      <c r="J102" s="98">
        <v>344.54669763335926</v>
      </c>
      <c r="K102" s="98">
        <v>788.81658235630891</v>
      </c>
      <c r="L102" s="98">
        <v>687.5046961739472</v>
      </c>
      <c r="M102" s="98">
        <v>456.94994410966086</v>
      </c>
      <c r="N102" s="98">
        <v>363.72431907151139</v>
      </c>
      <c r="O102" s="98">
        <v>522.36052335534316</v>
      </c>
      <c r="P102" s="98">
        <v>631.86042850733736</v>
      </c>
      <c r="Q102" s="98">
        <v>514.06493560787874</v>
      </c>
      <c r="R102" s="98">
        <v>510.23857183677512</v>
      </c>
      <c r="S102" s="98">
        <v>391.99935320847123</v>
      </c>
      <c r="T102" s="98">
        <v>433.70657557688162</v>
      </c>
      <c r="U102" s="98">
        <v>0</v>
      </c>
      <c r="V102" s="98">
        <v>0</v>
      </c>
      <c r="W102" s="98">
        <v>0</v>
      </c>
      <c r="DA102" s="63" t="s">
        <v>4186</v>
      </c>
    </row>
    <row r="103" spans="1:105" ht="12" customHeight="1" x14ac:dyDescent="0.25">
      <c r="A103" s="109" t="s">
        <v>120</v>
      </c>
      <c r="B103" s="33"/>
      <c r="C103" s="33">
        <v>542.8735735342417</v>
      </c>
      <c r="D103" s="33">
        <v>577.24188150075281</v>
      </c>
      <c r="E103" s="33">
        <v>550.22363455413176</v>
      </c>
      <c r="F103" s="33">
        <v>554.68272017342235</v>
      </c>
      <c r="G103" s="33">
        <v>538.13495480548431</v>
      </c>
      <c r="H103" s="33">
        <v>527.83868288795918</v>
      </c>
      <c r="I103" s="33">
        <v>547.73160891841542</v>
      </c>
      <c r="J103" s="33">
        <v>576.4883016866977</v>
      </c>
      <c r="K103" s="33">
        <v>552.22630263717838</v>
      </c>
      <c r="L103" s="33">
        <v>477.40557187462719</v>
      </c>
      <c r="M103" s="33">
        <v>641.78937779157673</v>
      </c>
      <c r="N103" s="33">
        <v>642.56070149955394</v>
      </c>
      <c r="O103" s="33">
        <v>651.33178644132238</v>
      </c>
      <c r="P103" s="33">
        <v>684.44460343120318</v>
      </c>
      <c r="Q103" s="33">
        <v>472.11109326691337</v>
      </c>
      <c r="R103" s="33">
        <v>481.88547958945219</v>
      </c>
      <c r="S103" s="33">
        <v>424.57594535426682</v>
      </c>
      <c r="T103" s="33">
        <v>498.31345600569898</v>
      </c>
      <c r="U103" s="33">
        <v>0</v>
      </c>
      <c r="V103" s="33">
        <v>0</v>
      </c>
      <c r="W103" s="33">
        <v>280.57826116889504</v>
      </c>
      <c r="DA103" s="60" t="s">
        <v>4187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4188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4189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4190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4191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4192</v>
      </c>
    </row>
    <row r="110" spans="1:105" ht="12" customHeight="1" x14ac:dyDescent="0.25">
      <c r="A110" s="97" t="s">
        <v>53</v>
      </c>
      <c r="B110" s="98"/>
      <c r="C110" s="98">
        <f>IF(RES_hhdet_in_tes!C110=0,0,RES_hhdet_in_tes!C110*1000*11630/RES_hhdet_in_new!C107)</f>
        <v>0</v>
      </c>
      <c r="D110" s="98">
        <f>IF(RES_hhdet_in_tes!D110=0,0,RES_hhdet_in_tes!D110*1000*11630/RES_hhdet_in_new!D107)</f>
        <v>0</v>
      </c>
      <c r="E110" s="98">
        <f>IF(RES_hhdet_in_tes!E110=0,0,RES_hhdet_in_tes!E110*1000*11630/RES_hhdet_in_new!E107)</f>
        <v>0</v>
      </c>
      <c r="F110" s="98">
        <f>IF(RES_hhdet_in_tes!F110=0,0,RES_hhdet_in_tes!F110*1000*11630/RES_hhdet_in_new!F107)</f>
        <v>0</v>
      </c>
      <c r="G110" s="98">
        <f>IF(RES_hhdet_in_tes!G110=0,0,RES_hhdet_in_tes!G110*1000*11630/RES_hhdet_in_new!G107)</f>
        <v>0</v>
      </c>
      <c r="H110" s="98">
        <f>IF(RES_hhdet_in_tes!H110=0,0,RES_hhdet_in_tes!H110*1000*11630/RES_hhdet_in_new!H107)</f>
        <v>0</v>
      </c>
      <c r="I110" s="98">
        <f>IF(RES_hhdet_in_tes!I110=0,0,RES_hhdet_in_tes!I110*1000*11630/RES_hhdet_in_new!I107)</f>
        <v>0</v>
      </c>
      <c r="J110" s="98">
        <f>IF(RES_hhdet_in_tes!J110=0,0,RES_hhdet_in_tes!J110*1000*11630/RES_hhdet_in_new!J107)</f>
        <v>0</v>
      </c>
      <c r="K110" s="98">
        <f>IF(RES_hhdet_in_tes!K110=0,0,RES_hhdet_in_tes!K110*1000*11630/RES_hhdet_in_new!K107)</f>
        <v>0</v>
      </c>
      <c r="L110" s="98">
        <f>IF(RES_hhdet_in_tes!L110=0,0,RES_hhdet_in_tes!L110*1000*11630/RES_hhdet_in_new!L107)</f>
        <v>0</v>
      </c>
      <c r="M110" s="98">
        <f>IF(RES_hhdet_in_tes!M110=0,0,RES_hhdet_in_tes!M110*1000*11630/RES_hhdet_in_new!M107)</f>
        <v>0</v>
      </c>
      <c r="N110" s="98">
        <f>IF(RES_hhdet_in_tes!N110=0,0,RES_hhdet_in_tes!N110*1000*11630/RES_hhdet_in_new!N107)</f>
        <v>0</v>
      </c>
      <c r="O110" s="98">
        <f>IF(RES_hhdet_in_tes!O110=0,0,RES_hhdet_in_tes!O110*1000*11630/RES_hhdet_in_new!O107)</f>
        <v>0</v>
      </c>
      <c r="P110" s="98">
        <f>IF(RES_hhdet_in_tes!P110=0,0,RES_hhdet_in_tes!P110*1000*11630/RES_hhdet_in_new!P107)</f>
        <v>0</v>
      </c>
      <c r="Q110" s="98">
        <f>IF(RES_hhdet_in_tes!Q110=0,0,RES_hhdet_in_tes!Q110*1000*11630/RES_hhdet_in_new!Q107)</f>
        <v>0</v>
      </c>
      <c r="R110" s="98">
        <f>IF(RES_hhdet_in_tes!R110=0,0,RES_hhdet_in_tes!R110*1000*11630/RES_hhdet_in_new!R107)</f>
        <v>0</v>
      </c>
      <c r="S110" s="98">
        <f>IF(RES_hhdet_in_tes!S110=0,0,RES_hhdet_in_tes!S110*1000*11630/RES_hhdet_in_new!S107)</f>
        <v>0</v>
      </c>
      <c r="T110" s="98">
        <f>IF(RES_hhdet_in_tes!T110=0,0,RES_hhdet_in_tes!T110*1000*11630/RES_hhdet_in_new!T107)</f>
        <v>0</v>
      </c>
      <c r="U110" s="98">
        <f>IF(RES_hhdet_in_tes!U110=0,0,RES_hhdet_in_tes!U110*1000*11630/RES_hhdet_in_new!U107)</f>
        <v>0</v>
      </c>
      <c r="V110" s="98">
        <f>IF(RES_hhdet_in_tes!V110=0,0,RES_hhdet_in_tes!V110*1000*11630/RES_hhdet_in_new!V107)</f>
        <v>0</v>
      </c>
      <c r="W110" s="98">
        <f>IF(RES_hhdet_in_tes!W110=0,0,RES_hhdet_in_tes!W110*1000*11630/RES_hhdet_in_new!W107)</f>
        <v>0</v>
      </c>
      <c r="DA110" s="63" t="s">
        <v>4193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4194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4195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4196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4197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4198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4199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4200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4201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4202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4203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4204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4205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4206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4207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4208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4209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4210</v>
      </c>
    </row>
    <row r="129" spans="1:105" ht="12" customHeight="1" x14ac:dyDescent="0.25">
      <c r="A129" s="97" t="s">
        <v>53</v>
      </c>
      <c r="B129" s="98"/>
      <c r="C129" s="98">
        <f>IF(RES_hhdet_in_tes!C129=0,0,RES_hhdet_in_tes!C129*1000*11630/RES_hhdet_in_new!C126)</f>
        <v>0</v>
      </c>
      <c r="D129" s="98">
        <f>IF(RES_hhdet_in_tes!D129=0,0,RES_hhdet_in_tes!D129*1000*11630/RES_hhdet_in_new!D126)</f>
        <v>0</v>
      </c>
      <c r="E129" s="98">
        <f>IF(RES_hhdet_in_tes!E129=0,0,RES_hhdet_in_tes!E129*1000*11630/RES_hhdet_in_new!E126)</f>
        <v>0</v>
      </c>
      <c r="F129" s="98">
        <f>IF(RES_hhdet_in_tes!F129=0,0,RES_hhdet_in_tes!F129*1000*11630/RES_hhdet_in_new!F126)</f>
        <v>0</v>
      </c>
      <c r="G129" s="98">
        <f>IF(RES_hhdet_in_tes!G129=0,0,RES_hhdet_in_tes!G129*1000*11630/RES_hhdet_in_new!G126)</f>
        <v>0</v>
      </c>
      <c r="H129" s="98">
        <f>IF(RES_hhdet_in_tes!H129=0,0,RES_hhdet_in_tes!H129*1000*11630/RES_hhdet_in_new!H126)</f>
        <v>0</v>
      </c>
      <c r="I129" s="98">
        <f>IF(RES_hhdet_in_tes!I129=0,0,RES_hhdet_in_tes!I129*1000*11630/RES_hhdet_in_new!I126)</f>
        <v>0</v>
      </c>
      <c r="J129" s="98">
        <f>IF(RES_hhdet_in_tes!J129=0,0,RES_hhdet_in_tes!J129*1000*11630/RES_hhdet_in_new!J126)</f>
        <v>0</v>
      </c>
      <c r="K129" s="98">
        <f>IF(RES_hhdet_in_tes!K129=0,0,RES_hhdet_in_tes!K129*1000*11630/RES_hhdet_in_new!K126)</f>
        <v>0</v>
      </c>
      <c r="L129" s="98">
        <f>IF(RES_hhdet_in_tes!L129=0,0,RES_hhdet_in_tes!L129*1000*11630/RES_hhdet_in_new!L126)</f>
        <v>0</v>
      </c>
      <c r="M129" s="98">
        <f>IF(RES_hhdet_in_tes!M129=0,0,RES_hhdet_in_tes!M129*1000*11630/RES_hhdet_in_new!M126)</f>
        <v>0</v>
      </c>
      <c r="N129" s="98">
        <f>IF(RES_hhdet_in_tes!N129=0,0,RES_hhdet_in_tes!N129*1000*11630/RES_hhdet_in_new!N126)</f>
        <v>0</v>
      </c>
      <c r="O129" s="98">
        <f>IF(RES_hhdet_in_tes!O129=0,0,RES_hhdet_in_tes!O129*1000*11630/RES_hhdet_in_new!O126)</f>
        <v>0</v>
      </c>
      <c r="P129" s="98">
        <f>IF(RES_hhdet_in_tes!P129=0,0,RES_hhdet_in_tes!P129*1000*11630/RES_hhdet_in_new!P126)</f>
        <v>0</v>
      </c>
      <c r="Q129" s="98">
        <f>IF(RES_hhdet_in_tes!Q129=0,0,RES_hhdet_in_tes!Q129*1000*11630/RES_hhdet_in_new!Q126)</f>
        <v>0</v>
      </c>
      <c r="R129" s="98">
        <f>IF(RES_hhdet_in_tes!R129=0,0,RES_hhdet_in_tes!R129*1000*11630/RES_hhdet_in_new!R126)</f>
        <v>0</v>
      </c>
      <c r="S129" s="98">
        <f>IF(RES_hhdet_in_tes!S129=0,0,RES_hhdet_in_tes!S129*1000*11630/RES_hhdet_in_new!S126)</f>
        <v>0</v>
      </c>
      <c r="T129" s="98">
        <f>IF(RES_hhdet_in_tes!T129=0,0,RES_hhdet_in_tes!T129*1000*11630/RES_hhdet_in_new!T126)</f>
        <v>0</v>
      </c>
      <c r="U129" s="98">
        <f>IF(RES_hhdet_in_tes!U129=0,0,RES_hhdet_in_tes!U129*1000*11630/RES_hhdet_in_new!U126)</f>
        <v>0</v>
      </c>
      <c r="V129" s="98">
        <f>IF(RES_hhdet_in_tes!V129=0,0,RES_hhdet_in_tes!V129*1000*11630/RES_hhdet_in_new!V126)</f>
        <v>0</v>
      </c>
      <c r="W129" s="98">
        <f>IF(RES_hhdet_in_tes!W129=0,0,RES_hhdet_in_tes!W129*1000*11630/RES_hhdet_in_new!W126)</f>
        <v>0</v>
      </c>
      <c r="DA129" s="63" t="s">
        <v>4211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4212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4213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4214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4215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4216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4217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4218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4219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4220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4221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4222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4223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15430.307641095294</v>
      </c>
      <c r="D143" s="117">
        <f t="shared" si="49"/>
        <v>13853.75543568055</v>
      </c>
      <c r="E143" s="117">
        <f t="shared" si="49"/>
        <v>17191.047356602248</v>
      </c>
      <c r="F143" s="117">
        <f t="shared" si="49"/>
        <v>15506.291813496611</v>
      </c>
      <c r="G143" s="117">
        <f t="shared" si="49"/>
        <v>15325.025798203162</v>
      </c>
      <c r="H143" s="117">
        <f t="shared" si="49"/>
        <v>14931.886536855895</v>
      </c>
      <c r="I143" s="117">
        <f t="shared" si="49"/>
        <v>13088.78804015563</v>
      </c>
      <c r="J143" s="117">
        <f t="shared" si="49"/>
        <v>14751.783773716557</v>
      </c>
      <c r="K143" s="117">
        <f t="shared" si="49"/>
        <v>14979.681039997909</v>
      </c>
      <c r="L143" s="117">
        <f t="shared" si="49"/>
        <v>14148.894190160687</v>
      </c>
      <c r="M143" s="117">
        <f t="shared" si="49"/>
        <v>13583.509311122181</v>
      </c>
      <c r="N143" s="117">
        <f t="shared" si="49"/>
        <v>13437.047905617701</v>
      </c>
      <c r="O143" s="117">
        <f t="shared" si="49"/>
        <v>12779.457305922386</v>
      </c>
      <c r="P143" s="117">
        <f t="shared" si="49"/>
        <v>13191.963242518821</v>
      </c>
      <c r="Q143" s="117">
        <f t="shared" si="49"/>
        <v>13021.981899414106</v>
      </c>
      <c r="R143" s="117">
        <f t="shared" ref="R143:V143" si="50">R144+R146+R148+R157</f>
        <v>12660.733656788265</v>
      </c>
      <c r="S143" s="117">
        <f t="shared" si="50"/>
        <v>12097.765888083193</v>
      </c>
      <c r="T143" s="117">
        <f t="shared" si="50"/>
        <v>11605.709681857274</v>
      </c>
      <c r="U143" s="117">
        <f t="shared" si="50"/>
        <v>10681.222642586104</v>
      </c>
      <c r="V143" s="117">
        <f t="shared" si="50"/>
        <v>10137.617646319479</v>
      </c>
      <c r="W143" s="117">
        <f t="shared" ref="W143" si="51">W144+W146+W148+W157</f>
        <v>9512.8347152254573</v>
      </c>
      <c r="DA143" s="129" t="s">
        <v>4224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13360.73673754477</v>
      </c>
      <c r="D144" s="122">
        <f t="shared" si="52"/>
        <v>12230.231224240571</v>
      </c>
      <c r="E144" s="122">
        <f t="shared" si="52"/>
        <v>14591.847045419154</v>
      </c>
      <c r="F144" s="122">
        <f t="shared" si="52"/>
        <v>13874.809643655477</v>
      </c>
      <c r="G144" s="122">
        <f t="shared" si="52"/>
        <v>13535.111954593902</v>
      </c>
      <c r="H144" s="122">
        <f t="shared" si="52"/>
        <v>12276.179029328991</v>
      </c>
      <c r="I144" s="122">
        <f t="shared" si="52"/>
        <v>10940.964940444612</v>
      </c>
      <c r="J144" s="122">
        <f t="shared" si="52"/>
        <v>12597.92893318305</v>
      </c>
      <c r="K144" s="122">
        <f t="shared" si="52"/>
        <v>12793.987829114634</v>
      </c>
      <c r="L144" s="122">
        <f t="shared" si="52"/>
        <v>11987.128254713687</v>
      </c>
      <c r="M144" s="122">
        <f t="shared" si="52"/>
        <v>11181.353952459587</v>
      </c>
      <c r="N144" s="122">
        <f t="shared" si="52"/>
        <v>11122.165185025344</v>
      </c>
      <c r="O144" s="122">
        <f t="shared" si="52"/>
        <v>10119.134233798979</v>
      </c>
      <c r="P144" s="122">
        <f t="shared" si="52"/>
        <v>10190.916427941558</v>
      </c>
      <c r="Q144" s="122">
        <f t="shared" si="52"/>
        <v>10765.540610089734</v>
      </c>
      <c r="R144" s="122">
        <f t="shared" si="52"/>
        <v>10417.273415272091</v>
      </c>
      <c r="S144" s="122">
        <f t="shared" si="52"/>
        <v>10011.205242217071</v>
      </c>
      <c r="T144" s="122">
        <f t="shared" si="52"/>
        <v>9285.2578836995981</v>
      </c>
      <c r="U144" s="122">
        <f t="shared" si="52"/>
        <v>8214.0584245903519</v>
      </c>
      <c r="V144" s="122">
        <f t="shared" si="52"/>
        <v>7943.7200614272897</v>
      </c>
      <c r="W144" s="122">
        <f t="shared" si="52"/>
        <v>7450.1771026533361</v>
      </c>
      <c r="DA144" s="130" t="s">
        <v>4225</v>
      </c>
    </row>
    <row r="145" spans="1:105" ht="12" customHeight="1" x14ac:dyDescent="0.25">
      <c r="A145" s="97" t="s">
        <v>53</v>
      </c>
      <c r="B145" s="98"/>
      <c r="C145" s="98">
        <v>13360.73673754477</v>
      </c>
      <c r="D145" s="98">
        <v>12230.231224240571</v>
      </c>
      <c r="E145" s="98">
        <v>14591.847045419154</v>
      </c>
      <c r="F145" s="98">
        <v>13874.809643655477</v>
      </c>
      <c r="G145" s="98">
        <v>13535.111954593902</v>
      </c>
      <c r="H145" s="98">
        <v>12276.179029328991</v>
      </c>
      <c r="I145" s="98">
        <v>10940.964940444612</v>
      </c>
      <c r="J145" s="98">
        <v>12597.92893318305</v>
      </c>
      <c r="K145" s="98">
        <v>12793.987829114634</v>
      </c>
      <c r="L145" s="98">
        <v>11987.128254713687</v>
      </c>
      <c r="M145" s="98">
        <v>11181.353952459587</v>
      </c>
      <c r="N145" s="98">
        <v>11122.165185025344</v>
      </c>
      <c r="O145" s="98">
        <v>10119.134233798979</v>
      </c>
      <c r="P145" s="98">
        <v>10190.916427941558</v>
      </c>
      <c r="Q145" s="98">
        <v>10765.540610089734</v>
      </c>
      <c r="R145" s="98">
        <v>10417.273415272091</v>
      </c>
      <c r="S145" s="98">
        <v>10011.205242217071</v>
      </c>
      <c r="T145" s="98">
        <v>9285.2578836995981</v>
      </c>
      <c r="U145" s="98">
        <v>8214.0584245903519</v>
      </c>
      <c r="V145" s="98">
        <v>7943.7200614272897</v>
      </c>
      <c r="W145" s="98">
        <v>7450.1771026533361</v>
      </c>
      <c r="DA145" s="63" t="s">
        <v>4226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451.06879230947601</v>
      </c>
      <c r="D146" s="122">
        <f t="shared" si="53"/>
        <v>0</v>
      </c>
      <c r="E146" s="122">
        <f t="shared" si="53"/>
        <v>1090.4889535283151</v>
      </c>
      <c r="F146" s="122">
        <f t="shared" si="53"/>
        <v>0</v>
      </c>
      <c r="G146" s="122">
        <f t="shared" si="53"/>
        <v>144.51534019546384</v>
      </c>
      <c r="H146" s="122">
        <f t="shared" si="53"/>
        <v>1050.6554767194434</v>
      </c>
      <c r="I146" s="122">
        <f t="shared" si="53"/>
        <v>636.22215286633184</v>
      </c>
      <c r="J146" s="122">
        <f t="shared" si="53"/>
        <v>628.0131099105248</v>
      </c>
      <c r="K146" s="122">
        <f t="shared" si="53"/>
        <v>686.27785155061383</v>
      </c>
      <c r="L146" s="122">
        <f t="shared" si="53"/>
        <v>820.75707674289424</v>
      </c>
      <c r="M146" s="122">
        <f t="shared" si="53"/>
        <v>760.48017800083448</v>
      </c>
      <c r="N146" s="122">
        <f t="shared" si="53"/>
        <v>823.70503519379827</v>
      </c>
      <c r="O146" s="122">
        <f t="shared" si="53"/>
        <v>846.51867142073831</v>
      </c>
      <c r="P146" s="122">
        <f t="shared" si="53"/>
        <v>864.14265819779382</v>
      </c>
      <c r="Q146" s="122">
        <f t="shared" si="53"/>
        <v>896.78321017381097</v>
      </c>
      <c r="R146" s="122">
        <f t="shared" si="53"/>
        <v>870.49334081796064</v>
      </c>
      <c r="S146" s="122">
        <f t="shared" si="53"/>
        <v>763.01652986699492</v>
      </c>
      <c r="T146" s="122">
        <f t="shared" si="53"/>
        <v>867.71970616011947</v>
      </c>
      <c r="U146" s="122">
        <f t="shared" si="53"/>
        <v>935.6774626238772</v>
      </c>
      <c r="V146" s="122">
        <f t="shared" si="53"/>
        <v>939.15814572032343</v>
      </c>
      <c r="W146" s="122">
        <f t="shared" si="53"/>
        <v>861.13338972056272</v>
      </c>
      <c r="DA146" s="130" t="s">
        <v>4227</v>
      </c>
    </row>
    <row r="147" spans="1:105" ht="12" customHeight="1" x14ac:dyDescent="0.25">
      <c r="A147" s="97" t="s">
        <v>53</v>
      </c>
      <c r="B147" s="98"/>
      <c r="C147" s="98">
        <f>IF(RES_hhdet_in_tes!C147=0,0,RES_hhdet_in_tes!C147*1000*11630/RES_hhdet_in_new!C145)</f>
        <v>451.06879230947601</v>
      </c>
      <c r="D147" s="98">
        <f>IF(RES_hhdet_in_tes!D147=0,0,RES_hhdet_in_tes!D147*1000*11630/RES_hhdet_in_new!D145)</f>
        <v>0</v>
      </c>
      <c r="E147" s="98">
        <f>IF(RES_hhdet_in_tes!E147=0,0,RES_hhdet_in_tes!E147*1000*11630/RES_hhdet_in_new!E145)</f>
        <v>1090.4889535283151</v>
      </c>
      <c r="F147" s="98">
        <f>IF(RES_hhdet_in_tes!F147=0,0,RES_hhdet_in_tes!F147*1000*11630/RES_hhdet_in_new!F145)</f>
        <v>0</v>
      </c>
      <c r="G147" s="98">
        <f>IF(RES_hhdet_in_tes!G147=0,0,RES_hhdet_in_tes!G147*1000*11630/RES_hhdet_in_new!G145)</f>
        <v>144.51534019546384</v>
      </c>
      <c r="H147" s="98">
        <f>IF(RES_hhdet_in_tes!H147=0,0,RES_hhdet_in_tes!H147*1000*11630/RES_hhdet_in_new!H145)</f>
        <v>1050.6554767194434</v>
      </c>
      <c r="I147" s="98">
        <f>IF(RES_hhdet_in_tes!I147=0,0,RES_hhdet_in_tes!I147*1000*11630/RES_hhdet_in_new!I145)</f>
        <v>636.22215286633184</v>
      </c>
      <c r="J147" s="98">
        <f>IF(RES_hhdet_in_tes!J147=0,0,RES_hhdet_in_tes!J147*1000*11630/RES_hhdet_in_new!J145)</f>
        <v>628.0131099105248</v>
      </c>
      <c r="K147" s="98">
        <f>IF(RES_hhdet_in_tes!K147=0,0,RES_hhdet_in_tes!K147*1000*11630/RES_hhdet_in_new!K145)</f>
        <v>686.27785155061383</v>
      </c>
      <c r="L147" s="98">
        <f>IF(RES_hhdet_in_tes!L147=0,0,RES_hhdet_in_tes!L147*1000*11630/RES_hhdet_in_new!L145)</f>
        <v>820.75707674289424</v>
      </c>
      <c r="M147" s="98">
        <f>IF(RES_hhdet_in_tes!M147=0,0,RES_hhdet_in_tes!M147*1000*11630/RES_hhdet_in_new!M145)</f>
        <v>760.48017800083448</v>
      </c>
      <c r="N147" s="98">
        <f>IF(RES_hhdet_in_tes!N147=0,0,RES_hhdet_in_tes!N147*1000*11630/RES_hhdet_in_new!N145)</f>
        <v>823.70503519379827</v>
      </c>
      <c r="O147" s="98">
        <f>IF(RES_hhdet_in_tes!O147=0,0,RES_hhdet_in_tes!O147*1000*11630/RES_hhdet_in_new!O145)</f>
        <v>846.51867142073831</v>
      </c>
      <c r="P147" s="98">
        <f>IF(RES_hhdet_in_tes!P147=0,0,RES_hhdet_in_tes!P147*1000*11630/RES_hhdet_in_new!P145)</f>
        <v>864.14265819779382</v>
      </c>
      <c r="Q147" s="98">
        <f>IF(RES_hhdet_in_tes!Q147=0,0,RES_hhdet_in_tes!Q147*1000*11630/RES_hhdet_in_new!Q145)</f>
        <v>896.78321017381097</v>
      </c>
      <c r="R147" s="98">
        <f>IF(RES_hhdet_in_tes!R147=0,0,RES_hhdet_in_tes!R147*1000*11630/RES_hhdet_in_new!R145)</f>
        <v>870.49334081796064</v>
      </c>
      <c r="S147" s="98">
        <f>IF(RES_hhdet_in_tes!S147=0,0,RES_hhdet_in_tes!S147*1000*11630/RES_hhdet_in_new!S145)</f>
        <v>763.01652986699492</v>
      </c>
      <c r="T147" s="98">
        <f>IF(RES_hhdet_in_tes!T147=0,0,RES_hhdet_in_tes!T147*1000*11630/RES_hhdet_in_new!T145)</f>
        <v>867.71970616011947</v>
      </c>
      <c r="U147" s="98">
        <f>IF(RES_hhdet_in_tes!U147=0,0,RES_hhdet_in_tes!U147*1000*11630/RES_hhdet_in_new!U145)</f>
        <v>935.6774626238772</v>
      </c>
      <c r="V147" s="98">
        <f>IF(RES_hhdet_in_tes!V147=0,0,RES_hhdet_in_tes!V147*1000*11630/RES_hhdet_in_new!V145)</f>
        <v>939.15814572032343</v>
      </c>
      <c r="W147" s="98">
        <f>IF(RES_hhdet_in_tes!W147=0,0,RES_hhdet_in_tes!W147*1000*11630/RES_hhdet_in_new!W145)</f>
        <v>861.13338972056272</v>
      </c>
      <c r="DA147" s="63" t="s">
        <v>4228</v>
      </c>
    </row>
    <row r="148" spans="1:105" ht="12" customHeight="1" x14ac:dyDescent="0.25">
      <c r="A148" s="121" t="s">
        <v>55</v>
      </c>
      <c r="B148" s="122"/>
      <c r="C148" s="122">
        <v>1075.6285377068075</v>
      </c>
      <c r="D148" s="122">
        <v>1046.2823299392267</v>
      </c>
      <c r="E148" s="122">
        <v>958.48772310064851</v>
      </c>
      <c r="F148" s="122">
        <v>1086.2573120241825</v>
      </c>
      <c r="G148" s="122">
        <v>1037.6484824323363</v>
      </c>
      <c r="H148" s="122">
        <v>1035.870626386615</v>
      </c>
      <c r="I148" s="122">
        <v>963.86933792627042</v>
      </c>
      <c r="J148" s="122">
        <v>957.35141528295242</v>
      </c>
      <c r="K148" s="122">
        <v>898.6577172659189</v>
      </c>
      <c r="L148" s="122">
        <v>863.60328682947613</v>
      </c>
      <c r="M148" s="122">
        <v>1003.0726896578014</v>
      </c>
      <c r="N148" s="122">
        <v>858.48729832123786</v>
      </c>
      <c r="O148" s="122">
        <v>1170.7551724411801</v>
      </c>
      <c r="P148" s="122">
        <v>1457.1337018303866</v>
      </c>
      <c r="Q148" s="122">
        <v>886.91610103641517</v>
      </c>
      <c r="R148" s="122">
        <v>889.11560671294671</v>
      </c>
      <c r="S148" s="122">
        <v>902.19509722533928</v>
      </c>
      <c r="T148" s="122">
        <v>959.73364443664138</v>
      </c>
      <c r="U148" s="122">
        <v>988.17722288632422</v>
      </c>
      <c r="V148" s="122">
        <v>921.50967658956722</v>
      </c>
      <c r="W148" s="122">
        <v>921.1113767350829</v>
      </c>
      <c r="DA148" s="130" t="s">
        <v>4229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865.34999380476415</v>
      </c>
      <c r="E149" s="98">
        <v>379.29396571814823</v>
      </c>
      <c r="F149" s="98">
        <v>0</v>
      </c>
      <c r="G149" s="98">
        <v>0</v>
      </c>
      <c r="H149" s="98">
        <v>1327.3343083512127</v>
      </c>
      <c r="I149" s="98">
        <v>568.65228906491734</v>
      </c>
      <c r="J149" s="98">
        <v>494.37182352767394</v>
      </c>
      <c r="K149" s="98">
        <v>0</v>
      </c>
      <c r="L149" s="98">
        <v>1381.1710279194613</v>
      </c>
      <c r="M149" s="98">
        <v>716.43334290279552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4230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4231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4232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4233</v>
      </c>
    </row>
    <row r="153" spans="1:105" ht="12" customHeight="1" x14ac:dyDescent="0.25">
      <c r="A153" s="106" t="s">
        <v>122</v>
      </c>
      <c r="B153" s="101"/>
      <c r="C153" s="101">
        <v>1075.6285377068075</v>
      </c>
      <c r="D153" s="101">
        <v>1091.3440507180278</v>
      </c>
      <c r="E153" s="101">
        <v>1074.1510989377284</v>
      </c>
      <c r="F153" s="101">
        <v>1086.077778416095</v>
      </c>
      <c r="G153" s="101">
        <v>1037.5146849462021</v>
      </c>
      <c r="H153" s="101">
        <v>987.2426711093965</v>
      </c>
      <c r="I153" s="101">
        <v>988.27699500404867</v>
      </c>
      <c r="J153" s="101">
        <v>0</v>
      </c>
      <c r="K153" s="101">
        <v>0</v>
      </c>
      <c r="L153" s="101">
        <v>848.3883690584305</v>
      </c>
      <c r="M153" s="101">
        <v>1007.6968171699932</v>
      </c>
      <c r="N153" s="101">
        <v>858.28084834532353</v>
      </c>
      <c r="O153" s="101">
        <v>1170.9238977734785</v>
      </c>
      <c r="P153" s="101">
        <v>1457.6683406888387</v>
      </c>
      <c r="Q153" s="101">
        <v>0</v>
      </c>
      <c r="R153" s="101">
        <v>0</v>
      </c>
      <c r="S153" s="101">
        <v>0</v>
      </c>
      <c r="T153" s="101">
        <v>955.51846701682814</v>
      </c>
      <c r="U153" s="101">
        <v>988.17722288632422</v>
      </c>
      <c r="V153" s="101">
        <v>0</v>
      </c>
      <c r="W153" s="101">
        <v>920.34440693893316</v>
      </c>
      <c r="DA153" s="131" t="s">
        <v>4234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1092.0295037372857</v>
      </c>
      <c r="E154" s="104">
        <v>1075.0279771348298</v>
      </c>
      <c r="F154" s="104">
        <v>1086.9754464565312</v>
      </c>
      <c r="G154" s="104">
        <v>1038.3174698630071</v>
      </c>
      <c r="H154" s="104">
        <v>987.54672080810951</v>
      </c>
      <c r="I154" s="104">
        <v>988.58996404517541</v>
      </c>
      <c r="J154" s="104">
        <v>991.64619985741751</v>
      </c>
      <c r="K154" s="104">
        <v>898.6577172659189</v>
      </c>
      <c r="L154" s="104">
        <v>849.45653912247417</v>
      </c>
      <c r="M154" s="104">
        <v>1008.5510423018482</v>
      </c>
      <c r="N154" s="104">
        <v>858.66966246662901</v>
      </c>
      <c r="O154" s="104">
        <v>1170.5325985985742</v>
      </c>
      <c r="P154" s="104">
        <v>1456.151122306745</v>
      </c>
      <c r="Q154" s="104">
        <v>886.91610103641517</v>
      </c>
      <c r="R154" s="104">
        <v>889.11560671294671</v>
      </c>
      <c r="S154" s="104">
        <v>902.19509722533928</v>
      </c>
      <c r="T154" s="104">
        <v>959.82014994339124</v>
      </c>
      <c r="U154" s="104">
        <v>0</v>
      </c>
      <c r="V154" s="104">
        <v>921.50967658956722</v>
      </c>
      <c r="W154" s="104">
        <v>921.41137230110473</v>
      </c>
      <c r="DA154" s="132" t="s">
        <v>4235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546.09012628236349</v>
      </c>
      <c r="E155" s="98">
        <v>536.27908052328746</v>
      </c>
      <c r="F155" s="98">
        <v>549.43289121830492</v>
      </c>
      <c r="G155" s="98">
        <v>523.57734178250564</v>
      </c>
      <c r="H155" s="98">
        <v>485.60636802318328</v>
      </c>
      <c r="I155" s="98">
        <v>493.11327905907024</v>
      </c>
      <c r="J155" s="98">
        <v>493.5105062968704</v>
      </c>
      <c r="K155" s="98">
        <v>420.50015397099702</v>
      </c>
      <c r="L155" s="98">
        <v>385.73979302271948</v>
      </c>
      <c r="M155" s="98">
        <v>492.71197031631118</v>
      </c>
      <c r="N155" s="98">
        <v>391.63168114994011</v>
      </c>
      <c r="O155" s="98">
        <v>630.33772264245295</v>
      </c>
      <c r="P155" s="98">
        <v>849.55778262635363</v>
      </c>
      <c r="Q155" s="98">
        <v>374.34209723424709</v>
      </c>
      <c r="R155" s="98">
        <v>369.0510768032205</v>
      </c>
      <c r="S155" s="98">
        <v>375.26330792639499</v>
      </c>
      <c r="T155" s="98">
        <v>456.5165144688508</v>
      </c>
      <c r="U155" s="98">
        <v>0</v>
      </c>
      <c r="V155" s="98">
        <v>439.02035530692416</v>
      </c>
      <c r="W155" s="98">
        <v>459.80502203226848</v>
      </c>
      <c r="DA155" s="63" t="s">
        <v>4236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545.93937745492212</v>
      </c>
      <c r="E156" s="98">
        <v>538.74889661154259</v>
      </c>
      <c r="F156" s="98">
        <v>537.54255523822633</v>
      </c>
      <c r="G156" s="98">
        <v>514.74012808050168</v>
      </c>
      <c r="H156" s="98">
        <v>501.94035278492623</v>
      </c>
      <c r="I156" s="98">
        <v>495.47668498610517</v>
      </c>
      <c r="J156" s="98">
        <v>498.13569356054717</v>
      </c>
      <c r="K156" s="98">
        <v>478.15756329492183</v>
      </c>
      <c r="L156" s="98">
        <v>463.71674609975474</v>
      </c>
      <c r="M156" s="98">
        <v>515.83907198553709</v>
      </c>
      <c r="N156" s="98">
        <v>467.03798131668896</v>
      </c>
      <c r="O156" s="98">
        <v>540.19487595612111</v>
      </c>
      <c r="P156" s="98">
        <v>606.59333968039118</v>
      </c>
      <c r="Q156" s="98">
        <v>512.57400380216802</v>
      </c>
      <c r="R156" s="98">
        <v>520.06452990972605</v>
      </c>
      <c r="S156" s="98">
        <v>526.93178929894441</v>
      </c>
      <c r="T156" s="98">
        <v>503.30363547454039</v>
      </c>
      <c r="U156" s="98">
        <v>0</v>
      </c>
      <c r="V156" s="98">
        <v>482.489321282643</v>
      </c>
      <c r="W156" s="98">
        <v>461.60635026883631</v>
      </c>
      <c r="DA156" s="63" t="s">
        <v>4237</v>
      </c>
    </row>
    <row r="157" spans="1:105" ht="12" customHeight="1" x14ac:dyDescent="0.25">
      <c r="A157" s="121" t="s">
        <v>54</v>
      </c>
      <c r="B157" s="122"/>
      <c r="C157" s="122">
        <v>542.87357353424181</v>
      </c>
      <c r="D157" s="122">
        <v>577.24188150075258</v>
      </c>
      <c r="E157" s="122">
        <v>550.22363455413176</v>
      </c>
      <c r="F157" s="122">
        <v>545.2248578169515</v>
      </c>
      <c r="G157" s="122">
        <v>607.7500209814599</v>
      </c>
      <c r="H157" s="122">
        <v>569.18140442084643</v>
      </c>
      <c r="I157" s="122">
        <v>547.7316089184153</v>
      </c>
      <c r="J157" s="122">
        <v>568.49031534003097</v>
      </c>
      <c r="K157" s="122">
        <v>600.75764206674364</v>
      </c>
      <c r="L157" s="122">
        <v>477.40557187462701</v>
      </c>
      <c r="M157" s="122">
        <v>638.60249100395754</v>
      </c>
      <c r="N157" s="122">
        <v>632.69038707732204</v>
      </c>
      <c r="O157" s="122">
        <v>643.04922826148891</v>
      </c>
      <c r="P157" s="122">
        <v>679.77045454908193</v>
      </c>
      <c r="Q157" s="122">
        <v>472.74197811414581</v>
      </c>
      <c r="R157" s="122">
        <v>483.85129398526664</v>
      </c>
      <c r="S157" s="122">
        <v>421.34901877378718</v>
      </c>
      <c r="T157" s="122">
        <v>492.99844756091511</v>
      </c>
      <c r="U157" s="122">
        <v>543.3095324855517</v>
      </c>
      <c r="V157" s="122">
        <v>333.22976258229914</v>
      </c>
      <c r="W157" s="122">
        <v>280.41284611647512</v>
      </c>
      <c r="DA157" s="130" t="s">
        <v>4238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507.39340839106751</v>
      </c>
      <c r="G158" s="98">
        <v>677.36508715743537</v>
      </c>
      <c r="H158" s="98">
        <v>720.77138337476629</v>
      </c>
      <c r="I158" s="98">
        <v>0</v>
      </c>
      <c r="J158" s="98">
        <v>344.54669763335932</v>
      </c>
      <c r="K158" s="98">
        <v>788.8165823563088</v>
      </c>
      <c r="L158" s="98">
        <v>0</v>
      </c>
      <c r="M158" s="98">
        <v>456.94994410966081</v>
      </c>
      <c r="N158" s="98">
        <v>363.72431907151127</v>
      </c>
      <c r="O158" s="98">
        <v>522.36052335534305</v>
      </c>
      <c r="P158" s="98">
        <v>631.86042850733736</v>
      </c>
      <c r="Q158" s="98">
        <v>514.06493560787874</v>
      </c>
      <c r="R158" s="98">
        <v>510.23857183677512</v>
      </c>
      <c r="S158" s="98">
        <v>391.99935320847129</v>
      </c>
      <c r="T158" s="98">
        <v>433.70657557688168</v>
      </c>
      <c r="U158" s="98">
        <v>536.38695511136871</v>
      </c>
      <c r="V158" s="98">
        <v>422.54603842016576</v>
      </c>
      <c r="W158" s="98">
        <v>218.21678640657188</v>
      </c>
      <c r="DA158" s="63" t="s">
        <v>4239</v>
      </c>
    </row>
    <row r="159" spans="1:105" ht="12" customHeight="1" x14ac:dyDescent="0.25">
      <c r="A159" s="109" t="s">
        <v>120</v>
      </c>
      <c r="B159" s="33"/>
      <c r="C159" s="33">
        <v>542.87357353424181</v>
      </c>
      <c r="D159" s="33">
        <v>577.24188150075258</v>
      </c>
      <c r="E159" s="33">
        <v>550.22363455413176</v>
      </c>
      <c r="F159" s="33">
        <v>554.68272017342247</v>
      </c>
      <c r="G159" s="33">
        <v>538.13495480548431</v>
      </c>
      <c r="H159" s="33">
        <v>527.83868288795918</v>
      </c>
      <c r="I159" s="33">
        <v>547.7316089184153</v>
      </c>
      <c r="J159" s="33">
        <v>576.48830168669781</v>
      </c>
      <c r="K159" s="33">
        <v>552.22630263717849</v>
      </c>
      <c r="L159" s="33">
        <v>477.40557187462701</v>
      </c>
      <c r="M159" s="33">
        <v>641.78937779157673</v>
      </c>
      <c r="N159" s="33">
        <v>642.56070149955372</v>
      </c>
      <c r="O159" s="33">
        <v>651.33178644132238</v>
      </c>
      <c r="P159" s="33">
        <v>684.44460343120329</v>
      </c>
      <c r="Q159" s="33">
        <v>472.11109326691331</v>
      </c>
      <c r="R159" s="33">
        <v>481.8854795894523</v>
      </c>
      <c r="S159" s="33">
        <v>424.57594535426688</v>
      </c>
      <c r="T159" s="33">
        <v>498.31345600569892</v>
      </c>
      <c r="U159" s="33">
        <v>544.01327997794783</v>
      </c>
      <c r="V159" s="33">
        <v>324.59696268718938</v>
      </c>
      <c r="W159" s="33">
        <v>280.57826116889504</v>
      </c>
      <c r="DA159" s="60" t="s">
        <v>4240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15592.185950120387</v>
      </c>
      <c r="D161" s="117">
        <f t="shared" si="54"/>
        <v>14506.874061706154</v>
      </c>
      <c r="E161" s="117">
        <f t="shared" si="54"/>
        <v>15469.678103643479</v>
      </c>
      <c r="F161" s="117">
        <f t="shared" si="54"/>
        <v>15984.19580501955</v>
      </c>
      <c r="G161" s="117">
        <f t="shared" si="54"/>
        <v>16750.432562838789</v>
      </c>
      <c r="H161" s="117">
        <f t="shared" si="54"/>
        <v>0</v>
      </c>
      <c r="I161" s="117">
        <f t="shared" si="54"/>
        <v>16231.343120385998</v>
      </c>
      <c r="J161" s="117">
        <f t="shared" si="54"/>
        <v>0</v>
      </c>
      <c r="K161" s="117">
        <f t="shared" si="54"/>
        <v>20679.67710048021</v>
      </c>
      <c r="L161" s="117">
        <f t="shared" si="54"/>
        <v>12201.348863511765</v>
      </c>
      <c r="M161" s="117">
        <f t="shared" si="54"/>
        <v>9976.09347459739</v>
      </c>
      <c r="N161" s="117">
        <f t="shared" si="54"/>
        <v>11287.783970310706</v>
      </c>
      <c r="O161" s="117">
        <f t="shared" si="54"/>
        <v>12094.403792743602</v>
      </c>
      <c r="P161" s="117">
        <f t="shared" si="54"/>
        <v>10607.539717621339</v>
      </c>
      <c r="Q161" s="117">
        <f t="shared" si="54"/>
        <v>14640.809552130389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9711.8072707599877</v>
      </c>
      <c r="U161" s="117">
        <f t="shared" si="55"/>
        <v>7614.7064137919033</v>
      </c>
      <c r="V161" s="117">
        <f t="shared" si="55"/>
        <v>10565.893414199669</v>
      </c>
      <c r="W161" s="117">
        <f t="shared" ref="W161" si="56">W162+W164+W166+W175</f>
        <v>8218.2925831312095</v>
      </c>
      <c r="DA161" s="129" t="s">
        <v>4241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13714.279894285988</v>
      </c>
      <c r="D162" s="122">
        <f t="shared" si="57"/>
        <v>12851.657627771761</v>
      </c>
      <c r="E162" s="122">
        <f t="shared" si="57"/>
        <v>12873.610899685907</v>
      </c>
      <c r="F162" s="122">
        <f t="shared" si="57"/>
        <v>14346.501067681231</v>
      </c>
      <c r="G162" s="122">
        <f t="shared" si="57"/>
        <v>14978.856945993713</v>
      </c>
      <c r="H162" s="122">
        <f t="shared" si="57"/>
        <v>0</v>
      </c>
      <c r="I162" s="122">
        <f t="shared" si="57"/>
        <v>14144.206719081698</v>
      </c>
      <c r="J162" s="122">
        <f t="shared" si="57"/>
        <v>0</v>
      </c>
      <c r="K162" s="122">
        <f t="shared" si="57"/>
        <v>18600.857546644434</v>
      </c>
      <c r="L162" s="122">
        <f t="shared" si="57"/>
        <v>10050.561172445739</v>
      </c>
      <c r="M162" s="122">
        <f t="shared" si="57"/>
        <v>7565.9066643177794</v>
      </c>
      <c r="N162" s="122">
        <f t="shared" si="57"/>
        <v>8986.7904455905391</v>
      </c>
      <c r="O162" s="122">
        <f t="shared" si="57"/>
        <v>9433.7594054736146</v>
      </c>
      <c r="P162" s="122">
        <f t="shared" si="57"/>
        <v>7837.5965895124991</v>
      </c>
      <c r="Q162" s="122">
        <f t="shared" si="57"/>
        <v>12177.410441594498</v>
      </c>
      <c r="R162" s="122">
        <f t="shared" si="57"/>
        <v>0</v>
      </c>
      <c r="S162" s="122">
        <f t="shared" si="57"/>
        <v>0</v>
      </c>
      <c r="T162" s="122">
        <f t="shared" si="57"/>
        <v>7394.5544187701616</v>
      </c>
      <c r="U162" s="122">
        <f t="shared" si="57"/>
        <v>5290.0082655797742</v>
      </c>
      <c r="V162" s="122">
        <f t="shared" si="57"/>
        <v>8388.1134006009561</v>
      </c>
      <c r="W162" s="122">
        <f t="shared" si="57"/>
        <v>6159.9648722326938</v>
      </c>
      <c r="DA162" s="130" t="s">
        <v>4242</v>
      </c>
    </row>
    <row r="163" spans="1:105" ht="12" customHeight="1" x14ac:dyDescent="0.25">
      <c r="A163" s="97" t="s">
        <v>53</v>
      </c>
      <c r="B163" s="33"/>
      <c r="C163" s="33">
        <v>13714.279894285988</v>
      </c>
      <c r="D163" s="33">
        <v>12851.657627771761</v>
      </c>
      <c r="E163" s="33">
        <v>12873.610899685907</v>
      </c>
      <c r="F163" s="33">
        <v>14346.501067681231</v>
      </c>
      <c r="G163" s="33">
        <v>14978.856945993713</v>
      </c>
      <c r="H163" s="33">
        <v>0</v>
      </c>
      <c r="I163" s="33">
        <v>14144.206719081698</v>
      </c>
      <c r="J163" s="33">
        <v>0</v>
      </c>
      <c r="K163" s="33">
        <v>18600.857546644434</v>
      </c>
      <c r="L163" s="33">
        <v>10050.561172445739</v>
      </c>
      <c r="M163" s="33">
        <v>7565.9066643177794</v>
      </c>
      <c r="N163" s="33">
        <v>8986.7904455905391</v>
      </c>
      <c r="O163" s="33">
        <v>9433.7594054736146</v>
      </c>
      <c r="P163" s="33">
        <v>7837.5965895124991</v>
      </c>
      <c r="Q163" s="33">
        <v>12177.410441594498</v>
      </c>
      <c r="R163" s="33">
        <v>0</v>
      </c>
      <c r="S163" s="33">
        <v>0</v>
      </c>
      <c r="T163" s="33">
        <v>7394.5544187701616</v>
      </c>
      <c r="U163" s="33">
        <v>5290.0082655797742</v>
      </c>
      <c r="V163" s="33">
        <v>8388.1134006009561</v>
      </c>
      <c r="W163" s="33">
        <v>6159.9648722326938</v>
      </c>
      <c r="DA163" s="60" t="s">
        <v>4243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245.61622594933797</v>
      </c>
      <c r="D164" s="122">
        <f t="shared" si="58"/>
        <v>12.882232852282197</v>
      </c>
      <c r="E164" s="122">
        <f t="shared" si="58"/>
        <v>1074.3574601329256</v>
      </c>
      <c r="F164" s="122">
        <f t="shared" si="58"/>
        <v>13.066168489194247</v>
      </c>
      <c r="G164" s="122">
        <f t="shared" si="58"/>
        <v>112.46800534040284</v>
      </c>
      <c r="H164" s="122">
        <f t="shared" si="58"/>
        <v>0</v>
      </c>
      <c r="I164" s="122">
        <f t="shared" si="58"/>
        <v>567.51145678499608</v>
      </c>
      <c r="J164" s="122">
        <f t="shared" si="58"/>
        <v>0</v>
      </c>
      <c r="K164" s="122">
        <f t="shared" si="58"/>
        <v>577.51291855591626</v>
      </c>
      <c r="L164" s="122">
        <f t="shared" si="58"/>
        <v>810.03397079272997</v>
      </c>
      <c r="M164" s="122">
        <f t="shared" si="58"/>
        <v>769.92080499198596</v>
      </c>
      <c r="N164" s="122">
        <f t="shared" si="58"/>
        <v>808.57101650321522</v>
      </c>
      <c r="O164" s="122">
        <f t="shared" si="58"/>
        <v>846.82708384439968</v>
      </c>
      <c r="P164" s="122">
        <f t="shared" si="58"/>
        <v>632.98531634121048</v>
      </c>
      <c r="Q164" s="122">
        <f t="shared" si="58"/>
        <v>1104.3719162325635</v>
      </c>
      <c r="R164" s="122">
        <f t="shared" si="58"/>
        <v>0</v>
      </c>
      <c r="S164" s="122">
        <f t="shared" si="58"/>
        <v>0</v>
      </c>
      <c r="T164" s="122">
        <f t="shared" si="58"/>
        <v>864.30469086919322</v>
      </c>
      <c r="U164" s="122">
        <f t="shared" si="58"/>
        <v>793.21707091684152</v>
      </c>
      <c r="V164" s="122">
        <f t="shared" si="58"/>
        <v>923.24452210754589</v>
      </c>
      <c r="W164" s="122">
        <f t="shared" si="58"/>
        <v>856.82246554735821</v>
      </c>
      <c r="DA164" s="130" t="s">
        <v>4244</v>
      </c>
    </row>
    <row r="165" spans="1:105" ht="12" customHeight="1" x14ac:dyDescent="0.25">
      <c r="A165" s="97" t="s">
        <v>53</v>
      </c>
      <c r="B165" s="98"/>
      <c r="C165" s="98">
        <f>IF(RES_hhdet_in_tes!C165=0,0,RES_hhdet_in_tes!C165*1000*11630/RES_hhdet_in_new!C163)</f>
        <v>245.61622594933797</v>
      </c>
      <c r="D165" s="98">
        <f>IF(RES_hhdet_in_tes!D165=0,0,RES_hhdet_in_tes!D165*1000*11630/RES_hhdet_in_new!D163)</f>
        <v>12.882232852282197</v>
      </c>
      <c r="E165" s="98">
        <f>IF(RES_hhdet_in_tes!E165=0,0,RES_hhdet_in_tes!E165*1000*11630/RES_hhdet_in_new!E163)</f>
        <v>1074.3574601329256</v>
      </c>
      <c r="F165" s="98">
        <f>IF(RES_hhdet_in_tes!F165=0,0,RES_hhdet_in_tes!F165*1000*11630/RES_hhdet_in_new!F163)</f>
        <v>13.066168489194247</v>
      </c>
      <c r="G165" s="98">
        <f>IF(RES_hhdet_in_tes!G165=0,0,RES_hhdet_in_tes!G165*1000*11630/RES_hhdet_in_new!G163)</f>
        <v>112.46800534040284</v>
      </c>
      <c r="H165" s="98">
        <f>IF(RES_hhdet_in_tes!H165=0,0,RES_hhdet_in_tes!H165*1000*11630/RES_hhdet_in_new!H163)</f>
        <v>0</v>
      </c>
      <c r="I165" s="98">
        <f>IF(RES_hhdet_in_tes!I165=0,0,RES_hhdet_in_tes!I165*1000*11630/RES_hhdet_in_new!I163)</f>
        <v>567.51145678499608</v>
      </c>
      <c r="J165" s="98">
        <f>IF(RES_hhdet_in_tes!J165=0,0,RES_hhdet_in_tes!J165*1000*11630/RES_hhdet_in_new!J163)</f>
        <v>0</v>
      </c>
      <c r="K165" s="98">
        <f>IF(RES_hhdet_in_tes!K165=0,0,RES_hhdet_in_tes!K165*1000*11630/RES_hhdet_in_new!K163)</f>
        <v>577.51291855591626</v>
      </c>
      <c r="L165" s="98">
        <f>IF(RES_hhdet_in_tes!L165=0,0,RES_hhdet_in_tes!L165*1000*11630/RES_hhdet_in_new!L163)</f>
        <v>810.03397079272997</v>
      </c>
      <c r="M165" s="98">
        <f>IF(RES_hhdet_in_tes!M165=0,0,RES_hhdet_in_tes!M165*1000*11630/RES_hhdet_in_new!M163)</f>
        <v>769.92080499198596</v>
      </c>
      <c r="N165" s="98">
        <f>IF(RES_hhdet_in_tes!N165=0,0,RES_hhdet_in_tes!N165*1000*11630/RES_hhdet_in_new!N163)</f>
        <v>808.57101650321522</v>
      </c>
      <c r="O165" s="98">
        <f>IF(RES_hhdet_in_tes!O165=0,0,RES_hhdet_in_tes!O165*1000*11630/RES_hhdet_in_new!O163)</f>
        <v>846.82708384439968</v>
      </c>
      <c r="P165" s="98">
        <f>IF(RES_hhdet_in_tes!P165=0,0,RES_hhdet_in_tes!P165*1000*11630/RES_hhdet_in_new!P163)</f>
        <v>632.98531634121048</v>
      </c>
      <c r="Q165" s="98">
        <f>IF(RES_hhdet_in_tes!Q165=0,0,RES_hhdet_in_tes!Q165*1000*11630/RES_hhdet_in_new!Q163)</f>
        <v>1104.3719162325635</v>
      </c>
      <c r="R165" s="98">
        <f>IF(RES_hhdet_in_tes!R165=0,0,RES_hhdet_in_tes!R165*1000*11630/RES_hhdet_in_new!R163)</f>
        <v>0</v>
      </c>
      <c r="S165" s="98">
        <f>IF(RES_hhdet_in_tes!S165=0,0,RES_hhdet_in_tes!S165*1000*11630/RES_hhdet_in_new!S163)</f>
        <v>0</v>
      </c>
      <c r="T165" s="98">
        <f>IF(RES_hhdet_in_tes!T165=0,0,RES_hhdet_in_tes!T165*1000*11630/RES_hhdet_in_new!T163)</f>
        <v>864.30469086919322</v>
      </c>
      <c r="U165" s="98">
        <f>IF(RES_hhdet_in_tes!U165=0,0,RES_hhdet_in_tes!U165*1000*11630/RES_hhdet_in_new!U163)</f>
        <v>793.21707091684152</v>
      </c>
      <c r="V165" s="98">
        <f>IF(RES_hhdet_in_tes!V165=0,0,RES_hhdet_in_tes!V165*1000*11630/RES_hhdet_in_new!V163)</f>
        <v>923.24452210754589</v>
      </c>
      <c r="W165" s="98">
        <f>IF(RES_hhdet_in_tes!W165=0,0,RES_hhdet_in_tes!W165*1000*11630/RES_hhdet_in_new!W163)</f>
        <v>856.82246554735821</v>
      </c>
      <c r="DA165" s="63" t="s">
        <v>4245</v>
      </c>
    </row>
    <row r="166" spans="1:105" ht="12" customHeight="1" x14ac:dyDescent="0.25">
      <c r="A166" s="121" t="s">
        <v>55</v>
      </c>
      <c r="B166" s="122"/>
      <c r="C166" s="122">
        <v>1077.9579797709673</v>
      </c>
      <c r="D166" s="122">
        <v>1065.0923195813568</v>
      </c>
      <c r="E166" s="122">
        <v>971.48610927051493</v>
      </c>
      <c r="F166" s="122">
        <v>1075.7729676631</v>
      </c>
      <c r="G166" s="122">
        <v>1055.1441840809</v>
      </c>
      <c r="H166" s="122">
        <v>0</v>
      </c>
      <c r="I166" s="122">
        <v>971.89333560088949</v>
      </c>
      <c r="J166" s="122">
        <v>0</v>
      </c>
      <c r="K166" s="122">
        <v>902.39529416967537</v>
      </c>
      <c r="L166" s="122">
        <v>862.04318489370303</v>
      </c>
      <c r="M166" s="122">
        <v>1001.4499159735058</v>
      </c>
      <c r="N166" s="122">
        <v>858.48878871517104</v>
      </c>
      <c r="O166" s="122">
        <v>1170.7554300371073</v>
      </c>
      <c r="P166" s="122">
        <v>1457.1310820549527</v>
      </c>
      <c r="Q166" s="122">
        <v>886.91610103641506</v>
      </c>
      <c r="R166" s="122">
        <v>0</v>
      </c>
      <c r="S166" s="122">
        <v>0</v>
      </c>
      <c r="T166" s="122">
        <v>959.73524830668282</v>
      </c>
      <c r="U166" s="122">
        <v>988.17722288632388</v>
      </c>
      <c r="V166" s="122">
        <v>921.50967658956733</v>
      </c>
      <c r="W166" s="122">
        <v>921.11148558688478</v>
      </c>
      <c r="DA166" s="130" t="s">
        <v>4246</v>
      </c>
    </row>
    <row r="167" spans="1:105" ht="12" customHeight="1" x14ac:dyDescent="0.25">
      <c r="A167" s="97" t="s">
        <v>124</v>
      </c>
      <c r="B167" s="98"/>
      <c r="C167" s="98">
        <v>1159.9158676671466</v>
      </c>
      <c r="D167" s="98">
        <v>865.34999380476438</v>
      </c>
      <c r="E167" s="98">
        <v>379.29396571814817</v>
      </c>
      <c r="F167" s="98">
        <v>886.37261751673907</v>
      </c>
      <c r="G167" s="98">
        <v>1283.7119097170616</v>
      </c>
      <c r="H167" s="98">
        <v>0</v>
      </c>
      <c r="I167" s="98">
        <v>568.65228906491734</v>
      </c>
      <c r="J167" s="98">
        <v>0</v>
      </c>
      <c r="K167" s="98">
        <v>1270.5234835350038</v>
      </c>
      <c r="L167" s="98">
        <v>1381.1710279194613</v>
      </c>
      <c r="M167" s="98">
        <v>716.4333429027954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4247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1274.3998743670661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4248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600.88436257010665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4249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673.51551179695946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4250</v>
      </c>
    </row>
    <row r="171" spans="1:105" ht="12" customHeight="1" x14ac:dyDescent="0.25">
      <c r="A171" s="106" t="s">
        <v>122</v>
      </c>
      <c r="B171" s="101"/>
      <c r="C171" s="101">
        <v>1075.6285377068075</v>
      </c>
      <c r="D171" s="101">
        <v>1091.3440507180278</v>
      </c>
      <c r="E171" s="101">
        <v>1074.1510989377284</v>
      </c>
      <c r="F171" s="101">
        <v>1086.0777784160953</v>
      </c>
      <c r="G171" s="101">
        <v>1037.5146849462024</v>
      </c>
      <c r="H171" s="101">
        <v>0</v>
      </c>
      <c r="I171" s="101">
        <v>988.27699500404867</v>
      </c>
      <c r="J171" s="101">
        <v>0</v>
      </c>
      <c r="K171" s="101">
        <v>0</v>
      </c>
      <c r="L171" s="101">
        <v>848.3883690584305</v>
      </c>
      <c r="M171" s="101">
        <v>1007.6968171699934</v>
      </c>
      <c r="N171" s="101">
        <v>858.28084834532376</v>
      </c>
      <c r="O171" s="101">
        <v>1170.9238977734783</v>
      </c>
      <c r="P171" s="101">
        <v>1457.6683406888387</v>
      </c>
      <c r="Q171" s="101">
        <v>0</v>
      </c>
      <c r="R171" s="101">
        <v>0</v>
      </c>
      <c r="S171" s="101">
        <v>0</v>
      </c>
      <c r="T171" s="101">
        <v>955.51846701682837</v>
      </c>
      <c r="U171" s="101">
        <v>988.17722288632388</v>
      </c>
      <c r="V171" s="101">
        <v>0</v>
      </c>
      <c r="W171" s="101">
        <v>920.34440693893293</v>
      </c>
      <c r="DA171" s="131" t="s">
        <v>4251</v>
      </c>
    </row>
    <row r="172" spans="1:105" ht="12" customHeight="1" x14ac:dyDescent="0.25">
      <c r="A172" s="107" t="s">
        <v>121</v>
      </c>
      <c r="B172" s="104"/>
      <c r="C172" s="104">
        <v>1075.9971903975527</v>
      </c>
      <c r="D172" s="104">
        <v>1092.0295037372857</v>
      </c>
      <c r="E172" s="104">
        <v>1075.0279771348296</v>
      </c>
      <c r="F172" s="104">
        <v>1086.9754464565312</v>
      </c>
      <c r="G172" s="104">
        <v>1038.3174698630071</v>
      </c>
      <c r="H172" s="104">
        <v>0</v>
      </c>
      <c r="I172" s="104">
        <v>988.58996404517552</v>
      </c>
      <c r="J172" s="104">
        <v>0</v>
      </c>
      <c r="K172" s="104">
        <v>898.65771726591868</v>
      </c>
      <c r="L172" s="104">
        <v>849.45653912247428</v>
      </c>
      <c r="M172" s="104">
        <v>1008.5510423018483</v>
      </c>
      <c r="N172" s="104">
        <v>858.66966246662935</v>
      </c>
      <c r="O172" s="104">
        <v>1170.5325985985744</v>
      </c>
      <c r="P172" s="104">
        <v>1456.1511223067448</v>
      </c>
      <c r="Q172" s="104">
        <v>886.91610103641506</v>
      </c>
      <c r="R172" s="104">
        <v>0</v>
      </c>
      <c r="S172" s="104">
        <v>0</v>
      </c>
      <c r="T172" s="104">
        <v>959.82014994339136</v>
      </c>
      <c r="U172" s="104">
        <v>0</v>
      </c>
      <c r="V172" s="104">
        <v>921.50967658956733</v>
      </c>
      <c r="W172" s="104">
        <v>921.41137230110473</v>
      </c>
      <c r="DA172" s="132" t="s">
        <v>4252</v>
      </c>
    </row>
    <row r="173" spans="1:105" ht="12" customHeight="1" x14ac:dyDescent="0.25">
      <c r="A173" s="108" t="s">
        <v>53</v>
      </c>
      <c r="B173" s="98"/>
      <c r="C173" s="98">
        <v>535.63284869997096</v>
      </c>
      <c r="D173" s="98">
        <v>546.09012628236349</v>
      </c>
      <c r="E173" s="98">
        <v>536.27908052328735</v>
      </c>
      <c r="F173" s="98">
        <v>549.43289121830503</v>
      </c>
      <c r="G173" s="98">
        <v>523.57734178250564</v>
      </c>
      <c r="H173" s="98">
        <v>0</v>
      </c>
      <c r="I173" s="98">
        <v>493.11327905907041</v>
      </c>
      <c r="J173" s="98">
        <v>0</v>
      </c>
      <c r="K173" s="98">
        <v>420.50015397099696</v>
      </c>
      <c r="L173" s="98">
        <v>385.73979302271943</v>
      </c>
      <c r="M173" s="98">
        <v>492.71197031631112</v>
      </c>
      <c r="N173" s="98">
        <v>391.63168114994022</v>
      </c>
      <c r="O173" s="98">
        <v>630.33772264245306</v>
      </c>
      <c r="P173" s="98">
        <v>849.55778262635351</v>
      </c>
      <c r="Q173" s="98">
        <v>374.34209723424715</v>
      </c>
      <c r="R173" s="98">
        <v>0</v>
      </c>
      <c r="S173" s="98">
        <v>0</v>
      </c>
      <c r="T173" s="98">
        <v>456.5165144688508</v>
      </c>
      <c r="U173" s="98">
        <v>0</v>
      </c>
      <c r="V173" s="98">
        <v>439.02035530692416</v>
      </c>
      <c r="W173" s="98">
        <v>459.80502203226848</v>
      </c>
      <c r="DA173" s="63" t="s">
        <v>4253</v>
      </c>
    </row>
    <row r="174" spans="1:105" ht="12" customHeight="1" x14ac:dyDescent="0.25">
      <c r="A174" s="115" t="s">
        <v>52</v>
      </c>
      <c r="B174" s="33"/>
      <c r="C174" s="33">
        <v>540.36434169758172</v>
      </c>
      <c r="D174" s="33">
        <v>545.93937745492224</v>
      </c>
      <c r="E174" s="33">
        <v>538.74889661154236</v>
      </c>
      <c r="F174" s="33">
        <v>537.54255523822644</v>
      </c>
      <c r="G174" s="33">
        <v>514.74012808050156</v>
      </c>
      <c r="H174" s="33">
        <v>0</v>
      </c>
      <c r="I174" s="33">
        <v>495.47668498610511</v>
      </c>
      <c r="J174" s="33">
        <v>0</v>
      </c>
      <c r="K174" s="33">
        <v>478.15756329492177</v>
      </c>
      <c r="L174" s="33">
        <v>463.71674609975474</v>
      </c>
      <c r="M174" s="33">
        <v>515.83907198553732</v>
      </c>
      <c r="N174" s="33">
        <v>467.03798131668907</v>
      </c>
      <c r="O174" s="33">
        <v>540.19487595612122</v>
      </c>
      <c r="P174" s="33">
        <v>606.59333968039118</v>
      </c>
      <c r="Q174" s="33">
        <v>512.57400380216802</v>
      </c>
      <c r="R174" s="33">
        <v>0</v>
      </c>
      <c r="S174" s="33">
        <v>0</v>
      </c>
      <c r="T174" s="33">
        <v>503.30363547454044</v>
      </c>
      <c r="U174" s="33">
        <v>0</v>
      </c>
      <c r="V174" s="33">
        <v>482.489321282643</v>
      </c>
      <c r="W174" s="33">
        <v>461.6063502688362</v>
      </c>
      <c r="DA174" s="60" t="s">
        <v>4254</v>
      </c>
    </row>
    <row r="175" spans="1:105" ht="12" customHeight="1" x14ac:dyDescent="0.25">
      <c r="A175" s="121" t="s">
        <v>54</v>
      </c>
      <c r="B175" s="122"/>
      <c r="C175" s="122">
        <v>554.33185011409523</v>
      </c>
      <c r="D175" s="122">
        <v>577.24188150075281</v>
      </c>
      <c r="E175" s="122">
        <v>550.22363455413165</v>
      </c>
      <c r="F175" s="122">
        <v>548.85560118602325</v>
      </c>
      <c r="G175" s="122">
        <v>603.96342742377078</v>
      </c>
      <c r="H175" s="122">
        <v>0</v>
      </c>
      <c r="I175" s="122">
        <v>547.7316089184153</v>
      </c>
      <c r="J175" s="122">
        <v>0</v>
      </c>
      <c r="K175" s="122">
        <v>598.91134111018414</v>
      </c>
      <c r="L175" s="122">
        <v>478.7105353795917</v>
      </c>
      <c r="M175" s="122">
        <v>638.81608931411961</v>
      </c>
      <c r="N175" s="122">
        <v>633.93371950177993</v>
      </c>
      <c r="O175" s="122">
        <v>643.06187338848099</v>
      </c>
      <c r="P175" s="122">
        <v>679.82672971267675</v>
      </c>
      <c r="Q175" s="122">
        <v>472.11109326691331</v>
      </c>
      <c r="R175" s="122">
        <v>0</v>
      </c>
      <c r="S175" s="122">
        <v>0</v>
      </c>
      <c r="T175" s="122">
        <v>493.2129128139502</v>
      </c>
      <c r="U175" s="122">
        <v>543.30385440896384</v>
      </c>
      <c r="V175" s="122">
        <v>333.02581490159974</v>
      </c>
      <c r="W175" s="122">
        <v>280.39375976427277</v>
      </c>
      <c r="DA175" s="130" t="s">
        <v>4255</v>
      </c>
    </row>
    <row r="176" spans="1:105" ht="12" customHeight="1" x14ac:dyDescent="0.25">
      <c r="A176" s="97" t="s">
        <v>50</v>
      </c>
      <c r="B176" s="98"/>
      <c r="C176" s="98">
        <v>728.75228249631027</v>
      </c>
      <c r="D176" s="98">
        <v>0</v>
      </c>
      <c r="E176" s="98">
        <v>0</v>
      </c>
      <c r="F176" s="98">
        <v>507.39340839106751</v>
      </c>
      <c r="G176" s="98">
        <v>677.36508715743548</v>
      </c>
      <c r="H176" s="98">
        <v>0</v>
      </c>
      <c r="I176" s="98">
        <v>0</v>
      </c>
      <c r="J176" s="98">
        <v>0</v>
      </c>
      <c r="K176" s="98">
        <v>788.8165823563088</v>
      </c>
      <c r="L176" s="98">
        <v>687.5046961739472</v>
      </c>
      <c r="M176" s="98">
        <v>456.94994410966086</v>
      </c>
      <c r="N176" s="98">
        <v>363.72431907151133</v>
      </c>
      <c r="O176" s="98">
        <v>522.36052335534316</v>
      </c>
      <c r="P176" s="98">
        <v>631.86042850733747</v>
      </c>
      <c r="Q176" s="98">
        <v>0</v>
      </c>
      <c r="R176" s="98">
        <v>0</v>
      </c>
      <c r="S176" s="98">
        <v>0</v>
      </c>
      <c r="T176" s="98">
        <v>433.70657557688173</v>
      </c>
      <c r="U176" s="98">
        <v>536.38695511136882</v>
      </c>
      <c r="V176" s="98">
        <v>422.54603842016576</v>
      </c>
      <c r="W176" s="98">
        <v>218.21678640657188</v>
      </c>
      <c r="DA176" s="63" t="s">
        <v>4256</v>
      </c>
    </row>
    <row r="177" spans="1:105" ht="12" customHeight="1" x14ac:dyDescent="0.25">
      <c r="A177" s="109" t="s">
        <v>120</v>
      </c>
      <c r="B177" s="33"/>
      <c r="C177" s="33">
        <v>542.8735735342417</v>
      </c>
      <c r="D177" s="33">
        <v>577.24188150075281</v>
      </c>
      <c r="E177" s="33">
        <v>550.22363455413165</v>
      </c>
      <c r="F177" s="33">
        <v>554.68272017342247</v>
      </c>
      <c r="G177" s="33">
        <v>538.13495480548431</v>
      </c>
      <c r="H177" s="33">
        <v>0</v>
      </c>
      <c r="I177" s="33">
        <v>547.7316089184153</v>
      </c>
      <c r="J177" s="33">
        <v>0</v>
      </c>
      <c r="K177" s="33">
        <v>552.22630263717838</v>
      </c>
      <c r="L177" s="33">
        <v>477.40557187462701</v>
      </c>
      <c r="M177" s="33">
        <v>641.78937779157673</v>
      </c>
      <c r="N177" s="33">
        <v>642.56070149955372</v>
      </c>
      <c r="O177" s="33">
        <v>651.33178644132227</v>
      </c>
      <c r="P177" s="33">
        <v>684.44460343120318</v>
      </c>
      <c r="Q177" s="33">
        <v>472.11109326691331</v>
      </c>
      <c r="R177" s="33">
        <v>0</v>
      </c>
      <c r="S177" s="33">
        <v>0</v>
      </c>
      <c r="T177" s="33">
        <v>498.31345600569904</v>
      </c>
      <c r="U177" s="33">
        <v>544.01327997794795</v>
      </c>
      <c r="V177" s="33">
        <v>324.59696268718932</v>
      </c>
      <c r="W177" s="33">
        <v>280.57826116889504</v>
      </c>
      <c r="DA177" s="60" t="s">
        <v>4257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5941.9705403355129</v>
      </c>
      <c r="L3" s="117">
        <f t="shared" si="0"/>
        <v>6519.9807695727986</v>
      </c>
      <c r="M3" s="117">
        <f t="shared" si="0"/>
        <v>5618.0978031882296</v>
      </c>
      <c r="N3" s="117">
        <f t="shared" si="0"/>
        <v>4605.7815298906771</v>
      </c>
      <c r="O3" s="117">
        <f t="shared" si="0"/>
        <v>5944.3460671336952</v>
      </c>
      <c r="P3" s="117">
        <f t="shared" si="0"/>
        <v>4396.9275609048018</v>
      </c>
      <c r="Q3" s="117">
        <f t="shared" si="0"/>
        <v>5130.5565028679785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2591.520401217585</v>
      </c>
      <c r="W3" s="117">
        <f t="shared" ref="W3" si="2">W4+W7+W9+W19</f>
        <v>2664.1024157427855</v>
      </c>
      <c r="DA3" s="129" t="s">
        <v>4258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5884.4228722942362</v>
      </c>
      <c r="L4" s="122">
        <f t="shared" si="3"/>
        <v>6499.1569064287205</v>
      </c>
      <c r="M4" s="122">
        <f t="shared" si="3"/>
        <v>5609.4076770469937</v>
      </c>
      <c r="N4" s="122">
        <f t="shared" si="3"/>
        <v>4601.762385208669</v>
      </c>
      <c r="O4" s="122">
        <f t="shared" si="3"/>
        <v>5932.0571422153644</v>
      </c>
      <c r="P4" s="122">
        <f t="shared" si="3"/>
        <v>4368.1266375546866</v>
      </c>
      <c r="Q4" s="122">
        <f t="shared" si="3"/>
        <v>5130.5565028679785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2591.520401217585</v>
      </c>
      <c r="W4" s="122">
        <f t="shared" ref="W4" si="5">SUM(W5:W6)</f>
        <v>2664.1024157427855</v>
      </c>
      <c r="DA4" s="130" t="s">
        <v>4259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5884.4228722942362</v>
      </c>
      <c r="L5" s="98">
        <v>6499.1569064287205</v>
      </c>
      <c r="M5" s="98">
        <v>5609.4076770469937</v>
      </c>
      <c r="N5" s="98">
        <v>4601.762385208669</v>
      </c>
      <c r="O5" s="98">
        <v>5932.0571422153644</v>
      </c>
      <c r="P5" s="98">
        <v>4368.1266375546866</v>
      </c>
      <c r="Q5" s="98">
        <v>5130.5565028679785</v>
      </c>
      <c r="R5" s="98">
        <v>0</v>
      </c>
      <c r="S5" s="98">
        <v>0</v>
      </c>
      <c r="T5" s="98">
        <v>0</v>
      </c>
      <c r="U5" s="98">
        <v>0</v>
      </c>
      <c r="V5" s="98">
        <v>2591.520401217585</v>
      </c>
      <c r="W5" s="98">
        <v>2664.1024157427855</v>
      </c>
      <c r="DA5" s="63" t="s">
        <v>4260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4261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4262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4263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20.823863144078405</v>
      </c>
      <c r="M9" s="122">
        <v>8.6901261412360711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4264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4265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478.94885231380334</v>
      </c>
      <c r="M11" s="98">
        <v>243.32353195460999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4266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4267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4268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4269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4270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4271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4272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4273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57.547668041276339</v>
      </c>
      <c r="L19" s="122">
        <v>0</v>
      </c>
      <c r="M19" s="122">
        <v>0</v>
      </c>
      <c r="N19" s="122">
        <v>4.0191446820077266</v>
      </c>
      <c r="O19" s="122">
        <v>12.288924918331299</v>
      </c>
      <c r="P19" s="122">
        <v>28.800923350114953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4274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4275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287.73834020638168</v>
      </c>
      <c r="L21" s="98">
        <v>0</v>
      </c>
      <c r="M21" s="98">
        <v>0</v>
      </c>
      <c r="N21" s="98">
        <v>132.63177450625497</v>
      </c>
      <c r="O21" s="98">
        <v>190.47833623413513</v>
      </c>
      <c r="P21" s="98">
        <v>230.40738680091962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4276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4277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260.32564969667948</v>
      </c>
      <c r="O24" s="117">
        <f t="shared" si="7"/>
        <v>457.8309681505188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3204.4305010612497</v>
      </c>
      <c r="S24" s="117">
        <f t="shared" si="8"/>
        <v>2118.5336913437977</v>
      </c>
      <c r="T24" s="117">
        <f t="shared" si="8"/>
        <v>2349.5009668049952</v>
      </c>
      <c r="U24" s="117">
        <f t="shared" si="8"/>
        <v>3686.7902988938017</v>
      </c>
      <c r="V24" s="117">
        <f t="shared" si="8"/>
        <v>0</v>
      </c>
      <c r="W24" s="117">
        <f t="shared" ref="W24" si="9">W25+W28+W30+W39</f>
        <v>0</v>
      </c>
      <c r="DA24" s="129" t="s">
        <v>4278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253.34502998582397</v>
      </c>
      <c r="O25" s="122">
        <f t="shared" si="10"/>
        <v>438.78313452710529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3204.4305010612497</v>
      </c>
      <c r="S25" s="122">
        <f t="shared" si="11"/>
        <v>2118.5336913437977</v>
      </c>
      <c r="T25" s="122">
        <f t="shared" si="11"/>
        <v>2349.5009668049952</v>
      </c>
      <c r="U25" s="122">
        <f t="shared" si="11"/>
        <v>3686.7902988938017</v>
      </c>
      <c r="V25" s="122">
        <f t="shared" si="11"/>
        <v>0</v>
      </c>
      <c r="W25" s="122">
        <f t="shared" ref="W25" si="12">SUM(W26:W27)</f>
        <v>0</v>
      </c>
      <c r="DA25" s="130" t="s">
        <v>4279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253.34502998582397</v>
      </c>
      <c r="O26" s="98">
        <v>438.78313452710529</v>
      </c>
      <c r="P26" s="98">
        <v>0</v>
      </c>
      <c r="Q26" s="98">
        <v>0</v>
      </c>
      <c r="R26" s="98">
        <v>3204.4305010612497</v>
      </c>
      <c r="S26" s="98">
        <v>2118.5336913437977</v>
      </c>
      <c r="T26" s="98">
        <v>2349.5009668049952</v>
      </c>
      <c r="U26" s="98">
        <v>3686.7902988938017</v>
      </c>
      <c r="V26" s="98">
        <v>0</v>
      </c>
      <c r="W26" s="98">
        <v>0</v>
      </c>
      <c r="DA26" s="63" t="s">
        <v>4280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4281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4282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4283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4284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4285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4286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4287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4288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4289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4290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4291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4292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6.9806197108555246</v>
      </c>
      <c r="O39" s="122">
        <v>19.047833623413513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4293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132.63177450625497</v>
      </c>
      <c r="O40" s="98">
        <v>190.47833623413513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4294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4295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6980.9914685753783</v>
      </c>
      <c r="D43" s="117">
        <f t="shared" si="14"/>
        <v>6522.2931826419053</v>
      </c>
      <c r="E43" s="117">
        <f t="shared" si="14"/>
        <v>6678.4980803491653</v>
      </c>
      <c r="F43" s="117">
        <f t="shared" si="14"/>
        <v>7043.1966461466209</v>
      </c>
      <c r="G43" s="117">
        <f t="shared" si="14"/>
        <v>6788.1827369361581</v>
      </c>
      <c r="H43" s="117">
        <f t="shared" si="14"/>
        <v>6494.9778012563875</v>
      </c>
      <c r="I43" s="117">
        <f t="shared" si="14"/>
        <v>6309.1146063389942</v>
      </c>
      <c r="J43" s="117">
        <f t="shared" si="14"/>
        <v>6288.1397550880647</v>
      </c>
      <c r="K43" s="117">
        <f t="shared" si="14"/>
        <v>6430.8119146287063</v>
      </c>
      <c r="L43" s="117">
        <f t="shared" si="14"/>
        <v>5644.1391198051897</v>
      </c>
      <c r="M43" s="117">
        <f t="shared" si="14"/>
        <v>4902.3999401439223</v>
      </c>
      <c r="N43" s="117">
        <f t="shared" si="14"/>
        <v>5190.5281765843993</v>
      </c>
      <c r="O43" s="117">
        <f t="shared" si="14"/>
        <v>4645.8366554085287</v>
      </c>
      <c r="P43" s="117">
        <f t="shared" si="14"/>
        <v>3618.3711838066197</v>
      </c>
      <c r="Q43" s="117">
        <f t="shared" si="14"/>
        <v>4271.6636203797652</v>
      </c>
      <c r="R43" s="117">
        <f t="shared" ref="R43:V43" si="15">R44+R47+R49+R58</f>
        <v>4164.5145614019821</v>
      </c>
      <c r="S43" s="117">
        <f t="shared" si="15"/>
        <v>3650.6360605902632</v>
      </c>
      <c r="T43" s="117">
        <f t="shared" si="15"/>
        <v>3316.469617892642</v>
      </c>
      <c r="U43" s="117">
        <f t="shared" si="15"/>
        <v>2586.2847488359748</v>
      </c>
      <c r="V43" s="117">
        <f t="shared" si="15"/>
        <v>2831.4789715376314</v>
      </c>
      <c r="W43" s="117">
        <f t="shared" ref="W43" si="16">W44+W47+W49+W58</f>
        <v>2546.3047185677228</v>
      </c>
      <c r="DA43" s="129" t="s">
        <v>4296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6724.5787296709104</v>
      </c>
      <c r="D44" s="122">
        <f t="shared" si="17"/>
        <v>6218.6868294285223</v>
      </c>
      <c r="E44" s="122">
        <f t="shared" si="17"/>
        <v>6371.2039036815531</v>
      </c>
      <c r="F44" s="122">
        <f t="shared" si="17"/>
        <v>6732.4058703370129</v>
      </c>
      <c r="G44" s="122">
        <f t="shared" si="17"/>
        <v>6384.1576665721641</v>
      </c>
      <c r="H44" s="122">
        <f t="shared" si="17"/>
        <v>6205.4608969097908</v>
      </c>
      <c r="I44" s="122">
        <f t="shared" si="17"/>
        <v>5866.1547379982421</v>
      </c>
      <c r="J44" s="122">
        <f t="shared" si="17"/>
        <v>5872.4090819560715</v>
      </c>
      <c r="K44" s="122">
        <f t="shared" si="17"/>
        <v>5935.088797953762</v>
      </c>
      <c r="L44" s="122">
        <f t="shared" si="17"/>
        <v>5218.559425226118</v>
      </c>
      <c r="M44" s="122">
        <f t="shared" si="17"/>
        <v>4627.9740830302917</v>
      </c>
      <c r="N44" s="122">
        <f t="shared" si="17"/>
        <v>4963.6017626804305</v>
      </c>
      <c r="O44" s="122">
        <f t="shared" si="17"/>
        <v>4475.5059109224612</v>
      </c>
      <c r="P44" s="122">
        <f t="shared" si="17"/>
        <v>3537.2323251820026</v>
      </c>
      <c r="Q44" s="122">
        <f t="shared" si="17"/>
        <v>3879.6713406195036</v>
      </c>
      <c r="R44" s="122">
        <f t="shared" ref="R44:V44" si="18">SUM(R45:R46)</f>
        <v>3776.9512953937387</v>
      </c>
      <c r="S44" s="122">
        <f t="shared" si="18"/>
        <v>3416.997618310585</v>
      </c>
      <c r="T44" s="122">
        <f t="shared" si="18"/>
        <v>3090.8533456937548</v>
      </c>
      <c r="U44" s="122">
        <f t="shared" si="18"/>
        <v>2363.7965887169989</v>
      </c>
      <c r="V44" s="122">
        <f t="shared" si="18"/>
        <v>2681.5871590463425</v>
      </c>
      <c r="W44" s="122">
        <f t="shared" ref="W44" si="19">SUM(W45:W46)</f>
        <v>2317.1621337488009</v>
      </c>
      <c r="DA44" s="130" t="s">
        <v>4297</v>
      </c>
    </row>
    <row r="45" spans="1:105" ht="12" customHeight="1" x14ac:dyDescent="0.25">
      <c r="A45" s="97" t="s">
        <v>216</v>
      </c>
      <c r="B45" s="98"/>
      <c r="C45" s="98">
        <v>6724.5787296709104</v>
      </c>
      <c r="D45" s="98">
        <v>6218.6868294285223</v>
      </c>
      <c r="E45" s="98">
        <v>6371.2039036815531</v>
      </c>
      <c r="F45" s="98">
        <v>6732.4058703370129</v>
      </c>
      <c r="G45" s="98">
        <v>6384.1576665721641</v>
      </c>
      <c r="H45" s="98">
        <v>6205.4608969097908</v>
      </c>
      <c r="I45" s="98">
        <v>5866.1547379982421</v>
      </c>
      <c r="J45" s="98">
        <v>5872.4090819560715</v>
      </c>
      <c r="K45" s="98">
        <v>5935.088797953762</v>
      </c>
      <c r="L45" s="98">
        <v>5218.559425226118</v>
      </c>
      <c r="M45" s="98">
        <v>4627.9740830302917</v>
      </c>
      <c r="N45" s="98">
        <v>4963.6017626804305</v>
      </c>
      <c r="O45" s="98">
        <v>4475.5059109224612</v>
      </c>
      <c r="P45" s="98">
        <v>3537.2323251820026</v>
      </c>
      <c r="Q45" s="98">
        <v>3879.6713406195036</v>
      </c>
      <c r="R45" s="98">
        <v>3776.9512953937387</v>
      </c>
      <c r="S45" s="98">
        <v>3416.997618310585</v>
      </c>
      <c r="T45" s="98">
        <v>3090.8533456937548</v>
      </c>
      <c r="U45" s="98">
        <v>2363.7965887169989</v>
      </c>
      <c r="V45" s="98">
        <v>2681.5871590463425</v>
      </c>
      <c r="W45" s="98">
        <v>2317.1621337488009</v>
      </c>
      <c r="DA45" s="63" t="s">
        <v>4298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4299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4300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4301</v>
      </c>
    </row>
    <row r="49" spans="1:105" ht="12" customHeight="1" x14ac:dyDescent="0.25">
      <c r="A49" s="121" t="s">
        <v>55</v>
      </c>
      <c r="B49" s="122"/>
      <c r="C49" s="122">
        <v>239.88222235441688</v>
      </c>
      <c r="D49" s="122">
        <v>303.53459365587844</v>
      </c>
      <c r="E49" s="122">
        <v>307.2484192376628</v>
      </c>
      <c r="F49" s="122">
        <v>288.2712751739187</v>
      </c>
      <c r="G49" s="122">
        <v>286.9998135555017</v>
      </c>
      <c r="H49" s="122">
        <v>225.05761068264169</v>
      </c>
      <c r="I49" s="122">
        <v>442.95986834075234</v>
      </c>
      <c r="J49" s="122">
        <v>412.42996470754707</v>
      </c>
      <c r="K49" s="122">
        <v>438.85783204917709</v>
      </c>
      <c r="L49" s="122">
        <v>424.0278880297891</v>
      </c>
      <c r="M49" s="122">
        <v>271.81597580550959</v>
      </c>
      <c r="N49" s="122">
        <v>222.80654233441319</v>
      </c>
      <c r="O49" s="122">
        <v>158.20269808496508</v>
      </c>
      <c r="P49" s="122">
        <v>60.911944668288257</v>
      </c>
      <c r="Q49" s="122">
        <v>388.90197512185546</v>
      </c>
      <c r="R49" s="122">
        <v>374.53625244267471</v>
      </c>
      <c r="S49" s="122">
        <v>219.63386074113785</v>
      </c>
      <c r="T49" s="122">
        <v>212.71736018976699</v>
      </c>
      <c r="U49" s="122">
        <v>204.32633511485409</v>
      </c>
      <c r="V49" s="122">
        <v>136.50217172742595</v>
      </c>
      <c r="W49" s="122">
        <v>228.99683482316419</v>
      </c>
      <c r="DA49" s="130" t="s">
        <v>4302</v>
      </c>
    </row>
    <row r="50" spans="1:105" ht="12" customHeight="1" x14ac:dyDescent="0.25">
      <c r="A50" s="97" t="s">
        <v>138</v>
      </c>
      <c r="B50" s="98"/>
      <c r="C50" s="98">
        <v>518.09559419037521</v>
      </c>
      <c r="D50" s="98">
        <v>518.12894406982571</v>
      </c>
      <c r="E50" s="98">
        <v>510.44324526463367</v>
      </c>
      <c r="F50" s="98">
        <v>497.67499081472801</v>
      </c>
      <c r="G50" s="98">
        <v>467.60038265837375</v>
      </c>
      <c r="H50" s="98">
        <v>480.97814563205213</v>
      </c>
      <c r="I50" s="98">
        <v>463.08079134247265</v>
      </c>
      <c r="J50" s="98">
        <v>459.96026058317233</v>
      </c>
      <c r="K50" s="98">
        <v>443.48263762205778</v>
      </c>
      <c r="L50" s="98">
        <v>433.23614352516489</v>
      </c>
      <c r="M50" s="98">
        <v>448.93323516134006</v>
      </c>
      <c r="N50" s="98">
        <v>455.04098959263592</v>
      </c>
      <c r="O50" s="98">
        <v>441.62729922223224</v>
      </c>
      <c r="P50" s="98">
        <v>410.6831591597001</v>
      </c>
      <c r="Q50" s="98">
        <v>392.20330314077614</v>
      </c>
      <c r="R50" s="98">
        <v>378.56623429828318</v>
      </c>
      <c r="S50" s="98">
        <v>281.41062737668938</v>
      </c>
      <c r="T50" s="98">
        <v>339.97211650638258</v>
      </c>
      <c r="U50" s="98">
        <v>362.87061675656724</v>
      </c>
      <c r="V50" s="98">
        <v>282.2593999647579</v>
      </c>
      <c r="W50" s="98">
        <v>322.62734956063753</v>
      </c>
      <c r="DA50" s="63" t="s">
        <v>4303</v>
      </c>
    </row>
    <row r="51" spans="1:105" ht="12" customHeight="1" x14ac:dyDescent="0.25">
      <c r="A51" s="97" t="s">
        <v>137</v>
      </c>
      <c r="B51" s="98"/>
      <c r="C51" s="98">
        <v>257.91382350167498</v>
      </c>
      <c r="D51" s="98">
        <v>259.21740163870538</v>
      </c>
      <c r="E51" s="98">
        <v>254.84353941762723</v>
      </c>
      <c r="F51" s="98">
        <v>251.53642362286598</v>
      </c>
      <c r="G51" s="98">
        <v>236.07836164211471</v>
      </c>
      <c r="H51" s="98">
        <v>236.47504867354317</v>
      </c>
      <c r="I51" s="98">
        <v>231.23455227996072</v>
      </c>
      <c r="J51" s="98">
        <v>230.17324712964674</v>
      </c>
      <c r="K51" s="98">
        <v>209.46747563429346</v>
      </c>
      <c r="L51" s="98">
        <v>213.80648498491669</v>
      </c>
      <c r="M51" s="98">
        <v>225.34838714489081</v>
      </c>
      <c r="N51" s="98">
        <v>214.86937154102321</v>
      </c>
      <c r="O51" s="98">
        <v>0</v>
      </c>
      <c r="P51" s="98">
        <v>0</v>
      </c>
      <c r="Q51" s="98">
        <v>180.90061449442453</v>
      </c>
      <c r="R51" s="98">
        <v>173.75229820559801</v>
      </c>
      <c r="S51" s="98">
        <v>0</v>
      </c>
      <c r="T51" s="98">
        <v>0</v>
      </c>
      <c r="U51" s="98">
        <v>0</v>
      </c>
      <c r="V51" s="98">
        <v>137.32312927829761</v>
      </c>
      <c r="W51" s="98">
        <v>161.99610221563299</v>
      </c>
      <c r="DA51" s="63" t="s">
        <v>4304</v>
      </c>
    </row>
    <row r="52" spans="1:105" ht="12" customHeight="1" x14ac:dyDescent="0.25">
      <c r="A52" s="100" t="s">
        <v>216</v>
      </c>
      <c r="B52" s="101"/>
      <c r="C52" s="101">
        <v>257.91382350167498</v>
      </c>
      <c r="D52" s="101">
        <v>259.21740163870538</v>
      </c>
      <c r="E52" s="101">
        <v>254.84353941762723</v>
      </c>
      <c r="F52" s="101">
        <v>251.53642362286598</v>
      </c>
      <c r="G52" s="101">
        <v>236.07836164211471</v>
      </c>
      <c r="H52" s="101">
        <v>236.47504867354317</v>
      </c>
      <c r="I52" s="101">
        <v>231.23455227996072</v>
      </c>
      <c r="J52" s="101">
        <v>230.17324712964674</v>
      </c>
      <c r="K52" s="101">
        <v>209.46747563429346</v>
      </c>
      <c r="L52" s="101">
        <v>213.80648498491669</v>
      </c>
      <c r="M52" s="101">
        <v>225.34838714489081</v>
      </c>
      <c r="N52" s="101">
        <v>214.86937154102321</v>
      </c>
      <c r="O52" s="101">
        <v>0</v>
      </c>
      <c r="P52" s="101">
        <v>0</v>
      </c>
      <c r="Q52" s="101">
        <v>180.90061449442453</v>
      </c>
      <c r="R52" s="101">
        <v>173.75229820559801</v>
      </c>
      <c r="S52" s="101">
        <v>0</v>
      </c>
      <c r="T52" s="101">
        <v>0</v>
      </c>
      <c r="U52" s="101">
        <v>0</v>
      </c>
      <c r="V52" s="101">
        <v>137.32312927829761</v>
      </c>
      <c r="W52" s="101">
        <v>161.99610221563299</v>
      </c>
      <c r="DA52" s="131" t="s">
        <v>4305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4306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4307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4308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4309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4310</v>
      </c>
    </row>
    <row r="58" spans="1:105" ht="12" customHeight="1" x14ac:dyDescent="0.25">
      <c r="A58" s="121" t="s">
        <v>54</v>
      </c>
      <c r="B58" s="122"/>
      <c r="C58" s="122">
        <v>16.530516550051612</v>
      </c>
      <c r="D58" s="122">
        <v>7.1759557504030985E-2</v>
      </c>
      <c r="E58" s="122">
        <v>4.5757429948715678E-2</v>
      </c>
      <c r="F58" s="122">
        <v>22.519500635689109</v>
      </c>
      <c r="G58" s="122">
        <v>117.02525680849223</v>
      </c>
      <c r="H58" s="122">
        <v>64.459293663954725</v>
      </c>
      <c r="I58" s="122">
        <v>0</v>
      </c>
      <c r="J58" s="122">
        <v>3.3007084244465719</v>
      </c>
      <c r="K58" s="122">
        <v>56.865284625767138</v>
      </c>
      <c r="L58" s="122">
        <v>1.5518065492821456</v>
      </c>
      <c r="M58" s="122">
        <v>2.6098813081206433</v>
      </c>
      <c r="N58" s="122">
        <v>4.1198715695553956</v>
      </c>
      <c r="O58" s="122">
        <v>12.128046401102326</v>
      </c>
      <c r="P58" s="122">
        <v>20.22691395632852</v>
      </c>
      <c r="Q58" s="122">
        <v>3.0903046384067245</v>
      </c>
      <c r="R58" s="122">
        <v>13.027013565568438</v>
      </c>
      <c r="S58" s="122">
        <v>14.004581538540265</v>
      </c>
      <c r="T58" s="122">
        <v>12.898912009120256</v>
      </c>
      <c r="U58" s="122">
        <v>18.161825004122093</v>
      </c>
      <c r="V58" s="122">
        <v>13.389640763863186</v>
      </c>
      <c r="W58" s="122">
        <v>0.14574999575767922</v>
      </c>
      <c r="DA58" s="130" t="s">
        <v>4311</v>
      </c>
    </row>
    <row r="59" spans="1:105" ht="12" customHeight="1" x14ac:dyDescent="0.25">
      <c r="A59" s="97" t="s">
        <v>50</v>
      </c>
      <c r="B59" s="98"/>
      <c r="C59" s="98">
        <v>266.35611977823277</v>
      </c>
      <c r="D59" s="98">
        <v>153.42193394361826</v>
      </c>
      <c r="E59" s="98">
        <v>97.417568360815679</v>
      </c>
      <c r="F59" s="98">
        <v>185.30752483877507</v>
      </c>
      <c r="G59" s="98">
        <v>247.32141902825677</v>
      </c>
      <c r="H59" s="98">
        <v>263.10462386104513</v>
      </c>
      <c r="I59" s="98">
        <v>0</v>
      </c>
      <c r="J59" s="98">
        <v>125.70983799392229</v>
      </c>
      <c r="K59" s="98">
        <v>287.73834020638174</v>
      </c>
      <c r="L59" s="98">
        <v>250.72760103401521</v>
      </c>
      <c r="M59" s="98">
        <v>166.62642218290242</v>
      </c>
      <c r="N59" s="98">
        <v>132.63177450625497</v>
      </c>
      <c r="O59" s="98">
        <v>190.47833623413513</v>
      </c>
      <c r="P59" s="98">
        <v>230.40738680091965</v>
      </c>
      <c r="Q59" s="98">
        <v>187.4533569687201</v>
      </c>
      <c r="R59" s="98">
        <v>185.91951399403499</v>
      </c>
      <c r="S59" s="98">
        <v>142.66205589260247</v>
      </c>
      <c r="T59" s="98">
        <v>157.61708514098001</v>
      </c>
      <c r="U59" s="98">
        <v>194.64738537026506</v>
      </c>
      <c r="V59" s="98">
        <v>153.12716685652933</v>
      </c>
      <c r="W59" s="98">
        <v>78.980303256689069</v>
      </c>
      <c r="DA59" s="63" t="s">
        <v>4312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4313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4679.3313823523185</v>
      </c>
      <c r="D62" s="117">
        <f t="shared" si="21"/>
        <v>4413.1469042704484</v>
      </c>
      <c r="E62" s="117">
        <f t="shared" si="21"/>
        <v>4513.3234430068487</v>
      </c>
      <c r="F62" s="117">
        <f t="shared" si="21"/>
        <v>4704.1389403994708</v>
      </c>
      <c r="G62" s="117">
        <f t="shared" si="21"/>
        <v>4598.5148387252693</v>
      </c>
      <c r="H62" s="117">
        <f t="shared" si="21"/>
        <v>4206.4902121404675</v>
      </c>
      <c r="I62" s="117">
        <f t="shared" si="21"/>
        <v>4088.8460317736881</v>
      </c>
      <c r="J62" s="117">
        <f t="shared" si="21"/>
        <v>4158.4998899001121</v>
      </c>
      <c r="K62" s="117">
        <f t="shared" si="21"/>
        <v>3785.9313247921255</v>
      </c>
      <c r="L62" s="117">
        <f t="shared" si="21"/>
        <v>4158.2615115282651</v>
      </c>
      <c r="M62" s="117">
        <f t="shared" si="21"/>
        <v>3750.438095682387</v>
      </c>
      <c r="N62" s="117">
        <f t="shared" si="21"/>
        <v>3277.1430431533227</v>
      </c>
      <c r="O62" s="117">
        <f t="shared" si="21"/>
        <v>3403.0538760617233</v>
      </c>
      <c r="P62" s="117">
        <f t="shared" si="21"/>
        <v>2967.370157821967</v>
      </c>
      <c r="Q62" s="117">
        <f t="shared" si="21"/>
        <v>2890.846800405584</v>
      </c>
      <c r="R62" s="117">
        <f t="shared" ref="R62:V62" si="22">R63+R66+R68+R77</f>
        <v>2837.727915885127</v>
      </c>
      <c r="S62" s="117">
        <f t="shared" si="22"/>
        <v>2891.2346235147807</v>
      </c>
      <c r="T62" s="117">
        <f t="shared" si="22"/>
        <v>2408.3643820459738</v>
      </c>
      <c r="U62" s="117">
        <f t="shared" si="22"/>
        <v>2272.8971618095748</v>
      </c>
      <c r="V62" s="117">
        <f t="shared" si="22"/>
        <v>2133.9024421993372</v>
      </c>
      <c r="W62" s="117">
        <f t="shared" ref="W62" si="23">W63+W66+W68+W77</f>
        <v>1826.6122422361138</v>
      </c>
      <c r="DA62" s="129" t="s">
        <v>4314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4276.3291660482</v>
      </c>
      <c r="D63" s="122">
        <f t="shared" si="24"/>
        <v>4081.6266081517806</v>
      </c>
      <c r="E63" s="122">
        <f t="shared" si="24"/>
        <v>4183.5490890401343</v>
      </c>
      <c r="F63" s="122">
        <f t="shared" si="24"/>
        <v>4390.9073743012541</v>
      </c>
      <c r="G63" s="122">
        <f t="shared" si="24"/>
        <v>4266.5074136968524</v>
      </c>
      <c r="H63" s="122">
        <f t="shared" si="24"/>
        <v>3839.0647964319983</v>
      </c>
      <c r="I63" s="122">
        <f t="shared" si="24"/>
        <v>3692.6760463352125</v>
      </c>
      <c r="J63" s="122">
        <f t="shared" si="24"/>
        <v>3738.7862889015919</v>
      </c>
      <c r="K63" s="122">
        <f t="shared" si="24"/>
        <v>3460.7204355623858</v>
      </c>
      <c r="L63" s="122">
        <f t="shared" si="24"/>
        <v>3803.4926631367525</v>
      </c>
      <c r="M63" s="122">
        <f t="shared" si="24"/>
        <v>3421.8667174594757</v>
      </c>
      <c r="N63" s="122">
        <f t="shared" si="24"/>
        <v>2969.6852780999156</v>
      </c>
      <c r="O63" s="122">
        <f t="shared" si="24"/>
        <v>3008.86756358721</v>
      </c>
      <c r="P63" s="122">
        <f t="shared" si="24"/>
        <v>2565.8031352162557</v>
      </c>
      <c r="Q63" s="122">
        <f t="shared" si="24"/>
        <v>2591.0724340895372</v>
      </c>
      <c r="R63" s="122">
        <f t="shared" ref="R63:V63" si="25">SUM(R64:R65)</f>
        <v>2502.1417930544167</v>
      </c>
      <c r="S63" s="122">
        <f t="shared" si="25"/>
        <v>2572.7211526959513</v>
      </c>
      <c r="T63" s="122">
        <f t="shared" si="25"/>
        <v>2125.3955876777445</v>
      </c>
      <c r="U63" s="122">
        <f t="shared" si="25"/>
        <v>1918.748576217632</v>
      </c>
      <c r="V63" s="122">
        <f t="shared" si="25"/>
        <v>1880.3708480252133</v>
      </c>
      <c r="W63" s="122">
        <f t="shared" ref="W63" si="26">SUM(W64:W65)</f>
        <v>1574.3491435297854</v>
      </c>
      <c r="DA63" s="130" t="s">
        <v>4315</v>
      </c>
    </row>
    <row r="64" spans="1:105" ht="12" customHeight="1" x14ac:dyDescent="0.25">
      <c r="A64" s="97" t="s">
        <v>217</v>
      </c>
      <c r="B64" s="98"/>
      <c r="C64" s="98">
        <v>4276.3291660482</v>
      </c>
      <c r="D64" s="98">
        <v>4081.6266081517806</v>
      </c>
      <c r="E64" s="98">
        <v>4183.5490890401343</v>
      </c>
      <c r="F64" s="98">
        <v>4390.9073743012541</v>
      </c>
      <c r="G64" s="98">
        <v>4266.5074136968524</v>
      </c>
      <c r="H64" s="98">
        <v>3839.0647964319983</v>
      </c>
      <c r="I64" s="98">
        <v>3692.6760463352125</v>
      </c>
      <c r="J64" s="98">
        <v>3738.7862889015919</v>
      </c>
      <c r="K64" s="98">
        <v>3460.7204355623858</v>
      </c>
      <c r="L64" s="98">
        <v>3803.4926631367525</v>
      </c>
      <c r="M64" s="98">
        <v>3421.8667174594757</v>
      </c>
      <c r="N64" s="98">
        <v>2969.6852780999156</v>
      </c>
      <c r="O64" s="98">
        <v>3008.86756358721</v>
      </c>
      <c r="P64" s="98">
        <v>2565.8031352162557</v>
      </c>
      <c r="Q64" s="98">
        <v>2591.0724340895372</v>
      </c>
      <c r="R64" s="98">
        <v>2502.1417930544167</v>
      </c>
      <c r="S64" s="98">
        <v>2572.7211526959513</v>
      </c>
      <c r="T64" s="98">
        <v>2125.3955876777445</v>
      </c>
      <c r="U64" s="98">
        <v>1918.748576217632</v>
      </c>
      <c r="V64" s="98">
        <v>1880.3708480252133</v>
      </c>
      <c r="W64" s="98">
        <v>1574.3491435297854</v>
      </c>
      <c r="DA64" s="63" t="s">
        <v>4316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4317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4318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4319</v>
      </c>
    </row>
    <row r="68" spans="1:105" ht="12" customHeight="1" x14ac:dyDescent="0.25">
      <c r="A68" s="121" t="s">
        <v>55</v>
      </c>
      <c r="B68" s="122"/>
      <c r="C68" s="122">
        <v>269.19928549327739</v>
      </c>
      <c r="D68" s="122">
        <v>307.8724409886355</v>
      </c>
      <c r="E68" s="122">
        <v>296.68371689168913</v>
      </c>
      <c r="F68" s="122">
        <v>276.8706261742044</v>
      </c>
      <c r="G68" s="122">
        <v>274.76990196267343</v>
      </c>
      <c r="H68" s="122">
        <v>290.90490491795157</v>
      </c>
      <c r="I68" s="122">
        <v>283.48405611074384</v>
      </c>
      <c r="J68" s="122">
        <v>286.67389972729865</v>
      </c>
      <c r="K68" s="122">
        <v>226.8841788204609</v>
      </c>
      <c r="L68" s="122">
        <v>258.76448009923291</v>
      </c>
      <c r="M68" s="122">
        <v>275.26445782588331</v>
      </c>
      <c r="N68" s="122">
        <v>224.03561952017958</v>
      </c>
      <c r="O68" s="122">
        <v>298.56731754599406</v>
      </c>
      <c r="P68" s="122">
        <v>310.243998016126</v>
      </c>
      <c r="Q68" s="122">
        <v>144.13448824598265</v>
      </c>
      <c r="R68" s="122">
        <v>195.63130973286593</v>
      </c>
      <c r="S68" s="122">
        <v>191.61426281429348</v>
      </c>
      <c r="T68" s="122">
        <v>212.20857028400744</v>
      </c>
      <c r="U68" s="122">
        <v>259.10250229699648</v>
      </c>
      <c r="V68" s="122">
        <v>134.15064701334788</v>
      </c>
      <c r="W68" s="122">
        <v>172.24688797504507</v>
      </c>
      <c r="DA68" s="130" t="s">
        <v>4320</v>
      </c>
    </row>
    <row r="69" spans="1:105" ht="12" customHeight="1" x14ac:dyDescent="0.25">
      <c r="A69" s="97" t="s">
        <v>134</v>
      </c>
      <c r="B69" s="98"/>
      <c r="C69" s="98">
        <v>347.55065216591629</v>
      </c>
      <c r="D69" s="98">
        <v>354.76038870524013</v>
      </c>
      <c r="E69" s="98">
        <v>349.38099128943668</v>
      </c>
      <c r="F69" s="98">
        <v>340.22869618994042</v>
      </c>
      <c r="G69" s="98">
        <v>331.04437251624455</v>
      </c>
      <c r="H69" s="98">
        <v>300.83283256950136</v>
      </c>
      <c r="I69" s="98">
        <v>303.42779231488618</v>
      </c>
      <c r="J69" s="98">
        <v>307.79891543943478</v>
      </c>
      <c r="K69" s="98">
        <v>257.51767213374711</v>
      </c>
      <c r="L69" s="98">
        <v>317.50613563585296</v>
      </c>
      <c r="M69" s="98">
        <v>318.79608437381762</v>
      </c>
      <c r="N69" s="98">
        <v>257.38360945183672</v>
      </c>
      <c r="O69" s="98">
        <v>298.91764587400343</v>
      </c>
      <c r="P69" s="98">
        <v>320.48774466507814</v>
      </c>
      <c r="Q69" s="98">
        <v>245.9263438129932</v>
      </c>
      <c r="R69" s="98">
        <v>230.97658543682684</v>
      </c>
      <c r="S69" s="98">
        <v>214.0401248642888</v>
      </c>
      <c r="T69" s="98">
        <v>224.23613854706306</v>
      </c>
      <c r="U69" s="98">
        <v>274.60201225301023</v>
      </c>
      <c r="V69" s="98">
        <v>201.225903738119</v>
      </c>
      <c r="W69" s="98">
        <v>212.86815678773115</v>
      </c>
      <c r="DA69" s="63" t="s">
        <v>4321</v>
      </c>
    </row>
    <row r="70" spans="1:105" ht="12" customHeight="1" x14ac:dyDescent="0.25">
      <c r="A70" s="97" t="s">
        <v>133</v>
      </c>
      <c r="B70" s="98"/>
      <c r="C70" s="98">
        <v>173.03943037669418</v>
      </c>
      <c r="D70" s="98">
        <v>177.51355120887365</v>
      </c>
      <c r="E70" s="98">
        <v>174.52043774327512</v>
      </c>
      <c r="F70" s="98">
        <v>171.95995646159162</v>
      </c>
      <c r="G70" s="98">
        <v>167.3548149539576</v>
      </c>
      <c r="H70" s="98">
        <v>147.78102483723876</v>
      </c>
      <c r="I70" s="98">
        <v>151.60294480638964</v>
      </c>
      <c r="J70" s="98">
        <v>154.39369662931543</v>
      </c>
      <c r="K70" s="98">
        <v>121.52395067914019</v>
      </c>
      <c r="L70" s="98">
        <v>159.54461410469335</v>
      </c>
      <c r="M70" s="98">
        <v>161.52645698630329</v>
      </c>
      <c r="N70" s="98">
        <v>121.61696167605396</v>
      </c>
      <c r="O70" s="98">
        <v>0</v>
      </c>
      <c r="P70" s="98">
        <v>0</v>
      </c>
      <c r="Q70" s="98">
        <v>115.43764614776173</v>
      </c>
      <c r="R70" s="98">
        <v>107.56871907412115</v>
      </c>
      <c r="S70" s="98">
        <v>96.574618967131912</v>
      </c>
      <c r="T70" s="98">
        <v>105.80924416272585</v>
      </c>
      <c r="U70" s="98">
        <v>138.43317013039453</v>
      </c>
      <c r="V70" s="98">
        <v>98.5991815029478</v>
      </c>
      <c r="W70" s="98">
        <v>106.79090257704871</v>
      </c>
      <c r="DA70" s="63" t="s">
        <v>4322</v>
      </c>
    </row>
    <row r="71" spans="1:105" ht="12" customHeight="1" x14ac:dyDescent="0.25">
      <c r="A71" s="100" t="s">
        <v>217</v>
      </c>
      <c r="B71" s="101"/>
      <c r="C71" s="101">
        <v>173.03943037669418</v>
      </c>
      <c r="D71" s="101">
        <v>177.51355120887365</v>
      </c>
      <c r="E71" s="101">
        <v>174.52043774327512</v>
      </c>
      <c r="F71" s="101">
        <v>171.95995646159162</v>
      </c>
      <c r="G71" s="101">
        <v>167.3548149539576</v>
      </c>
      <c r="H71" s="101">
        <v>147.78102483723876</v>
      </c>
      <c r="I71" s="101">
        <v>151.60294480638964</v>
      </c>
      <c r="J71" s="101">
        <v>154.39369662931543</v>
      </c>
      <c r="K71" s="101">
        <v>121.52395067914019</v>
      </c>
      <c r="L71" s="101">
        <v>159.54461410469335</v>
      </c>
      <c r="M71" s="101">
        <v>161.52645698630329</v>
      </c>
      <c r="N71" s="101">
        <v>121.61696167605396</v>
      </c>
      <c r="O71" s="101">
        <v>0</v>
      </c>
      <c r="P71" s="101">
        <v>0</v>
      </c>
      <c r="Q71" s="101">
        <v>115.43764614776173</v>
      </c>
      <c r="R71" s="101">
        <v>107.56871907412115</v>
      </c>
      <c r="S71" s="101">
        <v>96.574618967131912</v>
      </c>
      <c r="T71" s="101">
        <v>105.80924416272585</v>
      </c>
      <c r="U71" s="101">
        <v>138.43317013039453</v>
      </c>
      <c r="V71" s="101">
        <v>98.5991815029478</v>
      </c>
      <c r="W71" s="101">
        <v>106.79090257704871</v>
      </c>
      <c r="DA71" s="131" t="s">
        <v>4323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4324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4325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4326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4327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4328</v>
      </c>
    </row>
    <row r="77" spans="1:105" ht="12" customHeight="1" x14ac:dyDescent="0.25">
      <c r="A77" s="121" t="s">
        <v>54</v>
      </c>
      <c r="B77" s="122"/>
      <c r="C77" s="122">
        <v>133.80293081084113</v>
      </c>
      <c r="D77" s="122">
        <v>23.647855130032497</v>
      </c>
      <c r="E77" s="122">
        <v>33.090637075025342</v>
      </c>
      <c r="F77" s="122">
        <v>36.360939924011944</v>
      </c>
      <c r="G77" s="122">
        <v>57.23752306574351</v>
      </c>
      <c r="H77" s="122">
        <v>76.520510790517363</v>
      </c>
      <c r="I77" s="122">
        <v>112.68592932773154</v>
      </c>
      <c r="J77" s="122">
        <v>133.0397012712217</v>
      </c>
      <c r="K77" s="122">
        <v>98.326710409278803</v>
      </c>
      <c r="L77" s="122">
        <v>96.00436829227985</v>
      </c>
      <c r="M77" s="122">
        <v>53.306920397028243</v>
      </c>
      <c r="N77" s="122">
        <v>83.422145533227251</v>
      </c>
      <c r="O77" s="122">
        <v>95.618994928518916</v>
      </c>
      <c r="P77" s="122">
        <v>91.323024589585245</v>
      </c>
      <c r="Q77" s="122">
        <v>155.63987807006427</v>
      </c>
      <c r="R77" s="122">
        <v>139.95481309784466</v>
      </c>
      <c r="S77" s="122">
        <v>126.89920800453579</v>
      </c>
      <c r="T77" s="122">
        <v>70.760224084222045</v>
      </c>
      <c r="U77" s="122">
        <v>95.046083294945987</v>
      </c>
      <c r="V77" s="122">
        <v>119.38094716077606</v>
      </c>
      <c r="W77" s="122">
        <v>80.016210731283209</v>
      </c>
      <c r="DA77" s="130" t="s">
        <v>4329</v>
      </c>
    </row>
    <row r="78" spans="1:105" ht="12" customHeight="1" x14ac:dyDescent="0.25">
      <c r="A78" s="97" t="s">
        <v>192</v>
      </c>
      <c r="B78" s="98"/>
      <c r="C78" s="98">
        <v>219.19178406409162</v>
      </c>
      <c r="D78" s="98">
        <v>180.97040599510225</v>
      </c>
      <c r="E78" s="98">
        <v>166.6916074213477</v>
      </c>
      <c r="F78" s="98">
        <v>174.36339098444799</v>
      </c>
      <c r="G78" s="98">
        <v>177.04411577830086</v>
      </c>
      <c r="H78" s="98">
        <v>171.5166975416399</v>
      </c>
      <c r="I78" s="98">
        <v>165.1299169047216</v>
      </c>
      <c r="J78" s="98">
        <v>180.31863094122264</v>
      </c>
      <c r="K78" s="98">
        <v>186.39590490198046</v>
      </c>
      <c r="L78" s="98">
        <v>188.76004734246388</v>
      </c>
      <c r="M78" s="98">
        <v>183.65031505775823</v>
      </c>
      <c r="N78" s="98">
        <v>228.2407876140112</v>
      </c>
      <c r="O78" s="98">
        <v>191.96919393590298</v>
      </c>
      <c r="P78" s="98">
        <v>164.81466544052091</v>
      </c>
      <c r="Q78" s="98">
        <v>171.71221016263658</v>
      </c>
      <c r="R78" s="98">
        <v>152.83820968586213</v>
      </c>
      <c r="S78" s="98">
        <v>166.949836091821</v>
      </c>
      <c r="T78" s="98">
        <v>146.8674089867913</v>
      </c>
      <c r="U78" s="98">
        <v>135.92807285977651</v>
      </c>
      <c r="V78" s="98">
        <v>120.72958561579867</v>
      </c>
      <c r="W78" s="98">
        <v>90.062358668363217</v>
      </c>
      <c r="DA78" s="63" t="s">
        <v>4330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4331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27.468646712284908</v>
      </c>
      <c r="D81" s="117">
        <f t="shared" si="28"/>
        <v>33.239518244623014</v>
      </c>
      <c r="E81" s="117">
        <f t="shared" si="28"/>
        <v>18.008560000712865</v>
      </c>
      <c r="F81" s="117">
        <f t="shared" si="28"/>
        <v>37.686489853188341</v>
      </c>
      <c r="G81" s="117">
        <f t="shared" si="28"/>
        <v>146.95233705421046</v>
      </c>
      <c r="H81" s="117">
        <f t="shared" si="28"/>
        <v>115.93296206738796</v>
      </c>
      <c r="I81" s="117">
        <f t="shared" si="28"/>
        <v>6.2493462377873481</v>
      </c>
      <c r="J81" s="117">
        <f t="shared" si="28"/>
        <v>12.744104577954699</v>
      </c>
      <c r="K81" s="117">
        <f t="shared" si="28"/>
        <v>58.873136638474286</v>
      </c>
      <c r="L81" s="117">
        <f t="shared" si="28"/>
        <v>10.817783063945031</v>
      </c>
      <c r="M81" s="117">
        <f t="shared" si="28"/>
        <v>8.0721829828336826</v>
      </c>
      <c r="N81" s="117">
        <f t="shared" si="28"/>
        <v>4.0560175689986231</v>
      </c>
      <c r="O81" s="117">
        <f t="shared" si="28"/>
        <v>12.142045337634114</v>
      </c>
      <c r="P81" s="117">
        <f t="shared" si="28"/>
        <v>20.143214716960021</v>
      </c>
      <c r="Q81" s="117">
        <f t="shared" si="28"/>
        <v>2.9340525438582268</v>
      </c>
      <c r="R81" s="117">
        <f t="shared" ref="R81:V81" si="29">R82+R85+R87+R100</f>
        <v>12.907629809999765</v>
      </c>
      <c r="S81" s="117">
        <f t="shared" si="29"/>
        <v>13.528298403608856</v>
      </c>
      <c r="T81" s="117">
        <f t="shared" si="29"/>
        <v>13.134757095081667</v>
      </c>
      <c r="U81" s="117">
        <f t="shared" si="29"/>
        <v>0</v>
      </c>
      <c r="V81" s="117">
        <f t="shared" si="29"/>
        <v>0</v>
      </c>
      <c r="W81" s="117">
        <f t="shared" ref="W81" si="30">W82+W85+W87+W100</f>
        <v>0</v>
      </c>
      <c r="DA81" s="129" t="s">
        <v>4332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4333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4334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4335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4336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4337</v>
      </c>
    </row>
    <row r="87" spans="1:105" ht="12" customHeight="1" x14ac:dyDescent="0.25">
      <c r="A87" s="121" t="s">
        <v>55</v>
      </c>
      <c r="B87" s="122"/>
      <c r="C87" s="122">
        <v>11.545183029890563</v>
      </c>
      <c r="D87" s="122">
        <v>33.239518244623014</v>
      </c>
      <c r="E87" s="122">
        <v>18.008560000712865</v>
      </c>
      <c r="F87" s="122">
        <v>15.413950810066334</v>
      </c>
      <c r="G87" s="122">
        <v>30.225872933397707</v>
      </c>
      <c r="H87" s="122">
        <v>51.704480360132798</v>
      </c>
      <c r="I87" s="122">
        <v>6.2493462377873481</v>
      </c>
      <c r="J87" s="122">
        <v>9.3714016073860531</v>
      </c>
      <c r="K87" s="122">
        <v>2.1655805394063692</v>
      </c>
      <c r="L87" s="122">
        <v>9.2105548521885225</v>
      </c>
      <c r="M87" s="122">
        <v>5.3331185085941915</v>
      </c>
      <c r="N87" s="122">
        <v>0</v>
      </c>
      <c r="O87" s="122">
        <v>0</v>
      </c>
      <c r="P87" s="122">
        <v>0</v>
      </c>
      <c r="Q87" s="122">
        <v>0</v>
      </c>
      <c r="R87" s="122">
        <v>0</v>
      </c>
      <c r="S87" s="122">
        <v>0</v>
      </c>
      <c r="T87" s="122">
        <v>0</v>
      </c>
      <c r="U87" s="122">
        <v>0</v>
      </c>
      <c r="V87" s="122">
        <v>0</v>
      </c>
      <c r="W87" s="122">
        <v>0</v>
      </c>
      <c r="DA87" s="130" t="s">
        <v>4338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4339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4340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4341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4342</v>
      </c>
    </row>
    <row r="92" spans="1:105" ht="12" customHeight="1" x14ac:dyDescent="0.25">
      <c r="A92" s="106" t="s">
        <v>124</v>
      </c>
      <c r="B92" s="101"/>
      <c r="C92" s="101">
        <v>424.8627354999727</v>
      </c>
      <c r="D92" s="101">
        <v>315.77542332391863</v>
      </c>
      <c r="E92" s="101">
        <v>137.80463304893323</v>
      </c>
      <c r="F92" s="101">
        <v>320.61017684937974</v>
      </c>
      <c r="G92" s="101">
        <v>462.02405769622209</v>
      </c>
      <c r="H92" s="101">
        <v>475.12225195797708</v>
      </c>
      <c r="I92" s="101">
        <v>202.3225844483654</v>
      </c>
      <c r="J92" s="101">
        <v>174.64884813764917</v>
      </c>
      <c r="K92" s="101">
        <v>445.02680084800886</v>
      </c>
      <c r="L92" s="101">
        <v>478.94885231380317</v>
      </c>
      <c r="M92" s="101">
        <v>243.32353195460999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4343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4344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4345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4346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4347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4348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4349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4350</v>
      </c>
    </row>
    <row r="100" spans="1:105" ht="12" customHeight="1" x14ac:dyDescent="0.25">
      <c r="A100" s="121" t="s">
        <v>54</v>
      </c>
      <c r="B100" s="122"/>
      <c r="C100" s="122">
        <v>15.923463682394344</v>
      </c>
      <c r="D100" s="122">
        <v>0</v>
      </c>
      <c r="E100" s="122">
        <v>0</v>
      </c>
      <c r="F100" s="122">
        <v>22.272539043122006</v>
      </c>
      <c r="G100" s="122">
        <v>116.72646412081275</v>
      </c>
      <c r="H100" s="122">
        <v>64.228481707255156</v>
      </c>
      <c r="I100" s="122">
        <v>0</v>
      </c>
      <c r="J100" s="122">
        <v>3.3727029705686462</v>
      </c>
      <c r="K100" s="122">
        <v>56.707556099067915</v>
      </c>
      <c r="L100" s="122">
        <v>1.6072282117565082</v>
      </c>
      <c r="M100" s="122">
        <v>2.7390644742394916</v>
      </c>
      <c r="N100" s="122">
        <v>4.0560175689986231</v>
      </c>
      <c r="O100" s="122">
        <v>12.142045337634114</v>
      </c>
      <c r="P100" s="122">
        <v>20.143214716960021</v>
      </c>
      <c r="Q100" s="122">
        <v>2.9340525438582268</v>
      </c>
      <c r="R100" s="122">
        <v>12.907629809999765</v>
      </c>
      <c r="S100" s="122">
        <v>13.528298403608856</v>
      </c>
      <c r="T100" s="122">
        <v>13.134757095081667</v>
      </c>
      <c r="U100" s="122">
        <v>0</v>
      </c>
      <c r="V100" s="122">
        <v>0</v>
      </c>
      <c r="W100" s="122">
        <v>0</v>
      </c>
      <c r="DA100" s="130" t="s">
        <v>4351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4352</v>
      </c>
    </row>
    <row r="102" spans="1:105" ht="12" customHeight="1" x14ac:dyDescent="0.25">
      <c r="A102" s="97" t="s">
        <v>50</v>
      </c>
      <c r="B102" s="98"/>
      <c r="C102" s="98">
        <v>266.35611977823265</v>
      </c>
      <c r="D102" s="98">
        <v>0</v>
      </c>
      <c r="E102" s="98">
        <v>0</v>
      </c>
      <c r="F102" s="98">
        <v>185.30752483877509</v>
      </c>
      <c r="G102" s="98">
        <v>247.32141902825671</v>
      </c>
      <c r="H102" s="98">
        <v>263.10462386104518</v>
      </c>
      <c r="I102" s="98">
        <v>0</v>
      </c>
      <c r="J102" s="98">
        <v>125.70983799392228</v>
      </c>
      <c r="K102" s="98">
        <v>287.73834020638168</v>
      </c>
      <c r="L102" s="98">
        <v>250.72760103401527</v>
      </c>
      <c r="M102" s="98">
        <v>166.62642218290242</v>
      </c>
      <c r="N102" s="98">
        <v>132.63177450625497</v>
      </c>
      <c r="O102" s="98">
        <v>190.47833623413518</v>
      </c>
      <c r="P102" s="98">
        <v>230.40738680091962</v>
      </c>
      <c r="Q102" s="98">
        <v>187.45335696872004</v>
      </c>
      <c r="R102" s="98">
        <v>185.91951399403507</v>
      </c>
      <c r="S102" s="98">
        <v>142.66205589260247</v>
      </c>
      <c r="T102" s="98">
        <v>157.61708514098001</v>
      </c>
      <c r="U102" s="98">
        <v>0</v>
      </c>
      <c r="V102" s="98">
        <v>0</v>
      </c>
      <c r="W102" s="98">
        <v>0</v>
      </c>
      <c r="DA102" s="63" t="s">
        <v>4353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4354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4355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4356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4357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4358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4359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4360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4361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4362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4363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4364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4365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4366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4367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4368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4369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4370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4371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4372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4373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4374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4375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4376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4377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4378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4379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4380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4381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4382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4383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4384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4385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4386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4387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4388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4389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4390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63.155084664783715</v>
      </c>
      <c r="E143" s="117">
        <f t="shared" si="49"/>
        <v>22.967438841488871</v>
      </c>
      <c r="F143" s="117">
        <f t="shared" si="49"/>
        <v>37.061504967755013</v>
      </c>
      <c r="G143" s="117">
        <f t="shared" si="49"/>
        <v>123.66070951412837</v>
      </c>
      <c r="H143" s="117">
        <f t="shared" si="49"/>
        <v>124.25416967850639</v>
      </c>
      <c r="I143" s="117">
        <f t="shared" si="49"/>
        <v>11.901328496962671</v>
      </c>
      <c r="J143" s="117">
        <f t="shared" si="49"/>
        <v>16.379570147214501</v>
      </c>
      <c r="K143" s="117">
        <f t="shared" si="49"/>
        <v>59.023249273103936</v>
      </c>
      <c r="L143" s="117">
        <f t="shared" si="49"/>
        <v>13.304134786494537</v>
      </c>
      <c r="M143" s="117">
        <f t="shared" si="49"/>
        <v>7.0681026575433172</v>
      </c>
      <c r="N143" s="117">
        <f t="shared" si="49"/>
        <v>4.6949300710178754</v>
      </c>
      <c r="O143" s="117">
        <f t="shared" si="49"/>
        <v>12.232553703109597</v>
      </c>
      <c r="P143" s="117">
        <f t="shared" si="49"/>
        <v>20.480656604526189</v>
      </c>
      <c r="Q143" s="117">
        <f t="shared" si="49"/>
        <v>2.8188474732138356</v>
      </c>
      <c r="R143" s="117">
        <f t="shared" ref="R143:V143" si="50">R144+R146+R148+R157</f>
        <v>12.890419636919765</v>
      </c>
      <c r="S143" s="117">
        <f t="shared" si="50"/>
        <v>14.131618744078546</v>
      </c>
      <c r="T143" s="117">
        <f t="shared" si="50"/>
        <v>12.966670624029433</v>
      </c>
      <c r="U143" s="117">
        <f t="shared" si="50"/>
        <v>17.961811456013162</v>
      </c>
      <c r="V143" s="117">
        <f t="shared" si="50"/>
        <v>13.495953689050042</v>
      </c>
      <c r="W143" s="117">
        <f t="shared" ref="W143" si="51">W144+W146+W148+W157</f>
        <v>0.20949682561455982</v>
      </c>
      <c r="DA143" s="129" t="s">
        <v>4391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4392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4393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4394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4395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63.155084664783715</v>
      </c>
      <c r="E148" s="122">
        <v>22.967438841488871</v>
      </c>
      <c r="F148" s="122">
        <v>0</v>
      </c>
      <c r="G148" s="122">
        <v>0</v>
      </c>
      <c r="H148" s="122">
        <v>67.874607422568133</v>
      </c>
      <c r="I148" s="122">
        <v>11.901328496962671</v>
      </c>
      <c r="J148" s="122">
        <v>12.044748147424079</v>
      </c>
      <c r="K148" s="122">
        <v>0</v>
      </c>
      <c r="L148" s="122">
        <v>13.304134786494537</v>
      </c>
      <c r="M148" s="122">
        <v>4.1952333095622416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4396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315.77542332391857</v>
      </c>
      <c r="E149" s="98">
        <v>137.80463304893323</v>
      </c>
      <c r="F149" s="98">
        <v>0</v>
      </c>
      <c r="G149" s="98">
        <v>0</v>
      </c>
      <c r="H149" s="98">
        <v>475.12225195797691</v>
      </c>
      <c r="I149" s="98">
        <v>202.3225844483654</v>
      </c>
      <c r="J149" s="98">
        <v>174.64884813764914</v>
      </c>
      <c r="K149" s="98">
        <v>0</v>
      </c>
      <c r="L149" s="98">
        <v>478.94885231380334</v>
      </c>
      <c r="M149" s="98">
        <v>243.32353195460999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4397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4398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4399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4400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4401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4402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4403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4404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37.061504967755013</v>
      </c>
      <c r="G157" s="122">
        <v>123.66070951412837</v>
      </c>
      <c r="H157" s="122">
        <v>56.379562255938254</v>
      </c>
      <c r="I157" s="122">
        <v>0</v>
      </c>
      <c r="J157" s="122">
        <v>4.3348219997904236</v>
      </c>
      <c r="K157" s="122">
        <v>59.023249273103936</v>
      </c>
      <c r="L157" s="122">
        <v>0</v>
      </c>
      <c r="M157" s="122">
        <v>2.8728693479810756</v>
      </c>
      <c r="N157" s="122">
        <v>4.6949300710178754</v>
      </c>
      <c r="O157" s="122">
        <v>12.232553703109597</v>
      </c>
      <c r="P157" s="122">
        <v>20.480656604526189</v>
      </c>
      <c r="Q157" s="122">
        <v>2.8188474732138356</v>
      </c>
      <c r="R157" s="122">
        <v>12.890419636919765</v>
      </c>
      <c r="S157" s="122">
        <v>14.131618744078546</v>
      </c>
      <c r="T157" s="122">
        <v>12.966670624029433</v>
      </c>
      <c r="U157" s="122">
        <v>17.961811456013162</v>
      </c>
      <c r="V157" s="122">
        <v>13.495953689050042</v>
      </c>
      <c r="W157" s="122">
        <v>0.20949682561455982</v>
      </c>
      <c r="DA157" s="130" t="s">
        <v>4405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185.30752483877507</v>
      </c>
      <c r="G158" s="98">
        <v>247.32141902825674</v>
      </c>
      <c r="H158" s="98">
        <v>263.10462386104518</v>
      </c>
      <c r="I158" s="98">
        <v>0</v>
      </c>
      <c r="J158" s="98">
        <v>125.70983799392229</v>
      </c>
      <c r="K158" s="98">
        <v>287.73834020638168</v>
      </c>
      <c r="L158" s="98">
        <v>0</v>
      </c>
      <c r="M158" s="98">
        <v>166.62642218290239</v>
      </c>
      <c r="N158" s="98">
        <v>132.63177450625497</v>
      </c>
      <c r="O158" s="98">
        <v>190.47833623413516</v>
      </c>
      <c r="P158" s="98">
        <v>230.40738680091962</v>
      </c>
      <c r="Q158" s="98">
        <v>187.45335696872007</v>
      </c>
      <c r="R158" s="98">
        <v>185.91951399403507</v>
      </c>
      <c r="S158" s="98">
        <v>142.66205589260247</v>
      </c>
      <c r="T158" s="98">
        <v>157.61708514097998</v>
      </c>
      <c r="U158" s="98">
        <v>194.64738537026508</v>
      </c>
      <c r="V158" s="98">
        <v>153.12716685652933</v>
      </c>
      <c r="W158" s="98">
        <v>78.980303256689055</v>
      </c>
      <c r="DA158" s="63" t="s">
        <v>4406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4407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28.05928780824647</v>
      </c>
      <c r="D161" s="117">
        <f t="shared" si="54"/>
        <v>36.840466054457167</v>
      </c>
      <c r="E161" s="117">
        <f t="shared" si="54"/>
        <v>20.385300746883619</v>
      </c>
      <c r="F161" s="117">
        <f t="shared" si="54"/>
        <v>39.548377209248002</v>
      </c>
      <c r="G161" s="117">
        <f t="shared" si="54"/>
        <v>149.79803067376065</v>
      </c>
      <c r="H161" s="117">
        <f t="shared" si="54"/>
        <v>0</v>
      </c>
      <c r="I161" s="117">
        <f t="shared" si="54"/>
        <v>8.0393079913257797</v>
      </c>
      <c r="J161" s="117">
        <f t="shared" si="54"/>
        <v>0</v>
      </c>
      <c r="K161" s="117">
        <f t="shared" si="54"/>
        <v>60.850719347470189</v>
      </c>
      <c r="L161" s="117">
        <f t="shared" si="54"/>
        <v>13.456664660181545</v>
      </c>
      <c r="M161" s="117">
        <f t="shared" si="54"/>
        <v>8.2252240072697038</v>
      </c>
      <c r="N161" s="117">
        <f t="shared" si="54"/>
        <v>4.1035245151106521</v>
      </c>
      <c r="O161" s="117">
        <f t="shared" si="54"/>
        <v>12.213878048601034</v>
      </c>
      <c r="P161" s="117">
        <f t="shared" si="54"/>
        <v>20.234076461270565</v>
      </c>
      <c r="Q161" s="117">
        <f t="shared" si="54"/>
        <v>0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12.44345409007737</v>
      </c>
      <c r="U161" s="117">
        <f t="shared" si="55"/>
        <v>18.106733522815357</v>
      </c>
      <c r="V161" s="117">
        <f t="shared" si="55"/>
        <v>13.177115248781456</v>
      </c>
      <c r="W161" s="117">
        <f t="shared" ref="W161" si="56">W162+W164+W166+W175</f>
        <v>0.23366953626239365</v>
      </c>
      <c r="DA161" s="129" t="s">
        <v>4408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4409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4410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4411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4412</v>
      </c>
    </row>
    <row r="166" spans="1:105" ht="12" customHeight="1" x14ac:dyDescent="0.25">
      <c r="A166" s="121" t="s">
        <v>55</v>
      </c>
      <c r="B166" s="122"/>
      <c r="C166" s="122">
        <v>11.640074945204731</v>
      </c>
      <c r="D166" s="122">
        <v>36.840466054457167</v>
      </c>
      <c r="E166" s="122">
        <v>20.385300746883619</v>
      </c>
      <c r="F166" s="122">
        <v>16.714274622479511</v>
      </c>
      <c r="G166" s="122">
        <v>32.86363590307856</v>
      </c>
      <c r="H166" s="122">
        <v>0</v>
      </c>
      <c r="I166" s="122">
        <v>8.0393079913257797</v>
      </c>
      <c r="J166" s="122">
        <v>0</v>
      </c>
      <c r="K166" s="122">
        <v>4.07291977497347</v>
      </c>
      <c r="L166" s="122">
        <v>11.899350368044804</v>
      </c>
      <c r="M166" s="122">
        <v>5.5449062241667155</v>
      </c>
      <c r="N166" s="122">
        <v>0</v>
      </c>
      <c r="O166" s="122">
        <v>0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0</v>
      </c>
      <c r="DA166" s="130" t="s">
        <v>4413</v>
      </c>
    </row>
    <row r="167" spans="1:105" ht="12" customHeight="1" x14ac:dyDescent="0.25">
      <c r="A167" s="97" t="s">
        <v>124</v>
      </c>
      <c r="B167" s="98"/>
      <c r="C167" s="98">
        <v>424.8627354999727</v>
      </c>
      <c r="D167" s="98">
        <v>315.77542332391857</v>
      </c>
      <c r="E167" s="98">
        <v>137.80463304893325</v>
      </c>
      <c r="F167" s="98">
        <v>320.61017684937974</v>
      </c>
      <c r="G167" s="98">
        <v>462.02405769622209</v>
      </c>
      <c r="H167" s="98">
        <v>0</v>
      </c>
      <c r="I167" s="98">
        <v>202.32258444836543</v>
      </c>
      <c r="J167" s="98">
        <v>0</v>
      </c>
      <c r="K167" s="98">
        <v>445.02680084800886</v>
      </c>
      <c r="L167" s="98">
        <v>478.94885231380334</v>
      </c>
      <c r="M167" s="98">
        <v>243.32353195460996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4414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210.47202119409096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4415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210.47202119409096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4416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4417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4418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4419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4420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4421</v>
      </c>
    </row>
    <row r="175" spans="1:105" ht="12" customHeight="1" x14ac:dyDescent="0.25">
      <c r="A175" s="121" t="s">
        <v>54</v>
      </c>
      <c r="B175" s="122"/>
      <c r="C175" s="122">
        <v>16.419212863041739</v>
      </c>
      <c r="D175" s="122">
        <v>0</v>
      </c>
      <c r="E175" s="122">
        <v>0</v>
      </c>
      <c r="F175" s="122">
        <v>22.834102586768495</v>
      </c>
      <c r="G175" s="122">
        <v>116.93439477068208</v>
      </c>
      <c r="H175" s="122">
        <v>0</v>
      </c>
      <c r="I175" s="122">
        <v>0</v>
      </c>
      <c r="J175" s="122">
        <v>0</v>
      </c>
      <c r="K175" s="122">
        <v>56.777799572496718</v>
      </c>
      <c r="L175" s="122">
        <v>1.5573142921367409</v>
      </c>
      <c r="M175" s="122">
        <v>2.6803177831029878</v>
      </c>
      <c r="N175" s="122">
        <v>4.1035245151106521</v>
      </c>
      <c r="O175" s="122">
        <v>12.213878048601034</v>
      </c>
      <c r="P175" s="122">
        <v>20.234076461270565</v>
      </c>
      <c r="Q175" s="122">
        <v>0</v>
      </c>
      <c r="R175" s="122">
        <v>0</v>
      </c>
      <c r="S175" s="122">
        <v>0</v>
      </c>
      <c r="T175" s="122">
        <v>12.44345409007737</v>
      </c>
      <c r="U175" s="122">
        <v>18.106733522815357</v>
      </c>
      <c r="V175" s="122">
        <v>13.177115248781456</v>
      </c>
      <c r="W175" s="122">
        <v>0.23366953626239365</v>
      </c>
      <c r="DA175" s="130" t="s">
        <v>4422</v>
      </c>
    </row>
    <row r="176" spans="1:105" ht="12" customHeight="1" x14ac:dyDescent="0.25">
      <c r="A176" s="97" t="s">
        <v>50</v>
      </c>
      <c r="B176" s="98"/>
      <c r="C176" s="98">
        <v>266.35611977823265</v>
      </c>
      <c r="D176" s="98">
        <v>0</v>
      </c>
      <c r="E176" s="98">
        <v>0</v>
      </c>
      <c r="F176" s="98">
        <v>185.30752483877509</v>
      </c>
      <c r="G176" s="98">
        <v>247.32141902825677</v>
      </c>
      <c r="H176" s="98">
        <v>0</v>
      </c>
      <c r="I176" s="98">
        <v>0</v>
      </c>
      <c r="J176" s="98">
        <v>0</v>
      </c>
      <c r="K176" s="98">
        <v>287.73834020638168</v>
      </c>
      <c r="L176" s="98">
        <v>250.72760103401527</v>
      </c>
      <c r="M176" s="98">
        <v>166.62642218290242</v>
      </c>
      <c r="N176" s="98">
        <v>132.631774506255</v>
      </c>
      <c r="O176" s="98">
        <v>190.47833623413516</v>
      </c>
      <c r="P176" s="98">
        <v>230.40738680091965</v>
      </c>
      <c r="Q176" s="98">
        <v>0</v>
      </c>
      <c r="R176" s="98">
        <v>0</v>
      </c>
      <c r="S176" s="98">
        <v>0</v>
      </c>
      <c r="T176" s="98">
        <v>157.61708514098004</v>
      </c>
      <c r="U176" s="98">
        <v>194.64738537026508</v>
      </c>
      <c r="V176" s="98">
        <v>153.12716685652933</v>
      </c>
      <c r="W176" s="98">
        <v>78.980303256689055</v>
      </c>
      <c r="DA176" s="63" t="s">
        <v>4423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4424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4425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143.45661792358845</v>
      </c>
      <c r="L3" s="118">
        <f t="shared" si="0"/>
        <v>156.53810077104251</v>
      </c>
      <c r="M3" s="118">
        <f t="shared" si="0"/>
        <v>138.17140109339422</v>
      </c>
      <c r="N3" s="118">
        <f t="shared" si="0"/>
        <v>113.59981697802651</v>
      </c>
      <c r="O3" s="118">
        <f t="shared" si="0"/>
        <v>145.20031440755315</v>
      </c>
      <c r="P3" s="118">
        <f t="shared" si="0"/>
        <v>114.27811886681604</v>
      </c>
      <c r="Q3" s="118">
        <f t="shared" si="0"/>
        <v>122.29230198516555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65.646476039421799</v>
      </c>
      <c r="W3" s="118">
        <f t="shared" ref="W3" si="2">W4+W7+W9+W19</f>
        <v>65.931849400326882</v>
      </c>
      <c r="DA3" s="129" t="s">
        <v>4426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128.72197492333461</v>
      </c>
      <c r="L4" s="123">
        <f t="shared" si="3"/>
        <v>141.62174560499008</v>
      </c>
      <c r="M4" s="123">
        <f t="shared" si="3"/>
        <v>121.19541701282071</v>
      </c>
      <c r="N4" s="123">
        <f t="shared" si="3"/>
        <v>98.969968283887894</v>
      </c>
      <c r="O4" s="123">
        <f t="shared" si="3"/>
        <v>127.26340786333937</v>
      </c>
      <c r="P4" s="123">
        <f t="shared" si="3"/>
        <v>93.429351854277556</v>
      </c>
      <c r="Q4" s="123">
        <f t="shared" si="3"/>
        <v>109.4145656449022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54.571915572700753</v>
      </c>
      <c r="W4" s="123">
        <f t="shared" ref="W4" si="5">SUM(W5:W6)</f>
        <v>55.466288149966068</v>
      </c>
      <c r="DA4" s="130" t="s">
        <v>4427</v>
      </c>
    </row>
    <row r="5" spans="1:105" ht="12" customHeight="1" x14ac:dyDescent="0.25">
      <c r="A5" s="97" t="s">
        <v>51</v>
      </c>
      <c r="B5" s="98"/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127.93057913090912</v>
      </c>
      <c r="L5" s="99">
        <v>140.76002643703904</v>
      </c>
      <c r="M5" s="99">
        <v>120.45605422436034</v>
      </c>
      <c r="N5" s="99">
        <v>98.377172000070658</v>
      </c>
      <c r="O5" s="99">
        <v>126.49547885391404</v>
      </c>
      <c r="P5" s="99">
        <v>92.859351550475296</v>
      </c>
      <c r="Q5" s="99">
        <v>108.75276303284608</v>
      </c>
      <c r="R5" s="99">
        <v>0</v>
      </c>
      <c r="S5" s="99">
        <v>0</v>
      </c>
      <c r="T5" s="99">
        <v>0</v>
      </c>
      <c r="U5" s="99">
        <v>0</v>
      </c>
      <c r="V5" s="99">
        <v>54.207387726957826</v>
      </c>
      <c r="W5" s="99">
        <v>55.092311786740602</v>
      </c>
      <c r="DA5" s="63" t="s">
        <v>4428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0.79139579242548286</v>
      </c>
      <c r="L6" s="99">
        <v>0.86171916795103598</v>
      </c>
      <c r="M6" s="99">
        <v>0.73936278846036685</v>
      </c>
      <c r="N6" s="99">
        <v>0.59279628381723126</v>
      </c>
      <c r="O6" s="99">
        <v>0.76792900942532882</v>
      </c>
      <c r="P6" s="99">
        <v>0.57000030380225697</v>
      </c>
      <c r="Q6" s="99">
        <v>0.66180261205612734</v>
      </c>
      <c r="R6" s="99">
        <v>0</v>
      </c>
      <c r="S6" s="99">
        <v>0</v>
      </c>
      <c r="T6" s="99">
        <v>0</v>
      </c>
      <c r="U6" s="99">
        <v>0</v>
      </c>
      <c r="V6" s="99">
        <v>0.3645278457429238</v>
      </c>
      <c r="W6" s="99">
        <v>0.37397636322546912</v>
      </c>
      <c r="DA6" s="63" t="s">
        <v>4429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0.31649107173464291</v>
      </c>
      <c r="L7" s="123">
        <f t="shared" si="6"/>
        <v>1.4660222273650552</v>
      </c>
      <c r="M7" s="123">
        <f t="shared" si="6"/>
        <v>1.0084314006309474</v>
      </c>
      <c r="N7" s="123">
        <f t="shared" si="6"/>
        <v>0.39018070350313105</v>
      </c>
      <c r="O7" s="123">
        <f t="shared" si="6"/>
        <v>0.41920790314560763</v>
      </c>
      <c r="P7" s="123">
        <f t="shared" si="6"/>
        <v>0.26317627876979266</v>
      </c>
      <c r="Q7" s="123">
        <f t="shared" si="6"/>
        <v>1.0405718038011493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0.75172914983262273</v>
      </c>
      <c r="W7" s="123">
        <f t="shared" si="6"/>
        <v>0.42973615583630848</v>
      </c>
      <c r="DA7" s="130" t="s">
        <v>4430</v>
      </c>
    </row>
    <row r="8" spans="1:105" ht="12" customHeight="1" x14ac:dyDescent="0.25">
      <c r="A8" s="97" t="s">
        <v>53</v>
      </c>
      <c r="B8" s="98"/>
      <c r="C8" s="99">
        <f>RES_hhdet_in_fech!C8/RES_summary!C$21</f>
        <v>0</v>
      </c>
      <c r="D8" s="99">
        <f>RES_hhdet_in_fech!D8/RES_summary!D$21</f>
        <v>0</v>
      </c>
      <c r="E8" s="99">
        <f>RES_hhdet_in_fech!E8/RES_summary!E$21</f>
        <v>0</v>
      </c>
      <c r="F8" s="99">
        <f>RES_hhdet_in_fech!F8/RES_summary!F$21</f>
        <v>0</v>
      </c>
      <c r="G8" s="99">
        <f>RES_hhdet_in_fech!G8/RES_summary!G$21</f>
        <v>0</v>
      </c>
      <c r="H8" s="99">
        <f>RES_hhdet_in_fech!H8/RES_summary!H$21</f>
        <v>0</v>
      </c>
      <c r="I8" s="99">
        <f>RES_hhdet_in_fech!I8/RES_summary!I$21</f>
        <v>0</v>
      </c>
      <c r="J8" s="99">
        <f>RES_hhdet_in_fech!J8/RES_summary!J$21</f>
        <v>0</v>
      </c>
      <c r="K8" s="99">
        <f>RES_hhdet_in_fech!K8/RES_summary!K$21</f>
        <v>0.31649107173464291</v>
      </c>
      <c r="L8" s="99">
        <f>RES_hhdet_in_fech!L8/RES_summary!L$21</f>
        <v>1.4660222273650552</v>
      </c>
      <c r="M8" s="99">
        <f>RES_hhdet_in_fech!M8/RES_summary!M$21</f>
        <v>1.0084314006309474</v>
      </c>
      <c r="N8" s="99">
        <f>RES_hhdet_in_fech!N8/RES_summary!N$21</f>
        <v>0.39018070350313105</v>
      </c>
      <c r="O8" s="99">
        <f>RES_hhdet_in_fech!O8/RES_summary!O$21</f>
        <v>0.41920790314560763</v>
      </c>
      <c r="P8" s="99">
        <f>RES_hhdet_in_fech!P8/RES_summary!P$21</f>
        <v>0.26317627876979266</v>
      </c>
      <c r="Q8" s="99">
        <f>RES_hhdet_in_fech!Q8/RES_summary!Q$21</f>
        <v>1.0405718038011493</v>
      </c>
      <c r="R8" s="99">
        <f>RES_hhdet_in_fech!R8/RES_summary!R$21</f>
        <v>0</v>
      </c>
      <c r="S8" s="99">
        <f>RES_hhdet_in_fech!S8/RES_summary!S$21</f>
        <v>0</v>
      </c>
      <c r="T8" s="99">
        <f>RES_hhdet_in_fech!T8/RES_summary!T$21</f>
        <v>0</v>
      </c>
      <c r="U8" s="99">
        <f>RES_hhdet_in_fech!U8/RES_summary!U$21</f>
        <v>0</v>
      </c>
      <c r="V8" s="99">
        <f>RES_hhdet_in_fech!V8/RES_summary!V$21</f>
        <v>0.75172914983262273</v>
      </c>
      <c r="W8" s="99">
        <f>RES_hhdet_in_fech!W8/RES_summary!W$21</f>
        <v>0.42973615583630848</v>
      </c>
      <c r="DA8" s="63" t="s">
        <v>4431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8.1929596815706685</v>
      </c>
      <c r="L9" s="123">
        <v>8.8418665614481533</v>
      </c>
      <c r="M9" s="123">
        <v>9.8454570920385134</v>
      </c>
      <c r="N9" s="123">
        <v>8.2156979825981757</v>
      </c>
      <c r="O9" s="123">
        <v>11.400442932453396</v>
      </c>
      <c r="P9" s="123">
        <v>14.085038825884631</v>
      </c>
      <c r="Q9" s="123">
        <v>7.5142108731218968</v>
      </c>
      <c r="R9" s="123">
        <v>0</v>
      </c>
      <c r="S9" s="123">
        <v>0</v>
      </c>
      <c r="T9" s="123">
        <v>0</v>
      </c>
      <c r="U9" s="123">
        <v>0</v>
      </c>
      <c r="V9" s="123">
        <v>7.6052716123166384</v>
      </c>
      <c r="W9" s="123">
        <v>7.7361800352534358</v>
      </c>
      <c r="DA9" s="130" t="s">
        <v>4432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4433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16.033752017240019</v>
      </c>
      <c r="M11" s="99">
        <v>8.0764302732510664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4434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4435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4436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4437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9.1031521925549459</v>
      </c>
      <c r="M15" s="102">
        <v>10.661758938207788</v>
      </c>
      <c r="N15" s="102">
        <v>8.9610020569817674</v>
      </c>
      <c r="O15" s="102">
        <v>12.034210427504187</v>
      </c>
      <c r="P15" s="102">
        <v>14.684392857095787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8.3598292027958792</v>
      </c>
      <c r="DA15" s="131" t="s">
        <v>4438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8.1929596815706685</v>
      </c>
      <c r="L16" s="105">
        <v>7.6653555992059141</v>
      </c>
      <c r="M16" s="105">
        <v>9.1024417822244832</v>
      </c>
      <c r="N16" s="105">
        <v>7.5946112539451835</v>
      </c>
      <c r="O16" s="105">
        <v>10.522918708536915</v>
      </c>
      <c r="P16" s="105">
        <v>13.086115440532701</v>
      </c>
      <c r="Q16" s="105">
        <v>7.5142108731218968</v>
      </c>
      <c r="R16" s="105">
        <v>0</v>
      </c>
      <c r="S16" s="105">
        <v>0</v>
      </c>
      <c r="T16" s="105">
        <v>0</v>
      </c>
      <c r="U16" s="105">
        <v>0</v>
      </c>
      <c r="V16" s="105">
        <v>7.6052716123166384</v>
      </c>
      <c r="W16" s="105">
        <v>7.5282969794059555</v>
      </c>
      <c r="DA16" s="132" t="s">
        <v>4439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4.5429241805797345</v>
      </c>
      <c r="L17" s="99">
        <v>4.1389629687021543</v>
      </c>
      <c r="M17" s="99">
        <v>5.2130523427025137</v>
      </c>
      <c r="N17" s="99">
        <v>4.0888857151241602</v>
      </c>
      <c r="O17" s="99">
        <v>6.4783175141417519</v>
      </c>
      <c r="P17" s="99">
        <v>8.5583530125880571</v>
      </c>
      <c r="Q17" s="99">
        <v>3.6992686150579206</v>
      </c>
      <c r="R17" s="99">
        <v>0</v>
      </c>
      <c r="S17" s="99">
        <v>0</v>
      </c>
      <c r="T17" s="99">
        <v>0</v>
      </c>
      <c r="U17" s="99">
        <v>0</v>
      </c>
      <c r="V17" s="99">
        <v>4.0616518055061226</v>
      </c>
      <c r="W17" s="99">
        <v>4.1765793563763269</v>
      </c>
      <c r="DA17" s="63" t="s">
        <v>4440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3.6500355009909353</v>
      </c>
      <c r="L18" s="99">
        <v>3.5263926305037603</v>
      </c>
      <c r="M18" s="99">
        <v>3.8893894395219677</v>
      </c>
      <c r="N18" s="99">
        <v>3.5057255388210229</v>
      </c>
      <c r="O18" s="99">
        <v>4.0446011943951614</v>
      </c>
      <c r="P18" s="99">
        <v>4.5277624279446442</v>
      </c>
      <c r="Q18" s="99">
        <v>3.8149422580639762</v>
      </c>
      <c r="R18" s="99">
        <v>0</v>
      </c>
      <c r="S18" s="99">
        <v>0</v>
      </c>
      <c r="T18" s="99">
        <v>0</v>
      </c>
      <c r="U18" s="99">
        <v>0</v>
      </c>
      <c r="V18" s="99">
        <v>3.5436198068105158</v>
      </c>
      <c r="W18" s="99">
        <v>3.3517176230296286</v>
      </c>
      <c r="DA18" s="63" t="s">
        <v>4441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6.225192246948521</v>
      </c>
      <c r="L19" s="123">
        <v>4.6084663772392522</v>
      </c>
      <c r="M19" s="123">
        <v>6.1220955879040551</v>
      </c>
      <c r="N19" s="123">
        <v>6.0239700080373124</v>
      </c>
      <c r="O19" s="123">
        <v>6.117255708614767</v>
      </c>
      <c r="P19" s="123">
        <v>6.5005519078840743</v>
      </c>
      <c r="Q19" s="123">
        <v>4.3229536633403089</v>
      </c>
      <c r="R19" s="123">
        <v>0</v>
      </c>
      <c r="S19" s="123">
        <v>0</v>
      </c>
      <c r="T19" s="123">
        <v>0</v>
      </c>
      <c r="U19" s="123">
        <v>0</v>
      </c>
      <c r="V19" s="123">
        <v>2.7175597045717899</v>
      </c>
      <c r="W19" s="123">
        <v>2.299645059271068</v>
      </c>
      <c r="DA19" s="130" t="s">
        <v>4442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4443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9.669230937448356</v>
      </c>
      <c r="L21" s="99">
        <v>0</v>
      </c>
      <c r="M21" s="99">
        <v>0</v>
      </c>
      <c r="N21" s="99">
        <v>4.3826968544888247</v>
      </c>
      <c r="O21" s="99">
        <v>6.2782553355479731</v>
      </c>
      <c r="P21" s="99">
        <v>7.5709526865937899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4444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5.3641825743235625</v>
      </c>
      <c r="L22" s="110">
        <v>4.6084663772392522</v>
      </c>
      <c r="M22" s="110">
        <v>6.1220955879040551</v>
      </c>
      <c r="N22" s="110">
        <v>6.075259794085702</v>
      </c>
      <c r="O22" s="110">
        <v>6.1061522860676503</v>
      </c>
      <c r="P22" s="110">
        <v>6.3476375109255443</v>
      </c>
      <c r="Q22" s="110">
        <v>4.3229536633403089</v>
      </c>
      <c r="R22" s="110">
        <v>0</v>
      </c>
      <c r="S22" s="110">
        <v>0</v>
      </c>
      <c r="T22" s="110">
        <v>0</v>
      </c>
      <c r="U22" s="110">
        <v>0</v>
      </c>
      <c r="V22" s="110">
        <v>2.7175597045717899</v>
      </c>
      <c r="W22" s="110">
        <v>2.299645059271068</v>
      </c>
      <c r="DA22" s="60" t="s">
        <v>4445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0</v>
      </c>
      <c r="D24" s="118">
        <f t="shared" si="7"/>
        <v>0</v>
      </c>
      <c r="E24" s="118">
        <f t="shared" si="7"/>
        <v>0</v>
      </c>
      <c r="F24" s="118">
        <f t="shared" si="7"/>
        <v>0</v>
      </c>
      <c r="G24" s="118">
        <f t="shared" si="7"/>
        <v>0</v>
      </c>
      <c r="H24" s="118">
        <f t="shared" si="7"/>
        <v>0</v>
      </c>
      <c r="I24" s="118">
        <f t="shared" si="7"/>
        <v>0</v>
      </c>
      <c r="J24" s="118">
        <f t="shared" si="7"/>
        <v>0</v>
      </c>
      <c r="K24" s="118">
        <f t="shared" si="7"/>
        <v>0</v>
      </c>
      <c r="L24" s="118">
        <f t="shared" si="7"/>
        <v>0</v>
      </c>
      <c r="M24" s="118">
        <f t="shared" si="7"/>
        <v>0</v>
      </c>
      <c r="N24" s="118">
        <f t="shared" si="7"/>
        <v>23.161811311947641</v>
      </c>
      <c r="O24" s="118">
        <f t="shared" si="7"/>
        <v>32.647030262660408</v>
      </c>
      <c r="P24" s="118">
        <f t="shared" si="7"/>
        <v>0</v>
      </c>
      <c r="Q24" s="118">
        <f t="shared" si="7"/>
        <v>0</v>
      </c>
      <c r="R24" s="118">
        <f t="shared" ref="R24:V24" si="8">R25+R28+R30+R39</f>
        <v>118.01311279861963</v>
      </c>
      <c r="S24" s="118">
        <f t="shared" si="8"/>
        <v>81.309418038215398</v>
      </c>
      <c r="T24" s="118">
        <f t="shared" si="8"/>
        <v>89.864146935316214</v>
      </c>
      <c r="U24" s="118">
        <f t="shared" si="8"/>
        <v>135.22117681847934</v>
      </c>
      <c r="V24" s="118">
        <f t="shared" si="8"/>
        <v>0</v>
      </c>
      <c r="W24" s="118">
        <f t="shared" ref="W24" si="9">W25+W28+W30+W39</f>
        <v>0</v>
      </c>
      <c r="DA24" s="129" t="s">
        <v>4446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0</v>
      </c>
      <c r="D25" s="123">
        <f t="shared" si="10"/>
        <v>0</v>
      </c>
      <c r="E25" s="123">
        <f t="shared" si="10"/>
        <v>0</v>
      </c>
      <c r="F25" s="123">
        <f t="shared" si="10"/>
        <v>0</v>
      </c>
      <c r="G25" s="123">
        <f t="shared" si="10"/>
        <v>0</v>
      </c>
      <c r="H25" s="123">
        <f t="shared" si="10"/>
        <v>0</v>
      </c>
      <c r="I25" s="123">
        <f t="shared" si="10"/>
        <v>0</v>
      </c>
      <c r="J25" s="123">
        <f t="shared" si="10"/>
        <v>0</v>
      </c>
      <c r="K25" s="123">
        <f t="shared" si="10"/>
        <v>0</v>
      </c>
      <c r="L25" s="123">
        <f t="shared" si="10"/>
        <v>0</v>
      </c>
      <c r="M25" s="123">
        <f t="shared" si="10"/>
        <v>0</v>
      </c>
      <c r="N25" s="123">
        <f t="shared" si="10"/>
        <v>8.4819965920851104</v>
      </c>
      <c r="O25" s="123">
        <f t="shared" si="10"/>
        <v>14.660792431810316</v>
      </c>
      <c r="P25" s="123">
        <f t="shared" si="10"/>
        <v>0</v>
      </c>
      <c r="Q25" s="123">
        <f t="shared" si="10"/>
        <v>0</v>
      </c>
      <c r="R25" s="123">
        <f t="shared" ref="R25:V25" si="11">SUM(R26:R27)</f>
        <v>106.21803565944862</v>
      </c>
      <c r="S25" s="123">
        <f t="shared" si="11"/>
        <v>70.049425923156875</v>
      </c>
      <c r="T25" s="123">
        <f t="shared" si="11"/>
        <v>77.501323827072255</v>
      </c>
      <c r="U25" s="123">
        <f t="shared" si="11"/>
        <v>121.34305506419925</v>
      </c>
      <c r="V25" s="123">
        <f t="shared" si="11"/>
        <v>0</v>
      </c>
      <c r="W25" s="123">
        <f t="shared" ref="W25" si="12">SUM(W26:W27)</f>
        <v>0</v>
      </c>
      <c r="DA25" s="130" t="s">
        <v>4447</v>
      </c>
    </row>
    <row r="26" spans="1:105" ht="12" customHeight="1" x14ac:dyDescent="0.25">
      <c r="A26" s="97" t="s">
        <v>74</v>
      </c>
      <c r="B26" s="98"/>
      <c r="C26" s="99">
        <v>0</v>
      </c>
      <c r="D26" s="99">
        <v>0</v>
      </c>
      <c r="E26" s="99">
        <v>0</v>
      </c>
      <c r="F26" s="99">
        <v>0</v>
      </c>
      <c r="G26" s="99">
        <v>0</v>
      </c>
      <c r="H26" s="99">
        <v>0</v>
      </c>
      <c r="I26" s="99">
        <v>0</v>
      </c>
      <c r="J26" s="99">
        <v>0</v>
      </c>
      <c r="K26" s="99">
        <v>0</v>
      </c>
      <c r="L26" s="99">
        <v>0</v>
      </c>
      <c r="M26" s="99">
        <v>0</v>
      </c>
      <c r="N26" s="99">
        <v>8.3715570431946826</v>
      </c>
      <c r="O26" s="99">
        <v>14.462497992984799</v>
      </c>
      <c r="P26" s="99">
        <v>0</v>
      </c>
      <c r="Q26" s="99">
        <v>0</v>
      </c>
      <c r="R26" s="99">
        <v>104.6795742593106</v>
      </c>
      <c r="S26" s="99">
        <v>69.03923232232431</v>
      </c>
      <c r="T26" s="99">
        <v>76.366799823343712</v>
      </c>
      <c r="U26" s="99">
        <v>119.53611248472514</v>
      </c>
      <c r="V26" s="99">
        <v>0</v>
      </c>
      <c r="W26" s="99">
        <v>0</v>
      </c>
      <c r="DA26" s="63" t="s">
        <v>4448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0.1104395488904269</v>
      </c>
      <c r="O27" s="99">
        <v>0.19829443882551659</v>
      </c>
      <c r="P27" s="99">
        <v>0</v>
      </c>
      <c r="Q27" s="99">
        <v>0</v>
      </c>
      <c r="R27" s="99">
        <v>1.5384614001380201</v>
      </c>
      <c r="S27" s="99">
        <v>1.0101936008325709</v>
      </c>
      <c r="T27" s="99">
        <v>1.1345240037285376</v>
      </c>
      <c r="U27" s="99">
        <v>1.8069425794741114</v>
      </c>
      <c r="V27" s="99">
        <v>0</v>
      </c>
      <c r="W27" s="99">
        <v>0</v>
      </c>
      <c r="DA27" s="63" t="s">
        <v>4449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0.4517881830036255</v>
      </c>
      <c r="O28" s="123">
        <f t="shared" si="13"/>
        <v>0.43318149991712784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4450</v>
      </c>
    </row>
    <row r="29" spans="1:105" ht="12" customHeight="1" x14ac:dyDescent="0.25">
      <c r="A29" s="97" t="s">
        <v>53</v>
      </c>
      <c r="B29" s="98"/>
      <c r="C29" s="99">
        <f>RES_hhdet_in_fech!C29/RES_summary!C$21</f>
        <v>0</v>
      </c>
      <c r="D29" s="99">
        <f>RES_hhdet_in_fech!D29/RES_summary!D$21</f>
        <v>0</v>
      </c>
      <c r="E29" s="99">
        <f>RES_hhdet_in_fech!E29/RES_summary!E$21</f>
        <v>0</v>
      </c>
      <c r="F29" s="99">
        <f>RES_hhdet_in_fech!F29/RES_summary!F$21</f>
        <v>0</v>
      </c>
      <c r="G29" s="99">
        <f>RES_hhdet_in_fech!G29/RES_summary!G$21</f>
        <v>0</v>
      </c>
      <c r="H29" s="99">
        <f>RES_hhdet_in_fech!H29/RES_summary!H$21</f>
        <v>0</v>
      </c>
      <c r="I29" s="99">
        <f>RES_hhdet_in_fech!I29/RES_summary!I$21</f>
        <v>0</v>
      </c>
      <c r="J29" s="99">
        <f>RES_hhdet_in_fech!J29/RES_summary!J$21</f>
        <v>0</v>
      </c>
      <c r="K29" s="99">
        <f>RES_hhdet_in_fech!K29/RES_summary!K$21</f>
        <v>0</v>
      </c>
      <c r="L29" s="99">
        <f>RES_hhdet_in_fech!L29/RES_summary!L$21</f>
        <v>0</v>
      </c>
      <c r="M29" s="99">
        <f>RES_hhdet_in_fech!M29/RES_summary!M$21</f>
        <v>0</v>
      </c>
      <c r="N29" s="99">
        <f>RES_hhdet_in_fech!N29/RES_summary!N$21</f>
        <v>0.4517881830036255</v>
      </c>
      <c r="O29" s="99">
        <f>RES_hhdet_in_fech!O29/RES_summary!O$21</f>
        <v>0.43318149991712784</v>
      </c>
      <c r="P29" s="99">
        <f>RES_hhdet_in_fech!P29/RES_summary!P$21</f>
        <v>0</v>
      </c>
      <c r="Q29" s="99">
        <f>RES_hhdet_in_fech!Q29/RES_summary!Q$21</f>
        <v>0</v>
      </c>
      <c r="R29" s="99">
        <f>RES_hhdet_in_fech!R29/RES_summary!R$21</f>
        <v>0</v>
      </c>
      <c r="S29" s="99">
        <f>RES_hhdet_in_fech!S29/RES_summary!S$21</f>
        <v>0</v>
      </c>
      <c r="T29" s="99">
        <f>RES_hhdet_in_fech!T29/RES_summary!T$21</f>
        <v>0</v>
      </c>
      <c r="U29" s="99">
        <f>RES_hhdet_in_fech!U29/RES_summary!U$21</f>
        <v>0</v>
      </c>
      <c r="V29" s="99">
        <f>RES_hhdet_in_fech!V29/RES_summary!V$21</f>
        <v>0</v>
      </c>
      <c r="W29" s="99">
        <f>RES_hhdet_in_fech!W29/RES_summary!W$21</f>
        <v>0</v>
      </c>
      <c r="DA29" s="63" t="s">
        <v>4451</v>
      </c>
    </row>
    <row r="30" spans="1:105" ht="12" customHeight="1" x14ac:dyDescent="0.25">
      <c r="A30" s="121" t="s">
        <v>55</v>
      </c>
      <c r="B30" s="122"/>
      <c r="C30" s="123">
        <v>0</v>
      </c>
      <c r="D30" s="123">
        <v>0</v>
      </c>
      <c r="E30" s="123">
        <v>0</v>
      </c>
      <c r="F30" s="123">
        <v>0</v>
      </c>
      <c r="G30" s="123">
        <v>0</v>
      </c>
      <c r="H30" s="123">
        <v>0</v>
      </c>
      <c r="I30" s="123">
        <v>0</v>
      </c>
      <c r="J30" s="123">
        <v>0</v>
      </c>
      <c r="K30" s="123">
        <v>0</v>
      </c>
      <c r="L30" s="123">
        <v>0</v>
      </c>
      <c r="M30" s="123">
        <v>0</v>
      </c>
      <c r="N30" s="123">
        <v>8.2418490027519855</v>
      </c>
      <c r="O30" s="123">
        <v>11.42969373991728</v>
      </c>
      <c r="P30" s="123">
        <v>0</v>
      </c>
      <c r="Q30" s="123">
        <v>0</v>
      </c>
      <c r="R30" s="123">
        <v>7.4536489539806157</v>
      </c>
      <c r="S30" s="123">
        <v>7.5058456803409062</v>
      </c>
      <c r="T30" s="123">
        <v>8.04327090058006</v>
      </c>
      <c r="U30" s="123">
        <v>9.2496753318190805</v>
      </c>
      <c r="V30" s="123">
        <v>0</v>
      </c>
      <c r="W30" s="123">
        <v>0</v>
      </c>
      <c r="DA30" s="130" t="s">
        <v>4452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DA31" s="63" t="s">
        <v>4453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4454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4455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4456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8.9610020569817657</v>
      </c>
      <c r="O35" s="102">
        <v>12.034210427504188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9.2496753318190805</v>
      </c>
      <c r="V35" s="102">
        <v>0</v>
      </c>
      <c r="W35" s="102">
        <v>0</v>
      </c>
      <c r="DA35" s="131" t="s">
        <v>4457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7.5946112539451844</v>
      </c>
      <c r="O36" s="105">
        <v>10.522918708536913</v>
      </c>
      <c r="P36" s="105">
        <v>0</v>
      </c>
      <c r="Q36" s="105">
        <v>0</v>
      </c>
      <c r="R36" s="105">
        <v>7.4536489539806157</v>
      </c>
      <c r="S36" s="105">
        <v>7.5058456803409062</v>
      </c>
      <c r="T36" s="105">
        <v>8.04327090058006</v>
      </c>
      <c r="U36" s="105">
        <v>0</v>
      </c>
      <c r="V36" s="105">
        <v>0</v>
      </c>
      <c r="W36" s="105">
        <v>0</v>
      </c>
      <c r="DA36" s="132" t="s">
        <v>4458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4.088885715124162</v>
      </c>
      <c r="O37" s="99">
        <v>6.4783175141417519</v>
      </c>
      <c r="P37" s="99">
        <v>0</v>
      </c>
      <c r="Q37" s="99">
        <v>0</v>
      </c>
      <c r="R37" s="99">
        <v>3.5944231915385019</v>
      </c>
      <c r="S37" s="99">
        <v>3.6051071647483477</v>
      </c>
      <c r="T37" s="99">
        <v>4.3271409627590689</v>
      </c>
      <c r="U37" s="99">
        <v>0</v>
      </c>
      <c r="V37" s="99">
        <v>0</v>
      </c>
      <c r="W37" s="99">
        <v>0</v>
      </c>
      <c r="DA37" s="63" t="s">
        <v>4459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3.5057255388210238</v>
      </c>
      <c r="O38" s="99">
        <v>4.0446011943951623</v>
      </c>
      <c r="P38" s="99">
        <v>0</v>
      </c>
      <c r="Q38" s="99">
        <v>0</v>
      </c>
      <c r="R38" s="99">
        <v>3.8592257624421133</v>
      </c>
      <c r="S38" s="99">
        <v>3.9007385155925589</v>
      </c>
      <c r="T38" s="99">
        <v>3.7161299378209911</v>
      </c>
      <c r="U38" s="99">
        <v>0</v>
      </c>
      <c r="V38" s="99">
        <v>0</v>
      </c>
      <c r="W38" s="99">
        <v>0</v>
      </c>
      <c r="DA38" s="63" t="s">
        <v>4460</v>
      </c>
    </row>
    <row r="39" spans="1:105" ht="12" customHeight="1" x14ac:dyDescent="0.25">
      <c r="A39" s="121" t="s">
        <v>54</v>
      </c>
      <c r="B39" s="122"/>
      <c r="C39" s="123">
        <v>0</v>
      </c>
      <c r="D39" s="123">
        <v>0</v>
      </c>
      <c r="E39" s="123">
        <v>0</v>
      </c>
      <c r="F39" s="123">
        <v>0</v>
      </c>
      <c r="G39" s="123">
        <v>0</v>
      </c>
      <c r="H39" s="123">
        <v>0</v>
      </c>
      <c r="I39" s="123">
        <v>0</v>
      </c>
      <c r="J39" s="123">
        <v>0</v>
      </c>
      <c r="K39" s="123">
        <v>0</v>
      </c>
      <c r="L39" s="123">
        <v>0</v>
      </c>
      <c r="M39" s="123">
        <v>0</v>
      </c>
      <c r="N39" s="123">
        <v>5.9861775341069192</v>
      </c>
      <c r="O39" s="123">
        <v>6.123362591015681</v>
      </c>
      <c r="P39" s="123">
        <v>0</v>
      </c>
      <c r="Q39" s="123">
        <v>0</v>
      </c>
      <c r="R39" s="123">
        <v>4.3414281851903933</v>
      </c>
      <c r="S39" s="123">
        <v>3.7541464347176081</v>
      </c>
      <c r="T39" s="123">
        <v>4.3195522076639001</v>
      </c>
      <c r="U39" s="123">
        <v>4.6284464224609945</v>
      </c>
      <c r="V39" s="123">
        <v>0</v>
      </c>
      <c r="W39" s="123">
        <v>0</v>
      </c>
      <c r="DA39" s="130" t="s">
        <v>4461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4.3826968544888247</v>
      </c>
      <c r="O40" s="99">
        <v>6.2782553355479731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DA40" s="63" t="s">
        <v>4462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6.0752597940857012</v>
      </c>
      <c r="O41" s="110">
        <v>6.1061522860676485</v>
      </c>
      <c r="P41" s="110">
        <v>0</v>
      </c>
      <c r="Q41" s="110">
        <v>0</v>
      </c>
      <c r="R41" s="110">
        <v>4.3414281851903933</v>
      </c>
      <c r="S41" s="110">
        <v>3.7541464347176081</v>
      </c>
      <c r="T41" s="110">
        <v>4.3195522076639001</v>
      </c>
      <c r="U41" s="110">
        <v>4.6284464224609945</v>
      </c>
      <c r="V41" s="110">
        <v>0</v>
      </c>
      <c r="W41" s="110">
        <v>0</v>
      </c>
      <c r="DA41" s="60" t="s">
        <v>4463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223.89416492719266</v>
      </c>
      <c r="D43" s="118">
        <f t="shared" si="14"/>
        <v>207.54562771255212</v>
      </c>
      <c r="E43" s="118">
        <f t="shared" si="14"/>
        <v>212.27170670548591</v>
      </c>
      <c r="F43" s="118">
        <f t="shared" si="14"/>
        <v>220.42506835575094</v>
      </c>
      <c r="G43" s="118">
        <f t="shared" si="14"/>
        <v>209.46398823769442</v>
      </c>
      <c r="H43" s="118">
        <f t="shared" si="14"/>
        <v>203.18352845531783</v>
      </c>
      <c r="I43" s="118">
        <f t="shared" si="14"/>
        <v>191.44051419919717</v>
      </c>
      <c r="J43" s="118">
        <f t="shared" si="14"/>
        <v>190.43711162654449</v>
      </c>
      <c r="K43" s="118">
        <f t="shared" si="14"/>
        <v>191.13760342690978</v>
      </c>
      <c r="L43" s="118">
        <f t="shared" si="14"/>
        <v>168.98855053224923</v>
      </c>
      <c r="M43" s="118">
        <f t="shared" si="14"/>
        <v>151.24797869810513</v>
      </c>
      <c r="N43" s="118">
        <f t="shared" si="14"/>
        <v>158.40766222859492</v>
      </c>
      <c r="O43" s="118">
        <f t="shared" si="14"/>
        <v>145.58942844796195</v>
      </c>
      <c r="P43" s="118">
        <f t="shared" si="14"/>
        <v>120.80637941558972</v>
      </c>
      <c r="Q43" s="118">
        <f t="shared" si="14"/>
        <v>125.68774084281837</v>
      </c>
      <c r="R43" s="118">
        <f t="shared" ref="R43:V43" si="15">R44+R47+R49+R58</f>
        <v>121.85536540911917</v>
      </c>
      <c r="S43" s="118">
        <f t="shared" si="15"/>
        <v>107.9757036774639</v>
      </c>
      <c r="T43" s="118">
        <f t="shared" si="15"/>
        <v>100.56285025563575</v>
      </c>
      <c r="U43" s="118">
        <f t="shared" si="15"/>
        <v>80.988597169360474</v>
      </c>
      <c r="V43" s="118">
        <f t="shared" si="15"/>
        <v>86.185832920420083</v>
      </c>
      <c r="W43" s="118">
        <f t="shared" ref="W43" si="16">W44+W47+W49+W58</f>
        <v>75.281399420174367</v>
      </c>
      <c r="DA43" s="129" t="s">
        <v>4464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204.12110647466235</v>
      </c>
      <c r="D44" s="123">
        <f t="shared" si="17"/>
        <v>187.57262382887038</v>
      </c>
      <c r="E44" s="123">
        <f t="shared" si="17"/>
        <v>191.52150118906545</v>
      </c>
      <c r="F44" s="123">
        <f t="shared" si="17"/>
        <v>201.15376277062501</v>
      </c>
      <c r="G44" s="123">
        <f t="shared" si="17"/>
        <v>189.72907338837288</v>
      </c>
      <c r="H44" s="123">
        <f t="shared" si="17"/>
        <v>183.679649612719</v>
      </c>
      <c r="I44" s="123">
        <f t="shared" si="17"/>
        <v>172.46223631793751</v>
      </c>
      <c r="J44" s="123">
        <f t="shared" si="17"/>
        <v>171.71768112033675</v>
      </c>
      <c r="K44" s="123">
        <f t="shared" si="17"/>
        <v>172.00381480761308</v>
      </c>
      <c r="L44" s="123">
        <f t="shared" si="17"/>
        <v>150.65806778100665</v>
      </c>
      <c r="M44" s="123">
        <f t="shared" si="17"/>
        <v>132.50194269884193</v>
      </c>
      <c r="N44" s="123">
        <f t="shared" si="17"/>
        <v>141.48057551764725</v>
      </c>
      <c r="O44" s="123">
        <f t="shared" si="17"/>
        <v>127.31195202851561</v>
      </c>
      <c r="P44" s="123">
        <f t="shared" si="17"/>
        <v>100.37293835792222</v>
      </c>
      <c r="Q44" s="123">
        <f t="shared" si="17"/>
        <v>109.80143344491159</v>
      </c>
      <c r="R44" s="123">
        <f t="shared" ref="R44:V44" si="18">SUM(R45:R46)</f>
        <v>106.58828048873393</v>
      </c>
      <c r="S44" s="123">
        <f t="shared" si="18"/>
        <v>96.193143983102061</v>
      </c>
      <c r="T44" s="123">
        <f t="shared" si="18"/>
        <v>86.804840020256066</v>
      </c>
      <c r="U44" s="123">
        <f t="shared" si="18"/>
        <v>66.242931678669592</v>
      </c>
      <c r="V44" s="123">
        <f t="shared" si="18"/>
        <v>74.917389312337022</v>
      </c>
      <c r="W44" s="123">
        <f t="shared" ref="W44" si="19">SUM(W45:W46)</f>
        <v>64.001222134852128</v>
      </c>
      <c r="DA44" s="130" t="s">
        <v>4465</v>
      </c>
    </row>
    <row r="45" spans="1:105" ht="12" customHeight="1" x14ac:dyDescent="0.25">
      <c r="A45" s="97" t="s">
        <v>216</v>
      </c>
      <c r="B45" s="98"/>
      <c r="C45" s="99">
        <v>201.48513435492191</v>
      </c>
      <c r="D45" s="99">
        <v>185.17023121933738</v>
      </c>
      <c r="E45" s="99">
        <v>189.14701894604812</v>
      </c>
      <c r="F45" s="99">
        <v>198.59930345067966</v>
      </c>
      <c r="G45" s="99">
        <v>187.34078275976233</v>
      </c>
      <c r="H45" s="99">
        <v>181.42043470317745</v>
      </c>
      <c r="I45" s="99">
        <v>170.29843970524891</v>
      </c>
      <c r="J45" s="99">
        <v>169.55651405604462</v>
      </c>
      <c r="K45" s="99">
        <v>169.8503982011994</v>
      </c>
      <c r="L45" s="99">
        <v>148.78292875525017</v>
      </c>
      <c r="M45" s="99">
        <v>130.82791971733141</v>
      </c>
      <c r="N45" s="99">
        <v>139.68588170020479</v>
      </c>
      <c r="O45" s="99">
        <v>125.6313170682922</v>
      </c>
      <c r="P45" s="99">
        <v>98.984040893084853</v>
      </c>
      <c r="Q45" s="99">
        <v>108.26029836904439</v>
      </c>
      <c r="R45" s="99">
        <v>105.07534640240056</v>
      </c>
      <c r="S45" s="99">
        <v>94.832965572318471</v>
      </c>
      <c r="T45" s="99">
        <v>85.558384812887013</v>
      </c>
      <c r="U45" s="99">
        <v>65.275038370493533</v>
      </c>
      <c r="V45" s="99">
        <v>73.838275002508496</v>
      </c>
      <c r="W45" s="99">
        <v>63.080132579242566</v>
      </c>
      <c r="DA45" s="63" t="s">
        <v>4466</v>
      </c>
    </row>
    <row r="46" spans="1:105" ht="12" customHeight="1" x14ac:dyDescent="0.25">
      <c r="A46" s="97" t="s">
        <v>53</v>
      </c>
      <c r="B46" s="98"/>
      <c r="C46" s="99">
        <v>2.6359721197404431</v>
      </c>
      <c r="D46" s="99">
        <v>2.4023926095330057</v>
      </c>
      <c r="E46" s="99">
        <v>2.3744822430173347</v>
      </c>
      <c r="F46" s="99">
        <v>2.5544593199453454</v>
      </c>
      <c r="G46" s="99">
        <v>2.3882906286105428</v>
      </c>
      <c r="H46" s="99">
        <v>2.2592149095415603</v>
      </c>
      <c r="I46" s="99">
        <v>2.1637966126885955</v>
      </c>
      <c r="J46" s="99">
        <v>2.1611670642921221</v>
      </c>
      <c r="K46" s="99">
        <v>2.1534166064136939</v>
      </c>
      <c r="L46" s="99">
        <v>1.8751390257564777</v>
      </c>
      <c r="M46" s="99">
        <v>1.6740229815105208</v>
      </c>
      <c r="N46" s="99">
        <v>1.7946938174424518</v>
      </c>
      <c r="O46" s="99">
        <v>1.680634960223405</v>
      </c>
      <c r="P46" s="99">
        <v>1.3888974648373749</v>
      </c>
      <c r="Q46" s="99">
        <v>1.5411350758671967</v>
      </c>
      <c r="R46" s="99">
        <v>1.5129340863333693</v>
      </c>
      <c r="S46" s="99">
        <v>1.360178410783593</v>
      </c>
      <c r="T46" s="99">
        <v>1.2464552073690596</v>
      </c>
      <c r="U46" s="99">
        <v>0.96789330817606567</v>
      </c>
      <c r="V46" s="99">
        <v>1.0791143098285287</v>
      </c>
      <c r="W46" s="99">
        <v>0.92108955560956329</v>
      </c>
      <c r="DA46" s="63" t="s">
        <v>4467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0.15988599002520587</v>
      </c>
      <c r="D47" s="123">
        <f t="shared" si="20"/>
        <v>1.0275764333914269E-2</v>
      </c>
      <c r="E47" s="123">
        <f t="shared" si="20"/>
        <v>1.2871726886906361</v>
      </c>
      <c r="F47" s="123">
        <f t="shared" si="20"/>
        <v>8.8251364007734742E-3</v>
      </c>
      <c r="G47" s="123">
        <f t="shared" si="20"/>
        <v>6.2312261648040532E-2</v>
      </c>
      <c r="H47" s="123">
        <f t="shared" si="20"/>
        <v>1.0137528208834186</v>
      </c>
      <c r="I47" s="123">
        <f t="shared" si="20"/>
        <v>0.2973340780018553</v>
      </c>
      <c r="J47" s="123">
        <f t="shared" si="20"/>
        <v>0.23656978925606664</v>
      </c>
      <c r="K47" s="123">
        <f t="shared" si="20"/>
        <v>0.28235792961080508</v>
      </c>
      <c r="L47" s="123">
        <f t="shared" si="20"/>
        <v>1.4310243492581975</v>
      </c>
      <c r="M47" s="123">
        <f t="shared" si="20"/>
        <v>1.0342166154319472</v>
      </c>
      <c r="N47" s="123">
        <f t="shared" si="20"/>
        <v>0.4359405124473299</v>
      </c>
      <c r="O47" s="123">
        <f t="shared" si="20"/>
        <v>0.41307548563951058</v>
      </c>
      <c r="P47" s="123">
        <f t="shared" si="20"/>
        <v>0.24892283783111013</v>
      </c>
      <c r="Q47" s="123">
        <f t="shared" si="20"/>
        <v>0.61589131290522381</v>
      </c>
      <c r="R47" s="123">
        <f t="shared" si="20"/>
        <v>0.30262808601649954</v>
      </c>
      <c r="S47" s="123">
        <f t="shared" si="20"/>
        <v>0.19727076635186119</v>
      </c>
      <c r="T47" s="123">
        <f t="shared" si="20"/>
        <v>0.46641413931484399</v>
      </c>
      <c r="U47" s="123">
        <f t="shared" si="20"/>
        <v>0.27651825627065418</v>
      </c>
      <c r="V47" s="123">
        <f t="shared" si="20"/>
        <v>0.67827674170637176</v>
      </c>
      <c r="W47" s="123">
        <f t="shared" si="20"/>
        <v>0.49802516973278976</v>
      </c>
      <c r="DA47" s="130" t="s">
        <v>4468</v>
      </c>
    </row>
    <row r="48" spans="1:105" ht="12" customHeight="1" x14ac:dyDescent="0.25">
      <c r="A48" s="97" t="s">
        <v>53</v>
      </c>
      <c r="B48" s="98"/>
      <c r="C48" s="99">
        <f>RES_hhdet_in_fech!C48/RES_summary!C$21</f>
        <v>0.15988599002520587</v>
      </c>
      <c r="D48" s="99">
        <f>RES_hhdet_in_fech!D48/RES_summary!D$21</f>
        <v>1.0275764333914269E-2</v>
      </c>
      <c r="E48" s="99">
        <f>RES_hhdet_in_fech!E48/RES_summary!E$21</f>
        <v>1.2871726886906361</v>
      </c>
      <c r="F48" s="99">
        <f>RES_hhdet_in_fech!F48/RES_summary!F$21</f>
        <v>8.8251364007734742E-3</v>
      </c>
      <c r="G48" s="99">
        <f>RES_hhdet_in_fech!G48/RES_summary!G$21</f>
        <v>6.2312261648040532E-2</v>
      </c>
      <c r="H48" s="99">
        <f>RES_hhdet_in_fech!H48/RES_summary!H$21</f>
        <v>1.0137528208834186</v>
      </c>
      <c r="I48" s="99">
        <f>RES_hhdet_in_fech!I48/RES_summary!I$21</f>
        <v>0.2973340780018553</v>
      </c>
      <c r="J48" s="99">
        <f>RES_hhdet_in_fech!J48/RES_summary!J$21</f>
        <v>0.23656978925606664</v>
      </c>
      <c r="K48" s="99">
        <f>RES_hhdet_in_fech!K48/RES_summary!K$21</f>
        <v>0.28235792961080508</v>
      </c>
      <c r="L48" s="99">
        <f>RES_hhdet_in_fech!L48/RES_summary!L$21</f>
        <v>1.4310243492581975</v>
      </c>
      <c r="M48" s="99">
        <f>RES_hhdet_in_fech!M48/RES_summary!M$21</f>
        <v>1.0342166154319472</v>
      </c>
      <c r="N48" s="99">
        <f>RES_hhdet_in_fech!N48/RES_summary!N$21</f>
        <v>0.4359405124473299</v>
      </c>
      <c r="O48" s="99">
        <f>RES_hhdet_in_fech!O48/RES_summary!O$21</f>
        <v>0.41307548563951058</v>
      </c>
      <c r="P48" s="99">
        <f>RES_hhdet_in_fech!P48/RES_summary!P$21</f>
        <v>0.24892283783111013</v>
      </c>
      <c r="Q48" s="99">
        <f>RES_hhdet_in_fech!Q48/RES_summary!Q$21</f>
        <v>0.61589131290522381</v>
      </c>
      <c r="R48" s="99">
        <f>RES_hhdet_in_fech!R48/RES_summary!R$21</f>
        <v>0.30262808601649954</v>
      </c>
      <c r="S48" s="99">
        <f>RES_hhdet_in_fech!S48/RES_summary!S$21</f>
        <v>0.19727076635186119</v>
      </c>
      <c r="T48" s="99">
        <f>RES_hhdet_in_fech!T48/RES_summary!T$21</f>
        <v>0.46641413931484399</v>
      </c>
      <c r="U48" s="99">
        <f>RES_hhdet_in_fech!U48/RES_summary!U$21</f>
        <v>0.27651825627065418</v>
      </c>
      <c r="V48" s="99">
        <f>RES_hhdet_in_fech!V48/RES_summary!V$21</f>
        <v>0.67827674170637176</v>
      </c>
      <c r="W48" s="99">
        <f>RES_hhdet_in_fech!W48/RES_summary!W$21</f>
        <v>0.49802516973278976</v>
      </c>
      <c r="DA48" s="63" t="s">
        <v>4469</v>
      </c>
    </row>
    <row r="49" spans="1:105" ht="12" customHeight="1" x14ac:dyDescent="0.25">
      <c r="A49" s="121" t="s">
        <v>55</v>
      </c>
      <c r="B49" s="122"/>
      <c r="C49" s="123">
        <v>13.771158029767594</v>
      </c>
      <c r="D49" s="123">
        <v>14.046897633899025</v>
      </c>
      <c r="E49" s="123">
        <v>13.852128492115845</v>
      </c>
      <c r="F49" s="123">
        <v>13.553360071394412</v>
      </c>
      <c r="G49" s="123">
        <v>12.793553072557648</v>
      </c>
      <c r="H49" s="123">
        <v>12.297385090308513</v>
      </c>
      <c r="I49" s="123">
        <v>13.259966647408424</v>
      </c>
      <c r="J49" s="123">
        <v>12.857113467930258</v>
      </c>
      <c r="K49" s="123">
        <v>12.636448043598529</v>
      </c>
      <c r="L49" s="123">
        <v>12.26756503792843</v>
      </c>
      <c r="M49" s="123">
        <v>11.598987045202533</v>
      </c>
      <c r="N49" s="123">
        <v>10.468461603385533</v>
      </c>
      <c r="O49" s="123">
        <v>11.747290583892475</v>
      </c>
      <c r="P49" s="123">
        <v>13.729488792604378</v>
      </c>
      <c r="Q49" s="123">
        <v>10.91747809936496</v>
      </c>
      <c r="R49" s="123">
        <v>10.501668703982327</v>
      </c>
      <c r="S49" s="123">
        <v>7.7432881899376023</v>
      </c>
      <c r="T49" s="123">
        <v>8.9062844921722082</v>
      </c>
      <c r="U49" s="123">
        <v>9.6837065108853562</v>
      </c>
      <c r="V49" s="123">
        <v>7.6773252890053332</v>
      </c>
      <c r="W49" s="123">
        <v>8.4820920323960642</v>
      </c>
      <c r="DA49" s="130" t="s">
        <v>4470</v>
      </c>
    </row>
    <row r="50" spans="1:105" ht="12" customHeight="1" x14ac:dyDescent="0.25">
      <c r="A50" s="97" t="s">
        <v>138</v>
      </c>
      <c r="B50" s="98"/>
      <c r="C50" s="99">
        <v>15.523434939284213</v>
      </c>
      <c r="D50" s="99">
        <v>15.428025080924925</v>
      </c>
      <c r="E50" s="99">
        <v>15.153936311340143</v>
      </c>
      <c r="F50" s="99">
        <v>14.680919187612901</v>
      </c>
      <c r="G50" s="99">
        <v>13.721563012872675</v>
      </c>
      <c r="H50" s="99">
        <v>14.061689488164955</v>
      </c>
      <c r="I50" s="99">
        <v>13.443548584264891</v>
      </c>
      <c r="J50" s="99">
        <v>13.280624237917495</v>
      </c>
      <c r="K50" s="99">
        <v>12.691588139573369</v>
      </c>
      <c r="L50" s="99">
        <v>12.35171184689748</v>
      </c>
      <c r="M50" s="99">
        <v>12.690866498904988</v>
      </c>
      <c r="N50" s="99">
        <v>12.805781946264773</v>
      </c>
      <c r="O50" s="99">
        <v>12.396859787224857</v>
      </c>
      <c r="P50" s="99">
        <v>11.492340588138607</v>
      </c>
      <c r="Q50" s="99">
        <v>10.944238027277125</v>
      </c>
      <c r="R50" s="99">
        <v>10.531768904104354</v>
      </c>
      <c r="S50" s="99">
        <v>7.8100740236665986</v>
      </c>
      <c r="T50" s="99">
        <v>9.410820222263224</v>
      </c>
      <c r="U50" s="99">
        <v>10.02048718801387</v>
      </c>
      <c r="V50" s="99">
        <v>7.7720938983213026</v>
      </c>
      <c r="W50" s="99">
        <v>8.7828882094881084</v>
      </c>
      <c r="DA50" s="63" t="s">
        <v>4471</v>
      </c>
    </row>
    <row r="51" spans="1:105" ht="12" customHeight="1" x14ac:dyDescent="0.25">
      <c r="A51" s="97" t="s">
        <v>137</v>
      </c>
      <c r="B51" s="98"/>
      <c r="C51" s="99">
        <v>12.085115270411038</v>
      </c>
      <c r="D51" s="99">
        <v>12.043905851957684</v>
      </c>
      <c r="E51" s="99">
        <v>11.840752507247203</v>
      </c>
      <c r="F51" s="99">
        <v>11.52749693012891</v>
      </c>
      <c r="G51" s="99">
        <v>10.789221846591259</v>
      </c>
      <c r="H51" s="99">
        <v>10.998878523960373</v>
      </c>
      <c r="I51" s="99">
        <v>10.58253551258235</v>
      </c>
      <c r="J51" s="99">
        <v>10.485712199614346</v>
      </c>
      <c r="K51" s="99">
        <v>9.9014992832466238</v>
      </c>
      <c r="L51" s="99">
        <v>9.7770592708951938</v>
      </c>
      <c r="M51" s="99">
        <v>10.158891376590656</v>
      </c>
      <c r="N51" s="99">
        <v>10.232936446651332</v>
      </c>
      <c r="O51" s="99">
        <v>0</v>
      </c>
      <c r="P51" s="99">
        <v>0</v>
      </c>
      <c r="Q51" s="99">
        <v>9.238240363401415</v>
      </c>
      <c r="R51" s="99">
        <v>9.0064748253788114</v>
      </c>
      <c r="S51" s="99">
        <v>0</v>
      </c>
      <c r="T51" s="99">
        <v>0</v>
      </c>
      <c r="U51" s="99">
        <v>0</v>
      </c>
      <c r="V51" s="99">
        <v>6.9517974543702836</v>
      </c>
      <c r="W51" s="99">
        <v>7.9110428068488314</v>
      </c>
      <c r="DA51" s="63" t="s">
        <v>4472</v>
      </c>
    </row>
    <row r="52" spans="1:105" ht="12" customHeight="1" x14ac:dyDescent="0.25">
      <c r="A52" s="100" t="s">
        <v>216</v>
      </c>
      <c r="B52" s="101"/>
      <c r="C52" s="102">
        <v>7.7277407952616404</v>
      </c>
      <c r="D52" s="102">
        <v>7.7185662365837304</v>
      </c>
      <c r="E52" s="102">
        <v>7.5657436973018877</v>
      </c>
      <c r="F52" s="102">
        <v>7.420075302363732</v>
      </c>
      <c r="G52" s="102">
        <v>6.927633584967964</v>
      </c>
      <c r="H52" s="102">
        <v>6.9134922996893575</v>
      </c>
      <c r="I52" s="102">
        <v>6.7128954516219794</v>
      </c>
      <c r="J52" s="102">
        <v>6.6458880618826957</v>
      </c>
      <c r="K52" s="102">
        <v>5.9945411699570581</v>
      </c>
      <c r="L52" s="102">
        <v>6.0956966148839031</v>
      </c>
      <c r="M52" s="102">
        <v>6.3703599399843309</v>
      </c>
      <c r="N52" s="102">
        <v>6.0468625504453284</v>
      </c>
      <c r="O52" s="102">
        <v>0</v>
      </c>
      <c r="P52" s="102">
        <v>0</v>
      </c>
      <c r="Q52" s="102">
        <v>5.0479416375467165</v>
      </c>
      <c r="R52" s="102">
        <v>4.8338147607124888</v>
      </c>
      <c r="S52" s="102">
        <v>0</v>
      </c>
      <c r="T52" s="102">
        <v>0</v>
      </c>
      <c r="U52" s="102">
        <v>0</v>
      </c>
      <c r="V52" s="102">
        <v>3.78123192813243</v>
      </c>
      <c r="W52" s="102">
        <v>4.4100218350065852</v>
      </c>
      <c r="DA52" s="131" t="s">
        <v>4473</v>
      </c>
    </row>
    <row r="53" spans="1:105" ht="12" customHeight="1" x14ac:dyDescent="0.25">
      <c r="A53" s="103" t="s">
        <v>52</v>
      </c>
      <c r="B53" s="104"/>
      <c r="C53" s="105">
        <v>4.3573744751493955</v>
      </c>
      <c r="D53" s="105">
        <v>4.3253396153739523</v>
      </c>
      <c r="E53" s="105">
        <v>4.275008809945315</v>
      </c>
      <c r="F53" s="105">
        <v>4.1074216277651825</v>
      </c>
      <c r="G53" s="105">
        <v>3.8615882616232957</v>
      </c>
      <c r="H53" s="105">
        <v>4.0853862242710184</v>
      </c>
      <c r="I53" s="105">
        <v>3.8696400609603696</v>
      </c>
      <c r="J53" s="105">
        <v>3.8398241377316475</v>
      </c>
      <c r="K53" s="105">
        <v>3.9069581132895657</v>
      </c>
      <c r="L53" s="105">
        <v>3.6813626560112898</v>
      </c>
      <c r="M53" s="105">
        <v>3.7885314366063256</v>
      </c>
      <c r="N53" s="105">
        <v>4.186073896206004</v>
      </c>
      <c r="O53" s="105">
        <v>0</v>
      </c>
      <c r="P53" s="105">
        <v>0</v>
      </c>
      <c r="Q53" s="105">
        <v>4.1902987258546984</v>
      </c>
      <c r="R53" s="105">
        <v>4.1726600646663234</v>
      </c>
      <c r="S53" s="105">
        <v>0</v>
      </c>
      <c r="T53" s="105">
        <v>0</v>
      </c>
      <c r="U53" s="105">
        <v>0</v>
      </c>
      <c r="V53" s="105">
        <v>3.1705655262378531</v>
      </c>
      <c r="W53" s="105">
        <v>3.501020971842248</v>
      </c>
      <c r="DA53" s="132" t="s">
        <v>4474</v>
      </c>
    </row>
    <row r="54" spans="1:105" ht="12" customHeight="1" x14ac:dyDescent="0.25">
      <c r="A54" s="106" t="s">
        <v>122</v>
      </c>
      <c r="B54" s="101"/>
      <c r="C54" s="102">
        <v>12.366410561604017</v>
      </c>
      <c r="D54" s="102">
        <v>12.448659560858223</v>
      </c>
      <c r="E54" s="102">
        <v>12.194151871545124</v>
      </c>
      <c r="F54" s="102">
        <v>12.229118725425701</v>
      </c>
      <c r="G54" s="102">
        <v>11.598344036788639</v>
      </c>
      <c r="H54" s="102">
        <v>10.974165265607049</v>
      </c>
      <c r="I54" s="102">
        <v>10.885514943413556</v>
      </c>
      <c r="J54" s="102">
        <v>0</v>
      </c>
      <c r="K54" s="102">
        <v>0</v>
      </c>
      <c r="L54" s="102">
        <v>9.1031521925549459</v>
      </c>
      <c r="M54" s="102">
        <v>10.661758938207788</v>
      </c>
      <c r="N54" s="102">
        <v>8.9610020569817639</v>
      </c>
      <c r="O54" s="102">
        <v>12.034210427504188</v>
      </c>
      <c r="P54" s="102">
        <v>14.684392857095792</v>
      </c>
      <c r="Q54" s="102">
        <v>0</v>
      </c>
      <c r="R54" s="102">
        <v>0</v>
      </c>
      <c r="S54" s="102">
        <v>0</v>
      </c>
      <c r="T54" s="102">
        <v>9.0569847272926793</v>
      </c>
      <c r="U54" s="102">
        <v>9.2496753318190805</v>
      </c>
      <c r="V54" s="102">
        <v>0</v>
      </c>
      <c r="W54" s="102">
        <v>8.3598292027958774</v>
      </c>
      <c r="DA54" s="131" t="s">
        <v>4475</v>
      </c>
    </row>
    <row r="55" spans="1:105" ht="12" customHeight="1" x14ac:dyDescent="0.25">
      <c r="A55" s="107" t="s">
        <v>121</v>
      </c>
      <c r="B55" s="104"/>
      <c r="C55" s="105">
        <v>10.476397572849358</v>
      </c>
      <c r="D55" s="105">
        <v>10.56488514430025</v>
      </c>
      <c r="E55" s="105">
        <v>10.353925731190401</v>
      </c>
      <c r="F55" s="105">
        <v>10.415821041797654</v>
      </c>
      <c r="G55" s="105">
        <v>9.8815061206528014</v>
      </c>
      <c r="H55" s="105">
        <v>9.3120091399185423</v>
      </c>
      <c r="I55" s="105">
        <v>9.2680750296248799</v>
      </c>
      <c r="J55" s="105">
        <v>9.2298144696223243</v>
      </c>
      <c r="K55" s="105">
        <v>0</v>
      </c>
      <c r="L55" s="105">
        <v>7.6653555992059159</v>
      </c>
      <c r="M55" s="105">
        <v>9.1024417822244814</v>
      </c>
      <c r="N55" s="105">
        <v>7.5946112539451844</v>
      </c>
      <c r="O55" s="105">
        <v>10.522918708536915</v>
      </c>
      <c r="P55" s="105">
        <v>13.086115440532705</v>
      </c>
      <c r="Q55" s="105">
        <v>7.5142108731218968</v>
      </c>
      <c r="R55" s="105">
        <v>7.4536489539806157</v>
      </c>
      <c r="S55" s="105">
        <v>7.5058456803409062</v>
      </c>
      <c r="T55" s="105">
        <v>8.0432709005800636</v>
      </c>
      <c r="U55" s="105">
        <v>0</v>
      </c>
      <c r="V55" s="105">
        <v>7.6052716123166384</v>
      </c>
      <c r="W55" s="105">
        <v>7.5282969794059573</v>
      </c>
      <c r="DA55" s="132" t="s">
        <v>4476</v>
      </c>
    </row>
    <row r="56" spans="1:105" ht="12" customHeight="1" x14ac:dyDescent="0.25">
      <c r="A56" s="108" t="s">
        <v>53</v>
      </c>
      <c r="B56" s="98"/>
      <c r="C56" s="99">
        <v>6.1581256773152715</v>
      </c>
      <c r="D56" s="99">
        <v>6.2290989419537794</v>
      </c>
      <c r="E56" s="99">
        <v>6.0880341321632407</v>
      </c>
      <c r="F56" s="99">
        <v>6.1865551361905853</v>
      </c>
      <c r="G56" s="99">
        <v>5.8530546391019556</v>
      </c>
      <c r="H56" s="99">
        <v>5.3979884507312699</v>
      </c>
      <c r="I56" s="99">
        <v>5.4314650600272039</v>
      </c>
      <c r="J56" s="99">
        <v>5.3935350977658034</v>
      </c>
      <c r="K56" s="99">
        <v>0</v>
      </c>
      <c r="L56" s="99">
        <v>4.1389629687021543</v>
      </c>
      <c r="M56" s="99">
        <v>5.2130523427025155</v>
      </c>
      <c r="N56" s="99">
        <v>4.0888857151241611</v>
      </c>
      <c r="O56" s="99">
        <v>6.4783175141417519</v>
      </c>
      <c r="P56" s="99">
        <v>8.5583530125880589</v>
      </c>
      <c r="Q56" s="99">
        <v>3.6992686150579206</v>
      </c>
      <c r="R56" s="99">
        <v>3.5944231915385019</v>
      </c>
      <c r="S56" s="99">
        <v>3.6051071647483468</v>
      </c>
      <c r="T56" s="99">
        <v>4.3271409627590698</v>
      </c>
      <c r="U56" s="99">
        <v>0</v>
      </c>
      <c r="V56" s="99">
        <v>4.0616518055061226</v>
      </c>
      <c r="W56" s="99">
        <v>4.1765793563763269</v>
      </c>
      <c r="DA56" s="63" t="s">
        <v>4477</v>
      </c>
    </row>
    <row r="57" spans="1:105" ht="12" customHeight="1" x14ac:dyDescent="0.25">
      <c r="A57" s="108" t="s">
        <v>52</v>
      </c>
      <c r="B57" s="98"/>
      <c r="C57" s="99">
        <v>4.3182718955340871</v>
      </c>
      <c r="D57" s="99">
        <v>4.3357862023464691</v>
      </c>
      <c r="E57" s="99">
        <v>4.2658915990271611</v>
      </c>
      <c r="F57" s="99">
        <v>4.2292659056070692</v>
      </c>
      <c r="G57" s="99">
        <v>4.0284514815508441</v>
      </c>
      <c r="H57" s="99">
        <v>3.914020689187272</v>
      </c>
      <c r="I57" s="99">
        <v>3.836609969597677</v>
      </c>
      <c r="J57" s="99">
        <v>3.8362793718565191</v>
      </c>
      <c r="K57" s="99">
        <v>0</v>
      </c>
      <c r="L57" s="99">
        <v>3.5263926305037607</v>
      </c>
      <c r="M57" s="99">
        <v>3.8893894395219677</v>
      </c>
      <c r="N57" s="99">
        <v>3.5057255388210238</v>
      </c>
      <c r="O57" s="99">
        <v>4.0446011943951623</v>
      </c>
      <c r="P57" s="99">
        <v>4.5277624279446442</v>
      </c>
      <c r="Q57" s="99">
        <v>3.8149422580639762</v>
      </c>
      <c r="R57" s="99">
        <v>3.8592257624421133</v>
      </c>
      <c r="S57" s="99">
        <v>3.9007385155925598</v>
      </c>
      <c r="T57" s="99">
        <v>3.7161299378209911</v>
      </c>
      <c r="U57" s="99">
        <v>0</v>
      </c>
      <c r="V57" s="99">
        <v>3.5436198068105145</v>
      </c>
      <c r="W57" s="99">
        <v>3.3517176230296299</v>
      </c>
      <c r="DA57" s="63" t="s">
        <v>4478</v>
      </c>
    </row>
    <row r="58" spans="1:105" ht="12" customHeight="1" x14ac:dyDescent="0.25">
      <c r="A58" s="121" t="s">
        <v>54</v>
      </c>
      <c r="B58" s="122"/>
      <c r="C58" s="123">
        <v>5.8420144327375017</v>
      </c>
      <c r="D58" s="123">
        <v>5.9158304854488062</v>
      </c>
      <c r="E58" s="123">
        <v>5.610904335613986</v>
      </c>
      <c r="F58" s="123">
        <v>5.7091203773307218</v>
      </c>
      <c r="G58" s="123">
        <v>6.8790495151158781</v>
      </c>
      <c r="H58" s="123">
        <v>6.1927409314068962</v>
      </c>
      <c r="I58" s="123">
        <v>5.4209771558493767</v>
      </c>
      <c r="J58" s="123">
        <v>5.6257472490214155</v>
      </c>
      <c r="K58" s="123">
        <v>6.214982646087357</v>
      </c>
      <c r="L58" s="123">
        <v>4.6318933640559674</v>
      </c>
      <c r="M58" s="123">
        <v>6.112832338628734</v>
      </c>
      <c r="N58" s="123">
        <v>6.0226845951148142</v>
      </c>
      <c r="O58" s="123">
        <v>6.1171103499143582</v>
      </c>
      <c r="P58" s="123">
        <v>6.455029427231997</v>
      </c>
      <c r="Q58" s="123">
        <v>4.3529379856366015</v>
      </c>
      <c r="R58" s="123">
        <v>4.4627881303864072</v>
      </c>
      <c r="S58" s="123">
        <v>3.8420007380723664</v>
      </c>
      <c r="T58" s="123">
        <v>4.3853116038926343</v>
      </c>
      <c r="U58" s="123">
        <v>4.7854407235348804</v>
      </c>
      <c r="V58" s="123">
        <v>2.9128415773713541</v>
      </c>
      <c r="W58" s="123">
        <v>2.3000600831933817</v>
      </c>
      <c r="DA58" s="130" t="s">
        <v>4479</v>
      </c>
    </row>
    <row r="59" spans="1:105" ht="12" customHeight="1" x14ac:dyDescent="0.25">
      <c r="A59" s="97" t="s">
        <v>50</v>
      </c>
      <c r="B59" s="98"/>
      <c r="C59" s="99">
        <v>9.3703134919394202</v>
      </c>
      <c r="D59" s="99">
        <v>5.36387973307985</v>
      </c>
      <c r="E59" s="99">
        <v>3.3956963403234588</v>
      </c>
      <c r="F59" s="99">
        <v>6.4182013135057172</v>
      </c>
      <c r="G59" s="99">
        <v>8.520792329955599</v>
      </c>
      <c r="H59" s="99">
        <v>9.03166095394986</v>
      </c>
      <c r="I59" s="99">
        <v>0</v>
      </c>
      <c r="J59" s="99">
        <v>4.2618677729702483</v>
      </c>
      <c r="K59" s="99">
        <v>9.6692309374483578</v>
      </c>
      <c r="L59" s="99">
        <v>8.393598104339862</v>
      </c>
      <c r="M59" s="99">
        <v>5.5306885841709059</v>
      </c>
      <c r="N59" s="99">
        <v>4.3826968544888256</v>
      </c>
      <c r="O59" s="99">
        <v>6.278255335547974</v>
      </c>
      <c r="P59" s="99">
        <v>7.5709526865937899</v>
      </c>
      <c r="Q59" s="99">
        <v>6.1417587743373421</v>
      </c>
      <c r="R59" s="99">
        <v>6.0734584709975978</v>
      </c>
      <c r="S59" s="99">
        <v>4.6491018106501505</v>
      </c>
      <c r="T59" s="99">
        <v>5.1230931843660619</v>
      </c>
      <c r="U59" s="99">
        <v>6.311015779622422</v>
      </c>
      <c r="V59" s="99">
        <v>4.9508503841050686</v>
      </c>
      <c r="W59" s="99">
        <v>2.5245419113962684</v>
      </c>
      <c r="DA59" s="63" t="s">
        <v>4480</v>
      </c>
    </row>
    <row r="60" spans="1:105" ht="12" customHeight="1" x14ac:dyDescent="0.25">
      <c r="A60" s="109" t="s">
        <v>120</v>
      </c>
      <c r="B60" s="33"/>
      <c r="C60" s="110">
        <v>5.6085531491940479</v>
      </c>
      <c r="D60" s="110">
        <v>5.9160887684400878</v>
      </c>
      <c r="E60" s="110">
        <v>5.6119453168147801</v>
      </c>
      <c r="F60" s="110">
        <v>5.6110287107531676</v>
      </c>
      <c r="G60" s="110">
        <v>5.4045212462320578</v>
      </c>
      <c r="H60" s="110">
        <v>5.2715273330805941</v>
      </c>
      <c r="I60" s="110">
        <v>5.4209771558493767</v>
      </c>
      <c r="J60" s="110">
        <v>5.6625236601630107</v>
      </c>
      <c r="K60" s="110">
        <v>5.3641825743235634</v>
      </c>
      <c r="L60" s="110">
        <v>4.6084663772392522</v>
      </c>
      <c r="M60" s="110">
        <v>6.1220955879040533</v>
      </c>
      <c r="N60" s="110">
        <v>6.0752597940857012</v>
      </c>
      <c r="O60" s="110">
        <v>6.1061522860676485</v>
      </c>
      <c r="P60" s="110">
        <v>6.3476375109255461</v>
      </c>
      <c r="Q60" s="110">
        <v>4.3229536633403089</v>
      </c>
      <c r="R60" s="110">
        <v>4.3414281851903924</v>
      </c>
      <c r="S60" s="110">
        <v>3.7541464347176077</v>
      </c>
      <c r="T60" s="110">
        <v>4.3195522076639001</v>
      </c>
      <c r="U60" s="110">
        <v>4.6284464224609962</v>
      </c>
      <c r="V60" s="110">
        <v>2.7175597045717894</v>
      </c>
      <c r="W60" s="110">
        <v>2.299645059271068</v>
      </c>
      <c r="DA60" s="60" t="s">
        <v>4481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192.8350571282474</v>
      </c>
      <c r="D62" s="118">
        <f t="shared" si="21"/>
        <v>182.69554687465563</v>
      </c>
      <c r="E62" s="118">
        <f t="shared" si="21"/>
        <v>186.9020112268885</v>
      </c>
      <c r="F62" s="118">
        <f t="shared" si="21"/>
        <v>192.47598595163655</v>
      </c>
      <c r="G62" s="118">
        <f t="shared" si="21"/>
        <v>186.23783952234751</v>
      </c>
      <c r="H62" s="118">
        <f t="shared" si="21"/>
        <v>168.77258454955816</v>
      </c>
      <c r="I62" s="118">
        <f t="shared" si="21"/>
        <v>161.41307293772564</v>
      </c>
      <c r="J62" s="118">
        <f t="shared" si="21"/>
        <v>162.97767601434549</v>
      </c>
      <c r="K62" s="118">
        <f t="shared" si="21"/>
        <v>148.65392903756936</v>
      </c>
      <c r="L62" s="118">
        <f t="shared" si="21"/>
        <v>163.92769377008568</v>
      </c>
      <c r="M62" s="118">
        <f t="shared" si="21"/>
        <v>148.60103983211303</v>
      </c>
      <c r="N62" s="118">
        <f t="shared" si="21"/>
        <v>128.62668623476063</v>
      </c>
      <c r="O62" s="118">
        <f t="shared" si="21"/>
        <v>131.35251343909871</v>
      </c>
      <c r="P62" s="118">
        <f t="shared" si="21"/>
        <v>114.68954879134353</v>
      </c>
      <c r="Q62" s="118">
        <f t="shared" si="21"/>
        <v>112.11326011689148</v>
      </c>
      <c r="R62" s="118">
        <f t="shared" ref="R62:V62" si="22">R63+R66+R68+R77</f>
        <v>107.47749424325811</v>
      </c>
      <c r="S62" s="118">
        <f t="shared" si="22"/>
        <v>109.26285018958022</v>
      </c>
      <c r="T62" s="118">
        <f t="shared" si="22"/>
        <v>92.364375604236869</v>
      </c>
      <c r="U62" s="118">
        <f t="shared" si="22"/>
        <v>86.185726253607641</v>
      </c>
      <c r="V62" s="118">
        <f t="shared" si="22"/>
        <v>81.624544077622375</v>
      </c>
      <c r="W62" s="118">
        <f t="shared" ref="W62" si="23">W63+W66+W68+W77</f>
        <v>68.715286877576929</v>
      </c>
      <c r="DA62" s="129" t="s">
        <v>4482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171.79542441747785</v>
      </c>
      <c r="D63" s="123">
        <f t="shared" si="24"/>
        <v>162.94302356122046</v>
      </c>
      <c r="E63" s="123">
        <f t="shared" si="24"/>
        <v>166.43694325258744</v>
      </c>
      <c r="F63" s="123">
        <f t="shared" si="24"/>
        <v>173.64206895963048</v>
      </c>
      <c r="G63" s="123">
        <f t="shared" si="24"/>
        <v>167.8121740347205</v>
      </c>
      <c r="H63" s="123">
        <f t="shared" si="24"/>
        <v>150.40278081994879</v>
      </c>
      <c r="I63" s="123">
        <f t="shared" si="24"/>
        <v>143.70033728994724</v>
      </c>
      <c r="J63" s="123">
        <f t="shared" si="24"/>
        <v>144.71290879473548</v>
      </c>
      <c r="K63" s="123">
        <f t="shared" si="24"/>
        <v>132.76079173529513</v>
      </c>
      <c r="L63" s="123">
        <f t="shared" si="24"/>
        <v>145.34261432368979</v>
      </c>
      <c r="M63" s="123">
        <f t="shared" si="24"/>
        <v>129.66489784452202</v>
      </c>
      <c r="N63" s="123">
        <f t="shared" si="24"/>
        <v>112.01676085531828</v>
      </c>
      <c r="O63" s="123">
        <f t="shared" si="24"/>
        <v>113.24772031593426</v>
      </c>
      <c r="P63" s="123">
        <f t="shared" si="24"/>
        <v>96.317332424426226</v>
      </c>
      <c r="Q63" s="123">
        <f t="shared" si="24"/>
        <v>96.98647328854068</v>
      </c>
      <c r="R63" s="123">
        <f t="shared" ref="R63:V63" si="25">SUM(R64:R65)</f>
        <v>93.390158617677386</v>
      </c>
      <c r="S63" s="123">
        <f t="shared" si="25"/>
        <v>95.78314815061708</v>
      </c>
      <c r="T63" s="123">
        <f t="shared" si="25"/>
        <v>78.941095979253333</v>
      </c>
      <c r="U63" s="123">
        <f t="shared" si="25"/>
        <v>71.108645551402049</v>
      </c>
      <c r="V63" s="123">
        <f t="shared" si="25"/>
        <v>69.474217610887862</v>
      </c>
      <c r="W63" s="123">
        <f t="shared" ref="W63" si="26">SUM(W64:W65)</f>
        <v>57.506020019427723</v>
      </c>
      <c r="DA63" s="130" t="s">
        <v>4483</v>
      </c>
    </row>
    <row r="64" spans="1:105" ht="12" customHeight="1" x14ac:dyDescent="0.25">
      <c r="A64" s="97" t="s">
        <v>217</v>
      </c>
      <c r="B64" s="98"/>
      <c r="C64" s="99">
        <v>169.21118483655522</v>
      </c>
      <c r="D64" s="99">
        <v>160.50602863823303</v>
      </c>
      <c r="E64" s="99">
        <v>164.02231186659014</v>
      </c>
      <c r="F64" s="99">
        <v>171.05707978351947</v>
      </c>
      <c r="G64" s="99">
        <v>165.33212727846055</v>
      </c>
      <c r="H64" s="99">
        <v>148.22828561377835</v>
      </c>
      <c r="I64" s="99">
        <v>141.57946762626975</v>
      </c>
      <c r="J64" s="99">
        <v>142.5698996682776</v>
      </c>
      <c r="K64" s="99">
        <v>130.80586416527174</v>
      </c>
      <c r="L64" s="99">
        <v>143.21717612632233</v>
      </c>
      <c r="M64" s="99">
        <v>127.75118104455024</v>
      </c>
      <c r="N64" s="99">
        <v>110.37501508053997</v>
      </c>
      <c r="O64" s="99">
        <v>111.54829997963735</v>
      </c>
      <c r="P64" s="99">
        <v>94.829609736907472</v>
      </c>
      <c r="Q64" s="99">
        <v>95.487293670962288</v>
      </c>
      <c r="R64" s="99">
        <v>91.936825894507493</v>
      </c>
      <c r="S64" s="99">
        <v>94.30175903754548</v>
      </c>
      <c r="T64" s="99">
        <v>77.702543705564054</v>
      </c>
      <c r="U64" s="99">
        <v>69.973767915679915</v>
      </c>
      <c r="V64" s="99">
        <v>68.381332962229507</v>
      </c>
      <c r="W64" s="99">
        <v>56.601942827299162</v>
      </c>
      <c r="DA64" s="63" t="s">
        <v>4484</v>
      </c>
    </row>
    <row r="65" spans="1:105" ht="12" customHeight="1" x14ac:dyDescent="0.25">
      <c r="A65" s="97" t="s">
        <v>53</v>
      </c>
      <c r="B65" s="98"/>
      <c r="C65" s="99">
        <v>2.5842395809226302</v>
      </c>
      <c r="D65" s="99">
        <v>2.4369949229874268</v>
      </c>
      <c r="E65" s="99">
        <v>2.4146313859972892</v>
      </c>
      <c r="F65" s="99">
        <v>2.5849891761110149</v>
      </c>
      <c r="G65" s="99">
        <v>2.4800467562599464</v>
      </c>
      <c r="H65" s="99">
        <v>2.174495206170433</v>
      </c>
      <c r="I65" s="99">
        <v>2.1208696636775008</v>
      </c>
      <c r="J65" s="99">
        <v>2.1430091264578737</v>
      </c>
      <c r="K65" s="99">
        <v>1.9549275700233739</v>
      </c>
      <c r="L65" s="99">
        <v>2.1254381973674596</v>
      </c>
      <c r="M65" s="99">
        <v>1.9137167999717937</v>
      </c>
      <c r="N65" s="99">
        <v>1.6417457747783164</v>
      </c>
      <c r="O65" s="99">
        <v>1.6994203362969098</v>
      </c>
      <c r="P65" s="99">
        <v>1.4877226875187557</v>
      </c>
      <c r="Q65" s="99">
        <v>1.4991796175783934</v>
      </c>
      <c r="R65" s="99">
        <v>1.4533327231698971</v>
      </c>
      <c r="S65" s="99">
        <v>1.481389113071599</v>
      </c>
      <c r="T65" s="99">
        <v>1.2385522736892738</v>
      </c>
      <c r="U65" s="99">
        <v>1.134877635722136</v>
      </c>
      <c r="V65" s="99">
        <v>1.0928846486583566</v>
      </c>
      <c r="W65" s="99">
        <v>0.90407719212855908</v>
      </c>
      <c r="DA65" s="63" t="s">
        <v>4485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0.16027411763177116</v>
      </c>
      <c r="D66" s="123">
        <f t="shared" si="27"/>
        <v>1.000983421993289E-2</v>
      </c>
      <c r="E66" s="123">
        <f t="shared" si="27"/>
        <v>1.2882020095493489</v>
      </c>
      <c r="F66" s="123">
        <f t="shared" si="27"/>
        <v>8.4907860842053616E-3</v>
      </c>
      <c r="G66" s="123">
        <f t="shared" si="27"/>
        <v>6.1902454458247255E-2</v>
      </c>
      <c r="H66" s="123">
        <f t="shared" si="27"/>
        <v>1.0135976469631438</v>
      </c>
      <c r="I66" s="123">
        <f t="shared" si="27"/>
        <v>0.29694418280384605</v>
      </c>
      <c r="J66" s="123">
        <f t="shared" si="27"/>
        <v>0.23695905012855878</v>
      </c>
      <c r="K66" s="123">
        <f t="shared" si="27"/>
        <v>0.28204748487235115</v>
      </c>
      <c r="L66" s="123">
        <f t="shared" si="27"/>
        <v>1.4315001694040004</v>
      </c>
      <c r="M66" s="123">
        <f t="shared" si="27"/>
        <v>1.0339892166955211</v>
      </c>
      <c r="N66" s="123">
        <f t="shared" si="27"/>
        <v>0.43586455698174703</v>
      </c>
      <c r="O66" s="123">
        <f t="shared" si="27"/>
        <v>0.41312797604167928</v>
      </c>
      <c r="P66" s="123">
        <f t="shared" si="27"/>
        <v>0.24903653758049987</v>
      </c>
      <c r="Q66" s="123">
        <f t="shared" si="27"/>
        <v>0.61637296818757925</v>
      </c>
      <c r="R66" s="123">
        <f t="shared" si="27"/>
        <v>0.30253893888837563</v>
      </c>
      <c r="S66" s="123">
        <f t="shared" si="27"/>
        <v>0.19732183268619463</v>
      </c>
      <c r="T66" s="123">
        <f t="shared" si="27"/>
        <v>0.46649708153069314</v>
      </c>
      <c r="U66" s="123">
        <f t="shared" si="27"/>
        <v>0.27650861381679942</v>
      </c>
      <c r="V66" s="123">
        <f t="shared" si="27"/>
        <v>0.67816984686740023</v>
      </c>
      <c r="W66" s="123">
        <f t="shared" si="27"/>
        <v>0.49801199367946036</v>
      </c>
      <c r="DA66" s="130" t="s">
        <v>4486</v>
      </c>
    </row>
    <row r="67" spans="1:105" ht="12" customHeight="1" x14ac:dyDescent="0.25">
      <c r="A67" s="97" t="s">
        <v>53</v>
      </c>
      <c r="B67" s="98"/>
      <c r="C67" s="99">
        <f>RES_hhdet_in_fech!C67/RES_summary!C$21</f>
        <v>0.16027411763177116</v>
      </c>
      <c r="D67" s="99">
        <f>RES_hhdet_in_fech!D67/RES_summary!D$21</f>
        <v>1.000983421993289E-2</v>
      </c>
      <c r="E67" s="99">
        <f>RES_hhdet_in_fech!E67/RES_summary!E$21</f>
        <v>1.2882020095493489</v>
      </c>
      <c r="F67" s="99">
        <f>RES_hhdet_in_fech!F67/RES_summary!F$21</f>
        <v>8.4907860842053616E-3</v>
      </c>
      <c r="G67" s="99">
        <f>RES_hhdet_in_fech!G67/RES_summary!G$21</f>
        <v>6.1902454458247255E-2</v>
      </c>
      <c r="H67" s="99">
        <f>RES_hhdet_in_fech!H67/RES_summary!H$21</f>
        <v>1.0135976469631438</v>
      </c>
      <c r="I67" s="99">
        <f>RES_hhdet_in_fech!I67/RES_summary!I$21</f>
        <v>0.29694418280384605</v>
      </c>
      <c r="J67" s="99">
        <f>RES_hhdet_in_fech!J67/RES_summary!J$21</f>
        <v>0.23695905012855878</v>
      </c>
      <c r="K67" s="99">
        <f>RES_hhdet_in_fech!K67/RES_summary!K$21</f>
        <v>0.28204748487235115</v>
      </c>
      <c r="L67" s="99">
        <f>RES_hhdet_in_fech!L67/RES_summary!L$21</f>
        <v>1.4315001694040004</v>
      </c>
      <c r="M67" s="99">
        <f>RES_hhdet_in_fech!M67/RES_summary!M$21</f>
        <v>1.0339892166955211</v>
      </c>
      <c r="N67" s="99">
        <f>RES_hhdet_in_fech!N67/RES_summary!N$21</f>
        <v>0.43586455698174703</v>
      </c>
      <c r="O67" s="99">
        <f>RES_hhdet_in_fech!O67/RES_summary!O$21</f>
        <v>0.41312797604167928</v>
      </c>
      <c r="P67" s="99">
        <f>RES_hhdet_in_fech!P67/RES_summary!P$21</f>
        <v>0.24903653758049987</v>
      </c>
      <c r="Q67" s="99">
        <f>RES_hhdet_in_fech!Q67/RES_summary!Q$21</f>
        <v>0.61637296818757925</v>
      </c>
      <c r="R67" s="99">
        <f>RES_hhdet_in_fech!R67/RES_summary!R$21</f>
        <v>0.30253893888837563</v>
      </c>
      <c r="S67" s="99">
        <f>RES_hhdet_in_fech!S67/RES_summary!S$21</f>
        <v>0.19732183268619463</v>
      </c>
      <c r="T67" s="99">
        <f>RES_hhdet_in_fech!T67/RES_summary!T$21</f>
        <v>0.46649708153069314</v>
      </c>
      <c r="U67" s="99">
        <f>RES_hhdet_in_fech!U67/RES_summary!U$21</f>
        <v>0.27650861381679942</v>
      </c>
      <c r="V67" s="99">
        <f>RES_hhdet_in_fech!V67/RES_summary!V$21</f>
        <v>0.67816984686740023</v>
      </c>
      <c r="W67" s="99">
        <f>RES_hhdet_in_fech!W67/RES_summary!W$21</f>
        <v>0.49801199367946036</v>
      </c>
      <c r="DA67" s="63" t="s">
        <v>4487</v>
      </c>
    </row>
    <row r="68" spans="1:105" ht="12" customHeight="1" x14ac:dyDescent="0.25">
      <c r="A68" s="121" t="s">
        <v>55</v>
      </c>
      <c r="B68" s="122"/>
      <c r="C68" s="123">
        <v>13.399994697161533</v>
      </c>
      <c r="D68" s="123">
        <v>13.669565723435243</v>
      </c>
      <c r="E68" s="123">
        <v>13.381602991942691</v>
      </c>
      <c r="F68" s="123">
        <v>12.967978338865192</v>
      </c>
      <c r="G68" s="123">
        <v>12.488477249977846</v>
      </c>
      <c r="H68" s="123">
        <v>11.482022869501614</v>
      </c>
      <c r="I68" s="123">
        <v>11.373683203758207</v>
      </c>
      <c r="J68" s="123">
        <v>11.469954909902139</v>
      </c>
      <c r="K68" s="123">
        <v>9.3601126822415015</v>
      </c>
      <c r="L68" s="123">
        <v>11.274043334052102</v>
      </c>
      <c r="M68" s="123">
        <v>11.566927737382663</v>
      </c>
      <c r="N68" s="123">
        <v>9.2187409725982761</v>
      </c>
      <c r="O68" s="123">
        <v>11.082059375436369</v>
      </c>
      <c r="P68" s="123">
        <v>11.917527235202876</v>
      </c>
      <c r="Q68" s="123">
        <v>8.370077254155774</v>
      </c>
      <c r="R68" s="123">
        <v>8.2764439111620067</v>
      </c>
      <c r="S68" s="123">
        <v>7.7303501840757463</v>
      </c>
      <c r="T68" s="123">
        <v>8.1314461686301094</v>
      </c>
      <c r="U68" s="123">
        <v>9.9423291933913021</v>
      </c>
      <c r="V68" s="123">
        <v>7.1004067621007705</v>
      </c>
      <c r="W68" s="123">
        <v>7.5779466203447461</v>
      </c>
      <c r="DA68" s="130" t="s">
        <v>4488</v>
      </c>
    </row>
    <row r="69" spans="1:105" ht="12" customHeight="1" x14ac:dyDescent="0.25">
      <c r="A69" s="97" t="s">
        <v>134</v>
      </c>
      <c r="B69" s="98"/>
      <c r="C69" s="99">
        <v>13.752322461663677</v>
      </c>
      <c r="D69" s="99">
        <v>13.950610032655028</v>
      </c>
      <c r="E69" s="99">
        <v>13.698005376263588</v>
      </c>
      <c r="F69" s="99">
        <v>13.254328153088601</v>
      </c>
      <c r="G69" s="99">
        <v>12.828354676231376</v>
      </c>
      <c r="H69" s="99">
        <v>11.615311903450408</v>
      </c>
      <c r="I69" s="99">
        <v>11.633607920085661</v>
      </c>
      <c r="J69" s="99">
        <v>11.737194132349597</v>
      </c>
      <c r="K69" s="99">
        <v>9.7334708967353922</v>
      </c>
      <c r="L69" s="99">
        <v>11.955414713761208</v>
      </c>
      <c r="M69" s="99">
        <v>11.901859322378943</v>
      </c>
      <c r="N69" s="99">
        <v>9.5662392187588825</v>
      </c>
      <c r="O69" s="99">
        <v>11.081828803195146</v>
      </c>
      <c r="P69" s="99">
        <v>11.844918004392989</v>
      </c>
      <c r="Q69" s="99">
        <v>9.0629812984556057</v>
      </c>
      <c r="R69" s="99">
        <v>8.486830834271414</v>
      </c>
      <c r="S69" s="99">
        <v>7.8455297256630967</v>
      </c>
      <c r="T69" s="99">
        <v>8.1978707666640229</v>
      </c>
      <c r="U69" s="99">
        <v>10.014307091994631</v>
      </c>
      <c r="V69" s="99">
        <v>7.3177562493020272</v>
      </c>
      <c r="W69" s="99">
        <v>7.6531633975661126</v>
      </c>
      <c r="DA69" s="63" t="s">
        <v>4489</v>
      </c>
    </row>
    <row r="70" spans="1:105" ht="12" customHeight="1" x14ac:dyDescent="0.25">
      <c r="A70" s="97" t="s">
        <v>133</v>
      </c>
      <c r="B70" s="98"/>
      <c r="C70" s="99">
        <v>11.114767995733747</v>
      </c>
      <c r="D70" s="99">
        <v>11.333843304927781</v>
      </c>
      <c r="E70" s="99">
        <v>11.16991177853896</v>
      </c>
      <c r="F70" s="99">
        <v>10.880856166525447</v>
      </c>
      <c r="G70" s="99">
        <v>10.576644509029803</v>
      </c>
      <c r="H70" s="99">
        <v>9.5604895565565684</v>
      </c>
      <c r="I70" s="99">
        <v>9.654889889714374</v>
      </c>
      <c r="J70" s="99">
        <v>9.7965616635819224</v>
      </c>
      <c r="K70" s="99">
        <v>8.075991858827237</v>
      </c>
      <c r="L70" s="99">
        <v>10.091965656263218</v>
      </c>
      <c r="M70" s="99">
        <v>10.137619869801156</v>
      </c>
      <c r="N70" s="99">
        <v>8.1515011165261395</v>
      </c>
      <c r="O70" s="99">
        <v>0</v>
      </c>
      <c r="P70" s="99">
        <v>0</v>
      </c>
      <c r="Q70" s="99">
        <v>8.123641642278649</v>
      </c>
      <c r="R70" s="99">
        <v>7.6819357711646523</v>
      </c>
      <c r="S70" s="99">
        <v>7.1437379244297468</v>
      </c>
      <c r="T70" s="99">
        <v>7.5426833402232552</v>
      </c>
      <c r="U70" s="99">
        <v>9.3114234020316768</v>
      </c>
      <c r="V70" s="99">
        <v>6.8444652708763254</v>
      </c>
      <c r="W70" s="99">
        <v>7.1847281594614492</v>
      </c>
      <c r="DA70" s="63" t="s">
        <v>4490</v>
      </c>
    </row>
    <row r="71" spans="1:105" ht="12" customHeight="1" x14ac:dyDescent="0.25">
      <c r="A71" s="100" t="s">
        <v>217</v>
      </c>
      <c r="B71" s="101"/>
      <c r="C71" s="102">
        <v>6.8470423815716623</v>
      </c>
      <c r="D71" s="102">
        <v>6.9805491460443765</v>
      </c>
      <c r="E71" s="102">
        <v>6.8423353132421409</v>
      </c>
      <c r="F71" s="102">
        <v>6.6990636523508895</v>
      </c>
      <c r="G71" s="102">
        <v>6.4851938327363934</v>
      </c>
      <c r="H71" s="102">
        <v>5.7059021192426265</v>
      </c>
      <c r="I71" s="102">
        <v>5.8125500170980775</v>
      </c>
      <c r="J71" s="102">
        <v>5.8874437148753982</v>
      </c>
      <c r="K71" s="102">
        <v>4.5932763658153153</v>
      </c>
      <c r="L71" s="102">
        <v>6.0075123371984933</v>
      </c>
      <c r="M71" s="102">
        <v>6.0303914073141778</v>
      </c>
      <c r="N71" s="102">
        <v>4.5201671968527952</v>
      </c>
      <c r="O71" s="102">
        <v>0</v>
      </c>
      <c r="P71" s="102">
        <v>0</v>
      </c>
      <c r="Q71" s="102">
        <v>4.2541568013976425</v>
      </c>
      <c r="R71" s="102">
        <v>3.9524245287235753</v>
      </c>
      <c r="S71" s="102">
        <v>3.5398925520699618</v>
      </c>
      <c r="T71" s="102">
        <v>3.8682904334011825</v>
      </c>
      <c r="U71" s="102">
        <v>5.0484418013907399</v>
      </c>
      <c r="V71" s="102">
        <v>3.5856456013648894</v>
      </c>
      <c r="W71" s="102">
        <v>3.8394104554149231</v>
      </c>
      <c r="DA71" s="131" t="s">
        <v>4491</v>
      </c>
    </row>
    <row r="72" spans="1:105" ht="12" customHeight="1" x14ac:dyDescent="0.25">
      <c r="A72" s="103" t="s">
        <v>52</v>
      </c>
      <c r="B72" s="104"/>
      <c r="C72" s="105">
        <v>4.2677256141620861</v>
      </c>
      <c r="D72" s="105">
        <v>4.3532941588834033</v>
      </c>
      <c r="E72" s="105">
        <v>4.3275764652968203</v>
      </c>
      <c r="F72" s="105">
        <v>4.1817925141745569</v>
      </c>
      <c r="G72" s="105">
        <v>4.091450676293408</v>
      </c>
      <c r="H72" s="105">
        <v>3.854587437313941</v>
      </c>
      <c r="I72" s="105">
        <v>3.8423398726162978</v>
      </c>
      <c r="J72" s="105">
        <v>3.9091179487065255</v>
      </c>
      <c r="K72" s="105">
        <v>3.4827154930119222</v>
      </c>
      <c r="L72" s="105">
        <v>4.0844533190647248</v>
      </c>
      <c r="M72" s="105">
        <v>4.1072284624869777</v>
      </c>
      <c r="N72" s="105">
        <v>3.6313339196733434</v>
      </c>
      <c r="O72" s="105">
        <v>0</v>
      </c>
      <c r="P72" s="105">
        <v>0</v>
      </c>
      <c r="Q72" s="105">
        <v>3.8694848408810074</v>
      </c>
      <c r="R72" s="105">
        <v>3.7295112424410788</v>
      </c>
      <c r="S72" s="105">
        <v>3.603845372359785</v>
      </c>
      <c r="T72" s="105">
        <v>3.6743929068220718</v>
      </c>
      <c r="U72" s="105">
        <v>4.2629816006409333</v>
      </c>
      <c r="V72" s="105">
        <v>3.2588196695114369</v>
      </c>
      <c r="W72" s="105">
        <v>3.3453177040465261</v>
      </c>
      <c r="DA72" s="132" t="s">
        <v>4492</v>
      </c>
    </row>
    <row r="73" spans="1:105" ht="12" customHeight="1" x14ac:dyDescent="0.25">
      <c r="A73" s="106" t="s">
        <v>122</v>
      </c>
      <c r="B73" s="101"/>
      <c r="C73" s="102">
        <v>12.36641056160402</v>
      </c>
      <c r="D73" s="102">
        <v>12.448659560858223</v>
      </c>
      <c r="E73" s="102">
        <v>12.194151871545129</v>
      </c>
      <c r="F73" s="102">
        <v>12.229118725425701</v>
      </c>
      <c r="G73" s="102">
        <v>11.598344036788639</v>
      </c>
      <c r="H73" s="102">
        <v>0</v>
      </c>
      <c r="I73" s="102">
        <v>0</v>
      </c>
      <c r="J73" s="102">
        <v>0</v>
      </c>
      <c r="K73" s="102">
        <v>0</v>
      </c>
      <c r="L73" s="102">
        <v>9.1031521925549477</v>
      </c>
      <c r="M73" s="102">
        <v>10.661758938207788</v>
      </c>
      <c r="N73" s="102">
        <v>0</v>
      </c>
      <c r="O73" s="102">
        <v>12.034210427504188</v>
      </c>
      <c r="P73" s="102">
        <v>14.684392857095787</v>
      </c>
      <c r="Q73" s="102">
        <v>0</v>
      </c>
      <c r="R73" s="102">
        <v>0</v>
      </c>
      <c r="S73" s="102">
        <v>0</v>
      </c>
      <c r="T73" s="102">
        <v>0</v>
      </c>
      <c r="U73" s="102">
        <v>9.2496753318190805</v>
      </c>
      <c r="V73" s="102">
        <v>0</v>
      </c>
      <c r="W73" s="102">
        <v>8.3598292027958792</v>
      </c>
      <c r="DA73" s="131" t="s">
        <v>4493</v>
      </c>
    </row>
    <row r="74" spans="1:105" ht="12" customHeight="1" x14ac:dyDescent="0.25">
      <c r="A74" s="107" t="s">
        <v>121</v>
      </c>
      <c r="B74" s="104"/>
      <c r="C74" s="105">
        <v>10.476397572849359</v>
      </c>
      <c r="D74" s="105">
        <v>10.56488514430025</v>
      </c>
      <c r="E74" s="105">
        <v>10.353925731190403</v>
      </c>
      <c r="F74" s="105">
        <v>10.415821041797654</v>
      </c>
      <c r="G74" s="105">
        <v>9.8815061206527997</v>
      </c>
      <c r="H74" s="105">
        <v>0</v>
      </c>
      <c r="I74" s="105">
        <v>0</v>
      </c>
      <c r="J74" s="105">
        <v>0</v>
      </c>
      <c r="K74" s="105">
        <v>0</v>
      </c>
      <c r="L74" s="105">
        <v>7.665355599205915</v>
      </c>
      <c r="M74" s="105">
        <v>9.1024417822244796</v>
      </c>
      <c r="N74" s="105">
        <v>0</v>
      </c>
      <c r="O74" s="105">
        <v>10.522918708536913</v>
      </c>
      <c r="P74" s="105">
        <v>13.086115440532705</v>
      </c>
      <c r="Q74" s="105">
        <v>7.5142108731218977</v>
      </c>
      <c r="R74" s="105">
        <v>7.4536489539806157</v>
      </c>
      <c r="S74" s="105">
        <v>7.505845680340907</v>
      </c>
      <c r="T74" s="105">
        <v>8.04327090058006</v>
      </c>
      <c r="U74" s="105">
        <v>0</v>
      </c>
      <c r="V74" s="105">
        <v>7.6052716123166384</v>
      </c>
      <c r="W74" s="105">
        <v>7.5282969794059573</v>
      </c>
      <c r="DA74" s="132" t="s">
        <v>4494</v>
      </c>
    </row>
    <row r="75" spans="1:105" ht="12" customHeight="1" x14ac:dyDescent="0.25">
      <c r="A75" s="108" t="s">
        <v>53</v>
      </c>
      <c r="B75" s="98"/>
      <c r="C75" s="99">
        <v>6.1581256773152715</v>
      </c>
      <c r="D75" s="99">
        <v>6.2290989419537794</v>
      </c>
      <c r="E75" s="99">
        <v>6.0880341321632407</v>
      </c>
      <c r="F75" s="99">
        <v>6.1865551361905853</v>
      </c>
      <c r="G75" s="99">
        <v>5.8530546391019547</v>
      </c>
      <c r="H75" s="99">
        <v>0</v>
      </c>
      <c r="I75" s="99">
        <v>0</v>
      </c>
      <c r="J75" s="99">
        <v>0</v>
      </c>
      <c r="K75" s="99">
        <v>0</v>
      </c>
      <c r="L75" s="99">
        <v>4.1389629687021543</v>
      </c>
      <c r="M75" s="99">
        <v>5.2130523427025137</v>
      </c>
      <c r="N75" s="99">
        <v>0</v>
      </c>
      <c r="O75" s="99">
        <v>6.4783175141417519</v>
      </c>
      <c r="P75" s="99">
        <v>8.5583530125880589</v>
      </c>
      <c r="Q75" s="99">
        <v>3.6992686150579206</v>
      </c>
      <c r="R75" s="99">
        <v>3.5944231915385014</v>
      </c>
      <c r="S75" s="99">
        <v>3.6051071647483477</v>
      </c>
      <c r="T75" s="99">
        <v>4.3271409627590689</v>
      </c>
      <c r="U75" s="99">
        <v>0</v>
      </c>
      <c r="V75" s="99">
        <v>4.0616518055061226</v>
      </c>
      <c r="W75" s="99">
        <v>4.1765793563763278</v>
      </c>
      <c r="DA75" s="63" t="s">
        <v>4495</v>
      </c>
    </row>
    <row r="76" spans="1:105" ht="12" customHeight="1" x14ac:dyDescent="0.25">
      <c r="A76" s="108" t="s">
        <v>52</v>
      </c>
      <c r="B76" s="98"/>
      <c r="C76" s="99">
        <v>4.318271895534088</v>
      </c>
      <c r="D76" s="99">
        <v>4.3357862023464691</v>
      </c>
      <c r="E76" s="99">
        <v>4.2658915990271611</v>
      </c>
      <c r="F76" s="99">
        <v>4.2292659056070692</v>
      </c>
      <c r="G76" s="99">
        <v>4.0284514815508441</v>
      </c>
      <c r="H76" s="99">
        <v>0</v>
      </c>
      <c r="I76" s="99">
        <v>0</v>
      </c>
      <c r="J76" s="99">
        <v>0</v>
      </c>
      <c r="K76" s="99">
        <v>0</v>
      </c>
      <c r="L76" s="99">
        <v>3.5263926305037607</v>
      </c>
      <c r="M76" s="99">
        <v>3.8893894395219668</v>
      </c>
      <c r="N76" s="99">
        <v>0</v>
      </c>
      <c r="O76" s="99">
        <v>4.0446011943951623</v>
      </c>
      <c r="P76" s="99">
        <v>4.5277624279446433</v>
      </c>
      <c r="Q76" s="99">
        <v>3.814942258063978</v>
      </c>
      <c r="R76" s="99">
        <v>3.8592257624421142</v>
      </c>
      <c r="S76" s="99">
        <v>3.9007385155925589</v>
      </c>
      <c r="T76" s="99">
        <v>3.7161299378209911</v>
      </c>
      <c r="U76" s="99">
        <v>0</v>
      </c>
      <c r="V76" s="99">
        <v>3.5436198068105158</v>
      </c>
      <c r="W76" s="99">
        <v>3.3517176230296286</v>
      </c>
      <c r="DA76" s="63" t="s">
        <v>4496</v>
      </c>
    </row>
    <row r="77" spans="1:105" ht="12" customHeight="1" x14ac:dyDescent="0.25">
      <c r="A77" s="121" t="s">
        <v>54</v>
      </c>
      <c r="B77" s="122"/>
      <c r="C77" s="123">
        <v>7.4793638959762649</v>
      </c>
      <c r="D77" s="123">
        <v>6.0729477557799818</v>
      </c>
      <c r="E77" s="123">
        <v>5.7952629728090512</v>
      </c>
      <c r="F77" s="123">
        <v>5.8574478670566865</v>
      </c>
      <c r="G77" s="123">
        <v>5.8752857831909218</v>
      </c>
      <c r="H77" s="123">
        <v>5.8741832131446081</v>
      </c>
      <c r="I77" s="123">
        <v>6.0421082612163168</v>
      </c>
      <c r="J77" s="123">
        <v>6.5578532595793444</v>
      </c>
      <c r="K77" s="123">
        <v>6.2509771351603849</v>
      </c>
      <c r="L77" s="123">
        <v>5.8795359429398015</v>
      </c>
      <c r="M77" s="123">
        <v>6.3352250335128311</v>
      </c>
      <c r="N77" s="123">
        <v>6.9553198498623292</v>
      </c>
      <c r="O77" s="123">
        <v>6.6096057716864056</v>
      </c>
      <c r="P77" s="123">
        <v>6.2056525941339302</v>
      </c>
      <c r="Q77" s="123">
        <v>6.1403366060074465</v>
      </c>
      <c r="R77" s="123">
        <v>5.508352775530339</v>
      </c>
      <c r="S77" s="123">
        <v>5.5520300222011896</v>
      </c>
      <c r="T77" s="123">
        <v>4.8253363748227445</v>
      </c>
      <c r="U77" s="123">
        <v>4.8582428949974874</v>
      </c>
      <c r="V77" s="123">
        <v>4.3717498577663392</v>
      </c>
      <c r="W77" s="123">
        <v>3.1333082441250069</v>
      </c>
      <c r="DA77" s="130" t="s">
        <v>4497</v>
      </c>
    </row>
    <row r="78" spans="1:105" ht="12" customHeight="1" x14ac:dyDescent="0.25">
      <c r="A78" s="97" t="s">
        <v>192</v>
      </c>
      <c r="B78" s="98"/>
      <c r="C78" s="99">
        <v>8.6732569097804699</v>
      </c>
      <c r="D78" s="99">
        <v>7.1164866255307384</v>
      </c>
      <c r="E78" s="99">
        <v>6.5353942875044915</v>
      </c>
      <c r="F78" s="99">
        <v>6.7926945253993392</v>
      </c>
      <c r="G78" s="99">
        <v>6.8606655152622062</v>
      </c>
      <c r="H78" s="99">
        <v>6.6223487695135521</v>
      </c>
      <c r="I78" s="99">
        <v>6.3311824354977153</v>
      </c>
      <c r="J78" s="99">
        <v>6.8760306514240428</v>
      </c>
      <c r="K78" s="99">
        <v>7.0452606246448255</v>
      </c>
      <c r="L78" s="99">
        <v>7.1075938197193267</v>
      </c>
      <c r="M78" s="99">
        <v>6.8563584104909596</v>
      </c>
      <c r="N78" s="99">
        <v>8.4830808707814906</v>
      </c>
      <c r="O78" s="99">
        <v>7.1169091957245998</v>
      </c>
      <c r="P78" s="99">
        <v>6.0913911079644345</v>
      </c>
      <c r="Q78" s="99">
        <v>6.3280107583912795</v>
      </c>
      <c r="R78" s="99">
        <v>5.6157728202782735</v>
      </c>
      <c r="S78" s="99">
        <v>6.1194596227386908</v>
      </c>
      <c r="T78" s="99">
        <v>5.3693398687197247</v>
      </c>
      <c r="U78" s="99">
        <v>4.9570848111143109</v>
      </c>
      <c r="V78" s="99">
        <v>4.3904371316201258</v>
      </c>
      <c r="W78" s="99">
        <v>3.2379758309577031</v>
      </c>
      <c r="DA78" s="63" t="s">
        <v>4498</v>
      </c>
    </row>
    <row r="79" spans="1:105" ht="12" customHeight="1" x14ac:dyDescent="0.25">
      <c r="A79" s="109" t="s">
        <v>120</v>
      </c>
      <c r="B79" s="33"/>
      <c r="C79" s="110">
        <v>5.6085531491940488</v>
      </c>
      <c r="D79" s="110">
        <v>5.9160887684400878</v>
      </c>
      <c r="E79" s="110">
        <v>5.6119453168147801</v>
      </c>
      <c r="F79" s="110">
        <v>5.6110287107531676</v>
      </c>
      <c r="G79" s="110">
        <v>5.4045212462320569</v>
      </c>
      <c r="H79" s="110">
        <v>5.2715273330805932</v>
      </c>
      <c r="I79" s="110">
        <v>5.4209771558493767</v>
      </c>
      <c r="J79" s="110">
        <v>5.6625236601630107</v>
      </c>
      <c r="K79" s="110">
        <v>5.3641825743235634</v>
      </c>
      <c r="L79" s="110">
        <v>4.6084663772392531</v>
      </c>
      <c r="M79" s="110">
        <v>6.1220955879040542</v>
      </c>
      <c r="N79" s="110">
        <v>6.0752597940857029</v>
      </c>
      <c r="O79" s="110">
        <v>6.1061522860676485</v>
      </c>
      <c r="P79" s="110">
        <v>6.3476375109255452</v>
      </c>
      <c r="Q79" s="110">
        <v>4.3229536633403089</v>
      </c>
      <c r="R79" s="110">
        <v>4.3414281851903906</v>
      </c>
      <c r="S79" s="110">
        <v>3.7541464347176081</v>
      </c>
      <c r="T79" s="110">
        <v>4.3195522076639001</v>
      </c>
      <c r="U79" s="110">
        <v>4.6284464224609945</v>
      </c>
      <c r="V79" s="110">
        <v>2.7175597045717903</v>
      </c>
      <c r="W79" s="110">
        <v>2.2996450592710675</v>
      </c>
      <c r="DA79" s="60" t="s">
        <v>4499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203.4352126073388</v>
      </c>
      <c r="D81" s="118">
        <f t="shared" si="28"/>
        <v>186.87687845795386</v>
      </c>
      <c r="E81" s="118">
        <f t="shared" si="28"/>
        <v>188.39189715579212</v>
      </c>
      <c r="F81" s="118">
        <f t="shared" si="28"/>
        <v>195.89969295446829</v>
      </c>
      <c r="G81" s="118">
        <f t="shared" si="28"/>
        <v>185.62723296931253</v>
      </c>
      <c r="H81" s="118">
        <f t="shared" si="28"/>
        <v>180.15106156375094</v>
      </c>
      <c r="I81" s="118">
        <f t="shared" si="28"/>
        <v>154.30626944860066</v>
      </c>
      <c r="J81" s="118">
        <f t="shared" si="28"/>
        <v>157.4763324798021</v>
      </c>
      <c r="K81" s="118">
        <f t="shared" si="28"/>
        <v>163.46074595030962</v>
      </c>
      <c r="L81" s="118">
        <f t="shared" si="28"/>
        <v>158.41166423485262</v>
      </c>
      <c r="M81" s="118">
        <f t="shared" si="28"/>
        <v>122.25442085919936</v>
      </c>
      <c r="N81" s="118">
        <f t="shared" si="28"/>
        <v>131.82183394315686</v>
      </c>
      <c r="O81" s="118">
        <f t="shared" si="28"/>
        <v>130.97099209192689</v>
      </c>
      <c r="P81" s="118">
        <f t="shared" si="28"/>
        <v>126.05870144666912</v>
      </c>
      <c r="Q81" s="118">
        <f t="shared" si="28"/>
        <v>118.6967761640115</v>
      </c>
      <c r="R81" s="118">
        <f t="shared" ref="R81:V81" si="29">R82+R85+R87+R100</f>
        <v>119.47468773123812</v>
      </c>
      <c r="S81" s="118">
        <f t="shared" si="29"/>
        <v>104.32586184521426</v>
      </c>
      <c r="T81" s="118">
        <f t="shared" si="29"/>
        <v>106.70243426928744</v>
      </c>
      <c r="U81" s="118">
        <f t="shared" si="29"/>
        <v>0</v>
      </c>
      <c r="V81" s="118">
        <f t="shared" si="29"/>
        <v>0</v>
      </c>
      <c r="W81" s="118">
        <f t="shared" ref="W81" si="30">W82+W85+W87+W100</f>
        <v>67.371646394056256</v>
      </c>
      <c r="DA81" s="129" t="s">
        <v>4500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185.0705095052073</v>
      </c>
      <c r="D82" s="123">
        <f t="shared" si="31"/>
        <v>168.8992372459067</v>
      </c>
      <c r="E82" s="123">
        <f t="shared" si="31"/>
        <v>170.44692726275525</v>
      </c>
      <c r="F82" s="123">
        <f t="shared" si="31"/>
        <v>178.20297961229087</v>
      </c>
      <c r="G82" s="123">
        <f t="shared" si="31"/>
        <v>167.05763848873519</v>
      </c>
      <c r="H82" s="123">
        <f t="shared" si="31"/>
        <v>161.52662474608763</v>
      </c>
      <c r="I82" s="123">
        <f t="shared" si="31"/>
        <v>139.16500785968333</v>
      </c>
      <c r="J82" s="123">
        <f t="shared" si="31"/>
        <v>142.27891506045015</v>
      </c>
      <c r="K82" s="123">
        <f t="shared" si="31"/>
        <v>148.03596551020624</v>
      </c>
      <c r="L82" s="123">
        <f t="shared" si="31"/>
        <v>143.05908087765232</v>
      </c>
      <c r="M82" s="123">
        <f t="shared" si="31"/>
        <v>105.06371083548572</v>
      </c>
      <c r="N82" s="123">
        <f t="shared" si="31"/>
        <v>117.1261832593152</v>
      </c>
      <c r="O82" s="123">
        <f t="shared" si="31"/>
        <v>113.62507135346821</v>
      </c>
      <c r="P82" s="123">
        <f t="shared" si="31"/>
        <v>106.17417376445674</v>
      </c>
      <c r="Q82" s="123">
        <f t="shared" si="31"/>
        <v>103.54189677482512</v>
      </c>
      <c r="R82" s="123">
        <f t="shared" ref="R82:V82" si="32">SUM(R83:R84)</f>
        <v>107.24501381837602</v>
      </c>
      <c r="S82" s="123">
        <f t="shared" si="32"/>
        <v>92.752192009960424</v>
      </c>
      <c r="T82" s="123">
        <f t="shared" si="32"/>
        <v>92.415232383943859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57.037432328614088</v>
      </c>
      <c r="DA82" s="130" t="s">
        <v>4501</v>
      </c>
    </row>
    <row r="83" spans="1:105" ht="12" customHeight="1" x14ac:dyDescent="0.25">
      <c r="A83" s="97" t="s">
        <v>204</v>
      </c>
      <c r="B83" s="98"/>
      <c r="C83" s="99">
        <v>184.00261164477877</v>
      </c>
      <c r="D83" s="99">
        <v>167.92427258669701</v>
      </c>
      <c r="E83" s="99">
        <v>169.48687599091289</v>
      </c>
      <c r="F83" s="99">
        <v>177.16625895666971</v>
      </c>
      <c r="G83" s="99">
        <v>166.08683849275118</v>
      </c>
      <c r="H83" s="99">
        <v>160.60282776000113</v>
      </c>
      <c r="I83" s="99">
        <v>138.3474244736426</v>
      </c>
      <c r="J83" s="99">
        <v>141.43536651532256</v>
      </c>
      <c r="K83" s="99">
        <v>147.15870717140234</v>
      </c>
      <c r="L83" s="99">
        <v>142.21331124523391</v>
      </c>
      <c r="M83" s="99">
        <v>104.43705128790397</v>
      </c>
      <c r="N83" s="99">
        <v>116.43730805077095</v>
      </c>
      <c r="O83" s="99">
        <v>112.9502783095823</v>
      </c>
      <c r="P83" s="99">
        <v>105.53636142020255</v>
      </c>
      <c r="Q83" s="99">
        <v>102.92639865326848</v>
      </c>
      <c r="R83" s="99">
        <v>106.600657113758</v>
      </c>
      <c r="S83" s="99">
        <v>92.193635468475748</v>
      </c>
      <c r="T83" s="99">
        <v>91.844755897224672</v>
      </c>
      <c r="U83" s="99">
        <v>0</v>
      </c>
      <c r="V83" s="99">
        <v>0</v>
      </c>
      <c r="W83" s="99">
        <v>56.675925009410463</v>
      </c>
      <c r="DA83" s="63" t="s">
        <v>4502</v>
      </c>
    </row>
    <row r="84" spans="1:105" ht="12" customHeight="1" x14ac:dyDescent="0.25">
      <c r="A84" s="97" t="s">
        <v>53</v>
      </c>
      <c r="B84" s="98"/>
      <c r="C84" s="99">
        <v>1.067897860428529</v>
      </c>
      <c r="D84" s="99">
        <v>0.97496465920968034</v>
      </c>
      <c r="E84" s="99">
        <v>0.96005127184235517</v>
      </c>
      <c r="F84" s="99">
        <v>1.0367206556211774</v>
      </c>
      <c r="G84" s="99">
        <v>0.9707999959840049</v>
      </c>
      <c r="H84" s="99">
        <v>0.92379698608648786</v>
      </c>
      <c r="I84" s="99">
        <v>0.81758338604071812</v>
      </c>
      <c r="J84" s="99">
        <v>0.84354854512758637</v>
      </c>
      <c r="K84" s="99">
        <v>0.87725833880390602</v>
      </c>
      <c r="L84" s="99">
        <v>0.84576963241839809</v>
      </c>
      <c r="M84" s="99">
        <v>0.6266595475817538</v>
      </c>
      <c r="N84" s="99">
        <v>0.68887520854424722</v>
      </c>
      <c r="O84" s="99">
        <v>0.67479304388591543</v>
      </c>
      <c r="P84" s="99">
        <v>0.63781234425418531</v>
      </c>
      <c r="Q84" s="99">
        <v>0.6154981215566403</v>
      </c>
      <c r="R84" s="99">
        <v>0.64435670461801531</v>
      </c>
      <c r="S84" s="99">
        <v>0.55855654148468392</v>
      </c>
      <c r="T84" s="99">
        <v>0.57047648671918783</v>
      </c>
      <c r="U84" s="99">
        <v>0</v>
      </c>
      <c r="V84" s="99">
        <v>0</v>
      </c>
      <c r="W84" s="99">
        <v>0.36150731920362628</v>
      </c>
      <c r="DA84" s="63" t="s">
        <v>4503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0.15715622921989747</v>
      </c>
      <c r="D85" s="123">
        <f t="shared" si="34"/>
        <v>1.4275233363163548E-2</v>
      </c>
      <c r="E85" s="123">
        <f t="shared" si="34"/>
        <v>1.2739419363637026</v>
      </c>
      <c r="F85" s="123">
        <f t="shared" si="34"/>
        <v>9.7122786088931854E-3</v>
      </c>
      <c r="G85" s="123">
        <f t="shared" si="34"/>
        <v>5.7238570903173816E-2</v>
      </c>
      <c r="H85" s="123">
        <f t="shared" si="34"/>
        <v>1.0038741811637879</v>
      </c>
      <c r="I85" s="123">
        <f t="shared" si="34"/>
        <v>0.29574428911339606</v>
      </c>
      <c r="J85" s="123">
        <f t="shared" si="34"/>
        <v>0.23586969654639825</v>
      </c>
      <c r="K85" s="123">
        <f t="shared" si="34"/>
        <v>0.28235213212336346</v>
      </c>
      <c r="L85" s="123">
        <f t="shared" si="34"/>
        <v>1.4280962860435691</v>
      </c>
      <c r="M85" s="123">
        <f t="shared" si="34"/>
        <v>1.0354220830082141</v>
      </c>
      <c r="N85" s="123">
        <f t="shared" si="34"/>
        <v>0.43751149220534574</v>
      </c>
      <c r="O85" s="123">
        <f t="shared" si="34"/>
        <v>0.41132107893857434</v>
      </c>
      <c r="P85" s="123">
        <f t="shared" si="34"/>
        <v>0.24919448588289714</v>
      </c>
      <c r="Q85" s="123">
        <f t="shared" si="34"/>
        <v>0.61529463181285349</v>
      </c>
      <c r="R85" s="123">
        <f t="shared" si="34"/>
        <v>0.30156044964199058</v>
      </c>
      <c r="S85" s="123">
        <f t="shared" si="34"/>
        <v>0.20341490590453315</v>
      </c>
      <c r="T85" s="123">
        <f t="shared" si="34"/>
        <v>0.46770614524092391</v>
      </c>
      <c r="U85" s="123">
        <f t="shared" si="34"/>
        <v>0</v>
      </c>
      <c r="V85" s="123">
        <f t="shared" si="34"/>
        <v>0</v>
      </c>
      <c r="W85" s="123">
        <f t="shared" si="34"/>
        <v>0.49694607594340878</v>
      </c>
      <c r="DA85" s="130" t="s">
        <v>4504</v>
      </c>
    </row>
    <row r="86" spans="1:105" ht="12" customHeight="1" x14ac:dyDescent="0.25">
      <c r="A86" s="97" t="s">
        <v>53</v>
      </c>
      <c r="B86" s="98"/>
      <c r="C86" s="99">
        <f>RES_hhdet_in_fech!C86/RES_summary!C$21</f>
        <v>0.15715622921989747</v>
      </c>
      <c r="D86" s="99">
        <f>RES_hhdet_in_fech!D86/RES_summary!D$21</f>
        <v>1.4275233363163548E-2</v>
      </c>
      <c r="E86" s="99">
        <f>RES_hhdet_in_fech!E86/RES_summary!E$21</f>
        <v>1.2739419363637026</v>
      </c>
      <c r="F86" s="99">
        <f>RES_hhdet_in_fech!F86/RES_summary!F$21</f>
        <v>9.7122786088931854E-3</v>
      </c>
      <c r="G86" s="99">
        <f>RES_hhdet_in_fech!G86/RES_summary!G$21</f>
        <v>5.7238570903173816E-2</v>
      </c>
      <c r="H86" s="99">
        <f>RES_hhdet_in_fech!H86/RES_summary!H$21</f>
        <v>1.0038741811637879</v>
      </c>
      <c r="I86" s="99">
        <f>RES_hhdet_in_fech!I86/RES_summary!I$21</f>
        <v>0.29574428911339606</v>
      </c>
      <c r="J86" s="99">
        <f>RES_hhdet_in_fech!J86/RES_summary!J$21</f>
        <v>0.23586969654639825</v>
      </c>
      <c r="K86" s="99">
        <f>RES_hhdet_in_fech!K86/RES_summary!K$21</f>
        <v>0.28235213212336346</v>
      </c>
      <c r="L86" s="99">
        <f>RES_hhdet_in_fech!L86/RES_summary!L$21</f>
        <v>1.4280962860435691</v>
      </c>
      <c r="M86" s="99">
        <f>RES_hhdet_in_fech!M86/RES_summary!M$21</f>
        <v>1.0354220830082141</v>
      </c>
      <c r="N86" s="99">
        <f>RES_hhdet_in_fech!N86/RES_summary!N$21</f>
        <v>0.43751149220534574</v>
      </c>
      <c r="O86" s="99">
        <f>RES_hhdet_in_fech!O86/RES_summary!O$21</f>
        <v>0.41132107893857434</v>
      </c>
      <c r="P86" s="99">
        <f>RES_hhdet_in_fech!P86/RES_summary!P$21</f>
        <v>0.24919448588289714</v>
      </c>
      <c r="Q86" s="99">
        <f>RES_hhdet_in_fech!Q86/RES_summary!Q$21</f>
        <v>0.61529463181285349</v>
      </c>
      <c r="R86" s="99">
        <f>RES_hhdet_in_fech!R86/RES_summary!R$21</f>
        <v>0.30156044964199058</v>
      </c>
      <c r="S86" s="99">
        <f>RES_hhdet_in_fech!S86/RES_summary!S$21</f>
        <v>0.20341490590453315</v>
      </c>
      <c r="T86" s="99">
        <f>RES_hhdet_in_fech!T86/RES_summary!T$21</f>
        <v>0.46770614524092391</v>
      </c>
      <c r="U86" s="99">
        <f>RES_hhdet_in_fech!U86/RES_summary!U$21</f>
        <v>0</v>
      </c>
      <c r="V86" s="99">
        <f>RES_hhdet_in_fech!V86/RES_summary!V$21</f>
        <v>0</v>
      </c>
      <c r="W86" s="99">
        <f>RES_hhdet_in_fech!W86/RES_summary!W$21</f>
        <v>0.49694607594340878</v>
      </c>
      <c r="DA86" s="63" t="s">
        <v>4505</v>
      </c>
    </row>
    <row r="87" spans="1:105" ht="12" customHeight="1" x14ac:dyDescent="0.25">
      <c r="A87" s="121" t="s">
        <v>55</v>
      </c>
      <c r="B87" s="122"/>
      <c r="C87" s="123">
        <v>12.374105877140369</v>
      </c>
      <c r="D87" s="123">
        <v>12.047277210243927</v>
      </c>
      <c r="E87" s="123">
        <v>11.059082639858376</v>
      </c>
      <c r="F87" s="123">
        <v>11.978956414984497</v>
      </c>
      <c r="G87" s="123">
        <v>11.637071208039872</v>
      </c>
      <c r="H87" s="123">
        <v>11.431120331265575</v>
      </c>
      <c r="I87" s="123">
        <v>9.4245401439545589</v>
      </c>
      <c r="J87" s="123">
        <v>9.3366026352257645</v>
      </c>
      <c r="K87" s="123">
        <v>8.9298055453034006</v>
      </c>
      <c r="L87" s="123">
        <v>9.2917570290001574</v>
      </c>
      <c r="M87" s="123">
        <v>10.042914111766843</v>
      </c>
      <c r="N87" s="123">
        <v>8.2346397320948697</v>
      </c>
      <c r="O87" s="123">
        <v>10.81747666113499</v>
      </c>
      <c r="P87" s="123">
        <v>13.180748158277598</v>
      </c>
      <c r="Q87" s="123">
        <v>10.188162840121949</v>
      </c>
      <c r="R87" s="123">
        <v>7.466437514529078</v>
      </c>
      <c r="S87" s="123">
        <v>7.5312420365691226</v>
      </c>
      <c r="T87" s="123">
        <v>9.4329817843802264</v>
      </c>
      <c r="U87" s="123">
        <v>0</v>
      </c>
      <c r="V87" s="123">
        <v>0</v>
      </c>
      <c r="W87" s="123">
        <v>7.5376229302276867</v>
      </c>
      <c r="DA87" s="130" t="s">
        <v>4506</v>
      </c>
    </row>
    <row r="88" spans="1:105" ht="12" customHeight="1" x14ac:dyDescent="0.25">
      <c r="A88" s="97" t="s">
        <v>132</v>
      </c>
      <c r="B88" s="98"/>
      <c r="C88" s="99">
        <v>13.602330839709559</v>
      </c>
      <c r="D88" s="99">
        <v>13.290994999771891</v>
      </c>
      <c r="E88" s="99">
        <v>12.823469375209703</v>
      </c>
      <c r="F88" s="99">
        <v>12.299783167004582</v>
      </c>
      <c r="G88" s="99">
        <v>11.419509114430037</v>
      </c>
      <c r="H88" s="99">
        <v>11.377350903984871</v>
      </c>
      <c r="I88" s="99">
        <v>9.9765153950472349</v>
      </c>
      <c r="J88" s="99">
        <v>10.02659485376474</v>
      </c>
      <c r="K88" s="99">
        <v>9.7526715388567808</v>
      </c>
      <c r="L88" s="99">
        <v>10.665849476390726</v>
      </c>
      <c r="M88" s="99">
        <v>11.316875223867704</v>
      </c>
      <c r="N88" s="99">
        <v>8.3035707340732099</v>
      </c>
      <c r="O88" s="99">
        <v>6.8920528526803109</v>
      </c>
      <c r="P88" s="99">
        <v>12.34918459501084</v>
      </c>
      <c r="Q88" s="99">
        <v>10.711018166311964</v>
      </c>
      <c r="R88" s="99">
        <v>7.4849516724472736</v>
      </c>
      <c r="S88" s="99">
        <v>7.5370367851268734</v>
      </c>
      <c r="T88" s="99">
        <v>9.6780544059824489</v>
      </c>
      <c r="U88" s="99">
        <v>0</v>
      </c>
      <c r="V88" s="99">
        <v>0</v>
      </c>
      <c r="W88" s="99">
        <v>7.5415492386297025</v>
      </c>
      <c r="DA88" s="63" t="s">
        <v>4507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8.6797535423730992</v>
      </c>
      <c r="K89" s="99">
        <v>8.4507238735003192</v>
      </c>
      <c r="L89" s="99">
        <v>9.3720136981466684</v>
      </c>
      <c r="M89" s="99">
        <v>10.040314266049204</v>
      </c>
      <c r="N89" s="99">
        <v>7.3492281740992418</v>
      </c>
      <c r="O89" s="99">
        <v>0</v>
      </c>
      <c r="P89" s="99">
        <v>11.330891135952626</v>
      </c>
      <c r="Q89" s="99">
        <v>9.6359539352892032</v>
      </c>
      <c r="R89" s="99">
        <v>0</v>
      </c>
      <c r="S89" s="99">
        <v>6.864845952427916</v>
      </c>
      <c r="T89" s="99">
        <v>8.9424504375471745</v>
      </c>
      <c r="U89" s="99">
        <v>0</v>
      </c>
      <c r="V89" s="99">
        <v>0</v>
      </c>
      <c r="W89" s="99">
        <v>7.1273237022169447</v>
      </c>
      <c r="DA89" s="63" t="s">
        <v>4508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4.9989927039157784</v>
      </c>
      <c r="K90" s="102">
        <v>4.6025836245165674</v>
      </c>
      <c r="L90" s="102">
        <v>5.2608288550882811</v>
      </c>
      <c r="M90" s="102">
        <v>5.6859343848969583</v>
      </c>
      <c r="N90" s="102">
        <v>3.885325442426919</v>
      </c>
      <c r="O90" s="102">
        <v>0</v>
      </c>
      <c r="P90" s="102">
        <v>7.240569571521779</v>
      </c>
      <c r="Q90" s="102">
        <v>4.9662693267354125</v>
      </c>
      <c r="R90" s="102">
        <v>0</v>
      </c>
      <c r="S90" s="102">
        <v>3.3502671183494424</v>
      </c>
      <c r="T90" s="102">
        <v>4.5999364998336247</v>
      </c>
      <c r="U90" s="102">
        <v>0</v>
      </c>
      <c r="V90" s="102">
        <v>0</v>
      </c>
      <c r="W90" s="102">
        <v>3.7729932365669381</v>
      </c>
      <c r="DA90" s="131" t="s">
        <v>4509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3.6807608384573212</v>
      </c>
      <c r="K91" s="105">
        <v>3.8481402489837508</v>
      </c>
      <c r="L91" s="105">
        <v>4.1111848430583882</v>
      </c>
      <c r="M91" s="105">
        <v>4.3543798811522461</v>
      </c>
      <c r="N91" s="105">
        <v>3.4639027316723214</v>
      </c>
      <c r="O91" s="105">
        <v>0</v>
      </c>
      <c r="P91" s="105">
        <v>4.0903215644308473</v>
      </c>
      <c r="Q91" s="105">
        <v>4.6696846085537915</v>
      </c>
      <c r="R91" s="105">
        <v>0</v>
      </c>
      <c r="S91" s="105">
        <v>3.5145788340784736</v>
      </c>
      <c r="T91" s="105">
        <v>4.3425139377135515</v>
      </c>
      <c r="U91" s="105">
        <v>0</v>
      </c>
      <c r="V91" s="105">
        <v>0</v>
      </c>
      <c r="W91" s="105">
        <v>3.3543304656500066</v>
      </c>
      <c r="DA91" s="132" t="s">
        <v>4510</v>
      </c>
    </row>
    <row r="92" spans="1:105" ht="12" customHeight="1" x14ac:dyDescent="0.25">
      <c r="A92" s="106" t="s">
        <v>124</v>
      </c>
      <c r="B92" s="101"/>
      <c r="C92" s="102">
        <v>14.94651981712428</v>
      </c>
      <c r="D92" s="102">
        <v>11.040021135402538</v>
      </c>
      <c r="E92" s="102">
        <v>4.8034732953989492</v>
      </c>
      <c r="F92" s="102">
        <v>11.104463566540568</v>
      </c>
      <c r="G92" s="102">
        <v>15.917792573489749</v>
      </c>
      <c r="H92" s="102">
        <v>16.309645297712038</v>
      </c>
      <c r="I92" s="102">
        <v>6.8966300753931069</v>
      </c>
      <c r="J92" s="102">
        <v>5.9210186676098351</v>
      </c>
      <c r="K92" s="102">
        <v>14.954791591787318</v>
      </c>
      <c r="L92" s="102">
        <v>16.033752017240012</v>
      </c>
      <c r="M92" s="102">
        <v>8.0764302732510664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DA92" s="131" t="s">
        <v>4511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4512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4513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4514</v>
      </c>
    </row>
    <row r="96" spans="1:105" ht="12" customHeight="1" x14ac:dyDescent="0.25">
      <c r="A96" s="106" t="s">
        <v>122</v>
      </c>
      <c r="B96" s="101"/>
      <c r="C96" s="102">
        <v>12.366410561604017</v>
      </c>
      <c r="D96" s="102">
        <v>12.448659560858223</v>
      </c>
      <c r="E96" s="102">
        <v>12.194151871545124</v>
      </c>
      <c r="F96" s="102">
        <v>12.229118725425701</v>
      </c>
      <c r="G96" s="102">
        <v>11.598344036788639</v>
      </c>
      <c r="H96" s="102">
        <v>10.974165265607047</v>
      </c>
      <c r="I96" s="102">
        <v>10.885514943413556</v>
      </c>
      <c r="J96" s="102">
        <v>0</v>
      </c>
      <c r="K96" s="102">
        <v>0</v>
      </c>
      <c r="L96" s="102">
        <v>9.1031521925549477</v>
      </c>
      <c r="M96" s="102">
        <v>10.66175893820779</v>
      </c>
      <c r="N96" s="102">
        <v>8.9610020569817657</v>
      </c>
      <c r="O96" s="102">
        <v>12.034210427504188</v>
      </c>
      <c r="P96" s="102">
        <v>14.684392857095789</v>
      </c>
      <c r="Q96" s="102">
        <v>0</v>
      </c>
      <c r="R96" s="102">
        <v>0</v>
      </c>
      <c r="S96" s="102">
        <v>0</v>
      </c>
      <c r="T96" s="102">
        <v>9.0569847272926793</v>
      </c>
      <c r="U96" s="102">
        <v>0</v>
      </c>
      <c r="V96" s="102">
        <v>0</v>
      </c>
      <c r="W96" s="102">
        <v>0</v>
      </c>
      <c r="DA96" s="131" t="s">
        <v>4515</v>
      </c>
    </row>
    <row r="97" spans="1:105" ht="12" customHeight="1" x14ac:dyDescent="0.25">
      <c r="A97" s="107" t="s">
        <v>121</v>
      </c>
      <c r="B97" s="104"/>
      <c r="C97" s="105">
        <v>10.476397572849358</v>
      </c>
      <c r="D97" s="105">
        <v>10.56488514430025</v>
      </c>
      <c r="E97" s="105">
        <v>10.353925731190403</v>
      </c>
      <c r="F97" s="105">
        <v>10.415821041797654</v>
      </c>
      <c r="G97" s="105">
        <v>9.8815061206528014</v>
      </c>
      <c r="H97" s="105">
        <v>9.3120091399185405</v>
      </c>
      <c r="I97" s="105">
        <v>9.2680750296248817</v>
      </c>
      <c r="J97" s="105">
        <v>9.2298144696223225</v>
      </c>
      <c r="K97" s="105">
        <v>8.1929596815706702</v>
      </c>
      <c r="L97" s="105">
        <v>7.6653555992059141</v>
      </c>
      <c r="M97" s="105">
        <v>9.1024417822244814</v>
      </c>
      <c r="N97" s="105">
        <v>7.5946112539451871</v>
      </c>
      <c r="O97" s="105">
        <v>10.522918708536917</v>
      </c>
      <c r="P97" s="105">
        <v>13.086115440532703</v>
      </c>
      <c r="Q97" s="105">
        <v>7.5142108731218977</v>
      </c>
      <c r="R97" s="105">
        <v>7.4536489539806157</v>
      </c>
      <c r="S97" s="105">
        <v>0</v>
      </c>
      <c r="T97" s="105">
        <v>8.04327090058006</v>
      </c>
      <c r="U97" s="105">
        <v>0</v>
      </c>
      <c r="V97" s="105">
        <v>0</v>
      </c>
      <c r="W97" s="105">
        <v>0</v>
      </c>
      <c r="DA97" s="132" t="s">
        <v>4516</v>
      </c>
    </row>
    <row r="98" spans="1:105" ht="12" customHeight="1" x14ac:dyDescent="0.25">
      <c r="A98" s="108" t="s">
        <v>53</v>
      </c>
      <c r="B98" s="98"/>
      <c r="C98" s="99">
        <v>6.1581256773152724</v>
      </c>
      <c r="D98" s="99">
        <v>6.2290989419537803</v>
      </c>
      <c r="E98" s="99">
        <v>6.0880341321632407</v>
      </c>
      <c r="F98" s="99">
        <v>6.1865551361905853</v>
      </c>
      <c r="G98" s="99">
        <v>5.8530546391019556</v>
      </c>
      <c r="H98" s="99">
        <v>5.397988450731269</v>
      </c>
      <c r="I98" s="99">
        <v>5.431465060027203</v>
      </c>
      <c r="J98" s="99">
        <v>5.3935350977658052</v>
      </c>
      <c r="K98" s="99">
        <v>4.5429241805797345</v>
      </c>
      <c r="L98" s="99">
        <v>4.1389629687021543</v>
      </c>
      <c r="M98" s="99">
        <v>5.2130523427025137</v>
      </c>
      <c r="N98" s="99">
        <v>4.0888857151241611</v>
      </c>
      <c r="O98" s="99">
        <v>6.4783175141417528</v>
      </c>
      <c r="P98" s="99">
        <v>8.5583530125880589</v>
      </c>
      <c r="Q98" s="99">
        <v>3.6992686150579193</v>
      </c>
      <c r="R98" s="99">
        <v>3.5944231915385023</v>
      </c>
      <c r="S98" s="99">
        <v>0</v>
      </c>
      <c r="T98" s="99">
        <v>4.3271409627590689</v>
      </c>
      <c r="U98" s="99">
        <v>0</v>
      </c>
      <c r="V98" s="99">
        <v>0</v>
      </c>
      <c r="W98" s="99">
        <v>0</v>
      </c>
      <c r="DA98" s="63" t="s">
        <v>4517</v>
      </c>
    </row>
    <row r="99" spans="1:105" ht="12" customHeight="1" x14ac:dyDescent="0.25">
      <c r="A99" s="108" t="s">
        <v>52</v>
      </c>
      <c r="B99" s="98"/>
      <c r="C99" s="99">
        <v>4.3182718955340871</v>
      </c>
      <c r="D99" s="99">
        <v>4.3357862023464682</v>
      </c>
      <c r="E99" s="99">
        <v>4.265891599027162</v>
      </c>
      <c r="F99" s="99">
        <v>4.2292659056070709</v>
      </c>
      <c r="G99" s="99">
        <v>4.028451481550845</v>
      </c>
      <c r="H99" s="99">
        <v>3.9140206891872724</v>
      </c>
      <c r="I99" s="99">
        <v>3.8366099695976765</v>
      </c>
      <c r="J99" s="99">
        <v>3.8362793718565191</v>
      </c>
      <c r="K99" s="99">
        <v>3.6500355009909358</v>
      </c>
      <c r="L99" s="99">
        <v>3.5263926305037603</v>
      </c>
      <c r="M99" s="99">
        <v>3.8893894395219677</v>
      </c>
      <c r="N99" s="99">
        <v>3.5057255388210256</v>
      </c>
      <c r="O99" s="99">
        <v>4.0446011943951614</v>
      </c>
      <c r="P99" s="99">
        <v>4.5277624279446442</v>
      </c>
      <c r="Q99" s="99">
        <v>3.8149422580639771</v>
      </c>
      <c r="R99" s="99">
        <v>3.8592257624421142</v>
      </c>
      <c r="S99" s="99">
        <v>0</v>
      </c>
      <c r="T99" s="99">
        <v>3.7161299378209911</v>
      </c>
      <c r="U99" s="99">
        <v>0</v>
      </c>
      <c r="V99" s="99">
        <v>0</v>
      </c>
      <c r="W99" s="99">
        <v>0</v>
      </c>
      <c r="DA99" s="63" t="s">
        <v>4518</v>
      </c>
    </row>
    <row r="100" spans="1:105" ht="12" customHeight="1" x14ac:dyDescent="0.25">
      <c r="A100" s="121" t="s">
        <v>54</v>
      </c>
      <c r="B100" s="122"/>
      <c r="C100" s="123">
        <v>5.833440995771217</v>
      </c>
      <c r="D100" s="123">
        <v>5.9160887684400887</v>
      </c>
      <c r="E100" s="123">
        <v>5.6119453168147801</v>
      </c>
      <c r="F100" s="123">
        <v>5.7080446485840017</v>
      </c>
      <c r="G100" s="123">
        <v>6.8752847016342873</v>
      </c>
      <c r="H100" s="123">
        <v>6.1894423052339747</v>
      </c>
      <c r="I100" s="123">
        <v>5.4209771558493767</v>
      </c>
      <c r="J100" s="123">
        <v>5.6249450875797908</v>
      </c>
      <c r="K100" s="123">
        <v>6.2126227626766255</v>
      </c>
      <c r="L100" s="123">
        <v>4.6327300421565658</v>
      </c>
      <c r="M100" s="123">
        <v>6.1123738289385763</v>
      </c>
      <c r="N100" s="123">
        <v>6.0234994595414557</v>
      </c>
      <c r="O100" s="123">
        <v>6.1171229983851179</v>
      </c>
      <c r="P100" s="123">
        <v>6.4545850380518868</v>
      </c>
      <c r="Q100" s="123">
        <v>4.3514219172515674</v>
      </c>
      <c r="R100" s="123">
        <v>4.4616759486910249</v>
      </c>
      <c r="S100" s="123">
        <v>3.8390128927801768</v>
      </c>
      <c r="T100" s="123">
        <v>4.386513955722414</v>
      </c>
      <c r="U100" s="123">
        <v>0</v>
      </c>
      <c r="V100" s="123">
        <v>0</v>
      </c>
      <c r="W100" s="123">
        <v>2.2996450592710675</v>
      </c>
      <c r="DA100" s="130" t="s">
        <v>4519</v>
      </c>
    </row>
    <row r="101" spans="1:105" ht="12" customHeight="1" x14ac:dyDescent="0.25">
      <c r="A101" s="97" t="s">
        <v>207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4520</v>
      </c>
    </row>
    <row r="102" spans="1:105" ht="12" customHeight="1" x14ac:dyDescent="0.25">
      <c r="A102" s="97" t="s">
        <v>50</v>
      </c>
      <c r="B102" s="98"/>
      <c r="C102" s="99">
        <v>9.3703134919394184</v>
      </c>
      <c r="D102" s="99">
        <v>0</v>
      </c>
      <c r="E102" s="99">
        <v>0</v>
      </c>
      <c r="F102" s="99">
        <v>6.4182013135057172</v>
      </c>
      <c r="G102" s="99">
        <v>8.5207923299555954</v>
      </c>
      <c r="H102" s="99">
        <v>9.0316609539498636</v>
      </c>
      <c r="I102" s="99">
        <v>0</v>
      </c>
      <c r="J102" s="99">
        <v>4.2618677729702483</v>
      </c>
      <c r="K102" s="99">
        <v>9.669230937448356</v>
      </c>
      <c r="L102" s="99">
        <v>8.393598104339862</v>
      </c>
      <c r="M102" s="99">
        <v>5.5306885841709059</v>
      </c>
      <c r="N102" s="99">
        <v>4.3826968544888247</v>
      </c>
      <c r="O102" s="99">
        <v>6.2782553355479749</v>
      </c>
      <c r="P102" s="99">
        <v>7.5709526865937891</v>
      </c>
      <c r="Q102" s="99">
        <v>6.1417587743373412</v>
      </c>
      <c r="R102" s="99">
        <v>6.0734584709975996</v>
      </c>
      <c r="S102" s="99">
        <v>4.6491018106501505</v>
      </c>
      <c r="T102" s="99">
        <v>5.1230931843660619</v>
      </c>
      <c r="U102" s="99">
        <v>0</v>
      </c>
      <c r="V102" s="99">
        <v>0</v>
      </c>
      <c r="W102" s="99">
        <v>0</v>
      </c>
      <c r="DA102" s="63" t="s">
        <v>4521</v>
      </c>
    </row>
    <row r="103" spans="1:105" ht="12" customHeight="1" x14ac:dyDescent="0.25">
      <c r="A103" s="109" t="s">
        <v>120</v>
      </c>
      <c r="B103" s="33"/>
      <c r="C103" s="110">
        <v>5.6085531491940479</v>
      </c>
      <c r="D103" s="110">
        <v>5.9160887684400887</v>
      </c>
      <c r="E103" s="110">
        <v>5.6119453168147801</v>
      </c>
      <c r="F103" s="110">
        <v>5.6110287107531684</v>
      </c>
      <c r="G103" s="110">
        <v>5.4045212462320569</v>
      </c>
      <c r="H103" s="110">
        <v>5.2715273330805941</v>
      </c>
      <c r="I103" s="110">
        <v>5.4209771558493767</v>
      </c>
      <c r="J103" s="110">
        <v>5.6625236601630116</v>
      </c>
      <c r="K103" s="110">
        <v>5.3641825743235634</v>
      </c>
      <c r="L103" s="110">
        <v>4.6084663772392549</v>
      </c>
      <c r="M103" s="110">
        <v>6.1220955879040533</v>
      </c>
      <c r="N103" s="110">
        <v>6.0752597940857029</v>
      </c>
      <c r="O103" s="110">
        <v>6.1061522860676485</v>
      </c>
      <c r="P103" s="110">
        <v>6.3476375109255452</v>
      </c>
      <c r="Q103" s="110">
        <v>4.3229536633403098</v>
      </c>
      <c r="R103" s="110">
        <v>4.3414281851903924</v>
      </c>
      <c r="S103" s="110">
        <v>3.7541464347176077</v>
      </c>
      <c r="T103" s="110">
        <v>4.3195522076639001</v>
      </c>
      <c r="U103" s="110">
        <v>0</v>
      </c>
      <c r="V103" s="110">
        <v>0</v>
      </c>
      <c r="W103" s="110">
        <v>2.2996450592710675</v>
      </c>
      <c r="DA103" s="60" t="s">
        <v>4522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4523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4524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4525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4526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4527</v>
      </c>
    </row>
    <row r="110" spans="1:105" ht="12" customHeight="1" x14ac:dyDescent="0.25">
      <c r="A110" s="97" t="s">
        <v>53</v>
      </c>
      <c r="B110" s="98"/>
      <c r="C110" s="99">
        <f>RES_hhdet_in_fech!C110/RES_summary!C$21</f>
        <v>0</v>
      </c>
      <c r="D110" s="99">
        <f>RES_hhdet_in_fech!D110/RES_summary!D$21</f>
        <v>0</v>
      </c>
      <c r="E110" s="99">
        <f>RES_hhdet_in_fech!E110/RES_summary!E$21</f>
        <v>0</v>
      </c>
      <c r="F110" s="99">
        <f>RES_hhdet_in_fech!F110/RES_summary!F$21</f>
        <v>0</v>
      </c>
      <c r="G110" s="99">
        <f>RES_hhdet_in_fech!G110/RES_summary!G$21</f>
        <v>0</v>
      </c>
      <c r="H110" s="99">
        <f>RES_hhdet_in_fech!H110/RES_summary!H$21</f>
        <v>0</v>
      </c>
      <c r="I110" s="99">
        <f>RES_hhdet_in_fech!I110/RES_summary!I$21</f>
        <v>0</v>
      </c>
      <c r="J110" s="99">
        <f>RES_hhdet_in_fech!J110/RES_summary!J$21</f>
        <v>0</v>
      </c>
      <c r="K110" s="99">
        <f>RES_hhdet_in_fech!K110/RES_summary!K$21</f>
        <v>0</v>
      </c>
      <c r="L110" s="99">
        <f>RES_hhdet_in_fech!L110/RES_summary!L$21</f>
        <v>0</v>
      </c>
      <c r="M110" s="99">
        <f>RES_hhdet_in_fech!M110/RES_summary!M$21</f>
        <v>0</v>
      </c>
      <c r="N110" s="99">
        <f>RES_hhdet_in_fech!N110/RES_summary!N$21</f>
        <v>0</v>
      </c>
      <c r="O110" s="99">
        <f>RES_hhdet_in_fech!O110/RES_summary!O$21</f>
        <v>0</v>
      </c>
      <c r="P110" s="99">
        <f>RES_hhdet_in_fech!P110/RES_summary!P$21</f>
        <v>0</v>
      </c>
      <c r="Q110" s="99">
        <f>RES_hhdet_in_fech!Q110/RES_summary!Q$21</f>
        <v>0</v>
      </c>
      <c r="R110" s="99">
        <f>RES_hhdet_in_fech!R110/RES_summary!R$21</f>
        <v>0</v>
      </c>
      <c r="S110" s="99">
        <f>RES_hhdet_in_fech!S110/RES_summary!S$21</f>
        <v>0</v>
      </c>
      <c r="T110" s="99">
        <f>RES_hhdet_in_fech!T110/RES_summary!T$21</f>
        <v>0</v>
      </c>
      <c r="U110" s="99">
        <f>RES_hhdet_in_fech!U110/RES_summary!U$21</f>
        <v>0</v>
      </c>
      <c r="V110" s="99">
        <f>RES_hhdet_in_fech!V110/RES_summary!V$21</f>
        <v>0</v>
      </c>
      <c r="W110" s="99">
        <f>RES_hhdet_in_fech!W110/RES_summary!W$21</f>
        <v>0</v>
      </c>
      <c r="DA110" s="63" t="s">
        <v>4528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4529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4530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4531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4532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4533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4534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4535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4536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4537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4538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4539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4540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" si="44">W125+W128+W130+W139</f>
        <v>0</v>
      </c>
      <c r="DA124" s="129" t="s">
        <v>4541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4542</v>
      </c>
    </row>
    <row r="126" spans="1:105" ht="12" customHeight="1" x14ac:dyDescent="0.25">
      <c r="A126" s="97" t="s">
        <v>203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4543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4544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4545</v>
      </c>
    </row>
    <row r="129" spans="1:105" ht="12" customHeight="1" x14ac:dyDescent="0.25">
      <c r="A129" s="97" t="s">
        <v>53</v>
      </c>
      <c r="B129" s="98"/>
      <c r="C129" s="99">
        <f>RES_hhdet_in_fech!C129/RES_summary!C$21</f>
        <v>0</v>
      </c>
      <c r="D129" s="99">
        <f>RES_hhdet_in_fech!D129/RES_summary!D$21</f>
        <v>0</v>
      </c>
      <c r="E129" s="99">
        <f>RES_hhdet_in_fech!E129/RES_summary!E$21</f>
        <v>0</v>
      </c>
      <c r="F129" s="99">
        <f>RES_hhdet_in_fech!F129/RES_summary!F$21</f>
        <v>0</v>
      </c>
      <c r="G129" s="99">
        <f>RES_hhdet_in_fech!G129/RES_summary!G$21</f>
        <v>0</v>
      </c>
      <c r="H129" s="99">
        <f>RES_hhdet_in_fech!H129/RES_summary!H$21</f>
        <v>0</v>
      </c>
      <c r="I129" s="99">
        <f>RES_hhdet_in_fech!I129/RES_summary!I$21</f>
        <v>0</v>
      </c>
      <c r="J129" s="99">
        <f>RES_hhdet_in_fech!J129/RES_summary!J$21</f>
        <v>0</v>
      </c>
      <c r="K129" s="99">
        <f>RES_hhdet_in_fech!K129/RES_summary!K$21</f>
        <v>0</v>
      </c>
      <c r="L129" s="99">
        <f>RES_hhdet_in_fech!L129/RES_summary!L$21</f>
        <v>0</v>
      </c>
      <c r="M129" s="99">
        <f>RES_hhdet_in_fech!M129/RES_summary!M$21</f>
        <v>0</v>
      </c>
      <c r="N129" s="99">
        <f>RES_hhdet_in_fech!N129/RES_summary!N$21</f>
        <v>0</v>
      </c>
      <c r="O129" s="99">
        <f>RES_hhdet_in_fech!O129/RES_summary!O$21</f>
        <v>0</v>
      </c>
      <c r="P129" s="99">
        <f>RES_hhdet_in_fech!P129/RES_summary!P$21</f>
        <v>0</v>
      </c>
      <c r="Q129" s="99">
        <f>RES_hhdet_in_fech!Q129/RES_summary!Q$21</f>
        <v>0</v>
      </c>
      <c r="R129" s="99">
        <f>RES_hhdet_in_fech!R129/RES_summary!R$21</f>
        <v>0</v>
      </c>
      <c r="S129" s="99">
        <f>RES_hhdet_in_fech!S129/RES_summary!S$21</f>
        <v>0</v>
      </c>
      <c r="T129" s="99">
        <f>RES_hhdet_in_fech!T129/RES_summary!T$21</f>
        <v>0</v>
      </c>
      <c r="U129" s="99">
        <f>RES_hhdet_in_fech!U129/RES_summary!U$21</f>
        <v>0</v>
      </c>
      <c r="V129" s="99">
        <f>RES_hhdet_in_fech!V129/RES_summary!V$21</f>
        <v>0</v>
      </c>
      <c r="W129" s="99">
        <f>RES_hhdet_in_fech!W129/RES_summary!W$21</f>
        <v>0</v>
      </c>
      <c r="DA129" s="63" t="s">
        <v>4546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4547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4548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4549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4550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4551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4552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4553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4554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4555</v>
      </c>
    </row>
    <row r="139" spans="1:105" ht="12" customHeight="1" x14ac:dyDescent="0.25">
      <c r="A139" s="121" t="s">
        <v>54</v>
      </c>
      <c r="B139" s="122"/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DA139" s="130" t="s">
        <v>4556</v>
      </c>
    </row>
    <row r="140" spans="1:105" ht="12" customHeight="1" x14ac:dyDescent="0.25">
      <c r="A140" s="97" t="s">
        <v>50</v>
      </c>
      <c r="B140" s="98"/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4557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4558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89.535667269960527</v>
      </c>
      <c r="D143" s="118">
        <f t="shared" si="49"/>
        <v>76.976972092447809</v>
      </c>
      <c r="E143" s="118">
        <f t="shared" si="49"/>
        <v>85.340706987952387</v>
      </c>
      <c r="F143" s="118">
        <f t="shared" si="49"/>
        <v>75.751333519031974</v>
      </c>
      <c r="G143" s="118">
        <f t="shared" si="49"/>
        <v>71.56859153959482</v>
      </c>
      <c r="H143" s="118">
        <f t="shared" si="49"/>
        <v>65.37407698420931</v>
      </c>
      <c r="I143" s="118">
        <f t="shared" si="49"/>
        <v>53.780869992847343</v>
      </c>
      <c r="J143" s="118">
        <f t="shared" si="49"/>
        <v>56.706217490350575</v>
      </c>
      <c r="K143" s="118">
        <f t="shared" si="49"/>
        <v>54.657663200971903</v>
      </c>
      <c r="L143" s="118">
        <f t="shared" si="49"/>
        <v>49.348342426542651</v>
      </c>
      <c r="M143" s="118">
        <f t="shared" si="49"/>
        <v>47.491394569721393</v>
      </c>
      <c r="N143" s="118">
        <f t="shared" si="49"/>
        <v>43.815308629817935</v>
      </c>
      <c r="O143" s="118">
        <f t="shared" si="49"/>
        <v>42.974283569681461</v>
      </c>
      <c r="P143" s="118">
        <f t="shared" si="49"/>
        <v>44.766766522855285</v>
      </c>
      <c r="Q143" s="118">
        <f t="shared" si="49"/>
        <v>36.209412139108842</v>
      </c>
      <c r="R143" s="118">
        <f t="shared" ref="R143:V143" si="50">R144+R146+R148+R157</f>
        <v>34.997083686434401</v>
      </c>
      <c r="S143" s="118">
        <f t="shared" si="50"/>
        <v>33.097268015027176</v>
      </c>
      <c r="T143" s="118">
        <f t="shared" si="50"/>
        <v>32.703759781328017</v>
      </c>
      <c r="U143" s="118">
        <f t="shared" si="50"/>
        <v>32.091649659398442</v>
      </c>
      <c r="V143" s="118">
        <f t="shared" si="50"/>
        <v>27.869537234249972</v>
      </c>
      <c r="W143" s="118">
        <f t="shared" ref="W143" si="51">W144+W146+W148+W157</f>
        <v>25.99010106294762</v>
      </c>
      <c r="DA143" s="129" t="s">
        <v>4559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70.077793498831127</v>
      </c>
      <c r="D144" s="123">
        <f t="shared" si="52"/>
        <v>59.270706331552226</v>
      </c>
      <c r="E144" s="123">
        <f t="shared" si="52"/>
        <v>65.751408277527645</v>
      </c>
      <c r="F144" s="123">
        <f t="shared" si="52"/>
        <v>58.112411099028215</v>
      </c>
      <c r="G144" s="123">
        <f t="shared" si="52"/>
        <v>52.885428561625702</v>
      </c>
      <c r="H144" s="123">
        <f t="shared" si="52"/>
        <v>44.929668962522221</v>
      </c>
      <c r="I144" s="123">
        <f t="shared" si="52"/>
        <v>37.462606303122172</v>
      </c>
      <c r="J144" s="123">
        <f t="shared" si="52"/>
        <v>40.495509586762772</v>
      </c>
      <c r="K144" s="123">
        <f t="shared" si="52"/>
        <v>38.540301926355674</v>
      </c>
      <c r="L144" s="123">
        <f t="shared" si="52"/>
        <v>34.0631978827372</v>
      </c>
      <c r="M144" s="123">
        <f t="shared" si="52"/>
        <v>29.765574846567706</v>
      </c>
      <c r="N144" s="123">
        <f t="shared" si="52"/>
        <v>27.779314709984668</v>
      </c>
      <c r="O144" s="123">
        <f t="shared" si="52"/>
        <v>23.725903695390016</v>
      </c>
      <c r="P144" s="123">
        <f t="shared" si="52"/>
        <v>22.491503678197677</v>
      </c>
      <c r="Q144" s="123">
        <f t="shared" si="52"/>
        <v>22.654945949691431</v>
      </c>
      <c r="R144" s="123">
        <f t="shared" si="52"/>
        <v>21.484470373975789</v>
      </c>
      <c r="S144" s="123">
        <f t="shared" si="52"/>
        <v>20.3772189095125</v>
      </c>
      <c r="T144" s="123">
        <f t="shared" si="52"/>
        <v>18.722217096635845</v>
      </c>
      <c r="U144" s="123">
        <f t="shared" si="52"/>
        <v>16.432307439336856</v>
      </c>
      <c r="V144" s="123">
        <f t="shared" si="52"/>
        <v>15.744485842573686</v>
      </c>
      <c r="W144" s="123">
        <f t="shared" si="52"/>
        <v>14.491509504681192</v>
      </c>
      <c r="DA144" s="130" t="s">
        <v>4560</v>
      </c>
    </row>
    <row r="145" spans="1:105" ht="12" customHeight="1" x14ac:dyDescent="0.25">
      <c r="A145" s="97" t="s">
        <v>53</v>
      </c>
      <c r="B145" s="98"/>
      <c r="C145" s="99">
        <v>70.077793498831127</v>
      </c>
      <c r="D145" s="99">
        <v>59.270706331552226</v>
      </c>
      <c r="E145" s="99">
        <v>65.751408277527645</v>
      </c>
      <c r="F145" s="99">
        <v>58.112411099028215</v>
      </c>
      <c r="G145" s="99">
        <v>52.885428561625702</v>
      </c>
      <c r="H145" s="99">
        <v>44.929668962522221</v>
      </c>
      <c r="I145" s="99">
        <v>37.462606303122172</v>
      </c>
      <c r="J145" s="99">
        <v>40.495509586762772</v>
      </c>
      <c r="K145" s="99">
        <v>38.540301926355674</v>
      </c>
      <c r="L145" s="99">
        <v>34.0631978827372</v>
      </c>
      <c r="M145" s="99">
        <v>29.765574846567706</v>
      </c>
      <c r="N145" s="99">
        <v>27.779314709984668</v>
      </c>
      <c r="O145" s="99">
        <v>23.725903695390016</v>
      </c>
      <c r="P145" s="99">
        <v>22.491503678197677</v>
      </c>
      <c r="Q145" s="99">
        <v>22.654945949691431</v>
      </c>
      <c r="R145" s="99">
        <v>21.484470373975789</v>
      </c>
      <c r="S145" s="99">
        <v>20.3772189095125</v>
      </c>
      <c r="T145" s="99">
        <v>18.722217096635845</v>
      </c>
      <c r="U145" s="99">
        <v>16.432307439336856</v>
      </c>
      <c r="V145" s="99">
        <v>15.744485842573686</v>
      </c>
      <c r="W145" s="99">
        <v>14.491509504681192</v>
      </c>
      <c r="DA145" s="63" t="s">
        <v>4561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1.4829100603313401</v>
      </c>
      <c r="D146" s="123">
        <f t="shared" si="53"/>
        <v>0</v>
      </c>
      <c r="E146" s="123">
        <f t="shared" si="53"/>
        <v>3.3216856414816536</v>
      </c>
      <c r="F146" s="123">
        <f t="shared" si="53"/>
        <v>0</v>
      </c>
      <c r="G146" s="123">
        <f t="shared" si="53"/>
        <v>0.40830180577597319</v>
      </c>
      <c r="H146" s="123">
        <f t="shared" si="53"/>
        <v>2.8682119461822517</v>
      </c>
      <c r="I146" s="123">
        <f t="shared" si="53"/>
        <v>1.6735647419240409</v>
      </c>
      <c r="J146" s="123">
        <f t="shared" si="53"/>
        <v>1.5948610666030825</v>
      </c>
      <c r="K146" s="123">
        <f t="shared" si="53"/>
        <v>1.67713217500409</v>
      </c>
      <c r="L146" s="123">
        <f t="shared" si="53"/>
        <v>1.9401524318501826</v>
      </c>
      <c r="M146" s="123">
        <f t="shared" si="53"/>
        <v>1.7226255225632099</v>
      </c>
      <c r="N146" s="123">
        <f t="shared" si="53"/>
        <v>1.7851630416913165</v>
      </c>
      <c r="O146" s="123">
        <f t="shared" si="53"/>
        <v>1.7486225684728098</v>
      </c>
      <c r="P146" s="123">
        <f t="shared" si="53"/>
        <v>1.6976958681276784</v>
      </c>
      <c r="Q146" s="123">
        <f t="shared" si="53"/>
        <v>1.6899512001582575</v>
      </c>
      <c r="R146" s="123">
        <f t="shared" si="53"/>
        <v>1.5974487401383077</v>
      </c>
      <c r="S146" s="123">
        <f t="shared" si="53"/>
        <v>1.3714057503873682</v>
      </c>
      <c r="T146" s="123">
        <f t="shared" si="53"/>
        <v>1.5322292728916556</v>
      </c>
      <c r="U146" s="123">
        <f t="shared" si="53"/>
        <v>1.6259551202054092</v>
      </c>
      <c r="V146" s="123">
        <f t="shared" si="53"/>
        <v>1.6053876759137367</v>
      </c>
      <c r="W146" s="123">
        <f t="shared" si="53"/>
        <v>1.4362534651293068</v>
      </c>
      <c r="DA146" s="130" t="s">
        <v>4562</v>
      </c>
    </row>
    <row r="147" spans="1:105" ht="12" customHeight="1" x14ac:dyDescent="0.25">
      <c r="A147" s="97" t="s">
        <v>53</v>
      </c>
      <c r="B147" s="98"/>
      <c r="C147" s="99">
        <f>RES_hhdet_in_fech!C147/RES_summary!C$21</f>
        <v>1.4829100603313401</v>
      </c>
      <c r="D147" s="99">
        <f>RES_hhdet_in_fech!D147/RES_summary!D$21</f>
        <v>0</v>
      </c>
      <c r="E147" s="99">
        <f>RES_hhdet_in_fech!E147/RES_summary!E$21</f>
        <v>3.3216856414816536</v>
      </c>
      <c r="F147" s="99">
        <f>RES_hhdet_in_fech!F147/RES_summary!F$21</f>
        <v>0</v>
      </c>
      <c r="G147" s="99">
        <f>RES_hhdet_in_fech!G147/RES_summary!G$21</f>
        <v>0.40830180577597319</v>
      </c>
      <c r="H147" s="99">
        <f>RES_hhdet_in_fech!H147/RES_summary!H$21</f>
        <v>2.8682119461822517</v>
      </c>
      <c r="I147" s="99">
        <f>RES_hhdet_in_fech!I147/RES_summary!I$21</f>
        <v>1.6735647419240409</v>
      </c>
      <c r="J147" s="99">
        <f>RES_hhdet_in_fech!J147/RES_summary!J$21</f>
        <v>1.5948610666030825</v>
      </c>
      <c r="K147" s="99">
        <f>RES_hhdet_in_fech!K147/RES_summary!K$21</f>
        <v>1.67713217500409</v>
      </c>
      <c r="L147" s="99">
        <f>RES_hhdet_in_fech!L147/RES_summary!L$21</f>
        <v>1.9401524318501826</v>
      </c>
      <c r="M147" s="99">
        <f>RES_hhdet_in_fech!M147/RES_summary!M$21</f>
        <v>1.7226255225632099</v>
      </c>
      <c r="N147" s="99">
        <f>RES_hhdet_in_fech!N147/RES_summary!N$21</f>
        <v>1.7851630416913165</v>
      </c>
      <c r="O147" s="99">
        <f>RES_hhdet_in_fech!O147/RES_summary!O$21</f>
        <v>1.7486225684728098</v>
      </c>
      <c r="P147" s="99">
        <f>RES_hhdet_in_fech!P147/RES_summary!P$21</f>
        <v>1.6976958681276784</v>
      </c>
      <c r="Q147" s="99">
        <f>RES_hhdet_in_fech!Q147/RES_summary!Q$21</f>
        <v>1.6899512001582575</v>
      </c>
      <c r="R147" s="99">
        <f>RES_hhdet_in_fech!R147/RES_summary!R$21</f>
        <v>1.5974487401383077</v>
      </c>
      <c r="S147" s="99">
        <f>RES_hhdet_in_fech!S147/RES_summary!S$21</f>
        <v>1.3714057503873682</v>
      </c>
      <c r="T147" s="99">
        <f>RES_hhdet_in_fech!T147/RES_summary!T$21</f>
        <v>1.5322292728916556</v>
      </c>
      <c r="U147" s="99">
        <f>RES_hhdet_in_fech!U147/RES_summary!U$21</f>
        <v>1.6259551202054092</v>
      </c>
      <c r="V147" s="99">
        <f>RES_hhdet_in_fech!V147/RES_summary!V$21</f>
        <v>1.6053876759137367</v>
      </c>
      <c r="W147" s="99">
        <f>RES_hhdet_in_fech!W147/RES_summary!W$21</f>
        <v>1.4362534651293068</v>
      </c>
      <c r="DA147" s="63" t="s">
        <v>4563</v>
      </c>
    </row>
    <row r="148" spans="1:105" ht="12" customHeight="1" x14ac:dyDescent="0.25">
      <c r="A148" s="121" t="s">
        <v>55</v>
      </c>
      <c r="B148" s="122"/>
      <c r="C148" s="123">
        <v>12.366410561604017</v>
      </c>
      <c r="D148" s="123">
        <v>11.790176992455491</v>
      </c>
      <c r="E148" s="123">
        <v>10.655667752128311</v>
      </c>
      <c r="F148" s="123">
        <v>11.866459188700089</v>
      </c>
      <c r="G148" s="123">
        <v>11.31220438409933</v>
      </c>
      <c r="H148" s="123">
        <v>11.498925823666546</v>
      </c>
      <c r="I148" s="123">
        <v>9.2237217919517551</v>
      </c>
      <c r="J148" s="123">
        <v>9.0016216556904265</v>
      </c>
      <c r="K148" s="123">
        <v>8.1929596815706702</v>
      </c>
      <c r="L148" s="123">
        <v>8.7365257347160199</v>
      </c>
      <c r="M148" s="123">
        <v>9.8912952851645812</v>
      </c>
      <c r="N148" s="123">
        <v>8.2354848164313665</v>
      </c>
      <c r="O148" s="123">
        <v>11.382552530334815</v>
      </c>
      <c r="P148" s="123">
        <v>14.12119033887832</v>
      </c>
      <c r="Q148" s="123">
        <v>7.5142108731218951</v>
      </c>
      <c r="R148" s="123">
        <v>7.4536489539806157</v>
      </c>
      <c r="S148" s="123">
        <v>7.5058456803409088</v>
      </c>
      <c r="T148" s="123">
        <v>8.0636563705870792</v>
      </c>
      <c r="U148" s="123">
        <v>9.2496753318190805</v>
      </c>
      <c r="V148" s="123">
        <v>7.6052716123166384</v>
      </c>
      <c r="W148" s="123">
        <v>7.7620964904917162</v>
      </c>
      <c r="DA148" s="130" t="s">
        <v>4564</v>
      </c>
    </row>
    <row r="149" spans="1:105" ht="12" customHeight="1" x14ac:dyDescent="0.25">
      <c r="A149" s="97" t="s">
        <v>124</v>
      </c>
      <c r="B149" s="98"/>
      <c r="C149" s="99">
        <v>0</v>
      </c>
      <c r="D149" s="99">
        <v>11.040021135402537</v>
      </c>
      <c r="E149" s="99">
        <v>4.8034732953989492</v>
      </c>
      <c r="F149" s="99">
        <v>0</v>
      </c>
      <c r="G149" s="99">
        <v>0</v>
      </c>
      <c r="H149" s="99">
        <v>16.309645297712034</v>
      </c>
      <c r="I149" s="99">
        <v>6.8966300753931069</v>
      </c>
      <c r="J149" s="99">
        <v>5.9210186676098351</v>
      </c>
      <c r="K149" s="99">
        <v>0</v>
      </c>
      <c r="L149" s="99">
        <v>16.033752017240019</v>
      </c>
      <c r="M149" s="99">
        <v>8.0764302732510664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DA149" s="63" t="s">
        <v>4565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4566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4567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4568</v>
      </c>
    </row>
    <row r="153" spans="1:105" ht="12" customHeight="1" x14ac:dyDescent="0.25">
      <c r="A153" s="106" t="s">
        <v>122</v>
      </c>
      <c r="B153" s="101"/>
      <c r="C153" s="102">
        <v>12.366410561604017</v>
      </c>
      <c r="D153" s="102">
        <v>12.448659560858221</v>
      </c>
      <c r="E153" s="102">
        <v>12.194151871545127</v>
      </c>
      <c r="F153" s="102">
        <v>12.229118725425698</v>
      </c>
      <c r="G153" s="102">
        <v>11.598344036788639</v>
      </c>
      <c r="H153" s="102">
        <v>10.974165265607049</v>
      </c>
      <c r="I153" s="102">
        <v>10.885514943413556</v>
      </c>
      <c r="J153" s="102">
        <v>0</v>
      </c>
      <c r="K153" s="102">
        <v>0</v>
      </c>
      <c r="L153" s="102">
        <v>9.1031521925549477</v>
      </c>
      <c r="M153" s="102">
        <v>10.661758938207788</v>
      </c>
      <c r="N153" s="102">
        <v>8.9610020569817621</v>
      </c>
      <c r="O153" s="102">
        <v>12.03421042750419</v>
      </c>
      <c r="P153" s="102">
        <v>14.684392857095787</v>
      </c>
      <c r="Q153" s="102">
        <v>0</v>
      </c>
      <c r="R153" s="102">
        <v>0</v>
      </c>
      <c r="S153" s="102">
        <v>0</v>
      </c>
      <c r="T153" s="102">
        <v>9.0569847272926758</v>
      </c>
      <c r="U153" s="102">
        <v>9.2496753318190805</v>
      </c>
      <c r="V153" s="102">
        <v>0</v>
      </c>
      <c r="W153" s="102">
        <v>8.3598292027958792</v>
      </c>
      <c r="DA153" s="131" t="s">
        <v>4569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10.564885144300252</v>
      </c>
      <c r="E154" s="105">
        <v>10.353925731190404</v>
      </c>
      <c r="F154" s="105">
        <v>10.415821041797653</v>
      </c>
      <c r="G154" s="105">
        <v>9.8815061206527997</v>
      </c>
      <c r="H154" s="105">
        <v>9.3120091399185423</v>
      </c>
      <c r="I154" s="105">
        <v>9.2680750296248782</v>
      </c>
      <c r="J154" s="105">
        <v>9.2298144696223243</v>
      </c>
      <c r="K154" s="105">
        <v>8.1929596815706702</v>
      </c>
      <c r="L154" s="105">
        <v>7.6653555992059141</v>
      </c>
      <c r="M154" s="105">
        <v>9.1024417822244814</v>
      </c>
      <c r="N154" s="105">
        <v>7.5946112539451835</v>
      </c>
      <c r="O154" s="105">
        <v>10.522918708536915</v>
      </c>
      <c r="P154" s="105">
        <v>13.086115440532703</v>
      </c>
      <c r="Q154" s="105">
        <v>7.5142108731218951</v>
      </c>
      <c r="R154" s="105">
        <v>7.4536489539806157</v>
      </c>
      <c r="S154" s="105">
        <v>7.5058456803409088</v>
      </c>
      <c r="T154" s="105">
        <v>8.04327090058006</v>
      </c>
      <c r="U154" s="105">
        <v>0</v>
      </c>
      <c r="V154" s="105">
        <v>7.6052716123166384</v>
      </c>
      <c r="W154" s="105">
        <v>7.5282969794059555</v>
      </c>
      <c r="DA154" s="132" t="s">
        <v>4570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6.2290989419537803</v>
      </c>
      <c r="E155" s="99">
        <v>6.0880341321632425</v>
      </c>
      <c r="F155" s="99">
        <v>6.1865551361905853</v>
      </c>
      <c r="G155" s="99">
        <v>5.8530546391019547</v>
      </c>
      <c r="H155" s="99">
        <v>5.397988450731269</v>
      </c>
      <c r="I155" s="99">
        <v>5.431465060027203</v>
      </c>
      <c r="J155" s="99">
        <v>5.3935350977658052</v>
      </c>
      <c r="K155" s="99">
        <v>4.5429241805797345</v>
      </c>
      <c r="L155" s="99">
        <v>4.1389629687021552</v>
      </c>
      <c r="M155" s="99">
        <v>5.2130523427025146</v>
      </c>
      <c r="N155" s="99">
        <v>4.0888857151241611</v>
      </c>
      <c r="O155" s="99">
        <v>6.4783175141417519</v>
      </c>
      <c r="P155" s="99">
        <v>8.5583530125880589</v>
      </c>
      <c r="Q155" s="99">
        <v>3.6992686150579202</v>
      </c>
      <c r="R155" s="99">
        <v>3.5944231915385023</v>
      </c>
      <c r="S155" s="99">
        <v>3.6051071647483481</v>
      </c>
      <c r="T155" s="99">
        <v>4.3271409627590689</v>
      </c>
      <c r="U155" s="99">
        <v>0</v>
      </c>
      <c r="V155" s="99">
        <v>4.0616518055061226</v>
      </c>
      <c r="W155" s="99">
        <v>4.176579356376326</v>
      </c>
      <c r="DA155" s="63" t="s">
        <v>4571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4.3357862023464691</v>
      </c>
      <c r="E156" s="99">
        <v>4.265891599027162</v>
      </c>
      <c r="F156" s="99">
        <v>4.2292659056070692</v>
      </c>
      <c r="G156" s="99">
        <v>4.0284514815508441</v>
      </c>
      <c r="H156" s="99">
        <v>3.9140206891872724</v>
      </c>
      <c r="I156" s="99">
        <v>3.836609969597677</v>
      </c>
      <c r="J156" s="99">
        <v>3.8362793718565196</v>
      </c>
      <c r="K156" s="99">
        <v>3.6500355009909358</v>
      </c>
      <c r="L156" s="99">
        <v>3.5263926305037603</v>
      </c>
      <c r="M156" s="99">
        <v>3.8893894395219668</v>
      </c>
      <c r="N156" s="99">
        <v>3.5057255388210233</v>
      </c>
      <c r="O156" s="99">
        <v>4.0446011943951614</v>
      </c>
      <c r="P156" s="99">
        <v>4.5277624279446433</v>
      </c>
      <c r="Q156" s="99">
        <v>3.8149422580639762</v>
      </c>
      <c r="R156" s="99">
        <v>3.8592257624421125</v>
      </c>
      <c r="S156" s="99">
        <v>3.9007385155925607</v>
      </c>
      <c r="T156" s="99">
        <v>3.7161299378209911</v>
      </c>
      <c r="U156" s="99">
        <v>0</v>
      </c>
      <c r="V156" s="99">
        <v>3.5436198068105149</v>
      </c>
      <c r="W156" s="99">
        <v>3.3517176230296299</v>
      </c>
      <c r="DA156" s="63" t="s">
        <v>4572</v>
      </c>
    </row>
    <row r="157" spans="1:105" ht="12" customHeight="1" x14ac:dyDescent="0.25">
      <c r="A157" s="121" t="s">
        <v>54</v>
      </c>
      <c r="B157" s="122"/>
      <c r="C157" s="123">
        <v>5.6085531491940488</v>
      </c>
      <c r="D157" s="123">
        <v>5.9160887684400878</v>
      </c>
      <c r="E157" s="123">
        <v>5.6119453168147801</v>
      </c>
      <c r="F157" s="123">
        <v>5.7724632313036786</v>
      </c>
      <c r="G157" s="123">
        <v>6.9626567880938266</v>
      </c>
      <c r="H157" s="123">
        <v>6.0772702518382946</v>
      </c>
      <c r="I157" s="123">
        <v>5.4209771558493749</v>
      </c>
      <c r="J157" s="123">
        <v>5.6142251812942945</v>
      </c>
      <c r="K157" s="123">
        <v>6.2472694180414701</v>
      </c>
      <c r="L157" s="123">
        <v>4.6084663772392531</v>
      </c>
      <c r="M157" s="123">
        <v>6.111898915425896</v>
      </c>
      <c r="N157" s="123">
        <v>6.0153460617105914</v>
      </c>
      <c r="O157" s="123">
        <v>6.1172047754838168</v>
      </c>
      <c r="P157" s="123">
        <v>6.4563766376516112</v>
      </c>
      <c r="Q157" s="123">
        <v>4.3503041161372566</v>
      </c>
      <c r="R157" s="123">
        <v>4.4615156183396918</v>
      </c>
      <c r="S157" s="123">
        <v>3.8427976747863979</v>
      </c>
      <c r="T157" s="123">
        <v>4.3856570412134381</v>
      </c>
      <c r="U157" s="123">
        <v>4.7837117680370955</v>
      </c>
      <c r="V157" s="123">
        <v>2.9143921034459099</v>
      </c>
      <c r="W157" s="123">
        <v>2.3002416026454049</v>
      </c>
      <c r="DA157" s="130" t="s">
        <v>4573</v>
      </c>
    </row>
    <row r="158" spans="1:105" ht="12" customHeight="1" x14ac:dyDescent="0.25">
      <c r="A158" s="97" t="s">
        <v>50</v>
      </c>
      <c r="B158" s="98"/>
      <c r="C158" s="99">
        <v>0</v>
      </c>
      <c r="D158" s="99">
        <v>0</v>
      </c>
      <c r="E158" s="99">
        <v>0</v>
      </c>
      <c r="F158" s="99">
        <v>6.4182013135057163</v>
      </c>
      <c r="G158" s="99">
        <v>8.5207923299555972</v>
      </c>
      <c r="H158" s="99">
        <v>9.0316609539498636</v>
      </c>
      <c r="I158" s="99">
        <v>0</v>
      </c>
      <c r="J158" s="99">
        <v>4.2618677729702492</v>
      </c>
      <c r="K158" s="99">
        <v>9.669230937448356</v>
      </c>
      <c r="L158" s="99">
        <v>0</v>
      </c>
      <c r="M158" s="99">
        <v>5.5306885841709059</v>
      </c>
      <c r="N158" s="99">
        <v>4.3826968544888247</v>
      </c>
      <c r="O158" s="99">
        <v>6.2782553355479731</v>
      </c>
      <c r="P158" s="99">
        <v>7.5709526865937891</v>
      </c>
      <c r="Q158" s="99">
        <v>6.1417587743373421</v>
      </c>
      <c r="R158" s="99">
        <v>6.0734584709975996</v>
      </c>
      <c r="S158" s="99">
        <v>4.6491018106501496</v>
      </c>
      <c r="T158" s="99">
        <v>5.1230931843660619</v>
      </c>
      <c r="U158" s="99">
        <v>6.311015779622422</v>
      </c>
      <c r="V158" s="99">
        <v>4.9508503841050668</v>
      </c>
      <c r="W158" s="99">
        <v>2.5245419113962679</v>
      </c>
      <c r="DA158" s="63" t="s">
        <v>4574</v>
      </c>
    </row>
    <row r="159" spans="1:105" ht="12" customHeight="1" x14ac:dyDescent="0.25">
      <c r="A159" s="109" t="s">
        <v>120</v>
      </c>
      <c r="B159" s="33"/>
      <c r="C159" s="110">
        <v>5.6085531491940488</v>
      </c>
      <c r="D159" s="110">
        <v>5.9160887684400878</v>
      </c>
      <c r="E159" s="110">
        <v>5.6119453168147801</v>
      </c>
      <c r="F159" s="110">
        <v>5.6110287107531684</v>
      </c>
      <c r="G159" s="110">
        <v>5.4045212462320578</v>
      </c>
      <c r="H159" s="110">
        <v>5.2715273330805932</v>
      </c>
      <c r="I159" s="110">
        <v>5.4209771558493749</v>
      </c>
      <c r="J159" s="110">
        <v>5.6625236601630107</v>
      </c>
      <c r="K159" s="110">
        <v>5.3641825743235643</v>
      </c>
      <c r="L159" s="110">
        <v>4.6084663772392531</v>
      </c>
      <c r="M159" s="110">
        <v>6.1220955879040542</v>
      </c>
      <c r="N159" s="110">
        <v>6.0752597940857012</v>
      </c>
      <c r="O159" s="110">
        <v>6.1061522860676494</v>
      </c>
      <c r="P159" s="110">
        <v>6.3476375109255461</v>
      </c>
      <c r="Q159" s="110">
        <v>4.3229536633403089</v>
      </c>
      <c r="R159" s="110">
        <v>4.3414281851903924</v>
      </c>
      <c r="S159" s="110">
        <v>3.7541464347176081</v>
      </c>
      <c r="T159" s="110">
        <v>4.3195522076638992</v>
      </c>
      <c r="U159" s="110">
        <v>4.6284464224609945</v>
      </c>
      <c r="V159" s="110">
        <v>2.7175597045717899</v>
      </c>
      <c r="W159" s="110">
        <v>2.2996450592710675</v>
      </c>
      <c r="DA159" s="60" t="s">
        <v>4575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164.71989261985743</v>
      </c>
      <c r="D161" s="118">
        <f t="shared" si="54"/>
        <v>152.96453530561527</v>
      </c>
      <c r="E161" s="118">
        <f t="shared" si="54"/>
        <v>153.89048131702324</v>
      </c>
      <c r="F161" s="118">
        <f t="shared" si="54"/>
        <v>165.50327870262518</v>
      </c>
      <c r="G161" s="118">
        <f t="shared" si="54"/>
        <v>171.54132477892196</v>
      </c>
      <c r="H161" s="118">
        <f t="shared" si="54"/>
        <v>0</v>
      </c>
      <c r="I161" s="118">
        <f t="shared" si="54"/>
        <v>157.26644749760948</v>
      </c>
      <c r="J161" s="118">
        <f t="shared" si="54"/>
        <v>0</v>
      </c>
      <c r="K161" s="118">
        <f t="shared" si="54"/>
        <v>196.74009221146744</v>
      </c>
      <c r="L161" s="118">
        <f t="shared" si="54"/>
        <v>112.00927409589968</v>
      </c>
      <c r="M161" s="118">
        <f t="shared" si="54"/>
        <v>89.368766720265597</v>
      </c>
      <c r="N161" s="118">
        <f t="shared" si="54"/>
        <v>99.802246602990337</v>
      </c>
      <c r="O161" s="118">
        <f t="shared" si="54"/>
        <v>105.80233500582349</v>
      </c>
      <c r="P161" s="118">
        <f t="shared" si="54"/>
        <v>92.359330185304728</v>
      </c>
      <c r="Q161" s="118">
        <f t="shared" si="54"/>
        <v>121.38165608154762</v>
      </c>
      <c r="R161" s="118">
        <f t="shared" ref="R161:V161" si="55">R162+R164+R166+R175</f>
        <v>0</v>
      </c>
      <c r="S161" s="118">
        <f t="shared" si="55"/>
        <v>0</v>
      </c>
      <c r="T161" s="118">
        <f t="shared" si="55"/>
        <v>75.048002356308416</v>
      </c>
      <c r="U161" s="118">
        <f t="shared" si="55"/>
        <v>58.242901165499518</v>
      </c>
      <c r="V161" s="118">
        <f t="shared" si="55"/>
        <v>78.97661498883906</v>
      </c>
      <c r="W161" s="118">
        <f t="shared" ref="W161" si="56">W162+W164+W166+W175</f>
        <v>59.749971363958529</v>
      </c>
      <c r="DA161" s="129" t="s">
        <v>4576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145.7384390049971</v>
      </c>
      <c r="D162" s="123">
        <f t="shared" si="57"/>
        <v>135.03740611362809</v>
      </c>
      <c r="E162" s="123">
        <f t="shared" si="57"/>
        <v>134.1664653858555</v>
      </c>
      <c r="F162" s="123">
        <f t="shared" si="57"/>
        <v>147.79884949092153</v>
      </c>
      <c r="G162" s="123">
        <f t="shared" si="57"/>
        <v>152.69149687500479</v>
      </c>
      <c r="H162" s="123">
        <f t="shared" si="57"/>
        <v>0</v>
      </c>
      <c r="I162" s="123">
        <f t="shared" si="57"/>
        <v>141.12524413991147</v>
      </c>
      <c r="J162" s="123">
        <f t="shared" si="57"/>
        <v>0</v>
      </c>
      <c r="K162" s="123">
        <f t="shared" si="57"/>
        <v>180.85886607469911</v>
      </c>
      <c r="L162" s="123">
        <f t="shared" si="57"/>
        <v>96.749768092036874</v>
      </c>
      <c r="M162" s="123">
        <f t="shared" si="57"/>
        <v>71.622101163903139</v>
      </c>
      <c r="N162" s="123">
        <f t="shared" si="57"/>
        <v>83.79674214594489</v>
      </c>
      <c r="O162" s="123">
        <f t="shared" si="57"/>
        <v>86.552340031778058</v>
      </c>
      <c r="P162" s="123">
        <f t="shared" si="57"/>
        <v>70.542268297840508</v>
      </c>
      <c r="Q162" s="123">
        <f t="shared" si="57"/>
        <v>107.46334793748311</v>
      </c>
      <c r="R162" s="123">
        <f t="shared" si="57"/>
        <v>0</v>
      </c>
      <c r="S162" s="123">
        <f t="shared" si="57"/>
        <v>0</v>
      </c>
      <c r="T162" s="123">
        <f t="shared" si="57"/>
        <v>61.07553529253773</v>
      </c>
      <c r="U162" s="123">
        <f t="shared" si="57"/>
        <v>42.829863956949296</v>
      </c>
      <c r="V162" s="123">
        <f t="shared" si="57"/>
        <v>66.883416303365919</v>
      </c>
      <c r="W162" s="123">
        <f t="shared" si="57"/>
        <v>48.258585842340146</v>
      </c>
      <c r="DA162" s="130" t="s">
        <v>4577</v>
      </c>
    </row>
    <row r="163" spans="1:105" ht="12" customHeight="1" x14ac:dyDescent="0.25">
      <c r="A163" s="97" t="s">
        <v>53</v>
      </c>
      <c r="B163" s="33"/>
      <c r="C163" s="110">
        <v>145.7384390049971</v>
      </c>
      <c r="D163" s="110">
        <v>135.03740611362809</v>
      </c>
      <c r="E163" s="110">
        <v>134.1664653858555</v>
      </c>
      <c r="F163" s="110">
        <v>147.79884949092153</v>
      </c>
      <c r="G163" s="110">
        <v>152.69149687500479</v>
      </c>
      <c r="H163" s="110">
        <v>0</v>
      </c>
      <c r="I163" s="110">
        <v>141.12524413991147</v>
      </c>
      <c r="J163" s="110">
        <v>0</v>
      </c>
      <c r="K163" s="110">
        <v>180.85886607469911</v>
      </c>
      <c r="L163" s="110">
        <v>96.749768092036874</v>
      </c>
      <c r="M163" s="110">
        <v>71.622101163903139</v>
      </c>
      <c r="N163" s="110">
        <v>83.79674214594489</v>
      </c>
      <c r="O163" s="110">
        <v>86.552340031778058</v>
      </c>
      <c r="P163" s="110">
        <v>70.542268297840508</v>
      </c>
      <c r="Q163" s="110">
        <v>107.46334793748311</v>
      </c>
      <c r="R163" s="110">
        <v>0</v>
      </c>
      <c r="S163" s="110">
        <v>0</v>
      </c>
      <c r="T163" s="110">
        <v>61.07553529253773</v>
      </c>
      <c r="U163" s="110">
        <v>42.829863956949296</v>
      </c>
      <c r="V163" s="110">
        <v>66.883416303365919</v>
      </c>
      <c r="W163" s="110">
        <v>48.258585842340146</v>
      </c>
      <c r="DA163" s="60" t="s">
        <v>4578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0.80747499860507921</v>
      </c>
      <c r="D164" s="123">
        <f t="shared" si="58"/>
        <v>4.0684415085016114E-2</v>
      </c>
      <c r="E164" s="123">
        <f t="shared" si="58"/>
        <v>3.2725482799212737</v>
      </c>
      <c r="F164" s="123">
        <f t="shared" si="58"/>
        <v>3.8296757358289711E-2</v>
      </c>
      <c r="G164" s="123">
        <f t="shared" si="58"/>
        <v>0.31775789068757759</v>
      </c>
      <c r="H164" s="123">
        <f t="shared" si="58"/>
        <v>0</v>
      </c>
      <c r="I164" s="123">
        <f t="shared" si="58"/>
        <v>1.4928231600147712</v>
      </c>
      <c r="J164" s="123">
        <f t="shared" si="58"/>
        <v>0</v>
      </c>
      <c r="K164" s="123">
        <f t="shared" si="58"/>
        <v>1.4113314235658545</v>
      </c>
      <c r="L164" s="123">
        <f t="shared" si="58"/>
        <v>1.9148045418645621</v>
      </c>
      <c r="M164" s="123">
        <f t="shared" si="58"/>
        <v>1.7440102548342185</v>
      </c>
      <c r="N164" s="123">
        <f t="shared" si="58"/>
        <v>1.752364054572902</v>
      </c>
      <c r="O164" s="123">
        <f t="shared" si="58"/>
        <v>1.7492596447035158</v>
      </c>
      <c r="P164" s="123">
        <f t="shared" si="58"/>
        <v>1.2435638328272356</v>
      </c>
      <c r="Q164" s="123">
        <f t="shared" si="58"/>
        <v>2.0811436076022987</v>
      </c>
      <c r="R164" s="123">
        <f t="shared" si="58"/>
        <v>0</v>
      </c>
      <c r="S164" s="123">
        <f t="shared" si="58"/>
        <v>0</v>
      </c>
      <c r="T164" s="123">
        <f t="shared" si="58"/>
        <v>1.5261990002598569</v>
      </c>
      <c r="U164" s="123">
        <f t="shared" si="58"/>
        <v>1.3783973745342017</v>
      </c>
      <c r="V164" s="123">
        <f t="shared" si="58"/>
        <v>1.5781850845892604</v>
      </c>
      <c r="W164" s="123">
        <f t="shared" si="58"/>
        <v>1.4290634294674871</v>
      </c>
      <c r="DA164" s="130" t="s">
        <v>4579</v>
      </c>
    </row>
    <row r="165" spans="1:105" ht="12" customHeight="1" x14ac:dyDescent="0.25">
      <c r="A165" s="97" t="s">
        <v>53</v>
      </c>
      <c r="B165" s="98"/>
      <c r="C165" s="99">
        <f>RES_hhdet_in_fech!C165/RES_summary!C$21</f>
        <v>0.80747499860507921</v>
      </c>
      <c r="D165" s="99">
        <f>RES_hhdet_in_fech!D165/RES_summary!D$21</f>
        <v>4.0684415085016114E-2</v>
      </c>
      <c r="E165" s="99">
        <f>RES_hhdet_in_fech!E165/RES_summary!E$21</f>
        <v>3.2725482799212737</v>
      </c>
      <c r="F165" s="99">
        <f>RES_hhdet_in_fech!F165/RES_summary!F$21</f>
        <v>3.8296757358289711E-2</v>
      </c>
      <c r="G165" s="99">
        <f>RES_hhdet_in_fech!G165/RES_summary!G$21</f>
        <v>0.31775789068757759</v>
      </c>
      <c r="H165" s="99">
        <f>RES_hhdet_in_fech!H165/RES_summary!H$21</f>
        <v>0</v>
      </c>
      <c r="I165" s="99">
        <f>RES_hhdet_in_fech!I165/RES_summary!I$21</f>
        <v>1.4928231600147712</v>
      </c>
      <c r="J165" s="99">
        <f>RES_hhdet_in_fech!J165/RES_summary!J$21</f>
        <v>0</v>
      </c>
      <c r="K165" s="99">
        <f>RES_hhdet_in_fech!K165/RES_summary!K$21</f>
        <v>1.4113314235658545</v>
      </c>
      <c r="L165" s="99">
        <f>RES_hhdet_in_fech!L165/RES_summary!L$21</f>
        <v>1.9148045418645621</v>
      </c>
      <c r="M165" s="99">
        <f>RES_hhdet_in_fech!M165/RES_summary!M$21</f>
        <v>1.7440102548342185</v>
      </c>
      <c r="N165" s="99">
        <f>RES_hhdet_in_fech!N165/RES_summary!N$21</f>
        <v>1.752364054572902</v>
      </c>
      <c r="O165" s="99">
        <f>RES_hhdet_in_fech!O165/RES_summary!O$21</f>
        <v>1.7492596447035158</v>
      </c>
      <c r="P165" s="99">
        <f>RES_hhdet_in_fech!P165/RES_summary!P$21</f>
        <v>1.2435638328272356</v>
      </c>
      <c r="Q165" s="99">
        <f>RES_hhdet_in_fech!Q165/RES_summary!Q$21</f>
        <v>2.0811436076022987</v>
      </c>
      <c r="R165" s="99">
        <f>RES_hhdet_in_fech!R165/RES_summary!R$21</f>
        <v>0</v>
      </c>
      <c r="S165" s="99">
        <f>RES_hhdet_in_fech!S165/RES_summary!S$21</f>
        <v>0</v>
      </c>
      <c r="T165" s="99">
        <f>RES_hhdet_in_fech!T165/RES_summary!T$21</f>
        <v>1.5261990002598569</v>
      </c>
      <c r="U165" s="99">
        <f>RES_hhdet_in_fech!U165/RES_summary!U$21</f>
        <v>1.3783973745342017</v>
      </c>
      <c r="V165" s="99">
        <f>RES_hhdet_in_fech!V165/RES_summary!V$21</f>
        <v>1.5781850845892604</v>
      </c>
      <c r="W165" s="99">
        <f>RES_hhdet_in_fech!W165/RES_summary!W$21</f>
        <v>1.4290634294674871</v>
      </c>
      <c r="DA165" s="63" t="s">
        <v>4580</v>
      </c>
    </row>
    <row r="166" spans="1:105" ht="12" customHeight="1" x14ac:dyDescent="0.25">
      <c r="A166" s="121" t="s">
        <v>55</v>
      </c>
      <c r="B166" s="122"/>
      <c r="C166" s="123">
        <v>12.333536130864591</v>
      </c>
      <c r="D166" s="123">
        <v>11.970356008462064</v>
      </c>
      <c r="E166" s="123">
        <v>10.839522334431706</v>
      </c>
      <c r="F166" s="123">
        <v>11.955641716712726</v>
      </c>
      <c r="G166" s="123">
        <v>11.654165367580122</v>
      </c>
      <c r="H166" s="123">
        <v>0</v>
      </c>
      <c r="I166" s="123">
        <v>9.2274030418338384</v>
      </c>
      <c r="J166" s="123">
        <v>0</v>
      </c>
      <c r="K166" s="123">
        <v>8.2562209903024257</v>
      </c>
      <c r="L166" s="123">
        <v>8.7127249498080594</v>
      </c>
      <c r="M166" s="123">
        <v>9.8900729630139921</v>
      </c>
      <c r="N166" s="123">
        <v>8.2302471965732522</v>
      </c>
      <c r="O166" s="123">
        <v>11.383547427887745</v>
      </c>
      <c r="P166" s="123">
        <v>14.118430599106023</v>
      </c>
      <c r="Q166" s="123">
        <v>7.5142108731218968</v>
      </c>
      <c r="R166" s="123">
        <v>0</v>
      </c>
      <c r="S166" s="123">
        <v>0</v>
      </c>
      <c r="T166" s="123">
        <v>8.0632784103178103</v>
      </c>
      <c r="U166" s="123">
        <v>9.2496753318190787</v>
      </c>
      <c r="V166" s="123">
        <v>7.6052716123166366</v>
      </c>
      <c r="W166" s="123">
        <v>7.7620116575776796</v>
      </c>
      <c r="DA166" s="130" t="s">
        <v>4581</v>
      </c>
    </row>
    <row r="167" spans="1:105" ht="12" customHeight="1" x14ac:dyDescent="0.25">
      <c r="A167" s="97" t="s">
        <v>124</v>
      </c>
      <c r="B167" s="98"/>
      <c r="C167" s="99">
        <v>14.94651981712428</v>
      </c>
      <c r="D167" s="99">
        <v>11.040021135402537</v>
      </c>
      <c r="E167" s="99">
        <v>4.8034732953989501</v>
      </c>
      <c r="F167" s="99">
        <v>11.104463566540566</v>
      </c>
      <c r="G167" s="99">
        <v>15.917792573489747</v>
      </c>
      <c r="H167" s="99">
        <v>0</v>
      </c>
      <c r="I167" s="99">
        <v>6.8966300753931069</v>
      </c>
      <c r="J167" s="99">
        <v>0</v>
      </c>
      <c r="K167" s="99">
        <v>14.95479159178732</v>
      </c>
      <c r="L167" s="99">
        <v>16.033752017240019</v>
      </c>
      <c r="M167" s="99">
        <v>8.0764302732510647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DA167" s="63" t="s">
        <v>4582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12.214062752078503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4583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7.0727542854994709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4584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5.1413084665790327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4585</v>
      </c>
    </row>
    <row r="171" spans="1:105" ht="12" customHeight="1" x14ac:dyDescent="0.25">
      <c r="A171" s="106" t="s">
        <v>122</v>
      </c>
      <c r="B171" s="101"/>
      <c r="C171" s="102">
        <v>12.366410561604015</v>
      </c>
      <c r="D171" s="102">
        <v>12.448659560858225</v>
      </c>
      <c r="E171" s="102">
        <v>12.194151871545129</v>
      </c>
      <c r="F171" s="102">
        <v>12.2291187254257</v>
      </c>
      <c r="G171" s="102">
        <v>11.598344036788642</v>
      </c>
      <c r="H171" s="102">
        <v>0</v>
      </c>
      <c r="I171" s="102">
        <v>10.885514943413558</v>
      </c>
      <c r="J171" s="102">
        <v>0</v>
      </c>
      <c r="K171" s="102">
        <v>0</v>
      </c>
      <c r="L171" s="102">
        <v>9.1031521925549477</v>
      </c>
      <c r="M171" s="102">
        <v>10.661758938207788</v>
      </c>
      <c r="N171" s="102">
        <v>8.9610020569817657</v>
      </c>
      <c r="O171" s="102">
        <v>12.034210427504188</v>
      </c>
      <c r="P171" s="102">
        <v>14.684392857095787</v>
      </c>
      <c r="Q171" s="102">
        <v>0</v>
      </c>
      <c r="R171" s="102">
        <v>0</v>
      </c>
      <c r="S171" s="102">
        <v>0</v>
      </c>
      <c r="T171" s="102">
        <v>9.0569847272926758</v>
      </c>
      <c r="U171" s="102">
        <v>9.2496753318190787</v>
      </c>
      <c r="V171" s="102">
        <v>0</v>
      </c>
      <c r="W171" s="102">
        <v>8.3598292027958774</v>
      </c>
      <c r="DA171" s="131" t="s">
        <v>4586</v>
      </c>
    </row>
    <row r="172" spans="1:105" ht="12" customHeight="1" x14ac:dyDescent="0.25">
      <c r="A172" s="107" t="s">
        <v>121</v>
      </c>
      <c r="B172" s="104"/>
      <c r="C172" s="105">
        <v>10.476397572849359</v>
      </c>
      <c r="D172" s="105">
        <v>10.564885144300252</v>
      </c>
      <c r="E172" s="105">
        <v>10.353925731190401</v>
      </c>
      <c r="F172" s="105">
        <v>10.415821041797656</v>
      </c>
      <c r="G172" s="105">
        <v>9.8815061206527997</v>
      </c>
      <c r="H172" s="105">
        <v>0</v>
      </c>
      <c r="I172" s="105">
        <v>9.2680750296248799</v>
      </c>
      <c r="J172" s="105">
        <v>0</v>
      </c>
      <c r="K172" s="105">
        <v>8.1929596815706685</v>
      </c>
      <c r="L172" s="105">
        <v>7.6653555992059159</v>
      </c>
      <c r="M172" s="105">
        <v>9.1024417822244814</v>
      </c>
      <c r="N172" s="105">
        <v>7.5946112539451862</v>
      </c>
      <c r="O172" s="105">
        <v>10.522918708536917</v>
      </c>
      <c r="P172" s="105">
        <v>13.086115440532701</v>
      </c>
      <c r="Q172" s="105">
        <v>7.5142108731218968</v>
      </c>
      <c r="R172" s="105">
        <v>0</v>
      </c>
      <c r="S172" s="105">
        <v>0</v>
      </c>
      <c r="T172" s="105">
        <v>8.0432709005800618</v>
      </c>
      <c r="U172" s="105">
        <v>0</v>
      </c>
      <c r="V172" s="105">
        <v>7.6052716123166366</v>
      </c>
      <c r="W172" s="105">
        <v>7.5282969794059555</v>
      </c>
      <c r="DA172" s="132" t="s">
        <v>4587</v>
      </c>
    </row>
    <row r="173" spans="1:105" ht="12" customHeight="1" x14ac:dyDescent="0.25">
      <c r="A173" s="108" t="s">
        <v>53</v>
      </c>
      <c r="B173" s="98"/>
      <c r="C173" s="99">
        <v>6.1581256773152715</v>
      </c>
      <c r="D173" s="99">
        <v>6.2290989419537812</v>
      </c>
      <c r="E173" s="99">
        <v>6.0880341321632407</v>
      </c>
      <c r="F173" s="99">
        <v>6.1865551361905853</v>
      </c>
      <c r="G173" s="99">
        <v>5.8530546391019547</v>
      </c>
      <c r="H173" s="99">
        <v>0</v>
      </c>
      <c r="I173" s="99">
        <v>5.4314650600272039</v>
      </c>
      <c r="J173" s="99">
        <v>0</v>
      </c>
      <c r="K173" s="99">
        <v>4.5429241805797336</v>
      </c>
      <c r="L173" s="99">
        <v>4.1389629687021534</v>
      </c>
      <c r="M173" s="99">
        <v>5.2130523427025137</v>
      </c>
      <c r="N173" s="99">
        <v>4.088885715124162</v>
      </c>
      <c r="O173" s="99">
        <v>6.4783175141417528</v>
      </c>
      <c r="P173" s="99">
        <v>8.5583530125880589</v>
      </c>
      <c r="Q173" s="99">
        <v>3.6992686150579206</v>
      </c>
      <c r="R173" s="99">
        <v>0</v>
      </c>
      <c r="S173" s="99">
        <v>0</v>
      </c>
      <c r="T173" s="99">
        <v>4.3271409627590698</v>
      </c>
      <c r="U173" s="99">
        <v>0</v>
      </c>
      <c r="V173" s="99">
        <v>4.0616518055061217</v>
      </c>
      <c r="W173" s="99">
        <v>4.176579356376326</v>
      </c>
      <c r="DA173" s="63" t="s">
        <v>4588</v>
      </c>
    </row>
    <row r="174" spans="1:105" ht="12" customHeight="1" x14ac:dyDescent="0.25">
      <c r="A174" s="115" t="s">
        <v>52</v>
      </c>
      <c r="B174" s="33"/>
      <c r="C174" s="110">
        <v>4.3182718955340871</v>
      </c>
      <c r="D174" s="110">
        <v>4.3357862023464699</v>
      </c>
      <c r="E174" s="110">
        <v>4.2658915990271602</v>
      </c>
      <c r="F174" s="110">
        <v>4.2292659056070701</v>
      </c>
      <c r="G174" s="110">
        <v>4.0284514815508432</v>
      </c>
      <c r="H174" s="110">
        <v>0</v>
      </c>
      <c r="I174" s="110">
        <v>3.8366099695976765</v>
      </c>
      <c r="J174" s="110">
        <v>0</v>
      </c>
      <c r="K174" s="110">
        <v>3.6500355009909353</v>
      </c>
      <c r="L174" s="110">
        <v>3.5263926305037603</v>
      </c>
      <c r="M174" s="110">
        <v>3.8893894395219686</v>
      </c>
      <c r="N174" s="110">
        <v>3.5057255388210242</v>
      </c>
      <c r="O174" s="110">
        <v>4.0446011943951623</v>
      </c>
      <c r="P174" s="110">
        <v>4.5277624279446433</v>
      </c>
      <c r="Q174" s="110">
        <v>3.8149422580639762</v>
      </c>
      <c r="R174" s="110">
        <v>0</v>
      </c>
      <c r="S174" s="110">
        <v>0</v>
      </c>
      <c r="T174" s="110">
        <v>3.7161299378209915</v>
      </c>
      <c r="U174" s="110">
        <v>0</v>
      </c>
      <c r="V174" s="110">
        <v>3.5436198068105149</v>
      </c>
      <c r="W174" s="110">
        <v>3.3517176230296291</v>
      </c>
      <c r="DA174" s="60" t="s">
        <v>4589</v>
      </c>
    </row>
    <row r="175" spans="1:105" ht="12" customHeight="1" x14ac:dyDescent="0.25">
      <c r="A175" s="121" t="s">
        <v>54</v>
      </c>
      <c r="B175" s="122"/>
      <c r="C175" s="123">
        <v>5.84044248539068</v>
      </c>
      <c r="D175" s="123">
        <v>5.9160887684400878</v>
      </c>
      <c r="E175" s="123">
        <v>5.6119453168147793</v>
      </c>
      <c r="F175" s="123">
        <v>5.7104907376326297</v>
      </c>
      <c r="G175" s="123">
        <v>6.8779046456494628</v>
      </c>
      <c r="H175" s="123">
        <v>0</v>
      </c>
      <c r="I175" s="123">
        <v>5.4209771558493767</v>
      </c>
      <c r="J175" s="123">
        <v>0</v>
      </c>
      <c r="K175" s="123">
        <v>6.213673722900027</v>
      </c>
      <c r="L175" s="123">
        <v>4.631976512190187</v>
      </c>
      <c r="M175" s="123">
        <v>6.1125823385142439</v>
      </c>
      <c r="N175" s="123">
        <v>6.0228932058992788</v>
      </c>
      <c r="O175" s="123">
        <v>6.117187901454173</v>
      </c>
      <c r="P175" s="123">
        <v>6.4550674555309717</v>
      </c>
      <c r="Q175" s="123">
        <v>4.3229536633403089</v>
      </c>
      <c r="R175" s="123">
        <v>0</v>
      </c>
      <c r="S175" s="123">
        <v>0</v>
      </c>
      <c r="T175" s="123">
        <v>4.3829896531930181</v>
      </c>
      <c r="U175" s="123">
        <v>4.7849645021969414</v>
      </c>
      <c r="V175" s="123">
        <v>2.9097419885672346</v>
      </c>
      <c r="W175" s="123">
        <v>2.3003104345732126</v>
      </c>
      <c r="DA175" s="130" t="s">
        <v>4590</v>
      </c>
    </row>
    <row r="176" spans="1:105" ht="12" customHeight="1" x14ac:dyDescent="0.25">
      <c r="A176" s="97" t="s">
        <v>50</v>
      </c>
      <c r="B176" s="98"/>
      <c r="C176" s="99">
        <v>9.3703134919394184</v>
      </c>
      <c r="D176" s="99">
        <v>0</v>
      </c>
      <c r="E176" s="99">
        <v>0</v>
      </c>
      <c r="F176" s="99">
        <v>6.4182013135057172</v>
      </c>
      <c r="G176" s="99">
        <v>8.5207923299555972</v>
      </c>
      <c r="H176" s="99">
        <v>0</v>
      </c>
      <c r="I176" s="99">
        <v>0</v>
      </c>
      <c r="J176" s="99">
        <v>0</v>
      </c>
      <c r="K176" s="99">
        <v>9.6692309374483578</v>
      </c>
      <c r="L176" s="99">
        <v>8.393598104339862</v>
      </c>
      <c r="M176" s="99">
        <v>5.5306885841709059</v>
      </c>
      <c r="N176" s="99">
        <v>4.3826968544888265</v>
      </c>
      <c r="O176" s="99">
        <v>6.2782553355479749</v>
      </c>
      <c r="P176" s="99">
        <v>7.5709526865937899</v>
      </c>
      <c r="Q176" s="99">
        <v>0</v>
      </c>
      <c r="R176" s="99">
        <v>0</v>
      </c>
      <c r="S176" s="99">
        <v>0</v>
      </c>
      <c r="T176" s="99">
        <v>5.1230931843660628</v>
      </c>
      <c r="U176" s="99">
        <v>6.311015779622422</v>
      </c>
      <c r="V176" s="99">
        <v>4.9508503841050686</v>
      </c>
      <c r="W176" s="99">
        <v>2.5245419113962679</v>
      </c>
      <c r="DA176" s="63" t="s">
        <v>4591</v>
      </c>
    </row>
    <row r="177" spans="1:105" ht="12" customHeight="1" x14ac:dyDescent="0.25">
      <c r="A177" s="109" t="s">
        <v>120</v>
      </c>
      <c r="B177" s="33"/>
      <c r="C177" s="110">
        <v>5.608553149194047</v>
      </c>
      <c r="D177" s="110">
        <v>5.9160887684400878</v>
      </c>
      <c r="E177" s="110">
        <v>5.6119453168147793</v>
      </c>
      <c r="F177" s="110">
        <v>5.6110287107531676</v>
      </c>
      <c r="G177" s="110">
        <v>5.4045212462320569</v>
      </c>
      <c r="H177" s="110">
        <v>0</v>
      </c>
      <c r="I177" s="110">
        <v>5.4209771558493767</v>
      </c>
      <c r="J177" s="110">
        <v>0</v>
      </c>
      <c r="K177" s="110">
        <v>5.3641825743235652</v>
      </c>
      <c r="L177" s="110">
        <v>4.6084663772392522</v>
      </c>
      <c r="M177" s="110">
        <v>6.1220955879040542</v>
      </c>
      <c r="N177" s="110">
        <v>6.0752597940857012</v>
      </c>
      <c r="O177" s="110">
        <v>6.1061522860676485</v>
      </c>
      <c r="P177" s="110">
        <v>6.3476375109255452</v>
      </c>
      <c r="Q177" s="110">
        <v>4.3229536633403089</v>
      </c>
      <c r="R177" s="110">
        <v>0</v>
      </c>
      <c r="S177" s="110">
        <v>0</v>
      </c>
      <c r="T177" s="110">
        <v>4.3195522076639001</v>
      </c>
      <c r="U177" s="110">
        <v>4.6284464224609954</v>
      </c>
      <c r="V177" s="110">
        <v>2.7175597045717899</v>
      </c>
      <c r="W177" s="110">
        <v>2.2996450592710671</v>
      </c>
      <c r="DA177" s="60" t="s">
        <v>4592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4593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104.9694824421983</v>
      </c>
      <c r="L3" s="118">
        <f t="shared" si="0"/>
        <v>117.77758523740287</v>
      </c>
      <c r="M3" s="118">
        <f t="shared" si="0"/>
        <v>104.55219740351575</v>
      </c>
      <c r="N3" s="118">
        <f t="shared" si="0"/>
        <v>85.779735885017175</v>
      </c>
      <c r="O3" s="118">
        <f t="shared" si="0"/>
        <v>110.10088845156969</v>
      </c>
      <c r="P3" s="118">
        <f t="shared" si="0"/>
        <v>87.328392797520721</v>
      </c>
      <c r="Q3" s="118">
        <f t="shared" si="0"/>
        <v>97.764591587439639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59.55351528632491</v>
      </c>
      <c r="W3" s="118">
        <f t="shared" ref="W3" si="2">W4+W7+W9+W19</f>
        <v>59.215914136912858</v>
      </c>
      <c r="DA3" s="129" t="s">
        <v>4594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92.544295932660404</v>
      </c>
      <c r="L4" s="123">
        <f t="shared" si="3"/>
        <v>102.79982749655395</v>
      </c>
      <c r="M4" s="123">
        <f t="shared" si="3"/>
        <v>88.8339473821312</v>
      </c>
      <c r="N4" s="123">
        <f t="shared" si="3"/>
        <v>73.224403049833384</v>
      </c>
      <c r="O4" s="123">
        <f t="shared" si="3"/>
        <v>95.001160889843305</v>
      </c>
      <c r="P4" s="123">
        <f t="shared" si="3"/>
        <v>70.392538523580001</v>
      </c>
      <c r="Q4" s="123">
        <f t="shared" si="3"/>
        <v>83.539976672814916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47.17171490540489</v>
      </c>
      <c r="W4" s="123">
        <f t="shared" ref="W4" si="5">SUM(W5:W6)</f>
        <v>48.619379048245747</v>
      </c>
      <c r="DA4" s="130" t="s">
        <v>4595</v>
      </c>
    </row>
    <row r="5" spans="1:105" ht="12" customHeight="1" x14ac:dyDescent="0.25">
      <c r="A5" s="97" t="s">
        <v>51</v>
      </c>
      <c r="B5" s="98"/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91.752900140234928</v>
      </c>
      <c r="L5" s="99">
        <v>101.93810832860291</v>
      </c>
      <c r="M5" s="99">
        <v>88.094584593670831</v>
      </c>
      <c r="N5" s="99">
        <v>72.631606766016148</v>
      </c>
      <c r="O5" s="99">
        <v>94.233231880417975</v>
      </c>
      <c r="P5" s="99">
        <v>69.822538219777741</v>
      </c>
      <c r="Q5" s="99">
        <v>82.878174060758795</v>
      </c>
      <c r="R5" s="99">
        <v>0</v>
      </c>
      <c r="S5" s="99">
        <v>0</v>
      </c>
      <c r="T5" s="99">
        <v>0</v>
      </c>
      <c r="U5" s="99">
        <v>0</v>
      </c>
      <c r="V5" s="99">
        <v>46.807187059661963</v>
      </c>
      <c r="W5" s="99">
        <v>48.245402685020281</v>
      </c>
      <c r="DA5" s="63" t="s">
        <v>4596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0.79139579242548286</v>
      </c>
      <c r="L6" s="99">
        <v>0.86171916795103598</v>
      </c>
      <c r="M6" s="99">
        <v>0.73936278846036685</v>
      </c>
      <c r="N6" s="99">
        <v>0.59279628381723126</v>
      </c>
      <c r="O6" s="99">
        <v>0.76792900942532882</v>
      </c>
      <c r="P6" s="99">
        <v>0.57000030380225697</v>
      </c>
      <c r="Q6" s="99">
        <v>0.66180261205612734</v>
      </c>
      <c r="R6" s="99">
        <v>0</v>
      </c>
      <c r="S6" s="99">
        <v>0</v>
      </c>
      <c r="T6" s="99">
        <v>0</v>
      </c>
      <c r="U6" s="99">
        <v>0</v>
      </c>
      <c r="V6" s="99">
        <v>0.3645278457429238</v>
      </c>
      <c r="W6" s="99">
        <v>0.37397636322546912</v>
      </c>
      <c r="DA6" s="63" t="s">
        <v>4597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0.98859910764274339</v>
      </c>
      <c r="L7" s="123">
        <f t="shared" si="6"/>
        <v>4.716254406827046</v>
      </c>
      <c r="M7" s="123">
        <f t="shared" si="6"/>
        <v>3.3566849211422767</v>
      </c>
      <c r="N7" s="123">
        <f t="shared" si="6"/>
        <v>1.3514044140103652</v>
      </c>
      <c r="O7" s="123">
        <f t="shared" si="6"/>
        <v>1.5194806344074914</v>
      </c>
      <c r="P7" s="123">
        <f t="shared" si="6"/>
        <v>0.9999039603273957</v>
      </c>
      <c r="Q7" s="123">
        <f t="shared" si="6"/>
        <v>4.1097627470401141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3.229829604446683</v>
      </c>
      <c r="W7" s="123">
        <f t="shared" si="6"/>
        <v>1.8708410136123559</v>
      </c>
      <c r="DA7" s="130" t="s">
        <v>4598</v>
      </c>
    </row>
    <row r="8" spans="1:105" ht="12" customHeight="1" x14ac:dyDescent="0.25">
      <c r="A8" s="97" t="s">
        <v>53</v>
      </c>
      <c r="B8" s="98"/>
      <c r="C8" s="99">
        <f>RES_hhdet_in_tesh!C8/RES_summary!C$21</f>
        <v>0</v>
      </c>
      <c r="D8" s="99">
        <f>RES_hhdet_in_tesh!D8/RES_summary!D$21</f>
        <v>0</v>
      </c>
      <c r="E8" s="99">
        <f>RES_hhdet_in_tesh!E8/RES_summary!E$21</f>
        <v>0</v>
      </c>
      <c r="F8" s="99">
        <f>RES_hhdet_in_tesh!F8/RES_summary!F$21</f>
        <v>0</v>
      </c>
      <c r="G8" s="99">
        <f>RES_hhdet_in_tesh!G8/RES_summary!G$21</f>
        <v>0</v>
      </c>
      <c r="H8" s="99">
        <f>RES_hhdet_in_tesh!H8/RES_summary!H$21</f>
        <v>0</v>
      </c>
      <c r="I8" s="99">
        <f>RES_hhdet_in_tesh!I8/RES_summary!I$21</f>
        <v>0</v>
      </c>
      <c r="J8" s="99">
        <f>RES_hhdet_in_tesh!J8/RES_summary!J$21</f>
        <v>0</v>
      </c>
      <c r="K8" s="99">
        <f>RES_hhdet_in_tesh!K8/RES_summary!K$21</f>
        <v>0.98859910764274339</v>
      </c>
      <c r="L8" s="99">
        <f>RES_hhdet_in_tesh!L8/RES_summary!L$21</f>
        <v>4.716254406827046</v>
      </c>
      <c r="M8" s="99">
        <f>RES_hhdet_in_tesh!M8/RES_summary!M$21</f>
        <v>3.3566849211422767</v>
      </c>
      <c r="N8" s="99">
        <f>RES_hhdet_in_tesh!N8/RES_summary!N$21</f>
        <v>1.3514044140103652</v>
      </c>
      <c r="O8" s="99">
        <f>RES_hhdet_in_tesh!O8/RES_summary!O$21</f>
        <v>1.5194806344074914</v>
      </c>
      <c r="P8" s="99">
        <f>RES_hhdet_in_tesh!P8/RES_summary!P$21</f>
        <v>0.9999039603273957</v>
      </c>
      <c r="Q8" s="99">
        <f>RES_hhdet_in_tesh!Q8/RES_summary!Q$21</f>
        <v>4.1097627470401141</v>
      </c>
      <c r="R8" s="99">
        <f>RES_hhdet_in_tesh!R8/RES_summary!R$21</f>
        <v>0</v>
      </c>
      <c r="S8" s="99">
        <f>RES_hhdet_in_tesh!S8/RES_summary!S$21</f>
        <v>0</v>
      </c>
      <c r="T8" s="99">
        <f>RES_hhdet_in_tesh!T8/RES_summary!T$21</f>
        <v>0</v>
      </c>
      <c r="U8" s="99">
        <f>RES_hhdet_in_tesh!U8/RES_summary!U$21</f>
        <v>0</v>
      </c>
      <c r="V8" s="99">
        <f>RES_hhdet_in_tesh!V8/RES_summary!V$21</f>
        <v>3.229829604446683</v>
      </c>
      <c r="W8" s="99">
        <f>RES_hhdet_in_tesh!W8/RES_summary!W$21</f>
        <v>1.8708410136123559</v>
      </c>
      <c r="DA8" s="63" t="s">
        <v>4599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6.8599407874197569</v>
      </c>
      <c r="L9" s="123">
        <v>6.6310122970258671</v>
      </c>
      <c r="M9" s="123">
        <v>7.5225194289405053</v>
      </c>
      <c r="N9" s="123">
        <v>6.4441024192921965</v>
      </c>
      <c r="O9" s="123">
        <v>8.7658301007334032</v>
      </c>
      <c r="P9" s="123">
        <v>10.876149492849549</v>
      </c>
      <c r="Q9" s="123">
        <v>6.6010638231802732</v>
      </c>
      <c r="R9" s="123">
        <v>0</v>
      </c>
      <c r="S9" s="123">
        <v>0</v>
      </c>
      <c r="T9" s="123">
        <v>0</v>
      </c>
      <c r="U9" s="123">
        <v>0</v>
      </c>
      <c r="V9" s="123">
        <v>6.767983866356742</v>
      </c>
      <c r="W9" s="123">
        <v>6.6884190201273226</v>
      </c>
      <c r="DA9" s="130" t="s">
        <v>4600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4601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10.50328972435414</v>
      </c>
      <c r="M11" s="99">
        <v>5.4018557905704352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4602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4603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4604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4605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6.4516766271994159</v>
      </c>
      <c r="M15" s="102">
        <v>7.5979614026809497</v>
      </c>
      <c r="N15" s="102">
        <v>6.4425104807159217</v>
      </c>
      <c r="O15" s="102">
        <v>8.7670587157978463</v>
      </c>
      <c r="P15" s="102">
        <v>10.880396327550857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6.6826086040572177</v>
      </c>
      <c r="DA15" s="131" t="s">
        <v>4606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6.8599407874197569</v>
      </c>
      <c r="L16" s="105">
        <v>6.4597996615164863</v>
      </c>
      <c r="M16" s="105">
        <v>7.6044021986331085</v>
      </c>
      <c r="N16" s="105">
        <v>6.4454290347724275</v>
      </c>
      <c r="O16" s="105">
        <v>8.7641289414134054</v>
      </c>
      <c r="P16" s="105">
        <v>10.869071435014034</v>
      </c>
      <c r="Q16" s="105">
        <v>6.6010638231802732</v>
      </c>
      <c r="R16" s="105">
        <v>0</v>
      </c>
      <c r="S16" s="105">
        <v>0</v>
      </c>
      <c r="T16" s="105">
        <v>0</v>
      </c>
      <c r="U16" s="105">
        <v>0</v>
      </c>
      <c r="V16" s="105">
        <v>6.767983866356742</v>
      </c>
      <c r="W16" s="105">
        <v>6.6903558254840254</v>
      </c>
      <c r="DA16" s="132" t="s">
        <v>4607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3.2099052864288224</v>
      </c>
      <c r="L17" s="99">
        <v>2.9334070310127269</v>
      </c>
      <c r="M17" s="99">
        <v>3.7150127591111417</v>
      </c>
      <c r="N17" s="99">
        <v>2.9397034959514041</v>
      </c>
      <c r="O17" s="99">
        <v>4.719527747018244</v>
      </c>
      <c r="P17" s="99">
        <v>6.3413090070693876</v>
      </c>
      <c r="Q17" s="99">
        <v>2.7861215651162974</v>
      </c>
      <c r="R17" s="99">
        <v>0</v>
      </c>
      <c r="S17" s="99">
        <v>0</v>
      </c>
      <c r="T17" s="99">
        <v>0</v>
      </c>
      <c r="U17" s="99">
        <v>0</v>
      </c>
      <c r="V17" s="99">
        <v>3.2243640595462271</v>
      </c>
      <c r="W17" s="99">
        <v>3.3386382024543964</v>
      </c>
      <c r="DA17" s="63" t="s">
        <v>4608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3.6500355009909353</v>
      </c>
      <c r="L18" s="99">
        <v>3.5263926305037603</v>
      </c>
      <c r="M18" s="99">
        <v>3.8893894395219677</v>
      </c>
      <c r="N18" s="99">
        <v>3.5057255388210229</v>
      </c>
      <c r="O18" s="99">
        <v>4.0446011943951614</v>
      </c>
      <c r="P18" s="99">
        <v>4.5277624279446442</v>
      </c>
      <c r="Q18" s="99">
        <v>3.8149422580639762</v>
      </c>
      <c r="R18" s="99">
        <v>0</v>
      </c>
      <c r="S18" s="99">
        <v>0</v>
      </c>
      <c r="T18" s="99">
        <v>0</v>
      </c>
      <c r="U18" s="99">
        <v>0</v>
      </c>
      <c r="V18" s="99">
        <v>3.5436198068105158</v>
      </c>
      <c r="W18" s="99">
        <v>3.3517176230296286</v>
      </c>
      <c r="DA18" s="63" t="s">
        <v>4609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4.5766466144753899</v>
      </c>
      <c r="L19" s="123">
        <v>3.6304910369960188</v>
      </c>
      <c r="M19" s="123">
        <v>4.839045671301764</v>
      </c>
      <c r="N19" s="123">
        <v>4.7598260018812377</v>
      </c>
      <c r="O19" s="123">
        <v>4.8144168265855001</v>
      </c>
      <c r="P19" s="123">
        <v>5.0598008207637681</v>
      </c>
      <c r="Q19" s="123">
        <v>3.5137883444043534</v>
      </c>
      <c r="R19" s="123">
        <v>0</v>
      </c>
      <c r="S19" s="123">
        <v>0</v>
      </c>
      <c r="T19" s="123">
        <v>0</v>
      </c>
      <c r="U19" s="123">
        <v>0</v>
      </c>
      <c r="V19" s="123">
        <v>2.383986910116588</v>
      </c>
      <c r="W19" s="123">
        <v>2.0372750549274334</v>
      </c>
      <c r="DA19" s="130" t="s">
        <v>4610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4611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6.0214639491020794</v>
      </c>
      <c r="L21" s="99">
        <v>0</v>
      </c>
      <c r="M21" s="99">
        <v>0</v>
      </c>
      <c r="N21" s="99">
        <v>2.7302225631937467</v>
      </c>
      <c r="O21" s="99">
        <v>3.9110700428774807</v>
      </c>
      <c r="P21" s="99">
        <v>4.7163622162549883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4612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4.2154422808187162</v>
      </c>
      <c r="L22" s="110">
        <v>3.6304910369960188</v>
      </c>
      <c r="M22" s="110">
        <v>4.839045671301764</v>
      </c>
      <c r="N22" s="110">
        <v>4.8232511093402222</v>
      </c>
      <c r="O22" s="110">
        <v>4.876716604772259</v>
      </c>
      <c r="P22" s="110">
        <v>5.1088634785507381</v>
      </c>
      <c r="Q22" s="110">
        <v>3.5137883444043534</v>
      </c>
      <c r="R22" s="110">
        <v>0</v>
      </c>
      <c r="S22" s="110">
        <v>0</v>
      </c>
      <c r="T22" s="110">
        <v>0</v>
      </c>
      <c r="U22" s="110">
        <v>0</v>
      </c>
      <c r="V22" s="110">
        <v>2.383986910116588</v>
      </c>
      <c r="W22" s="110">
        <v>2.0372750549274334</v>
      </c>
      <c r="DA22" s="60" t="s">
        <v>4613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0</v>
      </c>
      <c r="D24" s="118">
        <f t="shared" si="7"/>
        <v>0</v>
      </c>
      <c r="E24" s="118">
        <f t="shared" si="7"/>
        <v>0</v>
      </c>
      <c r="F24" s="118">
        <f t="shared" si="7"/>
        <v>0</v>
      </c>
      <c r="G24" s="118">
        <f t="shared" si="7"/>
        <v>0</v>
      </c>
      <c r="H24" s="118">
        <f t="shared" si="7"/>
        <v>0</v>
      </c>
      <c r="I24" s="118">
        <f t="shared" si="7"/>
        <v>0</v>
      </c>
      <c r="J24" s="118">
        <f t="shared" si="7"/>
        <v>0</v>
      </c>
      <c r="K24" s="118">
        <f t="shared" si="7"/>
        <v>0</v>
      </c>
      <c r="L24" s="118">
        <f t="shared" si="7"/>
        <v>0</v>
      </c>
      <c r="M24" s="118">
        <f t="shared" si="7"/>
        <v>0</v>
      </c>
      <c r="N24" s="118">
        <f t="shared" si="7"/>
        <v>18.244947692136481</v>
      </c>
      <c r="O24" s="118">
        <f t="shared" si="7"/>
        <v>25.047615911353784</v>
      </c>
      <c r="P24" s="118">
        <f t="shared" si="7"/>
        <v>0</v>
      </c>
      <c r="Q24" s="118">
        <f t="shared" si="7"/>
        <v>0</v>
      </c>
      <c r="R24" s="118">
        <f t="shared" ref="R24:V24" si="8">R25+R28+R30+R39</f>
        <v>89.240655045495799</v>
      </c>
      <c r="S24" s="118">
        <f t="shared" si="8"/>
        <v>62.566950546314352</v>
      </c>
      <c r="T24" s="118">
        <f t="shared" si="8"/>
        <v>69.613743053056965</v>
      </c>
      <c r="U24" s="118">
        <f t="shared" si="8"/>
        <v>104.02467515670951</v>
      </c>
      <c r="V24" s="118">
        <f t="shared" si="8"/>
        <v>0</v>
      </c>
      <c r="W24" s="118">
        <f t="shared" ref="W24" si="9">W25+W28+W30+W39</f>
        <v>0</v>
      </c>
      <c r="DA24" s="129" t="s">
        <v>4614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0</v>
      </c>
      <c r="D25" s="123">
        <f t="shared" si="10"/>
        <v>0</v>
      </c>
      <c r="E25" s="123">
        <f t="shared" si="10"/>
        <v>0</v>
      </c>
      <c r="F25" s="123">
        <f t="shared" si="10"/>
        <v>0</v>
      </c>
      <c r="G25" s="123">
        <f t="shared" si="10"/>
        <v>0</v>
      </c>
      <c r="H25" s="123">
        <f t="shared" si="10"/>
        <v>0</v>
      </c>
      <c r="I25" s="123">
        <f t="shared" si="10"/>
        <v>0</v>
      </c>
      <c r="J25" s="123">
        <f t="shared" si="10"/>
        <v>0</v>
      </c>
      <c r="K25" s="123">
        <f t="shared" si="10"/>
        <v>0</v>
      </c>
      <c r="L25" s="123">
        <f t="shared" si="10"/>
        <v>0</v>
      </c>
      <c r="M25" s="123">
        <f t="shared" si="10"/>
        <v>0</v>
      </c>
      <c r="N25" s="123">
        <f t="shared" si="10"/>
        <v>5.5230253598357786</v>
      </c>
      <c r="O25" s="123">
        <f t="shared" si="10"/>
        <v>9.9314471678391918</v>
      </c>
      <c r="P25" s="123">
        <f t="shared" si="10"/>
        <v>0</v>
      </c>
      <c r="Q25" s="123">
        <f t="shared" si="10"/>
        <v>0</v>
      </c>
      <c r="R25" s="123">
        <f t="shared" ref="R25:V25" si="11">SUM(R26:R27)</f>
        <v>79.066912349540814</v>
      </c>
      <c r="S25" s="123">
        <f t="shared" si="11"/>
        <v>52.745210783661669</v>
      </c>
      <c r="T25" s="123">
        <f t="shared" si="11"/>
        <v>58.847649656371402</v>
      </c>
      <c r="U25" s="123">
        <f t="shared" si="11"/>
        <v>92.739837446349256</v>
      </c>
      <c r="V25" s="123">
        <f t="shared" si="11"/>
        <v>0</v>
      </c>
      <c r="W25" s="123">
        <f t="shared" ref="W25" si="12">SUM(W26:W27)</f>
        <v>0</v>
      </c>
      <c r="DA25" s="130" t="s">
        <v>4615</v>
      </c>
    </row>
    <row r="26" spans="1:105" ht="12" customHeight="1" x14ac:dyDescent="0.25">
      <c r="A26" s="97" t="s">
        <v>74</v>
      </c>
      <c r="B26" s="98"/>
      <c r="C26" s="99">
        <v>0</v>
      </c>
      <c r="D26" s="99">
        <v>0</v>
      </c>
      <c r="E26" s="99">
        <v>0</v>
      </c>
      <c r="F26" s="99">
        <v>0</v>
      </c>
      <c r="G26" s="99">
        <v>0</v>
      </c>
      <c r="H26" s="99">
        <v>0</v>
      </c>
      <c r="I26" s="99">
        <v>0</v>
      </c>
      <c r="J26" s="99">
        <v>0</v>
      </c>
      <c r="K26" s="99">
        <v>0</v>
      </c>
      <c r="L26" s="99">
        <v>0</v>
      </c>
      <c r="M26" s="99">
        <v>0</v>
      </c>
      <c r="N26" s="99">
        <v>5.4125858109453517</v>
      </c>
      <c r="O26" s="99">
        <v>9.7331527290136748</v>
      </c>
      <c r="P26" s="99">
        <v>0</v>
      </c>
      <c r="Q26" s="99">
        <v>0</v>
      </c>
      <c r="R26" s="99">
        <v>77.528450949402796</v>
      </c>
      <c r="S26" s="99">
        <v>51.735017182829097</v>
      </c>
      <c r="T26" s="99">
        <v>57.713125652642866</v>
      </c>
      <c r="U26" s="99">
        <v>90.932894866875145</v>
      </c>
      <c r="V26" s="99">
        <v>0</v>
      </c>
      <c r="W26" s="99">
        <v>0</v>
      </c>
      <c r="DA26" s="63" t="s">
        <v>4616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0.1104395488904269</v>
      </c>
      <c r="O27" s="99">
        <v>0.19829443882551659</v>
      </c>
      <c r="P27" s="99">
        <v>0</v>
      </c>
      <c r="Q27" s="99">
        <v>0</v>
      </c>
      <c r="R27" s="99">
        <v>1.5384614001380201</v>
      </c>
      <c r="S27" s="99">
        <v>1.0101936008325709</v>
      </c>
      <c r="T27" s="99">
        <v>1.1345240037285376</v>
      </c>
      <c r="U27" s="99">
        <v>1.8069425794741114</v>
      </c>
      <c r="V27" s="99">
        <v>0</v>
      </c>
      <c r="W27" s="99">
        <v>0</v>
      </c>
      <c r="DA27" s="63" t="s">
        <v>4617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1.5647840583277917</v>
      </c>
      <c r="O28" s="123">
        <f t="shared" si="13"/>
        <v>1.5701299888877409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4618</v>
      </c>
    </row>
    <row r="29" spans="1:105" ht="12" customHeight="1" x14ac:dyDescent="0.25">
      <c r="A29" s="97" t="s">
        <v>53</v>
      </c>
      <c r="B29" s="98"/>
      <c r="C29" s="99">
        <f>RES_hhdet_in_tesh!C29/RES_summary!C$21</f>
        <v>0</v>
      </c>
      <c r="D29" s="99">
        <f>RES_hhdet_in_tesh!D29/RES_summary!D$21</f>
        <v>0</v>
      </c>
      <c r="E29" s="99">
        <f>RES_hhdet_in_tesh!E29/RES_summary!E$21</f>
        <v>0</v>
      </c>
      <c r="F29" s="99">
        <f>RES_hhdet_in_tesh!F29/RES_summary!F$21</f>
        <v>0</v>
      </c>
      <c r="G29" s="99">
        <f>RES_hhdet_in_tesh!G29/RES_summary!G$21</f>
        <v>0</v>
      </c>
      <c r="H29" s="99">
        <f>RES_hhdet_in_tesh!H29/RES_summary!H$21</f>
        <v>0</v>
      </c>
      <c r="I29" s="99">
        <f>RES_hhdet_in_tesh!I29/RES_summary!I$21</f>
        <v>0</v>
      </c>
      <c r="J29" s="99">
        <f>RES_hhdet_in_tesh!J29/RES_summary!J$21</f>
        <v>0</v>
      </c>
      <c r="K29" s="99">
        <f>RES_hhdet_in_tesh!K29/RES_summary!K$21</f>
        <v>0</v>
      </c>
      <c r="L29" s="99">
        <f>RES_hhdet_in_tesh!L29/RES_summary!L$21</f>
        <v>0</v>
      </c>
      <c r="M29" s="99">
        <f>RES_hhdet_in_tesh!M29/RES_summary!M$21</f>
        <v>0</v>
      </c>
      <c r="N29" s="99">
        <f>RES_hhdet_in_tesh!N29/RES_summary!N$21</f>
        <v>1.5647840583277917</v>
      </c>
      <c r="O29" s="99">
        <f>RES_hhdet_in_tesh!O29/RES_summary!O$21</f>
        <v>1.5701299888877409</v>
      </c>
      <c r="P29" s="99">
        <f>RES_hhdet_in_tesh!P29/RES_summary!P$21</f>
        <v>0</v>
      </c>
      <c r="Q29" s="99">
        <f>RES_hhdet_in_tesh!Q29/RES_summary!Q$21</f>
        <v>0</v>
      </c>
      <c r="R29" s="99">
        <f>RES_hhdet_in_tesh!R29/RES_summary!R$21</f>
        <v>0</v>
      </c>
      <c r="S29" s="99">
        <f>RES_hhdet_in_tesh!S29/RES_summary!S$21</f>
        <v>0</v>
      </c>
      <c r="T29" s="99">
        <f>RES_hhdet_in_tesh!T29/RES_summary!T$21</f>
        <v>0</v>
      </c>
      <c r="U29" s="99">
        <f>RES_hhdet_in_tesh!U29/RES_summary!U$21</f>
        <v>0</v>
      </c>
      <c r="V29" s="99">
        <f>RES_hhdet_in_tesh!V29/RES_summary!V$21</f>
        <v>0</v>
      </c>
      <c r="W29" s="99">
        <f>RES_hhdet_in_tesh!W29/RES_summary!W$21</f>
        <v>0</v>
      </c>
      <c r="DA29" s="63" t="s">
        <v>4619</v>
      </c>
    </row>
    <row r="30" spans="1:105" ht="12" customHeight="1" x14ac:dyDescent="0.25">
      <c r="A30" s="121" t="s">
        <v>55</v>
      </c>
      <c r="B30" s="122"/>
      <c r="C30" s="123">
        <v>0</v>
      </c>
      <c r="D30" s="123">
        <v>0</v>
      </c>
      <c r="E30" s="123">
        <v>0</v>
      </c>
      <c r="F30" s="123">
        <v>0</v>
      </c>
      <c r="G30" s="123">
        <v>0</v>
      </c>
      <c r="H30" s="123">
        <v>0</v>
      </c>
      <c r="I30" s="123">
        <v>0</v>
      </c>
      <c r="J30" s="123">
        <v>0</v>
      </c>
      <c r="K30" s="123">
        <v>0</v>
      </c>
      <c r="L30" s="123">
        <v>0</v>
      </c>
      <c r="M30" s="123">
        <v>0</v>
      </c>
      <c r="N30" s="123">
        <v>6.4440465617982925</v>
      </c>
      <c r="O30" s="123">
        <v>8.7658868060440689</v>
      </c>
      <c r="P30" s="123">
        <v>0</v>
      </c>
      <c r="Q30" s="123">
        <v>0</v>
      </c>
      <c r="R30" s="123">
        <v>6.5978309572690241</v>
      </c>
      <c r="S30" s="123">
        <v>6.6787148465796786</v>
      </c>
      <c r="T30" s="123">
        <v>7.0868083254862491</v>
      </c>
      <c r="U30" s="123">
        <v>7.278089485935479</v>
      </c>
      <c r="V30" s="123">
        <v>0</v>
      </c>
      <c r="W30" s="123">
        <v>0</v>
      </c>
      <c r="DA30" s="130" t="s">
        <v>4620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DA31" s="63" t="s">
        <v>4621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4622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4623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4624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6.4425104807159199</v>
      </c>
      <c r="O35" s="102">
        <v>8.7670587157978463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7.278089485935479</v>
      </c>
      <c r="V35" s="102">
        <v>0</v>
      </c>
      <c r="W35" s="102">
        <v>0</v>
      </c>
      <c r="DA35" s="131" t="s">
        <v>4625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6.4454290347724292</v>
      </c>
      <c r="O36" s="105">
        <v>8.7641289414134036</v>
      </c>
      <c r="P36" s="105">
        <v>0</v>
      </c>
      <c r="Q36" s="105">
        <v>0</v>
      </c>
      <c r="R36" s="105">
        <v>6.5978309572690241</v>
      </c>
      <c r="S36" s="105">
        <v>6.6787148465796786</v>
      </c>
      <c r="T36" s="105">
        <v>7.0868083254862491</v>
      </c>
      <c r="U36" s="105">
        <v>0</v>
      </c>
      <c r="V36" s="105">
        <v>0</v>
      </c>
      <c r="W36" s="105">
        <v>0</v>
      </c>
      <c r="DA36" s="132" t="s">
        <v>4626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2.9397034959514046</v>
      </c>
      <c r="O37" s="99">
        <v>4.7195277470182431</v>
      </c>
      <c r="P37" s="99">
        <v>0</v>
      </c>
      <c r="Q37" s="99">
        <v>0</v>
      </c>
      <c r="R37" s="99">
        <v>2.7386051948269108</v>
      </c>
      <c r="S37" s="99">
        <v>2.7779763309871202</v>
      </c>
      <c r="T37" s="99">
        <v>3.370678387665258</v>
      </c>
      <c r="U37" s="99">
        <v>0</v>
      </c>
      <c r="V37" s="99">
        <v>0</v>
      </c>
      <c r="W37" s="99">
        <v>0</v>
      </c>
      <c r="DA37" s="63" t="s">
        <v>4627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3.5057255388210238</v>
      </c>
      <c r="O38" s="99">
        <v>4.0446011943951623</v>
      </c>
      <c r="P38" s="99">
        <v>0</v>
      </c>
      <c r="Q38" s="99">
        <v>0</v>
      </c>
      <c r="R38" s="99">
        <v>3.8592257624421133</v>
      </c>
      <c r="S38" s="99">
        <v>3.9007385155925589</v>
      </c>
      <c r="T38" s="99">
        <v>3.7161299378209911</v>
      </c>
      <c r="U38" s="99">
        <v>0</v>
      </c>
      <c r="V38" s="99">
        <v>0</v>
      </c>
      <c r="W38" s="99">
        <v>0</v>
      </c>
      <c r="DA38" s="63" t="s">
        <v>4628</v>
      </c>
    </row>
    <row r="39" spans="1:105" ht="12" customHeight="1" x14ac:dyDescent="0.25">
      <c r="A39" s="121" t="s">
        <v>54</v>
      </c>
      <c r="B39" s="122"/>
      <c r="C39" s="123">
        <v>0</v>
      </c>
      <c r="D39" s="123">
        <v>0</v>
      </c>
      <c r="E39" s="123">
        <v>0</v>
      </c>
      <c r="F39" s="123">
        <v>0</v>
      </c>
      <c r="G39" s="123">
        <v>0</v>
      </c>
      <c r="H39" s="123">
        <v>0</v>
      </c>
      <c r="I39" s="123">
        <v>0</v>
      </c>
      <c r="J39" s="123">
        <v>0</v>
      </c>
      <c r="K39" s="123">
        <v>0</v>
      </c>
      <c r="L39" s="123">
        <v>0</v>
      </c>
      <c r="M39" s="123">
        <v>0</v>
      </c>
      <c r="N39" s="123">
        <v>4.7130917121746183</v>
      </c>
      <c r="O39" s="123">
        <v>4.7801519485827813</v>
      </c>
      <c r="P39" s="123">
        <v>0</v>
      </c>
      <c r="Q39" s="123">
        <v>0</v>
      </c>
      <c r="R39" s="123">
        <v>3.575911738685964</v>
      </c>
      <c r="S39" s="123">
        <v>3.1430249160730011</v>
      </c>
      <c r="T39" s="123">
        <v>3.6792850711993204</v>
      </c>
      <c r="U39" s="123">
        <v>4.0067482244247676</v>
      </c>
      <c r="V39" s="123">
        <v>0</v>
      </c>
      <c r="W39" s="123">
        <v>0</v>
      </c>
      <c r="DA39" s="130" t="s">
        <v>4629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2.7302225631937467</v>
      </c>
      <c r="O40" s="99">
        <v>3.9110700428774807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DA40" s="63" t="s">
        <v>4630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4.8232511093402222</v>
      </c>
      <c r="O41" s="110">
        <v>4.8767166047722599</v>
      </c>
      <c r="P41" s="110">
        <v>0</v>
      </c>
      <c r="Q41" s="110">
        <v>0</v>
      </c>
      <c r="R41" s="110">
        <v>3.575911738685964</v>
      </c>
      <c r="S41" s="110">
        <v>3.1430249160730011</v>
      </c>
      <c r="T41" s="110">
        <v>3.6792850711993204</v>
      </c>
      <c r="U41" s="110">
        <v>4.0067482244247676</v>
      </c>
      <c r="V41" s="110">
        <v>0</v>
      </c>
      <c r="W41" s="110">
        <v>0</v>
      </c>
      <c r="DA41" s="60" t="s">
        <v>4631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123.73110047662803</v>
      </c>
      <c r="D43" s="118">
        <f t="shared" si="14"/>
        <v>115.72809701844604</v>
      </c>
      <c r="E43" s="118">
        <f t="shared" si="14"/>
        <v>122.00049142732286</v>
      </c>
      <c r="F43" s="118">
        <f t="shared" si="14"/>
        <v>125.11992934930753</v>
      </c>
      <c r="G43" s="118">
        <f t="shared" si="14"/>
        <v>120.01484415776412</v>
      </c>
      <c r="H43" s="118">
        <f t="shared" si="14"/>
        <v>120.19042066232159</v>
      </c>
      <c r="I43" s="118">
        <f t="shared" si="14"/>
        <v>112.55722587456653</v>
      </c>
      <c r="J43" s="118">
        <f t="shared" si="14"/>
        <v>113.30485039983893</v>
      </c>
      <c r="K43" s="118">
        <f t="shared" si="14"/>
        <v>114.85736565175198</v>
      </c>
      <c r="L43" s="118">
        <f t="shared" si="14"/>
        <v>106.08555865903674</v>
      </c>
      <c r="M43" s="118">
        <f t="shared" si="14"/>
        <v>97.31403385800148</v>
      </c>
      <c r="N43" s="118">
        <f t="shared" si="14"/>
        <v>103.18899667007689</v>
      </c>
      <c r="O43" s="118">
        <f t="shared" si="14"/>
        <v>98.974499906318556</v>
      </c>
      <c r="P43" s="118">
        <f t="shared" si="14"/>
        <v>85.881873118360417</v>
      </c>
      <c r="Q43" s="118">
        <f t="shared" si="14"/>
        <v>92.447651707213709</v>
      </c>
      <c r="R43" s="118">
        <f t="shared" ref="R43:V43" si="15">R44+R47+R49+R58</f>
        <v>90.249919511383013</v>
      </c>
      <c r="S43" s="118">
        <f t="shared" si="15"/>
        <v>80.98314301155267</v>
      </c>
      <c r="T43" s="118">
        <f t="shared" si="15"/>
        <v>77.413028366141049</v>
      </c>
      <c r="U43" s="118">
        <f t="shared" si="15"/>
        <v>62.442140783008107</v>
      </c>
      <c r="V43" s="118">
        <f t="shared" si="15"/>
        <v>68.337130145351537</v>
      </c>
      <c r="W43" s="118">
        <f t="shared" ref="W43" si="16">W44+W47+W49+W58</f>
        <v>59.573968892445983</v>
      </c>
      <c r="DA43" s="129" t="s">
        <v>4632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110.28038528344966</v>
      </c>
      <c r="D44" s="123">
        <f t="shared" si="17"/>
        <v>102.46148611695969</v>
      </c>
      <c r="E44" s="123">
        <f t="shared" si="17"/>
        <v>105.77878030836663</v>
      </c>
      <c r="F44" s="123">
        <f t="shared" si="17"/>
        <v>112.37629556109374</v>
      </c>
      <c r="G44" s="123">
        <f t="shared" si="17"/>
        <v>107.19821733968433</v>
      </c>
      <c r="H44" s="123">
        <f t="shared" si="17"/>
        <v>104.960007275054</v>
      </c>
      <c r="I44" s="123">
        <f t="shared" si="17"/>
        <v>99.731623331640975</v>
      </c>
      <c r="J44" s="123">
        <f t="shared" si="17"/>
        <v>100.53041733915872</v>
      </c>
      <c r="K44" s="123">
        <f t="shared" si="17"/>
        <v>102.01860201158043</v>
      </c>
      <c r="L44" s="123">
        <f t="shared" si="17"/>
        <v>90.603872120209829</v>
      </c>
      <c r="M44" s="123">
        <f t="shared" si="17"/>
        <v>81.457513012714742</v>
      </c>
      <c r="N44" s="123">
        <f t="shared" si="17"/>
        <v>89.751719981304163</v>
      </c>
      <c r="O44" s="123">
        <f t="shared" si="17"/>
        <v>84.173501862899641</v>
      </c>
      <c r="P44" s="123">
        <f t="shared" si="17"/>
        <v>69.442437559512669</v>
      </c>
      <c r="Q44" s="123">
        <f t="shared" si="17"/>
        <v>78.740262877453901</v>
      </c>
      <c r="R44" s="123">
        <f t="shared" ref="R44:V44" si="18">SUM(R45:R46)</f>
        <v>77.754974407561605</v>
      </c>
      <c r="S44" s="123">
        <f t="shared" si="18"/>
        <v>71.018958070055348</v>
      </c>
      <c r="T44" s="123">
        <f t="shared" si="18"/>
        <v>64.653510295552252</v>
      </c>
      <c r="U44" s="123">
        <f t="shared" si="18"/>
        <v>49.676325681462302</v>
      </c>
      <c r="V44" s="123">
        <f t="shared" si="18"/>
        <v>56.504570497911736</v>
      </c>
      <c r="W44" s="123">
        <f t="shared" ref="W44" si="19">SUM(W45:W46)</f>
        <v>48.451726129620013</v>
      </c>
      <c r="DA44" s="130" t="s">
        <v>4633</v>
      </c>
    </row>
    <row r="45" spans="1:105" ht="12" customHeight="1" x14ac:dyDescent="0.25">
      <c r="A45" s="97" t="s">
        <v>216</v>
      </c>
      <c r="B45" s="98"/>
      <c r="C45" s="99">
        <v>107.64441316370922</v>
      </c>
      <c r="D45" s="99">
        <v>100.05909350742668</v>
      </c>
      <c r="E45" s="99">
        <v>103.40429806534929</v>
      </c>
      <c r="F45" s="99">
        <v>109.82183624114839</v>
      </c>
      <c r="G45" s="99">
        <v>104.80992671107379</v>
      </c>
      <c r="H45" s="99">
        <v>102.70079236551244</v>
      </c>
      <c r="I45" s="99">
        <v>97.567826718952375</v>
      </c>
      <c r="J45" s="99">
        <v>98.369250274866602</v>
      </c>
      <c r="K45" s="99">
        <v>99.865185405166727</v>
      </c>
      <c r="L45" s="99">
        <v>88.728733094453347</v>
      </c>
      <c r="M45" s="99">
        <v>79.783490031204224</v>
      </c>
      <c r="N45" s="99">
        <v>87.957026163861713</v>
      </c>
      <c r="O45" s="99">
        <v>82.492866902676241</v>
      </c>
      <c r="P45" s="99">
        <v>68.053540094675299</v>
      </c>
      <c r="Q45" s="99">
        <v>77.199127801586698</v>
      </c>
      <c r="R45" s="99">
        <v>76.242040321228231</v>
      </c>
      <c r="S45" s="99">
        <v>69.658779659271758</v>
      </c>
      <c r="T45" s="99">
        <v>63.407055088183192</v>
      </c>
      <c r="U45" s="99">
        <v>48.708432373286236</v>
      </c>
      <c r="V45" s="99">
        <v>55.42545618808321</v>
      </c>
      <c r="W45" s="99">
        <v>47.530636574010451</v>
      </c>
      <c r="DA45" s="63" t="s">
        <v>4634</v>
      </c>
    </row>
    <row r="46" spans="1:105" ht="12" customHeight="1" x14ac:dyDescent="0.25">
      <c r="A46" s="97" t="s">
        <v>53</v>
      </c>
      <c r="B46" s="98"/>
      <c r="C46" s="99">
        <v>2.6359721197404431</v>
      </c>
      <c r="D46" s="99">
        <v>2.4023926095330057</v>
      </c>
      <c r="E46" s="99">
        <v>2.3744822430173347</v>
      </c>
      <c r="F46" s="99">
        <v>2.5544593199453454</v>
      </c>
      <c r="G46" s="99">
        <v>2.3882906286105428</v>
      </c>
      <c r="H46" s="99">
        <v>2.2592149095415603</v>
      </c>
      <c r="I46" s="99">
        <v>2.1637966126885955</v>
      </c>
      <c r="J46" s="99">
        <v>2.1611670642921221</v>
      </c>
      <c r="K46" s="99">
        <v>2.1534166064136939</v>
      </c>
      <c r="L46" s="99">
        <v>1.8751390257564777</v>
      </c>
      <c r="M46" s="99">
        <v>1.6740229815105208</v>
      </c>
      <c r="N46" s="99">
        <v>1.7946938174424518</v>
      </c>
      <c r="O46" s="99">
        <v>1.680634960223405</v>
      </c>
      <c r="P46" s="99">
        <v>1.3888974648373749</v>
      </c>
      <c r="Q46" s="99">
        <v>1.5411350758671967</v>
      </c>
      <c r="R46" s="99">
        <v>1.5129340863333693</v>
      </c>
      <c r="S46" s="99">
        <v>1.360178410783593</v>
      </c>
      <c r="T46" s="99">
        <v>1.2464552073690596</v>
      </c>
      <c r="U46" s="99">
        <v>0.96789330817606567</v>
      </c>
      <c r="V46" s="99">
        <v>1.0791143098285287</v>
      </c>
      <c r="W46" s="99">
        <v>0.92108955560956329</v>
      </c>
      <c r="DA46" s="63" t="s">
        <v>4635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0.38865269291687682</v>
      </c>
      <c r="D47" s="123">
        <f t="shared" si="20"/>
        <v>2.5840483932316572E-2</v>
      </c>
      <c r="E47" s="123">
        <f t="shared" si="20"/>
        <v>3.3459772159951395</v>
      </c>
      <c r="F47" s="123">
        <f t="shared" si="20"/>
        <v>2.3689713986575246E-2</v>
      </c>
      <c r="G47" s="123">
        <f t="shared" si="20"/>
        <v>0.17260615349292135</v>
      </c>
      <c r="H47" s="123">
        <f t="shared" si="20"/>
        <v>2.8956906876397044</v>
      </c>
      <c r="I47" s="123">
        <f t="shared" si="20"/>
        <v>0.8752565797402958</v>
      </c>
      <c r="J47" s="123">
        <f t="shared" si="20"/>
        <v>0.71741045454216412</v>
      </c>
      <c r="K47" s="123">
        <f t="shared" si="20"/>
        <v>0.88198000568917834</v>
      </c>
      <c r="L47" s="123">
        <f t="shared" si="20"/>
        <v>4.6036647790778611</v>
      </c>
      <c r="M47" s="123">
        <f t="shared" si="20"/>
        <v>3.4425141026381891</v>
      </c>
      <c r="N47" s="123">
        <f t="shared" si="20"/>
        <v>1.5098951011105923</v>
      </c>
      <c r="O47" s="123">
        <f t="shared" si="20"/>
        <v>1.4972527861901841</v>
      </c>
      <c r="P47" s="123">
        <f t="shared" si="20"/>
        <v>0.94574986973267328</v>
      </c>
      <c r="Q47" s="123">
        <f t="shared" si="20"/>
        <v>2.432477186828728</v>
      </c>
      <c r="R47" s="123">
        <f t="shared" si="20"/>
        <v>1.2237443619730668</v>
      </c>
      <c r="S47" s="123">
        <f t="shared" si="20"/>
        <v>0.81249959036882902</v>
      </c>
      <c r="T47" s="123">
        <f t="shared" si="20"/>
        <v>1.9502407942131266</v>
      </c>
      <c r="U47" s="123">
        <f t="shared" si="20"/>
        <v>1.171990189097786</v>
      </c>
      <c r="V47" s="123">
        <f t="shared" si="20"/>
        <v>2.9142388596459949</v>
      </c>
      <c r="W47" s="123">
        <f t="shared" si="20"/>
        <v>2.1681347978136225</v>
      </c>
      <c r="DA47" s="130" t="s">
        <v>4636</v>
      </c>
    </row>
    <row r="48" spans="1:105" ht="12" customHeight="1" x14ac:dyDescent="0.25">
      <c r="A48" s="97" t="s">
        <v>53</v>
      </c>
      <c r="B48" s="98"/>
      <c r="C48" s="99">
        <f>RES_hhdet_in_tesh!C48/RES_summary!C$21</f>
        <v>0.38865269291687682</v>
      </c>
      <c r="D48" s="99">
        <f>RES_hhdet_in_tesh!D48/RES_summary!D$21</f>
        <v>2.5840483932316572E-2</v>
      </c>
      <c r="E48" s="99">
        <f>RES_hhdet_in_tesh!E48/RES_summary!E$21</f>
        <v>3.3459772159951395</v>
      </c>
      <c r="F48" s="99">
        <f>RES_hhdet_in_tesh!F48/RES_summary!F$21</f>
        <v>2.3689713986575246E-2</v>
      </c>
      <c r="G48" s="99">
        <f>RES_hhdet_in_tesh!G48/RES_summary!G$21</f>
        <v>0.17260615349292135</v>
      </c>
      <c r="H48" s="99">
        <f>RES_hhdet_in_tesh!H48/RES_summary!H$21</f>
        <v>2.8956906876397044</v>
      </c>
      <c r="I48" s="99">
        <f>RES_hhdet_in_tesh!I48/RES_summary!I$21</f>
        <v>0.8752565797402958</v>
      </c>
      <c r="J48" s="99">
        <f>RES_hhdet_in_tesh!J48/RES_summary!J$21</f>
        <v>0.71741045454216412</v>
      </c>
      <c r="K48" s="99">
        <f>RES_hhdet_in_tesh!K48/RES_summary!K$21</f>
        <v>0.88198000568917834</v>
      </c>
      <c r="L48" s="99">
        <f>RES_hhdet_in_tesh!L48/RES_summary!L$21</f>
        <v>4.6036647790778611</v>
      </c>
      <c r="M48" s="99">
        <f>RES_hhdet_in_tesh!M48/RES_summary!M$21</f>
        <v>3.4425141026381891</v>
      </c>
      <c r="N48" s="99">
        <f>RES_hhdet_in_tesh!N48/RES_summary!N$21</f>
        <v>1.5098951011105923</v>
      </c>
      <c r="O48" s="99">
        <f>RES_hhdet_in_tesh!O48/RES_summary!O$21</f>
        <v>1.4972527861901841</v>
      </c>
      <c r="P48" s="99">
        <f>RES_hhdet_in_tesh!P48/RES_summary!P$21</f>
        <v>0.94574986973267328</v>
      </c>
      <c r="Q48" s="99">
        <f>RES_hhdet_in_tesh!Q48/RES_summary!Q$21</f>
        <v>2.432477186828728</v>
      </c>
      <c r="R48" s="99">
        <f>RES_hhdet_in_tesh!R48/RES_summary!R$21</f>
        <v>1.2237443619730668</v>
      </c>
      <c r="S48" s="99">
        <f>RES_hhdet_in_tesh!S48/RES_summary!S$21</f>
        <v>0.81249959036882902</v>
      </c>
      <c r="T48" s="99">
        <f>RES_hhdet_in_tesh!T48/RES_summary!T$21</f>
        <v>1.9502407942131266</v>
      </c>
      <c r="U48" s="99">
        <f>RES_hhdet_in_tesh!U48/RES_summary!U$21</f>
        <v>1.171990189097786</v>
      </c>
      <c r="V48" s="99">
        <f>RES_hhdet_in_tesh!V48/RES_summary!V$21</f>
        <v>2.9142388596459949</v>
      </c>
      <c r="W48" s="99">
        <f>RES_hhdet_in_tesh!W48/RES_summary!W$21</f>
        <v>2.1681347978136225</v>
      </c>
      <c r="DA48" s="63" t="s">
        <v>4637</v>
      </c>
    </row>
    <row r="49" spans="1:105" ht="12" customHeight="1" x14ac:dyDescent="0.25">
      <c r="A49" s="121" t="s">
        <v>55</v>
      </c>
      <c r="B49" s="122"/>
      <c r="C49" s="123">
        <v>8.6315498211085764</v>
      </c>
      <c r="D49" s="123">
        <v>8.6569679862491871</v>
      </c>
      <c r="E49" s="123">
        <v>8.5200382501337337</v>
      </c>
      <c r="F49" s="123">
        <v>8.4010379656899907</v>
      </c>
      <c r="G49" s="123">
        <v>7.91689081688616</v>
      </c>
      <c r="H49" s="123">
        <v>7.8501706971921736</v>
      </c>
      <c r="I49" s="123">
        <v>7.7091119856488675</v>
      </c>
      <c r="J49" s="123">
        <v>7.664229022637441</v>
      </c>
      <c r="K49" s="123">
        <v>7.384420075346803</v>
      </c>
      <c r="L49" s="123">
        <v>7.2376420600674205</v>
      </c>
      <c r="M49" s="123">
        <v>7.5967903162476844</v>
      </c>
      <c r="N49" s="123">
        <v>7.1691451313614243</v>
      </c>
      <c r="O49" s="123">
        <v>8.4885128429490173</v>
      </c>
      <c r="P49" s="123">
        <v>10.419278958546395</v>
      </c>
      <c r="Q49" s="123">
        <v>7.7559756225054581</v>
      </c>
      <c r="R49" s="123">
        <v>7.6805467701381618</v>
      </c>
      <c r="S49" s="123">
        <v>6.0323337866007352</v>
      </c>
      <c r="T49" s="123">
        <v>7.1690303691214492</v>
      </c>
      <c r="U49" s="123">
        <v>7.5923176229276361</v>
      </c>
      <c r="V49" s="123">
        <v>6.4714301424013829</v>
      </c>
      <c r="W49" s="123">
        <v>6.9176685165261897</v>
      </c>
      <c r="DA49" s="130" t="s">
        <v>4638</v>
      </c>
    </row>
    <row r="50" spans="1:105" ht="12" customHeight="1" x14ac:dyDescent="0.25">
      <c r="A50" s="97" t="s">
        <v>138</v>
      </c>
      <c r="B50" s="98"/>
      <c r="C50" s="99">
        <v>8.6728074471478447</v>
      </c>
      <c r="D50" s="99">
        <v>8.6489461457163301</v>
      </c>
      <c r="E50" s="99">
        <v>8.5289999134457393</v>
      </c>
      <c r="F50" s="99">
        <v>8.2960626565203626</v>
      </c>
      <c r="G50" s="99">
        <v>7.7890438322999156</v>
      </c>
      <c r="H50" s="99">
        <v>8.0217566699111931</v>
      </c>
      <c r="I50" s="99">
        <v>7.7113487121639412</v>
      </c>
      <c r="J50" s="99">
        <v>7.6671993934447329</v>
      </c>
      <c r="K50" s="99">
        <v>7.384212843684625</v>
      </c>
      <c r="L50" s="99">
        <v>7.2524093927243207</v>
      </c>
      <c r="M50" s="99">
        <v>7.5940490885313805</v>
      </c>
      <c r="N50" s="99">
        <v>7.9025502108805634</v>
      </c>
      <c r="O50" s="99">
        <v>7.9917457774336116</v>
      </c>
      <c r="P50" s="99">
        <v>7.7944319268616633</v>
      </c>
      <c r="Q50" s="99">
        <v>7.7562683354691311</v>
      </c>
      <c r="R50" s="99">
        <v>7.6805861375310025</v>
      </c>
      <c r="S50" s="99">
        <v>5.8505251539736243</v>
      </c>
      <c r="T50" s="99">
        <v>7.2185864861516791</v>
      </c>
      <c r="U50" s="99">
        <v>7.8361387349885545</v>
      </c>
      <c r="V50" s="99">
        <v>6.162164679740525</v>
      </c>
      <c r="W50" s="99">
        <v>7.0083894433918044</v>
      </c>
      <c r="DA50" s="63" t="s">
        <v>4639</v>
      </c>
    </row>
    <row r="51" spans="1:105" ht="12" customHeight="1" x14ac:dyDescent="0.25">
      <c r="A51" s="97" t="s">
        <v>137</v>
      </c>
      <c r="B51" s="98"/>
      <c r="C51" s="99">
        <v>8.6747957276562673</v>
      </c>
      <c r="D51" s="99">
        <v>8.6523654888861383</v>
      </c>
      <c r="E51" s="99">
        <v>8.5331913714723839</v>
      </c>
      <c r="F51" s="99">
        <v>8.300443116259455</v>
      </c>
      <c r="G51" s="99">
        <v>7.794058753272612</v>
      </c>
      <c r="H51" s="99">
        <v>8.0293186382309045</v>
      </c>
      <c r="I51" s="99">
        <v>7.7202214287657158</v>
      </c>
      <c r="J51" s="99">
        <v>7.6766429501701507</v>
      </c>
      <c r="K51" s="99">
        <v>7.3946987657908485</v>
      </c>
      <c r="L51" s="99">
        <v>7.2605011538128075</v>
      </c>
      <c r="M51" s="99">
        <v>7.6004717875688845</v>
      </c>
      <c r="N51" s="99">
        <v>7.917641021408051</v>
      </c>
      <c r="O51" s="99">
        <v>0</v>
      </c>
      <c r="P51" s="99">
        <v>0</v>
      </c>
      <c r="Q51" s="99">
        <v>7.7678150211888664</v>
      </c>
      <c r="R51" s="99">
        <v>7.6978542633400551</v>
      </c>
      <c r="S51" s="99">
        <v>0</v>
      </c>
      <c r="T51" s="99">
        <v>0</v>
      </c>
      <c r="U51" s="99">
        <v>0</v>
      </c>
      <c r="V51" s="99">
        <v>6.1685444670838372</v>
      </c>
      <c r="W51" s="99">
        <v>7.0200399706493446</v>
      </c>
      <c r="DA51" s="63" t="s">
        <v>4640</v>
      </c>
    </row>
    <row r="52" spans="1:105" ht="12" customHeight="1" x14ac:dyDescent="0.25">
      <c r="A52" s="100" t="s">
        <v>216</v>
      </c>
      <c r="B52" s="101"/>
      <c r="C52" s="102">
        <v>4.3174212525068709</v>
      </c>
      <c r="D52" s="102">
        <v>4.3270258735121852</v>
      </c>
      <c r="E52" s="102">
        <v>4.2581825615270699</v>
      </c>
      <c r="F52" s="102">
        <v>4.1930214884942734</v>
      </c>
      <c r="G52" s="102">
        <v>3.9324704916493141</v>
      </c>
      <c r="H52" s="102">
        <v>3.9439324139598857</v>
      </c>
      <c r="I52" s="102">
        <v>3.8505813678053462</v>
      </c>
      <c r="J52" s="102">
        <v>3.836818812438505</v>
      </c>
      <c r="K52" s="102">
        <v>3.4877406525012833</v>
      </c>
      <c r="L52" s="102">
        <v>3.5791384978015182</v>
      </c>
      <c r="M52" s="102">
        <v>3.8119403509625576</v>
      </c>
      <c r="N52" s="102">
        <v>3.7315671252020475</v>
      </c>
      <c r="O52" s="102">
        <v>0</v>
      </c>
      <c r="P52" s="102">
        <v>0</v>
      </c>
      <c r="Q52" s="102">
        <v>3.5775162953341679</v>
      </c>
      <c r="R52" s="102">
        <v>3.5251941986737338</v>
      </c>
      <c r="S52" s="102">
        <v>0</v>
      </c>
      <c r="T52" s="102">
        <v>0</v>
      </c>
      <c r="U52" s="102">
        <v>0</v>
      </c>
      <c r="V52" s="102">
        <v>2.9979789408459827</v>
      </c>
      <c r="W52" s="102">
        <v>3.519018998807097</v>
      </c>
      <c r="DA52" s="131" t="s">
        <v>4641</v>
      </c>
    </row>
    <row r="53" spans="1:105" ht="12" customHeight="1" x14ac:dyDescent="0.25">
      <c r="A53" s="103" t="s">
        <v>52</v>
      </c>
      <c r="B53" s="104"/>
      <c r="C53" s="105">
        <v>4.3573744751493955</v>
      </c>
      <c r="D53" s="105">
        <v>4.3253396153739523</v>
      </c>
      <c r="E53" s="105">
        <v>4.275008809945315</v>
      </c>
      <c r="F53" s="105">
        <v>4.1074216277651825</v>
      </c>
      <c r="G53" s="105">
        <v>3.8615882616232957</v>
      </c>
      <c r="H53" s="105">
        <v>4.0853862242710184</v>
      </c>
      <c r="I53" s="105">
        <v>3.8696400609603696</v>
      </c>
      <c r="J53" s="105">
        <v>3.8398241377316475</v>
      </c>
      <c r="K53" s="105">
        <v>3.9069581132895657</v>
      </c>
      <c r="L53" s="105">
        <v>3.6813626560112898</v>
      </c>
      <c r="M53" s="105">
        <v>3.7885314366063256</v>
      </c>
      <c r="N53" s="105">
        <v>4.186073896206004</v>
      </c>
      <c r="O53" s="105">
        <v>0</v>
      </c>
      <c r="P53" s="105">
        <v>0</v>
      </c>
      <c r="Q53" s="105">
        <v>4.1902987258546984</v>
      </c>
      <c r="R53" s="105">
        <v>4.1726600646663234</v>
      </c>
      <c r="S53" s="105">
        <v>0</v>
      </c>
      <c r="T53" s="105">
        <v>0</v>
      </c>
      <c r="U53" s="105">
        <v>0</v>
      </c>
      <c r="V53" s="105">
        <v>3.1705655262378531</v>
      </c>
      <c r="W53" s="105">
        <v>3.501020971842248</v>
      </c>
      <c r="DA53" s="132" t="s">
        <v>4642</v>
      </c>
    </row>
    <row r="54" spans="1:105" ht="12" customHeight="1" x14ac:dyDescent="0.25">
      <c r="A54" s="106" t="s">
        <v>122</v>
      </c>
      <c r="B54" s="101"/>
      <c r="C54" s="102">
        <v>8.5957864462737934</v>
      </c>
      <c r="D54" s="102">
        <v>8.6673258470109804</v>
      </c>
      <c r="E54" s="102">
        <v>8.5052835891897693</v>
      </c>
      <c r="F54" s="102">
        <v>8.5450196906866527</v>
      </c>
      <c r="G54" s="102">
        <v>8.1197818893354849</v>
      </c>
      <c r="H54" s="102">
        <v>7.6983016378967779</v>
      </c>
      <c r="I54" s="102">
        <v>7.6524960440124383</v>
      </c>
      <c r="J54" s="102">
        <v>0</v>
      </c>
      <c r="K54" s="102">
        <v>0</v>
      </c>
      <c r="L54" s="102">
        <v>6.4516766271994159</v>
      </c>
      <c r="M54" s="102">
        <v>7.5979614026809488</v>
      </c>
      <c r="N54" s="102">
        <v>6.4425104807159208</v>
      </c>
      <c r="O54" s="102">
        <v>8.7670587157978481</v>
      </c>
      <c r="P54" s="102">
        <v>10.880396327550855</v>
      </c>
      <c r="Q54" s="102">
        <v>0</v>
      </c>
      <c r="R54" s="102">
        <v>0</v>
      </c>
      <c r="S54" s="102">
        <v>0</v>
      </c>
      <c r="T54" s="102">
        <v>7.0550469560470219</v>
      </c>
      <c r="U54" s="102">
        <v>7.278089485935479</v>
      </c>
      <c r="V54" s="102">
        <v>0</v>
      </c>
      <c r="W54" s="102">
        <v>6.6826086040572159</v>
      </c>
      <c r="DA54" s="131" t="s">
        <v>4643</v>
      </c>
    </row>
    <row r="55" spans="1:105" ht="12" customHeight="1" x14ac:dyDescent="0.25">
      <c r="A55" s="107" t="s">
        <v>121</v>
      </c>
      <c r="B55" s="104"/>
      <c r="C55" s="105">
        <v>8.5987325003169914</v>
      </c>
      <c r="D55" s="105">
        <v>8.6727696341162623</v>
      </c>
      <c r="E55" s="105">
        <v>8.5122268374412506</v>
      </c>
      <c r="F55" s="105">
        <v>8.5520823442402598</v>
      </c>
      <c r="G55" s="105">
        <v>8.1260646326287453</v>
      </c>
      <c r="H55" s="105">
        <v>7.7006725507048452</v>
      </c>
      <c r="I55" s="105">
        <v>7.6549194479378846</v>
      </c>
      <c r="J55" s="105">
        <v>7.63693891016168</v>
      </c>
      <c r="K55" s="105">
        <v>0</v>
      </c>
      <c r="L55" s="105">
        <v>6.4597996615164872</v>
      </c>
      <c r="M55" s="105">
        <v>7.6044021986331103</v>
      </c>
      <c r="N55" s="105">
        <v>6.4454290347724283</v>
      </c>
      <c r="O55" s="105">
        <v>8.7641289414134054</v>
      </c>
      <c r="P55" s="105">
        <v>10.869071435014032</v>
      </c>
      <c r="Q55" s="105">
        <v>6.6010638231802732</v>
      </c>
      <c r="R55" s="105">
        <v>6.5978309572690241</v>
      </c>
      <c r="S55" s="105">
        <v>6.6787148465796795</v>
      </c>
      <c r="T55" s="105">
        <v>7.0868083254862491</v>
      </c>
      <c r="U55" s="105">
        <v>0</v>
      </c>
      <c r="V55" s="105">
        <v>6.767983866356742</v>
      </c>
      <c r="W55" s="105">
        <v>6.6903558254840263</v>
      </c>
      <c r="DA55" s="132" t="s">
        <v>4644</v>
      </c>
    </row>
    <row r="56" spans="1:105" ht="12" customHeight="1" x14ac:dyDescent="0.25">
      <c r="A56" s="108" t="s">
        <v>53</v>
      </c>
      <c r="B56" s="98"/>
      <c r="C56" s="99">
        <v>4.2804606047829035</v>
      </c>
      <c r="D56" s="99">
        <v>4.3369834317697933</v>
      </c>
      <c r="E56" s="99">
        <v>4.2463352384140896</v>
      </c>
      <c r="F56" s="99">
        <v>4.3228164386331915</v>
      </c>
      <c r="G56" s="99">
        <v>4.097613151077903</v>
      </c>
      <c r="H56" s="99">
        <v>3.7866518615175733</v>
      </c>
      <c r="I56" s="99">
        <v>3.8183094783402076</v>
      </c>
      <c r="J56" s="99">
        <v>3.8006595383051605</v>
      </c>
      <c r="K56" s="99">
        <v>0</v>
      </c>
      <c r="L56" s="99">
        <v>2.9334070310127269</v>
      </c>
      <c r="M56" s="99">
        <v>3.7150127591111426</v>
      </c>
      <c r="N56" s="99">
        <v>2.9397034959514041</v>
      </c>
      <c r="O56" s="99">
        <v>4.7195277470182431</v>
      </c>
      <c r="P56" s="99">
        <v>6.3413090070693885</v>
      </c>
      <c r="Q56" s="99">
        <v>2.7861215651162974</v>
      </c>
      <c r="R56" s="99">
        <v>2.7386051948269108</v>
      </c>
      <c r="S56" s="99">
        <v>2.7779763309871202</v>
      </c>
      <c r="T56" s="99">
        <v>3.3706783876652575</v>
      </c>
      <c r="U56" s="99">
        <v>0</v>
      </c>
      <c r="V56" s="99">
        <v>3.2243640595462262</v>
      </c>
      <c r="W56" s="99">
        <v>3.3386382024543955</v>
      </c>
      <c r="DA56" s="63" t="s">
        <v>4645</v>
      </c>
    </row>
    <row r="57" spans="1:105" ht="12" customHeight="1" x14ac:dyDescent="0.25">
      <c r="A57" s="108" t="s">
        <v>52</v>
      </c>
      <c r="B57" s="98"/>
      <c r="C57" s="99">
        <v>4.3182718955340871</v>
      </c>
      <c r="D57" s="99">
        <v>4.3357862023464691</v>
      </c>
      <c r="E57" s="99">
        <v>4.2658915990271611</v>
      </c>
      <c r="F57" s="99">
        <v>4.2292659056070692</v>
      </c>
      <c r="G57" s="99">
        <v>4.0284514815508441</v>
      </c>
      <c r="H57" s="99">
        <v>3.914020689187272</v>
      </c>
      <c r="I57" s="99">
        <v>3.836609969597677</v>
      </c>
      <c r="J57" s="99">
        <v>3.8362793718565191</v>
      </c>
      <c r="K57" s="99">
        <v>0</v>
      </c>
      <c r="L57" s="99">
        <v>3.5263926305037607</v>
      </c>
      <c r="M57" s="99">
        <v>3.8893894395219677</v>
      </c>
      <c r="N57" s="99">
        <v>3.5057255388210238</v>
      </c>
      <c r="O57" s="99">
        <v>4.0446011943951623</v>
      </c>
      <c r="P57" s="99">
        <v>4.5277624279446442</v>
      </c>
      <c r="Q57" s="99">
        <v>3.8149422580639762</v>
      </c>
      <c r="R57" s="99">
        <v>3.8592257624421133</v>
      </c>
      <c r="S57" s="99">
        <v>3.9007385155925598</v>
      </c>
      <c r="T57" s="99">
        <v>3.7161299378209911</v>
      </c>
      <c r="U57" s="99">
        <v>0</v>
      </c>
      <c r="V57" s="99">
        <v>3.5436198068105145</v>
      </c>
      <c r="W57" s="99">
        <v>3.3517176230296299</v>
      </c>
      <c r="DA57" s="63" t="s">
        <v>4646</v>
      </c>
    </row>
    <row r="58" spans="1:105" ht="12" customHeight="1" x14ac:dyDescent="0.25">
      <c r="A58" s="121" t="s">
        <v>54</v>
      </c>
      <c r="B58" s="122"/>
      <c r="C58" s="123">
        <v>4.4305126791529057</v>
      </c>
      <c r="D58" s="123">
        <v>4.5838024313048464</v>
      </c>
      <c r="E58" s="123">
        <v>4.3556956528273547</v>
      </c>
      <c r="F58" s="123">
        <v>4.3189061085372256</v>
      </c>
      <c r="G58" s="123">
        <v>4.727129847700696</v>
      </c>
      <c r="H58" s="123">
        <v>4.4845520024357182</v>
      </c>
      <c r="I58" s="123">
        <v>4.2412339775363996</v>
      </c>
      <c r="J58" s="123">
        <v>4.3927935835006018</v>
      </c>
      <c r="K58" s="123">
        <v>4.5723635591355878</v>
      </c>
      <c r="L58" s="123">
        <v>3.640379699681624</v>
      </c>
      <c r="M58" s="123">
        <v>4.8172164264008641</v>
      </c>
      <c r="N58" s="123">
        <v>4.7582364563007262</v>
      </c>
      <c r="O58" s="123">
        <v>4.8152324142797012</v>
      </c>
      <c r="P58" s="123">
        <v>5.0744067305686693</v>
      </c>
      <c r="Q58" s="123">
        <v>3.5189360204256133</v>
      </c>
      <c r="R58" s="123">
        <v>3.5906539717101831</v>
      </c>
      <c r="S58" s="123">
        <v>3.1193515645277685</v>
      </c>
      <c r="T58" s="123">
        <v>3.6402469072542258</v>
      </c>
      <c r="U58" s="123">
        <v>4.001507289520382</v>
      </c>
      <c r="V58" s="123">
        <v>2.4468906453924135</v>
      </c>
      <c r="W58" s="123">
        <v>2.0364394484861532</v>
      </c>
      <c r="DA58" s="130" t="s">
        <v>4647</v>
      </c>
    </row>
    <row r="59" spans="1:105" ht="12" customHeight="1" x14ac:dyDescent="0.25">
      <c r="A59" s="97" t="s">
        <v>50</v>
      </c>
      <c r="B59" s="98"/>
      <c r="C59" s="99">
        <v>5.8237567831064343</v>
      </c>
      <c r="D59" s="99">
        <v>3.3345774268588002</v>
      </c>
      <c r="E59" s="99">
        <v>2.1115514555438102</v>
      </c>
      <c r="F59" s="99">
        <v>3.9920590880234448</v>
      </c>
      <c r="G59" s="99">
        <v>5.3011845007806224</v>
      </c>
      <c r="H59" s="99">
        <v>5.6204170297337512</v>
      </c>
      <c r="I59" s="99">
        <v>0</v>
      </c>
      <c r="J59" s="99">
        <v>2.6534484596444261</v>
      </c>
      <c r="K59" s="99">
        <v>6.0214639491020812</v>
      </c>
      <c r="L59" s="99">
        <v>5.228216393770249</v>
      </c>
      <c r="M59" s="99">
        <v>3.4453696579620434</v>
      </c>
      <c r="N59" s="99">
        <v>2.7302225631937471</v>
      </c>
      <c r="O59" s="99">
        <v>3.9110700428774807</v>
      </c>
      <c r="P59" s="99">
        <v>4.7163622162549892</v>
      </c>
      <c r="Q59" s="99">
        <v>3.8260388386695205</v>
      </c>
      <c r="R59" s="99">
        <v>3.7863105983520113</v>
      </c>
      <c r="S59" s="99">
        <v>2.9018689063759613</v>
      </c>
      <c r="T59" s="99">
        <v>3.2022617683090444</v>
      </c>
      <c r="U59" s="99">
        <v>3.9505790742538536</v>
      </c>
      <c r="V59" s="99">
        <v>3.1033692249488576</v>
      </c>
      <c r="W59" s="99">
        <v>1.5844692089132588</v>
      </c>
      <c r="DA59" s="63" t="s">
        <v>4648</v>
      </c>
    </row>
    <row r="60" spans="1:105" ht="12" customHeight="1" x14ac:dyDescent="0.25">
      <c r="A60" s="109" t="s">
        <v>120</v>
      </c>
      <c r="B60" s="33"/>
      <c r="C60" s="110">
        <v>4.3383241907791579</v>
      </c>
      <c r="D60" s="110">
        <v>4.5843870007968679</v>
      </c>
      <c r="E60" s="110">
        <v>4.3567502318674327</v>
      </c>
      <c r="F60" s="110">
        <v>4.364120931447359</v>
      </c>
      <c r="G60" s="110">
        <v>4.2115437241011326</v>
      </c>
      <c r="H60" s="110">
        <v>4.1159701823417052</v>
      </c>
      <c r="I60" s="110">
        <v>4.2412339775363996</v>
      </c>
      <c r="J60" s="110">
        <v>4.4396942609543517</v>
      </c>
      <c r="K60" s="110">
        <v>4.2154422808187171</v>
      </c>
      <c r="L60" s="110">
        <v>3.6304910369960188</v>
      </c>
      <c r="M60" s="110">
        <v>4.839045671301764</v>
      </c>
      <c r="N60" s="110">
        <v>4.8232511093402222</v>
      </c>
      <c r="O60" s="110">
        <v>4.876716604772259</v>
      </c>
      <c r="P60" s="110">
        <v>5.108863478550739</v>
      </c>
      <c r="Q60" s="110">
        <v>3.5137883444043547</v>
      </c>
      <c r="R60" s="110">
        <v>3.5759117386859631</v>
      </c>
      <c r="S60" s="110">
        <v>3.1430249160730006</v>
      </c>
      <c r="T60" s="110">
        <v>3.6792850711993204</v>
      </c>
      <c r="U60" s="110">
        <v>4.0067482244247676</v>
      </c>
      <c r="V60" s="110">
        <v>2.3839869101165876</v>
      </c>
      <c r="W60" s="110">
        <v>2.0372750549274339</v>
      </c>
      <c r="DA60" s="60" t="s">
        <v>4649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121.99200003956713</v>
      </c>
      <c r="D62" s="118">
        <f t="shared" si="21"/>
        <v>117.22347898061325</v>
      </c>
      <c r="E62" s="118">
        <f t="shared" si="21"/>
        <v>123.82955622521446</v>
      </c>
      <c r="F62" s="118">
        <f t="shared" si="21"/>
        <v>126.53457171183072</v>
      </c>
      <c r="G62" s="118">
        <f t="shared" si="21"/>
        <v>123.95290670724836</v>
      </c>
      <c r="H62" s="118">
        <f t="shared" si="21"/>
        <v>115.59159835627628</v>
      </c>
      <c r="I62" s="118">
        <f t="shared" si="21"/>
        <v>110.31332843202688</v>
      </c>
      <c r="J62" s="118">
        <f t="shared" si="21"/>
        <v>112.53557822981587</v>
      </c>
      <c r="K62" s="118">
        <f t="shared" si="21"/>
        <v>104.36234160668006</v>
      </c>
      <c r="L62" s="118">
        <f t="shared" si="21"/>
        <v>119.44545082192293</v>
      </c>
      <c r="M62" s="118">
        <f t="shared" si="21"/>
        <v>109.46084815111774</v>
      </c>
      <c r="N62" s="118">
        <f t="shared" si="21"/>
        <v>95.454755651583028</v>
      </c>
      <c r="O62" s="118">
        <f t="shared" si="21"/>
        <v>99.488234265121349</v>
      </c>
      <c r="P62" s="118">
        <f t="shared" si="21"/>
        <v>88.91176099610189</v>
      </c>
      <c r="Q62" s="118">
        <f t="shared" si="21"/>
        <v>90.067665768383563</v>
      </c>
      <c r="R62" s="118">
        <f t="shared" ref="R62:V62" si="22">R63+R66+R68+R77</f>
        <v>86.345119840913227</v>
      </c>
      <c r="S62" s="118">
        <f t="shared" si="22"/>
        <v>88.360970394251169</v>
      </c>
      <c r="T62" s="118">
        <f t="shared" si="22"/>
        <v>76.668486430870459</v>
      </c>
      <c r="U62" s="118">
        <f t="shared" si="22"/>
        <v>71.387444396038106</v>
      </c>
      <c r="V62" s="118">
        <f t="shared" si="22"/>
        <v>69.289785557000073</v>
      </c>
      <c r="W62" s="118">
        <f t="shared" ref="W62" si="23">W63+W66+W68+W77</f>
        <v>58.448377391222444</v>
      </c>
      <c r="DA62" s="129" t="s">
        <v>4650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108.11606637059209</v>
      </c>
      <c r="D63" s="123">
        <f t="shared" si="24"/>
        <v>103.93726673897635</v>
      </c>
      <c r="E63" s="123">
        <f t="shared" si="24"/>
        <v>107.56735016915832</v>
      </c>
      <c r="F63" s="123">
        <f t="shared" si="24"/>
        <v>113.71937122220244</v>
      </c>
      <c r="G63" s="123">
        <f t="shared" si="24"/>
        <v>111.31668315627175</v>
      </c>
      <c r="H63" s="123">
        <f t="shared" si="24"/>
        <v>101.02404675858492</v>
      </c>
      <c r="I63" s="123">
        <f t="shared" si="24"/>
        <v>97.753075863525865</v>
      </c>
      <c r="J63" s="123">
        <f t="shared" si="24"/>
        <v>99.685769510373959</v>
      </c>
      <c r="K63" s="123">
        <f t="shared" si="24"/>
        <v>92.615138721265282</v>
      </c>
      <c r="L63" s="123">
        <f t="shared" si="24"/>
        <v>102.69794825266457</v>
      </c>
      <c r="M63" s="123">
        <f t="shared" si="24"/>
        <v>93.120950463709931</v>
      </c>
      <c r="N63" s="123">
        <f t="shared" si="24"/>
        <v>82.10286658722363</v>
      </c>
      <c r="O63" s="123">
        <f t="shared" si="24"/>
        <v>85.114355126899497</v>
      </c>
      <c r="P63" s="123">
        <f t="shared" si="24"/>
        <v>74.383525385718954</v>
      </c>
      <c r="Q63" s="123">
        <f t="shared" si="24"/>
        <v>76.596658551956651</v>
      </c>
      <c r="R63" s="123">
        <f t="shared" ref="R63:V63" si="25">SUM(R64:R65)</f>
        <v>74.691851890001757</v>
      </c>
      <c r="S63" s="123">
        <f t="shared" si="25"/>
        <v>77.347729145369399</v>
      </c>
      <c r="T63" s="123">
        <f t="shared" si="25"/>
        <v>64.243585894731183</v>
      </c>
      <c r="U63" s="123">
        <f t="shared" si="25"/>
        <v>58.246658556797797</v>
      </c>
      <c r="V63" s="123">
        <f t="shared" si="25"/>
        <v>57.225612813914168</v>
      </c>
      <c r="W63" s="123">
        <f t="shared" ref="W63" si="26">SUM(W64:W65)</f>
        <v>47.556831196571217</v>
      </c>
      <c r="DA63" s="130" t="s">
        <v>4651</v>
      </c>
    </row>
    <row r="64" spans="1:105" ht="12" customHeight="1" x14ac:dyDescent="0.25">
      <c r="A64" s="97" t="s">
        <v>217</v>
      </c>
      <c r="B64" s="98"/>
      <c r="C64" s="99">
        <v>105.53182678966947</v>
      </c>
      <c r="D64" s="99">
        <v>101.50027181598892</v>
      </c>
      <c r="E64" s="99">
        <v>105.15271878316103</v>
      </c>
      <c r="F64" s="99">
        <v>111.13438204609143</v>
      </c>
      <c r="G64" s="99">
        <v>108.8366364000118</v>
      </c>
      <c r="H64" s="99">
        <v>98.849551552414482</v>
      </c>
      <c r="I64" s="99">
        <v>95.632206199848369</v>
      </c>
      <c r="J64" s="99">
        <v>97.542760383916089</v>
      </c>
      <c r="K64" s="99">
        <v>90.66021115124191</v>
      </c>
      <c r="L64" s="99">
        <v>100.57251005529712</v>
      </c>
      <c r="M64" s="99">
        <v>91.207233663738137</v>
      </c>
      <c r="N64" s="99">
        <v>80.461120812445316</v>
      </c>
      <c r="O64" s="99">
        <v>83.414934790602587</v>
      </c>
      <c r="P64" s="99">
        <v>72.8958026982002</v>
      </c>
      <c r="Q64" s="99">
        <v>75.097478934378259</v>
      </c>
      <c r="R64" s="99">
        <v>73.238519166831864</v>
      </c>
      <c r="S64" s="99">
        <v>75.866340032297799</v>
      </c>
      <c r="T64" s="99">
        <v>63.005033621041903</v>
      </c>
      <c r="U64" s="99">
        <v>57.111780921075663</v>
      </c>
      <c r="V64" s="99">
        <v>56.132728165255813</v>
      </c>
      <c r="W64" s="99">
        <v>46.652754004442656</v>
      </c>
      <c r="DA64" s="63" t="s">
        <v>4652</v>
      </c>
    </row>
    <row r="65" spans="1:105" ht="12" customHeight="1" x14ac:dyDescent="0.25">
      <c r="A65" s="97" t="s">
        <v>53</v>
      </c>
      <c r="B65" s="98"/>
      <c r="C65" s="99">
        <v>2.5842395809226302</v>
      </c>
      <c r="D65" s="99">
        <v>2.4369949229874268</v>
      </c>
      <c r="E65" s="99">
        <v>2.4146313859972892</v>
      </c>
      <c r="F65" s="99">
        <v>2.5849891761110149</v>
      </c>
      <c r="G65" s="99">
        <v>2.4800467562599464</v>
      </c>
      <c r="H65" s="99">
        <v>2.174495206170433</v>
      </c>
      <c r="I65" s="99">
        <v>2.1208696636775008</v>
      </c>
      <c r="J65" s="99">
        <v>2.1430091264578737</v>
      </c>
      <c r="K65" s="99">
        <v>1.9549275700233739</v>
      </c>
      <c r="L65" s="99">
        <v>2.1254381973674596</v>
      </c>
      <c r="M65" s="99">
        <v>1.9137167999717937</v>
      </c>
      <c r="N65" s="99">
        <v>1.6417457747783164</v>
      </c>
      <c r="O65" s="99">
        <v>1.6994203362969098</v>
      </c>
      <c r="P65" s="99">
        <v>1.4877226875187557</v>
      </c>
      <c r="Q65" s="99">
        <v>1.4991796175783934</v>
      </c>
      <c r="R65" s="99">
        <v>1.4533327231698971</v>
      </c>
      <c r="S65" s="99">
        <v>1.481389113071599</v>
      </c>
      <c r="T65" s="99">
        <v>1.2385522736892738</v>
      </c>
      <c r="U65" s="99">
        <v>1.134877635722136</v>
      </c>
      <c r="V65" s="99">
        <v>1.0928846486583566</v>
      </c>
      <c r="W65" s="99">
        <v>0.90407719212855908</v>
      </c>
      <c r="DA65" s="63" t="s">
        <v>4653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0.38959615794131813</v>
      </c>
      <c r="D66" s="123">
        <f t="shared" si="27"/>
        <v>2.5171748973616195E-2</v>
      </c>
      <c r="E66" s="123">
        <f t="shared" si="27"/>
        <v>3.3486529130258966</v>
      </c>
      <c r="F66" s="123">
        <f t="shared" si="27"/>
        <v>2.2792202264249311E-2</v>
      </c>
      <c r="G66" s="123">
        <f t="shared" si="27"/>
        <v>0.17147097975932304</v>
      </c>
      <c r="H66" s="123">
        <f t="shared" si="27"/>
        <v>2.8952474477624421</v>
      </c>
      <c r="I66" s="123">
        <f t="shared" si="27"/>
        <v>0.87410885278023764</v>
      </c>
      <c r="J66" s="123">
        <f t="shared" si="27"/>
        <v>0.71859090881888432</v>
      </c>
      <c r="K66" s="123">
        <f t="shared" si="27"/>
        <v>0.88101029305328671</v>
      </c>
      <c r="L66" s="123">
        <f t="shared" si="27"/>
        <v>4.6051955122533963</v>
      </c>
      <c r="M66" s="123">
        <f t="shared" si="27"/>
        <v>3.4417571786578653</v>
      </c>
      <c r="N66" s="123">
        <f t="shared" si="27"/>
        <v>1.5096320267183034</v>
      </c>
      <c r="O66" s="123">
        <f t="shared" si="27"/>
        <v>1.4974430453646632</v>
      </c>
      <c r="P66" s="123">
        <f t="shared" si="27"/>
        <v>0.94618185710719793</v>
      </c>
      <c r="Q66" s="123">
        <f t="shared" si="27"/>
        <v>2.4343794956642246</v>
      </c>
      <c r="R66" s="123">
        <f t="shared" si="27"/>
        <v>1.2233838756187974</v>
      </c>
      <c r="S66" s="123">
        <f t="shared" si="27"/>
        <v>0.81270991740559595</v>
      </c>
      <c r="T66" s="123">
        <f t="shared" si="27"/>
        <v>1.9505876046531987</v>
      </c>
      <c r="U66" s="123">
        <f t="shared" si="27"/>
        <v>1.1719493206883393</v>
      </c>
      <c r="V66" s="123">
        <f t="shared" si="27"/>
        <v>2.9137795823709953</v>
      </c>
      <c r="W66" s="123">
        <f t="shared" si="27"/>
        <v>2.1680774363358148</v>
      </c>
      <c r="DA66" s="130" t="s">
        <v>4654</v>
      </c>
    </row>
    <row r="67" spans="1:105" ht="12" customHeight="1" x14ac:dyDescent="0.25">
      <c r="A67" s="97" t="s">
        <v>53</v>
      </c>
      <c r="B67" s="98"/>
      <c r="C67" s="99">
        <f>RES_hhdet_in_tesh!C67/RES_summary!C$21</f>
        <v>0.38959615794131813</v>
      </c>
      <c r="D67" s="99">
        <f>RES_hhdet_in_tesh!D67/RES_summary!D$21</f>
        <v>2.5171748973616195E-2</v>
      </c>
      <c r="E67" s="99">
        <f>RES_hhdet_in_tesh!E67/RES_summary!E$21</f>
        <v>3.3486529130258966</v>
      </c>
      <c r="F67" s="99">
        <f>RES_hhdet_in_tesh!F67/RES_summary!F$21</f>
        <v>2.2792202264249311E-2</v>
      </c>
      <c r="G67" s="99">
        <f>RES_hhdet_in_tesh!G67/RES_summary!G$21</f>
        <v>0.17147097975932304</v>
      </c>
      <c r="H67" s="99">
        <f>RES_hhdet_in_tesh!H67/RES_summary!H$21</f>
        <v>2.8952474477624421</v>
      </c>
      <c r="I67" s="99">
        <f>RES_hhdet_in_tesh!I67/RES_summary!I$21</f>
        <v>0.87410885278023764</v>
      </c>
      <c r="J67" s="99">
        <f>RES_hhdet_in_tesh!J67/RES_summary!J$21</f>
        <v>0.71859090881888432</v>
      </c>
      <c r="K67" s="99">
        <f>RES_hhdet_in_tesh!K67/RES_summary!K$21</f>
        <v>0.88101029305328671</v>
      </c>
      <c r="L67" s="99">
        <f>RES_hhdet_in_tesh!L67/RES_summary!L$21</f>
        <v>4.6051955122533963</v>
      </c>
      <c r="M67" s="99">
        <f>RES_hhdet_in_tesh!M67/RES_summary!M$21</f>
        <v>3.4417571786578653</v>
      </c>
      <c r="N67" s="99">
        <f>RES_hhdet_in_tesh!N67/RES_summary!N$21</f>
        <v>1.5096320267183034</v>
      </c>
      <c r="O67" s="99">
        <f>RES_hhdet_in_tesh!O67/RES_summary!O$21</f>
        <v>1.4974430453646632</v>
      </c>
      <c r="P67" s="99">
        <f>RES_hhdet_in_tesh!P67/RES_summary!P$21</f>
        <v>0.94618185710719793</v>
      </c>
      <c r="Q67" s="99">
        <f>RES_hhdet_in_tesh!Q67/RES_summary!Q$21</f>
        <v>2.4343794956642246</v>
      </c>
      <c r="R67" s="99">
        <f>RES_hhdet_in_tesh!R67/RES_summary!R$21</f>
        <v>1.2233838756187974</v>
      </c>
      <c r="S67" s="99">
        <f>RES_hhdet_in_tesh!S67/RES_summary!S$21</f>
        <v>0.81270991740559595</v>
      </c>
      <c r="T67" s="99">
        <f>RES_hhdet_in_tesh!T67/RES_summary!T$21</f>
        <v>1.9505876046531987</v>
      </c>
      <c r="U67" s="99">
        <f>RES_hhdet_in_tesh!U67/RES_summary!U$21</f>
        <v>1.1719493206883393</v>
      </c>
      <c r="V67" s="99">
        <f>RES_hhdet_in_tesh!V67/RES_summary!V$21</f>
        <v>2.9137795823709953</v>
      </c>
      <c r="W67" s="99">
        <f>RES_hhdet_in_tesh!W67/RES_summary!W$21</f>
        <v>2.1680774363358148</v>
      </c>
      <c r="DA67" s="63" t="s">
        <v>4655</v>
      </c>
    </row>
    <row r="68" spans="1:105" ht="12" customHeight="1" x14ac:dyDescent="0.25">
      <c r="A68" s="121" t="s">
        <v>55</v>
      </c>
      <c r="B68" s="122"/>
      <c r="C68" s="123">
        <v>8.5169380619787471</v>
      </c>
      <c r="D68" s="123">
        <v>8.6994548820414082</v>
      </c>
      <c r="E68" s="123">
        <v>8.6173740156705989</v>
      </c>
      <c r="F68" s="123">
        <v>8.4597951262648348</v>
      </c>
      <c r="G68" s="123">
        <v>8.2384903552469471</v>
      </c>
      <c r="H68" s="123">
        <v>7.5585562998372273</v>
      </c>
      <c r="I68" s="123">
        <v>7.655980643076556</v>
      </c>
      <c r="J68" s="123">
        <v>7.8151818602037073</v>
      </c>
      <c r="K68" s="123">
        <v>6.5644739595967643</v>
      </c>
      <c r="L68" s="123">
        <v>8.1105529998906967</v>
      </c>
      <c r="M68" s="123">
        <v>8.2259787176844803</v>
      </c>
      <c r="N68" s="123">
        <v>6.8536002018413589</v>
      </c>
      <c r="O68" s="123">
        <v>8.2241459603643623</v>
      </c>
      <c r="P68" s="123">
        <v>9.2048764584134357</v>
      </c>
      <c r="Q68" s="123">
        <v>7.1405857622616136</v>
      </c>
      <c r="R68" s="123">
        <v>6.9261134905336084</v>
      </c>
      <c r="S68" s="123">
        <v>6.5437457167812507</v>
      </c>
      <c r="T68" s="123">
        <v>6.9492704387720288</v>
      </c>
      <c r="U68" s="123">
        <v>8.5896881830672474</v>
      </c>
      <c r="V68" s="123">
        <v>6.3942411798058032</v>
      </c>
      <c r="W68" s="123">
        <v>6.6835347309817523</v>
      </c>
      <c r="DA68" s="130" t="s">
        <v>4656</v>
      </c>
    </row>
    <row r="69" spans="1:105" ht="12" customHeight="1" x14ac:dyDescent="0.25">
      <c r="A69" s="97" t="s">
        <v>134</v>
      </c>
      <c r="B69" s="98"/>
      <c r="C69" s="99">
        <v>8.4944672263544927</v>
      </c>
      <c r="D69" s="99">
        <v>8.7036377963583327</v>
      </c>
      <c r="E69" s="99">
        <v>8.6348443975013982</v>
      </c>
      <c r="F69" s="99">
        <v>8.4417846910097349</v>
      </c>
      <c r="G69" s="99">
        <v>8.2574632739939631</v>
      </c>
      <c r="H69" s="99">
        <v>7.5579462774676403</v>
      </c>
      <c r="I69" s="99">
        <v>7.6543566847697866</v>
      </c>
      <c r="J69" s="99">
        <v>7.8131006521110455</v>
      </c>
      <c r="K69" s="99">
        <v>6.5603700673817036</v>
      </c>
      <c r="L69" s="99">
        <v>8.1653291406590363</v>
      </c>
      <c r="M69" s="99">
        <v>8.2903901747259656</v>
      </c>
      <c r="N69" s="99">
        <v>6.8490442042211024</v>
      </c>
      <c r="O69" s="99">
        <v>8.2235106445905402</v>
      </c>
      <c r="P69" s="99">
        <v>9.1496863908752779</v>
      </c>
      <c r="Q69" s="99">
        <v>7.2454699625541918</v>
      </c>
      <c r="R69" s="99">
        <v>6.9355357002884821</v>
      </c>
      <c r="S69" s="99">
        <v>6.5385484897837509</v>
      </c>
      <c r="T69" s="99">
        <v>6.9488004817815439</v>
      </c>
      <c r="U69" s="99">
        <v>8.6064477237068129</v>
      </c>
      <c r="V69" s="99">
        <v>6.3535524132120642</v>
      </c>
      <c r="W69" s="99">
        <v>6.67961396351315</v>
      </c>
      <c r="DA69" s="63" t="s">
        <v>4657</v>
      </c>
    </row>
    <row r="70" spans="1:105" ht="12" customHeight="1" x14ac:dyDescent="0.25">
      <c r="A70" s="97" t="s">
        <v>133</v>
      </c>
      <c r="B70" s="98"/>
      <c r="C70" s="99">
        <v>8.4969732390526822</v>
      </c>
      <c r="D70" s="99">
        <v>8.7083848140327564</v>
      </c>
      <c r="E70" s="99">
        <v>8.6407957349983207</v>
      </c>
      <c r="F70" s="99">
        <v>8.4484782587354701</v>
      </c>
      <c r="G70" s="99">
        <v>8.2658948080707813</v>
      </c>
      <c r="H70" s="99">
        <v>7.5673505589752699</v>
      </c>
      <c r="I70" s="99">
        <v>7.6667193243355047</v>
      </c>
      <c r="J70" s="99">
        <v>7.8282139276320901</v>
      </c>
      <c r="K70" s="99">
        <v>6.5785888049271417</v>
      </c>
      <c r="L70" s="99">
        <v>8.1874741447106132</v>
      </c>
      <c r="M70" s="99">
        <v>8.3077736310007388</v>
      </c>
      <c r="N70" s="99">
        <v>6.8675926242441427</v>
      </c>
      <c r="O70" s="99">
        <v>0</v>
      </c>
      <c r="P70" s="99">
        <v>0</v>
      </c>
      <c r="Q70" s="99">
        <v>7.2705031488162515</v>
      </c>
      <c r="R70" s="99">
        <v>6.9594779941009222</v>
      </c>
      <c r="S70" s="99">
        <v>6.5540297333498305</v>
      </c>
      <c r="T70" s="99">
        <v>6.953290463562575</v>
      </c>
      <c r="U70" s="99">
        <v>8.6016892167253864</v>
      </c>
      <c r="V70" s="99">
        <v>6.3720126329485618</v>
      </c>
      <c r="W70" s="99">
        <v>6.6963215121977875</v>
      </c>
      <c r="DA70" s="63" t="s">
        <v>4658</v>
      </c>
    </row>
    <row r="71" spans="1:105" ht="12" customHeight="1" x14ac:dyDescent="0.25">
      <c r="A71" s="100" t="s">
        <v>217</v>
      </c>
      <c r="B71" s="101"/>
      <c r="C71" s="102">
        <v>4.2292476248905944</v>
      </c>
      <c r="D71" s="102">
        <v>4.3550906551493531</v>
      </c>
      <c r="E71" s="102">
        <v>4.3132192697015004</v>
      </c>
      <c r="F71" s="102">
        <v>4.2666857445609132</v>
      </c>
      <c r="G71" s="102">
        <v>4.1744441317773751</v>
      </c>
      <c r="H71" s="102">
        <v>3.7127631216613288</v>
      </c>
      <c r="I71" s="102">
        <v>3.824379451719206</v>
      </c>
      <c r="J71" s="102">
        <v>3.9190959789255655</v>
      </c>
      <c r="K71" s="102">
        <v>3.0958733119152209</v>
      </c>
      <c r="L71" s="102">
        <v>4.1030208256458893</v>
      </c>
      <c r="M71" s="102">
        <v>4.200545168513762</v>
      </c>
      <c r="N71" s="102">
        <v>3.2362587045707989</v>
      </c>
      <c r="O71" s="102">
        <v>0</v>
      </c>
      <c r="P71" s="102">
        <v>0</v>
      </c>
      <c r="Q71" s="102">
        <v>3.4010183079352445</v>
      </c>
      <c r="R71" s="102">
        <v>3.2299667516598429</v>
      </c>
      <c r="S71" s="102">
        <v>2.9501843609900469</v>
      </c>
      <c r="T71" s="102">
        <v>3.2788975567405045</v>
      </c>
      <c r="U71" s="102">
        <v>4.338707616084454</v>
      </c>
      <c r="V71" s="102">
        <v>3.1131929634371249</v>
      </c>
      <c r="W71" s="102">
        <v>3.3510038081512614</v>
      </c>
      <c r="DA71" s="131" t="s">
        <v>4659</v>
      </c>
    </row>
    <row r="72" spans="1:105" ht="12" customHeight="1" x14ac:dyDescent="0.25">
      <c r="A72" s="103" t="s">
        <v>52</v>
      </c>
      <c r="B72" s="104"/>
      <c r="C72" s="105">
        <v>4.2677256141620861</v>
      </c>
      <c r="D72" s="105">
        <v>4.3532941588834033</v>
      </c>
      <c r="E72" s="105">
        <v>4.3275764652968203</v>
      </c>
      <c r="F72" s="105">
        <v>4.1817925141745569</v>
      </c>
      <c r="G72" s="105">
        <v>4.091450676293408</v>
      </c>
      <c r="H72" s="105">
        <v>3.854587437313941</v>
      </c>
      <c r="I72" s="105">
        <v>3.8423398726162978</v>
      </c>
      <c r="J72" s="105">
        <v>3.9091179487065255</v>
      </c>
      <c r="K72" s="105">
        <v>3.4827154930119222</v>
      </c>
      <c r="L72" s="105">
        <v>4.0844533190647248</v>
      </c>
      <c r="M72" s="105">
        <v>4.1072284624869777</v>
      </c>
      <c r="N72" s="105">
        <v>3.6313339196733434</v>
      </c>
      <c r="O72" s="105">
        <v>0</v>
      </c>
      <c r="P72" s="105">
        <v>0</v>
      </c>
      <c r="Q72" s="105">
        <v>3.8694848408810074</v>
      </c>
      <c r="R72" s="105">
        <v>3.7295112424410788</v>
      </c>
      <c r="S72" s="105">
        <v>3.603845372359785</v>
      </c>
      <c r="T72" s="105">
        <v>3.6743929068220718</v>
      </c>
      <c r="U72" s="105">
        <v>4.2629816006409333</v>
      </c>
      <c r="V72" s="105">
        <v>3.2588196695114369</v>
      </c>
      <c r="W72" s="105">
        <v>3.3453177040465261</v>
      </c>
      <c r="DA72" s="132" t="s">
        <v>4660</v>
      </c>
    </row>
    <row r="73" spans="1:105" ht="12" customHeight="1" x14ac:dyDescent="0.25">
      <c r="A73" s="106" t="s">
        <v>122</v>
      </c>
      <c r="B73" s="101"/>
      <c r="C73" s="102">
        <v>8.5957864462737934</v>
      </c>
      <c r="D73" s="102">
        <v>8.6673258470109822</v>
      </c>
      <c r="E73" s="102">
        <v>8.5052835891897711</v>
      </c>
      <c r="F73" s="102">
        <v>8.5450196906866527</v>
      </c>
      <c r="G73" s="102">
        <v>8.1197818893354832</v>
      </c>
      <c r="H73" s="102">
        <v>0</v>
      </c>
      <c r="I73" s="102">
        <v>0</v>
      </c>
      <c r="J73" s="102">
        <v>0</v>
      </c>
      <c r="K73" s="102">
        <v>0</v>
      </c>
      <c r="L73" s="102">
        <v>6.4516766271994159</v>
      </c>
      <c r="M73" s="102">
        <v>7.5979614026809479</v>
      </c>
      <c r="N73" s="102">
        <v>0</v>
      </c>
      <c r="O73" s="102">
        <v>8.7670587157978463</v>
      </c>
      <c r="P73" s="102">
        <v>10.880396327550855</v>
      </c>
      <c r="Q73" s="102">
        <v>0</v>
      </c>
      <c r="R73" s="102">
        <v>0</v>
      </c>
      <c r="S73" s="102">
        <v>0</v>
      </c>
      <c r="T73" s="102">
        <v>0</v>
      </c>
      <c r="U73" s="102">
        <v>7.2780894859354799</v>
      </c>
      <c r="V73" s="102">
        <v>0</v>
      </c>
      <c r="W73" s="102">
        <v>6.6826086040572168</v>
      </c>
      <c r="DA73" s="131" t="s">
        <v>4661</v>
      </c>
    </row>
    <row r="74" spans="1:105" ht="12" customHeight="1" x14ac:dyDescent="0.25">
      <c r="A74" s="107" t="s">
        <v>121</v>
      </c>
      <c r="B74" s="104"/>
      <c r="C74" s="105">
        <v>8.5987325003169914</v>
      </c>
      <c r="D74" s="105">
        <v>8.6727696341162623</v>
      </c>
      <c r="E74" s="105">
        <v>8.5122268374412506</v>
      </c>
      <c r="F74" s="105">
        <v>8.5520823442402598</v>
      </c>
      <c r="G74" s="105">
        <v>8.1260646326287471</v>
      </c>
      <c r="H74" s="105">
        <v>0</v>
      </c>
      <c r="I74" s="105">
        <v>0</v>
      </c>
      <c r="J74" s="105">
        <v>0</v>
      </c>
      <c r="K74" s="105">
        <v>0</v>
      </c>
      <c r="L74" s="105">
        <v>6.4597996615164872</v>
      </c>
      <c r="M74" s="105">
        <v>7.6044021986331094</v>
      </c>
      <c r="N74" s="105">
        <v>0</v>
      </c>
      <c r="O74" s="105">
        <v>8.7641289414134036</v>
      </c>
      <c r="P74" s="105">
        <v>10.869071435014034</v>
      </c>
      <c r="Q74" s="105">
        <v>6.6010638231802741</v>
      </c>
      <c r="R74" s="105">
        <v>6.597830957269025</v>
      </c>
      <c r="S74" s="105">
        <v>6.6787148465796795</v>
      </c>
      <c r="T74" s="105">
        <v>7.0868083254862491</v>
      </c>
      <c r="U74" s="105">
        <v>0</v>
      </c>
      <c r="V74" s="105">
        <v>6.7679838663567429</v>
      </c>
      <c r="W74" s="105">
        <v>6.6903558254840245</v>
      </c>
      <c r="DA74" s="132" t="s">
        <v>4662</v>
      </c>
    </row>
    <row r="75" spans="1:105" ht="12" customHeight="1" x14ac:dyDescent="0.25">
      <c r="A75" s="108" t="s">
        <v>53</v>
      </c>
      <c r="B75" s="98"/>
      <c r="C75" s="99">
        <v>4.2804606047829044</v>
      </c>
      <c r="D75" s="99">
        <v>4.3369834317697933</v>
      </c>
      <c r="E75" s="99">
        <v>4.2463352384140896</v>
      </c>
      <c r="F75" s="99">
        <v>4.3228164386331915</v>
      </c>
      <c r="G75" s="99">
        <v>4.0976131510779021</v>
      </c>
      <c r="H75" s="99">
        <v>0</v>
      </c>
      <c r="I75" s="99">
        <v>0</v>
      </c>
      <c r="J75" s="99">
        <v>0</v>
      </c>
      <c r="K75" s="99">
        <v>0</v>
      </c>
      <c r="L75" s="99">
        <v>2.933407031012726</v>
      </c>
      <c r="M75" s="99">
        <v>3.7150127591111421</v>
      </c>
      <c r="N75" s="99">
        <v>0</v>
      </c>
      <c r="O75" s="99">
        <v>4.7195277470182431</v>
      </c>
      <c r="P75" s="99">
        <v>6.3413090070693885</v>
      </c>
      <c r="Q75" s="99">
        <v>2.7861215651162974</v>
      </c>
      <c r="R75" s="99">
        <v>2.7386051948269103</v>
      </c>
      <c r="S75" s="99">
        <v>2.7779763309871206</v>
      </c>
      <c r="T75" s="99">
        <v>3.370678387665258</v>
      </c>
      <c r="U75" s="99">
        <v>0</v>
      </c>
      <c r="V75" s="99">
        <v>3.2243640595462271</v>
      </c>
      <c r="W75" s="99">
        <v>3.3386382024543959</v>
      </c>
      <c r="DA75" s="63" t="s">
        <v>4663</v>
      </c>
    </row>
    <row r="76" spans="1:105" ht="12" customHeight="1" x14ac:dyDescent="0.25">
      <c r="A76" s="108" t="s">
        <v>52</v>
      </c>
      <c r="B76" s="98"/>
      <c r="C76" s="99">
        <v>4.318271895534088</v>
      </c>
      <c r="D76" s="99">
        <v>4.3357862023464691</v>
      </c>
      <c r="E76" s="99">
        <v>4.2658915990271611</v>
      </c>
      <c r="F76" s="99">
        <v>4.2292659056070692</v>
      </c>
      <c r="G76" s="99">
        <v>4.0284514815508441</v>
      </c>
      <c r="H76" s="99">
        <v>0</v>
      </c>
      <c r="I76" s="99">
        <v>0</v>
      </c>
      <c r="J76" s="99">
        <v>0</v>
      </c>
      <c r="K76" s="99">
        <v>0</v>
      </c>
      <c r="L76" s="99">
        <v>3.5263926305037607</v>
      </c>
      <c r="M76" s="99">
        <v>3.8893894395219668</v>
      </c>
      <c r="N76" s="99">
        <v>0</v>
      </c>
      <c r="O76" s="99">
        <v>4.0446011943951623</v>
      </c>
      <c r="P76" s="99">
        <v>4.5277624279446433</v>
      </c>
      <c r="Q76" s="99">
        <v>3.814942258063978</v>
      </c>
      <c r="R76" s="99">
        <v>3.8592257624421142</v>
      </c>
      <c r="S76" s="99">
        <v>3.9007385155925589</v>
      </c>
      <c r="T76" s="99">
        <v>3.7161299378209911</v>
      </c>
      <c r="U76" s="99">
        <v>0</v>
      </c>
      <c r="V76" s="99">
        <v>3.5436198068105158</v>
      </c>
      <c r="W76" s="99">
        <v>3.3517176230296286</v>
      </c>
      <c r="DA76" s="63" t="s">
        <v>4664</v>
      </c>
    </row>
    <row r="77" spans="1:105" ht="12" customHeight="1" x14ac:dyDescent="0.25">
      <c r="A77" s="121" t="s">
        <v>54</v>
      </c>
      <c r="B77" s="122"/>
      <c r="C77" s="123">
        <v>4.9693994490549702</v>
      </c>
      <c r="D77" s="123">
        <v>4.5615856106218802</v>
      </c>
      <c r="E77" s="123">
        <v>4.2961791273596495</v>
      </c>
      <c r="F77" s="123">
        <v>4.3326131610991938</v>
      </c>
      <c r="G77" s="123">
        <v>4.2262622159703369</v>
      </c>
      <c r="H77" s="123">
        <v>4.113747850091702</v>
      </c>
      <c r="I77" s="123">
        <v>4.0301630726442124</v>
      </c>
      <c r="J77" s="123">
        <v>4.316035950419324</v>
      </c>
      <c r="K77" s="123">
        <v>4.3017186327647181</v>
      </c>
      <c r="L77" s="123">
        <v>4.0317540571142594</v>
      </c>
      <c r="M77" s="123">
        <v>4.6721617910654629</v>
      </c>
      <c r="N77" s="123">
        <v>4.9886568357997323</v>
      </c>
      <c r="O77" s="123">
        <v>4.6522901324928219</v>
      </c>
      <c r="P77" s="123">
        <v>4.377177294862304</v>
      </c>
      <c r="Q77" s="123">
        <v>3.8960419585010775</v>
      </c>
      <c r="R77" s="123">
        <v>3.5037705847590712</v>
      </c>
      <c r="S77" s="123">
        <v>3.6567856146949218</v>
      </c>
      <c r="T77" s="123">
        <v>3.5250424927140434</v>
      </c>
      <c r="U77" s="123">
        <v>3.3791483354847132</v>
      </c>
      <c r="V77" s="123">
        <v>2.7561519809091135</v>
      </c>
      <c r="W77" s="123">
        <v>2.0399340273336573</v>
      </c>
      <c r="DA77" s="130" t="s">
        <v>4665</v>
      </c>
    </row>
    <row r="78" spans="1:105" ht="12" customHeight="1" x14ac:dyDescent="0.25">
      <c r="A78" s="97" t="s">
        <v>192</v>
      </c>
      <c r="B78" s="98"/>
      <c r="C78" s="99">
        <v>5.3721319773644662</v>
      </c>
      <c r="D78" s="99">
        <v>4.4098943538092019</v>
      </c>
      <c r="E78" s="99">
        <v>4.0516278266747827</v>
      </c>
      <c r="F78" s="99">
        <v>4.2130301815452267</v>
      </c>
      <c r="G78" s="99">
        <v>4.2570701941333908</v>
      </c>
      <c r="H78" s="99">
        <v>4.1109889415681788</v>
      </c>
      <c r="I78" s="99">
        <v>3.9319307557962411</v>
      </c>
      <c r="J78" s="99">
        <v>4.2720909286624131</v>
      </c>
      <c r="K78" s="99">
        <v>4.378994571195137</v>
      </c>
      <c r="L78" s="99">
        <v>4.4194387486637359</v>
      </c>
      <c r="M78" s="99">
        <v>4.2641057393906658</v>
      </c>
      <c r="N78" s="99">
        <v>5.2757968097855485</v>
      </c>
      <c r="O78" s="99">
        <v>4.4261474577783071</v>
      </c>
      <c r="P78" s="99">
        <v>3.7883573508352346</v>
      </c>
      <c r="Q78" s="99">
        <v>3.9355158202486606</v>
      </c>
      <c r="R78" s="99">
        <v>3.4971297049223229</v>
      </c>
      <c r="S78" s="99">
        <v>3.8189335034794989</v>
      </c>
      <c r="T78" s="99">
        <v>3.3591446511999208</v>
      </c>
      <c r="U78" s="99">
        <v>3.1091999986246255</v>
      </c>
      <c r="V78" s="99">
        <v>2.7603563044466966</v>
      </c>
      <c r="W78" s="99">
        <v>2.0402678650636545</v>
      </c>
      <c r="DA78" s="63" t="s">
        <v>4666</v>
      </c>
    </row>
    <row r="79" spans="1:105" ht="12" customHeight="1" x14ac:dyDescent="0.25">
      <c r="A79" s="109" t="s">
        <v>120</v>
      </c>
      <c r="B79" s="33"/>
      <c r="C79" s="110">
        <v>4.3383241907791579</v>
      </c>
      <c r="D79" s="110">
        <v>4.5843870007968679</v>
      </c>
      <c r="E79" s="110">
        <v>4.3567502318674318</v>
      </c>
      <c r="F79" s="110">
        <v>4.3641209314473599</v>
      </c>
      <c r="G79" s="110">
        <v>4.2115437241011326</v>
      </c>
      <c r="H79" s="110">
        <v>4.1159701823417043</v>
      </c>
      <c r="I79" s="110">
        <v>4.2412339775363996</v>
      </c>
      <c r="J79" s="110">
        <v>4.4396942609543508</v>
      </c>
      <c r="K79" s="110">
        <v>4.2154422808187171</v>
      </c>
      <c r="L79" s="110">
        <v>3.6304910369960188</v>
      </c>
      <c r="M79" s="110">
        <v>4.8390456713017631</v>
      </c>
      <c r="N79" s="110">
        <v>4.8232511093402231</v>
      </c>
      <c r="O79" s="110">
        <v>4.8767166047722581</v>
      </c>
      <c r="P79" s="110">
        <v>5.108863478550739</v>
      </c>
      <c r="Q79" s="110">
        <v>3.5137883444043543</v>
      </c>
      <c r="R79" s="110">
        <v>3.5759117386859631</v>
      </c>
      <c r="S79" s="110">
        <v>3.1430249160730015</v>
      </c>
      <c r="T79" s="110">
        <v>3.6792850711993212</v>
      </c>
      <c r="U79" s="110">
        <v>4.0067482244247667</v>
      </c>
      <c r="V79" s="110">
        <v>2.3839869101165885</v>
      </c>
      <c r="W79" s="110">
        <v>2.0372750549274334</v>
      </c>
      <c r="DA79" s="60" t="s">
        <v>4667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123.51686729639881</v>
      </c>
      <c r="D81" s="118">
        <f t="shared" si="28"/>
        <v>115.59041172816022</v>
      </c>
      <c r="E81" s="118">
        <f t="shared" si="28"/>
        <v>120.93632423889218</v>
      </c>
      <c r="F81" s="118">
        <f t="shared" si="28"/>
        <v>125.26565405950012</v>
      </c>
      <c r="G81" s="118">
        <f t="shared" si="28"/>
        <v>120.58464809875778</v>
      </c>
      <c r="H81" s="118">
        <f t="shared" si="28"/>
        <v>121.28408842481613</v>
      </c>
      <c r="I81" s="118">
        <f t="shared" si="28"/>
        <v>105.51706429070646</v>
      </c>
      <c r="J81" s="118">
        <f t="shared" si="28"/>
        <v>109.2600508700764</v>
      </c>
      <c r="K81" s="118">
        <f t="shared" si="28"/>
        <v>115.09635620924882</v>
      </c>
      <c r="L81" s="118">
        <f t="shared" si="28"/>
        <v>116.14117479647939</v>
      </c>
      <c r="M81" s="118">
        <f t="shared" si="28"/>
        <v>91.234266152114699</v>
      </c>
      <c r="N81" s="118">
        <f t="shared" si="28"/>
        <v>97.814161492808665</v>
      </c>
      <c r="O81" s="118">
        <f t="shared" si="28"/>
        <v>98.132744649109043</v>
      </c>
      <c r="P81" s="118">
        <f t="shared" si="28"/>
        <v>95.128984630913962</v>
      </c>
      <c r="Q81" s="118">
        <f t="shared" si="28"/>
        <v>91.981681445895603</v>
      </c>
      <c r="R81" s="118">
        <f t="shared" ref="R81:V81" si="29">R82+R85+R87+R100</f>
        <v>93.04852791647059</v>
      </c>
      <c r="S81" s="118">
        <f t="shared" si="29"/>
        <v>82.342102136999401</v>
      </c>
      <c r="T81" s="118">
        <f t="shared" si="29"/>
        <v>86.803053852047213</v>
      </c>
      <c r="U81" s="118">
        <f t="shared" si="29"/>
        <v>0</v>
      </c>
      <c r="V81" s="118">
        <f t="shared" si="29"/>
        <v>0</v>
      </c>
      <c r="W81" s="118">
        <f t="shared" ref="W81" si="30">W82+W85+W87+W100</f>
        <v>57.905519423448723</v>
      </c>
      <c r="DA81" s="129" t="s">
        <v>4668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110.09146988888456</v>
      </c>
      <c r="D82" s="123">
        <f t="shared" si="31"/>
        <v>102.49259297607028</v>
      </c>
      <c r="E82" s="123">
        <f t="shared" si="31"/>
        <v>105.48118231371372</v>
      </c>
      <c r="F82" s="123">
        <f t="shared" si="31"/>
        <v>112.46398549838341</v>
      </c>
      <c r="G82" s="123">
        <f t="shared" si="31"/>
        <v>107.4794836663106</v>
      </c>
      <c r="H82" s="123">
        <f t="shared" si="31"/>
        <v>105.91013765609226</v>
      </c>
      <c r="I82" s="123">
        <f t="shared" si="31"/>
        <v>92.981784112834347</v>
      </c>
      <c r="J82" s="123">
        <f t="shared" si="31"/>
        <v>96.832469676769151</v>
      </c>
      <c r="K82" s="123">
        <f t="shared" si="31"/>
        <v>102.58489632203482</v>
      </c>
      <c r="L82" s="123">
        <f t="shared" si="31"/>
        <v>100.89710841778037</v>
      </c>
      <c r="M82" s="123">
        <f t="shared" si="31"/>
        <v>75.292727934429649</v>
      </c>
      <c r="N82" s="123">
        <f t="shared" si="31"/>
        <v>85.092429386811418</v>
      </c>
      <c r="O82" s="123">
        <f t="shared" si="31"/>
        <v>83.479230166765106</v>
      </c>
      <c r="P82" s="123">
        <f t="shared" si="31"/>
        <v>78.767028217766082</v>
      </c>
      <c r="Q82" s="123">
        <f t="shared" si="31"/>
        <v>77.694916551103489</v>
      </c>
      <c r="R82" s="123">
        <f t="shared" ref="R82:V82" si="32">SUM(R83:R84)</f>
        <v>81.822826901229604</v>
      </c>
      <c r="S82" s="123">
        <f t="shared" si="32"/>
        <v>72.071908654079124</v>
      </c>
      <c r="T82" s="123">
        <f t="shared" si="32"/>
        <v>73.120684881826477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46.998321577023326</v>
      </c>
      <c r="DA82" s="130" t="s">
        <v>4669</v>
      </c>
    </row>
    <row r="83" spans="1:105" ht="12" customHeight="1" x14ac:dyDescent="0.25">
      <c r="A83" s="97" t="s">
        <v>204</v>
      </c>
      <c r="B83" s="98"/>
      <c r="C83" s="99">
        <v>109.02357202845603</v>
      </c>
      <c r="D83" s="99">
        <v>101.51762831686061</v>
      </c>
      <c r="E83" s="99">
        <v>104.52113104187136</v>
      </c>
      <c r="F83" s="99">
        <v>111.42726484276223</v>
      </c>
      <c r="G83" s="99">
        <v>106.50868367032659</v>
      </c>
      <c r="H83" s="99">
        <v>104.98634067000577</v>
      </c>
      <c r="I83" s="99">
        <v>92.164200726793624</v>
      </c>
      <c r="J83" s="99">
        <v>95.988921131641561</v>
      </c>
      <c r="K83" s="99">
        <v>101.70763798323091</v>
      </c>
      <c r="L83" s="99">
        <v>100.05133878536198</v>
      </c>
      <c r="M83" s="99">
        <v>74.666068386847897</v>
      </c>
      <c r="N83" s="99">
        <v>84.403554178267171</v>
      </c>
      <c r="O83" s="99">
        <v>82.804437122879193</v>
      </c>
      <c r="P83" s="99">
        <v>78.129215873511896</v>
      </c>
      <c r="Q83" s="99">
        <v>77.079418429546848</v>
      </c>
      <c r="R83" s="99">
        <v>81.178470196611585</v>
      </c>
      <c r="S83" s="99">
        <v>71.513352112594447</v>
      </c>
      <c r="T83" s="99">
        <v>72.55020839510729</v>
      </c>
      <c r="U83" s="99">
        <v>0</v>
      </c>
      <c r="V83" s="99">
        <v>0</v>
      </c>
      <c r="W83" s="99">
        <v>46.636814257819701</v>
      </c>
      <c r="DA83" s="63" t="s">
        <v>4670</v>
      </c>
    </row>
    <row r="84" spans="1:105" ht="12" customHeight="1" x14ac:dyDescent="0.25">
      <c r="A84" s="97" t="s">
        <v>53</v>
      </c>
      <c r="B84" s="98"/>
      <c r="C84" s="99">
        <v>1.067897860428529</v>
      </c>
      <c r="D84" s="99">
        <v>0.97496465920968034</v>
      </c>
      <c r="E84" s="99">
        <v>0.96005127184235517</v>
      </c>
      <c r="F84" s="99">
        <v>1.0367206556211774</v>
      </c>
      <c r="G84" s="99">
        <v>0.9707999959840049</v>
      </c>
      <c r="H84" s="99">
        <v>0.92379698608648786</v>
      </c>
      <c r="I84" s="99">
        <v>0.81758338604071812</v>
      </c>
      <c r="J84" s="99">
        <v>0.84354854512758637</v>
      </c>
      <c r="K84" s="99">
        <v>0.87725833880390602</v>
      </c>
      <c r="L84" s="99">
        <v>0.84576963241839809</v>
      </c>
      <c r="M84" s="99">
        <v>0.6266595475817538</v>
      </c>
      <c r="N84" s="99">
        <v>0.68887520854424722</v>
      </c>
      <c r="O84" s="99">
        <v>0.67479304388591543</v>
      </c>
      <c r="P84" s="99">
        <v>0.63781234425418531</v>
      </c>
      <c r="Q84" s="99">
        <v>0.6154981215566403</v>
      </c>
      <c r="R84" s="99">
        <v>0.64435670461801531</v>
      </c>
      <c r="S84" s="99">
        <v>0.55855654148468392</v>
      </c>
      <c r="T84" s="99">
        <v>0.57047648671918783</v>
      </c>
      <c r="U84" s="99">
        <v>0</v>
      </c>
      <c r="V84" s="99">
        <v>0</v>
      </c>
      <c r="W84" s="99">
        <v>0.36150731920362628</v>
      </c>
      <c r="DA84" s="63" t="s">
        <v>4671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0.3820171591353691</v>
      </c>
      <c r="D85" s="123">
        <f t="shared" si="34"/>
        <v>3.5897956236057717E-2</v>
      </c>
      <c r="E85" s="123">
        <f t="shared" si="34"/>
        <v>3.3115841650662641</v>
      </c>
      <c r="F85" s="123">
        <f t="shared" si="34"/>
        <v>2.6071110060400551E-2</v>
      </c>
      <c r="G85" s="123">
        <f t="shared" si="34"/>
        <v>0.15855193333910006</v>
      </c>
      <c r="H85" s="123">
        <f t="shared" si="34"/>
        <v>2.8674732716647209</v>
      </c>
      <c r="I85" s="123">
        <f t="shared" si="34"/>
        <v>0.87057674891036529</v>
      </c>
      <c r="J85" s="123">
        <f t="shared" si="34"/>
        <v>0.71528738620514498</v>
      </c>
      <c r="K85" s="123">
        <f t="shared" si="34"/>
        <v>0.88196189651826251</v>
      </c>
      <c r="L85" s="123">
        <f t="shared" si="34"/>
        <v>4.5942450780790036</v>
      </c>
      <c r="M85" s="123">
        <f t="shared" si="34"/>
        <v>3.4465266461127859</v>
      </c>
      <c r="N85" s="123">
        <f t="shared" si="34"/>
        <v>1.5153362440483198</v>
      </c>
      <c r="O85" s="123">
        <f t="shared" si="34"/>
        <v>1.490893681347589</v>
      </c>
      <c r="P85" s="123">
        <f t="shared" si="34"/>
        <v>0.94678196109009627</v>
      </c>
      <c r="Q85" s="123">
        <f t="shared" si="34"/>
        <v>2.4301205808585018</v>
      </c>
      <c r="R85" s="123">
        <f t="shared" si="34"/>
        <v>1.2194271354686126</v>
      </c>
      <c r="S85" s="123">
        <f t="shared" si="34"/>
        <v>0.83780547304994935</v>
      </c>
      <c r="T85" s="123">
        <f t="shared" si="34"/>
        <v>1.9556431232829687</v>
      </c>
      <c r="U85" s="123">
        <f t="shared" si="34"/>
        <v>0</v>
      </c>
      <c r="V85" s="123">
        <f t="shared" si="34"/>
        <v>0</v>
      </c>
      <c r="W85" s="123">
        <f t="shared" si="34"/>
        <v>2.1634370015232931</v>
      </c>
      <c r="DA85" s="130" t="s">
        <v>4672</v>
      </c>
    </row>
    <row r="86" spans="1:105" ht="12" customHeight="1" x14ac:dyDescent="0.25">
      <c r="A86" s="97" t="s">
        <v>53</v>
      </c>
      <c r="B86" s="98"/>
      <c r="C86" s="99">
        <f>RES_hhdet_in_tesh!C86/RES_summary!C$21</f>
        <v>0.3820171591353691</v>
      </c>
      <c r="D86" s="99">
        <f>RES_hhdet_in_tesh!D86/RES_summary!D$21</f>
        <v>3.5897956236057717E-2</v>
      </c>
      <c r="E86" s="99">
        <f>RES_hhdet_in_tesh!E86/RES_summary!E$21</f>
        <v>3.3115841650662641</v>
      </c>
      <c r="F86" s="99">
        <f>RES_hhdet_in_tesh!F86/RES_summary!F$21</f>
        <v>2.6071110060400551E-2</v>
      </c>
      <c r="G86" s="99">
        <f>RES_hhdet_in_tesh!G86/RES_summary!G$21</f>
        <v>0.15855193333910006</v>
      </c>
      <c r="H86" s="99">
        <f>RES_hhdet_in_tesh!H86/RES_summary!H$21</f>
        <v>2.8674732716647209</v>
      </c>
      <c r="I86" s="99">
        <f>RES_hhdet_in_tesh!I86/RES_summary!I$21</f>
        <v>0.87057674891036529</v>
      </c>
      <c r="J86" s="99">
        <f>RES_hhdet_in_tesh!J86/RES_summary!J$21</f>
        <v>0.71528738620514498</v>
      </c>
      <c r="K86" s="99">
        <f>RES_hhdet_in_tesh!K86/RES_summary!K$21</f>
        <v>0.88196189651826251</v>
      </c>
      <c r="L86" s="99">
        <f>RES_hhdet_in_tesh!L86/RES_summary!L$21</f>
        <v>4.5942450780790036</v>
      </c>
      <c r="M86" s="99">
        <f>RES_hhdet_in_tesh!M86/RES_summary!M$21</f>
        <v>3.4465266461127859</v>
      </c>
      <c r="N86" s="99">
        <f>RES_hhdet_in_tesh!N86/RES_summary!N$21</f>
        <v>1.5153362440483198</v>
      </c>
      <c r="O86" s="99">
        <f>RES_hhdet_in_tesh!O86/RES_summary!O$21</f>
        <v>1.490893681347589</v>
      </c>
      <c r="P86" s="99">
        <f>RES_hhdet_in_tesh!P86/RES_summary!P$21</f>
        <v>0.94678196109009627</v>
      </c>
      <c r="Q86" s="99">
        <f>RES_hhdet_in_tesh!Q86/RES_summary!Q$21</f>
        <v>2.4301205808585018</v>
      </c>
      <c r="R86" s="99">
        <f>RES_hhdet_in_tesh!R86/RES_summary!R$21</f>
        <v>1.2194271354686126</v>
      </c>
      <c r="S86" s="99">
        <f>RES_hhdet_in_tesh!S86/RES_summary!S$21</f>
        <v>0.83780547304994935</v>
      </c>
      <c r="T86" s="99">
        <f>RES_hhdet_in_tesh!T86/RES_summary!T$21</f>
        <v>1.9556431232829687</v>
      </c>
      <c r="U86" s="99">
        <f>RES_hhdet_in_tesh!U86/RES_summary!U$21</f>
        <v>0</v>
      </c>
      <c r="V86" s="99">
        <f>RES_hhdet_in_tesh!V86/RES_summary!V$21</f>
        <v>0</v>
      </c>
      <c r="W86" s="99">
        <f>RES_hhdet_in_tesh!W86/RES_summary!W$21</f>
        <v>2.1634370015232931</v>
      </c>
      <c r="DA86" s="63" t="s">
        <v>4673</v>
      </c>
    </row>
    <row r="87" spans="1:105" ht="12" customHeight="1" x14ac:dyDescent="0.25">
      <c r="A87" s="121" t="s">
        <v>55</v>
      </c>
      <c r="B87" s="122"/>
      <c r="C87" s="123">
        <v>8.6162530221888538</v>
      </c>
      <c r="D87" s="123">
        <v>8.4775337950570187</v>
      </c>
      <c r="E87" s="123">
        <v>7.7868075282447613</v>
      </c>
      <c r="F87" s="123">
        <v>8.4561954911743218</v>
      </c>
      <c r="G87" s="123">
        <v>8.2207990626488758</v>
      </c>
      <c r="H87" s="123">
        <v>8.0232452902070275</v>
      </c>
      <c r="I87" s="123">
        <v>7.4234694514253512</v>
      </c>
      <c r="J87" s="123">
        <v>7.3205232139877712</v>
      </c>
      <c r="K87" s="123">
        <v>7.0581244321861432</v>
      </c>
      <c r="L87" s="123">
        <v>7.0090884344139068</v>
      </c>
      <c r="M87" s="123">
        <v>7.678875642955532</v>
      </c>
      <c r="N87" s="123">
        <v>6.4471517417875068</v>
      </c>
      <c r="O87" s="123">
        <v>8.3474593555480734</v>
      </c>
      <c r="P87" s="123">
        <v>10.34062513900701</v>
      </c>
      <c r="Q87" s="123">
        <v>8.3379685704885897</v>
      </c>
      <c r="R87" s="123">
        <v>6.415755010642318</v>
      </c>
      <c r="S87" s="123">
        <v>6.3122313360961702</v>
      </c>
      <c r="T87" s="123">
        <v>8.087192717645971</v>
      </c>
      <c r="U87" s="123">
        <v>0</v>
      </c>
      <c r="V87" s="123">
        <v>0</v>
      </c>
      <c r="W87" s="123">
        <v>6.7064857899746686</v>
      </c>
      <c r="DA87" s="130" t="s">
        <v>4674</v>
      </c>
    </row>
    <row r="88" spans="1:105" ht="12" customHeight="1" x14ac:dyDescent="0.25">
      <c r="A88" s="97" t="s">
        <v>132</v>
      </c>
      <c r="B88" s="98"/>
      <c r="C88" s="99">
        <v>8.6572059854011147</v>
      </c>
      <c r="D88" s="99">
        <v>8.6345818363800806</v>
      </c>
      <c r="E88" s="99">
        <v>8.501811984882119</v>
      </c>
      <c r="F88" s="99">
        <v>8.3199801312427066</v>
      </c>
      <c r="G88" s="99">
        <v>7.879206576687297</v>
      </c>
      <c r="H88" s="99">
        <v>8.0051851957234792</v>
      </c>
      <c r="I88" s="99">
        <v>7.1561686041186068</v>
      </c>
      <c r="J88" s="99">
        <v>7.3296165040120407</v>
      </c>
      <c r="K88" s="99">
        <v>7.2628000449178494</v>
      </c>
      <c r="L88" s="99">
        <v>8.0878484244864897</v>
      </c>
      <c r="M88" s="99">
        <v>8.7232135187355109</v>
      </c>
      <c r="N88" s="99">
        <v>6.4911504468922709</v>
      </c>
      <c r="O88" s="99">
        <v>5.4499093250896173</v>
      </c>
      <c r="P88" s="99">
        <v>9.8627469996977197</v>
      </c>
      <c r="Q88" s="99">
        <v>8.6551931888944562</v>
      </c>
      <c r="R88" s="99">
        <v>6.152161401636989</v>
      </c>
      <c r="S88" s="99">
        <v>6.3121604814862478</v>
      </c>
      <c r="T88" s="99">
        <v>8.2564396510460973</v>
      </c>
      <c r="U88" s="99">
        <v>0</v>
      </c>
      <c r="V88" s="99">
        <v>0</v>
      </c>
      <c r="W88" s="99">
        <v>6.7064566422082912</v>
      </c>
      <c r="DA88" s="63" t="s">
        <v>4675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7.3351120873560625</v>
      </c>
      <c r="K89" s="99">
        <v>7.2756774547323531</v>
      </c>
      <c r="L89" s="99">
        <v>8.1004391880875595</v>
      </c>
      <c r="M89" s="99">
        <v>8.7371815566862132</v>
      </c>
      <c r="N89" s="99">
        <v>6.5011782351423744</v>
      </c>
      <c r="O89" s="99">
        <v>0</v>
      </c>
      <c r="P89" s="99">
        <v>9.8730439189480812</v>
      </c>
      <c r="Q89" s="99">
        <v>8.682750386573673</v>
      </c>
      <c r="R89" s="99">
        <v>0</v>
      </c>
      <c r="S89" s="99">
        <v>6.3203796162372123</v>
      </c>
      <c r="T89" s="99">
        <v>8.2667632254674928</v>
      </c>
      <c r="U89" s="99">
        <v>0</v>
      </c>
      <c r="V89" s="99">
        <v>0</v>
      </c>
      <c r="W89" s="99">
        <v>6.7095317315611087</v>
      </c>
      <c r="DA89" s="63" t="s">
        <v>4676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3.6543512488987404</v>
      </c>
      <c r="K90" s="102">
        <v>3.4275372057486018</v>
      </c>
      <c r="L90" s="102">
        <v>3.9892543450291709</v>
      </c>
      <c r="M90" s="102">
        <v>4.382801675533968</v>
      </c>
      <c r="N90" s="102">
        <v>3.0372755034700529</v>
      </c>
      <c r="O90" s="102">
        <v>0</v>
      </c>
      <c r="P90" s="102">
        <v>5.7827223545172339</v>
      </c>
      <c r="Q90" s="102">
        <v>4.0130657780198806</v>
      </c>
      <c r="R90" s="102">
        <v>0</v>
      </c>
      <c r="S90" s="102">
        <v>2.8058007821587378</v>
      </c>
      <c r="T90" s="102">
        <v>3.9242492877539425</v>
      </c>
      <c r="U90" s="102">
        <v>0</v>
      </c>
      <c r="V90" s="102">
        <v>0</v>
      </c>
      <c r="W90" s="102">
        <v>3.3552012659111035</v>
      </c>
      <c r="DA90" s="131" t="s">
        <v>4677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3.6807608384573212</v>
      </c>
      <c r="K91" s="105">
        <v>3.8481402489837508</v>
      </c>
      <c r="L91" s="105">
        <v>4.1111848430583882</v>
      </c>
      <c r="M91" s="105">
        <v>4.3543798811522461</v>
      </c>
      <c r="N91" s="105">
        <v>3.4639027316723214</v>
      </c>
      <c r="O91" s="105">
        <v>0</v>
      </c>
      <c r="P91" s="105">
        <v>4.0903215644308473</v>
      </c>
      <c r="Q91" s="105">
        <v>4.6696846085537915</v>
      </c>
      <c r="R91" s="105">
        <v>0</v>
      </c>
      <c r="S91" s="105">
        <v>3.5145788340784736</v>
      </c>
      <c r="T91" s="105">
        <v>4.3425139377135515</v>
      </c>
      <c r="U91" s="105">
        <v>0</v>
      </c>
      <c r="V91" s="105">
        <v>0</v>
      </c>
      <c r="W91" s="105">
        <v>3.3543304656500066</v>
      </c>
      <c r="DA91" s="132" t="s">
        <v>4678</v>
      </c>
    </row>
    <row r="92" spans="1:105" ht="12" customHeight="1" x14ac:dyDescent="0.25">
      <c r="A92" s="106" t="s">
        <v>124</v>
      </c>
      <c r="B92" s="101"/>
      <c r="C92" s="102">
        <v>9.2693608849088314</v>
      </c>
      <c r="D92" s="102">
        <v>6.8725076781058867</v>
      </c>
      <c r="E92" s="102">
        <v>3.0033044189887228</v>
      </c>
      <c r="F92" s="102">
        <v>6.973783664934027</v>
      </c>
      <c r="G92" s="102">
        <v>10.046566922747076</v>
      </c>
      <c r="H92" s="102">
        <v>10.350261570981516</v>
      </c>
      <c r="I92" s="102">
        <v>4.403228461743228</v>
      </c>
      <c r="J92" s="102">
        <v>3.8072927781389487</v>
      </c>
      <c r="K92" s="102">
        <v>9.6985934673694789</v>
      </c>
      <c r="L92" s="102">
        <v>10.503289724354135</v>
      </c>
      <c r="M92" s="102">
        <v>5.4018557905704352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DA92" s="131" t="s">
        <v>4679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4680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4681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4682</v>
      </c>
    </row>
    <row r="96" spans="1:105" ht="12" customHeight="1" x14ac:dyDescent="0.25">
      <c r="A96" s="106" t="s">
        <v>122</v>
      </c>
      <c r="B96" s="101"/>
      <c r="C96" s="102">
        <v>8.5957864462737934</v>
      </c>
      <c r="D96" s="102">
        <v>8.6673258470109786</v>
      </c>
      <c r="E96" s="102">
        <v>8.5052835891897676</v>
      </c>
      <c r="F96" s="102">
        <v>8.5450196906866527</v>
      </c>
      <c r="G96" s="102">
        <v>8.1197818893354849</v>
      </c>
      <c r="H96" s="102">
        <v>7.6983016378967744</v>
      </c>
      <c r="I96" s="102">
        <v>7.6524960440124383</v>
      </c>
      <c r="J96" s="102">
        <v>0</v>
      </c>
      <c r="K96" s="102">
        <v>0</v>
      </c>
      <c r="L96" s="102">
        <v>6.4516766271994159</v>
      </c>
      <c r="M96" s="102">
        <v>7.5979614026809479</v>
      </c>
      <c r="N96" s="102">
        <v>6.4425104807159208</v>
      </c>
      <c r="O96" s="102">
        <v>8.7670587157978463</v>
      </c>
      <c r="P96" s="102">
        <v>10.880396327550857</v>
      </c>
      <c r="Q96" s="102">
        <v>0</v>
      </c>
      <c r="R96" s="102">
        <v>0</v>
      </c>
      <c r="S96" s="102">
        <v>0</v>
      </c>
      <c r="T96" s="102">
        <v>7.0550469560470201</v>
      </c>
      <c r="U96" s="102">
        <v>0</v>
      </c>
      <c r="V96" s="102">
        <v>0</v>
      </c>
      <c r="W96" s="102">
        <v>0</v>
      </c>
      <c r="DA96" s="131" t="s">
        <v>4683</v>
      </c>
    </row>
    <row r="97" spans="1:105" ht="12" customHeight="1" x14ac:dyDescent="0.25">
      <c r="A97" s="107" t="s">
        <v>121</v>
      </c>
      <c r="B97" s="104"/>
      <c r="C97" s="105">
        <v>8.5987325003169897</v>
      </c>
      <c r="D97" s="105">
        <v>8.6727696341162623</v>
      </c>
      <c r="E97" s="105">
        <v>8.5122268374412524</v>
      </c>
      <c r="F97" s="105">
        <v>8.5520823442402634</v>
      </c>
      <c r="G97" s="105">
        <v>8.1260646326287471</v>
      </c>
      <c r="H97" s="105">
        <v>7.700672550704847</v>
      </c>
      <c r="I97" s="105">
        <v>7.6549194479378837</v>
      </c>
      <c r="J97" s="105">
        <v>7.6369389101616818</v>
      </c>
      <c r="K97" s="105">
        <v>6.8599407874197578</v>
      </c>
      <c r="L97" s="105">
        <v>6.4597996615164854</v>
      </c>
      <c r="M97" s="105">
        <v>7.6044021986331085</v>
      </c>
      <c r="N97" s="105">
        <v>6.4454290347724301</v>
      </c>
      <c r="O97" s="105">
        <v>8.7641289414134054</v>
      </c>
      <c r="P97" s="105">
        <v>10.869071435014034</v>
      </c>
      <c r="Q97" s="105">
        <v>6.6010638231802732</v>
      </c>
      <c r="R97" s="105">
        <v>6.597830957269025</v>
      </c>
      <c r="S97" s="105">
        <v>0</v>
      </c>
      <c r="T97" s="105">
        <v>7.0868083254862491</v>
      </c>
      <c r="U97" s="105">
        <v>0</v>
      </c>
      <c r="V97" s="105">
        <v>0</v>
      </c>
      <c r="W97" s="105">
        <v>0</v>
      </c>
      <c r="DA97" s="132" t="s">
        <v>4684</v>
      </c>
    </row>
    <row r="98" spans="1:105" ht="12" customHeight="1" x14ac:dyDescent="0.25">
      <c r="A98" s="108" t="s">
        <v>53</v>
      </c>
      <c r="B98" s="98"/>
      <c r="C98" s="99">
        <v>4.2804606047829044</v>
      </c>
      <c r="D98" s="99">
        <v>4.3369834317697933</v>
      </c>
      <c r="E98" s="99">
        <v>4.2463352384140904</v>
      </c>
      <c r="F98" s="99">
        <v>4.3228164386331924</v>
      </c>
      <c r="G98" s="99">
        <v>4.0976131510779021</v>
      </c>
      <c r="H98" s="99">
        <v>3.7866518615175724</v>
      </c>
      <c r="I98" s="99">
        <v>3.8183094783402076</v>
      </c>
      <c r="J98" s="99">
        <v>3.8006595383051618</v>
      </c>
      <c r="K98" s="99">
        <v>3.2099052864288224</v>
      </c>
      <c r="L98" s="99">
        <v>2.933407031012726</v>
      </c>
      <c r="M98" s="99">
        <v>3.7150127591111417</v>
      </c>
      <c r="N98" s="99">
        <v>2.9397034959514041</v>
      </c>
      <c r="O98" s="99">
        <v>4.7195277470182431</v>
      </c>
      <c r="P98" s="99">
        <v>6.3413090070693885</v>
      </c>
      <c r="Q98" s="99">
        <v>2.7861215651162961</v>
      </c>
      <c r="R98" s="99">
        <v>2.7386051948269112</v>
      </c>
      <c r="S98" s="99">
        <v>0</v>
      </c>
      <c r="T98" s="99">
        <v>3.370678387665258</v>
      </c>
      <c r="U98" s="99">
        <v>0</v>
      </c>
      <c r="V98" s="99">
        <v>0</v>
      </c>
      <c r="W98" s="99">
        <v>0</v>
      </c>
      <c r="DA98" s="63" t="s">
        <v>4685</v>
      </c>
    </row>
    <row r="99" spans="1:105" ht="12" customHeight="1" x14ac:dyDescent="0.25">
      <c r="A99" s="108" t="s">
        <v>52</v>
      </c>
      <c r="B99" s="98"/>
      <c r="C99" s="99">
        <v>4.3182718955340871</v>
      </c>
      <c r="D99" s="99">
        <v>4.3357862023464682</v>
      </c>
      <c r="E99" s="99">
        <v>4.265891599027162</v>
      </c>
      <c r="F99" s="99">
        <v>4.2292659056070709</v>
      </c>
      <c r="G99" s="99">
        <v>4.028451481550845</v>
      </c>
      <c r="H99" s="99">
        <v>3.9140206891872724</v>
      </c>
      <c r="I99" s="99">
        <v>3.8366099695976765</v>
      </c>
      <c r="J99" s="99">
        <v>3.8362793718565191</v>
      </c>
      <c r="K99" s="99">
        <v>3.6500355009909358</v>
      </c>
      <c r="L99" s="99">
        <v>3.5263926305037603</v>
      </c>
      <c r="M99" s="99">
        <v>3.8893894395219677</v>
      </c>
      <c r="N99" s="99">
        <v>3.5057255388210256</v>
      </c>
      <c r="O99" s="99">
        <v>4.0446011943951614</v>
      </c>
      <c r="P99" s="99">
        <v>4.5277624279446442</v>
      </c>
      <c r="Q99" s="99">
        <v>3.8149422580639771</v>
      </c>
      <c r="R99" s="99">
        <v>3.8592257624421142</v>
      </c>
      <c r="S99" s="99">
        <v>0</v>
      </c>
      <c r="T99" s="99">
        <v>3.7161299378209911</v>
      </c>
      <c r="U99" s="99">
        <v>0</v>
      </c>
      <c r="V99" s="99">
        <v>0</v>
      </c>
      <c r="W99" s="99">
        <v>0</v>
      </c>
      <c r="DA99" s="63" t="s">
        <v>4686</v>
      </c>
    </row>
    <row r="100" spans="1:105" ht="12" customHeight="1" x14ac:dyDescent="0.25">
      <c r="A100" s="121" t="s">
        <v>54</v>
      </c>
      <c r="B100" s="122"/>
      <c r="C100" s="123">
        <v>4.4271272261900272</v>
      </c>
      <c r="D100" s="123">
        <v>4.5843870007968679</v>
      </c>
      <c r="E100" s="123">
        <v>4.3567502318674327</v>
      </c>
      <c r="F100" s="123">
        <v>4.3194019598819846</v>
      </c>
      <c r="G100" s="123">
        <v>4.725813436459207</v>
      </c>
      <c r="H100" s="123">
        <v>4.483232206852116</v>
      </c>
      <c r="I100" s="123">
        <v>4.2412339775363996</v>
      </c>
      <c r="J100" s="123">
        <v>4.3917705931143285</v>
      </c>
      <c r="K100" s="123">
        <v>4.5713735585095989</v>
      </c>
      <c r="L100" s="123">
        <v>3.6407328662061107</v>
      </c>
      <c r="M100" s="123">
        <v>4.8161359286167267</v>
      </c>
      <c r="N100" s="123">
        <v>4.7592441201614308</v>
      </c>
      <c r="O100" s="123">
        <v>4.8151614454482887</v>
      </c>
      <c r="P100" s="123">
        <v>5.0745493130507748</v>
      </c>
      <c r="Q100" s="123">
        <v>3.5186757434450264</v>
      </c>
      <c r="R100" s="123">
        <v>3.5905188691300682</v>
      </c>
      <c r="S100" s="123">
        <v>3.1201566737741437</v>
      </c>
      <c r="T100" s="123">
        <v>3.6395331292917974</v>
      </c>
      <c r="U100" s="123">
        <v>0</v>
      </c>
      <c r="V100" s="123">
        <v>0</v>
      </c>
      <c r="W100" s="123">
        <v>2.0372750549274334</v>
      </c>
      <c r="DA100" s="130" t="s">
        <v>4687</v>
      </c>
    </row>
    <row r="101" spans="1:105" ht="12" customHeight="1" x14ac:dyDescent="0.25">
      <c r="A101" s="97" t="s">
        <v>207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4688</v>
      </c>
    </row>
    <row r="102" spans="1:105" ht="12" customHeight="1" x14ac:dyDescent="0.25">
      <c r="A102" s="97" t="s">
        <v>50</v>
      </c>
      <c r="B102" s="98"/>
      <c r="C102" s="99">
        <v>5.8237567831064343</v>
      </c>
      <c r="D102" s="99">
        <v>0</v>
      </c>
      <c r="E102" s="99">
        <v>0</v>
      </c>
      <c r="F102" s="99">
        <v>3.9920590880234443</v>
      </c>
      <c r="G102" s="99">
        <v>5.3011845007806198</v>
      </c>
      <c r="H102" s="99">
        <v>5.620417029733753</v>
      </c>
      <c r="I102" s="99">
        <v>0</v>
      </c>
      <c r="J102" s="99">
        <v>2.6534484596444257</v>
      </c>
      <c r="K102" s="99">
        <v>6.0214639491020803</v>
      </c>
      <c r="L102" s="99">
        <v>5.2282163937702499</v>
      </c>
      <c r="M102" s="99">
        <v>3.4453696579620434</v>
      </c>
      <c r="N102" s="99">
        <v>2.7302225631937476</v>
      </c>
      <c r="O102" s="99">
        <v>3.9110700428774816</v>
      </c>
      <c r="P102" s="99">
        <v>4.7163622162549883</v>
      </c>
      <c r="Q102" s="99">
        <v>3.8260388386695205</v>
      </c>
      <c r="R102" s="99">
        <v>3.7863105983520127</v>
      </c>
      <c r="S102" s="99">
        <v>2.9018689063759608</v>
      </c>
      <c r="T102" s="99">
        <v>3.202261768309044</v>
      </c>
      <c r="U102" s="99">
        <v>0</v>
      </c>
      <c r="V102" s="99">
        <v>0</v>
      </c>
      <c r="W102" s="99">
        <v>0</v>
      </c>
      <c r="DA102" s="63" t="s">
        <v>4689</v>
      </c>
    </row>
    <row r="103" spans="1:105" ht="12" customHeight="1" x14ac:dyDescent="0.25">
      <c r="A103" s="109" t="s">
        <v>120</v>
      </c>
      <c r="B103" s="33"/>
      <c r="C103" s="110">
        <v>4.338324190779157</v>
      </c>
      <c r="D103" s="110">
        <v>4.5843870007968679</v>
      </c>
      <c r="E103" s="110">
        <v>4.3567502318674327</v>
      </c>
      <c r="F103" s="110">
        <v>4.364120931447359</v>
      </c>
      <c r="G103" s="110">
        <v>4.2115437241011326</v>
      </c>
      <c r="H103" s="110">
        <v>4.1159701823417043</v>
      </c>
      <c r="I103" s="110">
        <v>4.2412339775363996</v>
      </c>
      <c r="J103" s="110">
        <v>4.4396942609543508</v>
      </c>
      <c r="K103" s="110">
        <v>4.2154422808187171</v>
      </c>
      <c r="L103" s="110">
        <v>3.6304910369960197</v>
      </c>
      <c r="M103" s="110">
        <v>4.839045671301764</v>
      </c>
      <c r="N103" s="110">
        <v>4.8232511093402239</v>
      </c>
      <c r="O103" s="110">
        <v>4.876716604772259</v>
      </c>
      <c r="P103" s="110">
        <v>5.1088634785507381</v>
      </c>
      <c r="Q103" s="110">
        <v>3.5137883444043538</v>
      </c>
      <c r="R103" s="110">
        <v>3.5759117386859631</v>
      </c>
      <c r="S103" s="110">
        <v>3.1430249160730011</v>
      </c>
      <c r="T103" s="110">
        <v>3.6792850711993208</v>
      </c>
      <c r="U103" s="110">
        <v>0</v>
      </c>
      <c r="V103" s="110">
        <v>0</v>
      </c>
      <c r="W103" s="110">
        <v>2.0372750549274334</v>
      </c>
      <c r="DA103" s="60" t="s">
        <v>4690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4691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4692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4693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4694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4695</v>
      </c>
    </row>
    <row r="110" spans="1:105" ht="12" customHeight="1" x14ac:dyDescent="0.25">
      <c r="A110" s="97" t="s">
        <v>53</v>
      </c>
      <c r="B110" s="98"/>
      <c r="C110" s="99">
        <f>RES_hhdet_in_tesh!C110/RES_summary!C$21</f>
        <v>0</v>
      </c>
      <c r="D110" s="99">
        <f>RES_hhdet_in_tesh!D110/RES_summary!D$21</f>
        <v>0</v>
      </c>
      <c r="E110" s="99">
        <f>RES_hhdet_in_tesh!E110/RES_summary!E$21</f>
        <v>0</v>
      </c>
      <c r="F110" s="99">
        <f>RES_hhdet_in_tesh!F110/RES_summary!F$21</f>
        <v>0</v>
      </c>
      <c r="G110" s="99">
        <f>RES_hhdet_in_tesh!G110/RES_summary!G$21</f>
        <v>0</v>
      </c>
      <c r="H110" s="99">
        <f>RES_hhdet_in_tesh!H110/RES_summary!H$21</f>
        <v>0</v>
      </c>
      <c r="I110" s="99">
        <f>RES_hhdet_in_tesh!I110/RES_summary!I$21</f>
        <v>0</v>
      </c>
      <c r="J110" s="99">
        <f>RES_hhdet_in_tesh!J110/RES_summary!J$21</f>
        <v>0</v>
      </c>
      <c r="K110" s="99">
        <f>RES_hhdet_in_tesh!K110/RES_summary!K$21</f>
        <v>0</v>
      </c>
      <c r="L110" s="99">
        <f>RES_hhdet_in_tesh!L110/RES_summary!L$21</f>
        <v>0</v>
      </c>
      <c r="M110" s="99">
        <f>RES_hhdet_in_tesh!M110/RES_summary!M$21</f>
        <v>0</v>
      </c>
      <c r="N110" s="99">
        <f>RES_hhdet_in_tesh!N110/RES_summary!N$21</f>
        <v>0</v>
      </c>
      <c r="O110" s="99">
        <f>RES_hhdet_in_tesh!O110/RES_summary!O$21</f>
        <v>0</v>
      </c>
      <c r="P110" s="99">
        <f>RES_hhdet_in_tesh!P110/RES_summary!P$21</f>
        <v>0</v>
      </c>
      <c r="Q110" s="99">
        <f>RES_hhdet_in_tesh!Q110/RES_summary!Q$21</f>
        <v>0</v>
      </c>
      <c r="R110" s="99">
        <f>RES_hhdet_in_tesh!R110/RES_summary!R$21</f>
        <v>0</v>
      </c>
      <c r="S110" s="99">
        <f>RES_hhdet_in_tesh!S110/RES_summary!S$21</f>
        <v>0</v>
      </c>
      <c r="T110" s="99">
        <f>RES_hhdet_in_tesh!T110/RES_summary!T$21</f>
        <v>0</v>
      </c>
      <c r="U110" s="99">
        <f>RES_hhdet_in_tesh!U110/RES_summary!U$21</f>
        <v>0</v>
      </c>
      <c r="V110" s="99">
        <f>RES_hhdet_in_tesh!V110/RES_summary!V$21</f>
        <v>0</v>
      </c>
      <c r="W110" s="99">
        <f>RES_hhdet_in_tesh!W110/RES_summary!W$21</f>
        <v>0</v>
      </c>
      <c r="DA110" s="63" t="s">
        <v>4696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4697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4698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4699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4700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4701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4702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4703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4704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4705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4706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4707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4708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" si="44">W125+W128+W130+W139</f>
        <v>0</v>
      </c>
      <c r="DA124" s="129" t="s">
        <v>4709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4710</v>
      </c>
    </row>
    <row r="126" spans="1:105" ht="12" customHeight="1" x14ac:dyDescent="0.25">
      <c r="A126" s="97" t="s">
        <v>203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4711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4712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4713</v>
      </c>
    </row>
    <row r="129" spans="1:105" ht="12" customHeight="1" x14ac:dyDescent="0.25">
      <c r="A129" s="97" t="s">
        <v>53</v>
      </c>
      <c r="B129" s="98"/>
      <c r="C129" s="99">
        <f>RES_hhdet_in_tesh!C129/RES_summary!C$21</f>
        <v>0</v>
      </c>
      <c r="D129" s="99">
        <f>RES_hhdet_in_tesh!D129/RES_summary!D$21</f>
        <v>0</v>
      </c>
      <c r="E129" s="99">
        <f>RES_hhdet_in_tesh!E129/RES_summary!E$21</f>
        <v>0</v>
      </c>
      <c r="F129" s="99">
        <f>RES_hhdet_in_tesh!F129/RES_summary!F$21</f>
        <v>0</v>
      </c>
      <c r="G129" s="99">
        <f>RES_hhdet_in_tesh!G129/RES_summary!G$21</f>
        <v>0</v>
      </c>
      <c r="H129" s="99">
        <f>RES_hhdet_in_tesh!H129/RES_summary!H$21</f>
        <v>0</v>
      </c>
      <c r="I129" s="99">
        <f>RES_hhdet_in_tesh!I129/RES_summary!I$21</f>
        <v>0</v>
      </c>
      <c r="J129" s="99">
        <f>RES_hhdet_in_tesh!J129/RES_summary!J$21</f>
        <v>0</v>
      </c>
      <c r="K129" s="99">
        <f>RES_hhdet_in_tesh!K129/RES_summary!K$21</f>
        <v>0</v>
      </c>
      <c r="L129" s="99">
        <f>RES_hhdet_in_tesh!L129/RES_summary!L$21</f>
        <v>0</v>
      </c>
      <c r="M129" s="99">
        <f>RES_hhdet_in_tesh!M129/RES_summary!M$21</f>
        <v>0</v>
      </c>
      <c r="N129" s="99">
        <f>RES_hhdet_in_tesh!N129/RES_summary!N$21</f>
        <v>0</v>
      </c>
      <c r="O129" s="99">
        <f>RES_hhdet_in_tesh!O129/RES_summary!O$21</f>
        <v>0</v>
      </c>
      <c r="P129" s="99">
        <f>RES_hhdet_in_tesh!P129/RES_summary!P$21</f>
        <v>0</v>
      </c>
      <c r="Q129" s="99">
        <f>RES_hhdet_in_tesh!Q129/RES_summary!Q$21</f>
        <v>0</v>
      </c>
      <c r="R129" s="99">
        <f>RES_hhdet_in_tesh!R129/RES_summary!R$21</f>
        <v>0</v>
      </c>
      <c r="S129" s="99">
        <f>RES_hhdet_in_tesh!S129/RES_summary!S$21</f>
        <v>0</v>
      </c>
      <c r="T129" s="99">
        <f>RES_hhdet_in_tesh!T129/RES_summary!T$21</f>
        <v>0</v>
      </c>
      <c r="U129" s="99">
        <f>RES_hhdet_in_tesh!U129/RES_summary!U$21</f>
        <v>0</v>
      </c>
      <c r="V129" s="99">
        <f>RES_hhdet_in_tesh!V129/RES_summary!V$21</f>
        <v>0</v>
      </c>
      <c r="W129" s="99">
        <f>RES_hhdet_in_tesh!W129/RES_summary!W$21</f>
        <v>0</v>
      </c>
      <c r="DA129" s="63" t="s">
        <v>4714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4715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4716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4717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4718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4719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4720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4721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4722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4723</v>
      </c>
    </row>
    <row r="139" spans="1:105" ht="12" customHeight="1" x14ac:dyDescent="0.25">
      <c r="A139" s="121" t="s">
        <v>54</v>
      </c>
      <c r="B139" s="122"/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DA139" s="130" t="s">
        <v>4724</v>
      </c>
    </row>
    <row r="140" spans="1:105" ht="12" customHeight="1" x14ac:dyDescent="0.25">
      <c r="A140" s="97" t="s">
        <v>50</v>
      </c>
      <c r="B140" s="98"/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4725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4726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123.30988313673342</v>
      </c>
      <c r="D143" s="118">
        <f t="shared" si="49"/>
        <v>110.02489314606331</v>
      </c>
      <c r="E143" s="118">
        <f t="shared" si="49"/>
        <v>136.12119664327577</v>
      </c>
      <c r="F143" s="118">
        <f t="shared" si="49"/>
        <v>122.00007357585221</v>
      </c>
      <c r="G143" s="118">
        <f t="shared" si="49"/>
        <v>119.93648739179191</v>
      </c>
      <c r="H143" s="118">
        <f t="shared" si="49"/>
        <v>116.43557348913347</v>
      </c>
      <c r="I143" s="118">
        <f t="shared" si="49"/>
        <v>101.350025554119</v>
      </c>
      <c r="J143" s="118">
        <f t="shared" si="49"/>
        <v>113.60752606321302</v>
      </c>
      <c r="K143" s="118">
        <f t="shared" si="49"/>
        <v>114.34801368140123</v>
      </c>
      <c r="L143" s="118">
        <f t="shared" si="49"/>
        <v>107.59705492979282</v>
      </c>
      <c r="M143" s="118">
        <f t="shared" si="49"/>
        <v>102.41868159185931</v>
      </c>
      <c r="N143" s="118">
        <f t="shared" si="49"/>
        <v>100.86246492476057</v>
      </c>
      <c r="O143" s="118">
        <f t="shared" si="49"/>
        <v>95.683633044038999</v>
      </c>
      <c r="P143" s="118">
        <f t="shared" si="49"/>
        <v>98.468070143623351</v>
      </c>
      <c r="Q143" s="118">
        <f t="shared" si="49"/>
        <v>96.918900809087319</v>
      </c>
      <c r="R143" s="118">
        <f t="shared" ref="R143:V143" si="50">R144+R146+R148+R157</f>
        <v>93.951090085256439</v>
      </c>
      <c r="S143" s="118">
        <f t="shared" si="50"/>
        <v>89.556603550247189</v>
      </c>
      <c r="T143" s="118">
        <f t="shared" si="50"/>
        <v>85.690470242173319</v>
      </c>
      <c r="U143" s="118">
        <f t="shared" si="50"/>
        <v>78.668980028580023</v>
      </c>
      <c r="V143" s="118">
        <f t="shared" si="50"/>
        <v>74.45524926825324</v>
      </c>
      <c r="W143" s="118">
        <f t="shared" ref="W143" si="51">W144+W146+W148+W157</f>
        <v>69.072567440677545</v>
      </c>
      <c r="DA143" s="129" t="s">
        <v>4727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106.77109776732621</v>
      </c>
      <c r="D144" s="123">
        <f t="shared" si="52"/>
        <v>97.131055174615426</v>
      </c>
      <c r="E144" s="123">
        <f t="shared" si="52"/>
        <v>115.54035306029664</v>
      </c>
      <c r="F144" s="123">
        <f t="shared" si="52"/>
        <v>109.16393279169228</v>
      </c>
      <c r="G144" s="123">
        <f t="shared" si="52"/>
        <v>105.92829047498108</v>
      </c>
      <c r="H144" s="123">
        <f t="shared" si="52"/>
        <v>95.726949304569956</v>
      </c>
      <c r="I144" s="123">
        <f t="shared" si="52"/>
        <v>84.718850431288416</v>
      </c>
      <c r="J144" s="123">
        <f t="shared" si="52"/>
        <v>97.020100184027967</v>
      </c>
      <c r="K144" s="123">
        <f t="shared" si="52"/>
        <v>97.663434315920853</v>
      </c>
      <c r="L144" s="123">
        <f t="shared" si="52"/>
        <v>91.157632528613362</v>
      </c>
      <c r="M144" s="123">
        <f t="shared" si="52"/>
        <v>84.306603249070747</v>
      </c>
      <c r="N144" s="123">
        <f t="shared" si="52"/>
        <v>83.486268988667589</v>
      </c>
      <c r="O144" s="123">
        <f t="shared" si="52"/>
        <v>75.76499561538381</v>
      </c>
      <c r="P144" s="123">
        <f t="shared" si="52"/>
        <v>76.067515896349065</v>
      </c>
      <c r="Q144" s="123">
        <f t="shared" si="52"/>
        <v>80.124851240380934</v>
      </c>
      <c r="R144" s="123">
        <f t="shared" si="52"/>
        <v>77.303118414170342</v>
      </c>
      <c r="S144" s="123">
        <f t="shared" si="52"/>
        <v>74.110339647136769</v>
      </c>
      <c r="T144" s="123">
        <f t="shared" si="52"/>
        <v>68.557471812161992</v>
      </c>
      <c r="U144" s="123">
        <f t="shared" si="52"/>
        <v>60.497905509554471</v>
      </c>
      <c r="V144" s="123">
        <f t="shared" si="52"/>
        <v>58.342273098603464</v>
      </c>
      <c r="W144" s="123">
        <f t="shared" si="52"/>
        <v>54.095637711899208</v>
      </c>
      <c r="DA144" s="130" t="s">
        <v>4728</v>
      </c>
    </row>
    <row r="145" spans="1:105" ht="12" customHeight="1" x14ac:dyDescent="0.25">
      <c r="A145" s="97" t="s">
        <v>53</v>
      </c>
      <c r="B145" s="98"/>
      <c r="C145" s="99">
        <v>106.77109776732621</v>
      </c>
      <c r="D145" s="99">
        <v>97.131055174615426</v>
      </c>
      <c r="E145" s="99">
        <v>115.54035306029664</v>
      </c>
      <c r="F145" s="99">
        <v>109.16393279169228</v>
      </c>
      <c r="G145" s="99">
        <v>105.92829047498108</v>
      </c>
      <c r="H145" s="99">
        <v>95.726949304569956</v>
      </c>
      <c r="I145" s="99">
        <v>84.718850431288416</v>
      </c>
      <c r="J145" s="99">
        <v>97.020100184027967</v>
      </c>
      <c r="K145" s="99">
        <v>97.663434315920853</v>
      </c>
      <c r="L145" s="99">
        <v>91.157632528613362</v>
      </c>
      <c r="M145" s="99">
        <v>84.306603249070747</v>
      </c>
      <c r="N145" s="99">
        <v>83.486268988667589</v>
      </c>
      <c r="O145" s="99">
        <v>75.76499561538381</v>
      </c>
      <c r="P145" s="99">
        <v>76.067515896349065</v>
      </c>
      <c r="Q145" s="99">
        <v>80.124851240380934</v>
      </c>
      <c r="R145" s="99">
        <v>77.303118414170342</v>
      </c>
      <c r="S145" s="99">
        <v>74.110339647136769</v>
      </c>
      <c r="T145" s="99">
        <v>68.557471812161992</v>
      </c>
      <c r="U145" s="99">
        <v>60.497905509554471</v>
      </c>
      <c r="V145" s="99">
        <v>58.342273098603464</v>
      </c>
      <c r="W145" s="99">
        <v>54.095637711899208</v>
      </c>
      <c r="DA145" s="63" t="s">
        <v>4729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3.6046747323542525</v>
      </c>
      <c r="D146" s="123">
        <f t="shared" si="53"/>
        <v>0</v>
      </c>
      <c r="E146" s="123">
        <f t="shared" si="53"/>
        <v>8.6346490822468525</v>
      </c>
      <c r="F146" s="123">
        <f t="shared" si="53"/>
        <v>0</v>
      </c>
      <c r="G146" s="123">
        <f t="shared" si="53"/>
        <v>1.131003791152247</v>
      </c>
      <c r="H146" s="123">
        <f t="shared" si="53"/>
        <v>8.1927807761849145</v>
      </c>
      <c r="I146" s="123">
        <f t="shared" si="53"/>
        <v>4.9264401908927722</v>
      </c>
      <c r="J146" s="123">
        <f t="shared" si="53"/>
        <v>4.8365009172191975</v>
      </c>
      <c r="K146" s="123">
        <f t="shared" si="53"/>
        <v>5.2387303140042816</v>
      </c>
      <c r="L146" s="123">
        <f t="shared" si="53"/>
        <v>6.2415509709397625</v>
      </c>
      <c r="M146" s="123">
        <f t="shared" si="53"/>
        <v>5.7339657538876017</v>
      </c>
      <c r="N146" s="123">
        <f t="shared" si="53"/>
        <v>6.1829741773748568</v>
      </c>
      <c r="O146" s="123">
        <f t="shared" si="53"/>
        <v>6.3381394046844566</v>
      </c>
      <c r="P146" s="123">
        <f t="shared" si="53"/>
        <v>6.450174118683389</v>
      </c>
      <c r="Q146" s="123">
        <f t="shared" si="53"/>
        <v>6.6745019049674035</v>
      </c>
      <c r="R146" s="123">
        <f t="shared" si="53"/>
        <v>6.4596413208609187</v>
      </c>
      <c r="S146" s="123">
        <f t="shared" si="53"/>
        <v>5.6484122357579141</v>
      </c>
      <c r="T146" s="123">
        <f t="shared" si="53"/>
        <v>6.406786977921537</v>
      </c>
      <c r="U146" s="123">
        <f t="shared" si="53"/>
        <v>6.8914200259127156</v>
      </c>
      <c r="V146" s="123">
        <f t="shared" si="53"/>
        <v>6.897602206106475</v>
      </c>
      <c r="W146" s="123">
        <f t="shared" si="53"/>
        <v>6.2526781887309513</v>
      </c>
      <c r="DA146" s="130" t="s">
        <v>4730</v>
      </c>
    </row>
    <row r="147" spans="1:105" ht="12" customHeight="1" x14ac:dyDescent="0.25">
      <c r="A147" s="97" t="s">
        <v>53</v>
      </c>
      <c r="B147" s="98"/>
      <c r="C147" s="99">
        <f>RES_hhdet_in_tesh!C147/RES_summary!C$21</f>
        <v>3.6046747323542525</v>
      </c>
      <c r="D147" s="99">
        <f>RES_hhdet_in_tesh!D147/RES_summary!D$21</f>
        <v>0</v>
      </c>
      <c r="E147" s="99">
        <f>RES_hhdet_in_tesh!E147/RES_summary!E$21</f>
        <v>8.6346490822468525</v>
      </c>
      <c r="F147" s="99">
        <f>RES_hhdet_in_tesh!F147/RES_summary!F$21</f>
        <v>0</v>
      </c>
      <c r="G147" s="99">
        <f>RES_hhdet_in_tesh!G147/RES_summary!G$21</f>
        <v>1.131003791152247</v>
      </c>
      <c r="H147" s="99">
        <f>RES_hhdet_in_tesh!H147/RES_summary!H$21</f>
        <v>8.1927807761849145</v>
      </c>
      <c r="I147" s="99">
        <f>RES_hhdet_in_tesh!I147/RES_summary!I$21</f>
        <v>4.9264401908927722</v>
      </c>
      <c r="J147" s="99">
        <f>RES_hhdet_in_tesh!J147/RES_summary!J$21</f>
        <v>4.8365009172191975</v>
      </c>
      <c r="K147" s="99">
        <f>RES_hhdet_in_tesh!K147/RES_summary!K$21</f>
        <v>5.2387303140042816</v>
      </c>
      <c r="L147" s="99">
        <f>RES_hhdet_in_tesh!L147/RES_summary!L$21</f>
        <v>6.2415509709397625</v>
      </c>
      <c r="M147" s="99">
        <f>RES_hhdet_in_tesh!M147/RES_summary!M$21</f>
        <v>5.7339657538876017</v>
      </c>
      <c r="N147" s="99">
        <f>RES_hhdet_in_tesh!N147/RES_summary!N$21</f>
        <v>6.1829741773748568</v>
      </c>
      <c r="O147" s="99">
        <f>RES_hhdet_in_tesh!O147/RES_summary!O$21</f>
        <v>6.3381394046844566</v>
      </c>
      <c r="P147" s="99">
        <f>RES_hhdet_in_tesh!P147/RES_summary!P$21</f>
        <v>6.450174118683389</v>
      </c>
      <c r="Q147" s="99">
        <f>RES_hhdet_in_tesh!Q147/RES_summary!Q$21</f>
        <v>6.6745019049674035</v>
      </c>
      <c r="R147" s="99">
        <f>RES_hhdet_in_tesh!R147/RES_summary!R$21</f>
        <v>6.4596413208609187</v>
      </c>
      <c r="S147" s="99">
        <f>RES_hhdet_in_tesh!S147/RES_summary!S$21</f>
        <v>5.6484122357579141</v>
      </c>
      <c r="T147" s="99">
        <f>RES_hhdet_in_tesh!T147/RES_summary!T$21</f>
        <v>6.406786977921537</v>
      </c>
      <c r="U147" s="99">
        <f>RES_hhdet_in_tesh!U147/RES_summary!U$21</f>
        <v>6.8914200259127156</v>
      </c>
      <c r="V147" s="99">
        <f>RES_hhdet_in_tesh!V147/RES_summary!V$21</f>
        <v>6.897602206106475</v>
      </c>
      <c r="W147" s="99">
        <f>RES_hhdet_in_tesh!W147/RES_summary!W$21</f>
        <v>6.2526781887309513</v>
      </c>
      <c r="DA147" s="63" t="s">
        <v>4731</v>
      </c>
    </row>
    <row r="148" spans="1:105" ht="12" customHeight="1" x14ac:dyDescent="0.25">
      <c r="A148" s="121" t="s">
        <v>55</v>
      </c>
      <c r="B148" s="122"/>
      <c r="C148" s="123">
        <v>8.5957864462737934</v>
      </c>
      <c r="D148" s="123">
        <v>8.3094509706510173</v>
      </c>
      <c r="E148" s="123">
        <v>7.5894442688648418</v>
      </c>
      <c r="F148" s="123">
        <v>8.5464322213973727</v>
      </c>
      <c r="G148" s="123">
        <v>8.1208290132176959</v>
      </c>
      <c r="H148" s="123">
        <v>8.0774917587386064</v>
      </c>
      <c r="I148" s="123">
        <v>7.4635009544014075</v>
      </c>
      <c r="J148" s="123">
        <v>7.3728253838152851</v>
      </c>
      <c r="K148" s="123">
        <v>6.8599407874197587</v>
      </c>
      <c r="L148" s="123">
        <v>6.5673803932436865</v>
      </c>
      <c r="M148" s="123">
        <v>7.5630958143809091</v>
      </c>
      <c r="N148" s="123">
        <v>6.4440601554361887</v>
      </c>
      <c r="O148" s="123">
        <v>8.7657954185862046</v>
      </c>
      <c r="P148" s="123">
        <v>10.876405651133117</v>
      </c>
      <c r="Q148" s="123">
        <v>6.6010638231802732</v>
      </c>
      <c r="R148" s="123">
        <v>6.597830957269025</v>
      </c>
      <c r="S148" s="123">
        <v>6.6787148465796804</v>
      </c>
      <c r="T148" s="123">
        <v>7.0861696142178188</v>
      </c>
      <c r="U148" s="123">
        <v>7.278089485935479</v>
      </c>
      <c r="V148" s="123">
        <v>6.767983866356742</v>
      </c>
      <c r="W148" s="123">
        <v>6.6881775616345767</v>
      </c>
      <c r="DA148" s="130" t="s">
        <v>4732</v>
      </c>
    </row>
    <row r="149" spans="1:105" ht="12" customHeight="1" x14ac:dyDescent="0.25">
      <c r="A149" s="97" t="s">
        <v>124</v>
      </c>
      <c r="B149" s="98"/>
      <c r="C149" s="99">
        <v>0</v>
      </c>
      <c r="D149" s="99">
        <v>6.8725076781058849</v>
      </c>
      <c r="E149" s="99">
        <v>3.0033044189887237</v>
      </c>
      <c r="F149" s="99">
        <v>0</v>
      </c>
      <c r="G149" s="99">
        <v>0</v>
      </c>
      <c r="H149" s="99">
        <v>10.350261570981512</v>
      </c>
      <c r="I149" s="99">
        <v>4.403228461743228</v>
      </c>
      <c r="J149" s="99">
        <v>3.8072927781389474</v>
      </c>
      <c r="K149" s="99">
        <v>0</v>
      </c>
      <c r="L149" s="99">
        <v>10.50328972435414</v>
      </c>
      <c r="M149" s="99">
        <v>5.4018557905704352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DA149" s="63" t="s">
        <v>4733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4734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4735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4736</v>
      </c>
    </row>
    <row r="153" spans="1:105" ht="12" customHeight="1" x14ac:dyDescent="0.25">
      <c r="A153" s="106" t="s">
        <v>122</v>
      </c>
      <c r="B153" s="101"/>
      <c r="C153" s="102">
        <v>8.5957864462737934</v>
      </c>
      <c r="D153" s="102">
        <v>8.6673258470109804</v>
      </c>
      <c r="E153" s="102">
        <v>8.5052835891897693</v>
      </c>
      <c r="F153" s="102">
        <v>8.5450196906866491</v>
      </c>
      <c r="G153" s="102">
        <v>8.1197818893354849</v>
      </c>
      <c r="H153" s="102">
        <v>7.698301637896777</v>
      </c>
      <c r="I153" s="102">
        <v>7.6524960440124383</v>
      </c>
      <c r="J153" s="102">
        <v>0</v>
      </c>
      <c r="K153" s="102">
        <v>0</v>
      </c>
      <c r="L153" s="102">
        <v>6.4516766271994168</v>
      </c>
      <c r="M153" s="102">
        <v>7.5979614026809479</v>
      </c>
      <c r="N153" s="102">
        <v>6.4425104807159199</v>
      </c>
      <c r="O153" s="102">
        <v>8.7670587157978481</v>
      </c>
      <c r="P153" s="102">
        <v>10.880396327550853</v>
      </c>
      <c r="Q153" s="102">
        <v>0</v>
      </c>
      <c r="R153" s="102">
        <v>0</v>
      </c>
      <c r="S153" s="102">
        <v>0</v>
      </c>
      <c r="T153" s="102">
        <v>7.0550469560470184</v>
      </c>
      <c r="U153" s="102">
        <v>7.278089485935479</v>
      </c>
      <c r="V153" s="102">
        <v>0</v>
      </c>
      <c r="W153" s="102">
        <v>6.6826086040572186</v>
      </c>
      <c r="DA153" s="131" t="s">
        <v>4737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8.6727696341162623</v>
      </c>
      <c r="E154" s="105">
        <v>8.5122268374412506</v>
      </c>
      <c r="F154" s="105">
        <v>8.5520823442402598</v>
      </c>
      <c r="G154" s="105">
        <v>8.1260646326287453</v>
      </c>
      <c r="H154" s="105">
        <v>7.7006725507048452</v>
      </c>
      <c r="I154" s="105">
        <v>7.6549194479378837</v>
      </c>
      <c r="J154" s="105">
        <v>7.6369389101616809</v>
      </c>
      <c r="K154" s="105">
        <v>6.8599407874197587</v>
      </c>
      <c r="L154" s="105">
        <v>6.4597996615164863</v>
      </c>
      <c r="M154" s="105">
        <v>7.6044021986331085</v>
      </c>
      <c r="N154" s="105">
        <v>6.4454290347724275</v>
      </c>
      <c r="O154" s="105">
        <v>8.7641289414134036</v>
      </c>
      <c r="P154" s="105">
        <v>10.869071435014035</v>
      </c>
      <c r="Q154" s="105">
        <v>6.6010638231802732</v>
      </c>
      <c r="R154" s="105">
        <v>6.597830957269025</v>
      </c>
      <c r="S154" s="105">
        <v>6.6787148465796804</v>
      </c>
      <c r="T154" s="105">
        <v>7.0868083254862491</v>
      </c>
      <c r="U154" s="105">
        <v>0</v>
      </c>
      <c r="V154" s="105">
        <v>6.767983866356742</v>
      </c>
      <c r="W154" s="105">
        <v>6.6903558254840245</v>
      </c>
      <c r="DA154" s="132" t="s">
        <v>4738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4.3369834317697933</v>
      </c>
      <c r="E155" s="99">
        <v>4.2463352384140904</v>
      </c>
      <c r="F155" s="99">
        <v>4.3228164386331906</v>
      </c>
      <c r="G155" s="99">
        <v>4.0976131510779021</v>
      </c>
      <c r="H155" s="99">
        <v>3.7866518615175728</v>
      </c>
      <c r="I155" s="99">
        <v>3.8183094783402067</v>
      </c>
      <c r="J155" s="99">
        <v>3.8006595383051618</v>
      </c>
      <c r="K155" s="99">
        <v>3.209905286428822</v>
      </c>
      <c r="L155" s="99">
        <v>2.9334070310127265</v>
      </c>
      <c r="M155" s="99">
        <v>3.7150127591111426</v>
      </c>
      <c r="N155" s="99">
        <v>2.9397034959514041</v>
      </c>
      <c r="O155" s="99">
        <v>4.7195277470182422</v>
      </c>
      <c r="P155" s="99">
        <v>6.3413090070693894</v>
      </c>
      <c r="Q155" s="99">
        <v>2.7861215651162969</v>
      </c>
      <c r="R155" s="99">
        <v>2.7386051948269108</v>
      </c>
      <c r="S155" s="99">
        <v>2.7779763309871206</v>
      </c>
      <c r="T155" s="99">
        <v>3.3706783876652571</v>
      </c>
      <c r="U155" s="99">
        <v>0</v>
      </c>
      <c r="V155" s="99">
        <v>3.2243640595462262</v>
      </c>
      <c r="W155" s="99">
        <v>3.338638202454395</v>
      </c>
      <c r="DA155" s="63" t="s">
        <v>4739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4.3357862023464691</v>
      </c>
      <c r="E156" s="99">
        <v>4.265891599027162</v>
      </c>
      <c r="F156" s="99">
        <v>4.2292659056070692</v>
      </c>
      <c r="G156" s="99">
        <v>4.0284514815508441</v>
      </c>
      <c r="H156" s="99">
        <v>3.9140206891872724</v>
      </c>
      <c r="I156" s="99">
        <v>3.836609969597677</v>
      </c>
      <c r="J156" s="99">
        <v>3.8362793718565196</v>
      </c>
      <c r="K156" s="99">
        <v>3.6500355009909358</v>
      </c>
      <c r="L156" s="99">
        <v>3.5263926305037603</v>
      </c>
      <c r="M156" s="99">
        <v>3.8893894395219668</v>
      </c>
      <c r="N156" s="99">
        <v>3.5057255388210233</v>
      </c>
      <c r="O156" s="99">
        <v>4.0446011943951614</v>
      </c>
      <c r="P156" s="99">
        <v>4.5277624279446433</v>
      </c>
      <c r="Q156" s="99">
        <v>3.8149422580639762</v>
      </c>
      <c r="R156" s="99">
        <v>3.8592257624421125</v>
      </c>
      <c r="S156" s="99">
        <v>3.9007385155925607</v>
      </c>
      <c r="T156" s="99">
        <v>3.7161299378209911</v>
      </c>
      <c r="U156" s="99">
        <v>0</v>
      </c>
      <c r="V156" s="99">
        <v>3.5436198068105149</v>
      </c>
      <c r="W156" s="99">
        <v>3.3517176230296299</v>
      </c>
      <c r="DA156" s="63" t="s">
        <v>4740</v>
      </c>
    </row>
    <row r="157" spans="1:105" ht="12" customHeight="1" x14ac:dyDescent="0.25">
      <c r="A157" s="121" t="s">
        <v>54</v>
      </c>
      <c r="B157" s="122"/>
      <c r="C157" s="123">
        <v>4.3383241907791579</v>
      </c>
      <c r="D157" s="123">
        <v>4.5843870007968661</v>
      </c>
      <c r="E157" s="123">
        <v>4.3567502318674327</v>
      </c>
      <c r="F157" s="123">
        <v>4.2897085627625762</v>
      </c>
      <c r="G157" s="123">
        <v>4.7563641124408775</v>
      </c>
      <c r="H157" s="123">
        <v>4.4383516496400004</v>
      </c>
      <c r="I157" s="123">
        <v>4.2412339775363987</v>
      </c>
      <c r="J157" s="123">
        <v>4.3780995781505609</v>
      </c>
      <c r="K157" s="123">
        <v>4.5859082640563305</v>
      </c>
      <c r="L157" s="123">
        <v>3.6304910369960184</v>
      </c>
      <c r="M157" s="123">
        <v>4.8150167745200454</v>
      </c>
      <c r="N157" s="123">
        <v>4.749161603281939</v>
      </c>
      <c r="O157" s="123">
        <v>4.8147026053845217</v>
      </c>
      <c r="P157" s="123">
        <v>5.0739744774577842</v>
      </c>
      <c r="Q157" s="123">
        <v>3.5184838405587162</v>
      </c>
      <c r="R157" s="123">
        <v>3.5904993929561431</v>
      </c>
      <c r="S157" s="123">
        <v>3.1191368207728232</v>
      </c>
      <c r="T157" s="123">
        <v>3.6400418378719674</v>
      </c>
      <c r="U157" s="123">
        <v>4.0015650071773567</v>
      </c>
      <c r="V157" s="123">
        <v>2.4473900971865512</v>
      </c>
      <c r="W157" s="123">
        <v>2.0360739784128072</v>
      </c>
      <c r="DA157" s="130" t="s">
        <v>4741</v>
      </c>
    </row>
    <row r="158" spans="1:105" ht="12" customHeight="1" x14ac:dyDescent="0.25">
      <c r="A158" s="97" t="s">
        <v>50</v>
      </c>
      <c r="B158" s="98"/>
      <c r="C158" s="99">
        <v>0</v>
      </c>
      <c r="D158" s="99">
        <v>0</v>
      </c>
      <c r="E158" s="99">
        <v>0</v>
      </c>
      <c r="F158" s="99">
        <v>3.9920590880234439</v>
      </c>
      <c r="G158" s="99">
        <v>5.3011845007806215</v>
      </c>
      <c r="H158" s="99">
        <v>5.6204170297337512</v>
      </c>
      <c r="I158" s="99">
        <v>0</v>
      </c>
      <c r="J158" s="99">
        <v>2.6534484596444261</v>
      </c>
      <c r="K158" s="99">
        <v>6.0214639491020794</v>
      </c>
      <c r="L158" s="99">
        <v>0</v>
      </c>
      <c r="M158" s="99">
        <v>3.445369657962043</v>
      </c>
      <c r="N158" s="99">
        <v>2.7302225631937467</v>
      </c>
      <c r="O158" s="99">
        <v>3.9110700428774807</v>
      </c>
      <c r="P158" s="99">
        <v>4.7163622162549883</v>
      </c>
      <c r="Q158" s="99">
        <v>3.8260388386695205</v>
      </c>
      <c r="R158" s="99">
        <v>3.7863105983520127</v>
      </c>
      <c r="S158" s="99">
        <v>2.9018689063759613</v>
      </c>
      <c r="T158" s="99">
        <v>3.2022617683090444</v>
      </c>
      <c r="U158" s="99">
        <v>3.9505790742538536</v>
      </c>
      <c r="V158" s="99">
        <v>3.1033692249488576</v>
      </c>
      <c r="W158" s="99">
        <v>1.5844692089132586</v>
      </c>
      <c r="DA158" s="63" t="s">
        <v>4742</v>
      </c>
    </row>
    <row r="159" spans="1:105" ht="12" customHeight="1" x14ac:dyDescent="0.25">
      <c r="A159" s="109" t="s">
        <v>120</v>
      </c>
      <c r="B159" s="33"/>
      <c r="C159" s="110">
        <v>4.3383241907791579</v>
      </c>
      <c r="D159" s="110">
        <v>4.5843870007968661</v>
      </c>
      <c r="E159" s="110">
        <v>4.3567502318674327</v>
      </c>
      <c r="F159" s="110">
        <v>4.3641209314473599</v>
      </c>
      <c r="G159" s="110">
        <v>4.2115437241011326</v>
      </c>
      <c r="H159" s="110">
        <v>4.1159701823417043</v>
      </c>
      <c r="I159" s="110">
        <v>4.2412339775363987</v>
      </c>
      <c r="J159" s="110">
        <v>4.4396942609543517</v>
      </c>
      <c r="K159" s="110">
        <v>4.215442280818718</v>
      </c>
      <c r="L159" s="110">
        <v>3.6304910369960184</v>
      </c>
      <c r="M159" s="110">
        <v>4.839045671301764</v>
      </c>
      <c r="N159" s="110">
        <v>4.8232511093402222</v>
      </c>
      <c r="O159" s="110">
        <v>4.876716604772259</v>
      </c>
      <c r="P159" s="110">
        <v>5.108863478550739</v>
      </c>
      <c r="Q159" s="110">
        <v>3.5137883444043534</v>
      </c>
      <c r="R159" s="110">
        <v>3.575911738685964</v>
      </c>
      <c r="S159" s="110">
        <v>3.1430249160730015</v>
      </c>
      <c r="T159" s="110">
        <v>3.6792850711993204</v>
      </c>
      <c r="U159" s="110">
        <v>4.0067482244247667</v>
      </c>
      <c r="V159" s="110">
        <v>2.3839869101165885</v>
      </c>
      <c r="W159" s="110">
        <v>2.0372750549274334</v>
      </c>
      <c r="DA159" s="60" t="s">
        <v>4743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124.603518742228</v>
      </c>
      <c r="D161" s="118">
        <f t="shared" si="54"/>
        <v>115.21188431057426</v>
      </c>
      <c r="E161" s="118">
        <f t="shared" si="54"/>
        <v>122.49114620381255</v>
      </c>
      <c r="F161" s="118">
        <f t="shared" si="54"/>
        <v>125.76011645581687</v>
      </c>
      <c r="G161" s="118">
        <f t="shared" si="54"/>
        <v>131.0919844660572</v>
      </c>
      <c r="H161" s="118">
        <f t="shared" si="54"/>
        <v>0</v>
      </c>
      <c r="I161" s="118">
        <f t="shared" si="54"/>
        <v>125.68367941950679</v>
      </c>
      <c r="J161" s="118">
        <f t="shared" si="54"/>
        <v>0</v>
      </c>
      <c r="K161" s="118">
        <f t="shared" si="54"/>
        <v>157.85916894349313</v>
      </c>
      <c r="L161" s="118">
        <f t="shared" si="54"/>
        <v>92.786700235400616</v>
      </c>
      <c r="M161" s="118">
        <f t="shared" si="54"/>
        <v>75.219026078100143</v>
      </c>
      <c r="N161" s="118">
        <f t="shared" si="54"/>
        <v>84.729452687874499</v>
      </c>
      <c r="O161" s="118">
        <f t="shared" si="54"/>
        <v>90.554431748444742</v>
      </c>
      <c r="P161" s="118">
        <f t="shared" si="54"/>
        <v>79.177294976041424</v>
      </c>
      <c r="Q161" s="118">
        <f t="shared" si="54"/>
        <v>108.96737376140162</v>
      </c>
      <c r="R161" s="118">
        <f t="shared" ref="R161:V161" si="55">R162+R164+R166+R175</f>
        <v>0</v>
      </c>
      <c r="S161" s="118">
        <f t="shared" si="55"/>
        <v>0</v>
      </c>
      <c r="T161" s="118">
        <f t="shared" si="55"/>
        <v>71.706888656170634</v>
      </c>
      <c r="U161" s="118">
        <f t="shared" si="55"/>
        <v>56.083578335097542</v>
      </c>
      <c r="V161" s="118">
        <f t="shared" si="55"/>
        <v>77.600700217929642</v>
      </c>
      <c r="W161" s="118">
        <f t="shared" ref="W161" si="56">W162+W164+W166+W175</f>
        <v>59.67291408805864</v>
      </c>
      <c r="DA161" s="129" t="s">
        <v>4744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109.59640536038057</v>
      </c>
      <c r="D162" s="123">
        <f t="shared" si="57"/>
        <v>102.0663504426817</v>
      </c>
      <c r="E162" s="123">
        <f t="shared" si="57"/>
        <v>101.93511101650026</v>
      </c>
      <c r="F162" s="123">
        <f t="shared" si="57"/>
        <v>112.87509656497768</v>
      </c>
      <c r="G162" s="123">
        <f t="shared" si="57"/>
        <v>117.22730590491196</v>
      </c>
      <c r="H162" s="123">
        <f t="shared" si="57"/>
        <v>0</v>
      </c>
      <c r="I162" s="123">
        <f t="shared" si="57"/>
        <v>109.52241781467697</v>
      </c>
      <c r="J162" s="123">
        <f t="shared" si="57"/>
        <v>0</v>
      </c>
      <c r="K162" s="123">
        <f t="shared" si="57"/>
        <v>141.99041405155245</v>
      </c>
      <c r="L162" s="123">
        <f t="shared" si="57"/>
        <v>76.430763281763305</v>
      </c>
      <c r="M162" s="123">
        <f t="shared" si="57"/>
        <v>57.046391168739341</v>
      </c>
      <c r="N162" s="123">
        <f t="shared" si="57"/>
        <v>67.457513173380363</v>
      </c>
      <c r="O162" s="123">
        <f t="shared" si="57"/>
        <v>70.633388536833294</v>
      </c>
      <c r="P162" s="123">
        <f t="shared" si="57"/>
        <v>58.501755693657046</v>
      </c>
      <c r="Q162" s="123">
        <f t="shared" si="57"/>
        <v>90.632996099736772</v>
      </c>
      <c r="R162" s="123">
        <f t="shared" si="57"/>
        <v>0</v>
      </c>
      <c r="S162" s="123">
        <f t="shared" si="57"/>
        <v>0</v>
      </c>
      <c r="T162" s="123">
        <f t="shared" si="57"/>
        <v>54.597509566028812</v>
      </c>
      <c r="U162" s="123">
        <f t="shared" si="57"/>
        <v>38.961790098512466</v>
      </c>
      <c r="V162" s="123">
        <f t="shared" si="57"/>
        <v>61.606098781883134</v>
      </c>
      <c r="W162" s="123">
        <f t="shared" si="57"/>
        <v>44.727423718242669</v>
      </c>
      <c r="DA162" s="130" t="s">
        <v>4745</v>
      </c>
    </row>
    <row r="163" spans="1:105" ht="12" customHeight="1" x14ac:dyDescent="0.25">
      <c r="A163" s="97" t="s">
        <v>53</v>
      </c>
      <c r="B163" s="33"/>
      <c r="C163" s="110">
        <v>109.59640536038057</v>
      </c>
      <c r="D163" s="110">
        <v>102.0663504426817</v>
      </c>
      <c r="E163" s="110">
        <v>101.93511101650026</v>
      </c>
      <c r="F163" s="110">
        <v>112.87509656497768</v>
      </c>
      <c r="G163" s="110">
        <v>117.22730590491196</v>
      </c>
      <c r="H163" s="110">
        <v>0</v>
      </c>
      <c r="I163" s="110">
        <v>109.52241781467697</v>
      </c>
      <c r="J163" s="110">
        <v>0</v>
      </c>
      <c r="K163" s="110">
        <v>141.99041405155245</v>
      </c>
      <c r="L163" s="110">
        <v>76.430763281763305</v>
      </c>
      <c r="M163" s="110">
        <v>57.046391168739341</v>
      </c>
      <c r="N163" s="110">
        <v>67.457513173380363</v>
      </c>
      <c r="O163" s="110">
        <v>70.633388536833294</v>
      </c>
      <c r="P163" s="110">
        <v>58.501755693657046</v>
      </c>
      <c r="Q163" s="110">
        <v>90.632996099736772</v>
      </c>
      <c r="R163" s="110">
        <v>0</v>
      </c>
      <c r="S163" s="110">
        <v>0</v>
      </c>
      <c r="T163" s="110">
        <v>54.597509566028812</v>
      </c>
      <c r="U163" s="110">
        <v>38.961790098512466</v>
      </c>
      <c r="V163" s="110">
        <v>61.606098781883134</v>
      </c>
      <c r="W163" s="110">
        <v>44.727423718242669</v>
      </c>
      <c r="DA163" s="60" t="s">
        <v>4746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1.9628194604257745</v>
      </c>
      <c r="D164" s="123">
        <f t="shared" si="58"/>
        <v>0.10230917527276448</v>
      </c>
      <c r="E164" s="123">
        <f t="shared" si="58"/>
        <v>8.5069175869473401</v>
      </c>
      <c r="F164" s="123">
        <f t="shared" si="58"/>
        <v>0.10280172308176899</v>
      </c>
      <c r="G164" s="123">
        <f t="shared" si="58"/>
        <v>0.88019541905572374</v>
      </c>
      <c r="H164" s="123">
        <f t="shared" si="58"/>
        <v>0</v>
      </c>
      <c r="I164" s="123">
        <f t="shared" si="58"/>
        <v>4.3943946888707321</v>
      </c>
      <c r="J164" s="123">
        <f t="shared" si="58"/>
        <v>0</v>
      </c>
      <c r="K164" s="123">
        <f t="shared" si="58"/>
        <v>4.4084687074369828</v>
      </c>
      <c r="L164" s="123">
        <f t="shared" si="58"/>
        <v>6.1600057558557344</v>
      </c>
      <c r="M164" s="123">
        <f t="shared" si="58"/>
        <v>5.8051474012578117</v>
      </c>
      <c r="N164" s="123">
        <f t="shared" si="58"/>
        <v>6.0693737466797018</v>
      </c>
      <c r="O164" s="123">
        <f t="shared" si="58"/>
        <v>6.340448581081028</v>
      </c>
      <c r="P164" s="123">
        <f t="shared" si="58"/>
        <v>4.7247586567311499</v>
      </c>
      <c r="Q164" s="123">
        <f t="shared" si="58"/>
        <v>8.2195254940802283</v>
      </c>
      <c r="R164" s="123">
        <f t="shared" si="58"/>
        <v>0</v>
      </c>
      <c r="S164" s="123">
        <f t="shared" si="58"/>
        <v>0</v>
      </c>
      <c r="T164" s="123">
        <f t="shared" si="58"/>
        <v>6.3815722970286366</v>
      </c>
      <c r="U164" s="123">
        <f t="shared" si="58"/>
        <v>5.8421755634500343</v>
      </c>
      <c r="V164" s="123">
        <f t="shared" si="58"/>
        <v>6.7807253565164052</v>
      </c>
      <c r="W164" s="123">
        <f t="shared" si="58"/>
        <v>6.2213766251487801</v>
      </c>
      <c r="DA164" s="130" t="s">
        <v>4747</v>
      </c>
    </row>
    <row r="165" spans="1:105" ht="12" customHeight="1" x14ac:dyDescent="0.25">
      <c r="A165" s="97" t="s">
        <v>53</v>
      </c>
      <c r="B165" s="98"/>
      <c r="C165" s="99">
        <f>RES_hhdet_in_tesh!C165/RES_summary!C$21</f>
        <v>1.9628194604257745</v>
      </c>
      <c r="D165" s="99">
        <f>RES_hhdet_in_tesh!D165/RES_summary!D$21</f>
        <v>0.10230917527276448</v>
      </c>
      <c r="E165" s="99">
        <f>RES_hhdet_in_tesh!E165/RES_summary!E$21</f>
        <v>8.5069175869473401</v>
      </c>
      <c r="F165" s="99">
        <f>RES_hhdet_in_tesh!F165/RES_summary!F$21</f>
        <v>0.10280172308176899</v>
      </c>
      <c r="G165" s="99">
        <f>RES_hhdet_in_tesh!G165/RES_summary!G$21</f>
        <v>0.88019541905572374</v>
      </c>
      <c r="H165" s="99">
        <f>RES_hhdet_in_tesh!H165/RES_summary!H$21</f>
        <v>0</v>
      </c>
      <c r="I165" s="99">
        <f>RES_hhdet_in_tesh!I165/RES_summary!I$21</f>
        <v>4.3943946888707321</v>
      </c>
      <c r="J165" s="99">
        <f>RES_hhdet_in_tesh!J165/RES_summary!J$21</f>
        <v>0</v>
      </c>
      <c r="K165" s="99">
        <f>RES_hhdet_in_tesh!K165/RES_summary!K$21</f>
        <v>4.4084687074369828</v>
      </c>
      <c r="L165" s="99">
        <f>RES_hhdet_in_tesh!L165/RES_summary!L$21</f>
        <v>6.1600057558557344</v>
      </c>
      <c r="M165" s="99">
        <f>RES_hhdet_in_tesh!M165/RES_summary!M$21</f>
        <v>5.8051474012578117</v>
      </c>
      <c r="N165" s="99">
        <f>RES_hhdet_in_tesh!N165/RES_summary!N$21</f>
        <v>6.0693737466797018</v>
      </c>
      <c r="O165" s="99">
        <f>RES_hhdet_in_tesh!O165/RES_summary!O$21</f>
        <v>6.340448581081028</v>
      </c>
      <c r="P165" s="99">
        <f>RES_hhdet_in_tesh!P165/RES_summary!P$21</f>
        <v>4.7247586567311499</v>
      </c>
      <c r="Q165" s="99">
        <f>RES_hhdet_in_tesh!Q165/RES_summary!Q$21</f>
        <v>8.2195254940802283</v>
      </c>
      <c r="R165" s="99">
        <f>RES_hhdet_in_tesh!R165/RES_summary!R$21</f>
        <v>0</v>
      </c>
      <c r="S165" s="99">
        <f>RES_hhdet_in_tesh!S165/RES_summary!S$21</f>
        <v>0</v>
      </c>
      <c r="T165" s="99">
        <f>RES_hhdet_in_tesh!T165/RES_summary!T$21</f>
        <v>6.3815722970286366</v>
      </c>
      <c r="U165" s="99">
        <f>RES_hhdet_in_tesh!U165/RES_summary!U$21</f>
        <v>5.8421755634500343</v>
      </c>
      <c r="V165" s="99">
        <f>RES_hhdet_in_tesh!V165/RES_summary!V$21</f>
        <v>6.7807253565164052</v>
      </c>
      <c r="W165" s="99">
        <f>RES_hhdet_in_tesh!W165/RES_summary!W$21</f>
        <v>6.2213766251487801</v>
      </c>
      <c r="DA165" s="63" t="s">
        <v>4748</v>
      </c>
    </row>
    <row r="166" spans="1:105" ht="12" customHeight="1" x14ac:dyDescent="0.25">
      <c r="A166" s="121" t="s">
        <v>55</v>
      </c>
      <c r="B166" s="122"/>
      <c r="C166" s="123">
        <v>8.6144019681017774</v>
      </c>
      <c r="D166" s="123">
        <v>8.458837691822934</v>
      </c>
      <c r="E166" s="123">
        <v>7.6923673684975178</v>
      </c>
      <c r="F166" s="123">
        <v>8.4639437193859948</v>
      </c>
      <c r="G166" s="123">
        <v>8.2577536114411796</v>
      </c>
      <c r="H166" s="123">
        <v>0</v>
      </c>
      <c r="I166" s="123">
        <v>7.5256329384226843</v>
      </c>
      <c r="J166" s="123">
        <v>0</v>
      </c>
      <c r="K166" s="123">
        <v>6.8884717350270437</v>
      </c>
      <c r="L166" s="123">
        <v>6.5555164008055922</v>
      </c>
      <c r="M166" s="123">
        <v>7.5508602177128639</v>
      </c>
      <c r="N166" s="123">
        <v>6.4440713427748708</v>
      </c>
      <c r="O166" s="123">
        <v>8.7657973472842379</v>
      </c>
      <c r="P166" s="123">
        <v>10.876386096482573</v>
      </c>
      <c r="Q166" s="123">
        <v>6.6010638231802732</v>
      </c>
      <c r="R166" s="123">
        <v>0</v>
      </c>
      <c r="S166" s="123">
        <v>0</v>
      </c>
      <c r="T166" s="123">
        <v>7.0861814563525805</v>
      </c>
      <c r="U166" s="123">
        <v>7.2780894859354772</v>
      </c>
      <c r="V166" s="123">
        <v>6.7679838663567429</v>
      </c>
      <c r="W166" s="123">
        <v>6.6881783520060756</v>
      </c>
      <c r="DA166" s="130" t="s">
        <v>4749</v>
      </c>
    </row>
    <row r="167" spans="1:105" ht="12" customHeight="1" x14ac:dyDescent="0.25">
      <c r="A167" s="97" t="s">
        <v>124</v>
      </c>
      <c r="B167" s="98"/>
      <c r="C167" s="99">
        <v>9.2693608849088314</v>
      </c>
      <c r="D167" s="99">
        <v>6.8725076781058867</v>
      </c>
      <c r="E167" s="99">
        <v>3.0033044189887232</v>
      </c>
      <c r="F167" s="99">
        <v>6.973783664934027</v>
      </c>
      <c r="G167" s="99">
        <v>10.046566922747074</v>
      </c>
      <c r="H167" s="99">
        <v>0</v>
      </c>
      <c r="I167" s="99">
        <v>4.403228461743228</v>
      </c>
      <c r="J167" s="99">
        <v>0</v>
      </c>
      <c r="K167" s="99">
        <v>9.6985934673694789</v>
      </c>
      <c r="L167" s="99">
        <v>10.50328972435414</v>
      </c>
      <c r="M167" s="99">
        <v>5.4018557905704343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DA167" s="63" t="s">
        <v>4750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9.7281840568296651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4751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4.5868755902506315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4752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5.1413084665790327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4753</v>
      </c>
    </row>
    <row r="171" spans="1:105" ht="12" customHeight="1" x14ac:dyDescent="0.25">
      <c r="A171" s="106" t="s">
        <v>122</v>
      </c>
      <c r="B171" s="101"/>
      <c r="C171" s="102">
        <v>8.5957864462737934</v>
      </c>
      <c r="D171" s="102">
        <v>8.6673258470109804</v>
      </c>
      <c r="E171" s="102">
        <v>8.5052835891897693</v>
      </c>
      <c r="F171" s="102">
        <v>8.5450196906866509</v>
      </c>
      <c r="G171" s="102">
        <v>8.1197818893354867</v>
      </c>
      <c r="H171" s="102">
        <v>0</v>
      </c>
      <c r="I171" s="102">
        <v>7.6524960440124383</v>
      </c>
      <c r="J171" s="102">
        <v>0</v>
      </c>
      <c r="K171" s="102">
        <v>0</v>
      </c>
      <c r="L171" s="102">
        <v>6.4516766271994168</v>
      </c>
      <c r="M171" s="102">
        <v>7.5979614026809497</v>
      </c>
      <c r="N171" s="102">
        <v>6.4425104807159217</v>
      </c>
      <c r="O171" s="102">
        <v>8.7670587157978463</v>
      </c>
      <c r="P171" s="102">
        <v>10.880396327550853</v>
      </c>
      <c r="Q171" s="102">
        <v>0</v>
      </c>
      <c r="R171" s="102">
        <v>0</v>
      </c>
      <c r="S171" s="102">
        <v>0</v>
      </c>
      <c r="T171" s="102">
        <v>7.0550469560470201</v>
      </c>
      <c r="U171" s="102">
        <v>7.2780894859354772</v>
      </c>
      <c r="V171" s="102">
        <v>0</v>
      </c>
      <c r="W171" s="102">
        <v>6.6826086040572168</v>
      </c>
      <c r="DA171" s="131" t="s">
        <v>4754</v>
      </c>
    </row>
    <row r="172" spans="1:105" ht="12" customHeight="1" x14ac:dyDescent="0.25">
      <c r="A172" s="107" t="s">
        <v>121</v>
      </c>
      <c r="B172" s="104"/>
      <c r="C172" s="105">
        <v>8.5987325003169897</v>
      </c>
      <c r="D172" s="105">
        <v>8.6727696341162623</v>
      </c>
      <c r="E172" s="105">
        <v>8.5122268374412489</v>
      </c>
      <c r="F172" s="105">
        <v>8.5520823442402598</v>
      </c>
      <c r="G172" s="105">
        <v>8.1260646326287453</v>
      </c>
      <c r="H172" s="105">
        <v>0</v>
      </c>
      <c r="I172" s="105">
        <v>7.6549194479378846</v>
      </c>
      <c r="J172" s="105">
        <v>0</v>
      </c>
      <c r="K172" s="105">
        <v>6.8599407874197569</v>
      </c>
      <c r="L172" s="105">
        <v>6.4597996615164872</v>
      </c>
      <c r="M172" s="105">
        <v>7.6044021986331094</v>
      </c>
      <c r="N172" s="105">
        <v>6.4454290347724301</v>
      </c>
      <c r="O172" s="105">
        <v>8.7641289414134054</v>
      </c>
      <c r="P172" s="105">
        <v>10.869071435014034</v>
      </c>
      <c r="Q172" s="105">
        <v>6.6010638231802732</v>
      </c>
      <c r="R172" s="105">
        <v>0</v>
      </c>
      <c r="S172" s="105">
        <v>0</v>
      </c>
      <c r="T172" s="105">
        <v>7.0868083254862499</v>
      </c>
      <c r="U172" s="105">
        <v>0</v>
      </c>
      <c r="V172" s="105">
        <v>6.7679838663567429</v>
      </c>
      <c r="W172" s="105">
        <v>6.6903558254840245</v>
      </c>
      <c r="DA172" s="132" t="s">
        <v>4755</v>
      </c>
    </row>
    <row r="173" spans="1:105" ht="12" customHeight="1" x14ac:dyDescent="0.25">
      <c r="A173" s="108" t="s">
        <v>53</v>
      </c>
      <c r="B173" s="98"/>
      <c r="C173" s="99">
        <v>4.2804606047829035</v>
      </c>
      <c r="D173" s="99">
        <v>4.3369834317697933</v>
      </c>
      <c r="E173" s="99">
        <v>4.2463352384140896</v>
      </c>
      <c r="F173" s="99">
        <v>4.3228164386331915</v>
      </c>
      <c r="G173" s="99">
        <v>4.0976131510779021</v>
      </c>
      <c r="H173" s="99">
        <v>0</v>
      </c>
      <c r="I173" s="99">
        <v>3.8183094783402081</v>
      </c>
      <c r="J173" s="99">
        <v>0</v>
      </c>
      <c r="K173" s="99">
        <v>3.2099052864288216</v>
      </c>
      <c r="L173" s="99">
        <v>2.933407031012726</v>
      </c>
      <c r="M173" s="99">
        <v>3.7150127591111421</v>
      </c>
      <c r="N173" s="99">
        <v>2.939703495951405</v>
      </c>
      <c r="O173" s="99">
        <v>4.7195277470182431</v>
      </c>
      <c r="P173" s="99">
        <v>6.3413090070693885</v>
      </c>
      <c r="Q173" s="99">
        <v>2.7861215651162974</v>
      </c>
      <c r="R173" s="99">
        <v>0</v>
      </c>
      <c r="S173" s="99">
        <v>0</v>
      </c>
      <c r="T173" s="99">
        <v>3.3706783876652571</v>
      </c>
      <c r="U173" s="99">
        <v>0</v>
      </c>
      <c r="V173" s="99">
        <v>3.2243640595462262</v>
      </c>
      <c r="W173" s="99">
        <v>3.338638202454395</v>
      </c>
      <c r="DA173" s="63" t="s">
        <v>4756</v>
      </c>
    </row>
    <row r="174" spans="1:105" ht="12" customHeight="1" x14ac:dyDescent="0.25">
      <c r="A174" s="115" t="s">
        <v>52</v>
      </c>
      <c r="B174" s="33"/>
      <c r="C174" s="110">
        <v>4.3182718955340871</v>
      </c>
      <c r="D174" s="110">
        <v>4.3357862023464699</v>
      </c>
      <c r="E174" s="110">
        <v>4.2658915990271602</v>
      </c>
      <c r="F174" s="110">
        <v>4.2292659056070701</v>
      </c>
      <c r="G174" s="110">
        <v>4.0284514815508432</v>
      </c>
      <c r="H174" s="110">
        <v>0</v>
      </c>
      <c r="I174" s="110">
        <v>3.8366099695976765</v>
      </c>
      <c r="J174" s="110">
        <v>0</v>
      </c>
      <c r="K174" s="110">
        <v>3.6500355009909353</v>
      </c>
      <c r="L174" s="110">
        <v>3.5263926305037603</v>
      </c>
      <c r="M174" s="110">
        <v>3.8893894395219686</v>
      </c>
      <c r="N174" s="110">
        <v>3.5057255388210242</v>
      </c>
      <c r="O174" s="110">
        <v>4.0446011943951623</v>
      </c>
      <c r="P174" s="110">
        <v>4.5277624279446433</v>
      </c>
      <c r="Q174" s="110">
        <v>3.8149422580639762</v>
      </c>
      <c r="R174" s="110">
        <v>0</v>
      </c>
      <c r="S174" s="110">
        <v>0</v>
      </c>
      <c r="T174" s="110">
        <v>3.7161299378209915</v>
      </c>
      <c r="U174" s="110">
        <v>0</v>
      </c>
      <c r="V174" s="110">
        <v>3.5436198068105149</v>
      </c>
      <c r="W174" s="110">
        <v>3.3517176230296291</v>
      </c>
      <c r="DA174" s="60" t="s">
        <v>4757</v>
      </c>
    </row>
    <row r="175" spans="1:105" ht="12" customHeight="1" x14ac:dyDescent="0.25">
      <c r="A175" s="121" t="s">
        <v>54</v>
      </c>
      <c r="B175" s="122"/>
      <c r="C175" s="123">
        <v>4.4298919533198795</v>
      </c>
      <c r="D175" s="123">
        <v>4.5843870007968679</v>
      </c>
      <c r="E175" s="123">
        <v>4.3567502318674318</v>
      </c>
      <c r="F175" s="123">
        <v>4.3182744483714268</v>
      </c>
      <c r="G175" s="123">
        <v>4.7267295306483383</v>
      </c>
      <c r="H175" s="123">
        <v>0</v>
      </c>
      <c r="I175" s="123">
        <v>4.2412339775363987</v>
      </c>
      <c r="J175" s="123">
        <v>0</v>
      </c>
      <c r="K175" s="123">
        <v>4.5718144494766388</v>
      </c>
      <c r="L175" s="123">
        <v>3.6404147969759824</v>
      </c>
      <c r="M175" s="123">
        <v>4.8166272903901328</v>
      </c>
      <c r="N175" s="123">
        <v>4.7584944250395571</v>
      </c>
      <c r="O175" s="123">
        <v>4.8147972832461816</v>
      </c>
      <c r="P175" s="123">
        <v>5.0743945291706583</v>
      </c>
      <c r="Q175" s="123">
        <v>3.5137883444043534</v>
      </c>
      <c r="R175" s="123">
        <v>0</v>
      </c>
      <c r="S175" s="123">
        <v>0</v>
      </c>
      <c r="T175" s="123">
        <v>3.6416253367606144</v>
      </c>
      <c r="U175" s="123">
        <v>4.0015231871995658</v>
      </c>
      <c r="V175" s="123">
        <v>2.4458922131733707</v>
      </c>
      <c r="W175" s="123">
        <v>2.0359353926611194</v>
      </c>
      <c r="DA175" s="130" t="s">
        <v>4758</v>
      </c>
    </row>
    <row r="176" spans="1:105" ht="12" customHeight="1" x14ac:dyDescent="0.25">
      <c r="A176" s="97" t="s">
        <v>50</v>
      </c>
      <c r="B176" s="98"/>
      <c r="C176" s="99">
        <v>5.8237567831064334</v>
      </c>
      <c r="D176" s="99">
        <v>0</v>
      </c>
      <c r="E176" s="99">
        <v>0</v>
      </c>
      <c r="F176" s="99">
        <v>3.9920590880234439</v>
      </c>
      <c r="G176" s="99">
        <v>5.3011845007806224</v>
      </c>
      <c r="H176" s="99">
        <v>0</v>
      </c>
      <c r="I176" s="99">
        <v>0</v>
      </c>
      <c r="J176" s="99">
        <v>0</v>
      </c>
      <c r="K176" s="99">
        <v>6.0214639491020794</v>
      </c>
      <c r="L176" s="99">
        <v>5.2282163937702499</v>
      </c>
      <c r="M176" s="99">
        <v>3.4453696579620434</v>
      </c>
      <c r="N176" s="99">
        <v>2.7302225631937471</v>
      </c>
      <c r="O176" s="99">
        <v>3.9110700428774816</v>
      </c>
      <c r="P176" s="99">
        <v>4.7163622162549892</v>
      </c>
      <c r="Q176" s="99">
        <v>0</v>
      </c>
      <c r="R176" s="99">
        <v>0</v>
      </c>
      <c r="S176" s="99">
        <v>0</v>
      </c>
      <c r="T176" s="99">
        <v>3.2022617683090449</v>
      </c>
      <c r="U176" s="99">
        <v>3.9505790742538545</v>
      </c>
      <c r="V176" s="99">
        <v>3.1033692249488576</v>
      </c>
      <c r="W176" s="99">
        <v>1.5844692089132586</v>
      </c>
      <c r="DA176" s="63" t="s">
        <v>4759</v>
      </c>
    </row>
    <row r="177" spans="1:105" ht="12" customHeight="1" x14ac:dyDescent="0.25">
      <c r="A177" s="109" t="s">
        <v>120</v>
      </c>
      <c r="B177" s="33"/>
      <c r="C177" s="110">
        <v>4.338324190779157</v>
      </c>
      <c r="D177" s="110">
        <v>4.5843870007968679</v>
      </c>
      <c r="E177" s="110">
        <v>4.3567502318674318</v>
      </c>
      <c r="F177" s="110">
        <v>4.3641209314473599</v>
      </c>
      <c r="G177" s="110">
        <v>4.2115437241011326</v>
      </c>
      <c r="H177" s="110">
        <v>0</v>
      </c>
      <c r="I177" s="110">
        <v>4.2412339775363987</v>
      </c>
      <c r="J177" s="110">
        <v>0</v>
      </c>
      <c r="K177" s="110">
        <v>4.2154422808187171</v>
      </c>
      <c r="L177" s="110">
        <v>3.6304910369960184</v>
      </c>
      <c r="M177" s="110">
        <v>4.839045671301764</v>
      </c>
      <c r="N177" s="110">
        <v>4.8232511093402222</v>
      </c>
      <c r="O177" s="110">
        <v>4.8767166047722581</v>
      </c>
      <c r="P177" s="110">
        <v>5.1088634785507381</v>
      </c>
      <c r="Q177" s="110">
        <v>3.5137883444043534</v>
      </c>
      <c r="R177" s="110">
        <v>0</v>
      </c>
      <c r="S177" s="110">
        <v>0</v>
      </c>
      <c r="T177" s="110">
        <v>3.6792850711993212</v>
      </c>
      <c r="U177" s="110">
        <v>4.0067482244247676</v>
      </c>
      <c r="V177" s="110">
        <v>2.383986910116588</v>
      </c>
      <c r="W177" s="110">
        <v>2.0372750549274334</v>
      </c>
      <c r="DA177" s="60" t="s">
        <v>4760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4761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45.358277444394972</v>
      </c>
      <c r="L3" s="118">
        <f t="shared" si="0"/>
        <v>49.58201818293125</v>
      </c>
      <c r="M3" s="118">
        <f t="shared" si="0"/>
        <v>42.360052684288547</v>
      </c>
      <c r="N3" s="118">
        <f t="shared" si="0"/>
        <v>34.572361524103165</v>
      </c>
      <c r="O3" s="118">
        <f t="shared" si="0"/>
        <v>44.507103404994254</v>
      </c>
      <c r="P3" s="118">
        <f t="shared" si="0"/>
        <v>32.819752717938719</v>
      </c>
      <c r="Q3" s="118">
        <f t="shared" si="0"/>
        <v>38.185270156092912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19.033297978689436</v>
      </c>
      <c r="W3" s="118">
        <f t="shared" ref="W3" si="2">W4+W7+W9+W19</f>
        <v>19.344012514560365</v>
      </c>
      <c r="DA3" s="129" t="s">
        <v>4762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44.918984944444816</v>
      </c>
      <c r="L4" s="123">
        <f t="shared" si="3"/>
        <v>49.423660482573155</v>
      </c>
      <c r="M4" s="123">
        <f t="shared" si="3"/>
        <v>42.294529759257415</v>
      </c>
      <c r="N4" s="123">
        <f t="shared" si="3"/>
        <v>34.542192632664815</v>
      </c>
      <c r="O4" s="123">
        <f t="shared" si="3"/>
        <v>44.415092535186311</v>
      </c>
      <c r="P4" s="123">
        <f t="shared" si="3"/>
        <v>32.604775516402889</v>
      </c>
      <c r="Q4" s="123">
        <f t="shared" si="3"/>
        <v>38.185270156092912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19.033297978689436</v>
      </c>
      <c r="W4" s="123">
        <f t="shared" ref="W4" si="5">SUM(W5:W6)</f>
        <v>19.344012514560365</v>
      </c>
      <c r="DA4" s="130" t="s">
        <v>4763</v>
      </c>
    </row>
    <row r="5" spans="1:105" ht="12" customHeight="1" x14ac:dyDescent="0.25">
      <c r="A5" s="97" t="s">
        <v>51</v>
      </c>
      <c r="B5" s="98"/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44.918984944444816</v>
      </c>
      <c r="L5" s="99">
        <v>49.423660482573155</v>
      </c>
      <c r="M5" s="99">
        <v>42.294529759257415</v>
      </c>
      <c r="N5" s="99">
        <v>34.542192632664815</v>
      </c>
      <c r="O5" s="99">
        <v>44.415092535186311</v>
      </c>
      <c r="P5" s="99">
        <v>32.604775516402889</v>
      </c>
      <c r="Q5" s="99">
        <v>38.185270156092912</v>
      </c>
      <c r="R5" s="99">
        <v>0</v>
      </c>
      <c r="S5" s="99">
        <v>0</v>
      </c>
      <c r="T5" s="99">
        <v>0</v>
      </c>
      <c r="U5" s="99">
        <v>0</v>
      </c>
      <c r="V5" s="99">
        <v>19.033297978689436</v>
      </c>
      <c r="W5" s="99">
        <v>19.344012514560365</v>
      </c>
      <c r="DA5" s="63" t="s">
        <v>4764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4765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4766</v>
      </c>
    </row>
    <row r="8" spans="1:105" ht="12" customHeight="1" x14ac:dyDescent="0.25">
      <c r="A8" s="97" t="s">
        <v>53</v>
      </c>
      <c r="B8" s="98"/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4767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0.15835770035809754</v>
      </c>
      <c r="M9" s="123">
        <v>6.5522925031132592E-2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DA9" s="130" t="s">
        <v>4768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4769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3.6422271082362436</v>
      </c>
      <c r="M11" s="99">
        <v>1.8346419008717125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4770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4771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4772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4773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4774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4775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4776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4777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0.43929249995015385</v>
      </c>
      <c r="L19" s="123">
        <v>0</v>
      </c>
      <c r="M19" s="123">
        <v>0</v>
      </c>
      <c r="N19" s="123">
        <v>3.0168891438353992E-2</v>
      </c>
      <c r="O19" s="123">
        <v>9.2010869807940501E-2</v>
      </c>
      <c r="P19" s="123">
        <v>0.21497720153583066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DA19" s="130" t="s">
        <v>4778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4779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2.1964624997507691</v>
      </c>
      <c r="L21" s="99">
        <v>0</v>
      </c>
      <c r="M21" s="99">
        <v>0</v>
      </c>
      <c r="N21" s="99">
        <v>0.99557341746568162</v>
      </c>
      <c r="O21" s="99">
        <v>1.4261684820230778</v>
      </c>
      <c r="P21" s="99">
        <v>1.7198176122866453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4780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4781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0</v>
      </c>
      <c r="D24" s="118">
        <f t="shared" si="7"/>
        <v>0</v>
      </c>
      <c r="E24" s="118">
        <f t="shared" si="7"/>
        <v>0</v>
      </c>
      <c r="F24" s="118">
        <f t="shared" si="7"/>
        <v>0</v>
      </c>
      <c r="G24" s="118">
        <f t="shared" si="7"/>
        <v>0</v>
      </c>
      <c r="H24" s="118">
        <f t="shared" si="7"/>
        <v>0</v>
      </c>
      <c r="I24" s="118">
        <f t="shared" si="7"/>
        <v>0</v>
      </c>
      <c r="J24" s="118">
        <f t="shared" si="7"/>
        <v>0</v>
      </c>
      <c r="K24" s="118">
        <f t="shared" si="7"/>
        <v>0</v>
      </c>
      <c r="L24" s="118">
        <f t="shared" si="7"/>
        <v>0</v>
      </c>
      <c r="M24" s="118">
        <f t="shared" si="7"/>
        <v>0</v>
      </c>
      <c r="N24" s="118">
        <f t="shared" si="7"/>
        <v>1.9540814988513506</v>
      </c>
      <c r="O24" s="118">
        <f t="shared" si="7"/>
        <v>3.4279178922887348</v>
      </c>
      <c r="P24" s="118">
        <f t="shared" si="7"/>
        <v>0</v>
      </c>
      <c r="Q24" s="118">
        <f t="shared" si="7"/>
        <v>0</v>
      </c>
      <c r="R24" s="118">
        <f t="shared" ref="R24:V24" si="8">R25+R28+R30+R39</f>
        <v>23.779012088745002</v>
      </c>
      <c r="S24" s="118">
        <f t="shared" si="8"/>
        <v>15.68295201433919</v>
      </c>
      <c r="T24" s="118">
        <f t="shared" si="8"/>
        <v>17.347482247870762</v>
      </c>
      <c r="U24" s="118">
        <f t="shared" si="8"/>
        <v>27.153823312030166</v>
      </c>
      <c r="V24" s="118">
        <f t="shared" si="8"/>
        <v>0</v>
      </c>
      <c r="W24" s="118">
        <f t="shared" ref="W24" si="9">W25+W28+W30+W39</f>
        <v>0</v>
      </c>
      <c r="DA24" s="129" t="s">
        <v>4782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0</v>
      </c>
      <c r="D25" s="123">
        <f t="shared" si="10"/>
        <v>0</v>
      </c>
      <c r="E25" s="123">
        <f t="shared" si="10"/>
        <v>0</v>
      </c>
      <c r="F25" s="123">
        <f t="shared" si="10"/>
        <v>0</v>
      </c>
      <c r="G25" s="123">
        <f t="shared" si="10"/>
        <v>0</v>
      </c>
      <c r="H25" s="123">
        <f t="shared" si="10"/>
        <v>0</v>
      </c>
      <c r="I25" s="123">
        <f t="shared" si="10"/>
        <v>0</v>
      </c>
      <c r="J25" s="123">
        <f t="shared" si="10"/>
        <v>0</v>
      </c>
      <c r="K25" s="123">
        <f t="shared" si="10"/>
        <v>0</v>
      </c>
      <c r="L25" s="123">
        <f t="shared" si="10"/>
        <v>0</v>
      </c>
      <c r="M25" s="123">
        <f t="shared" si="10"/>
        <v>0</v>
      </c>
      <c r="N25" s="123">
        <f t="shared" si="10"/>
        <v>1.9016828979321043</v>
      </c>
      <c r="O25" s="123">
        <f t="shared" si="10"/>
        <v>3.285301044086427</v>
      </c>
      <c r="P25" s="123">
        <f t="shared" si="10"/>
        <v>0</v>
      </c>
      <c r="Q25" s="123">
        <f t="shared" si="10"/>
        <v>0</v>
      </c>
      <c r="R25" s="123">
        <f t="shared" ref="R25:V25" si="11">SUM(R26:R27)</f>
        <v>23.779012088745002</v>
      </c>
      <c r="S25" s="123">
        <f t="shared" si="11"/>
        <v>15.68295201433919</v>
      </c>
      <c r="T25" s="123">
        <f t="shared" si="11"/>
        <v>17.347482247870762</v>
      </c>
      <c r="U25" s="123">
        <f t="shared" si="11"/>
        <v>27.153823312030166</v>
      </c>
      <c r="V25" s="123">
        <f t="shared" si="11"/>
        <v>0</v>
      </c>
      <c r="W25" s="123">
        <f t="shared" ref="W25" si="12">SUM(W26:W27)</f>
        <v>0</v>
      </c>
      <c r="DA25" s="130" t="s">
        <v>4783</v>
      </c>
    </row>
    <row r="26" spans="1:105" ht="12" customHeight="1" x14ac:dyDescent="0.25">
      <c r="A26" s="97" t="s">
        <v>74</v>
      </c>
      <c r="B26" s="98"/>
      <c r="C26" s="99">
        <v>0</v>
      </c>
      <c r="D26" s="99">
        <v>0</v>
      </c>
      <c r="E26" s="99">
        <v>0</v>
      </c>
      <c r="F26" s="99">
        <v>0</v>
      </c>
      <c r="G26" s="99">
        <v>0</v>
      </c>
      <c r="H26" s="99">
        <v>0</v>
      </c>
      <c r="I26" s="99">
        <v>0</v>
      </c>
      <c r="J26" s="99">
        <v>0</v>
      </c>
      <c r="K26" s="99">
        <v>0</v>
      </c>
      <c r="L26" s="99">
        <v>0</v>
      </c>
      <c r="M26" s="99">
        <v>0</v>
      </c>
      <c r="N26" s="99">
        <v>1.9016828979321043</v>
      </c>
      <c r="O26" s="99">
        <v>3.285301044086427</v>
      </c>
      <c r="P26" s="99">
        <v>0</v>
      </c>
      <c r="Q26" s="99">
        <v>0</v>
      </c>
      <c r="R26" s="99">
        <v>23.779012088745002</v>
      </c>
      <c r="S26" s="99">
        <v>15.68295201433919</v>
      </c>
      <c r="T26" s="99">
        <v>17.347482247870762</v>
      </c>
      <c r="U26" s="99">
        <v>27.153823312030166</v>
      </c>
      <c r="V26" s="99">
        <v>0</v>
      </c>
      <c r="W26" s="99">
        <v>0</v>
      </c>
      <c r="DA26" s="63" t="s">
        <v>4784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4785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4786</v>
      </c>
    </row>
    <row r="29" spans="1:105" ht="12" customHeight="1" x14ac:dyDescent="0.25">
      <c r="A29" s="97" t="s">
        <v>53</v>
      </c>
      <c r="B29" s="98"/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4787</v>
      </c>
    </row>
    <row r="30" spans="1:105" ht="12" customHeight="1" x14ac:dyDescent="0.25">
      <c r="A30" s="121" t="s">
        <v>55</v>
      </c>
      <c r="B30" s="122"/>
      <c r="C30" s="123">
        <v>0</v>
      </c>
      <c r="D30" s="123">
        <v>0</v>
      </c>
      <c r="E30" s="123">
        <v>0</v>
      </c>
      <c r="F30" s="123">
        <v>0</v>
      </c>
      <c r="G30" s="123">
        <v>0</v>
      </c>
      <c r="H30" s="123">
        <v>0</v>
      </c>
      <c r="I30" s="123">
        <v>0</v>
      </c>
      <c r="J30" s="123">
        <v>0</v>
      </c>
      <c r="K30" s="123">
        <v>0</v>
      </c>
      <c r="L30" s="123">
        <v>0</v>
      </c>
      <c r="M30" s="123">
        <v>0</v>
      </c>
      <c r="N30" s="123">
        <v>0</v>
      </c>
      <c r="O30" s="123">
        <v>0</v>
      </c>
      <c r="P30" s="123">
        <v>0</v>
      </c>
      <c r="Q30" s="123">
        <v>0</v>
      </c>
      <c r="R30" s="123">
        <v>0</v>
      </c>
      <c r="S30" s="123">
        <v>0</v>
      </c>
      <c r="T30" s="123">
        <v>0</v>
      </c>
      <c r="U30" s="123">
        <v>0</v>
      </c>
      <c r="V30" s="123">
        <v>0</v>
      </c>
      <c r="W30" s="123">
        <v>0</v>
      </c>
      <c r="DA30" s="130" t="s">
        <v>4788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DA31" s="63" t="s">
        <v>4789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4790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4791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4792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4793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4794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4795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4796</v>
      </c>
    </row>
    <row r="39" spans="1:105" ht="12" customHeight="1" x14ac:dyDescent="0.25">
      <c r="A39" s="121" t="s">
        <v>54</v>
      </c>
      <c r="B39" s="122"/>
      <c r="C39" s="123">
        <v>0</v>
      </c>
      <c r="D39" s="123">
        <v>0</v>
      </c>
      <c r="E39" s="123">
        <v>0</v>
      </c>
      <c r="F39" s="123">
        <v>0</v>
      </c>
      <c r="G39" s="123">
        <v>0</v>
      </c>
      <c r="H39" s="123">
        <v>0</v>
      </c>
      <c r="I39" s="123">
        <v>0</v>
      </c>
      <c r="J39" s="123">
        <v>0</v>
      </c>
      <c r="K39" s="123">
        <v>0</v>
      </c>
      <c r="L39" s="123">
        <v>0</v>
      </c>
      <c r="M39" s="123">
        <v>0</v>
      </c>
      <c r="N39" s="123">
        <v>5.2398600919246398E-2</v>
      </c>
      <c r="O39" s="123">
        <v>0.14261684820230777</v>
      </c>
      <c r="P39" s="123">
        <v>0</v>
      </c>
      <c r="Q39" s="123">
        <v>0</v>
      </c>
      <c r="R39" s="123">
        <v>0</v>
      </c>
      <c r="S39" s="123">
        <v>0</v>
      </c>
      <c r="T39" s="123">
        <v>0</v>
      </c>
      <c r="U39" s="123">
        <v>0</v>
      </c>
      <c r="V39" s="123">
        <v>0</v>
      </c>
      <c r="W39" s="123">
        <v>0</v>
      </c>
      <c r="DA39" s="130" t="s">
        <v>4797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0.99557341746568162</v>
      </c>
      <c r="O40" s="99">
        <v>1.4261684820230778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DA40" s="63" t="s">
        <v>4798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4799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55.787950713046101</v>
      </c>
      <c r="D43" s="118">
        <f t="shared" si="14"/>
        <v>51.799283870656879</v>
      </c>
      <c r="E43" s="118">
        <f t="shared" si="14"/>
        <v>52.88131267510078</v>
      </c>
      <c r="F43" s="118">
        <f t="shared" si="14"/>
        <v>55.414313065563356</v>
      </c>
      <c r="G43" s="118">
        <f t="shared" si="14"/>
        <v>53.125574074869164</v>
      </c>
      <c r="H43" s="118">
        <f t="shared" si="14"/>
        <v>50.646411169938901</v>
      </c>
      <c r="I43" s="118">
        <f t="shared" si="14"/>
        <v>48.853180647023414</v>
      </c>
      <c r="J43" s="118">
        <f t="shared" si="14"/>
        <v>48.426686024785234</v>
      </c>
      <c r="K43" s="118">
        <f t="shared" si="14"/>
        <v>49.089868257741216</v>
      </c>
      <c r="L43" s="118">
        <f t="shared" si="14"/>
        <v>42.921569611241452</v>
      </c>
      <c r="M43" s="118">
        <f t="shared" si="14"/>
        <v>36.963742358863996</v>
      </c>
      <c r="N43" s="118">
        <f t="shared" si="14"/>
        <v>38.961643199385378</v>
      </c>
      <c r="O43" s="118">
        <f t="shared" si="14"/>
        <v>34.784773647050429</v>
      </c>
      <c r="P43" s="118">
        <f t="shared" si="14"/>
        <v>27.008415728780204</v>
      </c>
      <c r="Q43" s="118">
        <f t="shared" si="14"/>
        <v>31.792775163663883</v>
      </c>
      <c r="R43" s="118">
        <f t="shared" ref="R43:V43" si="15">R44+R47+R49+R58</f>
        <v>30.903476317097844</v>
      </c>
      <c r="S43" s="118">
        <f t="shared" si="15"/>
        <v>27.024706000185258</v>
      </c>
      <c r="T43" s="118">
        <f t="shared" si="15"/>
        <v>24.487071354659474</v>
      </c>
      <c r="U43" s="118">
        <f t="shared" si="15"/>
        <v>19.048417027017162</v>
      </c>
      <c r="V43" s="118">
        <f t="shared" si="15"/>
        <v>20.795662253072891</v>
      </c>
      <c r="W43" s="118">
        <f t="shared" ref="W43" si="16">W44+W47+W49+W58</f>
        <v>18.488684988532995</v>
      </c>
      <c r="DA43" s="129" t="s">
        <v>4800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53.738851913170492</v>
      </c>
      <c r="D44" s="123">
        <f t="shared" si="17"/>
        <v>49.388077990355633</v>
      </c>
      <c r="E44" s="123">
        <f t="shared" si="17"/>
        <v>50.448112987971719</v>
      </c>
      <c r="F44" s="123">
        <f t="shared" si="17"/>
        <v>52.969079996850823</v>
      </c>
      <c r="G44" s="123">
        <f t="shared" si="17"/>
        <v>49.963599119932347</v>
      </c>
      <c r="H44" s="123">
        <f t="shared" si="17"/>
        <v>48.388821902220513</v>
      </c>
      <c r="I44" s="123">
        <f t="shared" si="17"/>
        <v>45.42322259146836</v>
      </c>
      <c r="J44" s="123">
        <f t="shared" si="17"/>
        <v>45.22503027876823</v>
      </c>
      <c r="K44" s="123">
        <f t="shared" si="17"/>
        <v>45.305745379798992</v>
      </c>
      <c r="L44" s="123">
        <f t="shared" si="17"/>
        <v>39.68519501127642</v>
      </c>
      <c r="M44" s="123">
        <f t="shared" si="17"/>
        <v>34.894591167037561</v>
      </c>
      <c r="N44" s="123">
        <f t="shared" si="17"/>
        <v>37.258266265429391</v>
      </c>
      <c r="O44" s="123">
        <f t="shared" si="17"/>
        <v>33.509456232439248</v>
      </c>
      <c r="P44" s="123">
        <f t="shared" si="17"/>
        <v>26.402775258476954</v>
      </c>
      <c r="Q44" s="123">
        <f t="shared" si="17"/>
        <v>28.875288319228765</v>
      </c>
      <c r="R44" s="123">
        <f t="shared" ref="R44:V44" si="18">SUM(R45:R46)</f>
        <v>28.027498328337789</v>
      </c>
      <c r="S44" s="123">
        <f t="shared" si="18"/>
        <v>25.295141587804842</v>
      </c>
      <c r="T44" s="123">
        <f t="shared" si="18"/>
        <v>22.821239191958423</v>
      </c>
      <c r="U44" s="123">
        <f t="shared" si="18"/>
        <v>17.409754749235312</v>
      </c>
      <c r="V44" s="123">
        <f t="shared" si="18"/>
        <v>19.694788985638013</v>
      </c>
      <c r="W44" s="123">
        <f t="shared" ref="W44" si="19">SUM(W45:W46)</f>
        <v>16.824883701404143</v>
      </c>
      <c r="DA44" s="130" t="s">
        <v>4801</v>
      </c>
    </row>
    <row r="45" spans="1:105" ht="12" customHeight="1" x14ac:dyDescent="0.25">
      <c r="A45" s="97" t="s">
        <v>216</v>
      </c>
      <c r="B45" s="98"/>
      <c r="C45" s="99">
        <v>53.738851913170492</v>
      </c>
      <c r="D45" s="99">
        <v>49.388077990355633</v>
      </c>
      <c r="E45" s="99">
        <v>50.448112987971719</v>
      </c>
      <c r="F45" s="99">
        <v>52.969079996850823</v>
      </c>
      <c r="G45" s="99">
        <v>49.963599119932347</v>
      </c>
      <c r="H45" s="99">
        <v>48.388821902220513</v>
      </c>
      <c r="I45" s="99">
        <v>45.42322259146836</v>
      </c>
      <c r="J45" s="99">
        <v>45.22503027876823</v>
      </c>
      <c r="K45" s="99">
        <v>45.305745379798992</v>
      </c>
      <c r="L45" s="99">
        <v>39.68519501127642</v>
      </c>
      <c r="M45" s="99">
        <v>34.894591167037561</v>
      </c>
      <c r="N45" s="99">
        <v>37.258266265429391</v>
      </c>
      <c r="O45" s="99">
        <v>33.509456232439248</v>
      </c>
      <c r="P45" s="99">
        <v>26.402775258476954</v>
      </c>
      <c r="Q45" s="99">
        <v>28.875288319228765</v>
      </c>
      <c r="R45" s="99">
        <v>28.027498328337789</v>
      </c>
      <c r="S45" s="99">
        <v>25.295141587804842</v>
      </c>
      <c r="T45" s="99">
        <v>22.821239191958423</v>
      </c>
      <c r="U45" s="99">
        <v>17.409754749235312</v>
      </c>
      <c r="V45" s="99">
        <v>19.694788985638013</v>
      </c>
      <c r="W45" s="99">
        <v>16.824883701404143</v>
      </c>
      <c r="DA45" s="63" t="s">
        <v>4802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4803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4804</v>
      </c>
    </row>
    <row r="48" spans="1:105" ht="12" customHeight="1" x14ac:dyDescent="0.25">
      <c r="A48" s="97" t="s">
        <v>53</v>
      </c>
      <c r="B48" s="98"/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4805</v>
      </c>
    </row>
    <row r="49" spans="1:105" ht="12" customHeight="1" x14ac:dyDescent="0.25">
      <c r="A49" s="121" t="s">
        <v>55</v>
      </c>
      <c r="B49" s="122"/>
      <c r="C49" s="123">
        <v>1.9169966985184079</v>
      </c>
      <c r="D49" s="123">
        <v>2.4106359743516874</v>
      </c>
      <c r="E49" s="123">
        <v>2.4328373731879305</v>
      </c>
      <c r="F49" s="123">
        <v>2.2680546196358677</v>
      </c>
      <c r="G49" s="123">
        <v>2.2461136426916788</v>
      </c>
      <c r="H49" s="123">
        <v>1.7549498453023515</v>
      </c>
      <c r="I49" s="123">
        <v>3.4299580555550531</v>
      </c>
      <c r="J49" s="123">
        <v>3.1762360866653356</v>
      </c>
      <c r="K49" s="123">
        <v>3.3500393799677584</v>
      </c>
      <c r="L49" s="123">
        <v>3.2245736908424165</v>
      </c>
      <c r="M49" s="123">
        <v>2.0494728747901996</v>
      </c>
      <c r="N49" s="123">
        <v>1.6724519566397167</v>
      </c>
      <c r="O49" s="123">
        <v>1.184511090554961</v>
      </c>
      <c r="P49" s="123">
        <v>0.45466179141932639</v>
      </c>
      <c r="Q49" s="123">
        <v>2.8944865875592347</v>
      </c>
      <c r="R49" s="123">
        <v>2.7793088573954314</v>
      </c>
      <c r="S49" s="123">
        <v>1.6258921502175643</v>
      </c>
      <c r="T49" s="123">
        <v>1.5705933650769961</v>
      </c>
      <c r="U49" s="123">
        <v>1.5048974180517205</v>
      </c>
      <c r="V49" s="123">
        <v>1.0025336894919541</v>
      </c>
      <c r="W49" s="123">
        <v>1.6627429983313682</v>
      </c>
      <c r="DA49" s="130" t="s">
        <v>4806</v>
      </c>
    </row>
    <row r="50" spans="1:105" ht="12" customHeight="1" x14ac:dyDescent="0.25">
      <c r="A50" s="97" t="s">
        <v>138</v>
      </c>
      <c r="B50" s="98"/>
      <c r="C50" s="99">
        <v>4.1403132496933654</v>
      </c>
      <c r="D50" s="99">
        <v>4.1149190175786279</v>
      </c>
      <c r="E50" s="99">
        <v>4.04176336220808</v>
      </c>
      <c r="F50" s="99">
        <v>3.9155967285106241</v>
      </c>
      <c r="G50" s="99">
        <v>3.6595271119007635</v>
      </c>
      <c r="H50" s="99">
        <v>3.7505619992609529</v>
      </c>
      <c r="I50" s="99">
        <v>3.5857598039018441</v>
      </c>
      <c r="J50" s="99">
        <v>3.542279909589531</v>
      </c>
      <c r="K50" s="99">
        <v>3.3853430242516058</v>
      </c>
      <c r="L50" s="99">
        <v>3.2945990340973346</v>
      </c>
      <c r="M50" s="99">
        <v>3.3849242500496426</v>
      </c>
      <c r="N50" s="99">
        <v>3.4156725624924915</v>
      </c>
      <c r="O50" s="99">
        <v>3.3065961589329098</v>
      </c>
      <c r="P50" s="99">
        <v>3.0654404791398497</v>
      </c>
      <c r="Q50" s="99">
        <v>2.919057431327527</v>
      </c>
      <c r="R50" s="99">
        <v>2.809214011284773</v>
      </c>
      <c r="S50" s="99">
        <v>2.0832094308938243</v>
      </c>
      <c r="T50" s="99">
        <v>2.5101757093062811</v>
      </c>
      <c r="U50" s="99">
        <v>2.672602403096175</v>
      </c>
      <c r="V50" s="99">
        <v>2.0730407000813948</v>
      </c>
      <c r="W50" s="99">
        <v>2.3425929313233138</v>
      </c>
      <c r="DA50" s="63" t="s">
        <v>4807</v>
      </c>
    </row>
    <row r="51" spans="1:105" ht="12" customHeight="1" x14ac:dyDescent="0.25">
      <c r="A51" s="97" t="s">
        <v>137</v>
      </c>
      <c r="B51" s="98"/>
      <c r="C51" s="99">
        <v>2.0610945792576643</v>
      </c>
      <c r="D51" s="99">
        <v>2.0586740576814364</v>
      </c>
      <c r="E51" s="99">
        <v>2.0178879635866185</v>
      </c>
      <c r="F51" s="99">
        <v>1.9790329343786854</v>
      </c>
      <c r="G51" s="99">
        <v>1.8475929383351646</v>
      </c>
      <c r="H51" s="99">
        <v>1.8439805204930535</v>
      </c>
      <c r="I51" s="99">
        <v>1.790511673859349</v>
      </c>
      <c r="J51" s="99">
        <v>1.7726272004424615</v>
      </c>
      <c r="K51" s="99">
        <v>1.598978623488909</v>
      </c>
      <c r="L51" s="99">
        <v>1.6259184498860648</v>
      </c>
      <c r="M51" s="99">
        <v>1.6991106040126021</v>
      </c>
      <c r="N51" s="99">
        <v>1.6128731997302146</v>
      </c>
      <c r="O51" s="99">
        <v>0</v>
      </c>
      <c r="P51" s="99">
        <v>0</v>
      </c>
      <c r="Q51" s="99">
        <v>1.3463917280730455</v>
      </c>
      <c r="R51" s="99">
        <v>1.2893579680101692</v>
      </c>
      <c r="S51" s="99">
        <v>0</v>
      </c>
      <c r="T51" s="99">
        <v>0</v>
      </c>
      <c r="U51" s="99">
        <v>0</v>
      </c>
      <c r="V51" s="99">
        <v>1.0085631730670221</v>
      </c>
      <c r="W51" s="99">
        <v>1.1762515622716785</v>
      </c>
      <c r="DA51" s="63" t="s">
        <v>4808</v>
      </c>
    </row>
    <row r="52" spans="1:105" ht="12" customHeight="1" x14ac:dyDescent="0.25">
      <c r="A52" s="100" t="s">
        <v>216</v>
      </c>
      <c r="B52" s="101"/>
      <c r="C52" s="102">
        <v>2.0610945792576643</v>
      </c>
      <c r="D52" s="102">
        <v>2.0586740576814364</v>
      </c>
      <c r="E52" s="102">
        <v>2.0178879635866185</v>
      </c>
      <c r="F52" s="102">
        <v>1.9790329343786854</v>
      </c>
      <c r="G52" s="102">
        <v>1.8475929383351646</v>
      </c>
      <c r="H52" s="102">
        <v>1.8439805204930535</v>
      </c>
      <c r="I52" s="102">
        <v>1.790511673859349</v>
      </c>
      <c r="J52" s="102">
        <v>1.7726272004424615</v>
      </c>
      <c r="K52" s="102">
        <v>1.598978623488909</v>
      </c>
      <c r="L52" s="102">
        <v>1.6259184498860648</v>
      </c>
      <c r="M52" s="102">
        <v>1.6991106040126021</v>
      </c>
      <c r="N52" s="102">
        <v>1.6128731997302146</v>
      </c>
      <c r="O52" s="102">
        <v>0</v>
      </c>
      <c r="P52" s="102">
        <v>0</v>
      </c>
      <c r="Q52" s="102">
        <v>1.3463917280730455</v>
      </c>
      <c r="R52" s="102">
        <v>1.2893579680101692</v>
      </c>
      <c r="S52" s="102">
        <v>0</v>
      </c>
      <c r="T52" s="102">
        <v>0</v>
      </c>
      <c r="U52" s="102">
        <v>0</v>
      </c>
      <c r="V52" s="102">
        <v>1.0085631730670221</v>
      </c>
      <c r="W52" s="102">
        <v>1.1762515622716785</v>
      </c>
      <c r="DA52" s="131" t="s">
        <v>4809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4810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4811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4812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4813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4814</v>
      </c>
    </row>
    <row r="58" spans="1:105" ht="12" customHeight="1" x14ac:dyDescent="0.25">
      <c r="A58" s="121" t="s">
        <v>54</v>
      </c>
      <c r="B58" s="122"/>
      <c r="C58" s="123">
        <v>0.13210210135719699</v>
      </c>
      <c r="D58" s="123">
        <v>5.6990594956333909E-4</v>
      </c>
      <c r="E58" s="123">
        <v>3.6231394113098961E-4</v>
      </c>
      <c r="F58" s="123">
        <v>0.17717844907666538</v>
      </c>
      <c r="G58" s="123">
        <v>0.91586131224513778</v>
      </c>
      <c r="H58" s="123">
        <v>0.50263942241603632</v>
      </c>
      <c r="I58" s="123">
        <v>0</v>
      </c>
      <c r="J58" s="123">
        <v>2.5419659351670867E-2</v>
      </c>
      <c r="K58" s="123">
        <v>0.43408349797446039</v>
      </c>
      <c r="L58" s="123">
        <v>1.180090912261088E-2</v>
      </c>
      <c r="M58" s="123">
        <v>1.9678317036238024E-2</v>
      </c>
      <c r="N58" s="123">
        <v>3.0924977316265433E-2</v>
      </c>
      <c r="O58" s="123">
        <v>9.0806324056215013E-2</v>
      </c>
      <c r="P58" s="123">
        <v>0.15097867888392499</v>
      </c>
      <c r="Q58" s="123">
        <v>2.3000256875881506E-2</v>
      </c>
      <c r="R58" s="123">
        <v>9.6669131364623739E-2</v>
      </c>
      <c r="S58" s="123">
        <v>0.10367226216285139</v>
      </c>
      <c r="T58" s="123">
        <v>9.5238797624054197E-2</v>
      </c>
      <c r="U58" s="123">
        <v>0.13376485973013255</v>
      </c>
      <c r="V58" s="123">
        <v>9.8339577942924181E-2</v>
      </c>
      <c r="W58" s="123">
        <v>1.0582887974851316E-3</v>
      </c>
      <c r="DA58" s="130" t="s">
        <v>4815</v>
      </c>
    </row>
    <row r="59" spans="1:105" ht="12" customHeight="1" x14ac:dyDescent="0.25">
      <c r="A59" s="97" t="s">
        <v>50</v>
      </c>
      <c r="B59" s="98"/>
      <c r="C59" s="99">
        <v>2.1285604128289592</v>
      </c>
      <c r="D59" s="99">
        <v>1.2184589201664189</v>
      </c>
      <c r="E59" s="99">
        <v>0.77136638066787699</v>
      </c>
      <c r="F59" s="99">
        <v>1.4579586103759588</v>
      </c>
      <c r="G59" s="99">
        <v>1.9355831856727137</v>
      </c>
      <c r="H59" s="99">
        <v>2.051632102299251</v>
      </c>
      <c r="I59" s="99">
        <v>0</v>
      </c>
      <c r="J59" s="99">
        <v>0.96812588330792193</v>
      </c>
      <c r="K59" s="99">
        <v>2.1964624997507696</v>
      </c>
      <c r="L59" s="99">
        <v>1.9066897453818432</v>
      </c>
      <c r="M59" s="99">
        <v>1.2563512187802632</v>
      </c>
      <c r="N59" s="99">
        <v>0.99557341746568162</v>
      </c>
      <c r="O59" s="99">
        <v>1.4261684820230778</v>
      </c>
      <c r="P59" s="99">
        <v>1.7198176122866455</v>
      </c>
      <c r="Q59" s="99">
        <v>1.3951619231784711</v>
      </c>
      <c r="R59" s="99">
        <v>1.3796468262718145</v>
      </c>
      <c r="S59" s="99">
        <v>1.0560899673072883</v>
      </c>
      <c r="T59" s="99">
        <v>1.1637618477605947</v>
      </c>
      <c r="U59" s="99">
        <v>1.4336103444990296</v>
      </c>
      <c r="V59" s="99">
        <v>1.1246351732533075</v>
      </c>
      <c r="W59" s="99">
        <v>0.57347494059277637</v>
      </c>
      <c r="DA59" s="63" t="s">
        <v>4816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4817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37.394446004380221</v>
      </c>
      <c r="D62" s="118">
        <f t="shared" si="21"/>
        <v>35.048692669258443</v>
      </c>
      <c r="E62" s="118">
        <f t="shared" si="21"/>
        <v>35.737147083379774</v>
      </c>
      <c r="F62" s="118">
        <f t="shared" si="21"/>
        <v>37.011124499813818</v>
      </c>
      <c r="G62" s="118">
        <f t="shared" si="21"/>
        <v>35.988827962717515</v>
      </c>
      <c r="H62" s="118">
        <f t="shared" si="21"/>
        <v>32.801287300039498</v>
      </c>
      <c r="I62" s="118">
        <f t="shared" si="21"/>
        <v>31.661040620090439</v>
      </c>
      <c r="J62" s="118">
        <f t="shared" si="21"/>
        <v>32.025746301097655</v>
      </c>
      <c r="K62" s="118">
        <f t="shared" si="21"/>
        <v>28.900063076659197</v>
      </c>
      <c r="L62" s="118">
        <f t="shared" si="21"/>
        <v>31.622025456907384</v>
      </c>
      <c r="M62" s="118">
        <f t="shared" si="21"/>
        <v>28.278033043873293</v>
      </c>
      <c r="N62" s="118">
        <f t="shared" si="21"/>
        <v>24.599207174463082</v>
      </c>
      <c r="O62" s="118">
        <f t="shared" si="21"/>
        <v>25.479685913992913</v>
      </c>
      <c r="P62" s="118">
        <f t="shared" si="21"/>
        <v>22.149183368003253</v>
      </c>
      <c r="Q62" s="118">
        <f t="shared" si="21"/>
        <v>21.515749020921483</v>
      </c>
      <c r="R62" s="118">
        <f t="shared" ref="R62:V62" si="22">R63+R66+R68+R77</f>
        <v>21.057834268539754</v>
      </c>
      <c r="S62" s="118">
        <f t="shared" si="22"/>
        <v>21.40305535288276</v>
      </c>
      <c r="T62" s="118">
        <f t="shared" si="22"/>
        <v>17.782098817673891</v>
      </c>
      <c r="U62" s="118">
        <f t="shared" si="22"/>
        <v>16.740265362179692</v>
      </c>
      <c r="V62" s="118">
        <f t="shared" si="22"/>
        <v>15.672344705737483</v>
      </c>
      <c r="W62" s="118">
        <f t="shared" ref="W62" si="23">W63+W66+W68+W77</f>
        <v>13.263007407023043</v>
      </c>
      <c r="DA62" s="129" t="s">
        <v>4818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34.173890889590695</v>
      </c>
      <c r="D63" s="123">
        <f t="shared" si="24"/>
        <v>32.415797543777551</v>
      </c>
      <c r="E63" s="123">
        <f t="shared" si="24"/>
        <v>33.125946104576549</v>
      </c>
      <c r="F63" s="123">
        <f t="shared" si="24"/>
        <v>34.546687833079595</v>
      </c>
      <c r="G63" s="123">
        <f t="shared" si="24"/>
        <v>33.390476425157892</v>
      </c>
      <c r="H63" s="123">
        <f t="shared" si="24"/>
        <v>29.93618456255868</v>
      </c>
      <c r="I63" s="123">
        <f t="shared" si="24"/>
        <v>28.593389281801443</v>
      </c>
      <c r="J63" s="123">
        <f t="shared" si="24"/>
        <v>28.79341693700535</v>
      </c>
      <c r="K63" s="123">
        <f t="shared" si="24"/>
        <v>26.417552326818281</v>
      </c>
      <c r="L63" s="123">
        <f t="shared" si="24"/>
        <v>28.92414089047206</v>
      </c>
      <c r="M63" s="123">
        <f t="shared" si="24"/>
        <v>25.800628523757375</v>
      </c>
      <c r="N63" s="123">
        <f t="shared" si="24"/>
        <v>22.291338045665857</v>
      </c>
      <c r="O63" s="123">
        <f t="shared" si="24"/>
        <v>22.528294663887564</v>
      </c>
      <c r="P63" s="123">
        <f t="shared" si="24"/>
        <v>19.151787982465834</v>
      </c>
      <c r="Q63" s="123">
        <f t="shared" si="24"/>
        <v>19.284613829787542</v>
      </c>
      <c r="R63" s="123">
        <f t="shared" ref="R63:V63" si="25">SUM(R64:R65)</f>
        <v>18.567561357654736</v>
      </c>
      <c r="S63" s="123">
        <f t="shared" si="25"/>
        <v>19.045183255222693</v>
      </c>
      <c r="T63" s="123">
        <f t="shared" si="25"/>
        <v>15.692805726775719</v>
      </c>
      <c r="U63" s="123">
        <f t="shared" si="25"/>
        <v>14.131902168250718</v>
      </c>
      <c r="V63" s="123">
        <f t="shared" si="25"/>
        <v>13.810294005051871</v>
      </c>
      <c r="W63" s="123">
        <f t="shared" ref="W63" si="26">SUM(W64:W65)</f>
        <v>11.431328373401341</v>
      </c>
      <c r="DA63" s="130" t="s">
        <v>4819</v>
      </c>
    </row>
    <row r="64" spans="1:105" ht="12" customHeight="1" x14ac:dyDescent="0.25">
      <c r="A64" s="97" t="s">
        <v>217</v>
      </c>
      <c r="B64" s="98"/>
      <c r="C64" s="99">
        <v>34.173890889590695</v>
      </c>
      <c r="D64" s="99">
        <v>32.415797543777551</v>
      </c>
      <c r="E64" s="99">
        <v>33.125946104576549</v>
      </c>
      <c r="F64" s="99">
        <v>34.546687833079595</v>
      </c>
      <c r="G64" s="99">
        <v>33.390476425157892</v>
      </c>
      <c r="H64" s="99">
        <v>29.93618456255868</v>
      </c>
      <c r="I64" s="99">
        <v>28.593389281801443</v>
      </c>
      <c r="J64" s="99">
        <v>28.79341693700535</v>
      </c>
      <c r="K64" s="99">
        <v>26.417552326818281</v>
      </c>
      <c r="L64" s="99">
        <v>28.92414089047206</v>
      </c>
      <c r="M64" s="99">
        <v>25.800628523757375</v>
      </c>
      <c r="N64" s="99">
        <v>22.291338045665857</v>
      </c>
      <c r="O64" s="99">
        <v>22.528294663887564</v>
      </c>
      <c r="P64" s="99">
        <v>19.151787982465834</v>
      </c>
      <c r="Q64" s="99">
        <v>19.284613829787542</v>
      </c>
      <c r="R64" s="99">
        <v>18.567561357654736</v>
      </c>
      <c r="S64" s="99">
        <v>19.045183255222693</v>
      </c>
      <c r="T64" s="99">
        <v>15.692805726775719</v>
      </c>
      <c r="U64" s="99">
        <v>14.131902168250718</v>
      </c>
      <c r="V64" s="99">
        <v>13.810294005051871</v>
      </c>
      <c r="W64" s="99">
        <v>11.431328373401341</v>
      </c>
      <c r="DA64" s="63" t="s">
        <v>4820</v>
      </c>
    </row>
    <row r="65" spans="1:105" ht="12" customHeight="1" x14ac:dyDescent="0.25">
      <c r="A65" s="97" t="s">
        <v>53</v>
      </c>
      <c r="B65" s="98"/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4821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4822</v>
      </c>
    </row>
    <row r="67" spans="1:105" ht="12" customHeight="1" x14ac:dyDescent="0.25">
      <c r="A67" s="97" t="s">
        <v>53</v>
      </c>
      <c r="B67" s="98"/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4823</v>
      </c>
    </row>
    <row r="68" spans="1:105" ht="12" customHeight="1" x14ac:dyDescent="0.25">
      <c r="A68" s="121" t="s">
        <v>55</v>
      </c>
      <c r="B68" s="122"/>
      <c r="C68" s="123">
        <v>2.1512813099241539</v>
      </c>
      <c r="D68" s="123">
        <v>2.4450866466972747</v>
      </c>
      <c r="E68" s="123">
        <v>2.3491845336789017</v>
      </c>
      <c r="F68" s="123">
        <v>2.1783568354391978</v>
      </c>
      <c r="G68" s="123">
        <v>2.1504000917410528</v>
      </c>
      <c r="H68" s="123">
        <v>2.2684125914913138</v>
      </c>
      <c r="I68" s="123">
        <v>2.1950937124861234</v>
      </c>
      <c r="J68" s="123">
        <v>2.2077541966781924</v>
      </c>
      <c r="K68" s="123">
        <v>1.7319297463398569</v>
      </c>
      <c r="L68" s="123">
        <v>1.9678072084586176</v>
      </c>
      <c r="M68" s="123">
        <v>2.0754741807804504</v>
      </c>
      <c r="N68" s="123">
        <v>1.6816777743498224</v>
      </c>
      <c r="O68" s="123">
        <v>2.2354631317383626</v>
      </c>
      <c r="P68" s="123">
        <v>2.315737786459835</v>
      </c>
      <c r="Q68" s="123">
        <v>1.0727519265027912</v>
      </c>
      <c r="R68" s="123">
        <v>1.4517148296816562</v>
      </c>
      <c r="S68" s="123">
        <v>1.4184703794223852</v>
      </c>
      <c r="T68" s="123">
        <v>1.5668367273982886</v>
      </c>
      <c r="U68" s="123">
        <v>1.9083329933868296</v>
      </c>
      <c r="V68" s="123">
        <v>0.98526302839035829</v>
      </c>
      <c r="W68" s="123">
        <v>1.2506823825143223</v>
      </c>
      <c r="DA68" s="130" t="s">
        <v>4824</v>
      </c>
    </row>
    <row r="69" spans="1:105" ht="12" customHeight="1" x14ac:dyDescent="0.25">
      <c r="A69" s="97" t="s">
        <v>134</v>
      </c>
      <c r="B69" s="98"/>
      <c r="C69" s="99">
        <v>2.7774190443575968</v>
      </c>
      <c r="D69" s="99">
        <v>2.8174652021950104</v>
      </c>
      <c r="E69" s="99">
        <v>2.7664491657901946</v>
      </c>
      <c r="F69" s="99">
        <v>2.6768441137977734</v>
      </c>
      <c r="G69" s="99">
        <v>2.5908145104116889</v>
      </c>
      <c r="H69" s="99">
        <v>2.3458283920208447</v>
      </c>
      <c r="I69" s="99">
        <v>2.3495234555405</v>
      </c>
      <c r="J69" s="99">
        <v>2.3704437269693246</v>
      </c>
      <c r="K69" s="99">
        <v>1.9657717823046796</v>
      </c>
      <c r="L69" s="99">
        <v>2.4145155555912141</v>
      </c>
      <c r="M69" s="99">
        <v>2.403699508747652</v>
      </c>
      <c r="N69" s="99">
        <v>1.9319976726205439</v>
      </c>
      <c r="O69" s="99">
        <v>2.2380861450932916</v>
      </c>
      <c r="P69" s="99">
        <v>2.3921996401672088</v>
      </c>
      <c r="Q69" s="99">
        <v>1.8303597030360941</v>
      </c>
      <c r="R69" s="99">
        <v>1.7140003552894549</v>
      </c>
      <c r="S69" s="99">
        <v>1.5844831833949191</v>
      </c>
      <c r="T69" s="99">
        <v>1.6556419800354665</v>
      </c>
      <c r="U69" s="99">
        <v>2.0224894602992358</v>
      </c>
      <c r="V69" s="99">
        <v>1.4778940521090376</v>
      </c>
      <c r="W69" s="99">
        <v>1.5456328797724526</v>
      </c>
      <c r="DA69" s="63" t="s">
        <v>4825</v>
      </c>
    </row>
    <row r="70" spans="1:105" ht="12" customHeight="1" x14ac:dyDescent="0.25">
      <c r="A70" s="97" t="s">
        <v>133</v>
      </c>
      <c r="B70" s="98"/>
      <c r="C70" s="99">
        <v>1.3828286793822129</v>
      </c>
      <c r="D70" s="99">
        <v>1.4097917055351226</v>
      </c>
      <c r="E70" s="99">
        <v>1.3818780398623831</v>
      </c>
      <c r="F70" s="99">
        <v>1.3529428952287859</v>
      </c>
      <c r="G70" s="99">
        <v>1.3097497464594423</v>
      </c>
      <c r="H70" s="99">
        <v>1.1523639920022408</v>
      </c>
      <c r="I70" s="99">
        <v>1.173902601453128</v>
      </c>
      <c r="J70" s="99">
        <v>1.1890281326562355</v>
      </c>
      <c r="K70" s="99">
        <v>0.92765809484006134</v>
      </c>
      <c r="L70" s="99">
        <v>1.213277191620608</v>
      </c>
      <c r="M70" s="99">
        <v>1.2178978486211716</v>
      </c>
      <c r="N70" s="99">
        <v>0.91289296707639056</v>
      </c>
      <c r="O70" s="99">
        <v>0</v>
      </c>
      <c r="P70" s="99">
        <v>0</v>
      </c>
      <c r="Q70" s="99">
        <v>0.85916950761026811</v>
      </c>
      <c r="R70" s="99">
        <v>0.79823165782101335</v>
      </c>
      <c r="S70" s="99">
        <v>0.71491669981604955</v>
      </c>
      <c r="T70" s="99">
        <v>0.78123993592970287</v>
      </c>
      <c r="U70" s="99">
        <v>1.0195833062088739</v>
      </c>
      <c r="V70" s="99">
        <v>0.72415698565165321</v>
      </c>
      <c r="W70" s="99">
        <v>0.77540733557559782</v>
      </c>
      <c r="DA70" s="63" t="s">
        <v>4826</v>
      </c>
    </row>
    <row r="71" spans="1:105" ht="12" customHeight="1" x14ac:dyDescent="0.25">
      <c r="A71" s="100" t="s">
        <v>217</v>
      </c>
      <c r="B71" s="101"/>
      <c r="C71" s="102">
        <v>1.3828286793822129</v>
      </c>
      <c r="D71" s="102">
        <v>1.4097917055351226</v>
      </c>
      <c r="E71" s="102">
        <v>1.3818780398623831</v>
      </c>
      <c r="F71" s="102">
        <v>1.3529428952287859</v>
      </c>
      <c r="G71" s="102">
        <v>1.3097497464594423</v>
      </c>
      <c r="H71" s="102">
        <v>1.1523639920022408</v>
      </c>
      <c r="I71" s="102">
        <v>1.173902601453128</v>
      </c>
      <c r="J71" s="102">
        <v>1.1890281326562355</v>
      </c>
      <c r="K71" s="102">
        <v>0.92765809484006134</v>
      </c>
      <c r="L71" s="102">
        <v>1.213277191620608</v>
      </c>
      <c r="M71" s="102">
        <v>1.2178978486211716</v>
      </c>
      <c r="N71" s="102">
        <v>0.91289296707639056</v>
      </c>
      <c r="O71" s="102">
        <v>0</v>
      </c>
      <c r="P71" s="102">
        <v>0</v>
      </c>
      <c r="Q71" s="102">
        <v>0.85916950761026811</v>
      </c>
      <c r="R71" s="102">
        <v>0.79823165782101335</v>
      </c>
      <c r="S71" s="102">
        <v>0.71491669981604955</v>
      </c>
      <c r="T71" s="102">
        <v>0.78123993592970287</v>
      </c>
      <c r="U71" s="102">
        <v>1.0195833062088739</v>
      </c>
      <c r="V71" s="102">
        <v>0.72415698565165321</v>
      </c>
      <c r="W71" s="102">
        <v>0.77540733557559782</v>
      </c>
      <c r="DA71" s="131" t="s">
        <v>4827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4828</v>
      </c>
    </row>
    <row r="73" spans="1:105" ht="12" customHeight="1" x14ac:dyDescent="0.25">
      <c r="A73" s="106" t="s">
        <v>122</v>
      </c>
      <c r="B73" s="101"/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4829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4830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4831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4832</v>
      </c>
    </row>
    <row r="77" spans="1:105" ht="12" customHeight="1" x14ac:dyDescent="0.25">
      <c r="A77" s="121" t="s">
        <v>54</v>
      </c>
      <c r="B77" s="122"/>
      <c r="C77" s="123">
        <v>1.0692738048653756</v>
      </c>
      <c r="D77" s="123">
        <v>0.18780847878361562</v>
      </c>
      <c r="E77" s="123">
        <v>0.26201644512432209</v>
      </c>
      <c r="F77" s="123">
        <v>0.28607983129502901</v>
      </c>
      <c r="G77" s="123">
        <v>0.44795144581856694</v>
      </c>
      <c r="H77" s="123">
        <v>0.5966901459895082</v>
      </c>
      <c r="I77" s="123">
        <v>0.87255762580287333</v>
      </c>
      <c r="J77" s="123">
        <v>1.0245751674141099</v>
      </c>
      <c r="K77" s="123">
        <v>0.75058100350105705</v>
      </c>
      <c r="L77" s="123">
        <v>0.73007735797670736</v>
      </c>
      <c r="M77" s="123">
        <v>0.4019303393354679</v>
      </c>
      <c r="N77" s="123">
        <v>0.62619135444740426</v>
      </c>
      <c r="O77" s="123">
        <v>0.71592811836698467</v>
      </c>
      <c r="P77" s="123">
        <v>0.68165759907758405</v>
      </c>
      <c r="Q77" s="123">
        <v>1.158383264631146</v>
      </c>
      <c r="R77" s="123">
        <v>1.0385580812033608</v>
      </c>
      <c r="S77" s="123">
        <v>0.93940171823768193</v>
      </c>
      <c r="T77" s="123">
        <v>0.52245636349988378</v>
      </c>
      <c r="U77" s="123">
        <v>0.70003020054214571</v>
      </c>
      <c r="V77" s="123">
        <v>0.87678767229525412</v>
      </c>
      <c r="W77" s="123">
        <v>0.58099665110738086</v>
      </c>
      <c r="DA77" s="130" t="s">
        <v>4833</v>
      </c>
    </row>
    <row r="78" spans="1:105" ht="12" customHeight="1" x14ac:dyDescent="0.25">
      <c r="A78" s="97" t="s">
        <v>192</v>
      </c>
      <c r="B78" s="98"/>
      <c r="C78" s="99">
        <v>1.7516509654992638</v>
      </c>
      <c r="D78" s="99">
        <v>1.4372456388921884</v>
      </c>
      <c r="E78" s="99">
        <v>1.3198882303044068</v>
      </c>
      <c r="F78" s="99">
        <v>1.3718525863496509</v>
      </c>
      <c r="G78" s="99">
        <v>1.3855800074623554</v>
      </c>
      <c r="H78" s="99">
        <v>1.3374495574909568</v>
      </c>
      <c r="I78" s="99">
        <v>1.2786456046731187</v>
      </c>
      <c r="J78" s="99">
        <v>1.3886831503615997</v>
      </c>
      <c r="K78" s="99">
        <v>1.4228608357532688</v>
      </c>
      <c r="L78" s="99">
        <v>1.4354496478305157</v>
      </c>
      <c r="M78" s="99">
        <v>1.3847101445827543</v>
      </c>
      <c r="N78" s="99">
        <v>1.7132430126630303</v>
      </c>
      <c r="O78" s="99">
        <v>1.4373309811685404</v>
      </c>
      <c r="P78" s="99">
        <v>1.2302173481644973</v>
      </c>
      <c r="Q78" s="99">
        <v>1.2780050527647031</v>
      </c>
      <c r="R78" s="99">
        <v>1.1341614787834</v>
      </c>
      <c r="S78" s="99">
        <v>1.2358860654083064</v>
      </c>
      <c r="T78" s="99">
        <v>1.0843918798866357</v>
      </c>
      <c r="U78" s="99">
        <v>1.0011328484526461</v>
      </c>
      <c r="V78" s="99">
        <v>0.88669268310200078</v>
      </c>
      <c r="W78" s="99">
        <v>0.65394159882021796</v>
      </c>
      <c r="DA78" s="63" t="s">
        <v>4834</v>
      </c>
    </row>
    <row r="79" spans="1:105" ht="12" customHeight="1" x14ac:dyDescent="0.25">
      <c r="A79" s="109" t="s">
        <v>120</v>
      </c>
      <c r="B79" s="33"/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4835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0.21951316168156687</v>
      </c>
      <c r="D81" s="118">
        <f t="shared" si="28"/>
        <v>0.26398433695979373</v>
      </c>
      <c r="E81" s="118">
        <f t="shared" si="28"/>
        <v>0.1425943798693465</v>
      </c>
      <c r="F81" s="118">
        <f t="shared" si="28"/>
        <v>0.29650896489015638</v>
      </c>
      <c r="G81" s="118">
        <f t="shared" si="28"/>
        <v>1.1500761794713041</v>
      </c>
      <c r="H81" s="118">
        <f t="shared" si="28"/>
        <v>0.90401978954848172</v>
      </c>
      <c r="I81" s="118">
        <f t="shared" si="28"/>
        <v>4.8390378005445503E-2</v>
      </c>
      <c r="J81" s="118">
        <f t="shared" si="28"/>
        <v>9.8145838849123535E-2</v>
      </c>
      <c r="K81" s="118">
        <f t="shared" si="28"/>
        <v>0.44941051921117542</v>
      </c>
      <c r="L81" s="118">
        <f t="shared" si="28"/>
        <v>8.2265199167247241E-2</v>
      </c>
      <c r="M81" s="118">
        <f t="shared" si="28"/>
        <v>6.0863678136041856E-2</v>
      </c>
      <c r="N81" s="118">
        <f t="shared" si="28"/>
        <v>3.0445670258889349E-2</v>
      </c>
      <c r="O81" s="118">
        <f t="shared" si="28"/>
        <v>9.0911138296291827E-2</v>
      </c>
      <c r="P81" s="118">
        <f t="shared" si="28"/>
        <v>0.15035392709970671</v>
      </c>
      <c r="Q81" s="118">
        <f t="shared" si="28"/>
        <v>2.1837317058445625E-2</v>
      </c>
      <c r="R81" s="118">
        <f t="shared" ref="R81:V81" si="29">R82+R85+R87+R100</f>
        <v>9.5783224253850982E-2</v>
      </c>
      <c r="S81" s="118">
        <f t="shared" si="29"/>
        <v>0.10014646241707044</v>
      </c>
      <c r="T81" s="118">
        <f t="shared" si="29"/>
        <v>9.6980153980049555E-2</v>
      </c>
      <c r="U81" s="118">
        <f t="shared" si="29"/>
        <v>0</v>
      </c>
      <c r="V81" s="118">
        <f t="shared" si="29"/>
        <v>0</v>
      </c>
      <c r="W81" s="118">
        <f t="shared" ref="W81" si="30">W82+W85+W87+W100</f>
        <v>0</v>
      </c>
      <c r="DA81" s="129" t="s">
        <v>4836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4837</v>
      </c>
    </row>
    <row r="83" spans="1:105" ht="12" customHeight="1" x14ac:dyDescent="0.25">
      <c r="A83" s="97" t="s">
        <v>204</v>
      </c>
      <c r="B83" s="98"/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4838</v>
      </c>
    </row>
    <row r="84" spans="1:105" ht="12" customHeight="1" x14ac:dyDescent="0.25">
      <c r="A84" s="97" t="s">
        <v>53</v>
      </c>
      <c r="B84" s="98"/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4839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4840</v>
      </c>
    </row>
    <row r="86" spans="1:105" ht="12" customHeight="1" x14ac:dyDescent="0.25">
      <c r="A86" s="97" t="s">
        <v>53</v>
      </c>
      <c r="B86" s="98"/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4841</v>
      </c>
    </row>
    <row r="87" spans="1:105" ht="12" customHeight="1" x14ac:dyDescent="0.25">
      <c r="A87" s="121" t="s">
        <v>55</v>
      </c>
      <c r="B87" s="122"/>
      <c r="C87" s="123">
        <v>9.226226743635739E-2</v>
      </c>
      <c r="D87" s="123">
        <v>0.26398433695979373</v>
      </c>
      <c r="E87" s="123">
        <v>0.1425943798693465</v>
      </c>
      <c r="F87" s="123">
        <v>0.1212735549891998</v>
      </c>
      <c r="G87" s="123">
        <v>0.23655327408371515</v>
      </c>
      <c r="H87" s="123">
        <v>0.40318018810484091</v>
      </c>
      <c r="I87" s="123">
        <v>4.8390378005445503E-2</v>
      </c>
      <c r="J87" s="123">
        <v>7.217172978476466E-2</v>
      </c>
      <c r="K87" s="123">
        <v>1.6531048457374249E-2</v>
      </c>
      <c r="L87" s="123">
        <v>7.0042829004543117E-2</v>
      </c>
      <c r="M87" s="123">
        <v>4.0211329334174518E-2</v>
      </c>
      <c r="N87" s="123">
        <v>0</v>
      </c>
      <c r="O87" s="123">
        <v>0</v>
      </c>
      <c r="P87" s="123">
        <v>0</v>
      </c>
      <c r="Q87" s="123">
        <v>0</v>
      </c>
      <c r="R87" s="123">
        <v>0</v>
      </c>
      <c r="S87" s="123">
        <v>0</v>
      </c>
      <c r="T87" s="123">
        <v>0</v>
      </c>
      <c r="U87" s="123">
        <v>0</v>
      </c>
      <c r="V87" s="123">
        <v>0</v>
      </c>
      <c r="W87" s="123">
        <v>0</v>
      </c>
      <c r="DA87" s="130" t="s">
        <v>4842</v>
      </c>
    </row>
    <row r="88" spans="1:105" ht="12" customHeight="1" x14ac:dyDescent="0.25">
      <c r="A88" s="97" t="s">
        <v>132</v>
      </c>
      <c r="B88" s="98"/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4843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4844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4845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4846</v>
      </c>
    </row>
    <row r="92" spans="1:105" ht="12" customHeight="1" x14ac:dyDescent="0.25">
      <c r="A92" s="106" t="s">
        <v>124</v>
      </c>
      <c r="B92" s="101"/>
      <c r="C92" s="102">
        <v>3.3952514416579516</v>
      </c>
      <c r="D92" s="102">
        <v>2.5078512011180405</v>
      </c>
      <c r="E92" s="102">
        <v>1.0911569937828254</v>
      </c>
      <c r="F92" s="102">
        <v>2.5224899437753558</v>
      </c>
      <c r="G92" s="102">
        <v>3.6158857609939314</v>
      </c>
      <c r="H92" s="102">
        <v>3.7048990258282681</v>
      </c>
      <c r="I92" s="102">
        <v>1.5666384879262982</v>
      </c>
      <c r="J92" s="102">
        <v>1.3450186005342504</v>
      </c>
      <c r="K92" s="102">
        <v>3.397130457990408</v>
      </c>
      <c r="L92" s="102">
        <v>3.6422271082362423</v>
      </c>
      <c r="M92" s="102">
        <v>1.8346419008717125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DA92" s="131" t="s">
        <v>4847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4848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4849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4850</v>
      </c>
    </row>
    <row r="96" spans="1:105" ht="12" customHeight="1" x14ac:dyDescent="0.25">
      <c r="A96" s="106" t="s">
        <v>122</v>
      </c>
      <c r="B96" s="101"/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4851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4852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4853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4854</v>
      </c>
    </row>
    <row r="100" spans="1:105" ht="12" customHeight="1" x14ac:dyDescent="0.25">
      <c r="A100" s="121" t="s">
        <v>54</v>
      </c>
      <c r="B100" s="122"/>
      <c r="C100" s="123">
        <v>0.12725089424520947</v>
      </c>
      <c r="D100" s="123">
        <v>0</v>
      </c>
      <c r="E100" s="123">
        <v>0</v>
      </c>
      <c r="F100" s="123">
        <v>0.1752354099009566</v>
      </c>
      <c r="G100" s="123">
        <v>0.91352290538758907</v>
      </c>
      <c r="H100" s="123">
        <v>0.50083960144364081</v>
      </c>
      <c r="I100" s="123">
        <v>0</v>
      </c>
      <c r="J100" s="123">
        <v>2.5974109064358875E-2</v>
      </c>
      <c r="K100" s="123">
        <v>0.43287947075380118</v>
      </c>
      <c r="L100" s="123">
        <v>1.2222370162704128E-2</v>
      </c>
      <c r="M100" s="123">
        <v>2.0652348801867337E-2</v>
      </c>
      <c r="N100" s="123">
        <v>3.0445670258889349E-2</v>
      </c>
      <c r="O100" s="123">
        <v>9.0911138296291827E-2</v>
      </c>
      <c r="P100" s="123">
        <v>0.15035392709970671</v>
      </c>
      <c r="Q100" s="123">
        <v>2.1837317058445625E-2</v>
      </c>
      <c r="R100" s="123">
        <v>9.5783224253850982E-2</v>
      </c>
      <c r="S100" s="123">
        <v>0.10014646241707044</v>
      </c>
      <c r="T100" s="123">
        <v>9.6980153980049555E-2</v>
      </c>
      <c r="U100" s="123">
        <v>0</v>
      </c>
      <c r="V100" s="123">
        <v>0</v>
      </c>
      <c r="W100" s="123">
        <v>0</v>
      </c>
      <c r="DA100" s="130" t="s">
        <v>4855</v>
      </c>
    </row>
    <row r="101" spans="1:105" ht="12" customHeight="1" x14ac:dyDescent="0.25">
      <c r="A101" s="97" t="s">
        <v>207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4856</v>
      </c>
    </row>
    <row r="102" spans="1:105" ht="12" customHeight="1" x14ac:dyDescent="0.25">
      <c r="A102" s="97" t="s">
        <v>50</v>
      </c>
      <c r="B102" s="98"/>
      <c r="C102" s="99">
        <v>2.1285604128289584</v>
      </c>
      <c r="D102" s="99">
        <v>0</v>
      </c>
      <c r="E102" s="99">
        <v>0</v>
      </c>
      <c r="F102" s="99">
        <v>1.457958610375959</v>
      </c>
      <c r="G102" s="99">
        <v>1.9355831856727133</v>
      </c>
      <c r="H102" s="99">
        <v>2.0516321022992514</v>
      </c>
      <c r="I102" s="99">
        <v>0</v>
      </c>
      <c r="J102" s="99">
        <v>0.96812588330792182</v>
      </c>
      <c r="K102" s="99">
        <v>2.1964624997507691</v>
      </c>
      <c r="L102" s="99">
        <v>1.9066897453818437</v>
      </c>
      <c r="M102" s="99">
        <v>1.2563512187802632</v>
      </c>
      <c r="N102" s="99">
        <v>0.99557341746568162</v>
      </c>
      <c r="O102" s="99">
        <v>1.4261684820230782</v>
      </c>
      <c r="P102" s="99">
        <v>1.7198176122866453</v>
      </c>
      <c r="Q102" s="99">
        <v>1.3951619231784707</v>
      </c>
      <c r="R102" s="99">
        <v>1.3796468262718151</v>
      </c>
      <c r="S102" s="99">
        <v>1.0560899673072883</v>
      </c>
      <c r="T102" s="99">
        <v>1.1637618477605947</v>
      </c>
      <c r="U102" s="99">
        <v>0</v>
      </c>
      <c r="V102" s="99">
        <v>0</v>
      </c>
      <c r="W102" s="99">
        <v>0</v>
      </c>
      <c r="DA102" s="63" t="s">
        <v>4857</v>
      </c>
    </row>
    <row r="103" spans="1:105" ht="12" customHeight="1" x14ac:dyDescent="0.25">
      <c r="A103" s="109" t="s">
        <v>120</v>
      </c>
      <c r="B103" s="33"/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4858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4859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4860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4861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4862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4863</v>
      </c>
    </row>
    <row r="110" spans="1:105" ht="12" customHeight="1" x14ac:dyDescent="0.25">
      <c r="A110" s="97" t="s">
        <v>53</v>
      </c>
      <c r="B110" s="98"/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4864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4865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4866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4867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4868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4869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4870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4871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4872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4873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4874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4875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4876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" si="44">W125+W128+W130+W139</f>
        <v>0</v>
      </c>
      <c r="DA124" s="129" t="s">
        <v>4877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4878</v>
      </c>
    </row>
    <row r="126" spans="1:105" ht="12" customHeight="1" x14ac:dyDescent="0.25">
      <c r="A126" s="97" t="s">
        <v>203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4879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4880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4881</v>
      </c>
    </row>
    <row r="129" spans="1:105" ht="12" customHeight="1" x14ac:dyDescent="0.25">
      <c r="A129" s="97" t="s">
        <v>53</v>
      </c>
      <c r="B129" s="98"/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4882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4883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4884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4885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4886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4887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4888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4889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4890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4891</v>
      </c>
    </row>
    <row r="139" spans="1:105" ht="12" customHeight="1" x14ac:dyDescent="0.25">
      <c r="A139" s="121" t="s">
        <v>54</v>
      </c>
      <c r="B139" s="122"/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DA139" s="130" t="s">
        <v>4892</v>
      </c>
    </row>
    <row r="140" spans="1:105" ht="12" customHeight="1" x14ac:dyDescent="0.25">
      <c r="A140" s="97" t="s">
        <v>50</v>
      </c>
      <c r="B140" s="98"/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4893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4894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0</v>
      </c>
      <c r="D143" s="118">
        <f t="shared" si="49"/>
        <v>0.50157024022360808</v>
      </c>
      <c r="E143" s="118">
        <f t="shared" si="49"/>
        <v>0.18185949896380424</v>
      </c>
      <c r="F143" s="118">
        <f t="shared" si="49"/>
        <v>0.29159172207519174</v>
      </c>
      <c r="G143" s="118">
        <f t="shared" si="49"/>
        <v>0.96779159283635674</v>
      </c>
      <c r="H143" s="118">
        <f t="shared" si="49"/>
        <v>0.96890673989673481</v>
      </c>
      <c r="I143" s="118">
        <f t="shared" si="49"/>
        <v>9.2155205172135199E-2</v>
      </c>
      <c r="J143" s="118">
        <f t="shared" si="49"/>
        <v>0.12614355463366975</v>
      </c>
      <c r="K143" s="118">
        <f t="shared" si="49"/>
        <v>0.45055641020528603</v>
      </c>
      <c r="L143" s="118">
        <f t="shared" si="49"/>
        <v>0.10117297522878453</v>
      </c>
      <c r="M143" s="118">
        <f t="shared" si="49"/>
        <v>5.3292984821585787E-2</v>
      </c>
      <c r="N143" s="118">
        <f t="shared" si="49"/>
        <v>3.5241536901440058E-2</v>
      </c>
      <c r="O143" s="118">
        <f t="shared" si="49"/>
        <v>9.1588801597812339E-2</v>
      </c>
      <c r="P143" s="118">
        <f t="shared" si="49"/>
        <v>0.15287267664770182</v>
      </c>
      <c r="Q143" s="118">
        <f t="shared" si="49"/>
        <v>2.0979878544037153E-2</v>
      </c>
      <c r="R143" s="118">
        <f t="shared" ref="R143:V143" si="50">R144+R146+R148+R157</f>
        <v>9.5655513288179173E-2</v>
      </c>
      <c r="S143" s="118">
        <f t="shared" si="50"/>
        <v>0.10461268544081628</v>
      </c>
      <c r="T143" s="118">
        <f t="shared" si="50"/>
        <v>9.5739091680487678E-2</v>
      </c>
      <c r="U143" s="118">
        <f t="shared" si="50"/>
        <v>0.13229172670518352</v>
      </c>
      <c r="V143" s="118">
        <f t="shared" si="50"/>
        <v>9.9120388151138966E-2</v>
      </c>
      <c r="W143" s="118">
        <f t="shared" ref="W143" si="51">W144+W146+W148+W157</f>
        <v>1.5211536885750034E-3</v>
      </c>
      <c r="DA143" s="129" t="s">
        <v>4895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4896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4897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4898</v>
      </c>
    </row>
    <row r="147" spans="1:105" ht="12" customHeight="1" x14ac:dyDescent="0.25">
      <c r="A147" s="97" t="s">
        <v>53</v>
      </c>
      <c r="B147" s="98"/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4899</v>
      </c>
    </row>
    <row r="148" spans="1:105" ht="12" customHeight="1" x14ac:dyDescent="0.25">
      <c r="A148" s="121" t="s">
        <v>55</v>
      </c>
      <c r="B148" s="122"/>
      <c r="C148" s="123">
        <v>0</v>
      </c>
      <c r="D148" s="123">
        <v>0.50157024022360808</v>
      </c>
      <c r="E148" s="123">
        <v>0.18185949896380424</v>
      </c>
      <c r="F148" s="123">
        <v>0</v>
      </c>
      <c r="G148" s="123">
        <v>0</v>
      </c>
      <c r="H148" s="123">
        <v>0.52927128940403811</v>
      </c>
      <c r="I148" s="123">
        <v>9.2155205172135199E-2</v>
      </c>
      <c r="J148" s="123">
        <v>9.2759903485120712E-2</v>
      </c>
      <c r="K148" s="123">
        <v>0</v>
      </c>
      <c r="L148" s="123">
        <v>0.10117297522878453</v>
      </c>
      <c r="M148" s="123">
        <v>3.1631756911581252E-2</v>
      </c>
      <c r="N148" s="123">
        <v>0</v>
      </c>
      <c r="O148" s="123">
        <v>0</v>
      </c>
      <c r="P148" s="123">
        <v>0</v>
      </c>
      <c r="Q148" s="123">
        <v>0</v>
      </c>
      <c r="R148" s="123">
        <v>0</v>
      </c>
      <c r="S148" s="123">
        <v>0</v>
      </c>
      <c r="T148" s="123">
        <v>0</v>
      </c>
      <c r="U148" s="123">
        <v>0</v>
      </c>
      <c r="V148" s="123">
        <v>0</v>
      </c>
      <c r="W148" s="123">
        <v>0</v>
      </c>
      <c r="DA148" s="130" t="s">
        <v>4900</v>
      </c>
    </row>
    <row r="149" spans="1:105" ht="12" customHeight="1" x14ac:dyDescent="0.25">
      <c r="A149" s="97" t="s">
        <v>124</v>
      </c>
      <c r="B149" s="98"/>
      <c r="C149" s="99">
        <v>0</v>
      </c>
      <c r="D149" s="99">
        <v>2.5078512011180401</v>
      </c>
      <c r="E149" s="99">
        <v>1.0911569937828254</v>
      </c>
      <c r="F149" s="99">
        <v>0</v>
      </c>
      <c r="G149" s="99">
        <v>0</v>
      </c>
      <c r="H149" s="99">
        <v>3.7048990258282668</v>
      </c>
      <c r="I149" s="99">
        <v>1.5666384879262982</v>
      </c>
      <c r="J149" s="99">
        <v>1.3450186005342502</v>
      </c>
      <c r="K149" s="99">
        <v>0</v>
      </c>
      <c r="L149" s="99">
        <v>3.6422271082362436</v>
      </c>
      <c r="M149" s="99">
        <v>1.8346419008717125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DA149" s="63" t="s">
        <v>4901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4902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4903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4904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4905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4906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4907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4908</v>
      </c>
    </row>
    <row r="157" spans="1:105" ht="12" customHeight="1" x14ac:dyDescent="0.25">
      <c r="A157" s="121" t="s">
        <v>54</v>
      </c>
      <c r="B157" s="122"/>
      <c r="C157" s="123">
        <v>0</v>
      </c>
      <c r="D157" s="123">
        <v>0</v>
      </c>
      <c r="E157" s="123">
        <v>0</v>
      </c>
      <c r="F157" s="123">
        <v>0.29159172207519174</v>
      </c>
      <c r="G157" s="123">
        <v>0.96779159283635674</v>
      </c>
      <c r="H157" s="123">
        <v>0.43963545049269676</v>
      </c>
      <c r="I157" s="123">
        <v>0</v>
      </c>
      <c r="J157" s="123">
        <v>3.3383651148549028E-2</v>
      </c>
      <c r="K157" s="123">
        <v>0.45055641020528603</v>
      </c>
      <c r="L157" s="123">
        <v>0</v>
      </c>
      <c r="M157" s="123">
        <v>2.1661227910004535E-2</v>
      </c>
      <c r="N157" s="123">
        <v>3.5241536901440058E-2</v>
      </c>
      <c r="O157" s="123">
        <v>9.1588801597812339E-2</v>
      </c>
      <c r="P157" s="123">
        <v>0.15287267664770182</v>
      </c>
      <c r="Q157" s="123">
        <v>2.0979878544037153E-2</v>
      </c>
      <c r="R157" s="123">
        <v>9.5655513288179173E-2</v>
      </c>
      <c r="S157" s="123">
        <v>0.10461268544081628</v>
      </c>
      <c r="T157" s="123">
        <v>9.5739091680487678E-2</v>
      </c>
      <c r="U157" s="123">
        <v>0.13229172670518352</v>
      </c>
      <c r="V157" s="123">
        <v>9.9120388151138966E-2</v>
      </c>
      <c r="W157" s="123">
        <v>1.5211536885750034E-3</v>
      </c>
      <c r="DA157" s="130" t="s">
        <v>4909</v>
      </c>
    </row>
    <row r="158" spans="1:105" ht="12" customHeight="1" x14ac:dyDescent="0.25">
      <c r="A158" s="97" t="s">
        <v>50</v>
      </c>
      <c r="B158" s="98"/>
      <c r="C158" s="99">
        <v>0</v>
      </c>
      <c r="D158" s="99">
        <v>0</v>
      </c>
      <c r="E158" s="99">
        <v>0</v>
      </c>
      <c r="F158" s="99">
        <v>1.4579586103759588</v>
      </c>
      <c r="G158" s="99">
        <v>1.9355831856727135</v>
      </c>
      <c r="H158" s="99">
        <v>2.0516321022992514</v>
      </c>
      <c r="I158" s="99">
        <v>0</v>
      </c>
      <c r="J158" s="99">
        <v>0.96812588330792193</v>
      </c>
      <c r="K158" s="99">
        <v>2.1964624997507691</v>
      </c>
      <c r="L158" s="99">
        <v>0</v>
      </c>
      <c r="M158" s="99">
        <v>1.256351218780263</v>
      </c>
      <c r="N158" s="99">
        <v>0.99557341746568162</v>
      </c>
      <c r="O158" s="99">
        <v>1.426168482023078</v>
      </c>
      <c r="P158" s="99">
        <v>1.7198176122866453</v>
      </c>
      <c r="Q158" s="99">
        <v>1.3951619231784709</v>
      </c>
      <c r="R158" s="99">
        <v>1.3796468262718151</v>
      </c>
      <c r="S158" s="99">
        <v>1.0560899673072883</v>
      </c>
      <c r="T158" s="99">
        <v>1.1637618477605944</v>
      </c>
      <c r="U158" s="99">
        <v>1.4336103444990298</v>
      </c>
      <c r="V158" s="99">
        <v>1.1246351732533075</v>
      </c>
      <c r="W158" s="99">
        <v>0.57347494059277626</v>
      </c>
      <c r="DA158" s="63" t="s">
        <v>4910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4911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0.22423321563077009</v>
      </c>
      <c r="D161" s="118">
        <f t="shared" si="54"/>
        <v>0.292582640130438</v>
      </c>
      <c r="E161" s="118">
        <f t="shared" si="54"/>
        <v>0.16141375647674935</v>
      </c>
      <c r="F161" s="118">
        <f t="shared" si="54"/>
        <v>0.31115788270760114</v>
      </c>
      <c r="G161" s="118">
        <f t="shared" si="54"/>
        <v>1.1723471042590523</v>
      </c>
      <c r="H161" s="118">
        <f t="shared" si="54"/>
        <v>0</v>
      </c>
      <c r="I161" s="118">
        <f t="shared" si="54"/>
        <v>6.2250535944091336E-2</v>
      </c>
      <c r="J161" s="118">
        <f t="shared" si="54"/>
        <v>0</v>
      </c>
      <c r="K161" s="118">
        <f t="shared" si="54"/>
        <v>0.46450647846828907</v>
      </c>
      <c r="L161" s="118">
        <f t="shared" si="54"/>
        <v>0.10233290793991813</v>
      </c>
      <c r="M161" s="118">
        <f t="shared" si="54"/>
        <v>6.2017596434560687E-2</v>
      </c>
      <c r="N161" s="118">
        <f t="shared" si="54"/>
        <v>3.0802271479601209E-2</v>
      </c>
      <c r="O161" s="118">
        <f t="shared" si="54"/>
        <v>9.1448971366365317E-2</v>
      </c>
      <c r="P161" s="118">
        <f t="shared" si="54"/>
        <v>0.15103214158891223</v>
      </c>
      <c r="Q161" s="118">
        <f t="shared" si="54"/>
        <v>0</v>
      </c>
      <c r="R161" s="118">
        <f t="shared" ref="R161:V161" si="55">R162+R164+R166+R175</f>
        <v>0</v>
      </c>
      <c r="S161" s="118">
        <f t="shared" si="55"/>
        <v>0</v>
      </c>
      <c r="T161" s="118">
        <f t="shared" si="55"/>
        <v>9.187593534952064E-2</v>
      </c>
      <c r="U161" s="118">
        <f t="shared" si="55"/>
        <v>0.13335910181386323</v>
      </c>
      <c r="V161" s="118">
        <f t="shared" si="55"/>
        <v>9.677869443426089E-2</v>
      </c>
      <c r="W161" s="118">
        <f t="shared" ref="W161" si="56">W162+W164+W166+W175</f>
        <v>1.6966714218721191E-3</v>
      </c>
      <c r="DA161" s="129" t="s">
        <v>4912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4913</v>
      </c>
    </row>
    <row r="163" spans="1:105" ht="12" customHeight="1" x14ac:dyDescent="0.25">
      <c r="A163" s="97" t="s">
        <v>53</v>
      </c>
      <c r="B163" s="33"/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4914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4915</v>
      </c>
    </row>
    <row r="165" spans="1:105" ht="12" customHeight="1" x14ac:dyDescent="0.25">
      <c r="A165" s="97" t="s">
        <v>53</v>
      </c>
      <c r="B165" s="98"/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4916</v>
      </c>
    </row>
    <row r="166" spans="1:105" ht="12" customHeight="1" x14ac:dyDescent="0.25">
      <c r="A166" s="121" t="s">
        <v>55</v>
      </c>
      <c r="B166" s="122"/>
      <c r="C166" s="123">
        <v>9.30205874426836E-2</v>
      </c>
      <c r="D166" s="123">
        <v>0.292582640130438</v>
      </c>
      <c r="E166" s="123">
        <v>0.16141375647674935</v>
      </c>
      <c r="F166" s="123">
        <v>0.13150421507833607</v>
      </c>
      <c r="G166" s="123">
        <v>0.25719689513345956</v>
      </c>
      <c r="H166" s="123">
        <v>0</v>
      </c>
      <c r="I166" s="123">
        <v>6.2250535944091336E-2</v>
      </c>
      <c r="J166" s="123">
        <v>0</v>
      </c>
      <c r="K166" s="123">
        <v>3.1090801259943311E-2</v>
      </c>
      <c r="L166" s="123">
        <v>9.0490114490341458E-2</v>
      </c>
      <c r="M166" s="123">
        <v>4.180819345150015E-2</v>
      </c>
      <c r="N166" s="123">
        <v>0</v>
      </c>
      <c r="O166" s="123">
        <v>0</v>
      </c>
      <c r="P166" s="123">
        <v>0</v>
      </c>
      <c r="Q166" s="123">
        <v>0</v>
      </c>
      <c r="R166" s="123">
        <v>0</v>
      </c>
      <c r="S166" s="123">
        <v>0</v>
      </c>
      <c r="T166" s="123">
        <v>0</v>
      </c>
      <c r="U166" s="123">
        <v>0</v>
      </c>
      <c r="V166" s="123">
        <v>0</v>
      </c>
      <c r="W166" s="123">
        <v>0</v>
      </c>
      <c r="DA166" s="130" t="s">
        <v>4917</v>
      </c>
    </row>
    <row r="167" spans="1:105" ht="12" customHeight="1" x14ac:dyDescent="0.25">
      <c r="A167" s="97" t="s">
        <v>124</v>
      </c>
      <c r="B167" s="98"/>
      <c r="C167" s="99">
        <v>3.3952514416579516</v>
      </c>
      <c r="D167" s="99">
        <v>2.5078512011180401</v>
      </c>
      <c r="E167" s="99">
        <v>1.0911569937828256</v>
      </c>
      <c r="F167" s="99">
        <v>2.5224899437753558</v>
      </c>
      <c r="G167" s="99">
        <v>3.6158857609939314</v>
      </c>
      <c r="H167" s="99">
        <v>0</v>
      </c>
      <c r="I167" s="99">
        <v>1.5666384879262985</v>
      </c>
      <c r="J167" s="99">
        <v>0</v>
      </c>
      <c r="K167" s="99">
        <v>3.397130457990408</v>
      </c>
      <c r="L167" s="99">
        <v>3.6422271082362436</v>
      </c>
      <c r="M167" s="99">
        <v>1.8346419008717123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DA167" s="63" t="s">
        <v>4918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1.6066468634940601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4919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1.6066468634940601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4920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4921</v>
      </c>
    </row>
    <row r="171" spans="1:105" ht="12" customHeight="1" x14ac:dyDescent="0.25">
      <c r="A171" s="106" t="s">
        <v>122</v>
      </c>
      <c r="B171" s="101"/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4922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4923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4924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4925</v>
      </c>
    </row>
    <row r="175" spans="1:105" ht="12" customHeight="1" x14ac:dyDescent="0.25">
      <c r="A175" s="121" t="s">
        <v>54</v>
      </c>
      <c r="B175" s="122"/>
      <c r="C175" s="123">
        <v>0.13121262818808649</v>
      </c>
      <c r="D175" s="123">
        <v>0</v>
      </c>
      <c r="E175" s="123">
        <v>0</v>
      </c>
      <c r="F175" s="123">
        <v>0.17965366762926507</v>
      </c>
      <c r="G175" s="123">
        <v>0.91515020912559275</v>
      </c>
      <c r="H175" s="123">
        <v>0</v>
      </c>
      <c r="I175" s="123">
        <v>0</v>
      </c>
      <c r="J175" s="123">
        <v>0</v>
      </c>
      <c r="K175" s="123">
        <v>0.43341567720834578</v>
      </c>
      <c r="L175" s="123">
        <v>1.184279344957667E-2</v>
      </c>
      <c r="M175" s="123">
        <v>2.0209402983060534E-2</v>
      </c>
      <c r="N175" s="123">
        <v>3.0802271479601209E-2</v>
      </c>
      <c r="O175" s="123">
        <v>9.1448971366365317E-2</v>
      </c>
      <c r="P175" s="123">
        <v>0.15103214158891223</v>
      </c>
      <c r="Q175" s="123">
        <v>0</v>
      </c>
      <c r="R175" s="123">
        <v>0</v>
      </c>
      <c r="S175" s="123">
        <v>0</v>
      </c>
      <c r="T175" s="123">
        <v>9.187593534952064E-2</v>
      </c>
      <c r="U175" s="123">
        <v>0.13335910181386323</v>
      </c>
      <c r="V175" s="123">
        <v>9.677869443426089E-2</v>
      </c>
      <c r="W175" s="123">
        <v>1.6966714218721191E-3</v>
      </c>
      <c r="DA175" s="130" t="s">
        <v>4926</v>
      </c>
    </row>
    <row r="176" spans="1:105" ht="12" customHeight="1" x14ac:dyDescent="0.25">
      <c r="A176" s="97" t="s">
        <v>50</v>
      </c>
      <c r="B176" s="98"/>
      <c r="C176" s="99">
        <v>2.1285604128289584</v>
      </c>
      <c r="D176" s="99">
        <v>0</v>
      </c>
      <c r="E176" s="99">
        <v>0</v>
      </c>
      <c r="F176" s="99">
        <v>1.457958610375959</v>
      </c>
      <c r="G176" s="99">
        <v>1.9355831856727137</v>
      </c>
      <c r="H176" s="99">
        <v>0</v>
      </c>
      <c r="I176" s="99">
        <v>0</v>
      </c>
      <c r="J176" s="99">
        <v>0</v>
      </c>
      <c r="K176" s="99">
        <v>2.1964624997507691</v>
      </c>
      <c r="L176" s="99">
        <v>1.9066897453818437</v>
      </c>
      <c r="M176" s="99">
        <v>1.2563512187802632</v>
      </c>
      <c r="N176" s="99">
        <v>0.99557341746568184</v>
      </c>
      <c r="O176" s="99">
        <v>1.426168482023078</v>
      </c>
      <c r="P176" s="99">
        <v>1.7198176122866455</v>
      </c>
      <c r="Q176" s="99">
        <v>0</v>
      </c>
      <c r="R176" s="99">
        <v>0</v>
      </c>
      <c r="S176" s="99">
        <v>0</v>
      </c>
      <c r="T176" s="99">
        <v>1.1637618477605949</v>
      </c>
      <c r="U176" s="99">
        <v>1.4336103444990298</v>
      </c>
      <c r="V176" s="99">
        <v>1.1246351732533075</v>
      </c>
      <c r="W176" s="99">
        <v>0.57347494059277626</v>
      </c>
      <c r="DA176" s="63" t="s">
        <v>4927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9" tint="0.59999389629810485"/>
    <pageSetUpPr fitToPage="1"/>
  </sheetPr>
  <dimension ref="A1:DA53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4929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">
        <v>23</v>
      </c>
      <c r="B5" s="120">
        <v>772</v>
      </c>
      <c r="C5" s="120">
        <v>656</v>
      </c>
      <c r="D5" s="120">
        <v>523</v>
      </c>
      <c r="E5" s="120">
        <v>410</v>
      </c>
      <c r="F5" s="120">
        <v>351</v>
      </c>
      <c r="G5" s="120">
        <v>328</v>
      </c>
      <c r="H5" s="120">
        <v>305</v>
      </c>
      <c r="I5" s="120">
        <v>281</v>
      </c>
      <c r="J5" s="120">
        <v>269</v>
      </c>
      <c r="K5" s="120">
        <v>280</v>
      </c>
      <c r="L5" s="120">
        <v>300</v>
      </c>
      <c r="M5" s="120">
        <v>318</v>
      </c>
      <c r="N5" s="120">
        <v>324</v>
      </c>
      <c r="O5" s="120">
        <v>358</v>
      </c>
      <c r="P5" s="120">
        <v>366</v>
      </c>
      <c r="Q5" s="120">
        <v>366</v>
      </c>
      <c r="R5" s="120">
        <v>326</v>
      </c>
      <c r="S5" s="120">
        <v>260</v>
      </c>
      <c r="T5" s="120">
        <v>207</v>
      </c>
      <c r="U5" s="120">
        <v>197</v>
      </c>
      <c r="V5" s="120">
        <v>208</v>
      </c>
      <c r="W5" s="120">
        <v>238</v>
      </c>
      <c r="DA5" s="129" t="s">
        <v>335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51</v>
      </c>
      <c r="B7" s="52">
        <v>772</v>
      </c>
      <c r="C7" s="52">
        <v>656</v>
      </c>
      <c r="D7" s="52">
        <v>523</v>
      </c>
      <c r="E7" s="52">
        <v>410</v>
      </c>
      <c r="F7" s="52">
        <v>351</v>
      </c>
      <c r="G7" s="52">
        <v>328</v>
      </c>
      <c r="H7" s="52">
        <v>305</v>
      </c>
      <c r="I7" s="52">
        <v>281</v>
      </c>
      <c r="J7" s="52">
        <v>269</v>
      </c>
      <c r="K7" s="52">
        <v>280</v>
      </c>
      <c r="L7" s="52">
        <v>300</v>
      </c>
      <c r="M7" s="52">
        <v>318</v>
      </c>
      <c r="N7" s="52">
        <v>324</v>
      </c>
      <c r="O7" s="52">
        <v>358</v>
      </c>
      <c r="P7" s="52">
        <v>366</v>
      </c>
      <c r="Q7" s="52">
        <v>366</v>
      </c>
      <c r="R7" s="52">
        <v>326</v>
      </c>
      <c r="S7" s="52">
        <v>260</v>
      </c>
      <c r="T7" s="52">
        <v>207</v>
      </c>
      <c r="U7" s="52">
        <v>197</v>
      </c>
      <c r="V7" s="52">
        <v>208</v>
      </c>
      <c r="W7" s="52">
        <v>238</v>
      </c>
      <c r="DA7" s="63" t="s">
        <v>1058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75</v>
      </c>
      <c r="C9" s="52">
        <v>74</v>
      </c>
      <c r="D9" s="52">
        <v>71</v>
      </c>
      <c r="E9" s="52">
        <v>59</v>
      </c>
      <c r="F9" s="52">
        <v>46</v>
      </c>
      <c r="G9" s="52">
        <v>34</v>
      </c>
      <c r="H9" s="52">
        <v>20</v>
      </c>
      <c r="I9" s="52">
        <v>12</v>
      </c>
      <c r="J9" s="52">
        <v>9</v>
      </c>
      <c r="K9" s="52">
        <v>6</v>
      </c>
      <c r="L9" s="52">
        <v>26</v>
      </c>
      <c r="M9" s="52">
        <v>66</v>
      </c>
      <c r="N9" s="52">
        <v>87</v>
      </c>
      <c r="O9" s="52">
        <v>104</v>
      </c>
      <c r="P9" s="52">
        <v>126</v>
      </c>
      <c r="Q9" s="52">
        <v>133</v>
      </c>
      <c r="R9" s="52">
        <v>122</v>
      </c>
      <c r="S9" s="52">
        <v>97</v>
      </c>
      <c r="T9" s="52">
        <v>68</v>
      </c>
      <c r="U9" s="52">
        <v>49</v>
      </c>
      <c r="V9" s="52">
        <v>32</v>
      </c>
      <c r="W9" s="52">
        <v>23</v>
      </c>
      <c r="DA9" s="63" t="s">
        <v>1059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143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1060</v>
      </c>
    </row>
    <row r="12" spans="1:105" ht="12" customHeight="1" x14ac:dyDescent="0.25">
      <c r="A12" s="97" t="s">
        <v>124</v>
      </c>
      <c r="B12" s="52">
        <v>91</v>
      </c>
      <c r="C12" s="52">
        <v>71</v>
      </c>
      <c r="D12" s="52">
        <v>38</v>
      </c>
      <c r="E12" s="52">
        <v>37</v>
      </c>
      <c r="F12" s="52">
        <v>30</v>
      </c>
      <c r="G12" s="52">
        <v>30</v>
      </c>
      <c r="H12" s="52">
        <v>28</v>
      </c>
      <c r="I12" s="52">
        <v>20</v>
      </c>
      <c r="J12" s="52">
        <v>21</v>
      </c>
      <c r="K12" s="52">
        <v>18</v>
      </c>
      <c r="L12" s="52">
        <v>17</v>
      </c>
      <c r="M12" s="52">
        <v>9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1061</v>
      </c>
    </row>
    <row r="13" spans="1:105" ht="12" customHeight="1" x14ac:dyDescent="0.25">
      <c r="A13" s="97" t="s">
        <v>123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1062</v>
      </c>
    </row>
    <row r="14" spans="1:105" ht="12" customHeight="1" x14ac:dyDescent="0.25">
      <c r="A14" s="97" t="s">
        <v>122</v>
      </c>
      <c r="B14" s="52">
        <v>681</v>
      </c>
      <c r="C14" s="52">
        <v>584</v>
      </c>
      <c r="D14" s="52">
        <v>483</v>
      </c>
      <c r="E14" s="52">
        <v>371</v>
      </c>
      <c r="F14" s="52">
        <v>313</v>
      </c>
      <c r="G14" s="52">
        <v>277</v>
      </c>
      <c r="H14" s="52">
        <v>244</v>
      </c>
      <c r="I14" s="52">
        <v>198</v>
      </c>
      <c r="J14" s="52">
        <v>181</v>
      </c>
      <c r="K14" s="52">
        <v>153</v>
      </c>
      <c r="L14" s="52">
        <v>158</v>
      </c>
      <c r="M14" s="52">
        <v>161</v>
      </c>
      <c r="N14" s="52">
        <v>152</v>
      </c>
      <c r="O14" s="52">
        <v>170</v>
      </c>
      <c r="P14" s="52">
        <v>188</v>
      </c>
      <c r="Q14" s="52">
        <v>178</v>
      </c>
      <c r="R14" s="52">
        <v>157</v>
      </c>
      <c r="S14" s="52">
        <v>119</v>
      </c>
      <c r="T14" s="52">
        <v>85</v>
      </c>
      <c r="U14" s="52">
        <v>98</v>
      </c>
      <c r="V14" s="52">
        <v>69</v>
      </c>
      <c r="W14" s="52">
        <v>66</v>
      </c>
      <c r="DA14" s="63" t="s">
        <v>1063</v>
      </c>
    </row>
    <row r="15" spans="1:105" ht="12" customHeight="1" x14ac:dyDescent="0.25">
      <c r="A15" s="97" t="s">
        <v>121</v>
      </c>
      <c r="B15" s="52">
        <v>0</v>
      </c>
      <c r="C15" s="52">
        <v>1</v>
      </c>
      <c r="D15" s="52">
        <v>2</v>
      </c>
      <c r="E15" s="52">
        <v>2</v>
      </c>
      <c r="F15" s="52">
        <v>8</v>
      </c>
      <c r="G15" s="52">
        <v>21</v>
      </c>
      <c r="H15" s="52">
        <v>33</v>
      </c>
      <c r="I15" s="52">
        <v>63</v>
      </c>
      <c r="J15" s="52">
        <v>67</v>
      </c>
      <c r="K15" s="52">
        <v>109</v>
      </c>
      <c r="L15" s="52">
        <v>125</v>
      </c>
      <c r="M15" s="52">
        <v>148</v>
      </c>
      <c r="N15" s="52">
        <v>172</v>
      </c>
      <c r="O15" s="52">
        <v>188</v>
      </c>
      <c r="P15" s="52">
        <v>178</v>
      </c>
      <c r="Q15" s="52">
        <v>188</v>
      </c>
      <c r="R15" s="52">
        <v>169</v>
      </c>
      <c r="S15" s="52">
        <v>141</v>
      </c>
      <c r="T15" s="52">
        <v>122</v>
      </c>
      <c r="U15" s="52">
        <v>99</v>
      </c>
      <c r="V15" s="52">
        <v>139</v>
      </c>
      <c r="W15" s="52">
        <v>172</v>
      </c>
      <c r="DA15" s="63" t="s">
        <v>1064</v>
      </c>
    </row>
    <row r="16" spans="1:105" ht="12" customHeight="1" x14ac:dyDescent="0.25">
      <c r="A16" s="125" t="s">
        <v>54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DA16" s="134"/>
    </row>
    <row r="17" spans="1:105" ht="12" customHeight="1" x14ac:dyDescent="0.25">
      <c r="A17" s="97" t="s">
        <v>51</v>
      </c>
      <c r="B17" s="52">
        <v>0</v>
      </c>
      <c r="C17" s="52">
        <v>0</v>
      </c>
      <c r="D17" s="52">
        <v>0</v>
      </c>
      <c r="E17" s="52">
        <v>0</v>
      </c>
      <c r="F17" s="52">
        <v>0</v>
      </c>
      <c r="G17" s="52">
        <v>0</v>
      </c>
      <c r="H17" s="52">
        <v>0</v>
      </c>
      <c r="I17" s="52">
        <v>0</v>
      </c>
      <c r="J17" s="52">
        <v>0</v>
      </c>
      <c r="K17" s="52">
        <v>0</v>
      </c>
      <c r="L17" s="52">
        <v>0</v>
      </c>
      <c r="M17" s="52">
        <v>0</v>
      </c>
      <c r="N17" s="52">
        <v>0</v>
      </c>
      <c r="O17" s="52">
        <v>0</v>
      </c>
      <c r="P17" s="52">
        <v>0</v>
      </c>
      <c r="Q17" s="52">
        <v>0</v>
      </c>
      <c r="R17" s="52">
        <v>0</v>
      </c>
      <c r="S17" s="52">
        <v>0</v>
      </c>
      <c r="T17" s="52">
        <v>0</v>
      </c>
      <c r="U17" s="52">
        <v>0</v>
      </c>
      <c r="V17" s="52">
        <v>0</v>
      </c>
      <c r="W17" s="52">
        <v>0</v>
      </c>
      <c r="DA17" s="63" t="s">
        <v>1065</v>
      </c>
    </row>
    <row r="18" spans="1:105" ht="12" customHeight="1" x14ac:dyDescent="0.25">
      <c r="A18" s="97" t="s">
        <v>50</v>
      </c>
      <c r="B18" s="52">
        <v>308</v>
      </c>
      <c r="C18" s="52">
        <v>260</v>
      </c>
      <c r="D18" s="52">
        <v>166</v>
      </c>
      <c r="E18" s="52">
        <v>122</v>
      </c>
      <c r="F18" s="52">
        <v>119</v>
      </c>
      <c r="G18" s="52">
        <v>117</v>
      </c>
      <c r="H18" s="52">
        <v>94</v>
      </c>
      <c r="I18" s="52">
        <v>68</v>
      </c>
      <c r="J18" s="52">
        <v>66</v>
      </c>
      <c r="K18" s="52">
        <v>70</v>
      </c>
      <c r="L18" s="52">
        <v>57</v>
      </c>
      <c r="M18" s="52">
        <v>35</v>
      </c>
      <c r="N18" s="52">
        <v>18</v>
      </c>
      <c r="O18" s="52">
        <v>14</v>
      </c>
      <c r="P18" s="52">
        <v>15</v>
      </c>
      <c r="Q18" s="52">
        <v>14</v>
      </c>
      <c r="R18" s="52">
        <v>12</v>
      </c>
      <c r="S18" s="52">
        <v>8</v>
      </c>
      <c r="T18" s="52">
        <v>8</v>
      </c>
      <c r="U18" s="52">
        <v>7</v>
      </c>
      <c r="V18" s="52">
        <v>10</v>
      </c>
      <c r="W18" s="52">
        <v>7</v>
      </c>
      <c r="DA18" s="63" t="s">
        <v>1066</v>
      </c>
    </row>
    <row r="19" spans="1:105" ht="12" customHeight="1" x14ac:dyDescent="0.25">
      <c r="A19" s="109" t="s">
        <v>120</v>
      </c>
      <c r="B19" s="36">
        <v>464</v>
      </c>
      <c r="C19" s="36">
        <v>396</v>
      </c>
      <c r="D19" s="36">
        <v>357</v>
      </c>
      <c r="E19" s="36">
        <v>288</v>
      </c>
      <c r="F19" s="36">
        <v>232</v>
      </c>
      <c r="G19" s="36">
        <v>211</v>
      </c>
      <c r="H19" s="36">
        <v>211</v>
      </c>
      <c r="I19" s="36">
        <v>213</v>
      </c>
      <c r="J19" s="36">
        <v>203</v>
      </c>
      <c r="K19" s="36">
        <v>210</v>
      </c>
      <c r="L19" s="36">
        <v>243</v>
      </c>
      <c r="M19" s="36">
        <v>283</v>
      </c>
      <c r="N19" s="36">
        <v>306</v>
      </c>
      <c r="O19" s="36">
        <v>344</v>
      </c>
      <c r="P19" s="36">
        <v>351</v>
      </c>
      <c r="Q19" s="36">
        <v>352</v>
      </c>
      <c r="R19" s="36">
        <v>314</v>
      </c>
      <c r="S19" s="36">
        <v>252</v>
      </c>
      <c r="T19" s="36">
        <v>199</v>
      </c>
      <c r="U19" s="36">
        <v>190</v>
      </c>
      <c r="V19" s="36">
        <v>198</v>
      </c>
      <c r="W19" s="36">
        <v>231</v>
      </c>
      <c r="DA19" s="60" t="s">
        <v>1067</v>
      </c>
    </row>
    <row r="20" spans="1:105" s="2" customFormat="1" ht="12" customHeight="1" x14ac:dyDescent="0.25">
      <c r="DA20" s="9"/>
    </row>
    <row r="21" spans="1:105" ht="12" customHeight="1" x14ac:dyDescent="0.25">
      <c r="A21" s="116" t="s">
        <v>22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DA21" s="129" t="s">
        <v>1136</v>
      </c>
    </row>
    <row r="22" spans="1:105" ht="12" customHeight="1" x14ac:dyDescent="0.25">
      <c r="A22" s="127" t="s">
        <v>57</v>
      </c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DA22" s="133"/>
    </row>
    <row r="23" spans="1:105" ht="12" customHeight="1" x14ac:dyDescent="0.25">
      <c r="A23" s="97" t="s">
        <v>51</v>
      </c>
      <c r="B23" s="52"/>
      <c r="C23" s="52">
        <v>116</v>
      </c>
      <c r="D23" s="52">
        <v>133</v>
      </c>
      <c r="E23" s="52">
        <v>113</v>
      </c>
      <c r="F23" s="52">
        <v>59</v>
      </c>
      <c r="G23" s="52">
        <v>23</v>
      </c>
      <c r="H23" s="52">
        <v>23</v>
      </c>
      <c r="I23" s="52">
        <v>24</v>
      </c>
      <c r="J23" s="52">
        <v>12</v>
      </c>
      <c r="K23" s="52">
        <v>40</v>
      </c>
      <c r="L23" s="52">
        <v>60</v>
      </c>
      <c r="M23" s="52">
        <v>60</v>
      </c>
      <c r="N23" s="52">
        <v>61</v>
      </c>
      <c r="O23" s="52">
        <v>48</v>
      </c>
      <c r="P23" s="52">
        <v>3</v>
      </c>
      <c r="Q23" s="52">
        <v>4</v>
      </c>
      <c r="R23" s="52">
        <v>40</v>
      </c>
      <c r="S23" s="52">
        <v>66</v>
      </c>
      <c r="T23" s="52">
        <v>53</v>
      </c>
      <c r="U23" s="52">
        <v>10</v>
      </c>
      <c r="V23" s="52">
        <v>0</v>
      </c>
      <c r="W23" s="52">
        <v>0</v>
      </c>
      <c r="DA23" s="63" t="s">
        <v>1137</v>
      </c>
    </row>
    <row r="24" spans="1:105" ht="12" customHeight="1" x14ac:dyDescent="0.25">
      <c r="A24" s="125" t="s">
        <v>92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53</v>
      </c>
      <c r="B25" s="52"/>
      <c r="C25" s="52">
        <v>12</v>
      </c>
      <c r="D25" s="52">
        <v>11</v>
      </c>
      <c r="E25" s="52">
        <v>12</v>
      </c>
      <c r="F25" s="52">
        <v>13</v>
      </c>
      <c r="G25" s="52">
        <v>12</v>
      </c>
      <c r="H25" s="52">
        <v>14</v>
      </c>
      <c r="I25" s="52">
        <v>8</v>
      </c>
      <c r="J25" s="52">
        <v>3</v>
      </c>
      <c r="K25" s="52">
        <v>6</v>
      </c>
      <c r="L25" s="52">
        <v>3</v>
      </c>
      <c r="M25" s="52">
        <v>0</v>
      </c>
      <c r="N25" s="52">
        <v>11</v>
      </c>
      <c r="O25" s="52">
        <v>9</v>
      </c>
      <c r="P25" s="52">
        <v>0</v>
      </c>
      <c r="Q25" s="52">
        <v>1</v>
      </c>
      <c r="R25" s="52">
        <v>12</v>
      </c>
      <c r="S25" s="52">
        <v>26</v>
      </c>
      <c r="T25" s="52">
        <v>29</v>
      </c>
      <c r="U25" s="52">
        <v>19</v>
      </c>
      <c r="V25" s="52">
        <v>19</v>
      </c>
      <c r="W25" s="52">
        <v>16</v>
      </c>
      <c r="DA25" s="63" t="s">
        <v>1138</v>
      </c>
    </row>
    <row r="26" spans="1:105" ht="12" customHeight="1" x14ac:dyDescent="0.25">
      <c r="A26" s="125" t="s">
        <v>55</v>
      </c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DA26" s="134"/>
    </row>
    <row r="27" spans="1:105" ht="12" customHeight="1" x14ac:dyDescent="0.25">
      <c r="A27" s="97" t="s">
        <v>143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DA27" s="63" t="s">
        <v>1139</v>
      </c>
    </row>
    <row r="28" spans="1:105" ht="12" customHeight="1" x14ac:dyDescent="0.25">
      <c r="A28" s="97" t="s">
        <v>124</v>
      </c>
      <c r="B28" s="52"/>
      <c r="C28" s="52">
        <v>20</v>
      </c>
      <c r="D28" s="52">
        <v>34</v>
      </c>
      <c r="E28" s="52">
        <v>1</v>
      </c>
      <c r="F28" s="52">
        <v>10</v>
      </c>
      <c r="G28" s="52">
        <v>6</v>
      </c>
      <c r="H28" s="52">
        <v>14</v>
      </c>
      <c r="I28" s="52">
        <v>9</v>
      </c>
      <c r="J28" s="52">
        <v>0</v>
      </c>
      <c r="K28" s="52">
        <v>3</v>
      </c>
      <c r="L28" s="52">
        <v>3</v>
      </c>
      <c r="M28" s="52">
        <v>10</v>
      </c>
      <c r="N28" s="52">
        <v>9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1140</v>
      </c>
    </row>
    <row r="29" spans="1:105" ht="12" customHeight="1" x14ac:dyDescent="0.25">
      <c r="A29" s="97" t="s">
        <v>123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DA29" s="63" t="s">
        <v>1141</v>
      </c>
    </row>
    <row r="30" spans="1:105" ht="12" customHeight="1" x14ac:dyDescent="0.25">
      <c r="A30" s="97" t="s">
        <v>122</v>
      </c>
      <c r="B30" s="52"/>
      <c r="C30" s="52">
        <v>106</v>
      </c>
      <c r="D30" s="52">
        <v>107</v>
      </c>
      <c r="E30" s="52">
        <v>112</v>
      </c>
      <c r="F30" s="52">
        <v>101</v>
      </c>
      <c r="G30" s="52">
        <v>107</v>
      </c>
      <c r="H30" s="52">
        <v>109</v>
      </c>
      <c r="I30" s="52">
        <v>47</v>
      </c>
      <c r="J30" s="52">
        <v>17</v>
      </c>
      <c r="K30" s="52">
        <v>28</v>
      </c>
      <c r="L30" s="52">
        <v>42</v>
      </c>
      <c r="M30" s="52">
        <v>38</v>
      </c>
      <c r="N30" s="52">
        <v>40</v>
      </c>
      <c r="O30" s="52">
        <v>36</v>
      </c>
      <c r="P30" s="52">
        <v>5</v>
      </c>
      <c r="Q30" s="52">
        <v>10</v>
      </c>
      <c r="R30" s="52">
        <v>21</v>
      </c>
      <c r="S30" s="52">
        <v>38</v>
      </c>
      <c r="T30" s="52">
        <v>34</v>
      </c>
      <c r="U30" s="52">
        <v>24</v>
      </c>
      <c r="V30" s="52">
        <v>29</v>
      </c>
      <c r="W30" s="52">
        <v>26</v>
      </c>
      <c r="DA30" s="63" t="s">
        <v>1142</v>
      </c>
    </row>
    <row r="31" spans="1:105" ht="12" customHeight="1" x14ac:dyDescent="0.25">
      <c r="A31" s="97" t="s">
        <v>121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4</v>
      </c>
      <c r="K31" s="52">
        <v>9</v>
      </c>
      <c r="L31" s="52">
        <v>15</v>
      </c>
      <c r="M31" s="52">
        <v>12</v>
      </c>
      <c r="N31" s="52">
        <v>19</v>
      </c>
      <c r="O31" s="52">
        <v>19</v>
      </c>
      <c r="P31" s="52">
        <v>20</v>
      </c>
      <c r="Q31" s="52">
        <v>10</v>
      </c>
      <c r="R31" s="52">
        <v>29</v>
      </c>
      <c r="S31" s="52">
        <v>42</v>
      </c>
      <c r="T31" s="52">
        <v>38</v>
      </c>
      <c r="U31" s="52">
        <v>23</v>
      </c>
      <c r="V31" s="52">
        <v>24</v>
      </c>
      <c r="W31" s="52">
        <v>24</v>
      </c>
      <c r="DA31" s="63" t="s">
        <v>1143</v>
      </c>
    </row>
    <row r="32" spans="1:105" ht="12" customHeight="1" x14ac:dyDescent="0.25">
      <c r="A32" s="125" t="s">
        <v>54</v>
      </c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DA32" s="134"/>
    </row>
    <row r="33" spans="1:105" ht="12" customHeight="1" x14ac:dyDescent="0.25">
      <c r="A33" s="97" t="s">
        <v>51</v>
      </c>
      <c r="B33" s="52"/>
      <c r="C33" s="52">
        <v>0</v>
      </c>
      <c r="D33" s="52">
        <v>0</v>
      </c>
      <c r="E33" s="52">
        <v>0</v>
      </c>
      <c r="F33" s="52">
        <v>0</v>
      </c>
      <c r="G33" s="52">
        <v>0</v>
      </c>
      <c r="H33" s="52">
        <v>0</v>
      </c>
      <c r="I33" s="52">
        <v>0</v>
      </c>
      <c r="J33" s="52">
        <v>0</v>
      </c>
      <c r="K33" s="52">
        <v>0</v>
      </c>
      <c r="L33" s="52">
        <v>0</v>
      </c>
      <c r="M33" s="52">
        <v>0</v>
      </c>
      <c r="N33" s="52">
        <v>0</v>
      </c>
      <c r="O33" s="52">
        <v>0</v>
      </c>
      <c r="P33" s="52">
        <v>0</v>
      </c>
      <c r="Q33" s="52">
        <v>0</v>
      </c>
      <c r="R33" s="52">
        <v>0</v>
      </c>
      <c r="S33" s="52">
        <v>0</v>
      </c>
      <c r="T33" s="52">
        <v>0</v>
      </c>
      <c r="U33" s="52">
        <v>0</v>
      </c>
      <c r="V33" s="52">
        <v>0</v>
      </c>
      <c r="W33" s="52">
        <v>0</v>
      </c>
      <c r="DA33" s="63" t="s">
        <v>1144</v>
      </c>
    </row>
    <row r="34" spans="1:105" ht="12" customHeight="1" x14ac:dyDescent="0.25">
      <c r="A34" s="97" t="s">
        <v>50</v>
      </c>
      <c r="B34" s="52"/>
      <c r="C34" s="52">
        <v>48</v>
      </c>
      <c r="D34" s="52">
        <v>94</v>
      </c>
      <c r="E34" s="52">
        <v>44</v>
      </c>
      <c r="F34" s="52">
        <v>6</v>
      </c>
      <c r="G34" s="52">
        <v>49</v>
      </c>
      <c r="H34" s="52">
        <v>48</v>
      </c>
      <c r="I34" s="52">
        <v>26</v>
      </c>
      <c r="J34" s="52">
        <v>2</v>
      </c>
      <c r="K34" s="52">
        <v>6</v>
      </c>
      <c r="L34" s="52">
        <v>13</v>
      </c>
      <c r="M34" s="52">
        <v>23</v>
      </c>
      <c r="N34" s="52">
        <v>19</v>
      </c>
      <c r="O34" s="52">
        <v>9</v>
      </c>
      <c r="P34" s="52">
        <v>0</v>
      </c>
      <c r="Q34" s="52">
        <v>1</v>
      </c>
      <c r="R34" s="52">
        <v>2</v>
      </c>
      <c r="S34" s="52">
        <v>4</v>
      </c>
      <c r="T34" s="52">
        <v>1</v>
      </c>
      <c r="U34" s="52">
        <v>3</v>
      </c>
      <c r="V34" s="52">
        <v>1</v>
      </c>
      <c r="W34" s="52">
        <v>3</v>
      </c>
      <c r="DA34" s="63" t="s">
        <v>1145</v>
      </c>
    </row>
    <row r="35" spans="1:105" ht="12" customHeight="1" x14ac:dyDescent="0.25">
      <c r="A35" s="109" t="s">
        <v>120</v>
      </c>
      <c r="B35" s="36"/>
      <c r="C35" s="36">
        <v>72</v>
      </c>
      <c r="D35" s="36">
        <v>73</v>
      </c>
      <c r="E35" s="36">
        <v>72</v>
      </c>
      <c r="F35" s="36">
        <v>74</v>
      </c>
      <c r="G35" s="36">
        <v>73</v>
      </c>
      <c r="H35" s="36">
        <v>76</v>
      </c>
      <c r="I35" s="36">
        <v>36</v>
      </c>
      <c r="J35" s="36">
        <v>12</v>
      </c>
      <c r="K35" s="36">
        <v>34</v>
      </c>
      <c r="L35" s="36">
        <v>47</v>
      </c>
      <c r="M35" s="36">
        <v>39</v>
      </c>
      <c r="N35" s="36">
        <v>47</v>
      </c>
      <c r="O35" s="36">
        <v>46</v>
      </c>
      <c r="P35" s="36">
        <v>13</v>
      </c>
      <c r="Q35" s="36">
        <v>28</v>
      </c>
      <c r="R35" s="36">
        <v>48</v>
      </c>
      <c r="S35" s="36">
        <v>74</v>
      </c>
      <c r="T35" s="36">
        <v>74</v>
      </c>
      <c r="U35" s="36">
        <v>45</v>
      </c>
      <c r="V35" s="36">
        <v>48</v>
      </c>
      <c r="W35" s="36">
        <v>44</v>
      </c>
      <c r="DA35" s="60" t="s">
        <v>1146</v>
      </c>
    </row>
    <row r="37" spans="1:105" ht="12" customHeight="1" x14ac:dyDescent="0.25">
      <c r="A37" s="116" t="s">
        <v>21</v>
      </c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DA37" s="129" t="s">
        <v>1223</v>
      </c>
    </row>
    <row r="38" spans="1:105" ht="12" customHeight="1" x14ac:dyDescent="0.25">
      <c r="A38" s="127" t="s">
        <v>57</v>
      </c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DA38" s="133"/>
    </row>
    <row r="39" spans="1:105" ht="12" customHeight="1" x14ac:dyDescent="0.25">
      <c r="A39" s="97" t="s">
        <v>51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51</v>
      </c>
      <c r="L39" s="52">
        <v>80</v>
      </c>
      <c r="M39" s="52">
        <v>78</v>
      </c>
      <c r="N39" s="52">
        <v>67</v>
      </c>
      <c r="O39" s="52">
        <v>82</v>
      </c>
      <c r="P39" s="52">
        <v>11</v>
      </c>
      <c r="Q39" s="52">
        <v>4</v>
      </c>
      <c r="R39" s="52">
        <v>0</v>
      </c>
      <c r="S39" s="52">
        <v>0</v>
      </c>
      <c r="T39" s="52">
        <v>0</v>
      </c>
      <c r="U39" s="52">
        <v>0</v>
      </c>
      <c r="V39" s="52">
        <v>11</v>
      </c>
      <c r="W39" s="52">
        <v>30</v>
      </c>
      <c r="DA39" s="63" t="s">
        <v>1224</v>
      </c>
    </row>
    <row r="40" spans="1:105" ht="12" customHeight="1" x14ac:dyDescent="0.25">
      <c r="A40" s="125" t="s">
        <v>92</v>
      </c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DA40" s="134"/>
    </row>
    <row r="41" spans="1:105" ht="12" customHeight="1" x14ac:dyDescent="0.25">
      <c r="A41" s="97" t="s">
        <v>53</v>
      </c>
      <c r="B41" s="52"/>
      <c r="C41" s="52">
        <v>11</v>
      </c>
      <c r="D41" s="52">
        <v>8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3</v>
      </c>
      <c r="L41" s="52">
        <v>23</v>
      </c>
      <c r="M41" s="52">
        <v>40</v>
      </c>
      <c r="N41" s="52">
        <v>32</v>
      </c>
      <c r="O41" s="52">
        <v>26</v>
      </c>
      <c r="P41" s="52">
        <v>22</v>
      </c>
      <c r="Q41" s="52">
        <v>8</v>
      </c>
      <c r="R41" s="52">
        <v>1</v>
      </c>
      <c r="S41" s="52">
        <v>1</v>
      </c>
      <c r="T41" s="52">
        <v>0</v>
      </c>
      <c r="U41" s="52">
        <v>0</v>
      </c>
      <c r="V41" s="52">
        <v>2</v>
      </c>
      <c r="W41" s="52">
        <v>7</v>
      </c>
      <c r="DA41" s="63" t="s">
        <v>1225</v>
      </c>
    </row>
    <row r="42" spans="1:105" ht="12" customHeight="1" x14ac:dyDescent="0.25">
      <c r="A42" s="125" t="s">
        <v>55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143</v>
      </c>
      <c r="B43" s="52"/>
      <c r="C43" s="52">
        <v>0</v>
      </c>
      <c r="D43" s="52">
        <v>0</v>
      </c>
      <c r="E43" s="52">
        <v>0</v>
      </c>
      <c r="F43" s="52">
        <v>0</v>
      </c>
      <c r="G43" s="52">
        <v>0</v>
      </c>
      <c r="H43" s="52">
        <v>0</v>
      </c>
      <c r="I43" s="52">
        <v>0</v>
      </c>
      <c r="J43" s="52">
        <v>0</v>
      </c>
      <c r="K43" s="52">
        <v>0</v>
      </c>
      <c r="L43" s="52">
        <v>0</v>
      </c>
      <c r="M43" s="52">
        <v>0</v>
      </c>
      <c r="N43" s="52">
        <v>0</v>
      </c>
      <c r="O43" s="52">
        <v>0</v>
      </c>
      <c r="P43" s="52">
        <v>0</v>
      </c>
      <c r="Q43" s="52">
        <v>0</v>
      </c>
      <c r="R43" s="52">
        <v>0</v>
      </c>
      <c r="S43" s="52">
        <v>0</v>
      </c>
      <c r="T43" s="52">
        <v>0</v>
      </c>
      <c r="U43" s="52">
        <v>0</v>
      </c>
      <c r="V43" s="52">
        <v>0</v>
      </c>
      <c r="W43" s="52">
        <v>0</v>
      </c>
      <c r="DA43" s="63" t="s">
        <v>1226</v>
      </c>
    </row>
    <row r="44" spans="1:105" ht="12" customHeight="1" x14ac:dyDescent="0.25">
      <c r="A44" s="97" t="s">
        <v>124</v>
      </c>
      <c r="B44" s="52"/>
      <c r="C44" s="52">
        <v>0</v>
      </c>
      <c r="D44" s="52">
        <v>1</v>
      </c>
      <c r="E44" s="52">
        <v>0</v>
      </c>
      <c r="F44" s="52">
        <v>3</v>
      </c>
      <c r="G44" s="52">
        <v>6</v>
      </c>
      <c r="H44" s="52">
        <v>12</v>
      </c>
      <c r="I44" s="52">
        <v>1</v>
      </c>
      <c r="J44" s="52">
        <v>1</v>
      </c>
      <c r="K44" s="52">
        <v>0</v>
      </c>
      <c r="L44" s="52">
        <v>2</v>
      </c>
      <c r="M44" s="52">
        <v>2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1227</v>
      </c>
    </row>
    <row r="45" spans="1:105" ht="12" customHeight="1" x14ac:dyDescent="0.25">
      <c r="A45" s="97" t="s">
        <v>123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1228</v>
      </c>
    </row>
    <row r="46" spans="1:105" ht="12" customHeight="1" x14ac:dyDescent="0.25">
      <c r="A46" s="97" t="s">
        <v>122</v>
      </c>
      <c r="B46" s="52"/>
      <c r="C46" s="52">
        <v>9</v>
      </c>
      <c r="D46" s="52">
        <v>6</v>
      </c>
      <c r="E46" s="52">
        <v>0</v>
      </c>
      <c r="F46" s="52">
        <v>43</v>
      </c>
      <c r="G46" s="52">
        <v>71</v>
      </c>
      <c r="H46" s="52">
        <v>76</v>
      </c>
      <c r="I46" s="52">
        <v>1</v>
      </c>
      <c r="J46" s="52">
        <v>0</v>
      </c>
      <c r="K46" s="52">
        <v>0</v>
      </c>
      <c r="L46" s="52">
        <v>47</v>
      </c>
      <c r="M46" s="52">
        <v>41</v>
      </c>
      <c r="N46" s="52">
        <v>31</v>
      </c>
      <c r="O46" s="52">
        <v>54</v>
      </c>
      <c r="P46" s="52">
        <v>23</v>
      </c>
      <c r="Q46" s="52">
        <v>0</v>
      </c>
      <c r="R46" s="52">
        <v>0</v>
      </c>
      <c r="S46" s="52">
        <v>0</v>
      </c>
      <c r="T46" s="52">
        <v>0</v>
      </c>
      <c r="U46" s="52">
        <v>37</v>
      </c>
      <c r="V46" s="52">
        <v>0</v>
      </c>
      <c r="W46" s="52">
        <v>23</v>
      </c>
      <c r="DA46" s="63" t="s">
        <v>1229</v>
      </c>
    </row>
    <row r="47" spans="1:105" ht="12" customHeight="1" x14ac:dyDescent="0.25">
      <c r="A47" s="97" t="s">
        <v>121</v>
      </c>
      <c r="B47" s="52"/>
      <c r="C47" s="52">
        <v>1</v>
      </c>
      <c r="D47" s="52">
        <v>1</v>
      </c>
      <c r="E47" s="52">
        <v>0</v>
      </c>
      <c r="F47" s="52">
        <v>6</v>
      </c>
      <c r="G47" s="52">
        <v>13</v>
      </c>
      <c r="H47" s="52">
        <v>12</v>
      </c>
      <c r="I47" s="52">
        <v>30</v>
      </c>
      <c r="J47" s="52">
        <v>8</v>
      </c>
      <c r="K47" s="52">
        <v>51</v>
      </c>
      <c r="L47" s="52">
        <v>31</v>
      </c>
      <c r="M47" s="52">
        <v>35</v>
      </c>
      <c r="N47" s="52">
        <v>43</v>
      </c>
      <c r="O47" s="52">
        <v>35</v>
      </c>
      <c r="P47" s="52">
        <v>10</v>
      </c>
      <c r="Q47" s="52">
        <v>20</v>
      </c>
      <c r="R47" s="52">
        <v>10</v>
      </c>
      <c r="S47" s="52">
        <v>14</v>
      </c>
      <c r="T47" s="52">
        <v>19</v>
      </c>
      <c r="U47" s="52">
        <v>0</v>
      </c>
      <c r="V47" s="52">
        <v>64</v>
      </c>
      <c r="W47" s="52">
        <v>57</v>
      </c>
      <c r="DA47" s="63" t="s">
        <v>1230</v>
      </c>
    </row>
    <row r="48" spans="1:105" ht="12" customHeight="1" x14ac:dyDescent="0.25">
      <c r="A48" s="125" t="s">
        <v>54</v>
      </c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DA48" s="134"/>
    </row>
    <row r="49" spans="1:105" ht="12" customHeight="1" x14ac:dyDescent="0.25">
      <c r="A49" s="97" t="s">
        <v>51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1231</v>
      </c>
    </row>
    <row r="50" spans="1:105" ht="12" customHeight="1" x14ac:dyDescent="0.25">
      <c r="A50" s="97" t="s">
        <v>50</v>
      </c>
      <c r="B50" s="52"/>
      <c r="C50" s="52">
        <v>0</v>
      </c>
      <c r="D50" s="52">
        <v>0</v>
      </c>
      <c r="E50" s="52">
        <v>0</v>
      </c>
      <c r="F50" s="52">
        <v>3</v>
      </c>
      <c r="G50" s="52">
        <v>47</v>
      </c>
      <c r="H50" s="52">
        <v>25</v>
      </c>
      <c r="I50" s="52">
        <v>0</v>
      </c>
      <c r="J50" s="52">
        <v>0</v>
      </c>
      <c r="K50" s="52">
        <v>10</v>
      </c>
      <c r="L50" s="52">
        <v>0</v>
      </c>
      <c r="M50" s="52">
        <v>1</v>
      </c>
      <c r="N50" s="52">
        <v>2</v>
      </c>
      <c r="O50" s="52">
        <v>5</v>
      </c>
      <c r="P50" s="52">
        <v>1</v>
      </c>
      <c r="Q50" s="52">
        <v>0</v>
      </c>
      <c r="R50" s="52">
        <v>0</v>
      </c>
      <c r="S50" s="52">
        <v>0</v>
      </c>
      <c r="T50" s="52">
        <v>1</v>
      </c>
      <c r="U50" s="52">
        <v>2</v>
      </c>
      <c r="V50" s="52">
        <v>4</v>
      </c>
      <c r="W50" s="52">
        <v>0</v>
      </c>
      <c r="DA50" s="63" t="s">
        <v>1232</v>
      </c>
    </row>
    <row r="51" spans="1:105" ht="12" customHeight="1" x14ac:dyDescent="0.25">
      <c r="A51" s="109" t="s">
        <v>120</v>
      </c>
      <c r="B51" s="36"/>
      <c r="C51" s="36">
        <v>4</v>
      </c>
      <c r="D51" s="36">
        <v>34</v>
      </c>
      <c r="E51" s="36">
        <v>3</v>
      </c>
      <c r="F51" s="36">
        <v>18</v>
      </c>
      <c r="G51" s="36">
        <v>52</v>
      </c>
      <c r="H51" s="36">
        <v>76</v>
      </c>
      <c r="I51" s="36">
        <v>38</v>
      </c>
      <c r="J51" s="36">
        <v>2</v>
      </c>
      <c r="K51" s="36">
        <v>41</v>
      </c>
      <c r="L51" s="36">
        <v>80</v>
      </c>
      <c r="M51" s="36">
        <v>79</v>
      </c>
      <c r="N51" s="36">
        <v>70</v>
      </c>
      <c r="O51" s="36">
        <v>84</v>
      </c>
      <c r="P51" s="36">
        <v>20</v>
      </c>
      <c r="Q51" s="36">
        <v>29</v>
      </c>
      <c r="R51" s="36">
        <v>10</v>
      </c>
      <c r="S51" s="36">
        <v>12</v>
      </c>
      <c r="T51" s="36">
        <v>21</v>
      </c>
      <c r="U51" s="36">
        <v>36</v>
      </c>
      <c r="V51" s="36">
        <v>56</v>
      </c>
      <c r="W51" s="36">
        <v>77</v>
      </c>
      <c r="DA51" s="60" t="s">
        <v>1233</v>
      </c>
    </row>
    <row r="53" spans="1:105" ht="12" customHeight="1" x14ac:dyDescent="0.25">
      <c r="A53" s="144" t="s">
        <v>20</v>
      </c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DA53" s="129" t="s">
        <v>1310</v>
      </c>
    </row>
    <row r="54" spans="1:105" ht="12" customHeight="1" x14ac:dyDescent="0.25">
      <c r="A54" s="145" t="s">
        <v>57</v>
      </c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DA54" s="133"/>
    </row>
    <row r="55" spans="1:105" ht="12" customHeight="1" x14ac:dyDescent="0.25">
      <c r="A55" s="108" t="s">
        <v>51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20</v>
      </c>
      <c r="L55" s="52">
        <v>23</v>
      </c>
      <c r="M55" s="52">
        <v>28</v>
      </c>
      <c r="N55" s="52">
        <v>33</v>
      </c>
      <c r="O55" s="52">
        <v>31</v>
      </c>
      <c r="P55" s="52">
        <v>8</v>
      </c>
      <c r="Q55" s="52">
        <v>2</v>
      </c>
      <c r="R55" s="52">
        <v>0</v>
      </c>
      <c r="S55" s="52">
        <v>0</v>
      </c>
      <c r="T55" s="52">
        <v>0</v>
      </c>
      <c r="U55" s="52">
        <v>0</v>
      </c>
      <c r="V55" s="52">
        <v>5</v>
      </c>
      <c r="W55" s="52">
        <v>12</v>
      </c>
      <c r="DA55" s="63" t="s">
        <v>1311</v>
      </c>
    </row>
    <row r="56" spans="1:105" ht="12" customHeight="1" x14ac:dyDescent="0.25">
      <c r="A56" s="146" t="s">
        <v>92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DA56" s="134"/>
    </row>
    <row r="57" spans="1:105" ht="12" customHeight="1" x14ac:dyDescent="0.25">
      <c r="A57" s="108" t="s">
        <v>53</v>
      </c>
      <c r="B57" s="52"/>
      <c r="C57" s="52">
        <v>0</v>
      </c>
      <c r="D57" s="52">
        <v>0</v>
      </c>
      <c r="E57" s="52">
        <v>0</v>
      </c>
      <c r="F57" s="52">
        <v>0</v>
      </c>
      <c r="G57" s="52">
        <v>0</v>
      </c>
      <c r="H57" s="52">
        <v>0</v>
      </c>
      <c r="I57" s="52">
        <v>0</v>
      </c>
      <c r="J57" s="52">
        <v>0</v>
      </c>
      <c r="K57" s="52">
        <v>3</v>
      </c>
      <c r="L57" s="52">
        <v>14</v>
      </c>
      <c r="M57" s="52">
        <v>13</v>
      </c>
      <c r="N57" s="52">
        <v>6</v>
      </c>
      <c r="O57" s="52">
        <v>6</v>
      </c>
      <c r="P57" s="52">
        <v>1</v>
      </c>
      <c r="Q57" s="52">
        <v>1</v>
      </c>
      <c r="R57" s="52">
        <v>0</v>
      </c>
      <c r="S57" s="52">
        <v>0</v>
      </c>
      <c r="T57" s="52">
        <v>0</v>
      </c>
      <c r="U57" s="52">
        <v>0</v>
      </c>
      <c r="V57" s="52">
        <v>2</v>
      </c>
      <c r="W57" s="52">
        <v>3</v>
      </c>
      <c r="DA57" s="63" t="s">
        <v>1312</v>
      </c>
    </row>
    <row r="58" spans="1:105" ht="12" customHeight="1" x14ac:dyDescent="0.25">
      <c r="A58" s="146" t="s">
        <v>55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108" t="s">
        <v>143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1313</v>
      </c>
    </row>
    <row r="60" spans="1:105" ht="12" customHeight="1" x14ac:dyDescent="0.25">
      <c r="A60" s="108" t="s">
        <v>124</v>
      </c>
      <c r="B60" s="52"/>
      <c r="C60" s="52">
        <v>0</v>
      </c>
      <c r="D60" s="52">
        <v>0</v>
      </c>
      <c r="E60" s="52">
        <v>0</v>
      </c>
      <c r="F60" s="52">
        <v>0</v>
      </c>
      <c r="G60" s="52">
        <v>0</v>
      </c>
      <c r="H60" s="52">
        <v>0</v>
      </c>
      <c r="I60" s="52">
        <v>0</v>
      </c>
      <c r="J60" s="52">
        <v>0</v>
      </c>
      <c r="K60" s="52">
        <v>0</v>
      </c>
      <c r="L60" s="52">
        <v>1</v>
      </c>
      <c r="M60" s="52">
        <v>1</v>
      </c>
      <c r="N60" s="52">
        <v>0</v>
      </c>
      <c r="O60" s="52">
        <v>0</v>
      </c>
      <c r="P60" s="52">
        <v>0</v>
      </c>
      <c r="Q60" s="52">
        <v>0</v>
      </c>
      <c r="R60" s="52">
        <v>0</v>
      </c>
      <c r="S60" s="52">
        <v>0</v>
      </c>
      <c r="T60" s="52">
        <v>0</v>
      </c>
      <c r="U60" s="52">
        <v>0</v>
      </c>
      <c r="V60" s="52">
        <v>0</v>
      </c>
      <c r="W60" s="52">
        <v>0</v>
      </c>
      <c r="DA60" s="63" t="s">
        <v>1314</v>
      </c>
    </row>
    <row r="61" spans="1:105" ht="12" customHeight="1" x14ac:dyDescent="0.25">
      <c r="A61" s="108" t="s">
        <v>123</v>
      </c>
      <c r="B61" s="52"/>
      <c r="C61" s="52">
        <v>0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0</v>
      </c>
      <c r="J61" s="52">
        <v>0</v>
      </c>
      <c r="K61" s="52">
        <v>0</v>
      </c>
      <c r="L61" s="52">
        <v>0</v>
      </c>
      <c r="M61" s="52">
        <v>0</v>
      </c>
      <c r="N61" s="52">
        <v>0</v>
      </c>
      <c r="O61" s="52">
        <v>0</v>
      </c>
      <c r="P61" s="52">
        <v>0</v>
      </c>
      <c r="Q61" s="52">
        <v>0</v>
      </c>
      <c r="R61" s="52">
        <v>0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DA61" s="63" t="s">
        <v>1315</v>
      </c>
    </row>
    <row r="62" spans="1:105" ht="12" customHeight="1" x14ac:dyDescent="0.25">
      <c r="A62" s="108" t="s">
        <v>122</v>
      </c>
      <c r="B62" s="52"/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13</v>
      </c>
      <c r="M62" s="52">
        <v>14</v>
      </c>
      <c r="N62" s="52">
        <v>15</v>
      </c>
      <c r="O62" s="52">
        <v>18</v>
      </c>
      <c r="P62" s="52">
        <v>5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3</v>
      </c>
      <c r="DA62" s="63" t="s">
        <v>1316</v>
      </c>
    </row>
    <row r="63" spans="1:105" ht="12" customHeight="1" x14ac:dyDescent="0.25">
      <c r="A63" s="108" t="s">
        <v>121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20</v>
      </c>
      <c r="L63" s="52">
        <v>9</v>
      </c>
      <c r="M63" s="52">
        <v>13</v>
      </c>
      <c r="N63" s="52">
        <v>18</v>
      </c>
      <c r="O63" s="52">
        <v>13</v>
      </c>
      <c r="P63" s="52">
        <v>3</v>
      </c>
      <c r="Q63" s="52">
        <v>2</v>
      </c>
      <c r="R63" s="52">
        <v>0</v>
      </c>
      <c r="S63" s="52">
        <v>0</v>
      </c>
      <c r="T63" s="52">
        <v>0</v>
      </c>
      <c r="U63" s="52">
        <v>0</v>
      </c>
      <c r="V63" s="52">
        <v>5</v>
      </c>
      <c r="W63" s="52">
        <v>9</v>
      </c>
      <c r="DA63" s="63" t="s">
        <v>1317</v>
      </c>
    </row>
    <row r="64" spans="1:105" ht="12" customHeight="1" x14ac:dyDescent="0.25">
      <c r="A64" s="146" t="s">
        <v>54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51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1318</v>
      </c>
    </row>
    <row r="66" spans="1:105" ht="12" customHeight="1" x14ac:dyDescent="0.25">
      <c r="A66" s="108" t="s">
        <v>50</v>
      </c>
      <c r="B66" s="52"/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4</v>
      </c>
      <c r="L66" s="52">
        <v>0</v>
      </c>
      <c r="M66" s="52">
        <v>0</v>
      </c>
      <c r="N66" s="52">
        <v>1</v>
      </c>
      <c r="O66" s="52">
        <v>2</v>
      </c>
      <c r="P66" s="52">
        <v>1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DA66" s="63" t="s">
        <v>1319</v>
      </c>
    </row>
    <row r="67" spans="1:105" ht="12" customHeight="1" x14ac:dyDescent="0.25">
      <c r="A67" s="115" t="s">
        <v>120</v>
      </c>
      <c r="B67" s="36"/>
      <c r="C67" s="36">
        <v>0</v>
      </c>
      <c r="D67" s="36">
        <v>0</v>
      </c>
      <c r="E67" s="36">
        <v>0</v>
      </c>
      <c r="F67" s="36">
        <v>0</v>
      </c>
      <c r="G67" s="36">
        <v>0</v>
      </c>
      <c r="H67" s="36">
        <v>0</v>
      </c>
      <c r="I67" s="36">
        <v>0</v>
      </c>
      <c r="J67" s="36">
        <v>0</v>
      </c>
      <c r="K67" s="36">
        <v>16</v>
      </c>
      <c r="L67" s="36">
        <v>23</v>
      </c>
      <c r="M67" s="36">
        <v>28</v>
      </c>
      <c r="N67" s="36">
        <v>32</v>
      </c>
      <c r="O67" s="36">
        <v>29</v>
      </c>
      <c r="P67" s="36">
        <v>7</v>
      </c>
      <c r="Q67" s="36">
        <v>2</v>
      </c>
      <c r="R67" s="36">
        <v>0</v>
      </c>
      <c r="S67" s="36">
        <v>0</v>
      </c>
      <c r="T67" s="36">
        <v>0</v>
      </c>
      <c r="U67" s="36">
        <v>0</v>
      </c>
      <c r="V67" s="36">
        <v>5</v>
      </c>
      <c r="W67" s="36">
        <v>12</v>
      </c>
      <c r="DA67" s="60" t="s">
        <v>1320</v>
      </c>
    </row>
    <row r="68" spans="1:105" ht="12" customHeight="1" x14ac:dyDescent="0.25">
      <c r="A68" s="147"/>
    </row>
    <row r="69" spans="1:105" ht="12" customHeight="1" x14ac:dyDescent="0.25">
      <c r="A69" s="144" t="s">
        <v>174</v>
      </c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DA69" s="129" t="s">
        <v>1397</v>
      </c>
    </row>
    <row r="70" spans="1:105" ht="12" customHeight="1" x14ac:dyDescent="0.25">
      <c r="A70" s="145" t="s">
        <v>57</v>
      </c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DA70" s="133"/>
    </row>
    <row r="71" spans="1:105" ht="12" customHeight="1" x14ac:dyDescent="0.25">
      <c r="A71" s="108" t="s">
        <v>51</v>
      </c>
      <c r="B71" s="52"/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31</v>
      </c>
      <c r="L71" s="52">
        <v>57</v>
      </c>
      <c r="M71" s="52">
        <v>50</v>
      </c>
      <c r="N71" s="52">
        <v>34</v>
      </c>
      <c r="O71" s="52">
        <v>51</v>
      </c>
      <c r="P71" s="52">
        <v>3</v>
      </c>
      <c r="Q71" s="52">
        <v>2</v>
      </c>
      <c r="R71" s="52">
        <v>0</v>
      </c>
      <c r="S71" s="52">
        <v>0</v>
      </c>
      <c r="T71" s="52">
        <v>0</v>
      </c>
      <c r="U71" s="52">
        <v>0</v>
      </c>
      <c r="V71" s="52">
        <v>6</v>
      </c>
      <c r="W71" s="52">
        <v>18</v>
      </c>
      <c r="DA71" s="63" t="s">
        <v>1398</v>
      </c>
    </row>
    <row r="72" spans="1:105" ht="12" customHeight="1" x14ac:dyDescent="0.25">
      <c r="A72" s="146" t="s">
        <v>92</v>
      </c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DA72" s="134"/>
    </row>
    <row r="73" spans="1:105" ht="12" customHeight="1" x14ac:dyDescent="0.25">
      <c r="A73" s="108" t="s">
        <v>53</v>
      </c>
      <c r="B73" s="52"/>
      <c r="C73" s="52">
        <v>11</v>
      </c>
      <c r="D73" s="52">
        <v>8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9</v>
      </c>
      <c r="M73" s="52">
        <v>27</v>
      </c>
      <c r="N73" s="52">
        <v>26</v>
      </c>
      <c r="O73" s="52">
        <v>20</v>
      </c>
      <c r="P73" s="52">
        <v>21</v>
      </c>
      <c r="Q73" s="52">
        <v>7</v>
      </c>
      <c r="R73" s="52">
        <v>1</v>
      </c>
      <c r="S73" s="52">
        <v>1</v>
      </c>
      <c r="T73" s="52">
        <v>0</v>
      </c>
      <c r="U73" s="52">
        <v>0</v>
      </c>
      <c r="V73" s="52">
        <v>0</v>
      </c>
      <c r="W73" s="52">
        <v>4</v>
      </c>
      <c r="DA73" s="63" t="s">
        <v>1399</v>
      </c>
    </row>
    <row r="74" spans="1:105" ht="12" customHeight="1" x14ac:dyDescent="0.25">
      <c r="A74" s="146" t="s">
        <v>55</v>
      </c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DA74" s="134"/>
    </row>
    <row r="75" spans="1:105" ht="12" customHeight="1" x14ac:dyDescent="0.25">
      <c r="A75" s="108" t="s">
        <v>143</v>
      </c>
      <c r="B75" s="52"/>
      <c r="C75" s="52">
        <f t="shared" ref="C75:Q75" si="0">C43-C59</f>
        <v>0</v>
      </c>
      <c r="D75" s="52">
        <f t="shared" si="0"/>
        <v>0</v>
      </c>
      <c r="E75" s="52">
        <f t="shared" si="0"/>
        <v>0</v>
      </c>
      <c r="F75" s="52">
        <f t="shared" si="0"/>
        <v>0</v>
      </c>
      <c r="G75" s="52">
        <f t="shared" si="0"/>
        <v>0</v>
      </c>
      <c r="H75" s="52">
        <f t="shared" si="0"/>
        <v>0</v>
      </c>
      <c r="I75" s="52">
        <f t="shared" si="0"/>
        <v>0</v>
      </c>
      <c r="J75" s="52">
        <f t="shared" si="0"/>
        <v>0</v>
      </c>
      <c r="K75" s="52">
        <f t="shared" si="0"/>
        <v>0</v>
      </c>
      <c r="L75" s="52">
        <f t="shared" si="0"/>
        <v>0</v>
      </c>
      <c r="M75" s="52">
        <f t="shared" si="0"/>
        <v>0</v>
      </c>
      <c r="N75" s="52">
        <f t="shared" si="0"/>
        <v>0</v>
      </c>
      <c r="O75" s="52">
        <f t="shared" si="0"/>
        <v>0</v>
      </c>
      <c r="P75" s="52">
        <f t="shared" si="0"/>
        <v>0</v>
      </c>
      <c r="Q75" s="52">
        <f t="shared" si="0"/>
        <v>0</v>
      </c>
      <c r="R75" s="52">
        <f t="shared" ref="R75:V75" si="1">R43-R59</f>
        <v>0</v>
      </c>
      <c r="S75" s="52">
        <f t="shared" si="1"/>
        <v>0</v>
      </c>
      <c r="T75" s="52">
        <f t="shared" si="1"/>
        <v>0</v>
      </c>
      <c r="U75" s="52">
        <f t="shared" si="1"/>
        <v>0</v>
      </c>
      <c r="V75" s="52">
        <f t="shared" si="1"/>
        <v>0</v>
      </c>
      <c r="W75" s="52">
        <f t="shared" ref="W75" si="2">W43-W59</f>
        <v>0</v>
      </c>
      <c r="DA75" s="63" t="s">
        <v>1400</v>
      </c>
    </row>
    <row r="76" spans="1:105" ht="12" customHeight="1" x14ac:dyDescent="0.25">
      <c r="A76" s="108" t="s">
        <v>124</v>
      </c>
      <c r="B76" s="52"/>
      <c r="C76" s="52">
        <f t="shared" ref="C76:Q76" si="3">C44-C60</f>
        <v>0</v>
      </c>
      <c r="D76" s="52">
        <f t="shared" si="3"/>
        <v>1</v>
      </c>
      <c r="E76" s="52">
        <f t="shared" si="3"/>
        <v>0</v>
      </c>
      <c r="F76" s="52">
        <f t="shared" si="3"/>
        <v>3</v>
      </c>
      <c r="G76" s="52">
        <f t="shared" si="3"/>
        <v>6</v>
      </c>
      <c r="H76" s="52">
        <f t="shared" si="3"/>
        <v>12</v>
      </c>
      <c r="I76" s="52">
        <f t="shared" si="3"/>
        <v>1</v>
      </c>
      <c r="J76" s="52">
        <f t="shared" si="3"/>
        <v>1</v>
      </c>
      <c r="K76" s="52">
        <f t="shared" si="3"/>
        <v>0</v>
      </c>
      <c r="L76" s="52">
        <f t="shared" si="3"/>
        <v>1</v>
      </c>
      <c r="M76" s="52">
        <f t="shared" si="3"/>
        <v>1</v>
      </c>
      <c r="N76" s="52">
        <f t="shared" si="3"/>
        <v>0</v>
      </c>
      <c r="O76" s="52">
        <f t="shared" si="3"/>
        <v>0</v>
      </c>
      <c r="P76" s="52">
        <f t="shared" si="3"/>
        <v>0</v>
      </c>
      <c r="Q76" s="52">
        <f t="shared" si="3"/>
        <v>0</v>
      </c>
      <c r="R76" s="52">
        <f t="shared" ref="R76:V76" si="4">R44-R60</f>
        <v>0</v>
      </c>
      <c r="S76" s="52">
        <f t="shared" si="4"/>
        <v>0</v>
      </c>
      <c r="T76" s="52">
        <f t="shared" si="4"/>
        <v>0</v>
      </c>
      <c r="U76" s="52">
        <f t="shared" si="4"/>
        <v>0</v>
      </c>
      <c r="V76" s="52">
        <f t="shared" si="4"/>
        <v>0</v>
      </c>
      <c r="W76" s="52">
        <f t="shared" ref="W76" si="5">W44-W60</f>
        <v>0</v>
      </c>
      <c r="DA76" s="63" t="s">
        <v>1401</v>
      </c>
    </row>
    <row r="77" spans="1:105" ht="12" customHeight="1" x14ac:dyDescent="0.25">
      <c r="A77" s="108" t="s">
        <v>123</v>
      </c>
      <c r="B77" s="52"/>
      <c r="C77" s="52">
        <f t="shared" ref="C77:Q77" si="6">C45-C61</f>
        <v>0</v>
      </c>
      <c r="D77" s="52">
        <f t="shared" si="6"/>
        <v>0</v>
      </c>
      <c r="E77" s="52">
        <f t="shared" si="6"/>
        <v>0</v>
      </c>
      <c r="F77" s="52">
        <f t="shared" si="6"/>
        <v>0</v>
      </c>
      <c r="G77" s="52">
        <f t="shared" si="6"/>
        <v>0</v>
      </c>
      <c r="H77" s="52">
        <f t="shared" si="6"/>
        <v>0</v>
      </c>
      <c r="I77" s="52">
        <f t="shared" si="6"/>
        <v>0</v>
      </c>
      <c r="J77" s="52">
        <f t="shared" si="6"/>
        <v>0</v>
      </c>
      <c r="K77" s="52">
        <f t="shared" si="6"/>
        <v>0</v>
      </c>
      <c r="L77" s="52">
        <f t="shared" si="6"/>
        <v>0</v>
      </c>
      <c r="M77" s="52">
        <f t="shared" si="6"/>
        <v>0</v>
      </c>
      <c r="N77" s="52">
        <f t="shared" si="6"/>
        <v>0</v>
      </c>
      <c r="O77" s="52">
        <f t="shared" si="6"/>
        <v>0</v>
      </c>
      <c r="P77" s="52">
        <f t="shared" si="6"/>
        <v>0</v>
      </c>
      <c r="Q77" s="52">
        <f t="shared" si="6"/>
        <v>0</v>
      </c>
      <c r="R77" s="52">
        <f t="shared" ref="R77:V77" si="7">R45-R61</f>
        <v>0</v>
      </c>
      <c r="S77" s="52">
        <f t="shared" si="7"/>
        <v>0</v>
      </c>
      <c r="T77" s="52">
        <f t="shared" si="7"/>
        <v>0</v>
      </c>
      <c r="U77" s="52">
        <f t="shared" si="7"/>
        <v>0</v>
      </c>
      <c r="V77" s="52">
        <f t="shared" si="7"/>
        <v>0</v>
      </c>
      <c r="W77" s="52">
        <f t="shared" ref="W77" si="8">W45-W61</f>
        <v>0</v>
      </c>
      <c r="DA77" s="63" t="s">
        <v>1402</v>
      </c>
    </row>
    <row r="78" spans="1:105" ht="12" customHeight="1" x14ac:dyDescent="0.25">
      <c r="A78" s="108" t="s">
        <v>122</v>
      </c>
      <c r="B78" s="52"/>
      <c r="C78" s="52">
        <f t="shared" ref="C78:Q78" si="9">C46-C62</f>
        <v>9</v>
      </c>
      <c r="D78" s="52">
        <f t="shared" si="9"/>
        <v>6</v>
      </c>
      <c r="E78" s="52">
        <f t="shared" si="9"/>
        <v>0</v>
      </c>
      <c r="F78" s="52">
        <f t="shared" si="9"/>
        <v>43</v>
      </c>
      <c r="G78" s="52">
        <f t="shared" si="9"/>
        <v>71</v>
      </c>
      <c r="H78" s="52">
        <f t="shared" si="9"/>
        <v>76</v>
      </c>
      <c r="I78" s="52">
        <f t="shared" si="9"/>
        <v>1</v>
      </c>
      <c r="J78" s="52">
        <f t="shared" si="9"/>
        <v>0</v>
      </c>
      <c r="K78" s="52">
        <f t="shared" si="9"/>
        <v>0</v>
      </c>
      <c r="L78" s="52">
        <f t="shared" si="9"/>
        <v>34</v>
      </c>
      <c r="M78" s="52">
        <f t="shared" si="9"/>
        <v>27</v>
      </c>
      <c r="N78" s="52">
        <f t="shared" si="9"/>
        <v>16</v>
      </c>
      <c r="O78" s="52">
        <f t="shared" si="9"/>
        <v>36</v>
      </c>
      <c r="P78" s="52">
        <f t="shared" si="9"/>
        <v>18</v>
      </c>
      <c r="Q78" s="52">
        <f t="shared" si="9"/>
        <v>0</v>
      </c>
      <c r="R78" s="52">
        <f t="shared" ref="R78:V78" si="10">R46-R62</f>
        <v>0</v>
      </c>
      <c r="S78" s="52">
        <f t="shared" si="10"/>
        <v>0</v>
      </c>
      <c r="T78" s="52">
        <f t="shared" si="10"/>
        <v>0</v>
      </c>
      <c r="U78" s="52">
        <f t="shared" si="10"/>
        <v>37</v>
      </c>
      <c r="V78" s="52">
        <f t="shared" si="10"/>
        <v>0</v>
      </c>
      <c r="W78" s="52">
        <f t="shared" ref="W78" si="11">W46-W62</f>
        <v>20</v>
      </c>
      <c r="DA78" s="63" t="s">
        <v>1403</v>
      </c>
    </row>
    <row r="79" spans="1:105" ht="12" customHeight="1" x14ac:dyDescent="0.25">
      <c r="A79" s="108" t="s">
        <v>121</v>
      </c>
      <c r="B79" s="52"/>
      <c r="C79" s="52">
        <f t="shared" ref="C79:Q79" si="12">C47-C63</f>
        <v>1</v>
      </c>
      <c r="D79" s="52">
        <f t="shared" si="12"/>
        <v>1</v>
      </c>
      <c r="E79" s="52">
        <f t="shared" si="12"/>
        <v>0</v>
      </c>
      <c r="F79" s="52">
        <f t="shared" si="12"/>
        <v>6</v>
      </c>
      <c r="G79" s="52">
        <f t="shared" si="12"/>
        <v>13</v>
      </c>
      <c r="H79" s="52">
        <f t="shared" si="12"/>
        <v>12</v>
      </c>
      <c r="I79" s="52">
        <f t="shared" si="12"/>
        <v>30</v>
      </c>
      <c r="J79" s="52">
        <f t="shared" si="12"/>
        <v>8</v>
      </c>
      <c r="K79" s="52">
        <f t="shared" si="12"/>
        <v>31</v>
      </c>
      <c r="L79" s="52">
        <f t="shared" si="12"/>
        <v>22</v>
      </c>
      <c r="M79" s="52">
        <f t="shared" si="12"/>
        <v>22</v>
      </c>
      <c r="N79" s="52">
        <f t="shared" si="12"/>
        <v>25</v>
      </c>
      <c r="O79" s="52">
        <f t="shared" si="12"/>
        <v>22</v>
      </c>
      <c r="P79" s="52">
        <f t="shared" si="12"/>
        <v>7</v>
      </c>
      <c r="Q79" s="52">
        <f t="shared" si="12"/>
        <v>18</v>
      </c>
      <c r="R79" s="52">
        <f t="shared" ref="R79:V79" si="13">R47-R63</f>
        <v>10</v>
      </c>
      <c r="S79" s="52">
        <f t="shared" si="13"/>
        <v>14</v>
      </c>
      <c r="T79" s="52">
        <f t="shared" si="13"/>
        <v>19</v>
      </c>
      <c r="U79" s="52">
        <f t="shared" si="13"/>
        <v>0</v>
      </c>
      <c r="V79" s="52">
        <f t="shared" si="13"/>
        <v>59</v>
      </c>
      <c r="W79" s="52">
        <f t="shared" ref="W79" si="14">W47-W63</f>
        <v>48</v>
      </c>
      <c r="DA79" s="63" t="s">
        <v>1404</v>
      </c>
    </row>
    <row r="80" spans="1:105" ht="12" customHeight="1" x14ac:dyDescent="0.25">
      <c r="A80" s="146" t="s">
        <v>54</v>
      </c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DA80" s="134"/>
    </row>
    <row r="81" spans="1:105" ht="12" customHeight="1" x14ac:dyDescent="0.25">
      <c r="A81" s="108" t="s">
        <v>51</v>
      </c>
      <c r="B81" s="52"/>
      <c r="C81" s="52">
        <v>0</v>
      </c>
      <c r="D81" s="52">
        <v>0</v>
      </c>
      <c r="E81" s="52">
        <v>0</v>
      </c>
      <c r="F81" s="52">
        <v>0</v>
      </c>
      <c r="G81" s="52">
        <v>0</v>
      </c>
      <c r="H81" s="52">
        <v>0</v>
      </c>
      <c r="I81" s="52">
        <v>0</v>
      </c>
      <c r="J81" s="52">
        <v>0</v>
      </c>
      <c r="K81" s="52">
        <v>0</v>
      </c>
      <c r="L81" s="52">
        <v>0</v>
      </c>
      <c r="M81" s="52">
        <v>0</v>
      </c>
      <c r="N81" s="52">
        <v>0</v>
      </c>
      <c r="O81" s="52">
        <v>0</v>
      </c>
      <c r="P81" s="52">
        <v>0</v>
      </c>
      <c r="Q81" s="52">
        <v>0</v>
      </c>
      <c r="R81" s="52">
        <v>0</v>
      </c>
      <c r="S81" s="52">
        <v>0</v>
      </c>
      <c r="T81" s="52">
        <v>0</v>
      </c>
      <c r="U81" s="52">
        <v>0</v>
      </c>
      <c r="V81" s="52">
        <v>0</v>
      </c>
      <c r="W81" s="52">
        <v>0</v>
      </c>
      <c r="DA81" s="63" t="s">
        <v>1405</v>
      </c>
    </row>
    <row r="82" spans="1:105" ht="12" customHeight="1" x14ac:dyDescent="0.25">
      <c r="A82" s="108" t="s">
        <v>50</v>
      </c>
      <c r="B82" s="52"/>
      <c r="C82" s="52">
        <v>0</v>
      </c>
      <c r="D82" s="52">
        <v>0</v>
      </c>
      <c r="E82" s="52">
        <v>0</v>
      </c>
      <c r="F82" s="52">
        <v>3</v>
      </c>
      <c r="G82" s="52">
        <v>47</v>
      </c>
      <c r="H82" s="52">
        <v>25</v>
      </c>
      <c r="I82" s="52">
        <v>0</v>
      </c>
      <c r="J82" s="52">
        <v>0</v>
      </c>
      <c r="K82" s="52">
        <v>6</v>
      </c>
      <c r="L82" s="52">
        <v>0</v>
      </c>
      <c r="M82" s="52">
        <v>1</v>
      </c>
      <c r="N82" s="52">
        <v>1</v>
      </c>
      <c r="O82" s="52">
        <v>3</v>
      </c>
      <c r="P82" s="52">
        <v>0</v>
      </c>
      <c r="Q82" s="52">
        <v>0</v>
      </c>
      <c r="R82" s="52">
        <v>0</v>
      </c>
      <c r="S82" s="52">
        <v>0</v>
      </c>
      <c r="T82" s="52">
        <v>1</v>
      </c>
      <c r="U82" s="52">
        <v>2</v>
      </c>
      <c r="V82" s="52">
        <v>4</v>
      </c>
      <c r="W82" s="52">
        <v>0</v>
      </c>
      <c r="DA82" s="63" t="s">
        <v>1406</v>
      </c>
    </row>
    <row r="83" spans="1:105" ht="12" customHeight="1" x14ac:dyDescent="0.25">
      <c r="A83" s="115" t="s">
        <v>120</v>
      </c>
      <c r="B83" s="36"/>
      <c r="C83" s="36">
        <v>4</v>
      </c>
      <c r="D83" s="36">
        <v>34</v>
      </c>
      <c r="E83" s="36">
        <v>3</v>
      </c>
      <c r="F83" s="36">
        <v>18</v>
      </c>
      <c r="G83" s="36">
        <v>52</v>
      </c>
      <c r="H83" s="36">
        <v>76</v>
      </c>
      <c r="I83" s="36">
        <v>38</v>
      </c>
      <c r="J83" s="36">
        <v>2</v>
      </c>
      <c r="K83" s="36">
        <v>25</v>
      </c>
      <c r="L83" s="36">
        <v>57</v>
      </c>
      <c r="M83" s="36">
        <v>51</v>
      </c>
      <c r="N83" s="36">
        <v>38</v>
      </c>
      <c r="O83" s="36">
        <v>55</v>
      </c>
      <c r="P83" s="36">
        <v>13</v>
      </c>
      <c r="Q83" s="36">
        <v>27</v>
      </c>
      <c r="R83" s="36">
        <v>10</v>
      </c>
      <c r="S83" s="36">
        <v>12</v>
      </c>
      <c r="T83" s="36">
        <v>21</v>
      </c>
      <c r="U83" s="36">
        <v>36</v>
      </c>
      <c r="V83" s="36">
        <v>51</v>
      </c>
      <c r="W83" s="36">
        <v>65</v>
      </c>
      <c r="DA83" s="60" t="s">
        <v>1407</v>
      </c>
    </row>
    <row r="85" spans="1:105" ht="12" customHeight="1" x14ac:dyDescent="0.25">
      <c r="A85" s="141" t="s">
        <v>173</v>
      </c>
      <c r="B85" s="17">
        <v>2021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DA85" s="55"/>
    </row>
    <row r="86" spans="1:105" s="2" customFormat="1" ht="12" customHeight="1" x14ac:dyDescent="0.25">
      <c r="A86" s="139" t="s">
        <v>146</v>
      </c>
      <c r="B86" s="140" t="s">
        <v>145</v>
      </c>
      <c r="C86" s="140">
        <v>2001</v>
      </c>
      <c r="D86" s="140">
        <v>2002</v>
      </c>
      <c r="E86" s="140">
        <v>2003</v>
      </c>
      <c r="F86" s="140">
        <v>2004</v>
      </c>
      <c r="G86" s="140">
        <v>2005</v>
      </c>
      <c r="H86" s="140">
        <v>2006</v>
      </c>
      <c r="I86" s="140">
        <v>2007</v>
      </c>
      <c r="J86" s="140">
        <v>2008</v>
      </c>
      <c r="K86" s="140">
        <v>2009</v>
      </c>
      <c r="L86" s="140">
        <v>2010</v>
      </c>
      <c r="M86" s="140">
        <v>2011</v>
      </c>
      <c r="N86" s="140">
        <v>2012</v>
      </c>
      <c r="O86" s="140">
        <v>2013</v>
      </c>
      <c r="P86" s="140">
        <v>2014</v>
      </c>
      <c r="Q86" s="140">
        <v>2015</v>
      </c>
      <c r="R86" s="140">
        <v>2016</v>
      </c>
      <c r="S86" s="140">
        <v>2017</v>
      </c>
      <c r="T86" s="140">
        <v>2018</v>
      </c>
      <c r="U86" s="140">
        <v>2019</v>
      </c>
      <c r="V86" s="140">
        <v>2020</v>
      </c>
      <c r="W86" s="140">
        <v>2021</v>
      </c>
      <c r="DA86" s="143"/>
    </row>
    <row r="87" spans="1:105" ht="12" customHeight="1" x14ac:dyDescent="0.25">
      <c r="A87" s="116" t="s">
        <v>200</v>
      </c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DA87" s="129" t="s">
        <v>1484</v>
      </c>
    </row>
    <row r="88" spans="1:105" ht="12.95" customHeight="1" x14ac:dyDescent="0.25">
      <c r="A88" s="127" t="s">
        <v>57</v>
      </c>
      <c r="B88" s="128">
        <f>RES_hhdet_numvin!B4</f>
        <v>0</v>
      </c>
      <c r="C88" s="128">
        <f>RES_hhdet_numvin!C4</f>
        <v>0</v>
      </c>
      <c r="D88" s="128">
        <f>RES_hhdet_numvin!D4</f>
        <v>0</v>
      </c>
      <c r="E88" s="128">
        <f>RES_hhdet_numvin!E4</f>
        <v>0</v>
      </c>
      <c r="F88" s="128">
        <f>RES_hhdet_numvin!F4</f>
        <v>0</v>
      </c>
      <c r="G88" s="128">
        <f>RES_hhdet_numvin!G4</f>
        <v>0</v>
      </c>
      <c r="H88" s="128">
        <f>RES_hhdet_numvin!H4</f>
        <v>0</v>
      </c>
      <c r="I88" s="128">
        <f>RES_hhdet_numvin!I4</f>
        <v>0</v>
      </c>
      <c r="J88" s="128">
        <f>RES_hhdet_numvin!J4</f>
        <v>0</v>
      </c>
      <c r="K88" s="128">
        <f>RES_hhdet_numvin!K4</f>
        <v>0</v>
      </c>
      <c r="L88" s="128">
        <f>RES_hhdet_numvin!L4</f>
        <v>0</v>
      </c>
      <c r="M88" s="128">
        <f>RES_hhdet_numvin!M4</f>
        <v>0</v>
      </c>
      <c r="N88" s="128">
        <f>RES_hhdet_numvin!N4</f>
        <v>0</v>
      </c>
      <c r="O88" s="128">
        <f>RES_hhdet_numvin!O4</f>
        <v>0</v>
      </c>
      <c r="P88" s="128">
        <f>RES_hhdet_numvin!P4</f>
        <v>0</v>
      </c>
      <c r="Q88" s="128">
        <f>RES_hhdet_numvin!Q4</f>
        <v>0</v>
      </c>
      <c r="R88" s="128">
        <f>RES_hhdet_numvin!R4</f>
        <v>0</v>
      </c>
      <c r="S88" s="128">
        <f>RES_hhdet_numvin!S4</f>
        <v>0</v>
      </c>
      <c r="T88" s="128">
        <f>RES_hhdet_numvin!T4</f>
        <v>0</v>
      </c>
      <c r="U88" s="128">
        <f>RES_hhdet_numvin!U4</f>
        <v>0</v>
      </c>
      <c r="V88" s="128">
        <f>RES_hhdet_numvin!V4</f>
        <v>0</v>
      </c>
      <c r="W88" s="128">
        <f>RES_hhdet_numvin!W4</f>
        <v>0</v>
      </c>
      <c r="DA88" s="133"/>
    </row>
    <row r="89" spans="1:105" ht="12" customHeight="1" x14ac:dyDescent="0.25">
      <c r="A89" s="97" t="s">
        <v>51</v>
      </c>
      <c r="B89" s="52">
        <f>RES_hhdet_numvin!B5</f>
        <v>0</v>
      </c>
      <c r="C89" s="52">
        <f>RES_hhdet_numvin!C5</f>
        <v>0</v>
      </c>
      <c r="D89" s="52">
        <f>RES_hhdet_numvin!D5</f>
        <v>0</v>
      </c>
      <c r="E89" s="52">
        <f>RES_hhdet_numvin!E5</f>
        <v>0</v>
      </c>
      <c r="F89" s="52">
        <f>RES_hhdet_numvin!F5</f>
        <v>0</v>
      </c>
      <c r="G89" s="52">
        <f>RES_hhdet_numvin!G5</f>
        <v>0</v>
      </c>
      <c r="H89" s="52">
        <f>RES_hhdet_numvin!H5</f>
        <v>0</v>
      </c>
      <c r="I89" s="52">
        <f>RES_hhdet_numvin!I5</f>
        <v>0</v>
      </c>
      <c r="J89" s="52">
        <f>RES_hhdet_numvin!J5</f>
        <v>0</v>
      </c>
      <c r="K89" s="52">
        <f>RES_hhdet_numvin!K5</f>
        <v>25</v>
      </c>
      <c r="L89" s="52">
        <f>RES_hhdet_numvin!L5</f>
        <v>35</v>
      </c>
      <c r="M89" s="52">
        <f>RES_hhdet_numvin!M5</f>
        <v>40</v>
      </c>
      <c r="N89" s="52">
        <f>RES_hhdet_numvin!N5</f>
        <v>36</v>
      </c>
      <c r="O89" s="52">
        <f>RES_hhdet_numvin!O5</f>
        <v>49</v>
      </c>
      <c r="P89" s="52">
        <f>RES_hhdet_numvin!P5</f>
        <v>8</v>
      </c>
      <c r="Q89" s="52">
        <f>RES_hhdet_numvin!Q5</f>
        <v>4</v>
      </c>
      <c r="R89" s="52">
        <f>RES_hhdet_numvin!R5</f>
        <v>0</v>
      </c>
      <c r="S89" s="52">
        <f>RES_hhdet_numvin!S5</f>
        <v>0</v>
      </c>
      <c r="T89" s="52">
        <f>RES_hhdet_numvin!T5</f>
        <v>0</v>
      </c>
      <c r="U89" s="52">
        <f>RES_hhdet_numvin!U5</f>
        <v>0</v>
      </c>
      <c r="V89" s="52">
        <f>RES_hhdet_numvin!V5</f>
        <v>11</v>
      </c>
      <c r="W89" s="52">
        <f>RES_hhdet_numvin!W5</f>
        <v>30</v>
      </c>
      <c r="DA89" s="63" t="s">
        <v>1485</v>
      </c>
    </row>
    <row r="90" spans="1:105" ht="12" hidden="1" customHeight="1" x14ac:dyDescent="0.25">
      <c r="A90" s="97" t="s">
        <v>53</v>
      </c>
      <c r="B90" s="138">
        <f>RES_hhdet_numvin!B6</f>
        <v>0</v>
      </c>
      <c r="C90" s="138">
        <f>RES_hhdet_numvin!C6</f>
        <v>0</v>
      </c>
      <c r="D90" s="138">
        <f>RES_hhdet_numvin!D6</f>
        <v>0</v>
      </c>
      <c r="E90" s="138">
        <f>RES_hhdet_numvin!E6</f>
        <v>0</v>
      </c>
      <c r="F90" s="138">
        <f>RES_hhdet_numvin!F6</f>
        <v>0</v>
      </c>
      <c r="G90" s="138">
        <f>RES_hhdet_numvin!G6</f>
        <v>0</v>
      </c>
      <c r="H90" s="138">
        <f>RES_hhdet_numvin!H6</f>
        <v>0</v>
      </c>
      <c r="I90" s="138">
        <f>RES_hhdet_numvin!I6</f>
        <v>0</v>
      </c>
      <c r="J90" s="138">
        <f>RES_hhdet_numvin!J6</f>
        <v>0</v>
      </c>
      <c r="K90" s="138">
        <f>RES_hhdet_numvin!K6</f>
        <v>0</v>
      </c>
      <c r="L90" s="138">
        <f>RES_hhdet_numvin!L6</f>
        <v>0</v>
      </c>
      <c r="M90" s="138">
        <f>RES_hhdet_numvin!M6</f>
        <v>0</v>
      </c>
      <c r="N90" s="138">
        <f>RES_hhdet_numvin!N6</f>
        <v>0</v>
      </c>
      <c r="O90" s="138">
        <f>RES_hhdet_numvin!O6</f>
        <v>0</v>
      </c>
      <c r="P90" s="138">
        <f>RES_hhdet_numvin!P6</f>
        <v>0</v>
      </c>
      <c r="Q90" s="138">
        <f>RES_hhdet_numvin!Q6</f>
        <v>0</v>
      </c>
      <c r="R90" s="138">
        <f>RES_hhdet_numvin!R6</f>
        <v>0</v>
      </c>
      <c r="S90" s="138">
        <f>RES_hhdet_numvin!S6</f>
        <v>0</v>
      </c>
      <c r="T90" s="138">
        <f>RES_hhdet_numvin!T6</f>
        <v>0</v>
      </c>
      <c r="U90" s="138">
        <f>RES_hhdet_numvin!U6</f>
        <v>0</v>
      </c>
      <c r="V90" s="138">
        <f>RES_hhdet_numvin!V6</f>
        <v>0</v>
      </c>
      <c r="W90" s="138">
        <f>RES_hhdet_numvin!W6</f>
        <v>0</v>
      </c>
      <c r="DA90" s="63"/>
    </row>
    <row r="91" spans="1:105" ht="12.95" customHeight="1" x14ac:dyDescent="0.25">
      <c r="A91" s="125" t="s">
        <v>92</v>
      </c>
      <c r="B91" s="126">
        <f>RES_hhdet_numvin!B7</f>
        <v>0</v>
      </c>
      <c r="C91" s="126">
        <f>RES_hhdet_numvin!C7</f>
        <v>0</v>
      </c>
      <c r="D91" s="126">
        <f>RES_hhdet_numvin!D7</f>
        <v>0</v>
      </c>
      <c r="E91" s="126">
        <f>RES_hhdet_numvin!E7</f>
        <v>0</v>
      </c>
      <c r="F91" s="126">
        <f>RES_hhdet_numvin!F7</f>
        <v>0</v>
      </c>
      <c r="G91" s="126">
        <f>RES_hhdet_numvin!G7</f>
        <v>0</v>
      </c>
      <c r="H91" s="126">
        <f>RES_hhdet_numvin!H7</f>
        <v>0</v>
      </c>
      <c r="I91" s="126">
        <f>RES_hhdet_numvin!I7</f>
        <v>0</v>
      </c>
      <c r="J91" s="126">
        <f>RES_hhdet_numvin!J7</f>
        <v>0</v>
      </c>
      <c r="K91" s="126">
        <f>RES_hhdet_numvin!K7</f>
        <v>0</v>
      </c>
      <c r="L91" s="126">
        <f>RES_hhdet_numvin!L7</f>
        <v>0</v>
      </c>
      <c r="M91" s="126">
        <f>RES_hhdet_numvin!M7</f>
        <v>0</v>
      </c>
      <c r="N91" s="126">
        <f>RES_hhdet_numvin!N7</f>
        <v>0</v>
      </c>
      <c r="O91" s="126">
        <f>RES_hhdet_numvin!O7</f>
        <v>0</v>
      </c>
      <c r="P91" s="126">
        <f>RES_hhdet_numvin!P7</f>
        <v>0</v>
      </c>
      <c r="Q91" s="126">
        <f>RES_hhdet_numvin!Q7</f>
        <v>0</v>
      </c>
      <c r="R91" s="126">
        <f>RES_hhdet_numvin!R7</f>
        <v>0</v>
      </c>
      <c r="S91" s="126">
        <f>RES_hhdet_numvin!S7</f>
        <v>0</v>
      </c>
      <c r="T91" s="126">
        <f>RES_hhdet_numvin!T7</f>
        <v>0</v>
      </c>
      <c r="U91" s="126">
        <f>RES_hhdet_numvin!U7</f>
        <v>0</v>
      </c>
      <c r="V91" s="126">
        <f>RES_hhdet_numvin!V7</f>
        <v>0</v>
      </c>
      <c r="W91" s="126">
        <f>RES_hhdet_numvin!W7</f>
        <v>0</v>
      </c>
      <c r="DA91" s="134"/>
    </row>
    <row r="92" spans="1:105" ht="12" customHeight="1" x14ac:dyDescent="0.25">
      <c r="A92" s="97" t="s">
        <v>53</v>
      </c>
      <c r="B92" s="52">
        <f>RES_hhdet_numvin!B8</f>
        <v>0</v>
      </c>
      <c r="C92" s="52">
        <f>RES_hhdet_numvin!C8</f>
        <v>0</v>
      </c>
      <c r="D92" s="52">
        <f>RES_hhdet_numvin!D8</f>
        <v>0</v>
      </c>
      <c r="E92" s="52">
        <f>RES_hhdet_numvin!E8</f>
        <v>0</v>
      </c>
      <c r="F92" s="52">
        <f>RES_hhdet_numvin!F8</f>
        <v>0</v>
      </c>
      <c r="G92" s="52">
        <f>RES_hhdet_numvin!G8</f>
        <v>0</v>
      </c>
      <c r="H92" s="52">
        <f>RES_hhdet_numvin!H8</f>
        <v>0</v>
      </c>
      <c r="I92" s="52">
        <f>RES_hhdet_numvin!I8</f>
        <v>0</v>
      </c>
      <c r="J92" s="52">
        <f>RES_hhdet_numvin!J8</f>
        <v>0</v>
      </c>
      <c r="K92" s="52">
        <f>RES_hhdet_numvin!K8</f>
        <v>0</v>
      </c>
      <c r="L92" s="52">
        <f>RES_hhdet_numvin!L8</f>
        <v>0</v>
      </c>
      <c r="M92" s="52">
        <f>RES_hhdet_numvin!M8</f>
        <v>0</v>
      </c>
      <c r="N92" s="52">
        <f>RES_hhdet_numvin!N8</f>
        <v>0</v>
      </c>
      <c r="O92" s="52">
        <f>RES_hhdet_numvin!O8</f>
        <v>0</v>
      </c>
      <c r="P92" s="52">
        <f>RES_hhdet_numvin!P8</f>
        <v>7</v>
      </c>
      <c r="Q92" s="52">
        <f>RES_hhdet_numvin!Q8</f>
        <v>5</v>
      </c>
      <c r="R92" s="52">
        <f>RES_hhdet_numvin!R8</f>
        <v>1</v>
      </c>
      <c r="S92" s="52">
        <f>RES_hhdet_numvin!S8</f>
        <v>1</v>
      </c>
      <c r="T92" s="52">
        <f>RES_hhdet_numvin!T8</f>
        <v>0</v>
      </c>
      <c r="U92" s="52">
        <f>RES_hhdet_numvin!U8</f>
        <v>0</v>
      </c>
      <c r="V92" s="52">
        <f>RES_hhdet_numvin!V8</f>
        <v>2</v>
      </c>
      <c r="W92" s="52">
        <f>RES_hhdet_numvin!W8</f>
        <v>7</v>
      </c>
      <c r="DA92" s="63" t="s">
        <v>1486</v>
      </c>
    </row>
    <row r="93" spans="1:105" ht="12" customHeight="1" x14ac:dyDescent="0.25">
      <c r="A93" s="125" t="s">
        <v>55</v>
      </c>
      <c r="B93" s="126">
        <f>RES_hhdet_numvin!B9</f>
        <v>0</v>
      </c>
      <c r="C93" s="126">
        <f>RES_hhdet_numvin!C9</f>
        <v>0</v>
      </c>
      <c r="D93" s="126">
        <f>RES_hhdet_numvin!D9</f>
        <v>0</v>
      </c>
      <c r="E93" s="126">
        <f>RES_hhdet_numvin!E9</f>
        <v>0</v>
      </c>
      <c r="F93" s="126">
        <f>RES_hhdet_numvin!F9</f>
        <v>0</v>
      </c>
      <c r="G93" s="126">
        <f>RES_hhdet_numvin!G9</f>
        <v>0</v>
      </c>
      <c r="H93" s="126">
        <f>RES_hhdet_numvin!H9</f>
        <v>0</v>
      </c>
      <c r="I93" s="126">
        <f>RES_hhdet_numvin!I9</f>
        <v>0</v>
      </c>
      <c r="J93" s="126">
        <f>RES_hhdet_numvin!J9</f>
        <v>0</v>
      </c>
      <c r="K93" s="126">
        <f>RES_hhdet_numvin!K9</f>
        <v>0</v>
      </c>
      <c r="L93" s="126">
        <f>RES_hhdet_numvin!L9</f>
        <v>0</v>
      </c>
      <c r="M93" s="126">
        <f>RES_hhdet_numvin!M9</f>
        <v>0</v>
      </c>
      <c r="N93" s="126">
        <f>RES_hhdet_numvin!N9</f>
        <v>0</v>
      </c>
      <c r="O93" s="126">
        <f>RES_hhdet_numvin!O9</f>
        <v>0</v>
      </c>
      <c r="P93" s="126">
        <f>RES_hhdet_numvin!P9</f>
        <v>0</v>
      </c>
      <c r="Q93" s="126">
        <f>RES_hhdet_numvin!Q9</f>
        <v>0</v>
      </c>
      <c r="R93" s="126">
        <f>RES_hhdet_numvin!R9</f>
        <v>0</v>
      </c>
      <c r="S93" s="126">
        <f>RES_hhdet_numvin!S9</f>
        <v>0</v>
      </c>
      <c r="T93" s="126">
        <f>RES_hhdet_numvin!T9</f>
        <v>0</v>
      </c>
      <c r="U93" s="126">
        <f>RES_hhdet_numvin!U9</f>
        <v>0</v>
      </c>
      <c r="V93" s="126">
        <f>RES_hhdet_numvin!V9</f>
        <v>0</v>
      </c>
      <c r="W93" s="126">
        <f>RES_hhdet_numvin!W9</f>
        <v>0</v>
      </c>
      <c r="DA93" s="134"/>
    </row>
    <row r="94" spans="1:105" ht="12" customHeight="1" x14ac:dyDescent="0.25">
      <c r="A94" s="97" t="s">
        <v>143</v>
      </c>
      <c r="B94" s="52">
        <f>RES_hhdet_numvin!B10</f>
        <v>0</v>
      </c>
      <c r="C94" s="52">
        <f>RES_hhdet_numvin!C10</f>
        <v>0</v>
      </c>
      <c r="D94" s="52">
        <f>RES_hhdet_numvin!D10</f>
        <v>0</v>
      </c>
      <c r="E94" s="52">
        <f>RES_hhdet_numvin!E10</f>
        <v>0</v>
      </c>
      <c r="F94" s="52">
        <f>RES_hhdet_numvin!F10</f>
        <v>0</v>
      </c>
      <c r="G94" s="52">
        <f>RES_hhdet_numvin!G10</f>
        <v>0</v>
      </c>
      <c r="H94" s="52">
        <f>RES_hhdet_numvin!H10</f>
        <v>0</v>
      </c>
      <c r="I94" s="52">
        <f>RES_hhdet_numvin!I10</f>
        <v>0</v>
      </c>
      <c r="J94" s="52">
        <f>RES_hhdet_numvin!J10</f>
        <v>0</v>
      </c>
      <c r="K94" s="52">
        <f>RES_hhdet_numvin!K10</f>
        <v>0</v>
      </c>
      <c r="L94" s="52">
        <f>RES_hhdet_numvin!L10</f>
        <v>0</v>
      </c>
      <c r="M94" s="52">
        <f>RES_hhdet_numvin!M10</f>
        <v>0</v>
      </c>
      <c r="N94" s="52">
        <f>RES_hhdet_numvin!N10</f>
        <v>0</v>
      </c>
      <c r="O94" s="52">
        <f>RES_hhdet_numvin!O10</f>
        <v>0</v>
      </c>
      <c r="P94" s="52">
        <f>RES_hhdet_numvin!P10</f>
        <v>0</v>
      </c>
      <c r="Q94" s="52">
        <f>RES_hhdet_numvin!Q10</f>
        <v>0</v>
      </c>
      <c r="R94" s="52">
        <f>RES_hhdet_numvin!R10</f>
        <v>0</v>
      </c>
      <c r="S94" s="52">
        <f>RES_hhdet_numvin!S10</f>
        <v>0</v>
      </c>
      <c r="T94" s="52">
        <f>RES_hhdet_numvin!T10</f>
        <v>0</v>
      </c>
      <c r="U94" s="52">
        <f>RES_hhdet_numvin!U10</f>
        <v>0</v>
      </c>
      <c r="V94" s="52">
        <f>RES_hhdet_numvin!V10</f>
        <v>0</v>
      </c>
      <c r="W94" s="52">
        <f>RES_hhdet_numvin!W10</f>
        <v>0</v>
      </c>
      <c r="DA94" s="63" t="s">
        <v>1487</v>
      </c>
    </row>
    <row r="95" spans="1:105" ht="12" customHeight="1" x14ac:dyDescent="0.25">
      <c r="A95" s="97" t="s">
        <v>124</v>
      </c>
      <c r="B95" s="52">
        <f>RES_hhdet_numvin!B11</f>
        <v>0</v>
      </c>
      <c r="C95" s="52">
        <f>RES_hhdet_numvin!C11</f>
        <v>0</v>
      </c>
      <c r="D95" s="52">
        <f>RES_hhdet_numvin!D11</f>
        <v>0</v>
      </c>
      <c r="E95" s="52">
        <f>RES_hhdet_numvin!E11</f>
        <v>0</v>
      </c>
      <c r="F95" s="52">
        <f>RES_hhdet_numvin!F11</f>
        <v>0</v>
      </c>
      <c r="G95" s="52">
        <f>RES_hhdet_numvin!G11</f>
        <v>0</v>
      </c>
      <c r="H95" s="52">
        <f>RES_hhdet_numvin!H11</f>
        <v>0</v>
      </c>
      <c r="I95" s="52">
        <f>RES_hhdet_numvin!I11</f>
        <v>0</v>
      </c>
      <c r="J95" s="52">
        <f>RES_hhdet_numvin!J11</f>
        <v>0</v>
      </c>
      <c r="K95" s="52">
        <f>RES_hhdet_numvin!K11</f>
        <v>0</v>
      </c>
      <c r="L95" s="52">
        <f>RES_hhdet_numvin!L11</f>
        <v>0</v>
      </c>
      <c r="M95" s="52">
        <f>RES_hhdet_numvin!M11</f>
        <v>0</v>
      </c>
      <c r="N95" s="52">
        <f>RES_hhdet_numvin!N11</f>
        <v>0</v>
      </c>
      <c r="O95" s="52">
        <f>RES_hhdet_numvin!O11</f>
        <v>0</v>
      </c>
      <c r="P95" s="52">
        <f>RES_hhdet_numvin!P11</f>
        <v>0</v>
      </c>
      <c r="Q95" s="52">
        <f>RES_hhdet_numvin!Q11</f>
        <v>0</v>
      </c>
      <c r="R95" s="52">
        <f>RES_hhdet_numvin!R11</f>
        <v>0</v>
      </c>
      <c r="S95" s="52">
        <f>RES_hhdet_numvin!S11</f>
        <v>0</v>
      </c>
      <c r="T95" s="52">
        <f>RES_hhdet_numvin!T11</f>
        <v>0</v>
      </c>
      <c r="U95" s="52">
        <f>RES_hhdet_numvin!U11</f>
        <v>0</v>
      </c>
      <c r="V95" s="52">
        <f>RES_hhdet_numvin!V11</f>
        <v>0</v>
      </c>
      <c r="W95" s="52">
        <f>RES_hhdet_numvin!W11</f>
        <v>0</v>
      </c>
      <c r="DA95" s="63" t="s">
        <v>1488</v>
      </c>
    </row>
    <row r="96" spans="1:105" ht="12" customHeight="1" x14ac:dyDescent="0.25">
      <c r="A96" s="97" t="s">
        <v>123</v>
      </c>
      <c r="B96" s="52">
        <f>RES_hhdet_numvin!B12</f>
        <v>0</v>
      </c>
      <c r="C96" s="52">
        <f>RES_hhdet_numvin!C12</f>
        <v>0</v>
      </c>
      <c r="D96" s="52">
        <f>RES_hhdet_numvin!D12</f>
        <v>0</v>
      </c>
      <c r="E96" s="52">
        <f>RES_hhdet_numvin!E12</f>
        <v>0</v>
      </c>
      <c r="F96" s="52">
        <f>RES_hhdet_numvin!F12</f>
        <v>0</v>
      </c>
      <c r="G96" s="52">
        <f>RES_hhdet_numvin!G12</f>
        <v>0</v>
      </c>
      <c r="H96" s="52">
        <f>RES_hhdet_numvin!H12</f>
        <v>0</v>
      </c>
      <c r="I96" s="52">
        <f>RES_hhdet_numvin!I12</f>
        <v>0</v>
      </c>
      <c r="J96" s="52">
        <f>RES_hhdet_numvin!J12</f>
        <v>0</v>
      </c>
      <c r="K96" s="52">
        <f>RES_hhdet_numvin!K12</f>
        <v>0</v>
      </c>
      <c r="L96" s="52">
        <f>RES_hhdet_numvin!L12</f>
        <v>0</v>
      </c>
      <c r="M96" s="52">
        <f>RES_hhdet_numvin!M12</f>
        <v>0</v>
      </c>
      <c r="N96" s="52">
        <f>RES_hhdet_numvin!N12</f>
        <v>0</v>
      </c>
      <c r="O96" s="52">
        <f>RES_hhdet_numvin!O12</f>
        <v>0</v>
      </c>
      <c r="P96" s="52">
        <f>RES_hhdet_numvin!P12</f>
        <v>0</v>
      </c>
      <c r="Q96" s="52">
        <f>RES_hhdet_numvin!Q12</f>
        <v>0</v>
      </c>
      <c r="R96" s="52">
        <f>RES_hhdet_numvin!R12</f>
        <v>0</v>
      </c>
      <c r="S96" s="52">
        <f>RES_hhdet_numvin!S12</f>
        <v>0</v>
      </c>
      <c r="T96" s="52">
        <f>RES_hhdet_numvin!T12</f>
        <v>0</v>
      </c>
      <c r="U96" s="52">
        <f>RES_hhdet_numvin!U12</f>
        <v>0</v>
      </c>
      <c r="V96" s="52">
        <f>RES_hhdet_numvin!V12</f>
        <v>0</v>
      </c>
      <c r="W96" s="52">
        <f>RES_hhdet_numvin!W12</f>
        <v>0</v>
      </c>
      <c r="DA96" s="63" t="s">
        <v>1489</v>
      </c>
    </row>
    <row r="97" spans="1:105" ht="12" hidden="1" customHeight="1" x14ac:dyDescent="0.25">
      <c r="A97" s="97" t="s">
        <v>50</v>
      </c>
      <c r="B97" s="52">
        <f>RES_hhdet_numvin!B13</f>
        <v>0</v>
      </c>
      <c r="C97" s="52">
        <f>RES_hhdet_numvin!C13</f>
        <v>0</v>
      </c>
      <c r="D97" s="52">
        <f>RES_hhdet_numvin!D13</f>
        <v>0</v>
      </c>
      <c r="E97" s="52">
        <f>RES_hhdet_numvin!E13</f>
        <v>0</v>
      </c>
      <c r="F97" s="52">
        <f>RES_hhdet_numvin!F13</f>
        <v>0</v>
      </c>
      <c r="G97" s="52">
        <f>RES_hhdet_numvin!G13</f>
        <v>0</v>
      </c>
      <c r="H97" s="52">
        <f>RES_hhdet_numvin!H13</f>
        <v>0</v>
      </c>
      <c r="I97" s="52">
        <f>RES_hhdet_numvin!I13</f>
        <v>0</v>
      </c>
      <c r="J97" s="52">
        <f>RES_hhdet_numvin!J13</f>
        <v>0</v>
      </c>
      <c r="K97" s="52">
        <f>RES_hhdet_numvin!K13</f>
        <v>0</v>
      </c>
      <c r="L97" s="52">
        <f>RES_hhdet_numvin!L13</f>
        <v>0</v>
      </c>
      <c r="M97" s="52">
        <f>RES_hhdet_numvin!M13</f>
        <v>0</v>
      </c>
      <c r="N97" s="52">
        <f>RES_hhdet_numvin!N13</f>
        <v>0</v>
      </c>
      <c r="O97" s="52">
        <f>RES_hhdet_numvin!O13</f>
        <v>0</v>
      </c>
      <c r="P97" s="52">
        <f>RES_hhdet_numvin!P13</f>
        <v>0</v>
      </c>
      <c r="Q97" s="52">
        <f>RES_hhdet_numvin!Q13</f>
        <v>0</v>
      </c>
      <c r="R97" s="52">
        <f>RES_hhdet_numvin!R13</f>
        <v>0</v>
      </c>
      <c r="S97" s="52">
        <f>RES_hhdet_numvin!S13</f>
        <v>0</v>
      </c>
      <c r="T97" s="52">
        <f>RES_hhdet_numvin!T13</f>
        <v>0</v>
      </c>
      <c r="U97" s="52">
        <f>RES_hhdet_numvin!U13</f>
        <v>0</v>
      </c>
      <c r="V97" s="52">
        <f>RES_hhdet_numvin!V13</f>
        <v>0</v>
      </c>
      <c r="W97" s="52">
        <f>RES_hhdet_numvin!W13</f>
        <v>0</v>
      </c>
      <c r="DA97" s="63"/>
    </row>
    <row r="98" spans="1:105" ht="12" hidden="1" customHeight="1" x14ac:dyDescent="0.25">
      <c r="A98" s="97" t="s">
        <v>52</v>
      </c>
      <c r="B98" s="52">
        <f>RES_hhdet_numvin!B14</f>
        <v>0</v>
      </c>
      <c r="C98" s="52">
        <f>RES_hhdet_numvin!C14</f>
        <v>0</v>
      </c>
      <c r="D98" s="52">
        <f>RES_hhdet_numvin!D14</f>
        <v>0</v>
      </c>
      <c r="E98" s="52">
        <f>RES_hhdet_numvin!E14</f>
        <v>0</v>
      </c>
      <c r="F98" s="52">
        <f>RES_hhdet_numvin!F14</f>
        <v>0</v>
      </c>
      <c r="G98" s="52">
        <f>RES_hhdet_numvin!G14</f>
        <v>0</v>
      </c>
      <c r="H98" s="52">
        <f>RES_hhdet_numvin!H14</f>
        <v>0</v>
      </c>
      <c r="I98" s="52">
        <f>RES_hhdet_numvin!I14</f>
        <v>0</v>
      </c>
      <c r="J98" s="52">
        <f>RES_hhdet_numvin!J14</f>
        <v>0</v>
      </c>
      <c r="K98" s="52">
        <f>RES_hhdet_numvin!K14</f>
        <v>0</v>
      </c>
      <c r="L98" s="52">
        <f>RES_hhdet_numvin!L14</f>
        <v>0</v>
      </c>
      <c r="M98" s="52">
        <f>RES_hhdet_numvin!M14</f>
        <v>0</v>
      </c>
      <c r="N98" s="52">
        <f>RES_hhdet_numvin!N14</f>
        <v>0</v>
      </c>
      <c r="O98" s="52">
        <f>RES_hhdet_numvin!O14</f>
        <v>0</v>
      </c>
      <c r="P98" s="52">
        <f>RES_hhdet_numvin!P14</f>
        <v>0</v>
      </c>
      <c r="Q98" s="52">
        <f>RES_hhdet_numvin!Q14</f>
        <v>0</v>
      </c>
      <c r="R98" s="52">
        <f>RES_hhdet_numvin!R14</f>
        <v>0</v>
      </c>
      <c r="S98" s="52">
        <f>RES_hhdet_numvin!S14</f>
        <v>0</v>
      </c>
      <c r="T98" s="52">
        <f>RES_hhdet_numvin!T14</f>
        <v>0</v>
      </c>
      <c r="U98" s="52">
        <f>RES_hhdet_numvin!U14</f>
        <v>0</v>
      </c>
      <c r="V98" s="52">
        <f>RES_hhdet_numvin!V14</f>
        <v>0</v>
      </c>
      <c r="W98" s="52">
        <f>RES_hhdet_numvin!W14</f>
        <v>0</v>
      </c>
      <c r="DA98" s="63"/>
    </row>
    <row r="99" spans="1:105" ht="12" customHeight="1" x14ac:dyDescent="0.25">
      <c r="A99" s="97" t="s">
        <v>122</v>
      </c>
      <c r="B99" s="138">
        <f>RES_hhdet_numvin!B15</f>
        <v>0</v>
      </c>
      <c r="C99" s="138">
        <f>RES_hhdet_numvin!C15</f>
        <v>0</v>
      </c>
      <c r="D99" s="138">
        <f>RES_hhdet_numvin!D15</f>
        <v>0</v>
      </c>
      <c r="E99" s="138">
        <f>RES_hhdet_numvin!E15</f>
        <v>0</v>
      </c>
      <c r="F99" s="138">
        <f>RES_hhdet_numvin!F15</f>
        <v>0</v>
      </c>
      <c r="G99" s="138">
        <f>RES_hhdet_numvin!G15</f>
        <v>0</v>
      </c>
      <c r="H99" s="138">
        <f>RES_hhdet_numvin!H15</f>
        <v>0</v>
      </c>
      <c r="I99" s="138">
        <f>RES_hhdet_numvin!I15</f>
        <v>0</v>
      </c>
      <c r="J99" s="138">
        <f>RES_hhdet_numvin!J15</f>
        <v>0</v>
      </c>
      <c r="K99" s="138">
        <f>RES_hhdet_numvin!K15</f>
        <v>0</v>
      </c>
      <c r="L99" s="138">
        <f>RES_hhdet_numvin!L15</f>
        <v>0</v>
      </c>
      <c r="M99" s="138">
        <f>RES_hhdet_numvin!M15</f>
        <v>0</v>
      </c>
      <c r="N99" s="138">
        <f>RES_hhdet_numvin!N15</f>
        <v>0</v>
      </c>
      <c r="O99" s="138">
        <f>RES_hhdet_numvin!O15</f>
        <v>0</v>
      </c>
      <c r="P99" s="138">
        <f>RES_hhdet_numvin!P15</f>
        <v>6</v>
      </c>
      <c r="Q99" s="138">
        <f>RES_hhdet_numvin!Q15</f>
        <v>0</v>
      </c>
      <c r="R99" s="138">
        <f>RES_hhdet_numvin!R15</f>
        <v>0</v>
      </c>
      <c r="S99" s="138">
        <f>RES_hhdet_numvin!S15</f>
        <v>0</v>
      </c>
      <c r="T99" s="138">
        <f>RES_hhdet_numvin!T15</f>
        <v>0</v>
      </c>
      <c r="U99" s="138">
        <f>RES_hhdet_numvin!U15</f>
        <v>37</v>
      </c>
      <c r="V99" s="138">
        <f>RES_hhdet_numvin!V15</f>
        <v>0</v>
      </c>
      <c r="W99" s="138">
        <f>RES_hhdet_numvin!W15</f>
        <v>23</v>
      </c>
      <c r="DA99" s="63" t="s">
        <v>1490</v>
      </c>
    </row>
    <row r="100" spans="1:105" ht="12" customHeight="1" x14ac:dyDescent="0.25">
      <c r="A100" s="97" t="s">
        <v>121</v>
      </c>
      <c r="B100" s="138">
        <f>RES_hhdet_numvin!B16</f>
        <v>0</v>
      </c>
      <c r="C100" s="138">
        <f>RES_hhdet_numvin!C16</f>
        <v>0</v>
      </c>
      <c r="D100" s="138">
        <f>RES_hhdet_numvin!D16</f>
        <v>0</v>
      </c>
      <c r="E100" s="138">
        <f>RES_hhdet_numvin!E16</f>
        <v>0</v>
      </c>
      <c r="F100" s="138">
        <f>RES_hhdet_numvin!F16</f>
        <v>0</v>
      </c>
      <c r="G100" s="138">
        <f>RES_hhdet_numvin!G16</f>
        <v>0</v>
      </c>
      <c r="H100" s="138">
        <f>RES_hhdet_numvin!H16</f>
        <v>0</v>
      </c>
      <c r="I100" s="138">
        <f>RES_hhdet_numvin!I16</f>
        <v>0</v>
      </c>
      <c r="J100" s="138">
        <f>RES_hhdet_numvin!J16</f>
        <v>0</v>
      </c>
      <c r="K100" s="138">
        <f>RES_hhdet_numvin!K16</f>
        <v>0</v>
      </c>
      <c r="L100" s="138">
        <f>RES_hhdet_numvin!L16</f>
        <v>0</v>
      </c>
      <c r="M100" s="138">
        <f>RES_hhdet_numvin!M16</f>
        <v>0</v>
      </c>
      <c r="N100" s="138">
        <f>RES_hhdet_numvin!N16</f>
        <v>0</v>
      </c>
      <c r="O100" s="138">
        <f>RES_hhdet_numvin!O16</f>
        <v>0</v>
      </c>
      <c r="P100" s="138">
        <f>RES_hhdet_numvin!P16</f>
        <v>1</v>
      </c>
      <c r="Q100" s="138">
        <f>RES_hhdet_numvin!Q16</f>
        <v>12</v>
      </c>
      <c r="R100" s="138">
        <f>RES_hhdet_numvin!R16</f>
        <v>9</v>
      </c>
      <c r="S100" s="138">
        <f>RES_hhdet_numvin!S16</f>
        <v>10</v>
      </c>
      <c r="T100" s="138">
        <f>RES_hhdet_numvin!T16</f>
        <v>19</v>
      </c>
      <c r="U100" s="138">
        <f>RES_hhdet_numvin!U16</f>
        <v>0</v>
      </c>
      <c r="V100" s="138">
        <f>RES_hhdet_numvin!V16</f>
        <v>64</v>
      </c>
      <c r="W100" s="138">
        <f>RES_hhdet_numvin!W16</f>
        <v>57</v>
      </c>
      <c r="DA100" s="63" t="s">
        <v>1491</v>
      </c>
    </row>
    <row r="101" spans="1:105" ht="12" hidden="1" customHeight="1" x14ac:dyDescent="0.25">
      <c r="A101" s="108" t="s">
        <v>53</v>
      </c>
      <c r="B101" s="138">
        <f>RES_hhdet_numvin!B17</f>
        <v>0</v>
      </c>
      <c r="C101" s="138">
        <f>RES_hhdet_numvin!C17</f>
        <v>0</v>
      </c>
      <c r="D101" s="138">
        <f>RES_hhdet_numvin!D17</f>
        <v>0</v>
      </c>
      <c r="E101" s="138">
        <f>RES_hhdet_numvin!E17</f>
        <v>0</v>
      </c>
      <c r="F101" s="138">
        <f>RES_hhdet_numvin!F17</f>
        <v>0</v>
      </c>
      <c r="G101" s="138">
        <f>RES_hhdet_numvin!G17</f>
        <v>0</v>
      </c>
      <c r="H101" s="138">
        <f>RES_hhdet_numvin!H17</f>
        <v>0</v>
      </c>
      <c r="I101" s="138">
        <f>RES_hhdet_numvin!I17</f>
        <v>0</v>
      </c>
      <c r="J101" s="138">
        <f>RES_hhdet_numvin!J17</f>
        <v>0</v>
      </c>
      <c r="K101" s="138">
        <f>RES_hhdet_numvin!K17</f>
        <v>0</v>
      </c>
      <c r="L101" s="138">
        <f>RES_hhdet_numvin!L17</f>
        <v>0</v>
      </c>
      <c r="M101" s="138">
        <f>RES_hhdet_numvin!M17</f>
        <v>0</v>
      </c>
      <c r="N101" s="138">
        <f>RES_hhdet_numvin!N17</f>
        <v>0</v>
      </c>
      <c r="O101" s="138">
        <f>RES_hhdet_numvin!O17</f>
        <v>0</v>
      </c>
      <c r="P101" s="138">
        <f>RES_hhdet_numvin!P17</f>
        <v>0</v>
      </c>
      <c r="Q101" s="138">
        <f>RES_hhdet_numvin!Q17</f>
        <v>0</v>
      </c>
      <c r="R101" s="138">
        <f>RES_hhdet_numvin!R17</f>
        <v>0</v>
      </c>
      <c r="S101" s="138">
        <f>RES_hhdet_numvin!S17</f>
        <v>0</v>
      </c>
      <c r="T101" s="138">
        <f>RES_hhdet_numvin!T17</f>
        <v>0</v>
      </c>
      <c r="U101" s="138">
        <f>RES_hhdet_numvin!U17</f>
        <v>0</v>
      </c>
      <c r="V101" s="138">
        <f>RES_hhdet_numvin!V17</f>
        <v>0</v>
      </c>
      <c r="W101" s="138">
        <f>RES_hhdet_numvin!W17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RES_hhdet_numvin!B18</f>
        <v>0</v>
      </c>
      <c r="C102" s="138">
        <f>RES_hhdet_numvin!C18</f>
        <v>0</v>
      </c>
      <c r="D102" s="138">
        <f>RES_hhdet_numvin!D18</f>
        <v>0</v>
      </c>
      <c r="E102" s="138">
        <f>RES_hhdet_numvin!E18</f>
        <v>0</v>
      </c>
      <c r="F102" s="138">
        <f>RES_hhdet_numvin!F18</f>
        <v>0</v>
      </c>
      <c r="G102" s="138">
        <f>RES_hhdet_numvin!G18</f>
        <v>0</v>
      </c>
      <c r="H102" s="138">
        <f>RES_hhdet_numvin!H18</f>
        <v>0</v>
      </c>
      <c r="I102" s="138">
        <f>RES_hhdet_numvin!I18</f>
        <v>0</v>
      </c>
      <c r="J102" s="138">
        <f>RES_hhdet_numvin!J18</f>
        <v>0</v>
      </c>
      <c r="K102" s="138">
        <f>RES_hhdet_numvin!K18</f>
        <v>0</v>
      </c>
      <c r="L102" s="138">
        <f>RES_hhdet_numvin!L18</f>
        <v>0</v>
      </c>
      <c r="M102" s="138">
        <f>RES_hhdet_numvin!M18</f>
        <v>0</v>
      </c>
      <c r="N102" s="138">
        <f>RES_hhdet_numvin!N18</f>
        <v>0</v>
      </c>
      <c r="O102" s="138">
        <f>RES_hhdet_numvin!O18</f>
        <v>0</v>
      </c>
      <c r="P102" s="138">
        <f>RES_hhdet_numvin!P18</f>
        <v>0</v>
      </c>
      <c r="Q102" s="138">
        <f>RES_hhdet_numvin!Q18</f>
        <v>0</v>
      </c>
      <c r="R102" s="138">
        <f>RES_hhdet_numvin!R18</f>
        <v>0</v>
      </c>
      <c r="S102" s="138">
        <f>RES_hhdet_numvin!S18</f>
        <v>0</v>
      </c>
      <c r="T102" s="138">
        <f>RES_hhdet_numvin!T18</f>
        <v>0</v>
      </c>
      <c r="U102" s="138">
        <f>RES_hhdet_numvin!U18</f>
        <v>0</v>
      </c>
      <c r="V102" s="138">
        <f>RES_hhdet_numvin!V18</f>
        <v>0</v>
      </c>
      <c r="W102" s="138">
        <f>RES_hhdet_numvin!W18</f>
        <v>0</v>
      </c>
      <c r="DA102" s="63"/>
    </row>
    <row r="103" spans="1:105" ht="12" customHeight="1" x14ac:dyDescent="0.25">
      <c r="A103" s="125" t="s">
        <v>54</v>
      </c>
      <c r="B103" s="126">
        <f>RES_hhdet_numvin!B19</f>
        <v>0</v>
      </c>
      <c r="C103" s="126">
        <f>RES_hhdet_numvin!C19</f>
        <v>0</v>
      </c>
      <c r="D103" s="126">
        <f>RES_hhdet_numvin!D19</f>
        <v>0</v>
      </c>
      <c r="E103" s="126">
        <f>RES_hhdet_numvin!E19</f>
        <v>0</v>
      </c>
      <c r="F103" s="126">
        <f>RES_hhdet_numvin!F19</f>
        <v>0</v>
      </c>
      <c r="G103" s="126">
        <f>RES_hhdet_numvin!G19</f>
        <v>0</v>
      </c>
      <c r="H103" s="126">
        <f>RES_hhdet_numvin!H19</f>
        <v>0</v>
      </c>
      <c r="I103" s="126">
        <f>RES_hhdet_numvin!I19</f>
        <v>0</v>
      </c>
      <c r="J103" s="126">
        <f>RES_hhdet_numvin!J19</f>
        <v>0</v>
      </c>
      <c r="K103" s="126">
        <f>RES_hhdet_numvin!K19</f>
        <v>0</v>
      </c>
      <c r="L103" s="126">
        <f>RES_hhdet_numvin!L19</f>
        <v>0</v>
      </c>
      <c r="M103" s="126">
        <f>RES_hhdet_numvin!M19</f>
        <v>0</v>
      </c>
      <c r="N103" s="126">
        <f>RES_hhdet_numvin!N19</f>
        <v>0</v>
      </c>
      <c r="O103" s="126">
        <f>RES_hhdet_numvin!O19</f>
        <v>0</v>
      </c>
      <c r="P103" s="126">
        <f>RES_hhdet_numvin!P19</f>
        <v>0</v>
      </c>
      <c r="Q103" s="126">
        <f>RES_hhdet_numvin!Q19</f>
        <v>0</v>
      </c>
      <c r="R103" s="126">
        <f>RES_hhdet_numvin!R19</f>
        <v>0</v>
      </c>
      <c r="S103" s="126">
        <f>RES_hhdet_numvin!S19</f>
        <v>0</v>
      </c>
      <c r="T103" s="126">
        <f>RES_hhdet_numvin!T19</f>
        <v>0</v>
      </c>
      <c r="U103" s="126">
        <f>RES_hhdet_numvin!U19</f>
        <v>0</v>
      </c>
      <c r="V103" s="126">
        <f>RES_hhdet_numvin!V19</f>
        <v>0</v>
      </c>
      <c r="W103" s="126">
        <f>RES_hhdet_numvin!W19</f>
        <v>0</v>
      </c>
      <c r="DA103" s="134"/>
    </row>
    <row r="104" spans="1:105" ht="12" customHeight="1" x14ac:dyDescent="0.25">
      <c r="A104" s="97" t="s">
        <v>51</v>
      </c>
      <c r="B104" s="52">
        <f>RES_hhdet_numvin!B20</f>
        <v>0</v>
      </c>
      <c r="C104" s="52">
        <f>RES_hhdet_numvin!C20</f>
        <v>0</v>
      </c>
      <c r="D104" s="52">
        <f>RES_hhdet_numvin!D20</f>
        <v>0</v>
      </c>
      <c r="E104" s="52">
        <f>RES_hhdet_numvin!E20</f>
        <v>0</v>
      </c>
      <c r="F104" s="52">
        <f>RES_hhdet_numvin!F20</f>
        <v>0</v>
      </c>
      <c r="G104" s="52">
        <f>RES_hhdet_numvin!G20</f>
        <v>0</v>
      </c>
      <c r="H104" s="52">
        <f>RES_hhdet_numvin!H20</f>
        <v>0</v>
      </c>
      <c r="I104" s="52">
        <f>RES_hhdet_numvin!I20</f>
        <v>0</v>
      </c>
      <c r="J104" s="52">
        <f>RES_hhdet_numvin!J20</f>
        <v>0</v>
      </c>
      <c r="K104" s="52">
        <f>RES_hhdet_numvin!K20</f>
        <v>0</v>
      </c>
      <c r="L104" s="52">
        <f>RES_hhdet_numvin!L20</f>
        <v>0</v>
      </c>
      <c r="M104" s="52">
        <f>RES_hhdet_numvin!M20</f>
        <v>0</v>
      </c>
      <c r="N104" s="52">
        <f>RES_hhdet_numvin!N20</f>
        <v>0</v>
      </c>
      <c r="O104" s="52">
        <f>RES_hhdet_numvin!O20</f>
        <v>0</v>
      </c>
      <c r="P104" s="52">
        <f>RES_hhdet_numvin!P20</f>
        <v>0</v>
      </c>
      <c r="Q104" s="52">
        <f>RES_hhdet_numvin!Q20</f>
        <v>0</v>
      </c>
      <c r="R104" s="52">
        <f>RES_hhdet_numvin!R20</f>
        <v>0</v>
      </c>
      <c r="S104" s="52">
        <f>RES_hhdet_numvin!S20</f>
        <v>0</v>
      </c>
      <c r="T104" s="52">
        <f>RES_hhdet_numvin!T20</f>
        <v>0</v>
      </c>
      <c r="U104" s="52">
        <f>RES_hhdet_numvin!U20</f>
        <v>0</v>
      </c>
      <c r="V104" s="52">
        <f>RES_hhdet_numvin!V20</f>
        <v>0</v>
      </c>
      <c r="W104" s="52">
        <f>RES_hhdet_numvin!W20</f>
        <v>0</v>
      </c>
      <c r="DA104" s="63" t="s">
        <v>1492</v>
      </c>
    </row>
    <row r="105" spans="1:105" ht="12" customHeight="1" x14ac:dyDescent="0.25">
      <c r="A105" s="97" t="s">
        <v>50</v>
      </c>
      <c r="B105" s="52">
        <f>RES_hhdet_numvin!B21</f>
        <v>0</v>
      </c>
      <c r="C105" s="52">
        <f>RES_hhdet_numvin!C21</f>
        <v>0</v>
      </c>
      <c r="D105" s="52">
        <f>RES_hhdet_numvin!D21</f>
        <v>0</v>
      </c>
      <c r="E105" s="52">
        <f>RES_hhdet_numvin!E21</f>
        <v>0</v>
      </c>
      <c r="F105" s="52">
        <f>RES_hhdet_numvin!F21</f>
        <v>0</v>
      </c>
      <c r="G105" s="52">
        <f>RES_hhdet_numvin!G21</f>
        <v>0</v>
      </c>
      <c r="H105" s="52">
        <f>RES_hhdet_numvin!H21</f>
        <v>0</v>
      </c>
      <c r="I105" s="52">
        <f>RES_hhdet_numvin!I21</f>
        <v>0</v>
      </c>
      <c r="J105" s="52">
        <f>RES_hhdet_numvin!J21</f>
        <v>0</v>
      </c>
      <c r="K105" s="52">
        <f>RES_hhdet_numvin!K21</f>
        <v>0</v>
      </c>
      <c r="L105" s="52">
        <f>RES_hhdet_numvin!L21</f>
        <v>0</v>
      </c>
      <c r="M105" s="52">
        <f>RES_hhdet_numvin!M21</f>
        <v>0</v>
      </c>
      <c r="N105" s="52">
        <f>RES_hhdet_numvin!N21</f>
        <v>0</v>
      </c>
      <c r="O105" s="52">
        <f>RES_hhdet_numvin!O21</f>
        <v>0</v>
      </c>
      <c r="P105" s="52">
        <f>RES_hhdet_numvin!P21</f>
        <v>0</v>
      </c>
      <c r="Q105" s="52">
        <f>RES_hhdet_numvin!Q21</f>
        <v>0</v>
      </c>
      <c r="R105" s="52">
        <f>RES_hhdet_numvin!R21</f>
        <v>0</v>
      </c>
      <c r="S105" s="52">
        <f>RES_hhdet_numvin!S21</f>
        <v>0</v>
      </c>
      <c r="T105" s="52">
        <f>RES_hhdet_numvin!T21</f>
        <v>1</v>
      </c>
      <c r="U105" s="52">
        <f>RES_hhdet_numvin!U21</f>
        <v>2</v>
      </c>
      <c r="V105" s="52">
        <f>RES_hhdet_numvin!V21</f>
        <v>4</v>
      </c>
      <c r="W105" s="52">
        <f>RES_hhdet_numvin!W21</f>
        <v>0</v>
      </c>
      <c r="DA105" s="63" t="s">
        <v>1493</v>
      </c>
    </row>
    <row r="106" spans="1:105" ht="12" customHeight="1" x14ac:dyDescent="0.25">
      <c r="A106" s="109" t="s">
        <v>120</v>
      </c>
      <c r="B106" s="36">
        <f>RES_hhdet_numvin!B22</f>
        <v>0</v>
      </c>
      <c r="C106" s="36">
        <f>RES_hhdet_numvin!C22</f>
        <v>0</v>
      </c>
      <c r="D106" s="36">
        <f>RES_hhdet_numvin!D22</f>
        <v>0</v>
      </c>
      <c r="E106" s="36">
        <f>RES_hhdet_numvin!E22</f>
        <v>0</v>
      </c>
      <c r="F106" s="36">
        <f>RES_hhdet_numvin!F22</f>
        <v>0</v>
      </c>
      <c r="G106" s="36">
        <f>RES_hhdet_numvin!G22</f>
        <v>0</v>
      </c>
      <c r="H106" s="36">
        <f>RES_hhdet_numvin!H22</f>
        <v>0</v>
      </c>
      <c r="I106" s="36">
        <f>RES_hhdet_numvin!I22</f>
        <v>0</v>
      </c>
      <c r="J106" s="36">
        <f>RES_hhdet_numvin!J22</f>
        <v>0</v>
      </c>
      <c r="K106" s="36">
        <f>RES_hhdet_numvin!K22</f>
        <v>0</v>
      </c>
      <c r="L106" s="36">
        <f>RES_hhdet_numvin!L22</f>
        <v>0</v>
      </c>
      <c r="M106" s="36">
        <f>RES_hhdet_numvin!M22</f>
        <v>0</v>
      </c>
      <c r="N106" s="36">
        <f>RES_hhdet_numvin!N22</f>
        <v>0</v>
      </c>
      <c r="O106" s="36">
        <f>RES_hhdet_numvin!O22</f>
        <v>0</v>
      </c>
      <c r="P106" s="36">
        <f>RES_hhdet_numvin!P22</f>
        <v>6</v>
      </c>
      <c r="Q106" s="36">
        <f>RES_hhdet_numvin!Q22</f>
        <v>17</v>
      </c>
      <c r="R106" s="36">
        <f>RES_hhdet_numvin!R22</f>
        <v>8</v>
      </c>
      <c r="S106" s="36">
        <f>RES_hhdet_numvin!S22</f>
        <v>11</v>
      </c>
      <c r="T106" s="36">
        <f>RES_hhdet_numvin!T22</f>
        <v>20</v>
      </c>
      <c r="U106" s="36">
        <f>RES_hhdet_numvin!U22</f>
        <v>36</v>
      </c>
      <c r="V106" s="36">
        <f>RES_hhdet_numvin!V22</f>
        <v>56</v>
      </c>
      <c r="W106" s="36">
        <f>RES_hhdet_numvin!W22</f>
        <v>77</v>
      </c>
      <c r="DA106" s="60" t="s">
        <v>1494</v>
      </c>
    </row>
    <row r="108" spans="1:105" s="2" customFormat="1" ht="12" customHeight="1" x14ac:dyDescent="0.25">
      <c r="A108" s="135" t="s">
        <v>172</v>
      </c>
      <c r="B108" s="136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DA108" s="142"/>
    </row>
    <row r="110" spans="1:105" ht="12" customHeight="1" x14ac:dyDescent="0.25">
      <c r="A110" s="116" t="s">
        <v>98</v>
      </c>
      <c r="B110" s="117">
        <f t="shared" ref="B110:Q110" si="15">B111+B114+B116+B126</f>
        <v>1.7064568698991947</v>
      </c>
      <c r="C110" s="117">
        <f t="shared" si="15"/>
        <v>1.3799052790683284</v>
      </c>
      <c r="D110" s="117">
        <f t="shared" si="15"/>
        <v>1.0848313528873574</v>
      </c>
      <c r="E110" s="117">
        <f t="shared" si="15"/>
        <v>0.78933728901126687</v>
      </c>
      <c r="F110" s="117">
        <f t="shared" si="15"/>
        <v>0.7305191215957817</v>
      </c>
      <c r="G110" s="117">
        <f t="shared" si="15"/>
        <v>0.79152493025363901</v>
      </c>
      <c r="H110" s="117">
        <f t="shared" si="15"/>
        <v>0.68110533540657181</v>
      </c>
      <c r="I110" s="117">
        <f t="shared" si="15"/>
        <v>0.56585382243842541</v>
      </c>
      <c r="J110" s="117">
        <f t="shared" si="15"/>
        <v>0.52397498459652636</v>
      </c>
      <c r="K110" s="117">
        <f t="shared" si="15"/>
        <v>0.57275537283017519</v>
      </c>
      <c r="L110" s="117">
        <f t="shared" si="15"/>
        <v>0.65880597190129309</v>
      </c>
      <c r="M110" s="117">
        <f t="shared" si="15"/>
        <v>0.608412137532512</v>
      </c>
      <c r="N110" s="117">
        <f t="shared" si="15"/>
        <v>0.50677192315852837</v>
      </c>
      <c r="O110" s="117">
        <f t="shared" si="15"/>
        <v>0.71543190843956572</v>
      </c>
      <c r="P110" s="117">
        <f t="shared" si="15"/>
        <v>0.59427147930029911</v>
      </c>
      <c r="Q110" s="117">
        <f t="shared" si="15"/>
        <v>0.67993537611353538</v>
      </c>
      <c r="R110" s="117">
        <f t="shared" ref="R110:V110" si="16">R111+R114+R116+R126</f>
        <v>0.64404829966852317</v>
      </c>
      <c r="S110" s="117">
        <f t="shared" si="16"/>
        <v>0.42431445597428441</v>
      </c>
      <c r="T110" s="117">
        <f t="shared" si="16"/>
        <v>0.27481045188611936</v>
      </c>
      <c r="U110" s="117">
        <f t="shared" si="16"/>
        <v>0.28555471824796685</v>
      </c>
      <c r="V110" s="117">
        <f t="shared" si="16"/>
        <v>0.2972491885020242</v>
      </c>
      <c r="W110" s="117">
        <f t="shared" ref="W110" si="17">W111+W114+W116+W126</f>
        <v>0.38187687127824038</v>
      </c>
      <c r="DA110" s="129" t="s">
        <v>1571</v>
      </c>
    </row>
    <row r="111" spans="1:105" ht="12" customHeight="1" x14ac:dyDescent="0.25">
      <c r="A111" s="121" t="s">
        <v>57</v>
      </c>
      <c r="B111" s="122">
        <f t="shared" ref="B111:Q111" si="18">SUM(B112:B113)</f>
        <v>1.5297918588014081</v>
      </c>
      <c r="C111" s="122">
        <f t="shared" si="18"/>
        <v>1.2341447543458921</v>
      </c>
      <c r="D111" s="122">
        <f t="shared" si="18"/>
        <v>0.97655735391630749</v>
      </c>
      <c r="E111" s="122">
        <f t="shared" si="18"/>
        <v>0.70889717640467964</v>
      </c>
      <c r="F111" s="122">
        <f t="shared" si="18"/>
        <v>0.65774850096203319</v>
      </c>
      <c r="G111" s="122">
        <f t="shared" si="18"/>
        <v>0.72209709140331058</v>
      </c>
      <c r="H111" s="122">
        <f t="shared" si="18"/>
        <v>0.61923788003255353</v>
      </c>
      <c r="I111" s="122">
        <f t="shared" si="18"/>
        <v>0.51697707631857825</v>
      </c>
      <c r="J111" s="122">
        <f t="shared" si="18"/>
        <v>0.47657290597975299</v>
      </c>
      <c r="K111" s="122">
        <f t="shared" si="18"/>
        <v>0.52136698240224766</v>
      </c>
      <c r="L111" s="122">
        <f t="shared" si="18"/>
        <v>0.6086531867103272</v>
      </c>
      <c r="M111" s="122">
        <f t="shared" si="18"/>
        <v>0.54751291893574039</v>
      </c>
      <c r="N111" s="122">
        <f t="shared" si="18"/>
        <v>0.45031895481009548</v>
      </c>
      <c r="O111" s="122">
        <f t="shared" si="18"/>
        <v>0.63878277914961801</v>
      </c>
      <c r="P111" s="122">
        <f t="shared" si="18"/>
        <v>0.50082727800014659</v>
      </c>
      <c r="Q111" s="122">
        <f t="shared" si="18"/>
        <v>0.61985734810717463</v>
      </c>
      <c r="R111" s="122">
        <f t="shared" ref="R111:V111" si="19">SUM(R112:R113)</f>
        <v>0.58999967754534244</v>
      </c>
      <c r="S111" s="122">
        <f t="shared" si="19"/>
        <v>0.38292042466016801</v>
      </c>
      <c r="T111" s="122">
        <f t="shared" si="19"/>
        <v>0.23885975197203083</v>
      </c>
      <c r="U111" s="122">
        <f t="shared" si="19"/>
        <v>0.25011797347754561</v>
      </c>
      <c r="V111" s="122">
        <f t="shared" si="19"/>
        <v>0.26765366730045831</v>
      </c>
      <c r="W111" s="122">
        <f t="shared" ref="W111" si="20">SUM(W112:W113)</f>
        <v>0.35026584731568455</v>
      </c>
      <c r="DA111" s="130" t="s">
        <v>1572</v>
      </c>
    </row>
    <row r="112" spans="1:105" ht="12" customHeight="1" x14ac:dyDescent="0.25">
      <c r="A112" s="97" t="s">
        <v>51</v>
      </c>
      <c r="B112" s="98">
        <v>1.5202063628546862</v>
      </c>
      <c r="C112" s="98">
        <v>1.2265692175408422</v>
      </c>
      <c r="D112" s="98">
        <v>0.97067927773000862</v>
      </c>
      <c r="E112" s="98">
        <v>0.70481513327601031</v>
      </c>
      <c r="F112" s="98">
        <v>0.65391229578675836</v>
      </c>
      <c r="G112" s="98">
        <v>0.71797076526225279</v>
      </c>
      <c r="H112" s="98">
        <v>0.61582115219260525</v>
      </c>
      <c r="I112" s="98">
        <v>0.51410146173688742</v>
      </c>
      <c r="J112" s="98">
        <v>0.47394668959587277</v>
      </c>
      <c r="K112" s="98">
        <v>0.51848667239896806</v>
      </c>
      <c r="L112" s="98">
        <v>0.60524505588993982</v>
      </c>
      <c r="M112" s="98">
        <v>0.54436801375752364</v>
      </c>
      <c r="N112" s="98">
        <v>0.44772141014617367</v>
      </c>
      <c r="O112" s="98">
        <v>0.63499570077386069</v>
      </c>
      <c r="P112" s="98">
        <v>0.49785038693035238</v>
      </c>
      <c r="Q112" s="98">
        <v>0.61625107480653507</v>
      </c>
      <c r="R112" s="98">
        <v>0.58658641444539983</v>
      </c>
      <c r="S112" s="98">
        <v>0.38073946689595867</v>
      </c>
      <c r="T112" s="98">
        <v>0.23748925193465192</v>
      </c>
      <c r="U112" s="98">
        <v>0.24866723989681869</v>
      </c>
      <c r="V112" s="98">
        <v>0.26612209802235609</v>
      </c>
      <c r="W112" s="98">
        <v>0.34823731728288915</v>
      </c>
      <c r="DA112" s="63" t="s">
        <v>1573</v>
      </c>
    </row>
    <row r="113" spans="1:105" ht="12" customHeight="1" x14ac:dyDescent="0.25">
      <c r="A113" s="97" t="s">
        <v>53</v>
      </c>
      <c r="B113" s="98">
        <v>9.5854959467219208E-3</v>
      </c>
      <c r="C113" s="98">
        <v>7.5755368050499294E-3</v>
      </c>
      <c r="D113" s="98">
        <v>5.8780761862989176E-3</v>
      </c>
      <c r="E113" s="98">
        <v>4.0820431286693231E-3</v>
      </c>
      <c r="F113" s="98">
        <v>3.836205175274829E-3</v>
      </c>
      <c r="G113" s="98">
        <v>4.1263261410577666E-3</v>
      </c>
      <c r="H113" s="98">
        <v>3.4167278399482568E-3</v>
      </c>
      <c r="I113" s="98">
        <v>2.8756145816908763E-3</v>
      </c>
      <c r="J113" s="98">
        <v>2.6262163838802074E-3</v>
      </c>
      <c r="K113" s="98">
        <v>2.880310003279631E-3</v>
      </c>
      <c r="L113" s="98">
        <v>3.4081308203874157E-3</v>
      </c>
      <c r="M113" s="98">
        <v>3.1449051782167351E-3</v>
      </c>
      <c r="N113" s="98">
        <v>2.5975446639218262E-3</v>
      </c>
      <c r="O113" s="98">
        <v>3.7870783757573655E-3</v>
      </c>
      <c r="P113" s="98">
        <v>2.976891069794204E-3</v>
      </c>
      <c r="Q113" s="98">
        <v>3.6062733006395615E-3</v>
      </c>
      <c r="R113" s="98">
        <v>3.4132630999425704E-3</v>
      </c>
      <c r="S113" s="98">
        <v>2.1809577642093346E-3</v>
      </c>
      <c r="T113" s="98">
        <v>1.3705000373789022E-3</v>
      </c>
      <c r="U113" s="98">
        <v>1.4507335807269429E-3</v>
      </c>
      <c r="V113" s="98">
        <v>1.5315692781022242E-3</v>
      </c>
      <c r="W113" s="98">
        <v>2.0285300327954102E-3</v>
      </c>
      <c r="DA113" s="63" t="s">
        <v>1574</v>
      </c>
    </row>
    <row r="114" spans="1:105" ht="12" customHeight="1" x14ac:dyDescent="0.25">
      <c r="A114" s="121" t="s">
        <v>92</v>
      </c>
      <c r="B114" s="122">
        <f t="shared" ref="B114:W114" si="21">B115</f>
        <v>2.3782451286679836E-3</v>
      </c>
      <c r="C114" s="122">
        <f t="shared" si="21"/>
        <v>2.3762668568174296E-3</v>
      </c>
      <c r="D114" s="122">
        <f t="shared" si="21"/>
        <v>2.5289889066663724E-3</v>
      </c>
      <c r="E114" s="122">
        <f t="shared" si="21"/>
        <v>4.4154889832358334E-3</v>
      </c>
      <c r="F114" s="122">
        <f t="shared" si="21"/>
        <v>1.4310323091641136E-3</v>
      </c>
      <c r="G114" s="122">
        <f t="shared" si="21"/>
        <v>1.2894828154250795E-3</v>
      </c>
      <c r="H114" s="122">
        <f t="shared" si="21"/>
        <v>1.2164712858617082E-3</v>
      </c>
      <c r="I114" s="122">
        <f t="shared" si="21"/>
        <v>3.8375551347722358E-4</v>
      </c>
      <c r="J114" s="122">
        <f t="shared" si="21"/>
        <v>2.8928669965697985E-4</v>
      </c>
      <c r="K114" s="122">
        <f t="shared" si="21"/>
        <v>1.7141613664629725E-4</v>
      </c>
      <c r="L114" s="122">
        <f t="shared" si="21"/>
        <v>7.1604965225474085E-4</v>
      </c>
      <c r="M114" s="122">
        <f t="shared" si="21"/>
        <v>1.6900234966557993E-3</v>
      </c>
      <c r="N114" s="122">
        <f t="shared" si="21"/>
        <v>2.2928277282918603E-3</v>
      </c>
      <c r="O114" s="122">
        <f t="shared" si="21"/>
        <v>2.893809204313251E-3</v>
      </c>
      <c r="P114" s="122">
        <f t="shared" si="21"/>
        <v>3.5874409686864777E-3</v>
      </c>
      <c r="Q114" s="122">
        <f t="shared" si="21"/>
        <v>3.9762132133048956E-3</v>
      </c>
      <c r="R114" s="122">
        <f t="shared" si="21"/>
        <v>3.6240964140930717E-3</v>
      </c>
      <c r="S114" s="122">
        <f t="shared" si="21"/>
        <v>2.5935073618974908E-3</v>
      </c>
      <c r="T114" s="122">
        <f t="shared" si="21"/>
        <v>2.0935350753340594E-3</v>
      </c>
      <c r="U114" s="122">
        <f t="shared" si="21"/>
        <v>1.6231614252060797E-3</v>
      </c>
      <c r="V114" s="122">
        <f t="shared" si="21"/>
        <v>1.0228355378438716E-3</v>
      </c>
      <c r="W114" s="122">
        <f t="shared" si="21"/>
        <v>6.4272557267553646E-4</v>
      </c>
      <c r="DA114" s="130" t="s">
        <v>1575</v>
      </c>
    </row>
    <row r="115" spans="1:105" ht="12" customHeight="1" x14ac:dyDescent="0.25">
      <c r="A115" s="97" t="s">
        <v>53</v>
      </c>
      <c r="B115" s="98">
        <v>2.3782451286679836E-3</v>
      </c>
      <c r="C115" s="98">
        <v>2.3762668568174296E-3</v>
      </c>
      <c r="D115" s="98">
        <v>2.5289889066663724E-3</v>
      </c>
      <c r="E115" s="98">
        <v>4.4154889832358334E-3</v>
      </c>
      <c r="F115" s="98">
        <v>1.4310323091641136E-3</v>
      </c>
      <c r="G115" s="98">
        <v>1.2894828154250795E-3</v>
      </c>
      <c r="H115" s="98">
        <v>1.2164712858617082E-3</v>
      </c>
      <c r="I115" s="98">
        <v>3.8375551347722358E-4</v>
      </c>
      <c r="J115" s="98">
        <v>2.8928669965697985E-4</v>
      </c>
      <c r="K115" s="98">
        <v>1.7141613664629725E-4</v>
      </c>
      <c r="L115" s="98">
        <v>7.1604965225474085E-4</v>
      </c>
      <c r="M115" s="98">
        <v>1.6900234966557993E-3</v>
      </c>
      <c r="N115" s="98">
        <v>2.2928277282918603E-3</v>
      </c>
      <c r="O115" s="98">
        <v>2.893809204313251E-3</v>
      </c>
      <c r="P115" s="98">
        <v>3.5874409686864777E-3</v>
      </c>
      <c r="Q115" s="98">
        <v>3.9762132133048956E-3</v>
      </c>
      <c r="R115" s="98">
        <v>3.6240964140930717E-3</v>
      </c>
      <c r="S115" s="98">
        <v>2.5935073618974908E-3</v>
      </c>
      <c r="T115" s="98">
        <v>2.0935350753340594E-3</v>
      </c>
      <c r="U115" s="98">
        <v>1.6231614252060797E-3</v>
      </c>
      <c r="V115" s="98">
        <v>1.0228355378438716E-3</v>
      </c>
      <c r="W115" s="98">
        <v>6.4272557267553646E-4</v>
      </c>
      <c r="DA115" s="63" t="s">
        <v>1576</v>
      </c>
    </row>
    <row r="116" spans="1:105" ht="12" customHeight="1" x14ac:dyDescent="0.25">
      <c r="A116" s="121" t="s">
        <v>55</v>
      </c>
      <c r="B116" s="122">
        <v>0.11747276511610755</v>
      </c>
      <c r="C116" s="122">
        <v>9.2548957988513258E-2</v>
      </c>
      <c r="D116" s="122">
        <v>7.2706800333100258E-2</v>
      </c>
      <c r="E116" s="122">
        <v>5.3576996083298564E-2</v>
      </c>
      <c r="F116" s="122">
        <v>4.8402005884605075E-2</v>
      </c>
      <c r="G116" s="122">
        <v>4.4407878166866498E-2</v>
      </c>
      <c r="H116" s="122">
        <v>3.8926786835870114E-2</v>
      </c>
      <c r="I116" s="122">
        <v>3.2696253960929525E-2</v>
      </c>
      <c r="J116" s="122">
        <v>3.1067005462786502E-2</v>
      </c>
      <c r="K116" s="122">
        <v>3.0823603411240234E-2</v>
      </c>
      <c r="L116" s="122">
        <v>3.1295865066826453E-2</v>
      </c>
      <c r="M116" s="122">
        <v>3.7133855333634461E-2</v>
      </c>
      <c r="N116" s="122">
        <v>3.1820580474298046E-2</v>
      </c>
      <c r="O116" s="122">
        <v>4.842240140408173E-2</v>
      </c>
      <c r="P116" s="122">
        <v>6.2497588289704253E-2</v>
      </c>
      <c r="Q116" s="122">
        <v>3.7131396358780253E-2</v>
      </c>
      <c r="R116" s="122">
        <v>3.3242540236467735E-2</v>
      </c>
      <c r="S116" s="122">
        <v>2.6865603950217497E-2</v>
      </c>
      <c r="T116" s="122">
        <v>2.2823084823883361E-2</v>
      </c>
      <c r="U116" s="122">
        <v>2.247758993037148E-2</v>
      </c>
      <c r="V116" s="122">
        <v>2.1435600324593618E-2</v>
      </c>
      <c r="W116" s="122">
        <v>2.4316169524162195E-2</v>
      </c>
      <c r="DA116" s="130" t="s">
        <v>1577</v>
      </c>
    </row>
    <row r="117" spans="1:105" ht="12" customHeight="1" x14ac:dyDescent="0.25">
      <c r="A117" s="97" t="s">
        <v>143</v>
      </c>
      <c r="B117" s="98">
        <v>0</v>
      </c>
      <c r="C117" s="98">
        <v>0</v>
      </c>
      <c r="D117" s="98">
        <v>0</v>
      </c>
      <c r="E117" s="98">
        <v>0</v>
      </c>
      <c r="F117" s="98">
        <v>0</v>
      </c>
      <c r="G117" s="98">
        <v>0</v>
      </c>
      <c r="H117" s="98">
        <v>0</v>
      </c>
      <c r="I117" s="98">
        <v>0</v>
      </c>
      <c r="J117" s="98">
        <v>0</v>
      </c>
      <c r="K117" s="98">
        <v>0</v>
      </c>
      <c r="L117" s="98">
        <v>0</v>
      </c>
      <c r="M117" s="98">
        <v>0</v>
      </c>
      <c r="N117" s="98">
        <v>0</v>
      </c>
      <c r="O117" s="98">
        <v>0</v>
      </c>
      <c r="P117" s="98">
        <v>0</v>
      </c>
      <c r="Q117" s="98">
        <v>0</v>
      </c>
      <c r="R117" s="98">
        <v>0</v>
      </c>
      <c r="S117" s="98">
        <v>0</v>
      </c>
      <c r="T117" s="98">
        <v>0</v>
      </c>
      <c r="U117" s="98">
        <v>0</v>
      </c>
      <c r="V117" s="98">
        <v>0</v>
      </c>
      <c r="W117" s="98">
        <v>0</v>
      </c>
      <c r="DA117" s="63" t="s">
        <v>1578</v>
      </c>
    </row>
    <row r="118" spans="1:105" ht="12" customHeight="1" x14ac:dyDescent="0.25">
      <c r="A118" s="97" t="s">
        <v>124</v>
      </c>
      <c r="B118" s="98">
        <v>1.5605371339243869E-2</v>
      </c>
      <c r="C118" s="98">
        <v>1.1843506421769024E-2</v>
      </c>
      <c r="D118" s="98">
        <v>4.7349256915069117E-3</v>
      </c>
      <c r="E118" s="98">
        <v>2.0257364212350666E-3</v>
      </c>
      <c r="F118" s="98">
        <v>3.8302094266038453E-3</v>
      </c>
      <c r="G118" s="98">
        <v>5.5070441634014547E-3</v>
      </c>
      <c r="H118" s="98">
        <v>5.1958822246589821E-3</v>
      </c>
      <c r="I118" s="98">
        <v>1.5767184784728752E-3</v>
      </c>
      <c r="J118" s="98">
        <v>1.4437542165049813E-3</v>
      </c>
      <c r="K118" s="98">
        <v>3.1899632724452596E-3</v>
      </c>
      <c r="L118" s="98">
        <v>3.2713444724229591E-3</v>
      </c>
      <c r="M118" s="98">
        <v>8.8301756397835007E-4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1579</v>
      </c>
    </row>
    <row r="119" spans="1:105" ht="12" customHeight="1" x14ac:dyDescent="0.25">
      <c r="A119" s="97" t="s">
        <v>123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1580</v>
      </c>
    </row>
    <row r="120" spans="1:105" ht="12" customHeight="1" x14ac:dyDescent="0.25">
      <c r="A120" s="100" t="s">
        <v>50</v>
      </c>
      <c r="B120" s="101">
        <v>0</v>
      </c>
      <c r="C120" s="101">
        <v>0</v>
      </c>
      <c r="D120" s="101">
        <v>0</v>
      </c>
      <c r="E120" s="101">
        <v>0</v>
      </c>
      <c r="F120" s="101">
        <v>0</v>
      </c>
      <c r="G120" s="101">
        <v>0</v>
      </c>
      <c r="H120" s="101">
        <v>0</v>
      </c>
      <c r="I120" s="101">
        <v>0</v>
      </c>
      <c r="J120" s="101">
        <v>0</v>
      </c>
      <c r="K120" s="101">
        <v>0</v>
      </c>
      <c r="L120" s="101">
        <v>0</v>
      </c>
      <c r="M120" s="101">
        <v>0</v>
      </c>
      <c r="N120" s="101">
        <v>0</v>
      </c>
      <c r="O120" s="101">
        <v>0</v>
      </c>
      <c r="P120" s="101">
        <v>0</v>
      </c>
      <c r="Q120" s="101">
        <v>0</v>
      </c>
      <c r="R120" s="101">
        <v>0</v>
      </c>
      <c r="S120" s="101">
        <v>0</v>
      </c>
      <c r="T120" s="101">
        <v>0</v>
      </c>
      <c r="U120" s="101">
        <v>0</v>
      </c>
      <c r="V120" s="101">
        <v>0</v>
      </c>
      <c r="W120" s="101">
        <v>0</v>
      </c>
      <c r="DA120" s="131" t="s">
        <v>1581</v>
      </c>
    </row>
    <row r="121" spans="1:105" ht="12" customHeight="1" x14ac:dyDescent="0.25">
      <c r="A121" s="103" t="s">
        <v>52</v>
      </c>
      <c r="B121" s="104">
        <v>0</v>
      </c>
      <c r="C121" s="104">
        <v>0</v>
      </c>
      <c r="D121" s="104">
        <v>0</v>
      </c>
      <c r="E121" s="104">
        <v>0</v>
      </c>
      <c r="F121" s="104">
        <v>0</v>
      </c>
      <c r="G121" s="104">
        <v>0</v>
      </c>
      <c r="H121" s="104">
        <v>0</v>
      </c>
      <c r="I121" s="104">
        <v>0</v>
      </c>
      <c r="J121" s="104">
        <v>0</v>
      </c>
      <c r="K121" s="104">
        <v>0</v>
      </c>
      <c r="L121" s="104">
        <v>0</v>
      </c>
      <c r="M121" s="104">
        <v>0</v>
      </c>
      <c r="N121" s="104">
        <v>0</v>
      </c>
      <c r="O121" s="104">
        <v>0</v>
      </c>
      <c r="P121" s="104">
        <v>0</v>
      </c>
      <c r="Q121" s="104">
        <v>0</v>
      </c>
      <c r="R121" s="104">
        <v>0</v>
      </c>
      <c r="S121" s="104">
        <v>0</v>
      </c>
      <c r="T121" s="104">
        <v>0</v>
      </c>
      <c r="U121" s="104">
        <v>0</v>
      </c>
      <c r="V121" s="104">
        <v>0</v>
      </c>
      <c r="W121" s="104">
        <v>0</v>
      </c>
      <c r="DA121" s="132" t="s">
        <v>1582</v>
      </c>
    </row>
    <row r="122" spans="1:105" ht="12" customHeight="1" x14ac:dyDescent="0.25">
      <c r="A122" s="106" t="s">
        <v>122</v>
      </c>
      <c r="B122" s="101">
        <v>0.10186739377686367</v>
      </c>
      <c r="C122" s="101">
        <v>8.0592503600861967E-2</v>
      </c>
      <c r="D122" s="101">
        <v>6.7742023824459666E-2</v>
      </c>
      <c r="E122" s="101">
        <v>5.1324523543511781E-2</v>
      </c>
      <c r="F122" s="101">
        <v>4.3651881378925596E-2</v>
      </c>
      <c r="G122" s="101">
        <v>3.6590762454808773E-2</v>
      </c>
      <c r="H122" s="101">
        <v>3.0284567759744245E-2</v>
      </c>
      <c r="I122" s="101">
        <v>2.4500752439087291E-2</v>
      </c>
      <c r="J122" s="101">
        <v>2.2540866015172384E-2</v>
      </c>
      <c r="K122" s="101">
        <v>1.7326523583399801E-2</v>
      </c>
      <c r="L122" s="101">
        <v>1.6885508041247905E-2</v>
      </c>
      <c r="M122" s="101">
        <v>2.0384639021695027E-2</v>
      </c>
      <c r="N122" s="101">
        <v>1.630988772621559E-2</v>
      </c>
      <c r="O122" s="101">
        <v>2.4654823879331485E-2</v>
      </c>
      <c r="P122" s="101">
        <v>3.3984677896000084E-2</v>
      </c>
      <c r="Q122" s="101">
        <v>1.9679860172824963E-2</v>
      </c>
      <c r="R122" s="101">
        <v>1.7485081608914339E-2</v>
      </c>
      <c r="S122" s="101">
        <v>1.3500633475155734E-2</v>
      </c>
      <c r="T122" s="101">
        <v>1.0265076959644109E-2</v>
      </c>
      <c r="U122" s="101">
        <v>1.195916778072551E-2</v>
      </c>
      <c r="V122" s="101">
        <v>7.7889204124646531E-3</v>
      </c>
      <c r="W122" s="101">
        <v>7.3165437918162532E-3</v>
      </c>
      <c r="DA122" s="131" t="s">
        <v>1583</v>
      </c>
    </row>
    <row r="123" spans="1:105" ht="12" customHeight="1" x14ac:dyDescent="0.25">
      <c r="A123" s="107" t="s">
        <v>121</v>
      </c>
      <c r="B123" s="104">
        <v>0</v>
      </c>
      <c r="C123" s="104">
        <v>1.1294796588226625E-4</v>
      </c>
      <c r="D123" s="104">
        <v>2.2985081713368721E-4</v>
      </c>
      <c r="E123" s="104">
        <v>2.2673611855171375E-4</v>
      </c>
      <c r="F123" s="104">
        <v>9.1991507907563568E-4</v>
      </c>
      <c r="G123" s="104">
        <v>2.3100715486562696E-3</v>
      </c>
      <c r="H123" s="104">
        <v>3.4463368514668878E-3</v>
      </c>
      <c r="I123" s="104">
        <v>6.6187830433693572E-3</v>
      </c>
      <c r="J123" s="104">
        <v>7.0823852311091354E-3</v>
      </c>
      <c r="K123" s="104">
        <v>1.0307116555395174E-2</v>
      </c>
      <c r="L123" s="104">
        <v>1.1139012553155589E-2</v>
      </c>
      <c r="M123" s="104">
        <v>1.5866198747961083E-2</v>
      </c>
      <c r="N123" s="104">
        <v>1.5510692748082453E-2</v>
      </c>
      <c r="O123" s="104">
        <v>2.3767577524750248E-2</v>
      </c>
      <c r="P123" s="104">
        <v>2.8512910393704169E-2</v>
      </c>
      <c r="Q123" s="104">
        <v>1.7451536185955293E-2</v>
      </c>
      <c r="R123" s="104">
        <v>1.5757458627553393E-2</v>
      </c>
      <c r="S123" s="104">
        <v>1.3364970475061765E-2</v>
      </c>
      <c r="T123" s="104">
        <v>1.2558007864239253E-2</v>
      </c>
      <c r="U123" s="104">
        <v>1.051842214964597E-2</v>
      </c>
      <c r="V123" s="104">
        <v>1.3646679912128964E-2</v>
      </c>
      <c r="W123" s="104">
        <v>1.6999625732345942E-2</v>
      </c>
      <c r="DA123" s="132" t="s">
        <v>1584</v>
      </c>
    </row>
    <row r="124" spans="1:105" ht="12" customHeight="1" x14ac:dyDescent="0.25">
      <c r="A124" s="108" t="s">
        <v>53</v>
      </c>
      <c r="B124" s="98">
        <v>0</v>
      </c>
      <c r="C124" s="98">
        <v>6.6391883666451842E-5</v>
      </c>
      <c r="D124" s="98">
        <v>1.3556712544109096E-4</v>
      </c>
      <c r="E124" s="98">
        <v>1.3346274480792217E-4</v>
      </c>
      <c r="F124" s="98">
        <v>5.4663552108841673E-4</v>
      </c>
      <c r="G124" s="98">
        <v>1.3689527844897237E-3</v>
      </c>
      <c r="H124" s="98">
        <v>1.9994657228387218E-3</v>
      </c>
      <c r="I124" s="98">
        <v>3.8823736885983304E-3</v>
      </c>
      <c r="J124" s="98">
        <v>4.1452323092777662E-3</v>
      </c>
      <c r="K124" s="98">
        <v>5.7239279962774106E-3</v>
      </c>
      <c r="L124" s="98">
        <v>6.0269456551045979E-3</v>
      </c>
      <c r="M124" s="98">
        <v>9.1147188904587544E-3</v>
      </c>
      <c r="N124" s="98">
        <v>8.3944032618459442E-3</v>
      </c>
      <c r="O124" s="98">
        <v>1.4738477718927289E-2</v>
      </c>
      <c r="P124" s="98">
        <v>1.8861439578565752E-2</v>
      </c>
      <c r="Q124" s="98">
        <v>8.7827925980494131E-3</v>
      </c>
      <c r="R124" s="98">
        <v>7.7949466806737809E-3</v>
      </c>
      <c r="S124" s="98">
        <v>6.5855517020244605E-3</v>
      </c>
      <c r="T124" s="98">
        <v>6.9029845452080159E-3</v>
      </c>
      <c r="U124" s="98">
        <v>5.6895931479945139E-3</v>
      </c>
      <c r="V124" s="98">
        <v>7.3738838683384692E-3</v>
      </c>
      <c r="W124" s="98">
        <v>9.4938707842785221E-3</v>
      </c>
      <c r="DA124" s="63" t="s">
        <v>1585</v>
      </c>
    </row>
    <row r="125" spans="1:105" ht="12" customHeight="1" x14ac:dyDescent="0.25">
      <c r="A125" s="108" t="s">
        <v>52</v>
      </c>
      <c r="B125" s="98">
        <v>0</v>
      </c>
      <c r="C125" s="98">
        <v>4.655608221581441E-5</v>
      </c>
      <c r="D125" s="98">
        <v>9.4283691692596258E-5</v>
      </c>
      <c r="E125" s="98">
        <v>9.3273373743791584E-5</v>
      </c>
      <c r="F125" s="98">
        <v>3.7327955798721895E-4</v>
      </c>
      <c r="G125" s="98">
        <v>9.4111876416654602E-4</v>
      </c>
      <c r="H125" s="98">
        <v>1.446871128628166E-3</v>
      </c>
      <c r="I125" s="98">
        <v>2.7364093547710268E-3</v>
      </c>
      <c r="J125" s="98">
        <v>2.9371529218313688E-3</v>
      </c>
      <c r="K125" s="98">
        <v>4.5831885591177636E-3</v>
      </c>
      <c r="L125" s="98">
        <v>5.1120668980509914E-3</v>
      </c>
      <c r="M125" s="98">
        <v>6.751479857502329E-3</v>
      </c>
      <c r="N125" s="98">
        <v>7.1162894862365099E-3</v>
      </c>
      <c r="O125" s="98">
        <v>9.0290998058229609E-3</v>
      </c>
      <c r="P125" s="98">
        <v>9.6514708151384174E-3</v>
      </c>
      <c r="Q125" s="98">
        <v>8.6687435879058798E-3</v>
      </c>
      <c r="R125" s="98">
        <v>7.9625119468796114E-3</v>
      </c>
      <c r="S125" s="98">
        <v>6.7794187730373049E-3</v>
      </c>
      <c r="T125" s="98">
        <v>5.6550233190312367E-3</v>
      </c>
      <c r="U125" s="98">
        <v>4.8288290016514565E-3</v>
      </c>
      <c r="V125" s="98">
        <v>6.2727960437904953E-3</v>
      </c>
      <c r="W125" s="98">
        <v>7.5057549480674205E-3</v>
      </c>
      <c r="DA125" s="63" t="s">
        <v>1586</v>
      </c>
    </row>
    <row r="126" spans="1:105" ht="12" customHeight="1" x14ac:dyDescent="0.25">
      <c r="A126" s="121" t="s">
        <v>54</v>
      </c>
      <c r="B126" s="122">
        <v>5.6814000853010908E-2</v>
      </c>
      <c r="C126" s="122">
        <v>5.0835299877105486E-2</v>
      </c>
      <c r="D126" s="122">
        <v>3.3038209731283366E-2</v>
      </c>
      <c r="E126" s="122">
        <v>2.2447627540052847E-2</v>
      </c>
      <c r="F126" s="122">
        <v>2.2937582439979329E-2</v>
      </c>
      <c r="G126" s="122">
        <v>2.3730477868036868E-2</v>
      </c>
      <c r="H126" s="122">
        <v>2.1724197252286474E-2</v>
      </c>
      <c r="I126" s="122">
        <v>1.5796736645440377E-2</v>
      </c>
      <c r="J126" s="122">
        <v>1.6045786454329906E-2</v>
      </c>
      <c r="K126" s="122">
        <v>2.0393370880041051E-2</v>
      </c>
      <c r="L126" s="122">
        <v>1.8140870471884691E-2</v>
      </c>
      <c r="M126" s="122">
        <v>2.2075339766481336E-2</v>
      </c>
      <c r="N126" s="122">
        <v>2.2339560145843016E-2</v>
      </c>
      <c r="O126" s="122">
        <v>2.5332918681552713E-2</v>
      </c>
      <c r="P126" s="122">
        <v>2.7359172041761737E-2</v>
      </c>
      <c r="Q126" s="122">
        <v>1.8970418434275618E-2</v>
      </c>
      <c r="R126" s="122">
        <v>1.718198547261986E-2</v>
      </c>
      <c r="S126" s="122">
        <v>1.1934920002001441E-2</v>
      </c>
      <c r="T126" s="122">
        <v>1.103408001487109E-2</v>
      </c>
      <c r="U126" s="122">
        <v>1.1335993414843691E-2</v>
      </c>
      <c r="V126" s="122">
        <v>7.137085339128363E-3</v>
      </c>
      <c r="W126" s="122">
        <v>6.6521288657181059E-3</v>
      </c>
      <c r="DA126" s="130" t="s">
        <v>1587</v>
      </c>
    </row>
    <row r="127" spans="1:105" ht="12" customHeight="1" x14ac:dyDescent="0.25">
      <c r="A127" s="97" t="s">
        <v>51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1588</v>
      </c>
    </row>
    <row r="128" spans="1:105" ht="12" customHeight="1" x14ac:dyDescent="0.25">
      <c r="A128" s="97" t="s">
        <v>50</v>
      </c>
      <c r="B128" s="98">
        <v>2.4624192087967463E-2</v>
      </c>
      <c r="C128" s="98">
        <v>2.6485120499241475E-2</v>
      </c>
      <c r="D128" s="98">
        <v>9.7425834036344652E-3</v>
      </c>
      <c r="E128" s="98">
        <v>4.547647094220778E-3</v>
      </c>
      <c r="F128" s="98">
        <v>8.4376168640134912E-3</v>
      </c>
      <c r="G128" s="98">
        <v>1.102462483918871E-2</v>
      </c>
      <c r="H128" s="98">
        <v>9.3848386985730808E-3</v>
      </c>
      <c r="I128" s="98">
        <v>2.9293643809603534E-3</v>
      </c>
      <c r="J128" s="98">
        <v>3.1425945600411336E-3</v>
      </c>
      <c r="K128" s="98">
        <v>7.6298168389258717E-3</v>
      </c>
      <c r="L128" s="98">
        <v>5.4147477476265997E-3</v>
      </c>
      <c r="M128" s="98">
        <v>2.2096726820494228E-3</v>
      </c>
      <c r="N128" s="98">
        <v>9.043181196552707E-4</v>
      </c>
      <c r="O128" s="98">
        <v>1.0095430081011048E-3</v>
      </c>
      <c r="P128" s="98">
        <v>1.3083823391323499E-3</v>
      </c>
      <c r="Q128" s="98">
        <v>9.9348656084162924E-4</v>
      </c>
      <c r="R128" s="98">
        <v>8.451909114811332E-4</v>
      </c>
      <c r="S128" s="98">
        <v>4.3285157625137192E-4</v>
      </c>
      <c r="T128" s="98">
        <v>4.7870331644323178E-4</v>
      </c>
      <c r="U128" s="98">
        <v>5.1728497829399639E-4</v>
      </c>
      <c r="V128" s="98">
        <v>5.8102205258912679E-4</v>
      </c>
      <c r="W128" s="98">
        <v>2.0969970990865068E-4</v>
      </c>
      <c r="DA128" s="63" t="s">
        <v>1589</v>
      </c>
    </row>
    <row r="129" spans="1:105" ht="12" customHeight="1" x14ac:dyDescent="0.25">
      <c r="A129" s="109" t="s">
        <v>120</v>
      </c>
      <c r="B129" s="33">
        <v>3.2189808765043446E-2</v>
      </c>
      <c r="C129" s="33">
        <v>2.4350179377864007E-2</v>
      </c>
      <c r="D129" s="33">
        <v>2.3295626327648904E-2</v>
      </c>
      <c r="E129" s="33">
        <v>1.7899980445832069E-2</v>
      </c>
      <c r="F129" s="33">
        <v>1.4499965575965839E-2</v>
      </c>
      <c r="G129" s="33">
        <v>1.2705853028848158E-2</v>
      </c>
      <c r="H129" s="33">
        <v>1.2339358553713393E-2</v>
      </c>
      <c r="I129" s="33">
        <v>1.2867372264480023E-2</v>
      </c>
      <c r="J129" s="33">
        <v>1.2903191894288773E-2</v>
      </c>
      <c r="K129" s="33">
        <v>1.2763554041115179E-2</v>
      </c>
      <c r="L129" s="33">
        <v>1.2726122724258092E-2</v>
      </c>
      <c r="M129" s="33">
        <v>1.9865667084431913E-2</v>
      </c>
      <c r="N129" s="33">
        <v>2.1435242026187747E-2</v>
      </c>
      <c r="O129" s="33">
        <v>2.4323375673451608E-2</v>
      </c>
      <c r="P129" s="33">
        <v>2.6050789702629387E-2</v>
      </c>
      <c r="Q129" s="33">
        <v>1.797693187343399E-2</v>
      </c>
      <c r="R129" s="33">
        <v>1.6336794561138727E-2</v>
      </c>
      <c r="S129" s="33">
        <v>1.1502068425750068E-2</v>
      </c>
      <c r="T129" s="33">
        <v>1.0555376698427859E-2</v>
      </c>
      <c r="U129" s="33">
        <v>1.0818708436549695E-2</v>
      </c>
      <c r="V129" s="33">
        <v>6.5560632865392359E-3</v>
      </c>
      <c r="W129" s="33">
        <v>6.4424291558094551E-3</v>
      </c>
      <c r="DA129" s="60" t="s">
        <v>1590</v>
      </c>
    </row>
    <row r="131" spans="1:105" ht="12" customHeight="1" x14ac:dyDescent="0.25">
      <c r="A131" s="116" t="s">
        <v>99</v>
      </c>
      <c r="B131" s="117">
        <f t="shared" ref="B131:Q131" si="22">B132+B135+B137+B147</f>
        <v>1.0898241334037508</v>
      </c>
      <c r="C131" s="117">
        <f t="shared" si="22"/>
        <v>0.88161003831470075</v>
      </c>
      <c r="D131" s="117">
        <f t="shared" si="22"/>
        <v>0.69519111624818752</v>
      </c>
      <c r="E131" s="117">
        <f t="shared" si="22"/>
        <v>0.50968433843928296</v>
      </c>
      <c r="F131" s="117">
        <f t="shared" si="22"/>
        <v>0.46791133701213539</v>
      </c>
      <c r="G131" s="117">
        <f t="shared" si="22"/>
        <v>0.50643180374973329</v>
      </c>
      <c r="H131" s="117">
        <f t="shared" si="22"/>
        <v>0.43702266108821081</v>
      </c>
      <c r="I131" s="117">
        <f t="shared" si="22"/>
        <v>0.36345012927099507</v>
      </c>
      <c r="J131" s="117">
        <f t="shared" si="22"/>
        <v>0.33674740687067983</v>
      </c>
      <c r="K131" s="117">
        <f t="shared" si="22"/>
        <v>0.3747815101902911</v>
      </c>
      <c r="L131" s="117">
        <f t="shared" si="22"/>
        <v>0.44553141395217827</v>
      </c>
      <c r="M131" s="117">
        <f t="shared" si="22"/>
        <v>0.42855395965487408</v>
      </c>
      <c r="N131" s="117">
        <f t="shared" si="22"/>
        <v>0.3706674391005082</v>
      </c>
      <c r="O131" s="117">
        <f t="shared" si="22"/>
        <v>0.53550761002668235</v>
      </c>
      <c r="P131" s="117">
        <f t="shared" si="22"/>
        <v>0.44919433478089293</v>
      </c>
      <c r="Q131" s="117">
        <f t="shared" si="22"/>
        <v>0.51320110708643307</v>
      </c>
      <c r="R131" s="117">
        <f t="shared" ref="R131:V131" si="23">R132+R135+R137+R147</f>
        <v>0.48592280859438103</v>
      </c>
      <c r="S131" s="117">
        <f t="shared" si="23"/>
        <v>0.32143313849397104</v>
      </c>
      <c r="T131" s="117">
        <f t="shared" si="23"/>
        <v>0.2102695734325879</v>
      </c>
      <c r="U131" s="117">
        <f t="shared" si="23"/>
        <v>0.21725710320832634</v>
      </c>
      <c r="V131" s="117">
        <f t="shared" si="23"/>
        <v>0.22589542612632904</v>
      </c>
      <c r="W131" s="117">
        <f t="shared" ref="W131" si="24">W132+W135+W137+W147</f>
        <v>0.292751674939079</v>
      </c>
      <c r="DA131" s="129" t="s">
        <v>1739</v>
      </c>
    </row>
    <row r="132" spans="1:105" ht="12" customHeight="1" x14ac:dyDescent="0.25">
      <c r="A132" s="121" t="s">
        <v>57</v>
      </c>
      <c r="B132" s="122">
        <f t="shared" ref="B132:Q132" si="25">SUM(B133:B134)</f>
        <v>0.96813509061891412</v>
      </c>
      <c r="C132" s="122">
        <f t="shared" si="25"/>
        <v>0.7809754218728564</v>
      </c>
      <c r="D132" s="122">
        <f t="shared" si="25"/>
        <v>0.61792934169842439</v>
      </c>
      <c r="E132" s="122">
        <f t="shared" si="25"/>
        <v>0.44849556278522812</v>
      </c>
      <c r="F132" s="122">
        <f t="shared" si="25"/>
        <v>0.41615349406000457</v>
      </c>
      <c r="G132" s="122">
        <f t="shared" si="25"/>
        <v>0.45683498652074134</v>
      </c>
      <c r="H132" s="122">
        <f t="shared" si="25"/>
        <v>0.39171606025183964</v>
      </c>
      <c r="I132" s="122">
        <f t="shared" si="25"/>
        <v>0.32703670205595775</v>
      </c>
      <c r="J132" s="122">
        <f t="shared" si="25"/>
        <v>0.30146814884050488</v>
      </c>
      <c r="K132" s="122">
        <f t="shared" si="25"/>
        <v>0.33681789045701926</v>
      </c>
      <c r="L132" s="122">
        <f t="shared" si="25"/>
        <v>0.40657707690845157</v>
      </c>
      <c r="M132" s="122">
        <f t="shared" si="25"/>
        <v>0.37785826590659305</v>
      </c>
      <c r="N132" s="122">
        <f t="shared" si="25"/>
        <v>0.32085838356840751</v>
      </c>
      <c r="O132" s="122">
        <f t="shared" si="25"/>
        <v>0.46850273614094473</v>
      </c>
      <c r="P132" s="122">
        <f t="shared" si="25"/>
        <v>0.36763299583027359</v>
      </c>
      <c r="Q132" s="122">
        <f t="shared" si="25"/>
        <v>0.45522332780649988</v>
      </c>
      <c r="R132" s="122">
        <f t="shared" ref="R132:V132" si="26">SUM(R133:R134)</f>
        <v>0.43342892809739375</v>
      </c>
      <c r="S132" s="122">
        <f t="shared" si="26"/>
        <v>0.28141428322133444</v>
      </c>
      <c r="T132" s="122">
        <f t="shared" si="26"/>
        <v>0.17566350883282342</v>
      </c>
      <c r="U132" s="122">
        <f t="shared" si="26"/>
        <v>0.18396816063488658</v>
      </c>
      <c r="V132" s="122">
        <f t="shared" si="26"/>
        <v>0.19819267632976803</v>
      </c>
      <c r="W132" s="122">
        <f t="shared" ref="W132" si="27">SUM(W133:W134)</f>
        <v>0.26372220352271114</v>
      </c>
      <c r="DA132" s="130" t="s">
        <v>1740</v>
      </c>
    </row>
    <row r="133" spans="1:105" ht="12" customHeight="1" x14ac:dyDescent="0.25">
      <c r="A133" s="97" t="s">
        <v>51</v>
      </c>
      <c r="B133" s="98">
        <v>0.95854959467219225</v>
      </c>
      <c r="C133" s="98">
        <v>0.77339988506780644</v>
      </c>
      <c r="D133" s="98">
        <v>0.61205126551212552</v>
      </c>
      <c r="E133" s="98">
        <v>0.44441351965655879</v>
      </c>
      <c r="F133" s="98">
        <v>0.41231728888472974</v>
      </c>
      <c r="G133" s="98">
        <v>0.45270866037968355</v>
      </c>
      <c r="H133" s="98">
        <v>0.38829933241189141</v>
      </c>
      <c r="I133" s="98">
        <v>0.32416108747426686</v>
      </c>
      <c r="J133" s="98">
        <v>0.29884193245662466</v>
      </c>
      <c r="K133" s="98">
        <v>0.33393758045373961</v>
      </c>
      <c r="L133" s="98">
        <v>0.40316894608806414</v>
      </c>
      <c r="M133" s="98">
        <v>0.3747133607283763</v>
      </c>
      <c r="N133" s="98">
        <v>0.3182608389044857</v>
      </c>
      <c r="O133" s="98">
        <v>0.46471565776518736</v>
      </c>
      <c r="P133" s="98">
        <v>0.36465610476047938</v>
      </c>
      <c r="Q133" s="98">
        <v>0.45161705450586032</v>
      </c>
      <c r="R133" s="98">
        <v>0.4300156649974512</v>
      </c>
      <c r="S133" s="98">
        <v>0.27923332545712509</v>
      </c>
      <c r="T133" s="98">
        <v>0.17429300879544452</v>
      </c>
      <c r="U133" s="98">
        <v>0.18251742705415963</v>
      </c>
      <c r="V133" s="98">
        <v>0.19666110705166581</v>
      </c>
      <c r="W133" s="98">
        <v>0.26169367348991573</v>
      </c>
      <c r="DA133" s="63" t="s">
        <v>1741</v>
      </c>
    </row>
    <row r="134" spans="1:105" ht="12" customHeight="1" x14ac:dyDescent="0.25">
      <c r="A134" s="97" t="s">
        <v>53</v>
      </c>
      <c r="B134" s="98">
        <v>9.5854959467219208E-3</v>
      </c>
      <c r="C134" s="98">
        <v>7.5755368050499294E-3</v>
      </c>
      <c r="D134" s="98">
        <v>5.8780761862989176E-3</v>
      </c>
      <c r="E134" s="98">
        <v>4.0820431286693231E-3</v>
      </c>
      <c r="F134" s="98">
        <v>3.836205175274829E-3</v>
      </c>
      <c r="G134" s="98">
        <v>4.1263261410577666E-3</v>
      </c>
      <c r="H134" s="98">
        <v>3.4167278399482568E-3</v>
      </c>
      <c r="I134" s="98">
        <v>2.8756145816908763E-3</v>
      </c>
      <c r="J134" s="98">
        <v>2.6262163838802074E-3</v>
      </c>
      <c r="K134" s="98">
        <v>2.880310003279631E-3</v>
      </c>
      <c r="L134" s="98">
        <v>3.4081308203874157E-3</v>
      </c>
      <c r="M134" s="98">
        <v>3.1449051782167351E-3</v>
      </c>
      <c r="N134" s="98">
        <v>2.5975446639218262E-3</v>
      </c>
      <c r="O134" s="98">
        <v>3.7870783757573655E-3</v>
      </c>
      <c r="P134" s="98">
        <v>2.976891069794204E-3</v>
      </c>
      <c r="Q134" s="98">
        <v>3.6062733006395615E-3</v>
      </c>
      <c r="R134" s="98">
        <v>3.4132630999425704E-3</v>
      </c>
      <c r="S134" s="98">
        <v>2.1809577642093346E-3</v>
      </c>
      <c r="T134" s="98">
        <v>1.3705000373789022E-3</v>
      </c>
      <c r="U134" s="98">
        <v>1.4507335807269429E-3</v>
      </c>
      <c r="V134" s="98">
        <v>1.5315692781022242E-3</v>
      </c>
      <c r="W134" s="98">
        <v>2.0285300327954102E-3</v>
      </c>
      <c r="DA134" s="63" t="s">
        <v>1742</v>
      </c>
    </row>
    <row r="135" spans="1:105" ht="12" customHeight="1" x14ac:dyDescent="0.25">
      <c r="A135" s="121" t="s">
        <v>92</v>
      </c>
      <c r="B135" s="122">
        <f t="shared" ref="B135:W135" si="28">B136</f>
        <v>4.3898440597125018E-3</v>
      </c>
      <c r="C135" s="122">
        <f t="shared" si="28"/>
        <v>4.5489187069935218E-3</v>
      </c>
      <c r="D135" s="122">
        <f t="shared" si="28"/>
        <v>5.0046762452140396E-3</v>
      </c>
      <c r="E135" s="122">
        <f t="shared" si="28"/>
        <v>8.8679652725103565E-3</v>
      </c>
      <c r="F135" s="122">
        <f t="shared" si="28"/>
        <v>2.9302966117618606E-3</v>
      </c>
      <c r="G135" s="122">
        <f t="shared" si="28"/>
        <v>2.7464479126053363E-3</v>
      </c>
      <c r="H135" s="122">
        <f t="shared" si="28"/>
        <v>2.7698960142998664E-3</v>
      </c>
      <c r="I135" s="122">
        <f t="shared" si="28"/>
        <v>9.4866095413892579E-4</v>
      </c>
      <c r="J135" s="122">
        <f t="shared" si="28"/>
        <v>7.1648018273608996E-4</v>
      </c>
      <c r="K135" s="122">
        <f t="shared" si="28"/>
        <v>4.7447624435006952E-4</v>
      </c>
      <c r="L135" s="122">
        <f t="shared" si="28"/>
        <v>2.2955683767682212E-3</v>
      </c>
      <c r="M135" s="122">
        <f t="shared" si="28"/>
        <v>5.5415107658445947E-3</v>
      </c>
      <c r="N135" s="122">
        <f t="shared" si="28"/>
        <v>7.6743629896773363E-3</v>
      </c>
      <c r="O135" s="122">
        <f t="shared" si="28"/>
        <v>9.8508297498770096E-3</v>
      </c>
      <c r="P135" s="122">
        <f t="shared" si="28"/>
        <v>1.2429546198503474E-2</v>
      </c>
      <c r="Q135" s="122">
        <f t="shared" si="28"/>
        <v>1.3877890152614061E-2</v>
      </c>
      <c r="R135" s="122">
        <f t="shared" si="28"/>
        <v>1.2725215493520596E-2</v>
      </c>
      <c r="S135" s="122">
        <f t="shared" si="28"/>
        <v>9.1762879100044607E-3</v>
      </c>
      <c r="T135" s="122">
        <f t="shared" si="28"/>
        <v>7.5344198876743963E-3</v>
      </c>
      <c r="U135" s="122">
        <f t="shared" si="28"/>
        <v>6.002947423369159E-3</v>
      </c>
      <c r="V135" s="122">
        <f t="shared" si="28"/>
        <v>3.897394249181999E-3</v>
      </c>
      <c r="W135" s="122">
        <f t="shared" si="28"/>
        <v>2.5871176121340647E-3</v>
      </c>
      <c r="DA135" s="130" t="s">
        <v>1743</v>
      </c>
    </row>
    <row r="136" spans="1:105" ht="12" customHeight="1" x14ac:dyDescent="0.25">
      <c r="A136" s="97" t="s">
        <v>53</v>
      </c>
      <c r="B136" s="98">
        <v>4.3898440597125018E-3</v>
      </c>
      <c r="C136" s="98">
        <v>4.5489187069935218E-3</v>
      </c>
      <c r="D136" s="98">
        <v>5.0046762452140396E-3</v>
      </c>
      <c r="E136" s="98">
        <v>8.8679652725103565E-3</v>
      </c>
      <c r="F136" s="98">
        <v>2.9302966117618606E-3</v>
      </c>
      <c r="G136" s="98">
        <v>2.7464479126053363E-3</v>
      </c>
      <c r="H136" s="98">
        <v>2.7698960142998664E-3</v>
      </c>
      <c r="I136" s="98">
        <v>9.4866095413892579E-4</v>
      </c>
      <c r="J136" s="98">
        <v>7.1648018273608996E-4</v>
      </c>
      <c r="K136" s="98">
        <v>4.7447624435006952E-4</v>
      </c>
      <c r="L136" s="98">
        <v>2.2955683767682212E-3</v>
      </c>
      <c r="M136" s="98">
        <v>5.5415107658445947E-3</v>
      </c>
      <c r="N136" s="98">
        <v>7.6743629896773363E-3</v>
      </c>
      <c r="O136" s="98">
        <v>9.8508297498770096E-3</v>
      </c>
      <c r="P136" s="98">
        <v>1.2429546198503474E-2</v>
      </c>
      <c r="Q136" s="98">
        <v>1.3877890152614061E-2</v>
      </c>
      <c r="R136" s="98">
        <v>1.2725215493520596E-2</v>
      </c>
      <c r="S136" s="98">
        <v>9.1762879100044607E-3</v>
      </c>
      <c r="T136" s="98">
        <v>7.5344198876743963E-3</v>
      </c>
      <c r="U136" s="98">
        <v>6.002947423369159E-3</v>
      </c>
      <c r="V136" s="98">
        <v>3.897394249181999E-3</v>
      </c>
      <c r="W136" s="98">
        <v>2.5871176121340647E-3</v>
      </c>
      <c r="DA136" s="63" t="s">
        <v>1744</v>
      </c>
    </row>
    <row r="137" spans="1:105" ht="12" customHeight="1" x14ac:dyDescent="0.25">
      <c r="A137" s="121" t="s">
        <v>55</v>
      </c>
      <c r="B137" s="122">
        <v>7.7720579245120783E-2</v>
      </c>
      <c r="C137" s="122">
        <v>6.130895409180704E-2</v>
      </c>
      <c r="D137" s="122">
        <v>4.8544787346279088E-2</v>
      </c>
      <c r="E137" s="122">
        <v>3.589789955802225E-2</v>
      </c>
      <c r="F137" s="122">
        <v>3.2570778784154784E-2</v>
      </c>
      <c r="G137" s="122">
        <v>3.0272708898383422E-2</v>
      </c>
      <c r="H137" s="122">
        <v>2.7134600597945112E-2</v>
      </c>
      <c r="I137" s="122">
        <v>2.3610596358634189E-2</v>
      </c>
      <c r="J137" s="122">
        <v>2.2544961227817129E-2</v>
      </c>
      <c r="K137" s="122">
        <v>2.2769910099519369E-2</v>
      </c>
      <c r="L137" s="122">
        <v>2.3314201027452977E-2</v>
      </c>
      <c r="M137" s="122">
        <v>2.8161952375484252E-2</v>
      </c>
      <c r="N137" s="122">
        <v>2.4665164390905658E-2</v>
      </c>
      <c r="O137" s="122">
        <v>3.7259703476979274E-2</v>
      </c>
      <c r="P137" s="122">
        <v>4.7659912938533541E-2</v>
      </c>
      <c r="Q137" s="122">
        <v>2.9191891369067725E-2</v>
      </c>
      <c r="R137" s="122">
        <v>2.6231699960205399E-2</v>
      </c>
      <c r="S137" s="122">
        <v>2.1373166412078155E-2</v>
      </c>
      <c r="T137" s="122">
        <v>1.8246706590873484E-2</v>
      </c>
      <c r="U137" s="122">
        <v>1.8075571084585691E-2</v>
      </c>
      <c r="V137" s="122">
        <v>1.7915788995679496E-2</v>
      </c>
      <c r="W137" s="122">
        <v>2.0738046337779783E-2</v>
      </c>
      <c r="DA137" s="130" t="s">
        <v>1745</v>
      </c>
    </row>
    <row r="138" spans="1:105" ht="12" customHeight="1" x14ac:dyDescent="0.25">
      <c r="A138" s="97" t="s">
        <v>143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1746</v>
      </c>
    </row>
    <row r="139" spans="1:105" ht="12" customHeight="1" x14ac:dyDescent="0.25">
      <c r="A139" s="97" t="s">
        <v>124</v>
      </c>
      <c r="B139" s="98">
        <v>9.3490695343641846E-3</v>
      </c>
      <c r="C139" s="98">
        <v>7.0953624018774792E-3</v>
      </c>
      <c r="D139" s="98">
        <v>2.839471766345501E-3</v>
      </c>
      <c r="E139" s="98">
        <v>1.2148396383649528E-3</v>
      </c>
      <c r="F139" s="98">
        <v>2.3081761782468846E-3</v>
      </c>
      <c r="G139" s="98">
        <v>3.3529411947399936E-3</v>
      </c>
      <c r="H139" s="98">
        <v>3.2464009033957423E-3</v>
      </c>
      <c r="I139" s="98">
        <v>9.9699752707348242E-4</v>
      </c>
      <c r="J139" s="98">
        <v>9.1364419461087106E-4</v>
      </c>
      <c r="K139" s="98">
        <v>2.0210943761822665E-3</v>
      </c>
      <c r="L139" s="98">
        <v>2.0806489988001468E-3</v>
      </c>
      <c r="M139" s="98">
        <v>5.7092615588401623E-4</v>
      </c>
      <c r="N139" s="98">
        <v>0</v>
      </c>
      <c r="O139" s="98">
        <v>0</v>
      </c>
      <c r="P139" s="98">
        <v>0</v>
      </c>
      <c r="Q139" s="98">
        <v>0</v>
      </c>
      <c r="R139" s="98">
        <v>0</v>
      </c>
      <c r="S139" s="98">
        <v>0</v>
      </c>
      <c r="T139" s="98">
        <v>0</v>
      </c>
      <c r="U139" s="98">
        <v>0</v>
      </c>
      <c r="V139" s="98">
        <v>0</v>
      </c>
      <c r="W139" s="98">
        <v>0</v>
      </c>
      <c r="DA139" s="63" t="s">
        <v>1747</v>
      </c>
    </row>
    <row r="140" spans="1:105" ht="12" customHeight="1" x14ac:dyDescent="0.25">
      <c r="A140" s="97" t="s">
        <v>123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1748</v>
      </c>
    </row>
    <row r="141" spans="1:105" ht="12" customHeight="1" x14ac:dyDescent="0.25">
      <c r="A141" s="100" t="s">
        <v>50</v>
      </c>
      <c r="B141" s="101">
        <v>0</v>
      </c>
      <c r="C141" s="101">
        <v>0</v>
      </c>
      <c r="D141" s="101">
        <v>0</v>
      </c>
      <c r="E141" s="101">
        <v>0</v>
      </c>
      <c r="F141" s="101">
        <v>0</v>
      </c>
      <c r="G141" s="101">
        <v>0</v>
      </c>
      <c r="H141" s="101">
        <v>0</v>
      </c>
      <c r="I141" s="101">
        <v>0</v>
      </c>
      <c r="J141" s="101">
        <v>0</v>
      </c>
      <c r="K141" s="101">
        <v>0</v>
      </c>
      <c r="L141" s="101">
        <v>0</v>
      </c>
      <c r="M141" s="101">
        <v>0</v>
      </c>
      <c r="N141" s="101">
        <v>0</v>
      </c>
      <c r="O141" s="101">
        <v>0</v>
      </c>
      <c r="P141" s="101">
        <v>0</v>
      </c>
      <c r="Q141" s="101">
        <v>0</v>
      </c>
      <c r="R141" s="101">
        <v>0</v>
      </c>
      <c r="S141" s="101">
        <v>0</v>
      </c>
      <c r="T141" s="101">
        <v>0</v>
      </c>
      <c r="U141" s="101">
        <v>0</v>
      </c>
      <c r="V141" s="101">
        <v>0</v>
      </c>
      <c r="W141" s="101">
        <v>0</v>
      </c>
      <c r="DA141" s="131" t="s">
        <v>1749</v>
      </c>
    </row>
    <row r="142" spans="1:105" ht="12" customHeight="1" x14ac:dyDescent="0.25">
      <c r="A142" s="103" t="s">
        <v>52</v>
      </c>
      <c r="B142" s="104">
        <v>0</v>
      </c>
      <c r="C142" s="104">
        <v>0</v>
      </c>
      <c r="D142" s="104">
        <v>0</v>
      </c>
      <c r="E142" s="104">
        <v>0</v>
      </c>
      <c r="F142" s="104">
        <v>0</v>
      </c>
      <c r="G142" s="104">
        <v>0</v>
      </c>
      <c r="H142" s="104">
        <v>0</v>
      </c>
      <c r="I142" s="104">
        <v>0</v>
      </c>
      <c r="J142" s="104">
        <v>0</v>
      </c>
      <c r="K142" s="104">
        <v>0</v>
      </c>
      <c r="L142" s="104">
        <v>0</v>
      </c>
      <c r="M142" s="104">
        <v>0</v>
      </c>
      <c r="N142" s="104">
        <v>0</v>
      </c>
      <c r="O142" s="104">
        <v>0</v>
      </c>
      <c r="P142" s="104">
        <v>0</v>
      </c>
      <c r="Q142" s="104">
        <v>0</v>
      </c>
      <c r="R142" s="104">
        <v>0</v>
      </c>
      <c r="S142" s="104">
        <v>0</v>
      </c>
      <c r="T142" s="104">
        <v>0</v>
      </c>
      <c r="U142" s="104">
        <v>0</v>
      </c>
      <c r="V142" s="104">
        <v>0</v>
      </c>
      <c r="W142" s="104">
        <v>0</v>
      </c>
      <c r="DA142" s="132" t="s">
        <v>1750</v>
      </c>
    </row>
    <row r="143" spans="1:105" ht="12" customHeight="1" x14ac:dyDescent="0.25">
      <c r="A143" s="106" t="s">
        <v>122</v>
      </c>
      <c r="B143" s="101">
        <v>6.8371509710756603E-2</v>
      </c>
      <c r="C143" s="101">
        <v>5.4120887175966338E-2</v>
      </c>
      <c r="D143" s="101">
        <v>4.5516722162236602E-2</v>
      </c>
      <c r="E143" s="101">
        <v>3.4496940770408019E-2</v>
      </c>
      <c r="F143" s="101">
        <v>2.9507786619262087E-2</v>
      </c>
      <c r="G143" s="101">
        <v>2.5021372764639987E-2</v>
      </c>
      <c r="H143" s="101">
        <v>2.1041541061544593E-2</v>
      </c>
      <c r="I143" s="101">
        <v>1.7153832696002111E-2</v>
      </c>
      <c r="J143" s="101">
        <v>1.5784282638791464E-2</v>
      </c>
      <c r="K143" s="101">
        <v>1.2135090699404627E-2</v>
      </c>
      <c r="L143" s="101">
        <v>1.1869045157799383E-2</v>
      </c>
      <c r="M143" s="101">
        <v>1.4390761995422153E-2</v>
      </c>
      <c r="N143" s="101">
        <v>1.1581556342724047E-2</v>
      </c>
      <c r="O143" s="101">
        <v>1.7694809159887831E-2</v>
      </c>
      <c r="P143" s="101">
        <v>2.4491178400862009E-2</v>
      </c>
      <c r="Q143" s="101">
        <v>1.4192207017464669E-2</v>
      </c>
      <c r="R143" s="101">
        <v>1.2618786113076005E-2</v>
      </c>
      <c r="S143" s="101">
        <v>9.7656709007346802E-3</v>
      </c>
      <c r="T143" s="101">
        <v>7.462351089669278E-3</v>
      </c>
      <c r="U143" s="101">
        <v>8.9814318071937439E-3</v>
      </c>
      <c r="V143" s="101">
        <v>5.9353326443160144E-3</v>
      </c>
      <c r="W143" s="101">
        <v>5.7558261780552766E-3</v>
      </c>
      <c r="DA143" s="131" t="s">
        <v>1751</v>
      </c>
    </row>
    <row r="144" spans="1:105" ht="12" customHeight="1" x14ac:dyDescent="0.25">
      <c r="A144" s="107" t="s">
        <v>121</v>
      </c>
      <c r="B144" s="104">
        <v>0</v>
      </c>
      <c r="C144" s="104">
        <v>9.2704513963227635E-5</v>
      </c>
      <c r="D144" s="104">
        <v>1.885934176969796E-4</v>
      </c>
      <c r="E144" s="104">
        <v>1.8611914924928117E-4</v>
      </c>
      <c r="F144" s="104">
        <v>7.5481598664581425E-4</v>
      </c>
      <c r="G144" s="104">
        <v>1.898394939003443E-3</v>
      </c>
      <c r="H144" s="104">
        <v>2.8466586330047772E-3</v>
      </c>
      <c r="I144" s="104">
        <v>5.4597661355585969E-3</v>
      </c>
      <c r="J144" s="104">
        <v>5.8470343944147943E-3</v>
      </c>
      <c r="K144" s="104">
        <v>8.6137250239324767E-3</v>
      </c>
      <c r="L144" s="104">
        <v>9.3645068708534483E-3</v>
      </c>
      <c r="M144" s="104">
        <v>1.320026422417808E-2</v>
      </c>
      <c r="N144" s="104">
        <v>1.3083608048181612E-2</v>
      </c>
      <c r="O144" s="104">
        <v>1.9564894317091443E-2</v>
      </c>
      <c r="P144" s="104">
        <v>2.3168734537671532E-2</v>
      </c>
      <c r="Q144" s="104">
        <v>1.4999684351603058E-2</v>
      </c>
      <c r="R144" s="104">
        <v>1.3612913847129395E-2</v>
      </c>
      <c r="S144" s="104">
        <v>1.1607495511343475E-2</v>
      </c>
      <c r="T144" s="104">
        <v>1.0784355501204206E-2</v>
      </c>
      <c r="U144" s="104">
        <v>9.0941392773919473E-3</v>
      </c>
      <c r="V144" s="104">
        <v>1.1980456351363482E-2</v>
      </c>
      <c r="W144" s="104">
        <v>1.4982220159724505E-2</v>
      </c>
      <c r="DA144" s="132" t="s">
        <v>1752</v>
      </c>
    </row>
    <row r="145" spans="1:105" ht="12" customHeight="1" x14ac:dyDescent="0.25">
      <c r="A145" s="108" t="s">
        <v>53</v>
      </c>
      <c r="B145" s="98">
        <v>0</v>
      </c>
      <c r="C145" s="98">
        <v>4.6148431747413224E-5</v>
      </c>
      <c r="D145" s="98">
        <v>9.4309726004383342E-5</v>
      </c>
      <c r="E145" s="98">
        <v>9.2845775505489574E-5</v>
      </c>
      <c r="F145" s="98">
        <v>3.815364286585953E-4</v>
      </c>
      <c r="G145" s="98">
        <v>9.5727617483689687E-4</v>
      </c>
      <c r="H145" s="98">
        <v>1.3997875043766112E-3</v>
      </c>
      <c r="I145" s="98">
        <v>2.7233567807875697E-3</v>
      </c>
      <c r="J145" s="98">
        <v>2.9098814725834255E-3</v>
      </c>
      <c r="K145" s="98">
        <v>4.0305364648147131E-3</v>
      </c>
      <c r="L145" s="98">
        <v>4.2524399728024569E-3</v>
      </c>
      <c r="M145" s="98">
        <v>6.4487843666757513E-3</v>
      </c>
      <c r="N145" s="98">
        <v>5.9673185619451025E-3</v>
      </c>
      <c r="O145" s="98">
        <v>1.0535794511268482E-2</v>
      </c>
      <c r="P145" s="98">
        <v>1.3517263722533115E-2</v>
      </c>
      <c r="Q145" s="98">
        <v>6.3309407636971786E-3</v>
      </c>
      <c r="R145" s="98">
        <v>5.6504019002497838E-3</v>
      </c>
      <c r="S145" s="98">
        <v>4.8280767383061703E-3</v>
      </c>
      <c r="T145" s="98">
        <v>5.1293321821729698E-3</v>
      </c>
      <c r="U145" s="98">
        <v>4.2653102757404908E-3</v>
      </c>
      <c r="V145" s="98">
        <v>5.7076603075729869E-3</v>
      </c>
      <c r="W145" s="98">
        <v>7.4764652116570849E-3</v>
      </c>
      <c r="DA145" s="63" t="s">
        <v>1753</v>
      </c>
    </row>
    <row r="146" spans="1:105" ht="12" customHeight="1" x14ac:dyDescent="0.25">
      <c r="A146" s="108" t="s">
        <v>52</v>
      </c>
      <c r="B146" s="98">
        <v>0</v>
      </c>
      <c r="C146" s="98">
        <v>4.655608221581441E-5</v>
      </c>
      <c r="D146" s="98">
        <v>9.4283691692596258E-5</v>
      </c>
      <c r="E146" s="98">
        <v>9.3273373743791584E-5</v>
      </c>
      <c r="F146" s="98">
        <v>3.7327955798721895E-4</v>
      </c>
      <c r="G146" s="98">
        <v>9.4111876416654602E-4</v>
      </c>
      <c r="H146" s="98">
        <v>1.446871128628166E-3</v>
      </c>
      <c r="I146" s="98">
        <v>2.7364093547710268E-3</v>
      </c>
      <c r="J146" s="98">
        <v>2.9371529218313688E-3</v>
      </c>
      <c r="K146" s="98">
        <v>4.5831885591177636E-3</v>
      </c>
      <c r="L146" s="98">
        <v>5.1120668980509914E-3</v>
      </c>
      <c r="M146" s="98">
        <v>6.751479857502329E-3</v>
      </c>
      <c r="N146" s="98">
        <v>7.1162894862365099E-3</v>
      </c>
      <c r="O146" s="98">
        <v>9.0290998058229609E-3</v>
      </c>
      <c r="P146" s="98">
        <v>9.6514708151384174E-3</v>
      </c>
      <c r="Q146" s="98">
        <v>8.6687435879058798E-3</v>
      </c>
      <c r="R146" s="98">
        <v>7.9625119468796114E-3</v>
      </c>
      <c r="S146" s="98">
        <v>6.7794187730373049E-3</v>
      </c>
      <c r="T146" s="98">
        <v>5.6550233190312367E-3</v>
      </c>
      <c r="U146" s="98">
        <v>4.8288290016514565E-3</v>
      </c>
      <c r="V146" s="98">
        <v>6.2727960437904953E-3</v>
      </c>
      <c r="W146" s="98">
        <v>7.5057549480674205E-3</v>
      </c>
      <c r="DA146" s="63" t="s">
        <v>1754</v>
      </c>
    </row>
    <row r="147" spans="1:105" ht="12" customHeight="1" x14ac:dyDescent="0.25">
      <c r="A147" s="121" t="s">
        <v>54</v>
      </c>
      <c r="B147" s="122">
        <v>3.9578619480003366E-2</v>
      </c>
      <c r="C147" s="122">
        <v>3.4776743643043895E-2</v>
      </c>
      <c r="D147" s="122">
        <v>2.371231095826995E-2</v>
      </c>
      <c r="E147" s="122">
        <v>1.6422910823522222E-2</v>
      </c>
      <c r="F147" s="122">
        <v>1.6256767556214191E-2</v>
      </c>
      <c r="G147" s="122">
        <v>1.6577660418003192E-2</v>
      </c>
      <c r="H147" s="122">
        <v>1.5402104224126176E-2</v>
      </c>
      <c r="I147" s="122">
        <v>1.18541699022642E-2</v>
      </c>
      <c r="J147" s="122">
        <v>1.2017816619621785E-2</v>
      </c>
      <c r="K147" s="122">
        <v>1.4719233389402328E-2</v>
      </c>
      <c r="L147" s="122">
        <v>1.3344567639505537E-2</v>
      </c>
      <c r="M147" s="122">
        <v>1.6992230606952215E-2</v>
      </c>
      <c r="N147" s="122">
        <v>1.7469528151517685E-2</v>
      </c>
      <c r="O147" s="122">
        <v>1.9894340658881307E-2</v>
      </c>
      <c r="P147" s="122">
        <v>2.1471879813582319E-2</v>
      </c>
      <c r="Q147" s="122">
        <v>1.4907997758251402E-2</v>
      </c>
      <c r="R147" s="122">
        <v>1.3536965043261318E-2</v>
      </c>
      <c r="S147" s="122">
        <v>9.4694009505539942E-3</v>
      </c>
      <c r="T147" s="122">
        <v>8.8249381212166002E-3</v>
      </c>
      <c r="U147" s="122">
        <v>9.2104240654849266E-3</v>
      </c>
      <c r="V147" s="122">
        <v>5.889566551699494E-3</v>
      </c>
      <c r="W147" s="122">
        <v>5.7043074664540625E-3</v>
      </c>
      <c r="DA147" s="130" t="s">
        <v>1755</v>
      </c>
    </row>
    <row r="148" spans="1:105" ht="12" customHeight="1" x14ac:dyDescent="0.25">
      <c r="A148" s="97" t="s">
        <v>51</v>
      </c>
      <c r="B148" s="98">
        <v>0</v>
      </c>
      <c r="C148" s="98">
        <v>0</v>
      </c>
      <c r="D148" s="98">
        <v>0</v>
      </c>
      <c r="E148" s="98">
        <v>0</v>
      </c>
      <c r="F148" s="98">
        <v>0</v>
      </c>
      <c r="G148" s="98">
        <v>0</v>
      </c>
      <c r="H148" s="98">
        <v>0</v>
      </c>
      <c r="I148" s="98">
        <v>0</v>
      </c>
      <c r="J148" s="98">
        <v>0</v>
      </c>
      <c r="K148" s="98">
        <v>0</v>
      </c>
      <c r="L148" s="98">
        <v>0</v>
      </c>
      <c r="M148" s="98">
        <v>0</v>
      </c>
      <c r="N148" s="98">
        <v>0</v>
      </c>
      <c r="O148" s="98">
        <v>0</v>
      </c>
      <c r="P148" s="98">
        <v>0</v>
      </c>
      <c r="Q148" s="98">
        <v>0</v>
      </c>
      <c r="R148" s="98">
        <v>0</v>
      </c>
      <c r="S148" s="98">
        <v>0</v>
      </c>
      <c r="T148" s="98">
        <v>0</v>
      </c>
      <c r="U148" s="98">
        <v>0</v>
      </c>
      <c r="V148" s="98">
        <v>0</v>
      </c>
      <c r="W148" s="98">
        <v>0</v>
      </c>
      <c r="DA148" s="63" t="s">
        <v>1756</v>
      </c>
    </row>
    <row r="149" spans="1:105" ht="12" customHeight="1" x14ac:dyDescent="0.25">
      <c r="A149" s="97" t="s">
        <v>50</v>
      </c>
      <c r="B149" s="98">
        <v>1.5147243200593602E-2</v>
      </c>
      <c r="C149" s="98">
        <v>1.629196848229069E-2</v>
      </c>
      <c r="D149" s="98">
        <v>5.9930201847730657E-3</v>
      </c>
      <c r="E149" s="98">
        <v>2.7974244304362393E-3</v>
      </c>
      <c r="F149" s="98">
        <v>5.1917296301407598E-3</v>
      </c>
      <c r="G149" s="98">
        <v>6.8144209112140953E-3</v>
      </c>
      <c r="H149" s="98">
        <v>5.8256672430978531E-3</v>
      </c>
      <c r="I149" s="98">
        <v>1.8226279676448989E-3</v>
      </c>
      <c r="J149" s="98">
        <v>1.9552951026484706E-3</v>
      </c>
      <c r="K149" s="98">
        <v>4.7478212179657463E-3</v>
      </c>
      <c r="L149" s="98">
        <v>3.3695415031741172E-3</v>
      </c>
      <c r="M149" s="98">
        <v>1.3751718008459268E-3</v>
      </c>
      <c r="N149" s="98">
        <v>5.6294391601781639E-4</v>
      </c>
      <c r="O149" s="98">
        <v>6.2880888452061941E-4</v>
      </c>
      <c r="P149" s="98">
        <v>8.1495326118745143E-4</v>
      </c>
      <c r="Q149" s="98">
        <v>6.1882279436889954E-4</v>
      </c>
      <c r="R149" s="98">
        <v>5.2647144127612202E-4</v>
      </c>
      <c r="S149" s="98">
        <v>2.6964701854409028E-4</v>
      </c>
      <c r="T149" s="98">
        <v>2.9833642344067522E-4</v>
      </c>
      <c r="U149" s="98">
        <v>3.2284683454682553E-4</v>
      </c>
      <c r="V149" s="98">
        <v>3.6332419468629898E-4</v>
      </c>
      <c r="W149" s="98">
        <v>1.3134286370129004E-4</v>
      </c>
      <c r="DA149" s="63" t="s">
        <v>1757</v>
      </c>
    </row>
    <row r="150" spans="1:105" ht="12" customHeight="1" x14ac:dyDescent="0.25">
      <c r="A150" s="109" t="s">
        <v>120</v>
      </c>
      <c r="B150" s="33">
        <v>2.443137627940976E-2</v>
      </c>
      <c r="C150" s="33">
        <v>1.8484775160753201E-2</v>
      </c>
      <c r="D150" s="33">
        <v>1.7719290773496883E-2</v>
      </c>
      <c r="E150" s="33">
        <v>1.3625486393085981E-2</v>
      </c>
      <c r="F150" s="33">
        <v>1.106503792607343E-2</v>
      </c>
      <c r="G150" s="33">
        <v>9.7632395067890967E-3</v>
      </c>
      <c r="H150" s="33">
        <v>9.5764369810283235E-3</v>
      </c>
      <c r="I150" s="33">
        <v>1.0031541934619302E-2</v>
      </c>
      <c r="J150" s="33">
        <v>1.0062521516973314E-2</v>
      </c>
      <c r="K150" s="33">
        <v>9.9714121714365826E-3</v>
      </c>
      <c r="L150" s="33">
        <v>9.9750261363314198E-3</v>
      </c>
      <c r="M150" s="33">
        <v>1.5617058806106289E-2</v>
      </c>
      <c r="N150" s="33">
        <v>1.6906584235499868E-2</v>
      </c>
      <c r="O150" s="33">
        <v>1.9265531774360689E-2</v>
      </c>
      <c r="P150" s="33">
        <v>2.0656926552394868E-2</v>
      </c>
      <c r="Q150" s="33">
        <v>1.4289174963882502E-2</v>
      </c>
      <c r="R150" s="33">
        <v>1.3010493601985196E-2</v>
      </c>
      <c r="S150" s="33">
        <v>9.1997539320099048E-3</v>
      </c>
      <c r="T150" s="33">
        <v>8.5266016977759256E-3</v>
      </c>
      <c r="U150" s="33">
        <v>8.8875772309381009E-3</v>
      </c>
      <c r="V150" s="33">
        <v>5.5262423570131948E-3</v>
      </c>
      <c r="W150" s="33">
        <v>5.5729646027527727E-3</v>
      </c>
      <c r="DA150" s="60" t="s">
        <v>1758</v>
      </c>
    </row>
    <row r="152" spans="1:105" ht="12" customHeight="1" x14ac:dyDescent="0.25">
      <c r="A152" s="116" t="s">
        <v>171</v>
      </c>
      <c r="B152" s="119">
        <f t="shared" ref="B152:Q152" si="29">IF(B131=0,"",B131/B110)</f>
        <v>0.63864733567402143</v>
      </c>
      <c r="C152" s="119">
        <f t="shared" si="29"/>
        <v>0.63889170632779813</v>
      </c>
      <c r="D152" s="119">
        <f t="shared" si="29"/>
        <v>0.64082874669678924</v>
      </c>
      <c r="E152" s="119">
        <f t="shared" si="29"/>
        <v>0.64571171986277187</v>
      </c>
      <c r="F152" s="119">
        <f t="shared" si="29"/>
        <v>0.64051894492509243</v>
      </c>
      <c r="G152" s="119">
        <f t="shared" si="29"/>
        <v>0.6398178811467764</v>
      </c>
      <c r="H152" s="119">
        <f t="shared" si="29"/>
        <v>0.64163740668297531</v>
      </c>
      <c r="I152" s="119">
        <f t="shared" si="29"/>
        <v>0.64230392171742312</v>
      </c>
      <c r="J152" s="119">
        <f t="shared" si="29"/>
        <v>0.64267840406538423</v>
      </c>
      <c r="K152" s="119">
        <f t="shared" si="29"/>
        <v>0.65434830988729231</v>
      </c>
      <c r="L152" s="119">
        <f t="shared" si="29"/>
        <v>0.67627106151814131</v>
      </c>
      <c r="M152" s="119">
        <f t="shared" si="29"/>
        <v>0.70438101611997062</v>
      </c>
      <c r="N152" s="119">
        <f t="shared" si="29"/>
        <v>0.7314285226976871</v>
      </c>
      <c r="O152" s="119">
        <f t="shared" si="29"/>
        <v>0.74850954187196139</v>
      </c>
      <c r="P152" s="119">
        <f t="shared" si="29"/>
        <v>0.75587395731960516</v>
      </c>
      <c r="Q152" s="119">
        <f t="shared" si="29"/>
        <v>0.75477924096236304</v>
      </c>
      <c r="R152" s="119">
        <f t="shared" ref="R152:V152" si="30">IF(R131=0,"",R131/R110)</f>
        <v>0.75448193690515808</v>
      </c>
      <c r="S152" s="119">
        <f t="shared" si="30"/>
        <v>0.75753520524281059</v>
      </c>
      <c r="T152" s="119">
        <f t="shared" si="30"/>
        <v>0.76514401832039125</v>
      </c>
      <c r="U152" s="119">
        <f t="shared" si="30"/>
        <v>0.76082477131289072</v>
      </c>
      <c r="V152" s="119">
        <f t="shared" si="30"/>
        <v>0.75995304567430555</v>
      </c>
      <c r="W152" s="119">
        <f t="shared" ref="W152" si="31">IF(W131=0,"",W131/W110)</f>
        <v>0.76661274080088604</v>
      </c>
      <c r="DA152" s="129" t="s">
        <v>1907</v>
      </c>
    </row>
    <row r="153" spans="1:105" ht="12" customHeight="1" x14ac:dyDescent="0.25">
      <c r="A153" s="121" t="s">
        <v>57</v>
      </c>
      <c r="B153" s="124">
        <f t="shared" ref="B153:Q153" si="32">IF(B132=0,"",B132/B111)</f>
        <v>0.63285412655905227</v>
      </c>
      <c r="C153" s="124">
        <f t="shared" si="32"/>
        <v>0.63280698566577831</v>
      </c>
      <c r="D153" s="124">
        <f t="shared" si="32"/>
        <v>0.63276298030047085</v>
      </c>
      <c r="E153" s="124">
        <f t="shared" si="32"/>
        <v>0.63266659497766264</v>
      </c>
      <c r="F153" s="124">
        <f t="shared" si="32"/>
        <v>0.63269394525617617</v>
      </c>
      <c r="G153" s="124">
        <f t="shared" si="32"/>
        <v>0.63265036233969085</v>
      </c>
      <c r="H153" s="124">
        <f t="shared" si="32"/>
        <v>0.63257767795349829</v>
      </c>
      <c r="I153" s="124">
        <f t="shared" si="32"/>
        <v>0.63259420395349797</v>
      </c>
      <c r="J153" s="124">
        <f t="shared" si="32"/>
        <v>0.63257508989256861</v>
      </c>
      <c r="K153" s="124">
        <f t="shared" si="32"/>
        <v>0.64602842493995116</v>
      </c>
      <c r="L153" s="124">
        <f t="shared" si="32"/>
        <v>0.66799465736133812</v>
      </c>
      <c r="M153" s="124">
        <f t="shared" si="32"/>
        <v>0.69013579924484103</v>
      </c>
      <c r="N153" s="124">
        <f t="shared" si="32"/>
        <v>0.7125136087236591</v>
      </c>
      <c r="O153" s="124">
        <f t="shared" si="32"/>
        <v>0.73343044213659103</v>
      </c>
      <c r="P153" s="124">
        <f t="shared" si="32"/>
        <v>0.73405146240889452</v>
      </c>
      <c r="Q153" s="124">
        <f t="shared" si="32"/>
        <v>0.73440014738325055</v>
      </c>
      <c r="R153" s="124">
        <f t="shared" ref="R153:V153" si="33">IF(R132=0,"",R132/R111)</f>
        <v>0.73462570335741251</v>
      </c>
      <c r="S153" s="124">
        <f t="shared" si="33"/>
        <v>0.73491583393881987</v>
      </c>
      <c r="T153" s="124">
        <f t="shared" si="33"/>
        <v>0.73542531708478309</v>
      </c>
      <c r="U153" s="124">
        <f t="shared" si="33"/>
        <v>0.73552555251053298</v>
      </c>
      <c r="V153" s="124">
        <f t="shared" si="33"/>
        <v>0.74048182611779467</v>
      </c>
      <c r="W153" s="124">
        <f t="shared" ref="W153" si="34">IF(W132=0,"",W132/W111)</f>
        <v>0.75292011922882651</v>
      </c>
      <c r="DA153" s="130" t="s">
        <v>1908</v>
      </c>
    </row>
    <row r="154" spans="1:105" ht="12" customHeight="1" x14ac:dyDescent="0.25">
      <c r="A154" s="97" t="s">
        <v>51</v>
      </c>
      <c r="B154" s="111">
        <f t="shared" ref="B154:Q154" si="35">IF(B133=0,"",B133/B112)</f>
        <v>0.63053912816954727</v>
      </c>
      <c r="C154" s="111">
        <f t="shared" si="35"/>
        <v>0.63053912816954727</v>
      </c>
      <c r="D154" s="111">
        <f t="shared" si="35"/>
        <v>0.63053912816954727</v>
      </c>
      <c r="E154" s="111">
        <f t="shared" si="35"/>
        <v>0.63053912816954727</v>
      </c>
      <c r="F154" s="111">
        <f t="shared" si="35"/>
        <v>0.63053912816954727</v>
      </c>
      <c r="G154" s="111">
        <f t="shared" si="35"/>
        <v>0.63053912816954727</v>
      </c>
      <c r="H154" s="111">
        <f t="shared" si="35"/>
        <v>0.63053912816954727</v>
      </c>
      <c r="I154" s="111">
        <f t="shared" si="35"/>
        <v>0.63053912816954727</v>
      </c>
      <c r="J154" s="111">
        <f t="shared" si="35"/>
        <v>0.63053912816954727</v>
      </c>
      <c r="K154" s="111">
        <f t="shared" si="35"/>
        <v>0.64406203327976663</v>
      </c>
      <c r="L154" s="111">
        <f t="shared" si="35"/>
        <v>0.6661251375201287</v>
      </c>
      <c r="M154" s="111">
        <f t="shared" si="35"/>
        <v>0.68834566186558466</v>
      </c>
      <c r="N154" s="111">
        <f t="shared" si="35"/>
        <v>0.71084569933919128</v>
      </c>
      <c r="O154" s="111">
        <f t="shared" si="35"/>
        <v>0.73184063639934038</v>
      </c>
      <c r="P154" s="111">
        <f t="shared" si="35"/>
        <v>0.73246122596966778</v>
      </c>
      <c r="Q154" s="111">
        <f t="shared" si="35"/>
        <v>0.73284586910885352</v>
      </c>
      <c r="R154" s="111">
        <f t="shared" ref="R154:V154" si="36">IF(R133=0,"",R133/R112)</f>
        <v>0.73308152798598025</v>
      </c>
      <c r="S154" s="111">
        <f t="shared" si="36"/>
        <v>0.73339737467623423</v>
      </c>
      <c r="T154" s="111">
        <f t="shared" si="36"/>
        <v>0.73389851277734186</v>
      </c>
      <c r="U154" s="111">
        <f t="shared" si="36"/>
        <v>0.73398259911475638</v>
      </c>
      <c r="V154" s="111">
        <f t="shared" si="36"/>
        <v>0.73898826333146117</v>
      </c>
      <c r="W154" s="111">
        <f t="shared" ref="W154" si="37">IF(W133=0,"",W133/W112)</f>
        <v>0.75148084510807889</v>
      </c>
      <c r="DA154" s="63" t="s">
        <v>1909</v>
      </c>
    </row>
    <row r="155" spans="1:105" ht="12" customHeight="1" x14ac:dyDescent="0.25">
      <c r="A155" s="97" t="s">
        <v>53</v>
      </c>
      <c r="B155" s="111">
        <f t="shared" ref="B155:Q155" si="38">IF(B134=0,"",B134/B113)</f>
        <v>1</v>
      </c>
      <c r="C155" s="111">
        <f t="shared" si="38"/>
        <v>1</v>
      </c>
      <c r="D155" s="111">
        <f t="shared" si="38"/>
        <v>1</v>
      </c>
      <c r="E155" s="111">
        <f t="shared" si="38"/>
        <v>1</v>
      </c>
      <c r="F155" s="111">
        <f t="shared" si="38"/>
        <v>1</v>
      </c>
      <c r="G155" s="111">
        <f t="shared" si="38"/>
        <v>1</v>
      </c>
      <c r="H155" s="111">
        <f t="shared" si="38"/>
        <v>1</v>
      </c>
      <c r="I155" s="111">
        <f t="shared" si="38"/>
        <v>1</v>
      </c>
      <c r="J155" s="111">
        <f t="shared" si="38"/>
        <v>1</v>
      </c>
      <c r="K155" s="111">
        <f t="shared" si="38"/>
        <v>1</v>
      </c>
      <c r="L155" s="111">
        <f t="shared" si="38"/>
        <v>1</v>
      </c>
      <c r="M155" s="111">
        <f t="shared" si="38"/>
        <v>1</v>
      </c>
      <c r="N155" s="111">
        <f t="shared" si="38"/>
        <v>1</v>
      </c>
      <c r="O155" s="111">
        <f t="shared" si="38"/>
        <v>1</v>
      </c>
      <c r="P155" s="111">
        <f t="shared" si="38"/>
        <v>1</v>
      </c>
      <c r="Q155" s="111">
        <f t="shared" si="38"/>
        <v>1</v>
      </c>
      <c r="R155" s="111">
        <f t="shared" ref="R155:V155" si="39">IF(R134=0,"",R134/R113)</f>
        <v>1</v>
      </c>
      <c r="S155" s="111">
        <f t="shared" si="39"/>
        <v>1</v>
      </c>
      <c r="T155" s="111">
        <f t="shared" si="39"/>
        <v>1</v>
      </c>
      <c r="U155" s="111">
        <f t="shared" si="39"/>
        <v>1</v>
      </c>
      <c r="V155" s="111">
        <f t="shared" si="39"/>
        <v>1</v>
      </c>
      <c r="W155" s="111">
        <f t="shared" ref="W155" si="40">IF(W134=0,"",W134/W113)</f>
        <v>1</v>
      </c>
      <c r="DA155" s="63" t="s">
        <v>1910</v>
      </c>
    </row>
    <row r="156" spans="1:105" ht="12" customHeight="1" x14ac:dyDescent="0.25">
      <c r="A156" s="121" t="s">
        <v>92</v>
      </c>
      <c r="B156" s="124">
        <f t="shared" ref="B156:Q156" si="41">IF(B135=0,"",B135/B114)</f>
        <v>1.8458333023775317</v>
      </c>
      <c r="C156" s="124">
        <f t="shared" si="41"/>
        <v>1.9143130721799309</v>
      </c>
      <c r="D156" s="124">
        <f t="shared" si="41"/>
        <v>1.9789237635727848</v>
      </c>
      <c r="E156" s="124">
        <f t="shared" si="41"/>
        <v>2.0083767179986447</v>
      </c>
      <c r="F156" s="124">
        <f t="shared" si="41"/>
        <v>2.0476802606039612</v>
      </c>
      <c r="G156" s="124">
        <f t="shared" si="41"/>
        <v>2.1298832987549097</v>
      </c>
      <c r="H156" s="124">
        <f t="shared" si="41"/>
        <v>2.2769925163813163</v>
      </c>
      <c r="I156" s="124">
        <f t="shared" si="41"/>
        <v>2.4720451454705423</v>
      </c>
      <c r="J156" s="124">
        <f t="shared" si="41"/>
        <v>2.4767131831005451</v>
      </c>
      <c r="K156" s="124">
        <f t="shared" si="41"/>
        <v>2.7679788707938928</v>
      </c>
      <c r="L156" s="124">
        <f t="shared" si="41"/>
        <v>3.2058787676801397</v>
      </c>
      <c r="M156" s="124">
        <f t="shared" si="41"/>
        <v>3.2789548647164244</v>
      </c>
      <c r="N156" s="124">
        <f t="shared" si="41"/>
        <v>3.3471171405427307</v>
      </c>
      <c r="O156" s="124">
        <f t="shared" si="41"/>
        <v>3.4041047817507288</v>
      </c>
      <c r="P156" s="124">
        <f t="shared" si="41"/>
        <v>3.4647388784921205</v>
      </c>
      <c r="Q156" s="124">
        <f t="shared" si="41"/>
        <v>3.490227864586573</v>
      </c>
      <c r="R156" s="124">
        <f t="shared" ref="R156:V156" si="42">IF(R135=0,"",R135/R114)</f>
        <v>3.5112795134356474</v>
      </c>
      <c r="S156" s="124">
        <f t="shared" si="42"/>
        <v>3.5381769278228701</v>
      </c>
      <c r="T156" s="124">
        <f t="shared" si="42"/>
        <v>3.5988983306010054</v>
      </c>
      <c r="U156" s="124">
        <f t="shared" si="42"/>
        <v>3.6983058678880405</v>
      </c>
      <c r="V156" s="124">
        <f t="shared" si="42"/>
        <v>3.8103821239900131</v>
      </c>
      <c r="W156" s="124">
        <f t="shared" ref="W156" si="43">IF(W135=0,"",W135/W114)</f>
        <v>4.0252289968242865</v>
      </c>
      <c r="DA156" s="130" t="s">
        <v>1911</v>
      </c>
    </row>
    <row r="157" spans="1:105" ht="12" customHeight="1" x14ac:dyDescent="0.25">
      <c r="A157" s="97" t="s">
        <v>53</v>
      </c>
      <c r="B157" s="111">
        <f t="shared" ref="B157:Q157" si="44">IF(B136=0,"",B136/B115)</f>
        <v>1.8458333023775317</v>
      </c>
      <c r="C157" s="111">
        <f t="shared" si="44"/>
        <v>1.9143130721799309</v>
      </c>
      <c r="D157" s="111">
        <f t="shared" si="44"/>
        <v>1.9789237635727848</v>
      </c>
      <c r="E157" s="111">
        <f t="shared" si="44"/>
        <v>2.0083767179986447</v>
      </c>
      <c r="F157" s="111">
        <f t="shared" si="44"/>
        <v>2.0476802606039612</v>
      </c>
      <c r="G157" s="111">
        <f t="shared" si="44"/>
        <v>2.1298832987549097</v>
      </c>
      <c r="H157" s="111">
        <f t="shared" si="44"/>
        <v>2.2769925163813163</v>
      </c>
      <c r="I157" s="111">
        <f t="shared" si="44"/>
        <v>2.4720451454705423</v>
      </c>
      <c r="J157" s="111">
        <f t="shared" si="44"/>
        <v>2.4767131831005451</v>
      </c>
      <c r="K157" s="111">
        <f t="shared" si="44"/>
        <v>2.7679788707938928</v>
      </c>
      <c r="L157" s="111">
        <f t="shared" si="44"/>
        <v>3.2058787676801397</v>
      </c>
      <c r="M157" s="111">
        <f t="shared" si="44"/>
        <v>3.2789548647164244</v>
      </c>
      <c r="N157" s="111">
        <f t="shared" si="44"/>
        <v>3.3471171405427307</v>
      </c>
      <c r="O157" s="111">
        <f t="shared" si="44"/>
        <v>3.4041047817507288</v>
      </c>
      <c r="P157" s="111">
        <f t="shared" si="44"/>
        <v>3.4647388784921205</v>
      </c>
      <c r="Q157" s="111">
        <f t="shared" si="44"/>
        <v>3.490227864586573</v>
      </c>
      <c r="R157" s="111">
        <f t="shared" ref="R157:V157" si="45">IF(R136=0,"",R136/R115)</f>
        <v>3.5112795134356474</v>
      </c>
      <c r="S157" s="111">
        <f t="shared" si="45"/>
        <v>3.5381769278228701</v>
      </c>
      <c r="T157" s="111">
        <f t="shared" si="45"/>
        <v>3.5988983306010054</v>
      </c>
      <c r="U157" s="111">
        <f t="shared" si="45"/>
        <v>3.6983058678880405</v>
      </c>
      <c r="V157" s="111">
        <f t="shared" si="45"/>
        <v>3.8103821239900131</v>
      </c>
      <c r="W157" s="111">
        <f t="shared" ref="W157" si="46">IF(W136=0,"",W136/W115)</f>
        <v>4.0252289968242865</v>
      </c>
      <c r="DA157" s="63" t="s">
        <v>1912</v>
      </c>
    </row>
    <row r="158" spans="1:105" ht="12" customHeight="1" x14ac:dyDescent="0.25">
      <c r="A158" s="121" t="s">
        <v>55</v>
      </c>
      <c r="B158" s="124">
        <f t="shared" ref="B158:Q158" si="47">IF(B137=0,"",B137/B116)</f>
        <v>0.66160508921624039</v>
      </c>
      <c r="C158" s="124">
        <f t="shared" si="47"/>
        <v>0.66244888569589755</v>
      </c>
      <c r="D158" s="124">
        <f t="shared" si="47"/>
        <v>0.66767877452831259</v>
      </c>
      <c r="E158" s="124">
        <f t="shared" si="47"/>
        <v>0.67002449152263355</v>
      </c>
      <c r="F158" s="124">
        <f t="shared" si="47"/>
        <v>0.67292208636572992</v>
      </c>
      <c r="G158" s="124">
        <f t="shared" si="47"/>
        <v>0.68169681029638618</v>
      </c>
      <c r="H158" s="124">
        <f t="shared" si="47"/>
        <v>0.69706756718335716</v>
      </c>
      <c r="I158" s="124">
        <f t="shared" si="47"/>
        <v>0.72211931026862386</v>
      </c>
      <c r="J158" s="124">
        <f t="shared" si="47"/>
        <v>0.72568826290073329</v>
      </c>
      <c r="K158" s="124">
        <f t="shared" si="47"/>
        <v>0.73871668395577728</v>
      </c>
      <c r="L158" s="124">
        <f t="shared" si="47"/>
        <v>0.74496106682687546</v>
      </c>
      <c r="M158" s="124">
        <f t="shared" si="47"/>
        <v>0.75839021083211378</v>
      </c>
      <c r="N158" s="124">
        <f t="shared" si="47"/>
        <v>0.77513244646269341</v>
      </c>
      <c r="O158" s="124">
        <f t="shared" si="47"/>
        <v>0.76947244243525881</v>
      </c>
      <c r="P158" s="124">
        <f t="shared" si="47"/>
        <v>0.76258803327911706</v>
      </c>
      <c r="Q158" s="124">
        <f t="shared" si="47"/>
        <v>0.78617811964307893</v>
      </c>
      <c r="R158" s="124">
        <f t="shared" ref="R158:V158" si="48">IF(R137=0,"",R137/R116)</f>
        <v>0.78910034472722679</v>
      </c>
      <c r="S158" s="124">
        <f t="shared" si="48"/>
        <v>0.79555875429724421</v>
      </c>
      <c r="T158" s="124">
        <f t="shared" si="48"/>
        <v>0.79948467666295053</v>
      </c>
      <c r="U158" s="124">
        <f t="shared" si="48"/>
        <v>0.80415966038076758</v>
      </c>
      <c r="V158" s="124">
        <f t="shared" si="48"/>
        <v>0.83579599938352311</v>
      </c>
      <c r="W158" s="124">
        <f t="shared" ref="W158" si="49">IF(W137=0,"",W137/W116)</f>
        <v>0.85285004766778971</v>
      </c>
      <c r="DA158" s="130" t="s">
        <v>1913</v>
      </c>
    </row>
    <row r="159" spans="1:105" ht="12" customHeight="1" x14ac:dyDescent="0.25">
      <c r="A159" s="97" t="s">
        <v>143</v>
      </c>
      <c r="B159" s="111" t="str">
        <f t="shared" ref="B159:Q159" si="50">IF(B138=0,"",B138/B117)</f>
        <v/>
      </c>
      <c r="C159" s="111" t="str">
        <f t="shared" si="50"/>
        <v/>
      </c>
      <c r="D159" s="111" t="str">
        <f t="shared" si="50"/>
        <v/>
      </c>
      <c r="E159" s="111" t="str">
        <f t="shared" si="50"/>
        <v/>
      </c>
      <c r="F159" s="111" t="str">
        <f t="shared" si="50"/>
        <v/>
      </c>
      <c r="G159" s="111" t="str">
        <f t="shared" si="50"/>
        <v/>
      </c>
      <c r="H159" s="111" t="str">
        <f t="shared" si="50"/>
        <v/>
      </c>
      <c r="I159" s="111" t="str">
        <f t="shared" si="50"/>
        <v/>
      </c>
      <c r="J159" s="111" t="str">
        <f t="shared" si="50"/>
        <v/>
      </c>
      <c r="K159" s="111" t="str">
        <f t="shared" si="50"/>
        <v/>
      </c>
      <c r="L159" s="111" t="str">
        <f t="shared" si="50"/>
        <v/>
      </c>
      <c r="M159" s="111" t="str">
        <f t="shared" si="50"/>
        <v/>
      </c>
      <c r="N159" s="111" t="str">
        <f t="shared" si="50"/>
        <v/>
      </c>
      <c r="O159" s="111" t="str">
        <f t="shared" si="50"/>
        <v/>
      </c>
      <c r="P159" s="111" t="str">
        <f t="shared" si="50"/>
        <v/>
      </c>
      <c r="Q159" s="111" t="str">
        <f t="shared" si="50"/>
        <v/>
      </c>
      <c r="R159" s="111" t="str">
        <f t="shared" ref="R159:V159" si="51">IF(R138=0,"",R138/R117)</f>
        <v/>
      </c>
      <c r="S159" s="111" t="str">
        <f t="shared" si="51"/>
        <v/>
      </c>
      <c r="T159" s="111" t="str">
        <f t="shared" si="51"/>
        <v/>
      </c>
      <c r="U159" s="111" t="str">
        <f t="shared" si="51"/>
        <v/>
      </c>
      <c r="V159" s="111" t="str">
        <f t="shared" si="51"/>
        <v/>
      </c>
      <c r="W159" s="111" t="str">
        <f t="shared" ref="W159" si="52">IF(W138=0,"",W138/W117)</f>
        <v/>
      </c>
      <c r="DA159" s="63" t="s">
        <v>1914</v>
      </c>
    </row>
    <row r="160" spans="1:105" ht="12" customHeight="1" x14ac:dyDescent="0.25">
      <c r="A160" s="97" t="s">
        <v>124</v>
      </c>
      <c r="B160" s="111">
        <f t="shared" ref="B160:Q160" si="53">IF(B139=0,"",B139/B118)</f>
        <v>0.59909305143245484</v>
      </c>
      <c r="C160" s="111">
        <f t="shared" si="53"/>
        <v>0.59909305143245484</v>
      </c>
      <c r="D160" s="111">
        <f t="shared" si="53"/>
        <v>0.59968665853377445</v>
      </c>
      <c r="E160" s="111">
        <f t="shared" si="53"/>
        <v>0.59970271829554211</v>
      </c>
      <c r="F160" s="111">
        <f t="shared" si="53"/>
        <v>0.60262401377187591</v>
      </c>
      <c r="G160" s="111">
        <f t="shared" si="53"/>
        <v>0.60884588814864926</v>
      </c>
      <c r="H160" s="111">
        <f t="shared" si="53"/>
        <v>0.6248026346688047</v>
      </c>
      <c r="I160" s="111">
        <f t="shared" si="53"/>
        <v>0.6323243753945984</v>
      </c>
      <c r="J160" s="111">
        <f t="shared" si="53"/>
        <v>0.63282529960162293</v>
      </c>
      <c r="K160" s="111">
        <f t="shared" si="53"/>
        <v>0.63357919937209839</v>
      </c>
      <c r="L160" s="111">
        <f t="shared" si="53"/>
        <v>0.63602259448363441</v>
      </c>
      <c r="M160" s="111">
        <f t="shared" si="53"/>
        <v>0.646562627035145</v>
      </c>
      <c r="N160" s="111" t="str">
        <f t="shared" si="53"/>
        <v/>
      </c>
      <c r="O160" s="111" t="str">
        <f t="shared" si="53"/>
        <v/>
      </c>
      <c r="P160" s="111" t="str">
        <f t="shared" si="53"/>
        <v/>
      </c>
      <c r="Q160" s="111" t="str">
        <f t="shared" si="53"/>
        <v/>
      </c>
      <c r="R160" s="111" t="str">
        <f t="shared" ref="R160:V160" si="54">IF(R139=0,"",R139/R118)</f>
        <v/>
      </c>
      <c r="S160" s="111" t="str">
        <f t="shared" si="54"/>
        <v/>
      </c>
      <c r="T160" s="111" t="str">
        <f t="shared" si="54"/>
        <v/>
      </c>
      <c r="U160" s="111" t="str">
        <f t="shared" si="54"/>
        <v/>
      </c>
      <c r="V160" s="111" t="str">
        <f t="shared" si="54"/>
        <v/>
      </c>
      <c r="W160" s="111" t="str">
        <f t="shared" ref="W160" si="55">IF(W139=0,"",W139/W118)</f>
        <v/>
      </c>
      <c r="DA160" s="63" t="s">
        <v>1915</v>
      </c>
    </row>
    <row r="161" spans="1:105" ht="12" customHeight="1" x14ac:dyDescent="0.25">
      <c r="A161" s="97" t="s">
        <v>123</v>
      </c>
      <c r="B161" s="111" t="str">
        <f t="shared" ref="B161:Q161" si="56">IF(B140=0,"",B140/B119)</f>
        <v/>
      </c>
      <c r="C161" s="111" t="str">
        <f t="shared" si="56"/>
        <v/>
      </c>
      <c r="D161" s="111" t="str">
        <f t="shared" si="56"/>
        <v/>
      </c>
      <c r="E161" s="111" t="str">
        <f t="shared" si="56"/>
        <v/>
      </c>
      <c r="F161" s="111" t="str">
        <f t="shared" si="56"/>
        <v/>
      </c>
      <c r="G161" s="111" t="str">
        <f t="shared" si="56"/>
        <v/>
      </c>
      <c r="H161" s="111" t="str">
        <f t="shared" si="56"/>
        <v/>
      </c>
      <c r="I161" s="111" t="str">
        <f t="shared" si="56"/>
        <v/>
      </c>
      <c r="J161" s="111" t="str">
        <f t="shared" si="56"/>
        <v/>
      </c>
      <c r="K161" s="111" t="str">
        <f t="shared" si="56"/>
        <v/>
      </c>
      <c r="L161" s="111" t="str">
        <f t="shared" si="56"/>
        <v/>
      </c>
      <c r="M161" s="111" t="str">
        <f t="shared" si="56"/>
        <v/>
      </c>
      <c r="N161" s="111" t="str">
        <f t="shared" si="56"/>
        <v/>
      </c>
      <c r="O161" s="111" t="str">
        <f t="shared" si="56"/>
        <v/>
      </c>
      <c r="P161" s="111" t="str">
        <f t="shared" si="56"/>
        <v/>
      </c>
      <c r="Q161" s="111" t="str">
        <f t="shared" si="56"/>
        <v/>
      </c>
      <c r="R161" s="111" t="str">
        <f t="shared" ref="R161:V161" si="57">IF(R140=0,"",R140/R119)</f>
        <v/>
      </c>
      <c r="S161" s="111" t="str">
        <f t="shared" si="57"/>
        <v/>
      </c>
      <c r="T161" s="111" t="str">
        <f t="shared" si="57"/>
        <v/>
      </c>
      <c r="U161" s="111" t="str">
        <f t="shared" si="57"/>
        <v/>
      </c>
      <c r="V161" s="111" t="str">
        <f t="shared" si="57"/>
        <v/>
      </c>
      <c r="W161" s="111" t="str">
        <f t="shared" ref="W161" si="58">IF(W140=0,"",W140/W119)</f>
        <v/>
      </c>
      <c r="DA161" s="63" t="s">
        <v>1916</v>
      </c>
    </row>
    <row r="162" spans="1:105" ht="12" customHeight="1" x14ac:dyDescent="0.25">
      <c r="A162" s="100" t="s">
        <v>50</v>
      </c>
      <c r="B162" s="112" t="str">
        <f t="shared" ref="B162:Q162" si="59">IF(B141=0,"",B141/B120)</f>
        <v/>
      </c>
      <c r="C162" s="112" t="str">
        <f t="shared" si="59"/>
        <v/>
      </c>
      <c r="D162" s="112" t="str">
        <f t="shared" si="59"/>
        <v/>
      </c>
      <c r="E162" s="112" t="str">
        <f t="shared" si="59"/>
        <v/>
      </c>
      <c r="F162" s="112" t="str">
        <f t="shared" si="59"/>
        <v/>
      </c>
      <c r="G162" s="112" t="str">
        <f t="shared" si="59"/>
        <v/>
      </c>
      <c r="H162" s="112" t="str">
        <f t="shared" si="59"/>
        <v/>
      </c>
      <c r="I162" s="112" t="str">
        <f t="shared" si="59"/>
        <v/>
      </c>
      <c r="J162" s="112" t="str">
        <f t="shared" si="59"/>
        <v/>
      </c>
      <c r="K162" s="112" t="str">
        <f t="shared" si="59"/>
        <v/>
      </c>
      <c r="L162" s="112" t="str">
        <f t="shared" si="59"/>
        <v/>
      </c>
      <c r="M162" s="112" t="str">
        <f t="shared" si="59"/>
        <v/>
      </c>
      <c r="N162" s="112" t="str">
        <f t="shared" si="59"/>
        <v/>
      </c>
      <c r="O162" s="112" t="str">
        <f t="shared" si="59"/>
        <v/>
      </c>
      <c r="P162" s="112" t="str">
        <f t="shared" si="59"/>
        <v/>
      </c>
      <c r="Q162" s="112" t="str">
        <f t="shared" si="59"/>
        <v/>
      </c>
      <c r="R162" s="112" t="str">
        <f t="shared" ref="R162:V162" si="60">IF(R141=0,"",R141/R120)</f>
        <v/>
      </c>
      <c r="S162" s="112" t="str">
        <f t="shared" si="60"/>
        <v/>
      </c>
      <c r="T162" s="112" t="str">
        <f t="shared" si="60"/>
        <v/>
      </c>
      <c r="U162" s="112" t="str">
        <f t="shared" si="60"/>
        <v/>
      </c>
      <c r="V162" s="112" t="str">
        <f t="shared" si="60"/>
        <v/>
      </c>
      <c r="W162" s="112" t="str">
        <f t="shared" ref="W162" si="61">IF(W141=0,"",W141/W120)</f>
        <v/>
      </c>
      <c r="DA162" s="131" t="s">
        <v>1917</v>
      </c>
    </row>
    <row r="163" spans="1:105" ht="12" customHeight="1" x14ac:dyDescent="0.25">
      <c r="A163" s="103" t="s">
        <v>52</v>
      </c>
      <c r="B163" s="113" t="str">
        <f t="shared" ref="B163:Q163" si="62">IF(B142=0,"",B142/B121)</f>
        <v/>
      </c>
      <c r="C163" s="113" t="str">
        <f t="shared" si="62"/>
        <v/>
      </c>
      <c r="D163" s="113" t="str">
        <f t="shared" si="62"/>
        <v/>
      </c>
      <c r="E163" s="113" t="str">
        <f t="shared" si="62"/>
        <v/>
      </c>
      <c r="F163" s="113" t="str">
        <f t="shared" si="62"/>
        <v/>
      </c>
      <c r="G163" s="113" t="str">
        <f t="shared" si="62"/>
        <v/>
      </c>
      <c r="H163" s="113" t="str">
        <f t="shared" si="62"/>
        <v/>
      </c>
      <c r="I163" s="113" t="str">
        <f t="shared" si="62"/>
        <v/>
      </c>
      <c r="J163" s="113" t="str">
        <f t="shared" si="62"/>
        <v/>
      </c>
      <c r="K163" s="113" t="str">
        <f t="shared" si="62"/>
        <v/>
      </c>
      <c r="L163" s="113" t="str">
        <f t="shared" si="62"/>
        <v/>
      </c>
      <c r="M163" s="113" t="str">
        <f t="shared" si="62"/>
        <v/>
      </c>
      <c r="N163" s="113" t="str">
        <f t="shared" si="62"/>
        <v/>
      </c>
      <c r="O163" s="113" t="str">
        <f t="shared" si="62"/>
        <v/>
      </c>
      <c r="P163" s="113" t="str">
        <f t="shared" si="62"/>
        <v/>
      </c>
      <c r="Q163" s="113" t="str">
        <f t="shared" si="62"/>
        <v/>
      </c>
      <c r="R163" s="113" t="str">
        <f t="shared" ref="R163:V163" si="63">IF(R142=0,"",R142/R121)</f>
        <v/>
      </c>
      <c r="S163" s="113" t="str">
        <f t="shared" si="63"/>
        <v/>
      </c>
      <c r="T163" s="113" t="str">
        <f t="shared" si="63"/>
        <v/>
      </c>
      <c r="U163" s="113" t="str">
        <f t="shared" si="63"/>
        <v/>
      </c>
      <c r="V163" s="113" t="str">
        <f t="shared" si="63"/>
        <v/>
      </c>
      <c r="W163" s="113" t="str">
        <f t="shared" ref="W163" si="64">IF(W142=0,"",W142/W121)</f>
        <v/>
      </c>
      <c r="DA163" s="132" t="s">
        <v>1918</v>
      </c>
    </row>
    <row r="164" spans="1:105" ht="12" customHeight="1" x14ac:dyDescent="0.25">
      <c r="A164" s="106" t="s">
        <v>122</v>
      </c>
      <c r="B164" s="112">
        <f t="shared" ref="B164:Q164" si="65">IF(B143=0,"",B143/B122)</f>
        <v>0.67118149562677121</v>
      </c>
      <c r="C164" s="112">
        <f t="shared" si="65"/>
        <v>0.67153748497506027</v>
      </c>
      <c r="D164" s="112">
        <f t="shared" si="65"/>
        <v>0.67191264140829876</v>
      </c>
      <c r="E164" s="112">
        <f t="shared" si="65"/>
        <v>0.6721336777956114</v>
      </c>
      <c r="F164" s="112">
        <f t="shared" si="65"/>
        <v>0.67597972154089003</v>
      </c>
      <c r="G164" s="112">
        <f t="shared" si="65"/>
        <v>0.6838166544231622</v>
      </c>
      <c r="H164" s="112">
        <f t="shared" si="65"/>
        <v>0.69479416805525807</v>
      </c>
      <c r="I164" s="112">
        <f t="shared" si="65"/>
        <v>0.7001349341678067</v>
      </c>
      <c r="J164" s="112">
        <f t="shared" si="65"/>
        <v>0.70025182830894672</v>
      </c>
      <c r="K164" s="112">
        <f t="shared" si="65"/>
        <v>0.70037654356878709</v>
      </c>
      <c r="L164" s="112">
        <f t="shared" si="65"/>
        <v>0.70291312105064829</v>
      </c>
      <c r="M164" s="112">
        <f t="shared" si="65"/>
        <v>0.70596109060878187</v>
      </c>
      <c r="N164" s="112">
        <f t="shared" si="65"/>
        <v>0.71009417950244436</v>
      </c>
      <c r="O164" s="112">
        <f t="shared" si="65"/>
        <v>0.71770170602279826</v>
      </c>
      <c r="P164" s="112">
        <f t="shared" si="65"/>
        <v>0.72065353909811702</v>
      </c>
      <c r="Q164" s="112">
        <f t="shared" si="65"/>
        <v>0.721153854388765</v>
      </c>
      <c r="R164" s="112">
        <f t="shared" ref="R164:V164" si="66">IF(R143=0,"",R143/R122)</f>
        <v>0.72168871700562309</v>
      </c>
      <c r="S164" s="112">
        <f t="shared" si="66"/>
        <v>0.72334908718955726</v>
      </c>
      <c r="T164" s="112">
        <f t="shared" si="66"/>
        <v>0.72696494327383965</v>
      </c>
      <c r="U164" s="112">
        <f t="shared" si="66"/>
        <v>0.75100809453221673</v>
      </c>
      <c r="V164" s="112">
        <f t="shared" si="66"/>
        <v>0.76202250504674152</v>
      </c>
      <c r="W164" s="112">
        <f t="shared" ref="W164" si="67">IF(W143=0,"",W143/W122)</f>
        <v>0.78668649321737394</v>
      </c>
      <c r="DA164" s="131" t="s">
        <v>1919</v>
      </c>
    </row>
    <row r="165" spans="1:105" ht="12" customHeight="1" x14ac:dyDescent="0.25">
      <c r="A165" s="107" t="s">
        <v>121</v>
      </c>
      <c r="B165" s="113" t="str">
        <f t="shared" ref="B165:Q165" si="68">IF(B144=0,"",B144/B123)</f>
        <v/>
      </c>
      <c r="C165" s="113">
        <f t="shared" si="68"/>
        <v>0.82077187702397569</v>
      </c>
      <c r="D165" s="113">
        <f t="shared" si="68"/>
        <v>0.82050357727155154</v>
      </c>
      <c r="E165" s="113">
        <f t="shared" si="68"/>
        <v>0.8208623771021788</v>
      </c>
      <c r="F165" s="113">
        <f t="shared" si="68"/>
        <v>0.82052789851459007</v>
      </c>
      <c r="G165" s="113">
        <f t="shared" si="68"/>
        <v>0.82179053722717288</v>
      </c>
      <c r="H165" s="113">
        <f t="shared" si="68"/>
        <v>0.82599547162464237</v>
      </c>
      <c r="I165" s="113">
        <f t="shared" si="68"/>
        <v>0.82488972667387039</v>
      </c>
      <c r="J165" s="113">
        <f t="shared" si="68"/>
        <v>0.82557418208937505</v>
      </c>
      <c r="K165" s="113">
        <f t="shared" si="68"/>
        <v>0.83570657008081417</v>
      </c>
      <c r="L165" s="113">
        <f t="shared" si="68"/>
        <v>0.84069452531504341</v>
      </c>
      <c r="M165" s="113">
        <f t="shared" si="68"/>
        <v>0.83197396136704804</v>
      </c>
      <c r="N165" s="113">
        <f t="shared" si="68"/>
        <v>0.84352183752715393</v>
      </c>
      <c r="O165" s="113">
        <f t="shared" si="68"/>
        <v>0.82317578628775434</v>
      </c>
      <c r="P165" s="113">
        <f t="shared" si="68"/>
        <v>0.81256996279086735</v>
      </c>
      <c r="Q165" s="113">
        <f t="shared" si="68"/>
        <v>0.85950509982465362</v>
      </c>
      <c r="R165" s="113">
        <f t="shared" ref="R165:V165" si="69">IF(R144=0,"",R144/R123)</f>
        <v>0.8639028772905003</v>
      </c>
      <c r="S165" s="113">
        <f t="shared" si="69"/>
        <v>0.86850139571968132</v>
      </c>
      <c r="T165" s="113">
        <f t="shared" si="69"/>
        <v>0.85876323838864765</v>
      </c>
      <c r="U165" s="113">
        <f t="shared" si="69"/>
        <v>0.86459158493634314</v>
      </c>
      <c r="V165" s="113">
        <f t="shared" si="69"/>
        <v>0.87790264214488045</v>
      </c>
      <c r="W165" s="113">
        <f t="shared" ref="W165" si="70">IF(W144=0,"",W144/W123)</f>
        <v>0.88132647127737473</v>
      </c>
      <c r="DA165" s="132" t="s">
        <v>1920</v>
      </c>
    </row>
    <row r="166" spans="1:105" ht="12" customHeight="1" x14ac:dyDescent="0.25">
      <c r="A166" s="108" t="s">
        <v>53</v>
      </c>
      <c r="B166" s="111" t="str">
        <f t="shared" ref="B166:Q166" si="71">IF(B145=0,"",B145/B124)</f>
        <v/>
      </c>
      <c r="C166" s="111">
        <f t="shared" si="71"/>
        <v>0.6950914659879166</v>
      </c>
      <c r="D166" s="111">
        <f t="shared" si="71"/>
        <v>0.69566811052111954</v>
      </c>
      <c r="E166" s="111">
        <f t="shared" si="71"/>
        <v>0.69566811052111954</v>
      </c>
      <c r="F166" s="111">
        <f t="shared" si="71"/>
        <v>0.69797225745394409</v>
      </c>
      <c r="G166" s="111">
        <f t="shared" si="71"/>
        <v>0.6992762538510201</v>
      </c>
      <c r="H166" s="111">
        <f t="shared" si="71"/>
        <v>0.70008077077174236</v>
      </c>
      <c r="I166" s="111">
        <f t="shared" si="71"/>
        <v>0.7014669372980411</v>
      </c>
      <c r="J166" s="111">
        <f t="shared" si="71"/>
        <v>0.70198272508650339</v>
      </c>
      <c r="K166" s="111">
        <f t="shared" si="71"/>
        <v>0.70415568949085239</v>
      </c>
      <c r="L166" s="111">
        <f t="shared" si="71"/>
        <v>0.70557131524834626</v>
      </c>
      <c r="M166" s="111">
        <f t="shared" si="71"/>
        <v>0.70751324798686976</v>
      </c>
      <c r="N166" s="111">
        <f t="shared" si="71"/>
        <v>0.71086870332613472</v>
      </c>
      <c r="O166" s="111">
        <f t="shared" si="71"/>
        <v>0.71484957349009781</v>
      </c>
      <c r="P166" s="111">
        <f t="shared" si="71"/>
        <v>0.71666129545563484</v>
      </c>
      <c r="Q166" s="111">
        <f t="shared" si="71"/>
        <v>0.72083459708512632</v>
      </c>
      <c r="R166" s="111">
        <f t="shared" ref="R166:V166" si="72">IF(R145=0,"",R145/R124)</f>
        <v>0.72488012192039442</v>
      </c>
      <c r="S166" s="111">
        <f t="shared" si="72"/>
        <v>0.73313170357799695</v>
      </c>
      <c r="T166" s="111">
        <f t="shared" si="72"/>
        <v>0.74306007040587996</v>
      </c>
      <c r="U166" s="111">
        <f t="shared" si="72"/>
        <v>0.74966876625333767</v>
      </c>
      <c r="V166" s="111">
        <f t="shared" si="72"/>
        <v>0.77403718440429869</v>
      </c>
      <c r="W166" s="111">
        <f t="shared" ref="W166" si="73">IF(W145=0,"",W145/W124)</f>
        <v>0.78750442064556203</v>
      </c>
      <c r="DA166" s="63" t="s">
        <v>1921</v>
      </c>
    </row>
    <row r="167" spans="1:105" ht="12" customHeight="1" x14ac:dyDescent="0.25">
      <c r="A167" s="108" t="s">
        <v>52</v>
      </c>
      <c r="B167" s="111" t="str">
        <f t="shared" ref="B167:Q167" si="74">IF(B146=0,"",B146/B125)</f>
        <v/>
      </c>
      <c r="C167" s="111">
        <f t="shared" si="74"/>
        <v>1</v>
      </c>
      <c r="D167" s="111">
        <f t="shared" si="74"/>
        <v>1</v>
      </c>
      <c r="E167" s="111">
        <f t="shared" si="74"/>
        <v>1</v>
      </c>
      <c r="F167" s="111">
        <f t="shared" si="74"/>
        <v>1</v>
      </c>
      <c r="G167" s="111">
        <f t="shared" si="74"/>
        <v>1</v>
      </c>
      <c r="H167" s="111">
        <f t="shared" si="74"/>
        <v>1</v>
      </c>
      <c r="I167" s="111">
        <f t="shared" si="74"/>
        <v>1</v>
      </c>
      <c r="J167" s="111">
        <f t="shared" si="74"/>
        <v>1</v>
      </c>
      <c r="K167" s="111">
        <f t="shared" si="74"/>
        <v>1</v>
      </c>
      <c r="L167" s="111">
        <f t="shared" si="74"/>
        <v>1</v>
      </c>
      <c r="M167" s="111">
        <f t="shared" si="74"/>
        <v>1</v>
      </c>
      <c r="N167" s="111">
        <f t="shared" si="74"/>
        <v>1</v>
      </c>
      <c r="O167" s="111">
        <f t="shared" si="74"/>
        <v>1</v>
      </c>
      <c r="P167" s="111">
        <f t="shared" si="74"/>
        <v>1</v>
      </c>
      <c r="Q167" s="111">
        <f t="shared" si="74"/>
        <v>1</v>
      </c>
      <c r="R167" s="111">
        <f t="shared" ref="R167:V167" si="75">IF(R146=0,"",R146/R125)</f>
        <v>1</v>
      </c>
      <c r="S167" s="111">
        <f t="shared" si="75"/>
        <v>1</v>
      </c>
      <c r="T167" s="111">
        <f t="shared" si="75"/>
        <v>1</v>
      </c>
      <c r="U167" s="111">
        <f t="shared" si="75"/>
        <v>1</v>
      </c>
      <c r="V167" s="111">
        <f t="shared" si="75"/>
        <v>1</v>
      </c>
      <c r="W167" s="111">
        <f t="shared" ref="W167" si="76">IF(W146=0,"",W146/W125)</f>
        <v>1</v>
      </c>
      <c r="DA167" s="63" t="s">
        <v>1922</v>
      </c>
    </row>
    <row r="168" spans="1:105" ht="12" customHeight="1" x14ac:dyDescent="0.25">
      <c r="A168" s="121" t="s">
        <v>54</v>
      </c>
      <c r="B168" s="124">
        <f t="shared" ref="B168:Q168" si="77">IF(B147=0,"",B147/B126)</f>
        <v>0.69663496472288766</v>
      </c>
      <c r="C168" s="124">
        <f t="shared" si="77"/>
        <v>0.68410619642486215</v>
      </c>
      <c r="D168" s="124">
        <f t="shared" si="77"/>
        <v>0.71772384615069296</v>
      </c>
      <c r="E168" s="124">
        <f t="shared" si="77"/>
        <v>0.73161009083116491</v>
      </c>
      <c r="F168" s="124">
        <f t="shared" si="77"/>
        <v>0.70873936251796388</v>
      </c>
      <c r="G168" s="124">
        <f t="shared" si="77"/>
        <v>0.69858097718006884</v>
      </c>
      <c r="H168" s="124">
        <f t="shared" si="77"/>
        <v>0.70898381400514598</v>
      </c>
      <c r="I168" s="124">
        <f t="shared" si="77"/>
        <v>0.75041891045805509</v>
      </c>
      <c r="J168" s="124">
        <f t="shared" si="77"/>
        <v>0.74897024548016555</v>
      </c>
      <c r="K168" s="124">
        <f t="shared" si="77"/>
        <v>0.72176559118080919</v>
      </c>
      <c r="L168" s="124">
        <f t="shared" si="77"/>
        <v>0.73560790041400603</v>
      </c>
      <c r="M168" s="124">
        <f t="shared" si="77"/>
        <v>0.76973812347626047</v>
      </c>
      <c r="N168" s="124">
        <f t="shared" si="77"/>
        <v>0.78199964714920522</v>
      </c>
      <c r="O168" s="124">
        <f t="shared" si="77"/>
        <v>0.78531577466311664</v>
      </c>
      <c r="P168" s="124">
        <f t="shared" si="77"/>
        <v>0.78481467863161558</v>
      </c>
      <c r="Q168" s="124">
        <f t="shared" si="77"/>
        <v>0.78585497783832414</v>
      </c>
      <c r="R168" s="124">
        <f t="shared" ref="R168:V168" si="78">IF(R147=0,"",R147/R126)</f>
        <v>0.78785801936760924</v>
      </c>
      <c r="S168" s="124">
        <f t="shared" si="78"/>
        <v>0.79341972539120598</v>
      </c>
      <c r="T168" s="124">
        <f t="shared" si="78"/>
        <v>0.79978920846349333</v>
      </c>
      <c r="U168" s="124">
        <f t="shared" si="78"/>
        <v>0.81249377345478335</v>
      </c>
      <c r="V168" s="124">
        <f t="shared" si="78"/>
        <v>0.82520612713015062</v>
      </c>
      <c r="W168" s="124">
        <f t="shared" ref="W168" si="79">IF(W147=0,"",W147/W126)</f>
        <v>0.8575160796795952</v>
      </c>
      <c r="DA168" s="130" t="s">
        <v>1923</v>
      </c>
    </row>
    <row r="169" spans="1:105" ht="12" customHeight="1" x14ac:dyDescent="0.25">
      <c r="A169" s="97" t="s">
        <v>51</v>
      </c>
      <c r="B169" s="111" t="str">
        <f t="shared" ref="B169:Q169" si="80">IF(B148=0,"",B148/B127)</f>
        <v/>
      </c>
      <c r="C169" s="111" t="str">
        <f t="shared" si="80"/>
        <v/>
      </c>
      <c r="D169" s="111" t="str">
        <f t="shared" si="80"/>
        <v/>
      </c>
      <c r="E169" s="111" t="str">
        <f t="shared" si="80"/>
        <v/>
      </c>
      <c r="F169" s="111" t="str">
        <f t="shared" si="80"/>
        <v/>
      </c>
      <c r="G169" s="111" t="str">
        <f t="shared" si="80"/>
        <v/>
      </c>
      <c r="H169" s="111" t="str">
        <f t="shared" si="80"/>
        <v/>
      </c>
      <c r="I169" s="111" t="str">
        <f t="shared" si="80"/>
        <v/>
      </c>
      <c r="J169" s="111" t="str">
        <f t="shared" si="80"/>
        <v/>
      </c>
      <c r="K169" s="111" t="str">
        <f t="shared" si="80"/>
        <v/>
      </c>
      <c r="L169" s="111" t="str">
        <f t="shared" si="80"/>
        <v/>
      </c>
      <c r="M169" s="111" t="str">
        <f t="shared" si="80"/>
        <v/>
      </c>
      <c r="N169" s="111" t="str">
        <f t="shared" si="80"/>
        <v/>
      </c>
      <c r="O169" s="111" t="str">
        <f t="shared" si="80"/>
        <v/>
      </c>
      <c r="P169" s="111" t="str">
        <f t="shared" si="80"/>
        <v/>
      </c>
      <c r="Q169" s="111" t="str">
        <f t="shared" si="80"/>
        <v/>
      </c>
      <c r="R169" s="111" t="str">
        <f t="shared" ref="R169:V169" si="81">IF(R148=0,"",R148/R127)</f>
        <v/>
      </c>
      <c r="S169" s="111" t="str">
        <f t="shared" si="81"/>
        <v/>
      </c>
      <c r="T169" s="111" t="str">
        <f t="shared" si="81"/>
        <v/>
      </c>
      <c r="U169" s="111" t="str">
        <f t="shared" si="81"/>
        <v/>
      </c>
      <c r="V169" s="111" t="str">
        <f t="shared" si="81"/>
        <v/>
      </c>
      <c r="W169" s="111" t="str">
        <f t="shared" ref="W169" si="82">IF(W148=0,"",W148/W127)</f>
        <v/>
      </c>
      <c r="DA169" s="63" t="s">
        <v>1924</v>
      </c>
    </row>
    <row r="170" spans="1:105" ht="12" customHeight="1" x14ac:dyDescent="0.25">
      <c r="A170" s="97" t="s">
        <v>50</v>
      </c>
      <c r="B170" s="111">
        <f t="shared" ref="B170:Q170" si="83">IF(B149=0,"",B149/B128)</f>
        <v>0.61513665692996511</v>
      </c>
      <c r="C170" s="111">
        <f t="shared" si="83"/>
        <v>0.61513665692996511</v>
      </c>
      <c r="D170" s="111">
        <f t="shared" si="83"/>
        <v>0.61513665692996511</v>
      </c>
      <c r="E170" s="111">
        <f t="shared" si="83"/>
        <v>0.61513665692996511</v>
      </c>
      <c r="F170" s="111">
        <f t="shared" si="83"/>
        <v>0.61530758196470514</v>
      </c>
      <c r="G170" s="111">
        <f t="shared" si="83"/>
        <v>0.61810909764395761</v>
      </c>
      <c r="H170" s="111">
        <f t="shared" si="83"/>
        <v>0.62075304970170853</v>
      </c>
      <c r="I170" s="111">
        <f t="shared" si="83"/>
        <v>0.62219230201992637</v>
      </c>
      <c r="J170" s="111">
        <f t="shared" si="83"/>
        <v>0.62219133435490881</v>
      </c>
      <c r="K170" s="111">
        <f t="shared" si="83"/>
        <v>0.62227197823980085</v>
      </c>
      <c r="L170" s="111">
        <f t="shared" si="83"/>
        <v>0.62228965414890469</v>
      </c>
      <c r="M170" s="111">
        <f t="shared" si="83"/>
        <v>0.622341857243076</v>
      </c>
      <c r="N170" s="111">
        <f t="shared" si="83"/>
        <v>0.62250650936023777</v>
      </c>
      <c r="O170" s="111">
        <f t="shared" si="83"/>
        <v>0.6228648799255958</v>
      </c>
      <c r="P170" s="111">
        <f t="shared" si="83"/>
        <v>0.62287088170869487</v>
      </c>
      <c r="Q170" s="111">
        <f t="shared" si="83"/>
        <v>0.62287988460021604</v>
      </c>
      <c r="R170" s="111">
        <f t="shared" ref="R170:V170" si="84">IF(R149=0,"",R149/R128)</f>
        <v>0.62290239296766758</v>
      </c>
      <c r="S170" s="111">
        <f t="shared" si="84"/>
        <v>0.62295491881840093</v>
      </c>
      <c r="T170" s="111">
        <f t="shared" si="84"/>
        <v>0.62321779104710717</v>
      </c>
      <c r="U170" s="111">
        <f t="shared" si="84"/>
        <v>0.62411793903540946</v>
      </c>
      <c r="V170" s="111">
        <f t="shared" si="84"/>
        <v>0.62531911322000344</v>
      </c>
      <c r="W170" s="111">
        <f t="shared" ref="W170" si="85">IF(W149=0,"",W149/W128)</f>
        <v>0.62633784166180095</v>
      </c>
      <c r="DA170" s="63" t="s">
        <v>1925</v>
      </c>
    </row>
    <row r="171" spans="1:105" ht="12" customHeight="1" x14ac:dyDescent="0.25">
      <c r="A171" s="109" t="s">
        <v>120</v>
      </c>
      <c r="B171" s="45">
        <f t="shared" ref="B171:Q171" si="86">IF(B150=0,"",B150/B129)</f>
        <v>0.75897860896710378</v>
      </c>
      <c r="C171" s="45">
        <f t="shared" si="86"/>
        <v>0.75912275116778549</v>
      </c>
      <c r="D171" s="45">
        <f t="shared" si="86"/>
        <v>0.76062736087358895</v>
      </c>
      <c r="E171" s="45">
        <f t="shared" si="86"/>
        <v>0.76120118870066233</v>
      </c>
      <c r="F171" s="45">
        <f t="shared" si="86"/>
        <v>0.76310787553965553</v>
      </c>
      <c r="G171" s="45">
        <f t="shared" si="86"/>
        <v>0.76840488274356955</v>
      </c>
      <c r="H171" s="45">
        <f t="shared" si="86"/>
        <v>0.77608871963173498</v>
      </c>
      <c r="I171" s="45">
        <f t="shared" si="86"/>
        <v>0.77961076499753246</v>
      </c>
      <c r="J171" s="45">
        <f t="shared" si="86"/>
        <v>0.77984746715478981</v>
      </c>
      <c r="K171" s="45">
        <f t="shared" si="86"/>
        <v>0.78124103516275467</v>
      </c>
      <c r="L171" s="45">
        <f t="shared" si="86"/>
        <v>0.78382287775029647</v>
      </c>
      <c r="M171" s="45">
        <f t="shared" si="86"/>
        <v>0.78613311799354968</v>
      </c>
      <c r="N171" s="45">
        <f t="shared" si="86"/>
        <v>0.78872840413207601</v>
      </c>
      <c r="O171" s="45">
        <f t="shared" si="86"/>
        <v>0.79205830773680663</v>
      </c>
      <c r="P171" s="45">
        <f t="shared" si="86"/>
        <v>0.79294819036944209</v>
      </c>
      <c r="Q171" s="45">
        <f t="shared" si="86"/>
        <v>0.79486171858941101</v>
      </c>
      <c r="R171" s="45">
        <f t="shared" ref="R171:V171" si="87">IF(R150=0,"",R150/R129)</f>
        <v>0.79639206781322969</v>
      </c>
      <c r="S171" s="45">
        <f t="shared" si="87"/>
        <v>0.79983474202032268</v>
      </c>
      <c r="T171" s="45">
        <f t="shared" si="87"/>
        <v>0.80779700633951756</v>
      </c>
      <c r="U171" s="45">
        <f t="shared" si="87"/>
        <v>0.82150076259680849</v>
      </c>
      <c r="V171" s="45">
        <f t="shared" si="87"/>
        <v>0.84292083762515735</v>
      </c>
      <c r="W171" s="45">
        <f t="shared" ref="W171" si="88">IF(W150=0,"",W150/W129)</f>
        <v>0.86504088255706413</v>
      </c>
      <c r="DA171" s="60" t="s">
        <v>1926</v>
      </c>
    </row>
    <row r="173" spans="1:105" ht="12" customHeight="1" x14ac:dyDescent="0.25">
      <c r="A173" s="116" t="s">
        <v>101</v>
      </c>
      <c r="B173" s="117">
        <f t="shared" ref="B173:Q173" si="89">B174+B177+B179+B189</f>
        <v>6.3140829089150987</v>
      </c>
      <c r="C173" s="117">
        <f t="shared" si="89"/>
        <v>5.1099860802667108</v>
      </c>
      <c r="D173" s="117">
        <f t="shared" si="89"/>
        <v>4.0020413885351891</v>
      </c>
      <c r="E173" s="117">
        <f t="shared" si="89"/>
        <v>2.8954966699666849</v>
      </c>
      <c r="F173" s="117">
        <f t="shared" si="89"/>
        <v>2.7026776120566547</v>
      </c>
      <c r="G173" s="117">
        <f t="shared" si="89"/>
        <v>2.9755265336132086</v>
      </c>
      <c r="H173" s="117">
        <f t="shared" si="89"/>
        <v>2.5532418208500358</v>
      </c>
      <c r="I173" s="117">
        <f t="shared" si="89"/>
        <v>2.1112509687287169</v>
      </c>
      <c r="J173" s="117">
        <f t="shared" si="89"/>
        <v>1.9474899809113733</v>
      </c>
      <c r="K173" s="117">
        <f t="shared" si="89"/>
        <v>2.1458380611386518</v>
      </c>
      <c r="L173" s="117">
        <f t="shared" si="89"/>
        <v>2.4944812134022567</v>
      </c>
      <c r="M173" s="117">
        <f t="shared" si="89"/>
        <v>2.231111208054426</v>
      </c>
      <c r="N173" s="117">
        <f t="shared" si="89"/>
        <v>1.8306709316342284</v>
      </c>
      <c r="O173" s="117">
        <f t="shared" si="89"/>
        <v>2.5956882821944474</v>
      </c>
      <c r="P173" s="117">
        <f t="shared" si="89"/>
        <v>2.0364413770969891</v>
      </c>
      <c r="Q173" s="117">
        <f t="shared" si="89"/>
        <v>2.5191017031352816</v>
      </c>
      <c r="R173" s="117">
        <f t="shared" ref="R173:V173" si="90">R174+R177+R179+R189</f>
        <v>2.3975735251894679</v>
      </c>
      <c r="S173" s="117">
        <f t="shared" si="90"/>
        <v>1.5559028979400324</v>
      </c>
      <c r="T173" s="117">
        <f t="shared" si="90"/>
        <v>0.97105811231357531</v>
      </c>
      <c r="U173" s="117">
        <f t="shared" si="90"/>
        <v>1.0168056400794341</v>
      </c>
      <c r="V173" s="117">
        <f t="shared" si="90"/>
        <v>1.0882513851948921</v>
      </c>
      <c r="W173" s="117">
        <f t="shared" ref="W173" si="91">W174+W177+W179+W189</f>
        <v>1.4225899995403766</v>
      </c>
      <c r="DA173" s="129" t="s">
        <v>2075</v>
      </c>
    </row>
    <row r="174" spans="1:105" ht="12" customHeight="1" x14ac:dyDescent="0.25">
      <c r="A174" s="121" t="s">
        <v>57</v>
      </c>
      <c r="B174" s="122">
        <f t="shared" ref="B174:Q174" si="92">SUM(B175:B176)</f>
        <v>6.2078016000000016</v>
      </c>
      <c r="C174" s="122">
        <f t="shared" si="92"/>
        <v>5.0087267999999989</v>
      </c>
      <c r="D174" s="122">
        <f t="shared" si="92"/>
        <v>3.9637936800000007</v>
      </c>
      <c r="E174" s="122">
        <f t="shared" si="92"/>
        <v>2.8781306400000006</v>
      </c>
      <c r="F174" s="122">
        <f t="shared" si="92"/>
        <v>2.6702676000000003</v>
      </c>
      <c r="G174" s="122">
        <f t="shared" si="92"/>
        <v>2.9318520000000006</v>
      </c>
      <c r="H174" s="122">
        <f t="shared" si="92"/>
        <v>2.5147214400000002</v>
      </c>
      <c r="I174" s="122">
        <f t="shared" si="92"/>
        <v>2.0993464799999999</v>
      </c>
      <c r="J174" s="122">
        <f t="shared" si="92"/>
        <v>1.9353734400000004</v>
      </c>
      <c r="K174" s="122">
        <f t="shared" si="92"/>
        <v>2.1172535999999997</v>
      </c>
      <c r="L174" s="122">
        <f t="shared" si="92"/>
        <v>2.4715336800000003</v>
      </c>
      <c r="M174" s="122">
        <f t="shared" si="92"/>
        <v>2.2229407200000004</v>
      </c>
      <c r="N174" s="122">
        <f t="shared" si="92"/>
        <v>1.8282818400000003</v>
      </c>
      <c r="O174" s="122">
        <f t="shared" si="92"/>
        <v>2.5930212000000008</v>
      </c>
      <c r="P174" s="122">
        <f t="shared" si="92"/>
        <v>2.0329847999999995</v>
      </c>
      <c r="Q174" s="122">
        <f t="shared" si="92"/>
        <v>2.5164770400000016</v>
      </c>
      <c r="R174" s="122">
        <f t="shared" ref="R174:V174" si="93">SUM(R175:R176)</f>
        <v>2.3953406400000006</v>
      </c>
      <c r="S174" s="122">
        <f t="shared" si="93"/>
        <v>1.55475936</v>
      </c>
      <c r="T174" s="122">
        <f t="shared" si="93"/>
        <v>0.96979344000000078</v>
      </c>
      <c r="U174" s="122">
        <f t="shared" si="93"/>
        <v>1.0154390400000006</v>
      </c>
      <c r="V174" s="122">
        <f t="shared" si="93"/>
        <v>1.0867164000000007</v>
      </c>
      <c r="W174" s="122">
        <f t="shared" ref="W174" si="94">SUM(W175:W176)</f>
        <v>1.4220360000000005</v>
      </c>
      <c r="DA174" s="130" t="s">
        <v>2076</v>
      </c>
    </row>
    <row r="175" spans="1:105" ht="12" customHeight="1" x14ac:dyDescent="0.25">
      <c r="A175" s="97" t="s">
        <v>51</v>
      </c>
      <c r="B175" s="98">
        <v>6.2078016000000016</v>
      </c>
      <c r="C175" s="98">
        <v>5.0087267999999989</v>
      </c>
      <c r="D175" s="98">
        <v>3.9637936800000007</v>
      </c>
      <c r="E175" s="98">
        <v>2.8781306400000006</v>
      </c>
      <c r="F175" s="98">
        <v>2.6702676000000003</v>
      </c>
      <c r="G175" s="98">
        <v>2.9318520000000006</v>
      </c>
      <c r="H175" s="98">
        <v>2.5147214400000002</v>
      </c>
      <c r="I175" s="98">
        <v>2.0993464799999999</v>
      </c>
      <c r="J175" s="98">
        <v>1.9353734400000004</v>
      </c>
      <c r="K175" s="98">
        <v>2.1172535999999997</v>
      </c>
      <c r="L175" s="98">
        <v>2.4715336800000003</v>
      </c>
      <c r="M175" s="98">
        <v>2.2229407200000004</v>
      </c>
      <c r="N175" s="98">
        <v>1.8282818400000003</v>
      </c>
      <c r="O175" s="98">
        <v>2.5930212000000008</v>
      </c>
      <c r="P175" s="98">
        <v>2.0329847999999995</v>
      </c>
      <c r="Q175" s="98">
        <v>2.5164770400000016</v>
      </c>
      <c r="R175" s="98">
        <v>2.3953406400000006</v>
      </c>
      <c r="S175" s="98">
        <v>1.55475936</v>
      </c>
      <c r="T175" s="98">
        <v>0.96979344000000078</v>
      </c>
      <c r="U175" s="98">
        <v>1.0154390400000006</v>
      </c>
      <c r="V175" s="98">
        <v>1.0867164000000007</v>
      </c>
      <c r="W175" s="98">
        <v>1.4220360000000005</v>
      </c>
      <c r="DA175" s="63" t="s">
        <v>2077</v>
      </c>
    </row>
    <row r="176" spans="1:105" ht="12" customHeight="1" x14ac:dyDescent="0.25">
      <c r="A176" s="97" t="s">
        <v>53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2078</v>
      </c>
    </row>
    <row r="177" spans="1:105" ht="12" customHeight="1" x14ac:dyDescent="0.25">
      <c r="A177" s="121" t="s">
        <v>92</v>
      </c>
      <c r="B177" s="122">
        <f t="shared" ref="B177:W177" si="95">B178</f>
        <v>0</v>
      </c>
      <c r="C177" s="122">
        <f t="shared" si="95"/>
        <v>0</v>
      </c>
      <c r="D177" s="122">
        <f t="shared" si="95"/>
        <v>0</v>
      </c>
      <c r="E177" s="122">
        <f t="shared" si="95"/>
        <v>0</v>
      </c>
      <c r="F177" s="122">
        <f t="shared" si="95"/>
        <v>0</v>
      </c>
      <c r="G177" s="122">
        <f t="shared" si="95"/>
        <v>0</v>
      </c>
      <c r="H177" s="122">
        <f t="shared" si="95"/>
        <v>0</v>
      </c>
      <c r="I177" s="122">
        <f t="shared" si="95"/>
        <v>0</v>
      </c>
      <c r="J177" s="122">
        <f t="shared" si="95"/>
        <v>0</v>
      </c>
      <c r="K177" s="122">
        <f t="shared" si="95"/>
        <v>0</v>
      </c>
      <c r="L177" s="122">
        <f t="shared" si="95"/>
        <v>0</v>
      </c>
      <c r="M177" s="122">
        <f t="shared" si="95"/>
        <v>0</v>
      </c>
      <c r="N177" s="122">
        <f t="shared" si="95"/>
        <v>0</v>
      </c>
      <c r="O177" s="122">
        <f t="shared" si="95"/>
        <v>0</v>
      </c>
      <c r="P177" s="122">
        <f t="shared" si="95"/>
        <v>0</v>
      </c>
      <c r="Q177" s="122">
        <f t="shared" si="95"/>
        <v>0</v>
      </c>
      <c r="R177" s="122">
        <f t="shared" si="95"/>
        <v>0</v>
      </c>
      <c r="S177" s="122">
        <f t="shared" si="95"/>
        <v>0</v>
      </c>
      <c r="T177" s="122">
        <f t="shared" si="95"/>
        <v>0</v>
      </c>
      <c r="U177" s="122">
        <f t="shared" si="95"/>
        <v>0</v>
      </c>
      <c r="V177" s="122">
        <f t="shared" si="95"/>
        <v>0</v>
      </c>
      <c r="W177" s="122">
        <f t="shared" si="95"/>
        <v>0</v>
      </c>
      <c r="DA177" s="130" t="s">
        <v>2079</v>
      </c>
    </row>
    <row r="178" spans="1:105" ht="12" customHeight="1" x14ac:dyDescent="0.25">
      <c r="A178" s="97" t="s">
        <v>53</v>
      </c>
      <c r="B178" s="98">
        <v>0</v>
      </c>
      <c r="C178" s="98">
        <v>0</v>
      </c>
      <c r="D178" s="98">
        <v>0</v>
      </c>
      <c r="E178" s="98">
        <v>0</v>
      </c>
      <c r="F178" s="98">
        <v>0</v>
      </c>
      <c r="G178" s="98">
        <v>0</v>
      </c>
      <c r="H178" s="98">
        <v>0</v>
      </c>
      <c r="I178" s="98">
        <v>0</v>
      </c>
      <c r="J178" s="98">
        <v>0</v>
      </c>
      <c r="K178" s="98">
        <v>0</v>
      </c>
      <c r="L178" s="98">
        <v>0</v>
      </c>
      <c r="M178" s="98">
        <v>0</v>
      </c>
      <c r="N178" s="98">
        <v>0</v>
      </c>
      <c r="O178" s="98">
        <v>0</v>
      </c>
      <c r="P178" s="98">
        <v>0</v>
      </c>
      <c r="Q178" s="98">
        <v>0</v>
      </c>
      <c r="R178" s="98">
        <v>0</v>
      </c>
      <c r="S178" s="98">
        <v>0</v>
      </c>
      <c r="T178" s="98">
        <v>0</v>
      </c>
      <c r="U178" s="98">
        <v>0</v>
      </c>
      <c r="V178" s="98">
        <v>0</v>
      </c>
      <c r="W178" s="98">
        <v>0</v>
      </c>
      <c r="DA178" s="63" t="s">
        <v>2080</v>
      </c>
    </row>
    <row r="179" spans="1:105" ht="12" customHeight="1" x14ac:dyDescent="0.25">
      <c r="A179" s="121" t="s">
        <v>55</v>
      </c>
      <c r="B179" s="122">
        <v>4.1227374864305277E-2</v>
      </c>
      <c r="C179" s="122">
        <v>3.1289013785284071E-2</v>
      </c>
      <c r="D179" s="122">
        <v>1.250906192456192E-2</v>
      </c>
      <c r="E179" s="122">
        <v>5.3517338997574231E-3</v>
      </c>
      <c r="F179" s="122">
        <v>1.0118918442029444E-2</v>
      </c>
      <c r="G179" s="122">
        <v>1.4548899169600733E-2</v>
      </c>
      <c r="H179" s="122">
        <v>1.3726849529565608E-2</v>
      </c>
      <c r="I179" s="122">
        <v>4.1654865080979183E-3</v>
      </c>
      <c r="J179" s="122">
        <v>3.8142121069613885E-3</v>
      </c>
      <c r="K179" s="122">
        <v>8.4274708225455779E-3</v>
      </c>
      <c r="L179" s="122">
        <v>8.6424694384356227E-3</v>
      </c>
      <c r="M179" s="122">
        <v>2.3328183181615353E-3</v>
      </c>
      <c r="N179" s="122">
        <v>0</v>
      </c>
      <c r="O179" s="122">
        <v>0</v>
      </c>
      <c r="P179" s="122">
        <v>0</v>
      </c>
      <c r="Q179" s="122">
        <v>0</v>
      </c>
      <c r="R179" s="122">
        <v>0</v>
      </c>
      <c r="S179" s="122">
        <v>0</v>
      </c>
      <c r="T179" s="122">
        <v>0</v>
      </c>
      <c r="U179" s="122">
        <v>0</v>
      </c>
      <c r="V179" s="122">
        <v>0</v>
      </c>
      <c r="W179" s="122">
        <v>0</v>
      </c>
      <c r="DA179" s="130" t="s">
        <v>2081</v>
      </c>
    </row>
    <row r="180" spans="1:105" ht="12" customHeight="1" x14ac:dyDescent="0.25">
      <c r="A180" s="97" t="s">
        <v>143</v>
      </c>
      <c r="B180" s="98">
        <v>0</v>
      </c>
      <c r="C180" s="98">
        <v>0</v>
      </c>
      <c r="D180" s="98">
        <v>0</v>
      </c>
      <c r="E180" s="98">
        <v>0</v>
      </c>
      <c r="F180" s="98">
        <v>0</v>
      </c>
      <c r="G180" s="98">
        <v>0</v>
      </c>
      <c r="H180" s="98">
        <v>0</v>
      </c>
      <c r="I180" s="98">
        <v>0</v>
      </c>
      <c r="J180" s="98">
        <v>0</v>
      </c>
      <c r="K180" s="98">
        <v>0</v>
      </c>
      <c r="L180" s="98">
        <v>0</v>
      </c>
      <c r="M180" s="98">
        <v>0</v>
      </c>
      <c r="N180" s="98">
        <v>0</v>
      </c>
      <c r="O180" s="98">
        <v>0</v>
      </c>
      <c r="P180" s="98">
        <v>0</v>
      </c>
      <c r="Q180" s="98">
        <v>0</v>
      </c>
      <c r="R180" s="98">
        <v>0</v>
      </c>
      <c r="S180" s="98">
        <v>0</v>
      </c>
      <c r="T180" s="98">
        <v>0</v>
      </c>
      <c r="U180" s="98">
        <v>0</v>
      </c>
      <c r="V180" s="98">
        <v>0</v>
      </c>
      <c r="W180" s="98">
        <v>0</v>
      </c>
      <c r="DA180" s="63" t="s">
        <v>2082</v>
      </c>
    </row>
    <row r="181" spans="1:105" ht="12" customHeight="1" x14ac:dyDescent="0.25">
      <c r="A181" s="97" t="s">
        <v>124</v>
      </c>
      <c r="B181" s="98">
        <v>4.1227374864305277E-2</v>
      </c>
      <c r="C181" s="98">
        <v>3.1289013785284071E-2</v>
      </c>
      <c r="D181" s="98">
        <v>1.250906192456192E-2</v>
      </c>
      <c r="E181" s="98">
        <v>5.3517338997574231E-3</v>
      </c>
      <c r="F181" s="98">
        <v>1.0118918442029444E-2</v>
      </c>
      <c r="G181" s="98">
        <v>1.4548899169600733E-2</v>
      </c>
      <c r="H181" s="98">
        <v>1.3726849529565608E-2</v>
      </c>
      <c r="I181" s="98">
        <v>4.1654865080979183E-3</v>
      </c>
      <c r="J181" s="98">
        <v>3.8142121069613885E-3</v>
      </c>
      <c r="K181" s="98">
        <v>8.4274708225455779E-3</v>
      </c>
      <c r="L181" s="98">
        <v>8.6424694384356227E-3</v>
      </c>
      <c r="M181" s="98">
        <v>2.3328183181615353E-3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2083</v>
      </c>
    </row>
    <row r="182" spans="1:105" ht="12" customHeight="1" x14ac:dyDescent="0.25">
      <c r="A182" s="97" t="s">
        <v>123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2084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2085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2086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2087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2088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2089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2090</v>
      </c>
    </row>
    <row r="189" spans="1:105" ht="12" customHeight="1" x14ac:dyDescent="0.25">
      <c r="A189" s="121" t="s">
        <v>54</v>
      </c>
      <c r="B189" s="122">
        <v>6.5053934050792281E-2</v>
      </c>
      <c r="C189" s="122">
        <v>6.9970266481427484E-2</v>
      </c>
      <c r="D189" s="122">
        <v>2.5738646610626512E-2</v>
      </c>
      <c r="E189" s="122">
        <v>1.2014296066926724E-2</v>
      </c>
      <c r="F189" s="122">
        <v>2.2291093614624818E-2</v>
      </c>
      <c r="G189" s="122">
        <v>2.9125634443607353E-2</v>
      </c>
      <c r="H189" s="122">
        <v>2.4793531320470227E-2</v>
      </c>
      <c r="I189" s="122">
        <v>7.7390022206192347E-3</v>
      </c>
      <c r="J189" s="122">
        <v>8.3023288044115195E-3</v>
      </c>
      <c r="K189" s="122">
        <v>2.0156990316106568E-2</v>
      </c>
      <c r="L189" s="122">
        <v>1.4305063963820485E-2</v>
      </c>
      <c r="M189" s="122">
        <v>5.8376697362640551E-3</v>
      </c>
      <c r="N189" s="122">
        <v>2.389091634228166E-3</v>
      </c>
      <c r="O189" s="122">
        <v>2.6670821944464727E-3</v>
      </c>
      <c r="P189" s="122">
        <v>3.4565770969894531E-3</v>
      </c>
      <c r="Q189" s="122">
        <v>2.6246631352799242E-3</v>
      </c>
      <c r="R189" s="122">
        <v>2.232885189467391E-3</v>
      </c>
      <c r="S189" s="122">
        <v>1.1435379400324731E-3</v>
      </c>
      <c r="T189" s="122">
        <v>1.2646723135745338E-3</v>
      </c>
      <c r="U189" s="122">
        <v>1.366600079433543E-3</v>
      </c>
      <c r="V189" s="122">
        <v>1.5349851948912787E-3</v>
      </c>
      <c r="W189" s="122">
        <v>5.5399954037613501E-4</v>
      </c>
      <c r="DA189" s="130" t="s">
        <v>2091</v>
      </c>
    </row>
    <row r="190" spans="1:105" ht="12" customHeight="1" x14ac:dyDescent="0.25">
      <c r="A190" s="97" t="s">
        <v>51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2092</v>
      </c>
    </row>
    <row r="191" spans="1:105" ht="12" customHeight="1" x14ac:dyDescent="0.25">
      <c r="A191" s="97" t="s">
        <v>50</v>
      </c>
      <c r="B191" s="98">
        <v>6.5053934050792281E-2</v>
      </c>
      <c r="C191" s="98">
        <v>6.9970266481427484E-2</v>
      </c>
      <c r="D191" s="98">
        <v>2.5738646610626512E-2</v>
      </c>
      <c r="E191" s="98">
        <v>1.2014296066926724E-2</v>
      </c>
      <c r="F191" s="98">
        <v>2.2291093614624818E-2</v>
      </c>
      <c r="G191" s="98">
        <v>2.9125634443607353E-2</v>
      </c>
      <c r="H191" s="98">
        <v>2.4793531320470227E-2</v>
      </c>
      <c r="I191" s="98">
        <v>7.7390022206192347E-3</v>
      </c>
      <c r="J191" s="98">
        <v>8.3023288044115195E-3</v>
      </c>
      <c r="K191" s="98">
        <v>2.0156990316106568E-2</v>
      </c>
      <c r="L191" s="98">
        <v>1.4305063963820485E-2</v>
      </c>
      <c r="M191" s="98">
        <v>5.8376697362640551E-3</v>
      </c>
      <c r="N191" s="98">
        <v>2.389091634228166E-3</v>
      </c>
      <c r="O191" s="98">
        <v>2.6670821944464727E-3</v>
      </c>
      <c r="P191" s="98">
        <v>3.4565770969894531E-3</v>
      </c>
      <c r="Q191" s="98">
        <v>2.6246631352799242E-3</v>
      </c>
      <c r="R191" s="98">
        <v>2.232885189467391E-3</v>
      </c>
      <c r="S191" s="98">
        <v>1.1435379400324731E-3</v>
      </c>
      <c r="T191" s="98">
        <v>1.2646723135745338E-3</v>
      </c>
      <c r="U191" s="98">
        <v>1.366600079433543E-3</v>
      </c>
      <c r="V191" s="98">
        <v>1.5349851948912787E-3</v>
      </c>
      <c r="W191" s="98">
        <v>5.5399954037613501E-4</v>
      </c>
      <c r="DA191" s="63" t="s">
        <v>2093</v>
      </c>
    </row>
    <row r="192" spans="1:105" ht="12" customHeight="1" x14ac:dyDescent="0.25">
      <c r="A192" s="109" t="s">
        <v>120</v>
      </c>
      <c r="B192" s="33">
        <v>0</v>
      </c>
      <c r="C192" s="33">
        <v>0</v>
      </c>
      <c r="D192" s="33">
        <v>0</v>
      </c>
      <c r="E192" s="33">
        <v>0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33">
        <v>0</v>
      </c>
      <c r="T192" s="33">
        <v>0</v>
      </c>
      <c r="U192" s="33">
        <v>0</v>
      </c>
      <c r="V192" s="33">
        <v>0</v>
      </c>
      <c r="W192" s="33">
        <v>0</v>
      </c>
      <c r="DA192" s="60" t="s">
        <v>2094</v>
      </c>
    </row>
    <row r="194" spans="1:105" ht="12" customHeight="1" x14ac:dyDescent="0.25">
      <c r="A194" s="116" t="s">
        <v>170</v>
      </c>
      <c r="B194" s="117">
        <f t="shared" ref="B194:Q194" si="96">B195+B198+B200+B210</f>
        <v>25707.374866486567</v>
      </c>
      <c r="C194" s="117">
        <f t="shared" si="96"/>
        <v>24463.869505433926</v>
      </c>
      <c r="D194" s="117">
        <f t="shared" si="96"/>
        <v>24123.496432275278</v>
      </c>
      <c r="E194" s="117">
        <f t="shared" si="96"/>
        <v>22390.22602731959</v>
      </c>
      <c r="F194" s="117">
        <f t="shared" si="96"/>
        <v>24204.949812418639</v>
      </c>
      <c r="G194" s="117">
        <f t="shared" si="96"/>
        <v>28065.350423322627</v>
      </c>
      <c r="H194" s="117">
        <f t="shared" si="96"/>
        <v>25971.328035339116</v>
      </c>
      <c r="I194" s="117">
        <f t="shared" si="96"/>
        <v>23419.501619070776</v>
      </c>
      <c r="J194" s="117">
        <f t="shared" si="96"/>
        <v>22653.639668615622</v>
      </c>
      <c r="K194" s="117">
        <f t="shared" si="96"/>
        <v>23789.803521481925</v>
      </c>
      <c r="L194" s="117">
        <f t="shared" si="96"/>
        <v>25539.711510706795</v>
      </c>
      <c r="M194" s="117">
        <f t="shared" si="96"/>
        <v>22251.047671393444</v>
      </c>
      <c r="N194" s="117">
        <f t="shared" si="96"/>
        <v>18190.60946399286</v>
      </c>
      <c r="O194" s="117">
        <f t="shared" si="96"/>
        <v>23241.544958525559</v>
      </c>
      <c r="P194" s="117">
        <f t="shared" si="96"/>
        <v>18883.544547165238</v>
      </c>
      <c r="Q194" s="117">
        <f t="shared" si="96"/>
        <v>21605.596787432831</v>
      </c>
      <c r="R194" s="117">
        <f t="shared" ref="R194:V194" si="97">R195+R198+R200+R210</f>
        <v>22976.324310260505</v>
      </c>
      <c r="S194" s="117">
        <f t="shared" si="97"/>
        <v>18979.912011465101</v>
      </c>
      <c r="T194" s="117">
        <f t="shared" si="97"/>
        <v>15439.833601138009</v>
      </c>
      <c r="U194" s="117">
        <f t="shared" si="97"/>
        <v>16857.874990984037</v>
      </c>
      <c r="V194" s="117">
        <f t="shared" si="97"/>
        <v>16620.231068646834</v>
      </c>
      <c r="W194" s="117">
        <f t="shared" ref="W194" si="98">W195+W198+W200+W210</f>
        <v>18660.621903218216</v>
      </c>
      <c r="DA194" s="129" t="s">
        <v>2243</v>
      </c>
    </row>
    <row r="195" spans="1:105" ht="12" customHeight="1" x14ac:dyDescent="0.25">
      <c r="A195" s="121" t="s">
        <v>57</v>
      </c>
      <c r="B195" s="122">
        <f t="shared" ref="B195:Q195" si="99">SUM(B196:B197)</f>
        <v>23045.957665622249</v>
      </c>
      <c r="C195" s="122">
        <f t="shared" si="99"/>
        <v>21879.730934516348</v>
      </c>
      <c r="D195" s="122">
        <f t="shared" si="99"/>
        <v>21715.797372938159</v>
      </c>
      <c r="E195" s="122">
        <f t="shared" si="99"/>
        <v>20108.473564844935</v>
      </c>
      <c r="F195" s="122">
        <f t="shared" si="99"/>
        <v>21793.775117346002</v>
      </c>
      <c r="G195" s="122">
        <f t="shared" si="99"/>
        <v>25603.625527501532</v>
      </c>
      <c r="H195" s="122">
        <f t="shared" si="99"/>
        <v>23612.250966487205</v>
      </c>
      <c r="I195" s="122">
        <f t="shared" si="99"/>
        <v>21396.595720943293</v>
      </c>
      <c r="J195" s="122">
        <f t="shared" si="99"/>
        <v>20604.248686039136</v>
      </c>
      <c r="K195" s="122">
        <f t="shared" si="99"/>
        <v>21655.350019064786</v>
      </c>
      <c r="L195" s="122">
        <f t="shared" si="99"/>
        <v>23595.455204803686</v>
      </c>
      <c r="M195" s="122">
        <f t="shared" si="99"/>
        <v>20023.821532146732</v>
      </c>
      <c r="N195" s="122">
        <f t="shared" si="99"/>
        <v>16164.226680374726</v>
      </c>
      <c r="O195" s="122">
        <f t="shared" si="99"/>
        <v>20751.518775167759</v>
      </c>
      <c r="P195" s="122">
        <f t="shared" si="99"/>
        <v>15914.265691644001</v>
      </c>
      <c r="Q195" s="122">
        <f t="shared" si="99"/>
        <v>19696.559995864591</v>
      </c>
      <c r="R195" s="122">
        <f t="shared" ref="R195:V195" si="100">SUM(R196:R197)</f>
        <v>21048.148005682</v>
      </c>
      <c r="S195" s="122">
        <f t="shared" si="100"/>
        <v>17128.325149222128</v>
      </c>
      <c r="T195" s="122">
        <f t="shared" si="100"/>
        <v>13419.994760554195</v>
      </c>
      <c r="U195" s="122">
        <f t="shared" si="100"/>
        <v>14765.847875857136</v>
      </c>
      <c r="V195" s="122">
        <f t="shared" si="100"/>
        <v>14965.443032232357</v>
      </c>
      <c r="W195" s="122">
        <f t="shared" ref="W195" si="101">SUM(W196:W197)</f>
        <v>17115.931950762231</v>
      </c>
      <c r="DA195" s="130" t="s">
        <v>2244</v>
      </c>
    </row>
    <row r="196" spans="1:105" ht="12" customHeight="1" x14ac:dyDescent="0.25">
      <c r="A196" s="97" t="s">
        <v>51</v>
      </c>
      <c r="B196" s="98">
        <v>22901.554404145078</v>
      </c>
      <c r="C196" s="98">
        <v>21745.426829268283</v>
      </c>
      <c r="D196" s="98">
        <v>21585.08604206501</v>
      </c>
      <c r="E196" s="98">
        <v>19992.682926829268</v>
      </c>
      <c r="F196" s="98">
        <v>21666.666666666668</v>
      </c>
      <c r="G196" s="98">
        <v>25457.317073170732</v>
      </c>
      <c r="H196" s="98">
        <v>23481.967213114753</v>
      </c>
      <c r="I196" s="98">
        <v>21277.58007117438</v>
      </c>
      <c r="J196" s="98">
        <v>20490.706319702604</v>
      </c>
      <c r="K196" s="98">
        <v>21535.714285714279</v>
      </c>
      <c r="L196" s="98">
        <v>23463.333333333332</v>
      </c>
      <c r="M196" s="98">
        <v>19908.80503144654</v>
      </c>
      <c r="N196" s="98">
        <v>16070.987654320988</v>
      </c>
      <c r="O196" s="98">
        <v>20628.49162011173</v>
      </c>
      <c r="P196" s="98">
        <v>15819.672131147536</v>
      </c>
      <c r="Q196" s="98">
        <v>19581.96721311476</v>
      </c>
      <c r="R196" s="98">
        <v>20926.380368098158</v>
      </c>
      <c r="S196" s="98">
        <v>17030.769230769227</v>
      </c>
      <c r="T196" s="98">
        <v>13342.995169082134</v>
      </c>
      <c r="U196" s="98">
        <v>14680.203045685286</v>
      </c>
      <c r="V196" s="98">
        <v>14879.807692307699</v>
      </c>
      <c r="W196" s="98">
        <v>17016.806722689078</v>
      </c>
      <c r="DA196" s="63" t="s">
        <v>2245</v>
      </c>
    </row>
    <row r="197" spans="1:105" ht="12" customHeight="1" x14ac:dyDescent="0.25">
      <c r="A197" s="97" t="s">
        <v>53</v>
      </c>
      <c r="B197" s="98">
        <v>144.4032614771709</v>
      </c>
      <c r="C197" s="98">
        <v>134.30410524806507</v>
      </c>
      <c r="D197" s="98">
        <v>130.711330873148</v>
      </c>
      <c r="E197" s="98">
        <v>115.79063801566886</v>
      </c>
      <c r="F197" s="98">
        <v>127.10845067933407</v>
      </c>
      <c r="G197" s="98">
        <v>146.30845433079824</v>
      </c>
      <c r="H197" s="98">
        <v>130.28375337245322</v>
      </c>
      <c r="I197" s="98">
        <v>119.01564976891422</v>
      </c>
      <c r="J197" s="98">
        <v>113.5423663365309</v>
      </c>
      <c r="K197" s="98">
        <v>119.63573335050754</v>
      </c>
      <c r="L197" s="98">
        <v>132.12187147035215</v>
      </c>
      <c r="M197" s="98">
        <v>115.01650070019065</v>
      </c>
      <c r="N197" s="98">
        <v>93.239026053737149</v>
      </c>
      <c r="O197" s="98">
        <v>123.02715505602838</v>
      </c>
      <c r="P197" s="98">
        <v>94.593560496466111</v>
      </c>
      <c r="Q197" s="98">
        <v>114.59278274983086</v>
      </c>
      <c r="R197" s="98">
        <v>121.76763758384079</v>
      </c>
      <c r="S197" s="98">
        <v>97.555918452902162</v>
      </c>
      <c r="T197" s="98">
        <v>76.999591472061027</v>
      </c>
      <c r="U197" s="98">
        <v>85.644830171849478</v>
      </c>
      <c r="V197" s="98">
        <v>85.635339924658027</v>
      </c>
      <c r="W197" s="98">
        <v>99.125228073153863</v>
      </c>
      <c r="DA197" s="63" t="s">
        <v>2246</v>
      </c>
    </row>
    <row r="198" spans="1:105" ht="12" customHeight="1" x14ac:dyDescent="0.25">
      <c r="A198" s="121" t="s">
        <v>92</v>
      </c>
      <c r="B198" s="122">
        <f t="shared" ref="B198:W198" si="102">B199</f>
        <v>35.827708350270271</v>
      </c>
      <c r="C198" s="122">
        <f t="shared" si="102"/>
        <v>42.1280236963212</v>
      </c>
      <c r="D198" s="122">
        <f t="shared" si="102"/>
        <v>56.237363259139407</v>
      </c>
      <c r="E198" s="122">
        <f t="shared" si="102"/>
        <v>125.24911432934815</v>
      </c>
      <c r="F198" s="122">
        <f t="shared" si="102"/>
        <v>47.415685913329462</v>
      </c>
      <c r="G198" s="122">
        <f t="shared" si="102"/>
        <v>45.72160104693193</v>
      </c>
      <c r="H198" s="122">
        <f t="shared" si="102"/>
        <v>46.385446080562843</v>
      </c>
      <c r="I198" s="122">
        <f t="shared" si="102"/>
        <v>15.882834952811782</v>
      </c>
      <c r="J198" s="122">
        <f t="shared" si="102"/>
        <v>12.507079245392847</v>
      </c>
      <c r="K198" s="122">
        <f t="shared" si="102"/>
        <v>7.1198916757015613</v>
      </c>
      <c r="L198" s="122">
        <f t="shared" si="102"/>
        <v>27.75885818574212</v>
      </c>
      <c r="M198" s="122">
        <f t="shared" si="102"/>
        <v>61.808092031782849</v>
      </c>
      <c r="N198" s="122">
        <f t="shared" si="102"/>
        <v>82.301192839612142</v>
      </c>
      <c r="O198" s="122">
        <f t="shared" si="102"/>
        <v>94.008382810511478</v>
      </c>
      <c r="P198" s="122">
        <f t="shared" si="102"/>
        <v>113.99436739296102</v>
      </c>
      <c r="Q198" s="122">
        <f t="shared" si="102"/>
        <v>126.3479772424479</v>
      </c>
      <c r="R198" s="122">
        <f t="shared" si="102"/>
        <v>129.28908372976204</v>
      </c>
      <c r="S198" s="122">
        <f t="shared" si="102"/>
        <v>116.00957930333776</v>
      </c>
      <c r="T198" s="122">
        <f t="shared" si="102"/>
        <v>117.62228466731939</v>
      </c>
      <c r="U198" s="122">
        <f t="shared" si="102"/>
        <v>95.824199873841152</v>
      </c>
      <c r="V198" s="122">
        <f t="shared" si="102"/>
        <v>57.190275505404934</v>
      </c>
      <c r="W198" s="122">
        <f t="shared" si="102"/>
        <v>31.407136177380206</v>
      </c>
      <c r="DA198" s="130" t="s">
        <v>2247</v>
      </c>
    </row>
    <row r="199" spans="1:105" ht="12" customHeight="1" x14ac:dyDescent="0.25">
      <c r="A199" s="97" t="s">
        <v>53</v>
      </c>
      <c r="B199" s="98">
        <f>RES_hhdet_fech!B8</f>
        <v>35.827708350270271</v>
      </c>
      <c r="C199" s="98">
        <f>RES_hhdet_fech!C8</f>
        <v>42.1280236963212</v>
      </c>
      <c r="D199" s="98">
        <f>RES_hhdet_fech!D8</f>
        <v>56.237363259139407</v>
      </c>
      <c r="E199" s="98">
        <f>RES_hhdet_fech!E8</f>
        <v>125.24911432934815</v>
      </c>
      <c r="F199" s="98">
        <f>RES_hhdet_fech!F8</f>
        <v>47.415685913329462</v>
      </c>
      <c r="G199" s="98">
        <f>RES_hhdet_fech!G8</f>
        <v>45.72160104693193</v>
      </c>
      <c r="H199" s="98">
        <f>RES_hhdet_fech!H8</f>
        <v>46.385446080562843</v>
      </c>
      <c r="I199" s="98">
        <f>RES_hhdet_fech!I8</f>
        <v>15.882834952811782</v>
      </c>
      <c r="J199" s="98">
        <f>RES_hhdet_fech!J8</f>
        <v>12.507079245392847</v>
      </c>
      <c r="K199" s="98">
        <f>RES_hhdet_fech!K8</f>
        <v>7.1198916757015613</v>
      </c>
      <c r="L199" s="98">
        <f>RES_hhdet_fech!L8</f>
        <v>27.75885818574212</v>
      </c>
      <c r="M199" s="98">
        <f>RES_hhdet_fech!M8</f>
        <v>61.808092031782849</v>
      </c>
      <c r="N199" s="98">
        <f>RES_hhdet_fech!N8</f>
        <v>82.301192839612142</v>
      </c>
      <c r="O199" s="98">
        <f>RES_hhdet_fech!O8</f>
        <v>94.008382810511478</v>
      </c>
      <c r="P199" s="98">
        <f>RES_hhdet_fech!P8</f>
        <v>113.99436739296102</v>
      </c>
      <c r="Q199" s="98">
        <f>RES_hhdet_fech!Q8</f>
        <v>126.3479772424479</v>
      </c>
      <c r="R199" s="98">
        <f>RES_hhdet_fech!R8</f>
        <v>129.28908372976204</v>
      </c>
      <c r="S199" s="98">
        <f>RES_hhdet_fech!S8</f>
        <v>116.00957930333776</v>
      </c>
      <c r="T199" s="98">
        <f>RES_hhdet_fech!T8</f>
        <v>117.62228466731939</v>
      </c>
      <c r="U199" s="98">
        <f>RES_hhdet_fech!U8</f>
        <v>95.824199873841152</v>
      </c>
      <c r="V199" s="98">
        <f>RES_hhdet_fech!V8</f>
        <v>57.190275505404934</v>
      </c>
      <c r="W199" s="98">
        <f>RES_hhdet_fech!W8</f>
        <v>31.407136177380206</v>
      </c>
      <c r="DA199" s="63" t="s">
        <v>2248</v>
      </c>
    </row>
    <row r="200" spans="1:105" ht="12" customHeight="1" x14ac:dyDescent="0.25">
      <c r="A200" s="121" t="s">
        <v>55</v>
      </c>
      <c r="B200" s="122">
        <v>1769.6998164512056</v>
      </c>
      <c r="C200" s="122">
        <v>1640.768874095136</v>
      </c>
      <c r="D200" s="122">
        <v>1616.7879309253462</v>
      </c>
      <c r="E200" s="122">
        <v>1519.7572303628347</v>
      </c>
      <c r="F200" s="122">
        <v>1603.747374467114</v>
      </c>
      <c r="G200" s="122">
        <v>1574.5842167093213</v>
      </c>
      <c r="H200" s="122">
        <v>1484.3230521349817</v>
      </c>
      <c r="I200" s="122">
        <v>1353.2293009452326</v>
      </c>
      <c r="J200" s="122">
        <v>1343.1571506773496</v>
      </c>
      <c r="K200" s="122">
        <v>1280.2803845454428</v>
      </c>
      <c r="L200" s="122">
        <v>1213.2363690906388</v>
      </c>
      <c r="M200" s="122">
        <v>1358.0715016671975</v>
      </c>
      <c r="N200" s="122">
        <v>1142.201700358291</v>
      </c>
      <c r="O200" s="122">
        <v>1573.051755110253</v>
      </c>
      <c r="P200" s="122">
        <v>1985.9206333586351</v>
      </c>
      <c r="Q200" s="122">
        <v>1179.8856274661596</v>
      </c>
      <c r="R200" s="122">
        <v>1185.9225243868702</v>
      </c>
      <c r="S200" s="122">
        <v>1201.7191305424212</v>
      </c>
      <c r="T200" s="122">
        <v>1282.2824951776015</v>
      </c>
      <c r="U200" s="122">
        <v>1326.9765019808137</v>
      </c>
      <c r="V200" s="122">
        <v>1198.5386143029989</v>
      </c>
      <c r="W200" s="122">
        <v>1188.2229057395223</v>
      </c>
      <c r="DA200" s="130" t="s">
        <v>2249</v>
      </c>
    </row>
    <row r="201" spans="1:105" ht="12" customHeight="1" x14ac:dyDescent="0.25">
      <c r="A201" s="97" t="s">
        <v>143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2250</v>
      </c>
    </row>
    <row r="202" spans="1:105" ht="12" customHeight="1" x14ac:dyDescent="0.25">
      <c r="A202" s="97" t="s">
        <v>124</v>
      </c>
      <c r="B202" s="98">
        <v>1994.4007546747932</v>
      </c>
      <c r="C202" s="98">
        <v>1939.9997138756867</v>
      </c>
      <c r="D202" s="98">
        <v>1449.1364682164574</v>
      </c>
      <c r="E202" s="98">
        <v>636.73823186388722</v>
      </c>
      <c r="F202" s="98">
        <v>1484.8445210467573</v>
      </c>
      <c r="G202" s="98">
        <v>2134.8974540119643</v>
      </c>
      <c r="H202" s="98">
        <v>2158.1467954565701</v>
      </c>
      <c r="I202" s="98">
        <v>916.861795231977</v>
      </c>
      <c r="J202" s="98">
        <v>799.56483514061586</v>
      </c>
      <c r="K202" s="98">
        <v>2061.070714363243</v>
      </c>
      <c r="L202" s="98">
        <v>2237.9844831928831</v>
      </c>
      <c r="M202" s="98">
        <v>1141.0549187853567</v>
      </c>
      <c r="N202" s="98">
        <v>0</v>
      </c>
      <c r="O202" s="98">
        <v>0</v>
      </c>
      <c r="P202" s="98">
        <v>0</v>
      </c>
      <c r="Q202" s="98">
        <v>0</v>
      </c>
      <c r="R202" s="98">
        <v>0</v>
      </c>
      <c r="S202" s="98">
        <v>0</v>
      </c>
      <c r="T202" s="98">
        <v>0</v>
      </c>
      <c r="U202" s="98">
        <v>0</v>
      </c>
      <c r="V202" s="98">
        <v>0</v>
      </c>
      <c r="W202" s="98">
        <v>0</v>
      </c>
      <c r="DA202" s="63" t="s">
        <v>2251</v>
      </c>
    </row>
    <row r="203" spans="1:105" ht="12" customHeight="1" x14ac:dyDescent="0.25">
      <c r="A203" s="97" t="s">
        <v>123</v>
      </c>
      <c r="B203" s="98">
        <v>0</v>
      </c>
      <c r="C203" s="98">
        <v>0</v>
      </c>
      <c r="D203" s="98">
        <v>0</v>
      </c>
      <c r="E203" s="98">
        <v>0</v>
      </c>
      <c r="F203" s="98">
        <v>0</v>
      </c>
      <c r="G203" s="98">
        <v>0</v>
      </c>
      <c r="H203" s="98">
        <v>0</v>
      </c>
      <c r="I203" s="98">
        <v>0</v>
      </c>
      <c r="J203" s="98">
        <v>0</v>
      </c>
      <c r="K203" s="98">
        <v>0</v>
      </c>
      <c r="L203" s="98">
        <v>0</v>
      </c>
      <c r="M203" s="98">
        <v>0</v>
      </c>
      <c r="N203" s="98">
        <v>0</v>
      </c>
      <c r="O203" s="98">
        <v>0</v>
      </c>
      <c r="P203" s="98">
        <v>0</v>
      </c>
      <c r="Q203" s="98">
        <v>0</v>
      </c>
      <c r="R203" s="98">
        <v>0</v>
      </c>
      <c r="S203" s="98">
        <v>0</v>
      </c>
      <c r="T203" s="98">
        <v>0</v>
      </c>
      <c r="U203" s="98">
        <v>0</v>
      </c>
      <c r="V203" s="98">
        <v>0</v>
      </c>
      <c r="W203" s="98">
        <v>0</v>
      </c>
      <c r="DA203" s="63" t="s">
        <v>2252</v>
      </c>
    </row>
    <row r="204" spans="1:105" ht="12" customHeight="1" x14ac:dyDescent="0.25">
      <c r="A204" s="100" t="s">
        <v>50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2253</v>
      </c>
    </row>
    <row r="205" spans="1:105" ht="12" customHeight="1" x14ac:dyDescent="0.25">
      <c r="A205" s="103" t="s">
        <v>52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2254</v>
      </c>
    </row>
    <row r="206" spans="1:105" ht="12" customHeight="1" x14ac:dyDescent="0.25">
      <c r="A206" s="106" t="s">
        <v>122</v>
      </c>
      <c r="B206" s="101">
        <v>1739.673699889757</v>
      </c>
      <c r="C206" s="101">
        <v>1604.9500289007271</v>
      </c>
      <c r="D206" s="101">
        <v>1631.1381720051054</v>
      </c>
      <c r="E206" s="101">
        <v>1608.9062232103558</v>
      </c>
      <c r="F206" s="101">
        <v>1621.9532921306859</v>
      </c>
      <c r="G206" s="101">
        <v>1536.2836366405272</v>
      </c>
      <c r="H206" s="101">
        <v>1443.4816518271539</v>
      </c>
      <c r="I206" s="101">
        <v>1439.1098528615416</v>
      </c>
      <c r="J206" s="101">
        <v>1448.3440428533413</v>
      </c>
      <c r="K206" s="101">
        <v>1317.0422828427431</v>
      </c>
      <c r="L206" s="101">
        <v>1242.901636200716</v>
      </c>
      <c r="M206" s="101">
        <v>1472.5052908218208</v>
      </c>
      <c r="N206" s="101">
        <v>1247.921014841364</v>
      </c>
      <c r="O206" s="101">
        <v>1686.680010097795</v>
      </c>
      <c r="P206" s="101">
        <v>2102.3500209068138</v>
      </c>
      <c r="Q206" s="101">
        <v>1285.8245719660356</v>
      </c>
      <c r="R206" s="101">
        <v>1295.232478418304</v>
      </c>
      <c r="S206" s="101">
        <v>1319.4316581181613</v>
      </c>
      <c r="T206" s="101">
        <v>1404.5040593018939</v>
      </c>
      <c r="U206" s="101">
        <v>1419.2359315289559</v>
      </c>
      <c r="V206" s="101">
        <v>1312.8281796661436</v>
      </c>
      <c r="W206" s="101">
        <v>1289.2637014973186</v>
      </c>
      <c r="DA206" s="131" t="s">
        <v>2255</v>
      </c>
    </row>
    <row r="207" spans="1:105" ht="12" customHeight="1" x14ac:dyDescent="0.25">
      <c r="A207" s="107" t="s">
        <v>121</v>
      </c>
      <c r="B207" s="104">
        <v>0</v>
      </c>
      <c r="C207" s="104">
        <v>1313.5848432107564</v>
      </c>
      <c r="D207" s="104">
        <v>1336.5825016323911</v>
      </c>
      <c r="E207" s="104">
        <v>1318.4705293782156</v>
      </c>
      <c r="F207" s="104">
        <v>1337.3265462062054</v>
      </c>
      <c r="G207" s="104">
        <v>1279.339624327258</v>
      </c>
      <c r="H207" s="104">
        <v>1214.5726540169669</v>
      </c>
      <c r="I207" s="104">
        <v>1221.8483618156449</v>
      </c>
      <c r="J207" s="104">
        <v>1229.3752274298392</v>
      </c>
      <c r="K207" s="104">
        <v>1099.7409682499622</v>
      </c>
      <c r="L207" s="104">
        <v>1036.3737279455961</v>
      </c>
      <c r="M207" s="104">
        <v>1246.783050262077</v>
      </c>
      <c r="N207" s="104">
        <v>1048.7753294197612</v>
      </c>
      <c r="O207" s="104">
        <v>1470.3028011321562</v>
      </c>
      <c r="P207" s="104">
        <v>1862.9502689819069</v>
      </c>
      <c r="Q207" s="104">
        <v>1079.5817332056386</v>
      </c>
      <c r="R207" s="104">
        <v>1084.3742238961302</v>
      </c>
      <c r="S207" s="104">
        <v>1102.3730966309811</v>
      </c>
      <c r="T207" s="104">
        <v>1197.1281267303484</v>
      </c>
      <c r="U207" s="104">
        <v>1235.6489858624509</v>
      </c>
      <c r="V207" s="104">
        <v>1141.8049451658983</v>
      </c>
      <c r="W207" s="104">
        <v>1149.4514375999031</v>
      </c>
      <c r="DA207" s="132" t="s">
        <v>2256</v>
      </c>
    </row>
    <row r="208" spans="1:105" ht="12" customHeight="1" x14ac:dyDescent="0.25">
      <c r="A208" s="108" t="s">
        <v>53</v>
      </c>
      <c r="B208" s="98">
        <v>0</v>
      </c>
      <c r="C208" s="98">
        <v>772.13760704083495</v>
      </c>
      <c r="D208" s="98">
        <v>788.3228344399439</v>
      </c>
      <c r="E208" s="98">
        <v>776.08586105806739</v>
      </c>
      <c r="F208" s="98">
        <v>794.67138878228582</v>
      </c>
      <c r="G208" s="98">
        <v>758.1390896959756</v>
      </c>
      <c r="H208" s="98">
        <v>704.66019262467682</v>
      </c>
      <c r="I208" s="98">
        <v>716.69850791108865</v>
      </c>
      <c r="J208" s="98">
        <v>719.53808592388691</v>
      </c>
      <c r="K208" s="98">
        <v>610.72736327253472</v>
      </c>
      <c r="L208" s="98">
        <v>560.74702375093182</v>
      </c>
      <c r="M208" s="98">
        <v>716.24446416240073</v>
      </c>
      <c r="N208" s="98">
        <v>567.59831357714143</v>
      </c>
      <c r="O208" s="98">
        <v>911.7473184634274</v>
      </c>
      <c r="P208" s="98">
        <v>1232.3513612287622</v>
      </c>
      <c r="Q208" s="98">
        <v>543.31849954954612</v>
      </c>
      <c r="R208" s="98">
        <v>536.42147867595304</v>
      </c>
      <c r="S208" s="98">
        <v>543.1912503159183</v>
      </c>
      <c r="T208" s="98">
        <v>658.0468054161413</v>
      </c>
      <c r="U208" s="98">
        <v>668.38351829470889</v>
      </c>
      <c r="V208" s="98">
        <v>616.96596682572954</v>
      </c>
      <c r="W208" s="98">
        <v>641.94021640208848</v>
      </c>
      <c r="DA208" s="63" t="s">
        <v>2257</v>
      </c>
    </row>
    <row r="209" spans="1:105" ht="12" customHeight="1" x14ac:dyDescent="0.25">
      <c r="A209" s="108" t="s">
        <v>52</v>
      </c>
      <c r="B209" s="98">
        <v>0</v>
      </c>
      <c r="C209" s="98">
        <v>541.44723616992167</v>
      </c>
      <c r="D209" s="98">
        <v>548.25966719244718</v>
      </c>
      <c r="E209" s="98">
        <v>542.38466832014808</v>
      </c>
      <c r="F209" s="98">
        <v>542.6551574239196</v>
      </c>
      <c r="G209" s="98">
        <v>521.20053463128238</v>
      </c>
      <c r="H209" s="98">
        <v>509.91246139229008</v>
      </c>
      <c r="I209" s="98">
        <v>505.14985390455621</v>
      </c>
      <c r="J209" s="98">
        <v>509.8371415059525</v>
      </c>
      <c r="K209" s="98">
        <v>489.01360497742741</v>
      </c>
      <c r="L209" s="98">
        <v>475.62670419466428</v>
      </c>
      <c r="M209" s="98">
        <v>530.53858609967619</v>
      </c>
      <c r="N209" s="98">
        <v>481.17701584261988</v>
      </c>
      <c r="O209" s="98">
        <v>558.55548266872893</v>
      </c>
      <c r="P209" s="98">
        <v>630.59890775314489</v>
      </c>
      <c r="Q209" s="98">
        <v>536.26323365609244</v>
      </c>
      <c r="R209" s="98">
        <v>547.95274522017678</v>
      </c>
      <c r="S209" s="98">
        <v>559.1818463150629</v>
      </c>
      <c r="T209" s="98">
        <v>539.08132131420723</v>
      </c>
      <c r="U209" s="98">
        <v>567.26546756774178</v>
      </c>
      <c r="V209" s="98">
        <v>524.83897834016864</v>
      </c>
      <c r="W209" s="98">
        <v>507.51122119781456</v>
      </c>
      <c r="DA209" s="63" t="s">
        <v>2258</v>
      </c>
    </row>
    <row r="210" spans="1:105" ht="12" customHeight="1" x14ac:dyDescent="0.25">
      <c r="A210" s="121" t="s">
        <v>54</v>
      </c>
      <c r="B210" s="122">
        <v>855.88967606284575</v>
      </c>
      <c r="C210" s="122">
        <v>901.24167312612303</v>
      </c>
      <c r="D210" s="122">
        <v>734.67376515263015</v>
      </c>
      <c r="E210" s="122">
        <v>636.7461177824747</v>
      </c>
      <c r="F210" s="122">
        <v>760.0116346921925</v>
      </c>
      <c r="G210" s="122">
        <v>841.41907806484392</v>
      </c>
      <c r="H210" s="122">
        <v>828.36857063636626</v>
      </c>
      <c r="I210" s="122">
        <v>653.7937622294362</v>
      </c>
      <c r="J210" s="122">
        <v>693.72675265374278</v>
      </c>
      <c r="K210" s="122">
        <v>847.05322619599076</v>
      </c>
      <c r="L210" s="122">
        <v>703.26107862672984</v>
      </c>
      <c r="M210" s="122">
        <v>807.34654554772931</v>
      </c>
      <c r="N210" s="122">
        <v>801.87989042022934</v>
      </c>
      <c r="O210" s="122">
        <v>822.96604543703359</v>
      </c>
      <c r="P210" s="122">
        <v>869.3638547696421</v>
      </c>
      <c r="Q210" s="122">
        <v>602.80318685963243</v>
      </c>
      <c r="R210" s="122">
        <v>612.96469646186802</v>
      </c>
      <c r="S210" s="122">
        <v>533.8581523972183</v>
      </c>
      <c r="T210" s="122">
        <v>619.93406073889275</v>
      </c>
      <c r="U210" s="122">
        <v>669.22641327224426</v>
      </c>
      <c r="V210" s="122">
        <v>399.05914660607141</v>
      </c>
      <c r="W210" s="122">
        <v>325.0599105390823</v>
      </c>
      <c r="DA210" s="130" t="s">
        <v>2259</v>
      </c>
    </row>
    <row r="211" spans="1:105" ht="12" customHeight="1" x14ac:dyDescent="0.25">
      <c r="A211" s="97" t="s">
        <v>51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DA211" s="63" t="s">
        <v>2260</v>
      </c>
    </row>
    <row r="212" spans="1:105" ht="12" customHeight="1" x14ac:dyDescent="0.25">
      <c r="A212" s="97" t="s">
        <v>50</v>
      </c>
      <c r="B212" s="98">
        <v>929.80309734760272</v>
      </c>
      <c r="C212" s="98">
        <v>1184.699813100686</v>
      </c>
      <c r="D212" s="98">
        <v>682.56774086908933</v>
      </c>
      <c r="E212" s="98">
        <v>433.51750578514469</v>
      </c>
      <c r="F212" s="98">
        <v>824.61751368467992</v>
      </c>
      <c r="G212" s="98">
        <v>1095.8665545279032</v>
      </c>
      <c r="H212" s="98">
        <v>1161.1241921745204</v>
      </c>
      <c r="I212" s="98">
        <v>501.00746692013104</v>
      </c>
      <c r="J212" s="98">
        <v>553.76325353452103</v>
      </c>
      <c r="K212" s="98">
        <v>1267.639569095827</v>
      </c>
      <c r="L212" s="98">
        <v>1104.7985316648658</v>
      </c>
      <c r="M212" s="98">
        <v>734.24266549242247</v>
      </c>
      <c r="N212" s="98">
        <v>584.28998508837765</v>
      </c>
      <c r="O212" s="98">
        <v>838.64179887256057</v>
      </c>
      <c r="P212" s="98">
        <v>1014.4324402739487</v>
      </c>
      <c r="Q212" s="98">
        <v>825.30347875629639</v>
      </c>
      <c r="R212" s="98">
        <v>819.13085837713163</v>
      </c>
      <c r="S212" s="98">
        <v>629.25797897543191</v>
      </c>
      <c r="T212" s="98">
        <v>695.91494627934821</v>
      </c>
      <c r="U212" s="98">
        <v>859.43204250845406</v>
      </c>
      <c r="V212" s="98">
        <v>675.72864716115441</v>
      </c>
      <c r="W212" s="98">
        <v>348.4010894625153</v>
      </c>
      <c r="DA212" s="63" t="s">
        <v>2261</v>
      </c>
    </row>
    <row r="213" spans="1:105" ht="12" customHeight="1" x14ac:dyDescent="0.25">
      <c r="A213" s="109" t="s">
        <v>120</v>
      </c>
      <c r="B213" s="33">
        <v>806.82645676175696</v>
      </c>
      <c r="C213" s="33">
        <v>715.13279334484446</v>
      </c>
      <c r="D213" s="33">
        <v>758.90233666822621</v>
      </c>
      <c r="E213" s="33">
        <v>722.83601592023251</v>
      </c>
      <c r="F213" s="33">
        <v>726.87327434690826</v>
      </c>
      <c r="G213" s="33">
        <v>700.32734940997193</v>
      </c>
      <c r="H213" s="33">
        <v>680.12672976154863</v>
      </c>
      <c r="I213" s="33">
        <v>702.57060768029419</v>
      </c>
      <c r="J213" s="33">
        <v>739.2321267516179</v>
      </c>
      <c r="K213" s="33">
        <v>706.85777856271204</v>
      </c>
      <c r="L213" s="33">
        <v>609.0732810005004</v>
      </c>
      <c r="M213" s="33">
        <v>816.38766145562954</v>
      </c>
      <c r="N213" s="33">
        <v>814.67929661622054</v>
      </c>
      <c r="O213" s="33">
        <v>822.3280787274482</v>
      </c>
      <c r="P213" s="33">
        <v>863.16434256860339</v>
      </c>
      <c r="Q213" s="33">
        <v>593.95374343192407</v>
      </c>
      <c r="R213" s="33">
        <v>605.08573486001092</v>
      </c>
      <c r="S213" s="33">
        <v>530.82958647410032</v>
      </c>
      <c r="T213" s="33">
        <v>616.87955277746732</v>
      </c>
      <c r="U213" s="33">
        <v>662.21883745827881</v>
      </c>
      <c r="V213" s="33">
        <v>385.0859395073299</v>
      </c>
      <c r="W213" s="33">
        <v>324.35260208685696</v>
      </c>
      <c r="DA213" s="60" t="s">
        <v>2262</v>
      </c>
    </row>
    <row r="215" spans="1:105" ht="12" customHeight="1" x14ac:dyDescent="0.25">
      <c r="A215" s="116" t="s">
        <v>66</v>
      </c>
      <c r="B215" s="117">
        <f t="shared" ref="B215:Q215" si="103">B216+B219+B221+B231</f>
        <v>16417.94646565495</v>
      </c>
      <c r="C215" s="117">
        <f t="shared" si="103"/>
        <v>15629.763331707272</v>
      </c>
      <c r="D215" s="117">
        <f t="shared" si="103"/>
        <v>15459.029984639428</v>
      </c>
      <c r="E215" s="117">
        <f t="shared" si="103"/>
        <v>14457.631356216731</v>
      </c>
      <c r="F215" s="117">
        <f t="shared" si="103"/>
        <v>15503.728915815202</v>
      </c>
      <c r="G215" s="117">
        <f t="shared" si="103"/>
        <v>17956.713041492061</v>
      </c>
      <c r="H215" s="117">
        <f t="shared" si="103"/>
        <v>16664.17556870784</v>
      </c>
      <c r="I215" s="117">
        <f t="shared" si="103"/>
        <v>15042.437734596702</v>
      </c>
      <c r="J215" s="117">
        <f t="shared" si="103"/>
        <v>14559.004988498167</v>
      </c>
      <c r="K215" s="117">
        <f t="shared" si="103"/>
        <v>15566.817726832445</v>
      </c>
      <c r="L215" s="117">
        <f t="shared" si="103"/>
        <v>17271.767814212777</v>
      </c>
      <c r="M215" s="117">
        <f t="shared" si="103"/>
        <v>15673.215568510019</v>
      </c>
      <c r="N215" s="117">
        <f t="shared" si="103"/>
        <v>13305.130607218858</v>
      </c>
      <c r="O215" s="117">
        <f t="shared" si="103"/>
        <v>17396.518169302555</v>
      </c>
      <c r="P215" s="117">
        <f t="shared" si="103"/>
        <v>14273.579545086845</v>
      </c>
      <c r="Q215" s="117">
        <f t="shared" si="103"/>
        <v>16307.455943757424</v>
      </c>
      <c r="R215" s="117">
        <f t="shared" ref="R215:V215" si="104">R216+R219+R221+R231</f>
        <v>17335.221668566417</v>
      </c>
      <c r="S215" s="117">
        <f t="shared" si="104"/>
        <v>14377.951541095706</v>
      </c>
      <c r="T215" s="117">
        <f t="shared" si="104"/>
        <v>11813.696323772932</v>
      </c>
      <c r="U215" s="117">
        <f t="shared" si="104"/>
        <v>12825.88888483673</v>
      </c>
      <c r="V215" s="117">
        <f t="shared" si="104"/>
        <v>12630.595220428879</v>
      </c>
      <c r="W215" s="117">
        <f t="shared" ref="W215" si="105">W216+W219+W221+W231</f>
        <v>14305.470502275164</v>
      </c>
      <c r="DA215" s="129" t="s">
        <v>2411</v>
      </c>
    </row>
    <row r="216" spans="1:105" ht="12" customHeight="1" x14ac:dyDescent="0.25">
      <c r="A216" s="121" t="s">
        <v>57</v>
      </c>
      <c r="B216" s="122">
        <f t="shared" ref="B216:Q216" si="106">SUM(B217:B218)</f>
        <v>14584.729409194264</v>
      </c>
      <c r="C216" s="122">
        <f t="shared" si="106"/>
        <v>13845.646579849572</v>
      </c>
      <c r="D216" s="122">
        <f t="shared" si="106"/>
        <v>13740.952665301485</v>
      </c>
      <c r="E216" s="122">
        <f t="shared" si="106"/>
        <v>12721.959500468785</v>
      </c>
      <c r="F216" s="122">
        <f t="shared" si="106"/>
        <v>13788.789561019526</v>
      </c>
      <c r="G216" s="122">
        <f t="shared" si="106"/>
        <v>16198.142967183599</v>
      </c>
      <c r="H216" s="122">
        <f t="shared" si="106"/>
        <v>14936.582887635721</v>
      </c>
      <c r="I216" s="122">
        <f t="shared" si="106"/>
        <v>13535.362437404943</v>
      </c>
      <c r="J216" s="122">
        <f t="shared" si="106"/>
        <v>13033.734464740042</v>
      </c>
      <c r="K216" s="122">
        <f t="shared" si="106"/>
        <v>13989.971664339764</v>
      </c>
      <c r="L216" s="122">
        <f t="shared" si="106"/>
        <v>15761.638014817638</v>
      </c>
      <c r="M216" s="122">
        <f t="shared" si="106"/>
        <v>13819.156077024141</v>
      </c>
      <c r="N216" s="122">
        <f t="shared" si="106"/>
        <v>11517.231484261049</v>
      </c>
      <c r="O216" s="122">
        <f t="shared" si="106"/>
        <v>15219.795590277059</v>
      </c>
      <c r="P216" s="122">
        <f t="shared" si="106"/>
        <v>11681.890004114979</v>
      </c>
      <c r="Q216" s="122">
        <f t="shared" si="106"/>
        <v>14465.156563905995</v>
      </c>
      <c r="R216" s="122">
        <f t="shared" ref="R216:V216" si="107">SUM(R217:R218)</f>
        <v>15462.510533045059</v>
      </c>
      <c r="S216" s="122">
        <f t="shared" si="107"/>
        <v>12587.877361015844</v>
      </c>
      <c r="T216" s="122">
        <f t="shared" si="107"/>
        <v>9869.4039020566961</v>
      </c>
      <c r="U216" s="122">
        <f t="shared" si="107"/>
        <v>10860.658417176301</v>
      </c>
      <c r="V216" s="122">
        <f t="shared" si="107"/>
        <v>11081.638585169243</v>
      </c>
      <c r="W216" s="122">
        <f t="shared" ref="W216" si="108">SUM(W217:W218)</f>
        <v>12886.929525080379</v>
      </c>
      <c r="DA216" s="130" t="s">
        <v>2412</v>
      </c>
    </row>
    <row r="217" spans="1:105" ht="12" customHeight="1" x14ac:dyDescent="0.25">
      <c r="A217" s="97" t="s">
        <v>51</v>
      </c>
      <c r="B217" s="98">
        <v>14440.326147717093</v>
      </c>
      <c r="C217" s="98">
        <v>13711.342474601506</v>
      </c>
      <c r="D217" s="98">
        <v>13610.241334428338</v>
      </c>
      <c r="E217" s="98">
        <v>12606.168862453116</v>
      </c>
      <c r="F217" s="98">
        <v>13661.681110340192</v>
      </c>
      <c r="G217" s="98">
        <v>16051.834512852802</v>
      </c>
      <c r="H217" s="98">
        <v>14806.299134263269</v>
      </c>
      <c r="I217" s="98">
        <v>13416.346787636028</v>
      </c>
      <c r="J217" s="98">
        <v>12920.192098403511</v>
      </c>
      <c r="K217" s="98">
        <v>13870.335930989257</v>
      </c>
      <c r="L217" s="98">
        <v>15629.516143347286</v>
      </c>
      <c r="M217" s="98">
        <v>13704.139576323951</v>
      </c>
      <c r="N217" s="98">
        <v>11423.992458207311</v>
      </c>
      <c r="O217" s="98">
        <v>15096.768435221031</v>
      </c>
      <c r="P217" s="98">
        <v>11587.296443618514</v>
      </c>
      <c r="Q217" s="98">
        <v>14350.563781156165</v>
      </c>
      <c r="R217" s="98">
        <v>15340.742895461219</v>
      </c>
      <c r="S217" s="98">
        <v>12490.321442562941</v>
      </c>
      <c r="T217" s="98">
        <v>9792.4043105846358</v>
      </c>
      <c r="U217" s="98">
        <v>10775.013587004451</v>
      </c>
      <c r="V217" s="98">
        <v>10996.003245244585</v>
      </c>
      <c r="W217" s="98">
        <v>12787.804297007226</v>
      </c>
      <c r="DA217" s="63" t="s">
        <v>2413</v>
      </c>
    </row>
    <row r="218" spans="1:105" ht="12" customHeight="1" x14ac:dyDescent="0.25">
      <c r="A218" s="97" t="s">
        <v>53</v>
      </c>
      <c r="B218" s="98">
        <v>144.4032614771709</v>
      </c>
      <c r="C218" s="98">
        <v>134.30410524806507</v>
      </c>
      <c r="D218" s="98">
        <v>130.711330873148</v>
      </c>
      <c r="E218" s="98">
        <v>115.79063801566886</v>
      </c>
      <c r="F218" s="98">
        <v>127.10845067933407</v>
      </c>
      <c r="G218" s="98">
        <v>146.30845433079824</v>
      </c>
      <c r="H218" s="98">
        <v>130.28375337245322</v>
      </c>
      <c r="I218" s="98">
        <v>119.01564976891422</v>
      </c>
      <c r="J218" s="98">
        <v>113.5423663365309</v>
      </c>
      <c r="K218" s="98">
        <v>119.63573335050754</v>
      </c>
      <c r="L218" s="98">
        <v>132.12187147035215</v>
      </c>
      <c r="M218" s="98">
        <v>115.01650070019065</v>
      </c>
      <c r="N218" s="98">
        <v>93.239026053737149</v>
      </c>
      <c r="O218" s="98">
        <v>123.02715505602838</v>
      </c>
      <c r="P218" s="98">
        <v>94.593560496466111</v>
      </c>
      <c r="Q218" s="98">
        <v>114.59278274983086</v>
      </c>
      <c r="R218" s="98">
        <v>121.76763758384079</v>
      </c>
      <c r="S218" s="98">
        <v>97.555918452902162</v>
      </c>
      <c r="T218" s="98">
        <v>76.999591472061027</v>
      </c>
      <c r="U218" s="98">
        <v>85.644830171849478</v>
      </c>
      <c r="V218" s="98">
        <v>85.635339924658027</v>
      </c>
      <c r="W218" s="98">
        <v>99.125228073153863</v>
      </c>
      <c r="DA218" s="63" t="s">
        <v>2414</v>
      </c>
    </row>
    <row r="219" spans="1:105" ht="12" customHeight="1" x14ac:dyDescent="0.25">
      <c r="A219" s="121" t="s">
        <v>92</v>
      </c>
      <c r="B219" s="122">
        <f t="shared" ref="B219:W219" si="109">B220</f>
        <v>66.131977220798433</v>
      </c>
      <c r="C219" s="122">
        <f t="shared" si="109"/>
        <v>80.646226466973559</v>
      </c>
      <c r="D219" s="122">
        <f t="shared" si="109"/>
        <v>111.28945455418599</v>
      </c>
      <c r="E219" s="122">
        <f t="shared" si="109"/>
        <v>251.5474051690133</v>
      </c>
      <c r="F219" s="122">
        <f t="shared" si="109"/>
        <v>97.09216408772204</v>
      </c>
      <c r="G219" s="122">
        <f t="shared" si="109"/>
        <v>97.381674462195321</v>
      </c>
      <c r="H219" s="122">
        <f t="shared" si="109"/>
        <v>105.61931359445065</v>
      </c>
      <c r="I219" s="122">
        <f t="shared" si="109"/>
        <v>39.26308504140821</v>
      </c>
      <c r="J219" s="122">
        <f t="shared" si="109"/>
        <v>30.976448049147677</v>
      </c>
      <c r="K219" s="122">
        <f t="shared" si="109"/>
        <v>19.707709720683244</v>
      </c>
      <c r="L219" s="122">
        <f t="shared" si="109"/>
        <v>88.991534072714714</v>
      </c>
      <c r="M219" s="122">
        <f t="shared" si="109"/>
        <v>202.66594404645483</v>
      </c>
      <c r="N219" s="122">
        <f t="shared" si="109"/>
        <v>275.47173324057843</v>
      </c>
      <c r="O219" s="122">
        <f t="shared" si="109"/>
        <v>320.01438544991515</v>
      </c>
      <c r="P219" s="122">
        <f t="shared" si="109"/>
        <v>394.96071663550651</v>
      </c>
      <c r="Q219" s="122">
        <f t="shared" si="109"/>
        <v>440.98323080574187</v>
      </c>
      <c r="R219" s="122">
        <f t="shared" si="109"/>
        <v>453.97011101117948</v>
      </c>
      <c r="S219" s="122">
        <f t="shared" si="109"/>
        <v>410.4624168975073</v>
      </c>
      <c r="T219" s="122">
        <f t="shared" si="109"/>
        <v>423.31064393069192</v>
      </c>
      <c r="U219" s="122">
        <f t="shared" si="109"/>
        <v>354.38720067910316</v>
      </c>
      <c r="V219" s="122">
        <f t="shared" si="109"/>
        <v>217.91680345185887</v>
      </c>
      <c r="W219" s="122">
        <f t="shared" si="109"/>
        <v>126.42091524839989</v>
      </c>
      <c r="DA219" s="130" t="s">
        <v>2415</v>
      </c>
    </row>
    <row r="220" spans="1:105" ht="12" customHeight="1" x14ac:dyDescent="0.25">
      <c r="A220" s="97" t="s">
        <v>53</v>
      </c>
      <c r="B220" s="98">
        <f>RES_hhdet_tesh!B8</f>
        <v>66.131977220798433</v>
      </c>
      <c r="C220" s="98">
        <f>RES_hhdet_tesh!C8</f>
        <v>80.646226466973559</v>
      </c>
      <c r="D220" s="98">
        <f>RES_hhdet_tesh!D8</f>
        <v>111.28945455418599</v>
      </c>
      <c r="E220" s="98">
        <f>RES_hhdet_tesh!E8</f>
        <v>251.5474051690133</v>
      </c>
      <c r="F220" s="98">
        <f>RES_hhdet_tesh!F8</f>
        <v>97.09216408772204</v>
      </c>
      <c r="G220" s="98">
        <f>RES_hhdet_tesh!G8</f>
        <v>97.381674462195321</v>
      </c>
      <c r="H220" s="98">
        <f>RES_hhdet_tesh!H8</f>
        <v>105.61931359445065</v>
      </c>
      <c r="I220" s="98">
        <f>RES_hhdet_tesh!I8</f>
        <v>39.26308504140821</v>
      </c>
      <c r="J220" s="98">
        <f>RES_hhdet_tesh!J8</f>
        <v>30.976448049147677</v>
      </c>
      <c r="K220" s="98">
        <f>RES_hhdet_tesh!K8</f>
        <v>19.707709720683244</v>
      </c>
      <c r="L220" s="98">
        <f>RES_hhdet_tesh!L8</f>
        <v>88.991534072714714</v>
      </c>
      <c r="M220" s="98">
        <f>RES_hhdet_tesh!M8</f>
        <v>202.66594404645483</v>
      </c>
      <c r="N220" s="98">
        <f>RES_hhdet_tesh!N8</f>
        <v>275.47173324057843</v>
      </c>
      <c r="O220" s="98">
        <f>RES_hhdet_tesh!O8</f>
        <v>320.01438544991515</v>
      </c>
      <c r="P220" s="98">
        <f>RES_hhdet_tesh!P8</f>
        <v>394.96071663550651</v>
      </c>
      <c r="Q220" s="98">
        <f>RES_hhdet_tesh!Q8</f>
        <v>440.98323080574187</v>
      </c>
      <c r="R220" s="98">
        <f>RES_hhdet_tesh!R8</f>
        <v>453.97011101117948</v>
      </c>
      <c r="S220" s="98">
        <f>RES_hhdet_tesh!S8</f>
        <v>410.4624168975073</v>
      </c>
      <c r="T220" s="98">
        <f>RES_hhdet_tesh!T8</f>
        <v>423.31064393069192</v>
      </c>
      <c r="U220" s="98">
        <f>RES_hhdet_tesh!U8</f>
        <v>354.38720067910316</v>
      </c>
      <c r="V220" s="98">
        <f>RES_hhdet_tesh!V8</f>
        <v>217.91680345185887</v>
      </c>
      <c r="W220" s="98">
        <f>RES_hhdet_tesh!W8</f>
        <v>126.42091524839989</v>
      </c>
      <c r="DA220" s="63" t="s">
        <v>2416</v>
      </c>
    </row>
    <row r="221" spans="1:105" ht="12" customHeight="1" x14ac:dyDescent="0.25">
      <c r="A221" s="121" t="s">
        <v>55</v>
      </c>
      <c r="B221" s="122">
        <v>1170.8424049491643</v>
      </c>
      <c r="C221" s="122">
        <v>1086.9255123288351</v>
      </c>
      <c r="D221" s="122">
        <v>1079.494984392401</v>
      </c>
      <c r="E221" s="122">
        <v>1018.2745655117043</v>
      </c>
      <c r="F221" s="122">
        <v>1079.197029229972</v>
      </c>
      <c r="G221" s="122">
        <v>1073.389038073778</v>
      </c>
      <c r="H221" s="122">
        <v>1034.6734588659072</v>
      </c>
      <c r="I221" s="122">
        <v>977.19300943386338</v>
      </c>
      <c r="J221" s="122">
        <v>974.7133794777443</v>
      </c>
      <c r="K221" s="122">
        <v>945.76448020503653</v>
      </c>
      <c r="L221" s="122">
        <v>903.81385983092707</v>
      </c>
      <c r="M221" s="122">
        <v>1029.9481324744713</v>
      </c>
      <c r="N221" s="122">
        <v>885.35759835257045</v>
      </c>
      <c r="O221" s="122">
        <v>1210.4199760817569</v>
      </c>
      <c r="P221" s="122">
        <v>1514.4393100413799</v>
      </c>
      <c r="Q221" s="122">
        <v>927.60026399523952</v>
      </c>
      <c r="R221" s="122">
        <v>935.81187281346263</v>
      </c>
      <c r="S221" s="122">
        <v>956.038174509496</v>
      </c>
      <c r="T221" s="122">
        <v>1025.1652060476263</v>
      </c>
      <c r="U221" s="122">
        <v>1067.1009731661502</v>
      </c>
      <c r="V221" s="122">
        <v>1001.7337789411181</v>
      </c>
      <c r="W221" s="122">
        <v>1013.3759617999112</v>
      </c>
      <c r="DA221" s="130" t="s">
        <v>2417</v>
      </c>
    </row>
    <row r="222" spans="1:105" ht="12" customHeight="1" x14ac:dyDescent="0.25">
      <c r="A222" s="97" t="s">
        <v>143</v>
      </c>
      <c r="B222" s="98">
        <v>0</v>
      </c>
      <c r="C222" s="98">
        <v>0</v>
      </c>
      <c r="D222" s="98">
        <v>0</v>
      </c>
      <c r="E222" s="98">
        <v>0</v>
      </c>
      <c r="F222" s="98">
        <v>0</v>
      </c>
      <c r="G222" s="98">
        <v>0</v>
      </c>
      <c r="H222" s="98">
        <v>0</v>
      </c>
      <c r="I222" s="98">
        <v>0</v>
      </c>
      <c r="J222" s="98">
        <v>0</v>
      </c>
      <c r="K222" s="98">
        <v>0</v>
      </c>
      <c r="L222" s="98">
        <v>0</v>
      </c>
      <c r="M222" s="98">
        <v>0</v>
      </c>
      <c r="N222" s="98">
        <v>0</v>
      </c>
      <c r="O222" s="98">
        <v>0</v>
      </c>
      <c r="P222" s="98">
        <v>0</v>
      </c>
      <c r="Q222" s="98">
        <v>0</v>
      </c>
      <c r="R222" s="98">
        <v>0</v>
      </c>
      <c r="S222" s="98">
        <v>0</v>
      </c>
      <c r="T222" s="98">
        <v>0</v>
      </c>
      <c r="U222" s="98">
        <v>0</v>
      </c>
      <c r="V222" s="98">
        <v>0</v>
      </c>
      <c r="W222" s="98">
        <v>0</v>
      </c>
      <c r="DA222" s="63" t="s">
        <v>2418</v>
      </c>
    </row>
    <row r="223" spans="1:105" ht="12" customHeight="1" x14ac:dyDescent="0.25">
      <c r="A223" s="97" t="s">
        <v>124</v>
      </c>
      <c r="B223" s="98">
        <v>1194.8316338973129</v>
      </c>
      <c r="C223" s="98">
        <v>1162.2403483638743</v>
      </c>
      <c r="D223" s="98">
        <v>869.02780638416243</v>
      </c>
      <c r="E223" s="98">
        <v>381.85364849147027</v>
      </c>
      <c r="F223" s="98">
        <v>894.80296510037567</v>
      </c>
      <c r="G223" s="98">
        <v>1299.8235364942043</v>
      </c>
      <c r="H223" s="98">
        <v>1348.4158038033031</v>
      </c>
      <c r="I223" s="98">
        <v>579.75406199322993</v>
      </c>
      <c r="J223" s="98">
        <v>505.98485634878239</v>
      </c>
      <c r="K223" s="98">
        <v>1305.8515330555422</v>
      </c>
      <c r="L223" s="98">
        <v>1423.4086974144534</v>
      </c>
      <c r="M223" s="98">
        <v>737.76346588123431</v>
      </c>
      <c r="N223" s="98">
        <v>0</v>
      </c>
      <c r="O223" s="98">
        <v>0</v>
      </c>
      <c r="P223" s="98">
        <v>0</v>
      </c>
      <c r="Q223" s="98">
        <v>0</v>
      </c>
      <c r="R223" s="98">
        <v>0</v>
      </c>
      <c r="S223" s="98">
        <v>0</v>
      </c>
      <c r="T223" s="98">
        <v>0</v>
      </c>
      <c r="U223" s="98">
        <v>0</v>
      </c>
      <c r="V223" s="98">
        <v>0</v>
      </c>
      <c r="W223" s="98">
        <v>0</v>
      </c>
      <c r="DA223" s="63" t="s">
        <v>2419</v>
      </c>
    </row>
    <row r="224" spans="1:105" ht="12" customHeight="1" x14ac:dyDescent="0.25">
      <c r="A224" s="97" t="s">
        <v>123</v>
      </c>
      <c r="B224" s="98">
        <v>0</v>
      </c>
      <c r="C224" s="98">
        <v>0</v>
      </c>
      <c r="D224" s="98">
        <v>0</v>
      </c>
      <c r="E224" s="98">
        <v>0</v>
      </c>
      <c r="F224" s="98">
        <v>0</v>
      </c>
      <c r="G224" s="98">
        <v>0</v>
      </c>
      <c r="H224" s="98">
        <v>0</v>
      </c>
      <c r="I224" s="98">
        <v>0</v>
      </c>
      <c r="J224" s="98">
        <v>0</v>
      </c>
      <c r="K224" s="98">
        <v>0</v>
      </c>
      <c r="L224" s="98">
        <v>0</v>
      </c>
      <c r="M224" s="98">
        <v>0</v>
      </c>
      <c r="N224" s="98">
        <v>0</v>
      </c>
      <c r="O224" s="98">
        <v>0</v>
      </c>
      <c r="P224" s="98">
        <v>0</v>
      </c>
      <c r="Q224" s="98">
        <v>0</v>
      </c>
      <c r="R224" s="98">
        <v>0</v>
      </c>
      <c r="S224" s="98">
        <v>0</v>
      </c>
      <c r="T224" s="98">
        <v>0</v>
      </c>
      <c r="U224" s="98">
        <v>0</v>
      </c>
      <c r="V224" s="98">
        <v>0</v>
      </c>
      <c r="W224" s="98">
        <v>0</v>
      </c>
      <c r="DA224" s="63" t="s">
        <v>2420</v>
      </c>
    </row>
    <row r="225" spans="1:105" ht="12" customHeight="1" x14ac:dyDescent="0.25">
      <c r="A225" s="100" t="s">
        <v>50</v>
      </c>
      <c r="B225" s="101">
        <v>0</v>
      </c>
      <c r="C225" s="101">
        <v>0</v>
      </c>
      <c r="D225" s="101">
        <v>0</v>
      </c>
      <c r="E225" s="101">
        <v>0</v>
      </c>
      <c r="F225" s="101">
        <v>0</v>
      </c>
      <c r="G225" s="101">
        <v>0</v>
      </c>
      <c r="H225" s="101">
        <v>0</v>
      </c>
      <c r="I225" s="101">
        <v>0</v>
      </c>
      <c r="J225" s="101">
        <v>0</v>
      </c>
      <c r="K225" s="101">
        <v>0</v>
      </c>
      <c r="L225" s="101">
        <v>0</v>
      </c>
      <c r="M225" s="101">
        <v>0</v>
      </c>
      <c r="N225" s="101">
        <v>0</v>
      </c>
      <c r="O225" s="101">
        <v>0</v>
      </c>
      <c r="P225" s="101">
        <v>0</v>
      </c>
      <c r="Q225" s="101">
        <v>0</v>
      </c>
      <c r="R225" s="101">
        <v>0</v>
      </c>
      <c r="S225" s="101">
        <v>0</v>
      </c>
      <c r="T225" s="101">
        <v>0</v>
      </c>
      <c r="U225" s="101">
        <v>0</v>
      </c>
      <c r="V225" s="101">
        <v>0</v>
      </c>
      <c r="W225" s="101">
        <v>0</v>
      </c>
      <c r="DA225" s="131" t="s">
        <v>2421</v>
      </c>
    </row>
    <row r="226" spans="1:105" ht="12" customHeight="1" x14ac:dyDescent="0.25">
      <c r="A226" s="103" t="s">
        <v>52</v>
      </c>
      <c r="B226" s="104">
        <v>0</v>
      </c>
      <c r="C226" s="104">
        <v>0</v>
      </c>
      <c r="D226" s="104">
        <v>0</v>
      </c>
      <c r="E226" s="104">
        <v>0</v>
      </c>
      <c r="F226" s="104">
        <v>0</v>
      </c>
      <c r="G226" s="104">
        <v>0</v>
      </c>
      <c r="H226" s="104">
        <v>0</v>
      </c>
      <c r="I226" s="104">
        <v>0</v>
      </c>
      <c r="J226" s="104">
        <v>0</v>
      </c>
      <c r="K226" s="104">
        <v>0</v>
      </c>
      <c r="L226" s="104">
        <v>0</v>
      </c>
      <c r="M226" s="104">
        <v>0</v>
      </c>
      <c r="N226" s="104">
        <v>0</v>
      </c>
      <c r="O226" s="104">
        <v>0</v>
      </c>
      <c r="P226" s="104">
        <v>0</v>
      </c>
      <c r="Q226" s="104">
        <v>0</v>
      </c>
      <c r="R226" s="104">
        <v>0</v>
      </c>
      <c r="S226" s="104">
        <v>0</v>
      </c>
      <c r="T226" s="104">
        <v>0</v>
      </c>
      <c r="U226" s="104">
        <v>0</v>
      </c>
      <c r="V226" s="104">
        <v>0</v>
      </c>
      <c r="W226" s="104">
        <v>0</v>
      </c>
      <c r="DA226" s="132" t="s">
        <v>2422</v>
      </c>
    </row>
    <row r="227" spans="1:105" ht="12" customHeight="1" x14ac:dyDescent="0.25">
      <c r="A227" s="106" t="s">
        <v>122</v>
      </c>
      <c r="B227" s="101">
        <v>1167.6367957945656</v>
      </c>
      <c r="C227" s="101">
        <v>1077.7841059186446</v>
      </c>
      <c r="D227" s="101">
        <v>1095.9823576538543</v>
      </c>
      <c r="E227" s="101">
        <v>1081.4000570346234</v>
      </c>
      <c r="F227" s="101">
        <v>1096.4075347668311</v>
      </c>
      <c r="G227" s="101">
        <v>1050.5363366525742</v>
      </c>
      <c r="H227" s="101">
        <v>1002.9226333842771</v>
      </c>
      <c r="I227" s="101">
        <v>1007.5710820934573</v>
      </c>
      <c r="J227" s="101">
        <v>1014.205564028424</v>
      </c>
      <c r="K227" s="101">
        <v>922.4255217913452</v>
      </c>
      <c r="L227" s="101">
        <v>873.65186826080264</v>
      </c>
      <c r="M227" s="101">
        <v>1039.5314410357742</v>
      </c>
      <c r="N227" s="101">
        <v>886.14144911763594</v>
      </c>
      <c r="O227" s="101">
        <v>1210.533120761738</v>
      </c>
      <c r="P227" s="101">
        <v>1515.0659829894955</v>
      </c>
      <c r="Q227" s="101">
        <v>927.27734614109045</v>
      </c>
      <c r="R227" s="101">
        <v>934.75466557371931</v>
      </c>
      <c r="S227" s="101">
        <v>954.40968550877585</v>
      </c>
      <c r="T227" s="101">
        <v>1021.0252137982789</v>
      </c>
      <c r="U227" s="101">
        <v>1065.8576726292167</v>
      </c>
      <c r="V227" s="101">
        <v>1000.4046181651485</v>
      </c>
      <c r="W227" s="101">
        <v>1014.2463401633767</v>
      </c>
      <c r="DA227" s="131" t="s">
        <v>2423</v>
      </c>
    </row>
    <row r="228" spans="1:105" ht="12" customHeight="1" x14ac:dyDescent="0.25">
      <c r="A228" s="107" t="s">
        <v>121</v>
      </c>
      <c r="B228" s="104">
        <v>0</v>
      </c>
      <c r="C228" s="104">
        <v>1078.1534973923374</v>
      </c>
      <c r="D228" s="104">
        <v>1096.6707239079362</v>
      </c>
      <c r="E228" s="104">
        <v>1082.28285288457</v>
      </c>
      <c r="F228" s="104">
        <v>1097.3137405863524</v>
      </c>
      <c r="G228" s="104">
        <v>1051.3491971719068</v>
      </c>
      <c r="H228" s="104">
        <v>1003.2315121771383</v>
      </c>
      <c r="I228" s="104">
        <v>1007.8901612150235</v>
      </c>
      <c r="J228" s="104">
        <v>1014.9404478663291</v>
      </c>
      <c r="K228" s="104">
        <v>919.06075255352937</v>
      </c>
      <c r="L228" s="104">
        <v>871.27371926420483</v>
      </c>
      <c r="M228" s="104">
        <v>1037.2910332918316</v>
      </c>
      <c r="N228" s="104">
        <v>884.66489302530306</v>
      </c>
      <c r="O228" s="104">
        <v>1210.3176644030505</v>
      </c>
      <c r="P228" s="104">
        <v>1513.7774307478649</v>
      </c>
      <c r="Q228" s="104">
        <v>927.90600536778504</v>
      </c>
      <c r="R228" s="104">
        <v>936.79401208351987</v>
      </c>
      <c r="S228" s="104">
        <v>957.41257302783401</v>
      </c>
      <c r="T228" s="104">
        <v>1028.0496268770894</v>
      </c>
      <c r="U228" s="104">
        <v>1068.3317151118015</v>
      </c>
      <c r="V228" s="104">
        <v>1002.3935781752324</v>
      </c>
      <c r="W228" s="104">
        <v>1013.0419794046279</v>
      </c>
      <c r="DA228" s="132" t="s">
        <v>2424</v>
      </c>
    </row>
    <row r="229" spans="1:105" ht="12" customHeight="1" x14ac:dyDescent="0.25">
      <c r="A229" s="108" t="s">
        <v>53</v>
      </c>
      <c r="B229" s="98">
        <v>0</v>
      </c>
      <c r="C229" s="98">
        <v>536.70626122241583</v>
      </c>
      <c r="D229" s="98">
        <v>548.41105671548917</v>
      </c>
      <c r="E229" s="98">
        <v>539.89818456442185</v>
      </c>
      <c r="F229" s="98">
        <v>554.65858316243293</v>
      </c>
      <c r="G229" s="98">
        <v>530.1486625406244</v>
      </c>
      <c r="H229" s="98">
        <v>493.31905078484817</v>
      </c>
      <c r="I229" s="98">
        <v>502.7403073104673</v>
      </c>
      <c r="J229" s="98">
        <v>505.10330636037673</v>
      </c>
      <c r="K229" s="98">
        <v>430.04714757610196</v>
      </c>
      <c r="L229" s="98">
        <v>395.6470150695406</v>
      </c>
      <c r="M229" s="98">
        <v>506.75244719215539</v>
      </c>
      <c r="N229" s="98">
        <v>403.48787718268341</v>
      </c>
      <c r="O229" s="98">
        <v>651.76218173432142</v>
      </c>
      <c r="P229" s="98">
        <v>883.17852299471986</v>
      </c>
      <c r="Q229" s="98">
        <v>391.64277171169243</v>
      </c>
      <c r="R229" s="98">
        <v>388.84126686334309</v>
      </c>
      <c r="S229" s="98">
        <v>398.2307267127714</v>
      </c>
      <c r="T229" s="98">
        <v>488.96830556288228</v>
      </c>
      <c r="U229" s="98">
        <v>501.06624754405971</v>
      </c>
      <c r="V229" s="98">
        <v>477.55459983506364</v>
      </c>
      <c r="W229" s="98">
        <v>505.53075820681335</v>
      </c>
      <c r="DA229" s="63" t="s">
        <v>2425</v>
      </c>
    </row>
    <row r="230" spans="1:105" ht="12" customHeight="1" x14ac:dyDescent="0.25">
      <c r="A230" s="108" t="s">
        <v>52</v>
      </c>
      <c r="B230" s="98">
        <v>0</v>
      </c>
      <c r="C230" s="98">
        <v>541.44723616992167</v>
      </c>
      <c r="D230" s="98">
        <v>548.25966719244718</v>
      </c>
      <c r="E230" s="98">
        <v>542.38466832014808</v>
      </c>
      <c r="F230" s="98">
        <v>542.6551574239196</v>
      </c>
      <c r="G230" s="98">
        <v>521.20053463128238</v>
      </c>
      <c r="H230" s="98">
        <v>509.91246139229008</v>
      </c>
      <c r="I230" s="98">
        <v>505.14985390455621</v>
      </c>
      <c r="J230" s="98">
        <v>509.8371415059525</v>
      </c>
      <c r="K230" s="98">
        <v>489.01360497742741</v>
      </c>
      <c r="L230" s="98">
        <v>475.62670419466428</v>
      </c>
      <c r="M230" s="98">
        <v>530.53858609967619</v>
      </c>
      <c r="N230" s="98">
        <v>481.17701584261988</v>
      </c>
      <c r="O230" s="98">
        <v>558.55548266872893</v>
      </c>
      <c r="P230" s="98">
        <v>630.59890775314489</v>
      </c>
      <c r="Q230" s="98">
        <v>536.26323365609244</v>
      </c>
      <c r="R230" s="98">
        <v>547.95274522017678</v>
      </c>
      <c r="S230" s="98">
        <v>559.1818463150629</v>
      </c>
      <c r="T230" s="98">
        <v>539.08132131420723</v>
      </c>
      <c r="U230" s="98">
        <v>567.26546756774178</v>
      </c>
      <c r="V230" s="98">
        <v>524.83897834016864</v>
      </c>
      <c r="W230" s="98">
        <v>507.51122119781456</v>
      </c>
      <c r="DA230" s="63" t="s">
        <v>2426</v>
      </c>
    </row>
    <row r="231" spans="1:105" ht="12" customHeight="1" x14ac:dyDescent="0.25">
      <c r="A231" s="121" t="s">
        <v>54</v>
      </c>
      <c r="B231" s="122">
        <v>596.24267429072427</v>
      </c>
      <c r="C231" s="122">
        <v>616.54501306189104</v>
      </c>
      <c r="D231" s="122">
        <v>527.29288039135668</v>
      </c>
      <c r="E231" s="122">
        <v>465.84988506722789</v>
      </c>
      <c r="F231" s="122">
        <v>538.65016147798019</v>
      </c>
      <c r="G231" s="122">
        <v>587.79936177249124</v>
      </c>
      <c r="H231" s="122">
        <v>587.29990861176213</v>
      </c>
      <c r="I231" s="122">
        <v>490.61920271648631</v>
      </c>
      <c r="J231" s="122">
        <v>519.58069623123185</v>
      </c>
      <c r="K231" s="122">
        <v>611.37387256696104</v>
      </c>
      <c r="L231" s="122">
        <v>517.32440549149794</v>
      </c>
      <c r="M231" s="122">
        <v>621.44541496495049</v>
      </c>
      <c r="N231" s="122">
        <v>627.06979136466259</v>
      </c>
      <c r="O231" s="122">
        <v>646.28821749382564</v>
      </c>
      <c r="P231" s="122">
        <v>682.28951429497909</v>
      </c>
      <c r="Q231" s="122">
        <v>473.71588505044753</v>
      </c>
      <c r="R231" s="122">
        <v>482.92915169671505</v>
      </c>
      <c r="S231" s="122">
        <v>423.57358867285751</v>
      </c>
      <c r="T231" s="122">
        <v>495.81657173791814</v>
      </c>
      <c r="U231" s="122">
        <v>543.74229381517614</v>
      </c>
      <c r="V231" s="122">
        <v>329.30605286665923</v>
      </c>
      <c r="W231" s="122">
        <v>278.74410014647373</v>
      </c>
      <c r="DA231" s="130" t="s">
        <v>2427</v>
      </c>
    </row>
    <row r="232" spans="1:105" ht="12" customHeight="1" x14ac:dyDescent="0.25">
      <c r="A232" s="97" t="s">
        <v>51</v>
      </c>
      <c r="B232" s="98">
        <v>0</v>
      </c>
      <c r="C232" s="98">
        <v>0</v>
      </c>
      <c r="D232" s="98">
        <v>0</v>
      </c>
      <c r="E232" s="98">
        <v>0</v>
      </c>
      <c r="F232" s="98">
        <v>0</v>
      </c>
      <c r="G232" s="98">
        <v>0</v>
      </c>
      <c r="H232" s="98">
        <v>0</v>
      </c>
      <c r="I232" s="98">
        <v>0</v>
      </c>
      <c r="J232" s="98">
        <v>0</v>
      </c>
      <c r="K232" s="98">
        <v>0</v>
      </c>
      <c r="L232" s="98">
        <v>0</v>
      </c>
      <c r="M232" s="98">
        <v>0</v>
      </c>
      <c r="N232" s="98">
        <v>0</v>
      </c>
      <c r="O232" s="98">
        <v>0</v>
      </c>
      <c r="P232" s="98">
        <v>0</v>
      </c>
      <c r="Q232" s="98">
        <v>0</v>
      </c>
      <c r="R232" s="98">
        <v>0</v>
      </c>
      <c r="S232" s="98">
        <v>0</v>
      </c>
      <c r="T232" s="98">
        <v>0</v>
      </c>
      <c r="U232" s="98">
        <v>0</v>
      </c>
      <c r="V232" s="98">
        <v>0</v>
      </c>
      <c r="W232" s="98">
        <v>0</v>
      </c>
      <c r="DA232" s="63" t="s">
        <v>2428</v>
      </c>
    </row>
    <row r="233" spans="1:105" ht="12" customHeight="1" x14ac:dyDescent="0.25">
      <c r="A233" s="97" t="s">
        <v>50</v>
      </c>
      <c r="B233" s="98">
        <v>571.95596890553111</v>
      </c>
      <c r="C233" s="98">
        <v>728.7522824963105</v>
      </c>
      <c r="D233" s="98">
        <v>419.87243824645026</v>
      </c>
      <c r="E233" s="98">
        <v>266.67250922929065</v>
      </c>
      <c r="F233" s="98">
        <v>507.39340839106751</v>
      </c>
      <c r="G233" s="98">
        <v>677.36508715743525</v>
      </c>
      <c r="H233" s="98">
        <v>720.77138337476629</v>
      </c>
      <c r="I233" s="98">
        <v>311.72298917220843</v>
      </c>
      <c r="J233" s="98">
        <v>344.54669763335932</v>
      </c>
      <c r="K233" s="98">
        <v>788.81658235630903</v>
      </c>
      <c r="L233" s="98">
        <v>687.50469617394708</v>
      </c>
      <c r="M233" s="98">
        <v>456.94994410966086</v>
      </c>
      <c r="N233" s="98">
        <v>363.72431907151139</v>
      </c>
      <c r="O233" s="98">
        <v>522.36052335534316</v>
      </c>
      <c r="P233" s="98">
        <v>631.86042850733736</v>
      </c>
      <c r="Q233" s="98">
        <v>514.06493560787874</v>
      </c>
      <c r="R233" s="98">
        <v>510.23857183677495</v>
      </c>
      <c r="S233" s="98">
        <v>391.99935320847123</v>
      </c>
      <c r="T233" s="98">
        <v>433.70657557688156</v>
      </c>
      <c r="U233" s="98">
        <v>536.38695511136871</v>
      </c>
      <c r="V233" s="98">
        <v>422.5460384201657</v>
      </c>
      <c r="W233" s="98">
        <v>218.21678640657188</v>
      </c>
      <c r="DA233" s="63" t="s">
        <v>2429</v>
      </c>
    </row>
    <row r="234" spans="1:105" ht="12" customHeight="1" x14ac:dyDescent="0.25">
      <c r="A234" s="109" t="s">
        <v>120</v>
      </c>
      <c r="B234" s="33">
        <v>612.36402183089547</v>
      </c>
      <c r="C234" s="33">
        <v>542.8735735342417</v>
      </c>
      <c r="D234" s="33">
        <v>577.24188150075281</v>
      </c>
      <c r="E234" s="33">
        <v>550.22363455413188</v>
      </c>
      <c r="F234" s="33">
        <v>554.68272017342235</v>
      </c>
      <c r="G234" s="33">
        <v>538.13495480548431</v>
      </c>
      <c r="H234" s="33">
        <v>527.83868288795918</v>
      </c>
      <c r="I234" s="33">
        <v>547.73160891841542</v>
      </c>
      <c r="J234" s="33">
        <v>576.48830168669781</v>
      </c>
      <c r="K234" s="33">
        <v>552.22630263717838</v>
      </c>
      <c r="L234" s="33">
        <v>477.40557187462719</v>
      </c>
      <c r="M234" s="33">
        <v>641.7893777915765</v>
      </c>
      <c r="N234" s="33">
        <v>642.56070149955383</v>
      </c>
      <c r="O234" s="33">
        <v>651.33178644132215</v>
      </c>
      <c r="P234" s="33">
        <v>684.44460343120318</v>
      </c>
      <c r="Q234" s="33">
        <v>472.11109326691331</v>
      </c>
      <c r="R234" s="33">
        <v>481.88547958945168</v>
      </c>
      <c r="S234" s="33">
        <v>424.57594535426665</v>
      </c>
      <c r="T234" s="33">
        <v>498.31345600569858</v>
      </c>
      <c r="U234" s="33">
        <v>544.01327997794795</v>
      </c>
      <c r="V234" s="33">
        <v>324.59696268718915</v>
      </c>
      <c r="W234" s="33">
        <v>280.57826116889504</v>
      </c>
      <c r="DA234" s="60" t="s">
        <v>2430</v>
      </c>
    </row>
    <row r="236" spans="1:105" ht="12" customHeight="1" x14ac:dyDescent="0.25">
      <c r="A236" s="116" t="s">
        <v>169</v>
      </c>
      <c r="B236" s="117">
        <f t="shared" ref="B236:Q236" si="110">B237+B240+B242+B252</f>
        <v>8178.8638716516825</v>
      </c>
      <c r="C236" s="117">
        <f t="shared" si="110"/>
        <v>7789.6129272358394</v>
      </c>
      <c r="D236" s="117">
        <f t="shared" si="110"/>
        <v>7652.0867849621209</v>
      </c>
      <c r="E236" s="117">
        <f t="shared" si="110"/>
        <v>7062.1869999187438</v>
      </c>
      <c r="F236" s="117">
        <f t="shared" si="110"/>
        <v>7699.9362166856245</v>
      </c>
      <c r="G236" s="117">
        <f t="shared" si="110"/>
        <v>9071.7272366256348</v>
      </c>
      <c r="H236" s="117">
        <f t="shared" si="110"/>
        <v>8371.284658524708</v>
      </c>
      <c r="I236" s="117">
        <f t="shared" si="110"/>
        <v>7513.3486431626943</v>
      </c>
      <c r="J236" s="117">
        <f t="shared" si="110"/>
        <v>7239.7397059902351</v>
      </c>
      <c r="K236" s="117">
        <f t="shared" si="110"/>
        <v>7663.7073612094709</v>
      </c>
      <c r="L236" s="117">
        <f t="shared" si="110"/>
        <v>8314.9373780075202</v>
      </c>
      <c r="M236" s="117">
        <f t="shared" si="110"/>
        <v>7016.0729813032258</v>
      </c>
      <c r="N236" s="117">
        <f t="shared" si="110"/>
        <v>5650.2189247970009</v>
      </c>
      <c r="O236" s="117">
        <f t="shared" si="110"/>
        <v>7250.5259279174506</v>
      </c>
      <c r="P236" s="117">
        <f t="shared" si="110"/>
        <v>5564.0474784070739</v>
      </c>
      <c r="Q236" s="117">
        <f t="shared" si="110"/>
        <v>6882.791538620987</v>
      </c>
      <c r="R236" s="117">
        <f t="shared" ref="R236:V236" si="111">R237+R240+R242+R252</f>
        <v>7354.5200159186134</v>
      </c>
      <c r="S236" s="117">
        <f t="shared" si="111"/>
        <v>5984.2419151539716</v>
      </c>
      <c r="T236" s="117">
        <f t="shared" si="111"/>
        <v>4691.101991853021</v>
      </c>
      <c r="U236" s="117">
        <f t="shared" si="111"/>
        <v>5161.4499496417975</v>
      </c>
      <c r="V236" s="117">
        <f t="shared" si="111"/>
        <v>5231.9778134369808</v>
      </c>
      <c r="W236" s="117">
        <f t="shared" ref="W236" si="112">W237+W240+W242+W252</f>
        <v>5977.2689056318341</v>
      </c>
      <c r="DA236" s="129" t="s">
        <v>2579</v>
      </c>
    </row>
    <row r="237" spans="1:105" ht="12" customHeight="1" x14ac:dyDescent="0.25">
      <c r="A237" s="121" t="s">
        <v>57</v>
      </c>
      <c r="B237" s="122">
        <f t="shared" ref="B237:Q237" si="113">SUM(B238:B239)</f>
        <v>8041.1937823834214</v>
      </c>
      <c r="C237" s="122">
        <f t="shared" si="113"/>
        <v>7635.2542682926814</v>
      </c>
      <c r="D237" s="122">
        <f t="shared" si="113"/>
        <v>7578.9554110898671</v>
      </c>
      <c r="E237" s="122">
        <f t="shared" si="113"/>
        <v>7019.8308292682941</v>
      </c>
      <c r="F237" s="122">
        <f t="shared" si="113"/>
        <v>7607.6</v>
      </c>
      <c r="G237" s="122">
        <f t="shared" si="113"/>
        <v>8938.5731707317082</v>
      </c>
      <c r="H237" s="122">
        <f t="shared" si="113"/>
        <v>8244.988327868854</v>
      </c>
      <c r="I237" s="122">
        <f t="shared" si="113"/>
        <v>7470.9839145907472</v>
      </c>
      <c r="J237" s="122">
        <f t="shared" si="113"/>
        <v>7194.6968029739792</v>
      </c>
      <c r="K237" s="122">
        <f t="shared" si="113"/>
        <v>7561.619999999999</v>
      </c>
      <c r="L237" s="122">
        <f t="shared" si="113"/>
        <v>8238.4456000000009</v>
      </c>
      <c r="M237" s="122">
        <f t="shared" si="113"/>
        <v>6990.3796226415097</v>
      </c>
      <c r="N237" s="122">
        <f t="shared" si="113"/>
        <v>5642.845185185186</v>
      </c>
      <c r="O237" s="122">
        <f t="shared" si="113"/>
        <v>7243.0759776536333</v>
      </c>
      <c r="P237" s="122">
        <f t="shared" si="113"/>
        <v>5554.6032786885235</v>
      </c>
      <c r="Q237" s="122">
        <f t="shared" si="113"/>
        <v>6875.6203278688563</v>
      </c>
      <c r="R237" s="122">
        <f t="shared" ref="R237:V237" si="114">SUM(R238:R239)</f>
        <v>7347.6706748466277</v>
      </c>
      <c r="S237" s="122">
        <f t="shared" si="114"/>
        <v>5979.8436923076924</v>
      </c>
      <c r="T237" s="122">
        <f t="shared" si="114"/>
        <v>4684.9924637681197</v>
      </c>
      <c r="U237" s="122">
        <f t="shared" si="114"/>
        <v>5154.5128934010181</v>
      </c>
      <c r="V237" s="122">
        <f t="shared" si="114"/>
        <v>5224.59807692308</v>
      </c>
      <c r="W237" s="122">
        <f t="shared" ref="W237" si="115">SUM(W238:W239)</f>
        <v>5974.9411764705901</v>
      </c>
      <c r="DA237" s="130" t="s">
        <v>2580</v>
      </c>
    </row>
    <row r="238" spans="1:105" ht="12" customHeight="1" x14ac:dyDescent="0.25">
      <c r="A238" s="97" t="s">
        <v>51</v>
      </c>
      <c r="B238" s="98">
        <v>8041.1937823834214</v>
      </c>
      <c r="C238" s="98">
        <v>7635.2542682926814</v>
      </c>
      <c r="D238" s="98">
        <v>7578.9554110898671</v>
      </c>
      <c r="E238" s="98">
        <v>7019.8308292682941</v>
      </c>
      <c r="F238" s="98">
        <v>7607.6</v>
      </c>
      <c r="G238" s="98">
        <v>8938.5731707317082</v>
      </c>
      <c r="H238" s="98">
        <v>8244.988327868854</v>
      </c>
      <c r="I238" s="98">
        <v>7470.9839145907472</v>
      </c>
      <c r="J238" s="98">
        <v>7194.6968029739792</v>
      </c>
      <c r="K238" s="98">
        <v>7561.619999999999</v>
      </c>
      <c r="L238" s="98">
        <v>8238.4456000000009</v>
      </c>
      <c r="M238" s="98">
        <v>6990.3796226415097</v>
      </c>
      <c r="N238" s="98">
        <v>5642.845185185186</v>
      </c>
      <c r="O238" s="98">
        <v>7243.0759776536333</v>
      </c>
      <c r="P238" s="98">
        <v>5554.6032786885235</v>
      </c>
      <c r="Q238" s="98">
        <v>6875.6203278688563</v>
      </c>
      <c r="R238" s="98">
        <v>7347.6706748466277</v>
      </c>
      <c r="S238" s="98">
        <v>5979.8436923076924</v>
      </c>
      <c r="T238" s="98">
        <v>4684.9924637681197</v>
      </c>
      <c r="U238" s="98">
        <v>5154.5128934010181</v>
      </c>
      <c r="V238" s="98">
        <v>5224.59807692308</v>
      </c>
      <c r="W238" s="98">
        <v>5974.9411764705901</v>
      </c>
      <c r="DA238" s="63" t="s">
        <v>2581</v>
      </c>
    </row>
    <row r="239" spans="1:105" ht="12" customHeight="1" x14ac:dyDescent="0.25">
      <c r="A239" s="97" t="s">
        <v>53</v>
      </c>
      <c r="B239" s="98">
        <v>0</v>
      </c>
      <c r="C239" s="98">
        <v>0</v>
      </c>
      <c r="D239" s="98">
        <v>0</v>
      </c>
      <c r="E239" s="98">
        <v>0</v>
      </c>
      <c r="F239" s="98">
        <v>0</v>
      </c>
      <c r="G239" s="98">
        <v>0</v>
      </c>
      <c r="H239" s="98">
        <v>0</v>
      </c>
      <c r="I239" s="98">
        <v>0</v>
      </c>
      <c r="J239" s="98">
        <v>0</v>
      </c>
      <c r="K239" s="98">
        <v>0</v>
      </c>
      <c r="L239" s="98">
        <v>0</v>
      </c>
      <c r="M239" s="98">
        <v>0</v>
      </c>
      <c r="N239" s="98">
        <v>0</v>
      </c>
      <c r="O239" s="98">
        <v>0</v>
      </c>
      <c r="P239" s="98">
        <v>0</v>
      </c>
      <c r="Q239" s="98">
        <v>0</v>
      </c>
      <c r="R239" s="98">
        <v>0</v>
      </c>
      <c r="S239" s="98">
        <v>0</v>
      </c>
      <c r="T239" s="98">
        <v>0</v>
      </c>
      <c r="U239" s="98">
        <v>0</v>
      </c>
      <c r="V239" s="98">
        <v>0</v>
      </c>
      <c r="W239" s="98">
        <v>0</v>
      </c>
      <c r="DA239" s="63" t="s">
        <v>2582</v>
      </c>
    </row>
    <row r="240" spans="1:105" ht="12" customHeight="1" x14ac:dyDescent="0.25">
      <c r="A240" s="121" t="s">
        <v>92</v>
      </c>
      <c r="B240" s="122">
        <f t="shared" ref="B240:W240" si="116">B241</f>
        <v>0</v>
      </c>
      <c r="C240" s="122">
        <f t="shared" si="116"/>
        <v>0</v>
      </c>
      <c r="D240" s="122">
        <f t="shared" si="116"/>
        <v>0</v>
      </c>
      <c r="E240" s="122">
        <f t="shared" si="116"/>
        <v>0</v>
      </c>
      <c r="F240" s="122">
        <f t="shared" si="116"/>
        <v>0</v>
      </c>
      <c r="G240" s="122">
        <f t="shared" si="116"/>
        <v>0</v>
      </c>
      <c r="H240" s="122">
        <f t="shared" si="116"/>
        <v>0</v>
      </c>
      <c r="I240" s="122">
        <f t="shared" si="116"/>
        <v>0</v>
      </c>
      <c r="J240" s="122">
        <f t="shared" si="116"/>
        <v>0</v>
      </c>
      <c r="K240" s="122">
        <f t="shared" si="116"/>
        <v>0</v>
      </c>
      <c r="L240" s="122">
        <f t="shared" si="116"/>
        <v>0</v>
      </c>
      <c r="M240" s="122">
        <f t="shared" si="116"/>
        <v>0</v>
      </c>
      <c r="N240" s="122">
        <f t="shared" si="116"/>
        <v>0</v>
      </c>
      <c r="O240" s="122">
        <f t="shared" si="116"/>
        <v>0</v>
      </c>
      <c r="P240" s="122">
        <f t="shared" si="116"/>
        <v>0</v>
      </c>
      <c r="Q240" s="122">
        <f t="shared" si="116"/>
        <v>0</v>
      </c>
      <c r="R240" s="122">
        <f t="shared" si="116"/>
        <v>0</v>
      </c>
      <c r="S240" s="122">
        <f t="shared" si="116"/>
        <v>0</v>
      </c>
      <c r="T240" s="122">
        <f t="shared" si="116"/>
        <v>0</v>
      </c>
      <c r="U240" s="122">
        <f t="shared" si="116"/>
        <v>0</v>
      </c>
      <c r="V240" s="122">
        <f t="shared" si="116"/>
        <v>0</v>
      </c>
      <c r="W240" s="122">
        <f t="shared" si="116"/>
        <v>0</v>
      </c>
      <c r="DA240" s="130" t="s">
        <v>2583</v>
      </c>
    </row>
    <row r="241" spans="1:105" ht="12" customHeight="1" x14ac:dyDescent="0.25">
      <c r="A241" s="97" t="s">
        <v>53</v>
      </c>
      <c r="B241" s="98">
        <v>0</v>
      </c>
      <c r="C241" s="98">
        <v>0</v>
      </c>
      <c r="D241" s="98">
        <v>0</v>
      </c>
      <c r="E241" s="98">
        <v>0</v>
      </c>
      <c r="F241" s="98">
        <v>0</v>
      </c>
      <c r="G241" s="98">
        <v>0</v>
      </c>
      <c r="H241" s="98">
        <v>0</v>
      </c>
      <c r="I241" s="98">
        <v>0</v>
      </c>
      <c r="J241" s="98">
        <v>0</v>
      </c>
      <c r="K241" s="98">
        <v>0</v>
      </c>
      <c r="L241" s="98">
        <v>0</v>
      </c>
      <c r="M241" s="98">
        <v>0</v>
      </c>
      <c r="N241" s="98">
        <v>0</v>
      </c>
      <c r="O241" s="98">
        <v>0</v>
      </c>
      <c r="P241" s="98">
        <v>0</v>
      </c>
      <c r="Q241" s="98">
        <v>0</v>
      </c>
      <c r="R241" s="98">
        <v>0</v>
      </c>
      <c r="S241" s="98">
        <v>0</v>
      </c>
      <c r="T241" s="98">
        <v>0</v>
      </c>
      <c r="U241" s="98">
        <v>0</v>
      </c>
      <c r="V241" s="98">
        <v>0</v>
      </c>
      <c r="W241" s="98">
        <v>0</v>
      </c>
      <c r="DA241" s="63" t="s">
        <v>2584</v>
      </c>
    </row>
    <row r="242" spans="1:105" ht="12" customHeight="1" x14ac:dyDescent="0.25">
      <c r="A242" s="121" t="s">
        <v>55</v>
      </c>
      <c r="B242" s="122">
        <v>53.403335316457607</v>
      </c>
      <c r="C242" s="122">
        <v>47.696667355615965</v>
      </c>
      <c r="D242" s="122">
        <v>23.917900429372697</v>
      </c>
      <c r="E242" s="122">
        <v>13.053009511603472</v>
      </c>
      <c r="F242" s="122">
        <v>28.828827470169358</v>
      </c>
      <c r="G242" s="122">
        <v>44.356399907319307</v>
      </c>
      <c r="H242" s="122">
        <v>45.006064031362648</v>
      </c>
      <c r="I242" s="122">
        <v>14.823795402483693</v>
      </c>
      <c r="J242" s="122">
        <v>14.179227163425237</v>
      </c>
      <c r="K242" s="122">
        <v>30.09811008051992</v>
      </c>
      <c r="L242" s="122">
        <v>28.808231461452074</v>
      </c>
      <c r="M242" s="122">
        <v>7.3359066608853318</v>
      </c>
      <c r="N242" s="122">
        <v>0</v>
      </c>
      <c r="O242" s="122">
        <v>0</v>
      </c>
      <c r="P242" s="122">
        <v>0</v>
      </c>
      <c r="Q242" s="122">
        <v>0</v>
      </c>
      <c r="R242" s="122">
        <v>0</v>
      </c>
      <c r="S242" s="122">
        <v>0</v>
      </c>
      <c r="T242" s="122">
        <v>0</v>
      </c>
      <c r="U242" s="122">
        <v>0</v>
      </c>
      <c r="V242" s="122">
        <v>0</v>
      </c>
      <c r="W242" s="122">
        <v>0</v>
      </c>
      <c r="DA242" s="130" t="s">
        <v>2585</v>
      </c>
    </row>
    <row r="243" spans="1:105" ht="12" customHeight="1" x14ac:dyDescent="0.25">
      <c r="A243" s="97" t="s">
        <v>143</v>
      </c>
      <c r="B243" s="98">
        <v>0</v>
      </c>
      <c r="C243" s="98">
        <v>0</v>
      </c>
      <c r="D243" s="98">
        <v>0</v>
      </c>
      <c r="E243" s="98">
        <v>0</v>
      </c>
      <c r="F243" s="98">
        <v>0</v>
      </c>
      <c r="G243" s="98">
        <v>0</v>
      </c>
      <c r="H243" s="98">
        <v>0</v>
      </c>
      <c r="I243" s="98">
        <v>0</v>
      </c>
      <c r="J243" s="98">
        <v>0</v>
      </c>
      <c r="K243" s="98">
        <v>0</v>
      </c>
      <c r="L243" s="98">
        <v>0</v>
      </c>
      <c r="M243" s="98">
        <v>0</v>
      </c>
      <c r="N243" s="98">
        <v>0</v>
      </c>
      <c r="O243" s="98">
        <v>0</v>
      </c>
      <c r="P243" s="98">
        <v>0</v>
      </c>
      <c r="Q243" s="98">
        <v>0</v>
      </c>
      <c r="R243" s="98">
        <v>0</v>
      </c>
      <c r="S243" s="98">
        <v>0</v>
      </c>
      <c r="T243" s="98">
        <v>0</v>
      </c>
      <c r="U243" s="98">
        <v>0</v>
      </c>
      <c r="V243" s="98">
        <v>0</v>
      </c>
      <c r="W243" s="98">
        <v>0</v>
      </c>
      <c r="DA243" s="63" t="s">
        <v>2586</v>
      </c>
    </row>
    <row r="244" spans="1:105" ht="12" customHeight="1" x14ac:dyDescent="0.25">
      <c r="A244" s="97" t="s">
        <v>124</v>
      </c>
      <c r="B244" s="98">
        <v>453.04807543192612</v>
      </c>
      <c r="C244" s="98">
        <v>440.69033500400099</v>
      </c>
      <c r="D244" s="98">
        <v>329.1858401200505</v>
      </c>
      <c r="E244" s="98">
        <v>144.64145675020063</v>
      </c>
      <c r="F244" s="98">
        <v>337.29728140098149</v>
      </c>
      <c r="G244" s="98">
        <v>484.96330565335774</v>
      </c>
      <c r="H244" s="98">
        <v>490.24462605591458</v>
      </c>
      <c r="I244" s="98">
        <v>208.2743254048959</v>
      </c>
      <c r="J244" s="98">
        <v>181.62914795054232</v>
      </c>
      <c r="K244" s="98">
        <v>468.19282347475433</v>
      </c>
      <c r="L244" s="98">
        <v>508.38055520209542</v>
      </c>
      <c r="M244" s="98">
        <v>259.20203535128172</v>
      </c>
      <c r="N244" s="98">
        <v>0</v>
      </c>
      <c r="O244" s="98">
        <v>0</v>
      </c>
      <c r="P244" s="98">
        <v>0</v>
      </c>
      <c r="Q244" s="98">
        <v>0</v>
      </c>
      <c r="R244" s="98">
        <v>0</v>
      </c>
      <c r="S244" s="98">
        <v>0</v>
      </c>
      <c r="T244" s="98">
        <v>0</v>
      </c>
      <c r="U244" s="98">
        <v>0</v>
      </c>
      <c r="V244" s="98">
        <v>0</v>
      </c>
      <c r="W244" s="98">
        <v>0</v>
      </c>
      <c r="DA244" s="63" t="s">
        <v>2587</v>
      </c>
    </row>
    <row r="245" spans="1:105" ht="12" customHeight="1" x14ac:dyDescent="0.25">
      <c r="A245" s="97" t="s">
        <v>123</v>
      </c>
      <c r="B245" s="98">
        <v>0</v>
      </c>
      <c r="C245" s="98">
        <v>0</v>
      </c>
      <c r="D245" s="98">
        <v>0</v>
      </c>
      <c r="E245" s="98">
        <v>0</v>
      </c>
      <c r="F245" s="98">
        <v>0</v>
      </c>
      <c r="G245" s="98">
        <v>0</v>
      </c>
      <c r="H245" s="98">
        <v>0</v>
      </c>
      <c r="I245" s="98">
        <v>0</v>
      </c>
      <c r="J245" s="98">
        <v>0</v>
      </c>
      <c r="K245" s="98">
        <v>0</v>
      </c>
      <c r="L245" s="98">
        <v>0</v>
      </c>
      <c r="M245" s="98">
        <v>0</v>
      </c>
      <c r="N245" s="98">
        <v>0</v>
      </c>
      <c r="O245" s="98">
        <v>0</v>
      </c>
      <c r="P245" s="98">
        <v>0</v>
      </c>
      <c r="Q245" s="98">
        <v>0</v>
      </c>
      <c r="R245" s="98">
        <v>0</v>
      </c>
      <c r="S245" s="98">
        <v>0</v>
      </c>
      <c r="T245" s="98">
        <v>0</v>
      </c>
      <c r="U245" s="98">
        <v>0</v>
      </c>
      <c r="V245" s="98">
        <v>0</v>
      </c>
      <c r="W245" s="98">
        <v>0</v>
      </c>
      <c r="DA245" s="63" t="s">
        <v>2588</v>
      </c>
    </row>
    <row r="246" spans="1:105" ht="12" customHeight="1" x14ac:dyDescent="0.25">
      <c r="A246" s="100" t="s">
        <v>50</v>
      </c>
      <c r="B246" s="101">
        <v>0</v>
      </c>
      <c r="C246" s="101">
        <v>0</v>
      </c>
      <c r="D246" s="101">
        <v>0</v>
      </c>
      <c r="E246" s="101">
        <v>0</v>
      </c>
      <c r="F246" s="101">
        <v>0</v>
      </c>
      <c r="G246" s="101">
        <v>0</v>
      </c>
      <c r="H246" s="101">
        <v>0</v>
      </c>
      <c r="I246" s="101">
        <v>0</v>
      </c>
      <c r="J246" s="101">
        <v>0</v>
      </c>
      <c r="K246" s="101">
        <v>0</v>
      </c>
      <c r="L246" s="101">
        <v>0</v>
      </c>
      <c r="M246" s="101">
        <v>0</v>
      </c>
      <c r="N246" s="101">
        <v>0</v>
      </c>
      <c r="O246" s="101">
        <v>0</v>
      </c>
      <c r="P246" s="101">
        <v>0</v>
      </c>
      <c r="Q246" s="101">
        <v>0</v>
      </c>
      <c r="R246" s="101">
        <v>0</v>
      </c>
      <c r="S246" s="101">
        <v>0</v>
      </c>
      <c r="T246" s="101">
        <v>0</v>
      </c>
      <c r="U246" s="101">
        <v>0</v>
      </c>
      <c r="V246" s="101">
        <v>0</v>
      </c>
      <c r="W246" s="101">
        <v>0</v>
      </c>
      <c r="DA246" s="131" t="s">
        <v>2589</v>
      </c>
    </row>
    <row r="247" spans="1:105" ht="12" customHeight="1" x14ac:dyDescent="0.25">
      <c r="A247" s="103" t="s">
        <v>52</v>
      </c>
      <c r="B247" s="104">
        <v>0</v>
      </c>
      <c r="C247" s="104">
        <v>0</v>
      </c>
      <c r="D247" s="104">
        <v>0</v>
      </c>
      <c r="E247" s="104">
        <v>0</v>
      </c>
      <c r="F247" s="104">
        <v>0</v>
      </c>
      <c r="G247" s="104">
        <v>0</v>
      </c>
      <c r="H247" s="104">
        <v>0</v>
      </c>
      <c r="I247" s="104">
        <v>0</v>
      </c>
      <c r="J247" s="104">
        <v>0</v>
      </c>
      <c r="K247" s="104">
        <v>0</v>
      </c>
      <c r="L247" s="104">
        <v>0</v>
      </c>
      <c r="M247" s="104">
        <v>0</v>
      </c>
      <c r="N247" s="104">
        <v>0</v>
      </c>
      <c r="O247" s="104">
        <v>0</v>
      </c>
      <c r="P247" s="104">
        <v>0</v>
      </c>
      <c r="Q247" s="104">
        <v>0</v>
      </c>
      <c r="R247" s="104">
        <v>0</v>
      </c>
      <c r="S247" s="104">
        <v>0</v>
      </c>
      <c r="T247" s="104">
        <v>0</v>
      </c>
      <c r="U247" s="104">
        <v>0</v>
      </c>
      <c r="V247" s="104">
        <v>0</v>
      </c>
      <c r="W247" s="104">
        <v>0</v>
      </c>
      <c r="DA247" s="132" t="s">
        <v>2590</v>
      </c>
    </row>
    <row r="248" spans="1:105" ht="12" customHeight="1" x14ac:dyDescent="0.25">
      <c r="A248" s="106" t="s">
        <v>122</v>
      </c>
      <c r="B248" s="101">
        <v>0</v>
      </c>
      <c r="C248" s="101">
        <v>0</v>
      </c>
      <c r="D248" s="101">
        <v>0</v>
      </c>
      <c r="E248" s="101">
        <v>0</v>
      </c>
      <c r="F248" s="101">
        <v>0</v>
      </c>
      <c r="G248" s="101">
        <v>0</v>
      </c>
      <c r="H248" s="101">
        <v>0</v>
      </c>
      <c r="I248" s="101">
        <v>0</v>
      </c>
      <c r="J248" s="101">
        <v>0</v>
      </c>
      <c r="K248" s="101">
        <v>0</v>
      </c>
      <c r="L248" s="101">
        <v>0</v>
      </c>
      <c r="M248" s="101">
        <v>0</v>
      </c>
      <c r="N248" s="101">
        <v>0</v>
      </c>
      <c r="O248" s="101">
        <v>0</v>
      </c>
      <c r="P248" s="101">
        <v>0</v>
      </c>
      <c r="Q248" s="101">
        <v>0</v>
      </c>
      <c r="R248" s="101">
        <v>0</v>
      </c>
      <c r="S248" s="101">
        <v>0</v>
      </c>
      <c r="T248" s="101">
        <v>0</v>
      </c>
      <c r="U248" s="101">
        <v>0</v>
      </c>
      <c r="V248" s="101">
        <v>0</v>
      </c>
      <c r="W248" s="101">
        <v>0</v>
      </c>
      <c r="DA248" s="131" t="s">
        <v>2591</v>
      </c>
    </row>
    <row r="249" spans="1:105" ht="12" customHeight="1" x14ac:dyDescent="0.25">
      <c r="A249" s="107" t="s">
        <v>121</v>
      </c>
      <c r="B249" s="104">
        <v>0</v>
      </c>
      <c r="C249" s="104">
        <v>0</v>
      </c>
      <c r="D249" s="104">
        <v>0</v>
      </c>
      <c r="E249" s="104">
        <v>0</v>
      </c>
      <c r="F249" s="104">
        <v>0</v>
      </c>
      <c r="G249" s="104">
        <v>0</v>
      </c>
      <c r="H249" s="104">
        <v>0</v>
      </c>
      <c r="I249" s="104">
        <v>0</v>
      </c>
      <c r="J249" s="104">
        <v>0</v>
      </c>
      <c r="K249" s="104">
        <v>0</v>
      </c>
      <c r="L249" s="104">
        <v>0</v>
      </c>
      <c r="M249" s="104">
        <v>0</v>
      </c>
      <c r="N249" s="104">
        <v>0</v>
      </c>
      <c r="O249" s="104">
        <v>0</v>
      </c>
      <c r="P249" s="104">
        <v>0</v>
      </c>
      <c r="Q249" s="104">
        <v>0</v>
      </c>
      <c r="R249" s="104">
        <v>0</v>
      </c>
      <c r="S249" s="104">
        <v>0</v>
      </c>
      <c r="T249" s="104">
        <v>0</v>
      </c>
      <c r="U249" s="104">
        <v>0</v>
      </c>
      <c r="V249" s="104">
        <v>0</v>
      </c>
      <c r="W249" s="104">
        <v>0</v>
      </c>
      <c r="DA249" s="132" t="s">
        <v>2592</v>
      </c>
    </row>
    <row r="250" spans="1:105" ht="12" customHeight="1" x14ac:dyDescent="0.25">
      <c r="A250" s="108" t="s">
        <v>53</v>
      </c>
      <c r="B250" s="98">
        <v>0</v>
      </c>
      <c r="C250" s="98">
        <v>0</v>
      </c>
      <c r="D250" s="98">
        <v>0</v>
      </c>
      <c r="E250" s="98">
        <v>0</v>
      </c>
      <c r="F250" s="98">
        <v>0</v>
      </c>
      <c r="G250" s="98">
        <v>0</v>
      </c>
      <c r="H250" s="98">
        <v>0</v>
      </c>
      <c r="I250" s="98">
        <v>0</v>
      </c>
      <c r="J250" s="98">
        <v>0</v>
      </c>
      <c r="K250" s="98">
        <v>0</v>
      </c>
      <c r="L250" s="98">
        <v>0</v>
      </c>
      <c r="M250" s="98">
        <v>0</v>
      </c>
      <c r="N250" s="98">
        <v>0</v>
      </c>
      <c r="O250" s="98">
        <v>0</v>
      </c>
      <c r="P250" s="98">
        <v>0</v>
      </c>
      <c r="Q250" s="98">
        <v>0</v>
      </c>
      <c r="R250" s="98">
        <v>0</v>
      </c>
      <c r="S250" s="98">
        <v>0</v>
      </c>
      <c r="T250" s="98">
        <v>0</v>
      </c>
      <c r="U250" s="98">
        <v>0</v>
      </c>
      <c r="V250" s="98">
        <v>0</v>
      </c>
      <c r="W250" s="98">
        <v>0</v>
      </c>
      <c r="DA250" s="63" t="s">
        <v>2593</v>
      </c>
    </row>
    <row r="251" spans="1:105" ht="12" customHeight="1" x14ac:dyDescent="0.25">
      <c r="A251" s="108" t="s">
        <v>52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DA251" s="63" t="s">
        <v>2594</v>
      </c>
    </row>
    <row r="252" spans="1:105" ht="12" customHeight="1" x14ac:dyDescent="0.25">
      <c r="A252" s="121" t="s">
        <v>54</v>
      </c>
      <c r="B252" s="122">
        <v>84.26675395180348</v>
      </c>
      <c r="C252" s="122">
        <v>106.66199158754191</v>
      </c>
      <c r="D252" s="122">
        <v>49.21347344288052</v>
      </c>
      <c r="E252" s="122">
        <v>29.303161138845667</v>
      </c>
      <c r="F252" s="122">
        <v>63.507389215455319</v>
      </c>
      <c r="G252" s="122">
        <v>88.797665986607782</v>
      </c>
      <c r="H252" s="122">
        <v>81.29026662449256</v>
      </c>
      <c r="I252" s="122">
        <v>27.540933169463468</v>
      </c>
      <c r="J252" s="122">
        <v>30.86367585283093</v>
      </c>
      <c r="K252" s="122">
        <v>71.98925112895202</v>
      </c>
      <c r="L252" s="122">
        <v>47.683546546068285</v>
      </c>
      <c r="M252" s="122">
        <v>18.357452000830364</v>
      </c>
      <c r="N252" s="122">
        <v>7.373739611815326</v>
      </c>
      <c r="O252" s="122">
        <v>7.4499502638169632</v>
      </c>
      <c r="P252" s="122">
        <v>9.4441997185504185</v>
      </c>
      <c r="Q252" s="122">
        <v>7.1712107521309401</v>
      </c>
      <c r="R252" s="122">
        <v>6.8493410719858616</v>
      </c>
      <c r="S252" s="122">
        <v>4.3982228462787427</v>
      </c>
      <c r="T252" s="122">
        <v>6.1095280849011289</v>
      </c>
      <c r="U252" s="122">
        <v>6.9370562407794063</v>
      </c>
      <c r="V252" s="122">
        <v>7.3797365139003785</v>
      </c>
      <c r="W252" s="122">
        <v>2.3277291612442648</v>
      </c>
      <c r="DA252" s="130" t="s">
        <v>2595</v>
      </c>
    </row>
    <row r="253" spans="1:105" ht="12" customHeight="1" x14ac:dyDescent="0.25">
      <c r="A253" s="97" t="s">
        <v>51</v>
      </c>
      <c r="B253" s="98">
        <v>0</v>
      </c>
      <c r="C253" s="98">
        <v>0</v>
      </c>
      <c r="D253" s="98">
        <v>0</v>
      </c>
      <c r="E253" s="98">
        <v>0</v>
      </c>
      <c r="F253" s="98">
        <v>0</v>
      </c>
      <c r="G253" s="98">
        <v>0</v>
      </c>
      <c r="H253" s="98">
        <v>0</v>
      </c>
      <c r="I253" s="98">
        <v>0</v>
      </c>
      <c r="J253" s="98">
        <v>0</v>
      </c>
      <c r="K253" s="98">
        <v>0</v>
      </c>
      <c r="L253" s="98">
        <v>0</v>
      </c>
      <c r="M253" s="98">
        <v>0</v>
      </c>
      <c r="N253" s="98">
        <v>0</v>
      </c>
      <c r="O253" s="98">
        <v>0</v>
      </c>
      <c r="P253" s="98">
        <v>0</v>
      </c>
      <c r="Q253" s="98">
        <v>0</v>
      </c>
      <c r="R253" s="98">
        <v>0</v>
      </c>
      <c r="S253" s="98">
        <v>0</v>
      </c>
      <c r="T253" s="98">
        <v>0</v>
      </c>
      <c r="U253" s="98">
        <v>0</v>
      </c>
      <c r="V253" s="98">
        <v>0</v>
      </c>
      <c r="W253" s="98">
        <v>0</v>
      </c>
      <c r="DA253" s="63" t="s">
        <v>2596</v>
      </c>
    </row>
    <row r="254" spans="1:105" ht="12" customHeight="1" x14ac:dyDescent="0.25">
      <c r="A254" s="97" t="s">
        <v>50</v>
      </c>
      <c r="B254" s="98">
        <v>211.21407159348144</v>
      </c>
      <c r="C254" s="98">
        <v>269.11640954395187</v>
      </c>
      <c r="D254" s="98">
        <v>155.05208801582236</v>
      </c>
      <c r="E254" s="98">
        <v>98.477836614153475</v>
      </c>
      <c r="F254" s="98">
        <v>187.32011440861191</v>
      </c>
      <c r="G254" s="98">
        <v>248.93704652655856</v>
      </c>
      <c r="H254" s="98">
        <v>263.76097149436413</v>
      </c>
      <c r="I254" s="98">
        <v>113.80885618557697</v>
      </c>
      <c r="J254" s="98">
        <v>125.79286067290181</v>
      </c>
      <c r="K254" s="98">
        <v>287.95700451580808</v>
      </c>
      <c r="L254" s="98">
        <v>250.96603445299095</v>
      </c>
      <c r="M254" s="98">
        <v>166.79056389325874</v>
      </c>
      <c r="N254" s="98">
        <v>132.72731301267586</v>
      </c>
      <c r="O254" s="98">
        <v>190.5058710318909</v>
      </c>
      <c r="P254" s="98">
        <v>230.43847313263021</v>
      </c>
      <c r="Q254" s="98">
        <v>187.47593823428028</v>
      </c>
      <c r="R254" s="98">
        <v>186.07376578894923</v>
      </c>
      <c r="S254" s="98">
        <v>142.94224250405915</v>
      </c>
      <c r="T254" s="98">
        <v>158.08403919681672</v>
      </c>
      <c r="U254" s="98">
        <v>195.22858277622043</v>
      </c>
      <c r="V254" s="98">
        <v>153.49851948912789</v>
      </c>
      <c r="W254" s="98">
        <v>79.142791482305</v>
      </c>
      <c r="DA254" s="63" t="s">
        <v>2597</v>
      </c>
    </row>
    <row r="255" spans="1:105" ht="12" customHeight="1" x14ac:dyDescent="0.25">
      <c r="A255" s="109" t="s">
        <v>120</v>
      </c>
      <c r="B255" s="33">
        <v>0</v>
      </c>
      <c r="C255" s="33">
        <v>0</v>
      </c>
      <c r="D255" s="33">
        <v>0</v>
      </c>
      <c r="E255" s="33">
        <v>0</v>
      </c>
      <c r="F255" s="33">
        <v>0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3">
        <v>0</v>
      </c>
      <c r="O255" s="33">
        <v>0</v>
      </c>
      <c r="P255" s="33">
        <v>0</v>
      </c>
      <c r="Q255" s="33">
        <v>0</v>
      </c>
      <c r="R255" s="33">
        <v>0</v>
      </c>
      <c r="S255" s="33">
        <v>0</v>
      </c>
      <c r="T255" s="33">
        <v>0</v>
      </c>
      <c r="U255" s="33">
        <v>0</v>
      </c>
      <c r="V255" s="33">
        <v>0</v>
      </c>
      <c r="W255" s="33">
        <v>0</v>
      </c>
      <c r="DA255" s="60" t="s">
        <v>2598</v>
      </c>
    </row>
    <row r="257" spans="1:105" ht="12" customHeight="1" x14ac:dyDescent="0.25">
      <c r="A257" s="116" t="s">
        <v>168</v>
      </c>
      <c r="B257" s="118">
        <f t="shared" ref="B257:Q257" si="117">B258+B261+B263+B273</f>
        <v>194.38607841982238</v>
      </c>
      <c r="C257" s="118">
        <f t="shared" si="117"/>
        <v>185.33547225811603</v>
      </c>
      <c r="D257" s="118">
        <f t="shared" si="117"/>
        <v>183.05401309514369</v>
      </c>
      <c r="E257" s="118">
        <f t="shared" si="117"/>
        <v>170.14432740060818</v>
      </c>
      <c r="F257" s="118">
        <f t="shared" si="117"/>
        <v>184.16094489967418</v>
      </c>
      <c r="G257" s="118">
        <f t="shared" si="117"/>
        <v>213.75852373210796</v>
      </c>
      <c r="H257" s="118">
        <f t="shared" si="117"/>
        <v>198.07022151000905</v>
      </c>
      <c r="I257" s="118">
        <f t="shared" si="117"/>
        <v>178.72439075899854</v>
      </c>
      <c r="J257" s="118">
        <f t="shared" si="117"/>
        <v>172.96860205108771</v>
      </c>
      <c r="K257" s="118">
        <f t="shared" si="117"/>
        <v>181.67608778249652</v>
      </c>
      <c r="L257" s="118">
        <f t="shared" si="117"/>
        <v>195.05691485375368</v>
      </c>
      <c r="M257" s="118">
        <f t="shared" si="117"/>
        <v>169.88870295392547</v>
      </c>
      <c r="N257" s="118">
        <f t="shared" si="117"/>
        <v>138.7536953775199</v>
      </c>
      <c r="O257" s="118">
        <f t="shared" si="117"/>
        <v>177.18488419479667</v>
      </c>
      <c r="P257" s="118">
        <f t="shared" si="117"/>
        <v>143.7852093758062</v>
      </c>
      <c r="Q257" s="118">
        <f t="shared" si="117"/>
        <v>164.35348605648966</v>
      </c>
      <c r="R257" s="118">
        <f t="shared" ref="R257:V257" si="118">R258+R261+R263+R273</f>
        <v>174.5347605474588</v>
      </c>
      <c r="S257" s="118">
        <f t="shared" si="118"/>
        <v>143.99532739322854</v>
      </c>
      <c r="T257" s="118">
        <f t="shared" si="118"/>
        <v>116.98513198161915</v>
      </c>
      <c r="U257" s="118">
        <f t="shared" si="118"/>
        <v>127.58821718627621</v>
      </c>
      <c r="V257" s="118">
        <f t="shared" si="118"/>
        <v>125.58366634828926</v>
      </c>
      <c r="W257" s="118">
        <f t="shared" ref="W257" si="119">W258+W261+W263+W273</f>
        <v>140.81433850480369</v>
      </c>
      <c r="DA257" s="129" t="s">
        <v>2747</v>
      </c>
    </row>
    <row r="258" spans="1:105" ht="12.95" customHeight="1" x14ac:dyDescent="0.25">
      <c r="A258" s="121" t="s">
        <v>57</v>
      </c>
      <c r="B258" s="123">
        <f t="shared" ref="B258:Q258" si="120">SUM(B259:B260)</f>
        <v>174.26179675349363</v>
      </c>
      <c r="C258" s="123">
        <f t="shared" si="120"/>
        <v>165.75833454018297</v>
      </c>
      <c r="D258" s="123">
        <f t="shared" si="120"/>
        <v>164.7839013650966</v>
      </c>
      <c r="E258" s="123">
        <f t="shared" si="120"/>
        <v>152.80518854829228</v>
      </c>
      <c r="F258" s="123">
        <f t="shared" si="120"/>
        <v>165.81576287682455</v>
      </c>
      <c r="G258" s="123">
        <f t="shared" si="120"/>
        <v>195.00890287834503</v>
      </c>
      <c r="H258" s="123">
        <f t="shared" si="120"/>
        <v>180.0787303952352</v>
      </c>
      <c r="I258" s="123">
        <f t="shared" si="120"/>
        <v>163.28671705926402</v>
      </c>
      <c r="J258" s="123">
        <f t="shared" si="120"/>
        <v>157.320772452939</v>
      </c>
      <c r="K258" s="123">
        <f t="shared" si="120"/>
        <v>165.37586228787936</v>
      </c>
      <c r="L258" s="123">
        <f t="shared" si="120"/>
        <v>180.20785766861553</v>
      </c>
      <c r="M258" s="123">
        <f t="shared" si="120"/>
        <v>152.88363579620423</v>
      </c>
      <c r="N258" s="123">
        <f t="shared" si="120"/>
        <v>123.29692357265237</v>
      </c>
      <c r="O258" s="123">
        <f t="shared" si="120"/>
        <v>158.20185179623738</v>
      </c>
      <c r="P258" s="123">
        <f t="shared" si="120"/>
        <v>121.17619225669938</v>
      </c>
      <c r="Q258" s="123">
        <f t="shared" si="120"/>
        <v>149.83146869259824</v>
      </c>
      <c r="R258" s="123">
        <f t="shared" ref="R258:V258" si="121">SUM(R259:R260)</f>
        <v>159.88777937377267</v>
      </c>
      <c r="S258" s="123">
        <f t="shared" si="121"/>
        <v>129.94785150057831</v>
      </c>
      <c r="T258" s="123">
        <f t="shared" si="121"/>
        <v>101.68113846384692</v>
      </c>
      <c r="U258" s="123">
        <f t="shared" si="121"/>
        <v>111.75478562582489</v>
      </c>
      <c r="V258" s="123">
        <f t="shared" si="121"/>
        <v>113.07996842833394</v>
      </c>
      <c r="W258" s="123">
        <f t="shared" ref="W258" si="122">SUM(W259:W260)</f>
        <v>129.15800170219188</v>
      </c>
      <c r="DA258" s="130" t="s">
        <v>2748</v>
      </c>
    </row>
    <row r="259" spans="1:105" ht="12" customHeight="1" x14ac:dyDescent="0.25">
      <c r="A259" s="97" t="s">
        <v>51</v>
      </c>
      <c r="B259" s="99">
        <v>173.16989282104765</v>
      </c>
      <c r="C259" s="99">
        <v>164.74086202763442</v>
      </c>
      <c r="D259" s="99">
        <v>163.79203711604336</v>
      </c>
      <c r="E259" s="99">
        <v>151.9252903194658</v>
      </c>
      <c r="F259" s="99">
        <v>164.84867091574847</v>
      </c>
      <c r="G259" s="99">
        <v>193.89455088431868</v>
      </c>
      <c r="H259" s="99">
        <v>179.08512191073552</v>
      </c>
      <c r="I259" s="99">
        <v>162.37845693307867</v>
      </c>
      <c r="J259" s="99">
        <v>156.45383607246808</v>
      </c>
      <c r="K259" s="99">
        <v>164.46223759255628</v>
      </c>
      <c r="L259" s="99">
        <v>179.19879049011951</v>
      </c>
      <c r="M259" s="99">
        <v>152.00547471314763</v>
      </c>
      <c r="N259" s="99">
        <v>122.58571818704034</v>
      </c>
      <c r="O259" s="99">
        <v>157.26393857832019</v>
      </c>
      <c r="P259" s="99">
        <v>120.45592732616073</v>
      </c>
      <c r="Q259" s="99">
        <v>148.95976292547019</v>
      </c>
      <c r="R259" s="99">
        <v>158.96279741490318</v>
      </c>
      <c r="S259" s="99">
        <v>129.20772180934017</v>
      </c>
      <c r="T259" s="99">
        <v>101.09772496318421</v>
      </c>
      <c r="U259" s="99">
        <v>111.10658582610566</v>
      </c>
      <c r="V259" s="99">
        <v>112.43290161486416</v>
      </c>
      <c r="W259" s="99">
        <v>128.40999590192155</v>
      </c>
      <c r="DA259" s="63" t="s">
        <v>2749</v>
      </c>
    </row>
    <row r="260" spans="1:105" ht="12" customHeight="1" x14ac:dyDescent="0.25">
      <c r="A260" s="97" t="s">
        <v>53</v>
      </c>
      <c r="B260" s="99">
        <v>1.0919039324459729</v>
      </c>
      <c r="C260" s="99">
        <v>1.017472512548556</v>
      </c>
      <c r="D260" s="99">
        <v>0.99186424905322601</v>
      </c>
      <c r="E260" s="99">
        <v>0.87989822882648927</v>
      </c>
      <c r="F260" s="99">
        <v>0.96709196107607009</v>
      </c>
      <c r="G260" s="99">
        <v>1.1143519940263549</v>
      </c>
      <c r="H260" s="99">
        <v>0.9936084844996742</v>
      </c>
      <c r="I260" s="99">
        <v>0.90826012618536323</v>
      </c>
      <c r="J260" s="99">
        <v>0.86693638047092703</v>
      </c>
      <c r="K260" s="99">
        <v>0.91362469532309254</v>
      </c>
      <c r="L260" s="99">
        <v>1.0090671784960137</v>
      </c>
      <c r="M260" s="99">
        <v>0.87816108305658869</v>
      </c>
      <c r="N260" s="99">
        <v>0.71120538561203017</v>
      </c>
      <c r="O260" s="99">
        <v>0.93791321791718718</v>
      </c>
      <c r="P260" s="99">
        <v>0.7202649305386446</v>
      </c>
      <c r="Q260" s="99">
        <v>0.87170576712805969</v>
      </c>
      <c r="R260" s="99">
        <v>0.9249819588694882</v>
      </c>
      <c r="S260" s="99">
        <v>0.74012969123814087</v>
      </c>
      <c r="T260" s="99">
        <v>0.58341350066272002</v>
      </c>
      <c r="U260" s="99">
        <v>0.64819979971923025</v>
      </c>
      <c r="V260" s="99">
        <v>0.64706681346977069</v>
      </c>
      <c r="W260" s="99">
        <v>0.74800580027033881</v>
      </c>
      <c r="DA260" s="63" t="s">
        <v>2750</v>
      </c>
    </row>
    <row r="261" spans="1:105" ht="12.95" customHeight="1" x14ac:dyDescent="0.25">
      <c r="A261" s="121" t="s">
        <v>92</v>
      </c>
      <c r="B261" s="123">
        <f t="shared" ref="B261:W261" si="123">B262</f>
        <v>0.27091088690107035</v>
      </c>
      <c r="C261" s="123">
        <f t="shared" si="123"/>
        <v>0.31915708041708263</v>
      </c>
      <c r="D261" s="123">
        <f t="shared" si="123"/>
        <v>0.4267405871025266</v>
      </c>
      <c r="E261" s="123">
        <f t="shared" si="123"/>
        <v>0.95177361269541227</v>
      </c>
      <c r="F261" s="123">
        <f t="shared" si="123"/>
        <v>0.36075751400173561</v>
      </c>
      <c r="G261" s="123">
        <f t="shared" si="123"/>
        <v>0.34823659049483241</v>
      </c>
      <c r="H261" s="123">
        <f t="shared" si="123"/>
        <v>0.35375840494241012</v>
      </c>
      <c r="I261" s="123">
        <f t="shared" si="123"/>
        <v>0.12120881334876346</v>
      </c>
      <c r="J261" s="123">
        <f t="shared" si="123"/>
        <v>9.5496001722621945E-2</v>
      </c>
      <c r="K261" s="123">
        <f t="shared" si="123"/>
        <v>5.4372624973913493E-2</v>
      </c>
      <c r="L261" s="123">
        <f t="shared" si="123"/>
        <v>0.21200541890631089</v>
      </c>
      <c r="M261" s="123">
        <f t="shared" si="123"/>
        <v>0.47191021035994507</v>
      </c>
      <c r="N261" s="123">
        <f t="shared" si="123"/>
        <v>0.62777416353632454</v>
      </c>
      <c r="O261" s="123">
        <f t="shared" si="123"/>
        <v>0.7166849041810559</v>
      </c>
      <c r="P261" s="123">
        <f t="shared" si="123"/>
        <v>0.8679887370890873</v>
      </c>
      <c r="Q261" s="123">
        <f t="shared" si="123"/>
        <v>0.96112737455421682</v>
      </c>
      <c r="R261" s="123">
        <f t="shared" si="123"/>
        <v>0.98211702470169948</v>
      </c>
      <c r="S261" s="123">
        <f t="shared" si="123"/>
        <v>0.88013249705499252</v>
      </c>
      <c r="T261" s="123">
        <f t="shared" si="123"/>
        <v>0.89120510306352907</v>
      </c>
      <c r="U261" s="123">
        <f t="shared" si="123"/>
        <v>0.72524199116101784</v>
      </c>
      <c r="V261" s="123">
        <f t="shared" si="123"/>
        <v>0.43213385227755818</v>
      </c>
      <c r="W261" s="123">
        <f t="shared" si="123"/>
        <v>0.23700041338843927</v>
      </c>
      <c r="DA261" s="130" t="s">
        <v>2751</v>
      </c>
    </row>
    <row r="262" spans="1:105" ht="12" customHeight="1" x14ac:dyDescent="0.25">
      <c r="A262" s="97" t="s">
        <v>53</v>
      </c>
      <c r="B262" s="99">
        <f>RES_hhdet_fecs!B8</f>
        <v>0.27091088690107035</v>
      </c>
      <c r="C262" s="99">
        <f>RES_hhdet_fecs!C8</f>
        <v>0.31915708041708263</v>
      </c>
      <c r="D262" s="99">
        <f>RES_hhdet_fecs!D8</f>
        <v>0.4267405871025266</v>
      </c>
      <c r="E262" s="99">
        <f>RES_hhdet_fecs!E8</f>
        <v>0.95177361269541227</v>
      </c>
      <c r="F262" s="99">
        <f>RES_hhdet_fecs!F8</f>
        <v>0.36075751400173561</v>
      </c>
      <c r="G262" s="99">
        <f>RES_hhdet_fecs!G8</f>
        <v>0.34823659049483241</v>
      </c>
      <c r="H262" s="99">
        <f>RES_hhdet_fecs!H8</f>
        <v>0.35375840494241012</v>
      </c>
      <c r="I262" s="99">
        <f>RES_hhdet_fecs!I8</f>
        <v>0.12120881334876346</v>
      </c>
      <c r="J262" s="99">
        <f>RES_hhdet_fecs!J8</f>
        <v>9.5496001722621945E-2</v>
      </c>
      <c r="K262" s="99">
        <f>RES_hhdet_fecs!K8</f>
        <v>5.4372624973913493E-2</v>
      </c>
      <c r="L262" s="99">
        <f>RES_hhdet_fecs!L8</f>
        <v>0.21200541890631089</v>
      </c>
      <c r="M262" s="99">
        <f>RES_hhdet_fecs!M8</f>
        <v>0.47191021035994507</v>
      </c>
      <c r="N262" s="99">
        <f>RES_hhdet_fecs!N8</f>
        <v>0.62777416353632454</v>
      </c>
      <c r="O262" s="99">
        <f>RES_hhdet_fecs!O8</f>
        <v>0.7166849041810559</v>
      </c>
      <c r="P262" s="99">
        <f>RES_hhdet_fecs!P8</f>
        <v>0.8679887370890873</v>
      </c>
      <c r="Q262" s="99">
        <f>RES_hhdet_fecs!Q8</f>
        <v>0.96112737455421682</v>
      </c>
      <c r="R262" s="99">
        <f>RES_hhdet_fecs!R8</f>
        <v>0.98211702470169948</v>
      </c>
      <c r="S262" s="99">
        <f>RES_hhdet_fecs!S8</f>
        <v>0.88013249705499252</v>
      </c>
      <c r="T262" s="99">
        <f>RES_hhdet_fecs!T8</f>
        <v>0.89120510306352907</v>
      </c>
      <c r="U262" s="99">
        <f>RES_hhdet_fecs!U8</f>
        <v>0.72524199116101784</v>
      </c>
      <c r="V262" s="99">
        <f>RES_hhdet_fecs!V8</f>
        <v>0.43213385227755818</v>
      </c>
      <c r="W262" s="99">
        <f>RES_hhdet_fecs!W8</f>
        <v>0.23700041338843927</v>
      </c>
      <c r="DA262" s="63" t="s">
        <v>2752</v>
      </c>
    </row>
    <row r="263" spans="1:105" ht="12" customHeight="1" x14ac:dyDescent="0.25">
      <c r="A263" s="121" t="s">
        <v>55</v>
      </c>
      <c r="B263" s="123">
        <v>13.381568872234075</v>
      </c>
      <c r="C263" s="123">
        <v>12.430276987836862</v>
      </c>
      <c r="D263" s="123">
        <v>12.26851670986254</v>
      </c>
      <c r="E263" s="123">
        <v>11.548703057163863</v>
      </c>
      <c r="F263" s="123">
        <v>12.20195183840884</v>
      </c>
      <c r="G263" s="123">
        <v>11.992752364708036</v>
      </c>
      <c r="H263" s="123">
        <v>11.320183370243651</v>
      </c>
      <c r="I263" s="123">
        <v>10.327080665615734</v>
      </c>
      <c r="J263" s="123">
        <v>10.25548291957011</v>
      </c>
      <c r="K263" s="123">
        <v>9.7771438641287816</v>
      </c>
      <c r="L263" s="123">
        <v>9.2659677476772284</v>
      </c>
      <c r="M263" s="123">
        <v>10.368995174710415</v>
      </c>
      <c r="N263" s="123">
        <v>8.7124462269892522</v>
      </c>
      <c r="O263" s="123">
        <v>11.992360815901366</v>
      </c>
      <c r="P263" s="123">
        <v>15.121420311636919</v>
      </c>
      <c r="Q263" s="123">
        <v>8.9753742018737981</v>
      </c>
      <c r="R263" s="123">
        <v>9.0086082102030325</v>
      </c>
      <c r="S263" s="123">
        <v>9.1171096858949205</v>
      </c>
      <c r="T263" s="123">
        <v>9.7156479021260402</v>
      </c>
      <c r="U263" s="123">
        <v>10.043173663724643</v>
      </c>
      <c r="V263" s="123">
        <v>9.0562443339377339</v>
      </c>
      <c r="W263" s="123">
        <v>8.9664119093003354</v>
      </c>
      <c r="DA263" s="130" t="s">
        <v>2753</v>
      </c>
    </row>
    <row r="264" spans="1:105" ht="12" customHeight="1" x14ac:dyDescent="0.25">
      <c r="A264" s="97" t="s">
        <v>143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2754</v>
      </c>
    </row>
    <row r="265" spans="1:105" ht="12" customHeight="1" x14ac:dyDescent="0.25">
      <c r="A265" s="97" t="s">
        <v>124</v>
      </c>
      <c r="B265" s="99">
        <v>15.080642948268178</v>
      </c>
      <c r="C265" s="99">
        <v>14.697215543595698</v>
      </c>
      <c r="D265" s="99">
        <v>10.996343203161697</v>
      </c>
      <c r="E265" s="99">
        <v>4.8386022570091498</v>
      </c>
      <c r="F265" s="99">
        <v>11.297291345127185</v>
      </c>
      <c r="G265" s="99">
        <v>16.260353824401182</v>
      </c>
      <c r="H265" s="99">
        <v>16.45909724930312</v>
      </c>
      <c r="I265" s="99">
        <v>6.9969706626719637</v>
      </c>
      <c r="J265" s="99">
        <v>6.1049621079248126</v>
      </c>
      <c r="K265" s="99">
        <v>15.73982162948373</v>
      </c>
      <c r="L265" s="99">
        <v>17.092375871167206</v>
      </c>
      <c r="M265" s="99">
        <v>8.7120545070272311</v>
      </c>
      <c r="N265" s="99">
        <v>0</v>
      </c>
      <c r="O265" s="99">
        <v>0</v>
      </c>
      <c r="P265" s="99">
        <v>0</v>
      </c>
      <c r="Q265" s="99">
        <v>0</v>
      </c>
      <c r="R265" s="99">
        <v>0</v>
      </c>
      <c r="S265" s="99">
        <v>0</v>
      </c>
      <c r="T265" s="99">
        <v>0</v>
      </c>
      <c r="U265" s="99">
        <v>0</v>
      </c>
      <c r="V265" s="99">
        <v>0</v>
      </c>
      <c r="W265" s="99">
        <v>0</v>
      </c>
      <c r="DA265" s="63" t="s">
        <v>2755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2756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DA267" s="131" t="s">
        <v>2757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2758</v>
      </c>
    </row>
    <row r="269" spans="1:105" ht="12" customHeight="1" x14ac:dyDescent="0.25">
      <c r="A269" s="106" t="s">
        <v>122</v>
      </c>
      <c r="B269" s="102">
        <v>13.154526668241266</v>
      </c>
      <c r="C269" s="102">
        <v>12.15891752083302</v>
      </c>
      <c r="D269" s="102">
        <v>12.377409267204193</v>
      </c>
      <c r="E269" s="102">
        <v>12.226150234694609</v>
      </c>
      <c r="F269" s="102">
        <v>12.340469745930751</v>
      </c>
      <c r="G269" s="102">
        <v>11.70103765849203</v>
      </c>
      <c r="H269" s="102">
        <v>11.008706606531641</v>
      </c>
      <c r="I269" s="102">
        <v>10.982472465533032</v>
      </c>
      <c r="J269" s="102">
        <v>11.058622280835127</v>
      </c>
      <c r="K269" s="102">
        <v>10.05788421812459</v>
      </c>
      <c r="L269" s="102">
        <v>9.492533168292038</v>
      </c>
      <c r="M269" s="102">
        <v>11.242707203945598</v>
      </c>
      <c r="N269" s="102">
        <v>9.5188483206816485</v>
      </c>
      <c r="O269" s="102">
        <v>12.858620319611301</v>
      </c>
      <c r="P269" s="102">
        <v>16.007950053142725</v>
      </c>
      <c r="Q269" s="102">
        <v>9.7812503370716559</v>
      </c>
      <c r="R269" s="102">
        <v>9.8389580257220555</v>
      </c>
      <c r="S269" s="102">
        <v>10.010161979093867</v>
      </c>
      <c r="T269" s="102">
        <v>10.641701004733727</v>
      </c>
      <c r="U269" s="102">
        <v>10.741435819599319</v>
      </c>
      <c r="V269" s="102">
        <v>9.9198245443676676</v>
      </c>
      <c r="W269" s="102">
        <v>9.7288727152919776</v>
      </c>
      <c r="DA269" s="131" t="s">
        <v>2759</v>
      </c>
    </row>
    <row r="270" spans="1:105" ht="12" customHeight="1" x14ac:dyDescent="0.25">
      <c r="A270" s="107" t="s">
        <v>121</v>
      </c>
      <c r="B270" s="105">
        <v>0</v>
      </c>
      <c r="C270" s="105">
        <v>9.9515682592033414</v>
      </c>
      <c r="D270" s="105">
        <v>10.142260739169275</v>
      </c>
      <c r="E270" s="105">
        <v>10.019116428072772</v>
      </c>
      <c r="F270" s="105">
        <v>10.174915556420364</v>
      </c>
      <c r="G270" s="105">
        <v>9.7440347376146708</v>
      </c>
      <c r="H270" s="105">
        <v>9.2629331197001701</v>
      </c>
      <c r="I270" s="105">
        <v>9.3244556445879692</v>
      </c>
      <c r="J270" s="105">
        <v>9.3867174368176105</v>
      </c>
      <c r="K270" s="105">
        <v>8.3984147454338487</v>
      </c>
      <c r="L270" s="105">
        <v>7.9151975512254724</v>
      </c>
      <c r="M270" s="105">
        <v>9.5192980754015242</v>
      </c>
      <c r="N270" s="105">
        <v>7.9998118186099259</v>
      </c>
      <c r="O270" s="105">
        <v>11.20904105190834</v>
      </c>
      <c r="P270" s="105">
        <v>14.185085528473483</v>
      </c>
      <c r="Q270" s="105">
        <v>8.212363818548166</v>
      </c>
      <c r="R270" s="105">
        <v>8.2372181448983799</v>
      </c>
      <c r="S270" s="105">
        <v>8.3633988852518399</v>
      </c>
      <c r="T270" s="105">
        <v>9.0704469699813384</v>
      </c>
      <c r="U270" s="105">
        <v>9.3519646609396094</v>
      </c>
      <c r="V270" s="105">
        <v>8.6275606323574063</v>
      </c>
      <c r="W270" s="105">
        <v>8.6738397395593587</v>
      </c>
      <c r="DA270" s="132" t="s">
        <v>2760</v>
      </c>
    </row>
    <row r="271" spans="1:105" ht="12" customHeight="1" x14ac:dyDescent="0.25">
      <c r="A271" s="108" t="s">
        <v>53</v>
      </c>
      <c r="B271" s="99">
        <v>0</v>
      </c>
      <c r="C271" s="99">
        <v>5.8496260379977221</v>
      </c>
      <c r="D271" s="99">
        <v>5.9819545174098829</v>
      </c>
      <c r="E271" s="99">
        <v>5.8975111137211895</v>
      </c>
      <c r="F271" s="99">
        <v>6.0461779502553155</v>
      </c>
      <c r="G271" s="99">
        <v>5.774333480701646</v>
      </c>
      <c r="H271" s="99">
        <v>5.374087926983937</v>
      </c>
      <c r="I271" s="99">
        <v>5.469437662157004</v>
      </c>
      <c r="J271" s="99">
        <v>5.4939293934825733</v>
      </c>
      <c r="K271" s="99">
        <v>4.6639543685547027</v>
      </c>
      <c r="L271" s="99">
        <v>4.2826476101904234</v>
      </c>
      <c r="M271" s="99">
        <v>5.4685893811156197</v>
      </c>
      <c r="N271" s="99">
        <v>4.3295065871635501</v>
      </c>
      <c r="O271" s="99">
        <v>6.9508220441085244</v>
      </c>
      <c r="P271" s="99">
        <v>9.3835083798098378</v>
      </c>
      <c r="Q271" s="99">
        <v>4.1330165659617206</v>
      </c>
      <c r="R271" s="99">
        <v>4.0748116656506124</v>
      </c>
      <c r="S271" s="99">
        <v>4.1210413346031123</v>
      </c>
      <c r="T271" s="99">
        <v>4.9859146393919778</v>
      </c>
      <c r="U271" s="99">
        <v>5.0586364854123804</v>
      </c>
      <c r="V271" s="99">
        <v>4.6618394056058312</v>
      </c>
      <c r="W271" s="99">
        <v>4.8441250994266793</v>
      </c>
      <c r="DA271" s="63" t="s">
        <v>2761</v>
      </c>
    </row>
    <row r="272" spans="1:105" ht="12" customHeight="1" x14ac:dyDescent="0.25">
      <c r="A272" s="108" t="s">
        <v>52</v>
      </c>
      <c r="B272" s="99">
        <v>0</v>
      </c>
      <c r="C272" s="99">
        <v>4.1019422212056211</v>
      </c>
      <c r="D272" s="99">
        <v>4.1603062217593925</v>
      </c>
      <c r="E272" s="99">
        <v>4.1216053143515827</v>
      </c>
      <c r="F272" s="99">
        <v>4.1287376061650489</v>
      </c>
      <c r="G272" s="99">
        <v>3.9697012569130257</v>
      </c>
      <c r="H272" s="99">
        <v>3.8888451927162326</v>
      </c>
      <c r="I272" s="99">
        <v>3.8550179824309647</v>
      </c>
      <c r="J272" s="99">
        <v>3.8927880433350386</v>
      </c>
      <c r="K272" s="99">
        <v>3.7344603768791447</v>
      </c>
      <c r="L272" s="99">
        <v>3.632549941035049</v>
      </c>
      <c r="M272" s="99">
        <v>4.0507086942859027</v>
      </c>
      <c r="N272" s="99">
        <v>3.6703052314463762</v>
      </c>
      <c r="O272" s="99">
        <v>4.2582190077998154</v>
      </c>
      <c r="P272" s="99">
        <v>4.8015771486636476</v>
      </c>
      <c r="Q272" s="99">
        <v>4.0793472525864463</v>
      </c>
      <c r="R272" s="99">
        <v>4.1624064792477657</v>
      </c>
      <c r="S272" s="99">
        <v>4.2423575506487285</v>
      </c>
      <c r="T272" s="99">
        <v>4.0845323305893624</v>
      </c>
      <c r="U272" s="99">
        <v>4.2933281755272272</v>
      </c>
      <c r="V272" s="99">
        <v>3.9657212267515747</v>
      </c>
      <c r="W272" s="99">
        <v>3.8297146401326798</v>
      </c>
      <c r="DA272" s="63" t="s">
        <v>2762</v>
      </c>
    </row>
    <row r="273" spans="1:105" ht="12" customHeight="1" x14ac:dyDescent="0.25">
      <c r="A273" s="121" t="s">
        <v>54</v>
      </c>
      <c r="B273" s="123">
        <v>6.4718019071936039</v>
      </c>
      <c r="C273" s="123">
        <v>6.8277036496791075</v>
      </c>
      <c r="D273" s="123">
        <v>5.5748544330820184</v>
      </c>
      <c r="E273" s="123">
        <v>4.8386621824566358</v>
      </c>
      <c r="F273" s="123">
        <v>5.7824726704390743</v>
      </c>
      <c r="G273" s="123">
        <v>6.4086318985600919</v>
      </c>
      <c r="H273" s="123">
        <v>6.3175493395877966</v>
      </c>
      <c r="I273" s="123">
        <v>4.989384220770015</v>
      </c>
      <c r="J273" s="123">
        <v>5.2968506768560015</v>
      </c>
      <c r="K273" s="123">
        <v>6.4687090055144596</v>
      </c>
      <c r="L273" s="123">
        <v>5.3710840185546314</v>
      </c>
      <c r="M273" s="123">
        <v>6.1641617726508899</v>
      </c>
      <c r="N273" s="123">
        <v>6.1165514143419477</v>
      </c>
      <c r="O273" s="123">
        <v>6.2739866784768692</v>
      </c>
      <c r="P273" s="123">
        <v>6.6196080703808322</v>
      </c>
      <c r="Q273" s="123">
        <v>4.585515787463418</v>
      </c>
      <c r="R273" s="123">
        <v>4.6562559387814</v>
      </c>
      <c r="S273" s="123">
        <v>4.0502337097002972</v>
      </c>
      <c r="T273" s="123">
        <v>4.6971405125826671</v>
      </c>
      <c r="U273" s="123">
        <v>5.0650159055656632</v>
      </c>
      <c r="V273" s="123">
        <v>3.0153197337400286</v>
      </c>
      <c r="W273" s="123">
        <v>2.4529244799230132</v>
      </c>
      <c r="DA273" s="130" t="s">
        <v>2763</v>
      </c>
    </row>
    <row r="274" spans="1:105" ht="12" customHeight="1" x14ac:dyDescent="0.25">
      <c r="A274" s="97" t="s">
        <v>51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2764</v>
      </c>
    </row>
    <row r="275" spans="1:105" ht="12" customHeight="1" x14ac:dyDescent="0.25">
      <c r="A275" s="97" t="s">
        <v>50</v>
      </c>
      <c r="B275" s="99">
        <v>7.0306975618746517</v>
      </c>
      <c r="C275" s="99">
        <v>8.9751500389726608</v>
      </c>
      <c r="D275" s="99">
        <v>5.1794632890862502</v>
      </c>
      <c r="E275" s="99">
        <v>3.2943188848653544</v>
      </c>
      <c r="F275" s="99">
        <v>6.2740200528354686</v>
      </c>
      <c r="G275" s="99">
        <v>8.3466200624600475</v>
      </c>
      <c r="H275" s="99">
        <v>8.8553086554410623</v>
      </c>
      <c r="I275" s="99">
        <v>3.8234056278163591</v>
      </c>
      <c r="J275" s="99">
        <v>4.2281795434323506</v>
      </c>
      <c r="K275" s="99">
        <v>9.6806094856420923</v>
      </c>
      <c r="L275" s="99">
        <v>8.4377849386107666</v>
      </c>
      <c r="M275" s="99">
        <v>5.6060072287881173</v>
      </c>
      <c r="N275" s="99">
        <v>4.4568267359906768</v>
      </c>
      <c r="O275" s="99">
        <v>6.3934927854115191</v>
      </c>
      <c r="P275" s="99">
        <v>7.7242056150044149</v>
      </c>
      <c r="Q275" s="99">
        <v>6.2780725347537256</v>
      </c>
      <c r="R275" s="99">
        <v>6.2223533361270764</v>
      </c>
      <c r="S275" s="99">
        <v>4.7740057299862162</v>
      </c>
      <c r="T275" s="99">
        <v>5.2728354425057038</v>
      </c>
      <c r="U275" s="99">
        <v>6.5045803314509492</v>
      </c>
      <c r="V275" s="99">
        <v>5.1058544623457136</v>
      </c>
      <c r="W275" s="99">
        <v>2.6290586241692266</v>
      </c>
      <c r="DA275" s="63" t="s">
        <v>2765</v>
      </c>
    </row>
    <row r="276" spans="1:105" ht="12" customHeight="1" x14ac:dyDescent="0.25">
      <c r="A276" s="109" t="s">
        <v>120</v>
      </c>
      <c r="B276" s="110">
        <v>6.1008108260691136</v>
      </c>
      <c r="C276" s="110">
        <v>5.4177641011530371</v>
      </c>
      <c r="D276" s="110">
        <v>5.7587057773489585</v>
      </c>
      <c r="E276" s="110">
        <v>5.4928631626862758</v>
      </c>
      <c r="F276" s="110">
        <v>5.5303427630892008</v>
      </c>
      <c r="G276" s="110">
        <v>5.3340128692885509</v>
      </c>
      <c r="H276" s="110">
        <v>5.1869835780228328</v>
      </c>
      <c r="I276" s="110">
        <v>5.3616215180509945</v>
      </c>
      <c r="J276" s="110">
        <v>5.6443004049641843</v>
      </c>
      <c r="K276" s="110">
        <v>5.3980755121385817</v>
      </c>
      <c r="L276" s="110">
        <v>4.6517344200229447</v>
      </c>
      <c r="M276" s="110">
        <v>6.2331914865561799</v>
      </c>
      <c r="N276" s="110">
        <v>6.2141822777743752</v>
      </c>
      <c r="O276" s="110">
        <v>6.2691230578458077</v>
      </c>
      <c r="P276" s="110">
        <v>6.5724030471063202</v>
      </c>
      <c r="Q276" s="110">
        <v>4.5181981895598247</v>
      </c>
      <c r="R276" s="110">
        <v>4.5964050828318843</v>
      </c>
      <c r="S276" s="110">
        <v>4.0272568201674099</v>
      </c>
      <c r="T276" s="110">
        <v>4.6739969978118916</v>
      </c>
      <c r="U276" s="110">
        <v>5.0119793214541009</v>
      </c>
      <c r="V276" s="110">
        <v>2.9097371716892368</v>
      </c>
      <c r="W276" s="110">
        <v>2.4475870816125211</v>
      </c>
      <c r="DA276" s="60" t="s">
        <v>2766</v>
      </c>
    </row>
    <row r="277" spans="1:105" s="2" customFormat="1" ht="12" customHeight="1" x14ac:dyDescent="0.25">
      <c r="DA277" s="9"/>
    </row>
    <row r="278" spans="1:105" ht="12" customHeight="1" x14ac:dyDescent="0.25">
      <c r="A278" s="116" t="s">
        <v>63</v>
      </c>
      <c r="B278" s="118">
        <f t="shared" ref="B278:Q278" si="124">B279+B282+B284+B294</f>
        <v>124.14415107494095</v>
      </c>
      <c r="C278" s="118">
        <f t="shared" si="124"/>
        <v>118.40929611405603</v>
      </c>
      <c r="D278" s="118">
        <f t="shared" si="124"/>
        <v>117.30627378957855</v>
      </c>
      <c r="E278" s="118">
        <f t="shared" si="124"/>
        <v>109.86418627074126</v>
      </c>
      <c r="F278" s="118">
        <f t="shared" si="124"/>
        <v>117.95857412354738</v>
      </c>
      <c r="G278" s="118">
        <f t="shared" si="124"/>
        <v>136.76652573134024</v>
      </c>
      <c r="H278" s="118">
        <f t="shared" si="124"/>
        <v>127.08926327080468</v>
      </c>
      <c r="I278" s="118">
        <f t="shared" si="124"/>
        <v>114.79537709106198</v>
      </c>
      <c r="J278" s="118">
        <f t="shared" si="124"/>
        <v>111.16318511961362</v>
      </c>
      <c r="K278" s="118">
        <f t="shared" si="124"/>
        <v>118.87944098741191</v>
      </c>
      <c r="L278" s="118">
        <f t="shared" si="124"/>
        <v>131.91134686460174</v>
      </c>
      <c r="M278" s="118">
        <f t="shared" si="124"/>
        <v>119.66637721398988</v>
      </c>
      <c r="N278" s="118">
        <f t="shared" si="124"/>
        <v>101.48841042882427</v>
      </c>
      <c r="O278" s="118">
        <f t="shared" si="124"/>
        <v>132.62457649528378</v>
      </c>
      <c r="P278" s="118">
        <f t="shared" si="124"/>
        <v>108.68349521491868</v>
      </c>
      <c r="Q278" s="118">
        <f t="shared" si="124"/>
        <v>124.05059945523561</v>
      </c>
      <c r="R278" s="118">
        <f t="shared" ref="R278:V278" si="125">R279+R282+R284+R294</f>
        <v>131.68332419512473</v>
      </c>
      <c r="S278" s="118">
        <f t="shared" si="125"/>
        <v>109.08152989083507</v>
      </c>
      <c r="T278" s="118">
        <f t="shared" si="125"/>
        <v>89.510473968157399</v>
      </c>
      <c r="U278" s="118">
        <f t="shared" si="125"/>
        <v>97.072276162968038</v>
      </c>
      <c r="V278" s="118">
        <f t="shared" si="125"/>
        <v>95.437689728328223</v>
      </c>
      <c r="W278" s="118">
        <f t="shared" ref="W278" si="126">W279+W282+W284+W294</f>
        <v>107.95006598523129</v>
      </c>
      <c r="DA278" s="129" t="s">
        <v>2915</v>
      </c>
    </row>
    <row r="279" spans="1:105" ht="12" customHeight="1" x14ac:dyDescent="0.25">
      <c r="A279" s="121" t="s">
        <v>57</v>
      </c>
      <c r="B279" s="123">
        <f t="shared" ref="B279:Q279" si="127">SUM(B280:B281)</f>
        <v>110.28229717704329</v>
      </c>
      <c r="C279" s="123">
        <f t="shared" si="127"/>
        <v>104.89303202935284</v>
      </c>
      <c r="D279" s="123">
        <f t="shared" si="127"/>
        <v>104.26915253331735</v>
      </c>
      <c r="E279" s="123">
        <f t="shared" si="127"/>
        <v>96.674738333767792</v>
      </c>
      <c r="F279" s="123">
        <f t="shared" si="127"/>
        <v>104.9106292002007</v>
      </c>
      <c r="G279" s="123">
        <f t="shared" si="127"/>
        <v>123.37245306545056</v>
      </c>
      <c r="H279" s="123">
        <f t="shared" si="127"/>
        <v>113.91378512223193</v>
      </c>
      <c r="I279" s="123">
        <f t="shared" si="127"/>
        <v>103.29423079428518</v>
      </c>
      <c r="J279" s="123">
        <f t="shared" si="127"/>
        <v>99.517201776386216</v>
      </c>
      <c r="K279" s="123">
        <f t="shared" si="127"/>
        <v>106.83750783692497</v>
      </c>
      <c r="L279" s="123">
        <f t="shared" si="127"/>
        <v>120.37788613716761</v>
      </c>
      <c r="M279" s="123">
        <f t="shared" si="127"/>
        <v>105.51047018167058</v>
      </c>
      <c r="N279" s="123">
        <f t="shared" si="127"/>
        <v>87.850735959275738</v>
      </c>
      <c r="O279" s="123">
        <f t="shared" si="127"/>
        <v>116.03005410974183</v>
      </c>
      <c r="P279" s="123">
        <f t="shared" si="127"/>
        <v>88.949561135171564</v>
      </c>
      <c r="Q279" s="123">
        <f t="shared" si="127"/>
        <v>110.03625269049307</v>
      </c>
      <c r="R279" s="123">
        <f t="shared" ref="R279:V279" si="128">SUM(R280:R281)</f>
        <v>117.45767238071257</v>
      </c>
      <c r="S279" s="123">
        <f t="shared" si="128"/>
        <v>95.500733654105446</v>
      </c>
      <c r="T279" s="123">
        <f t="shared" si="128"/>
        <v>74.778883496316354</v>
      </c>
      <c r="U279" s="123">
        <f t="shared" si="128"/>
        <v>82.198500443131024</v>
      </c>
      <c r="V279" s="123">
        <f t="shared" si="128"/>
        <v>83.733661519155291</v>
      </c>
      <c r="W279" s="123">
        <f t="shared" ref="W279" si="129">SUM(W280:W281)</f>
        <v>97.245658040971279</v>
      </c>
      <c r="DA279" s="130" t="s">
        <v>2916</v>
      </c>
    </row>
    <row r="280" spans="1:105" ht="12" customHeight="1" x14ac:dyDescent="0.25">
      <c r="A280" s="97" t="s">
        <v>51</v>
      </c>
      <c r="B280" s="99">
        <v>109.19039324459732</v>
      </c>
      <c r="C280" s="99">
        <v>103.87555951680429</v>
      </c>
      <c r="D280" s="99">
        <v>103.27728828426413</v>
      </c>
      <c r="E280" s="99">
        <v>95.794840104941301</v>
      </c>
      <c r="F280" s="99">
        <v>103.94353723912464</v>
      </c>
      <c r="G280" s="99">
        <v>122.25810107142421</v>
      </c>
      <c r="H280" s="99">
        <v>112.92017663773225</v>
      </c>
      <c r="I280" s="99">
        <v>102.38597066809982</v>
      </c>
      <c r="J280" s="99">
        <v>98.650265395915284</v>
      </c>
      <c r="K280" s="99">
        <v>105.92388314160188</v>
      </c>
      <c r="L280" s="99">
        <v>119.3688189586716</v>
      </c>
      <c r="M280" s="99">
        <v>104.632309098614</v>
      </c>
      <c r="N280" s="99">
        <v>87.139530573663706</v>
      </c>
      <c r="O280" s="99">
        <v>115.09214089182464</v>
      </c>
      <c r="P280" s="99">
        <v>88.229296204632917</v>
      </c>
      <c r="Q280" s="99">
        <v>109.16454692336501</v>
      </c>
      <c r="R280" s="99">
        <v>116.53269042184307</v>
      </c>
      <c r="S280" s="99">
        <v>94.760603962867307</v>
      </c>
      <c r="T280" s="99">
        <v>74.195469995653639</v>
      </c>
      <c r="U280" s="99">
        <v>81.550300643411788</v>
      </c>
      <c r="V280" s="99">
        <v>83.086594705685513</v>
      </c>
      <c r="W280" s="99">
        <v>96.497652240700944</v>
      </c>
      <c r="DA280" s="63" t="s">
        <v>2917</v>
      </c>
    </row>
    <row r="281" spans="1:105" ht="12" customHeight="1" x14ac:dyDescent="0.25">
      <c r="A281" s="97" t="s">
        <v>53</v>
      </c>
      <c r="B281" s="99">
        <v>1.0919039324459729</v>
      </c>
      <c r="C281" s="99">
        <v>1.017472512548556</v>
      </c>
      <c r="D281" s="99">
        <v>0.99186424905322601</v>
      </c>
      <c r="E281" s="99">
        <v>0.87989822882648927</v>
      </c>
      <c r="F281" s="99">
        <v>0.96709196107607009</v>
      </c>
      <c r="G281" s="99">
        <v>1.1143519940263549</v>
      </c>
      <c r="H281" s="99">
        <v>0.9936084844996742</v>
      </c>
      <c r="I281" s="99">
        <v>0.90826012618536323</v>
      </c>
      <c r="J281" s="99">
        <v>0.86693638047092703</v>
      </c>
      <c r="K281" s="99">
        <v>0.91362469532309254</v>
      </c>
      <c r="L281" s="99">
        <v>1.0090671784960137</v>
      </c>
      <c r="M281" s="99">
        <v>0.87816108305658869</v>
      </c>
      <c r="N281" s="99">
        <v>0.71120538561203017</v>
      </c>
      <c r="O281" s="99">
        <v>0.93791321791718718</v>
      </c>
      <c r="P281" s="99">
        <v>0.7202649305386446</v>
      </c>
      <c r="Q281" s="99">
        <v>0.87170576712805969</v>
      </c>
      <c r="R281" s="99">
        <v>0.9249819588694882</v>
      </c>
      <c r="S281" s="99">
        <v>0.74012969123814087</v>
      </c>
      <c r="T281" s="99">
        <v>0.58341350066272002</v>
      </c>
      <c r="U281" s="99">
        <v>0.64819979971923025</v>
      </c>
      <c r="V281" s="99">
        <v>0.64706681346977069</v>
      </c>
      <c r="W281" s="99">
        <v>0.74800580027033881</v>
      </c>
      <c r="DA281" s="63" t="s">
        <v>2918</v>
      </c>
    </row>
    <row r="282" spans="1:105" ht="12" customHeight="1" x14ac:dyDescent="0.25">
      <c r="A282" s="121" t="s">
        <v>92</v>
      </c>
      <c r="B282" s="123">
        <f t="shared" ref="B282:W282" si="130">B283</f>
        <v>0.50005633701862862</v>
      </c>
      <c r="C282" s="123">
        <f t="shared" si="130"/>
        <v>0.61096657112120267</v>
      </c>
      <c r="D282" s="123">
        <f t="shared" si="130"/>
        <v>0.84448708869819167</v>
      </c>
      <c r="E282" s="123">
        <f t="shared" si="130"/>
        <v>1.9115199645429257</v>
      </c>
      <c r="F282" s="123">
        <f t="shared" si="130"/>
        <v>0.73871604028591109</v>
      </c>
      <c r="G282" s="123">
        <f t="shared" si="130"/>
        <v>0.74170329811029634</v>
      </c>
      <c r="H282" s="123">
        <f t="shared" si="130"/>
        <v>0.80550524066085905</v>
      </c>
      <c r="I282" s="123">
        <f t="shared" si="130"/>
        <v>0.29963365862705571</v>
      </c>
      <c r="J282" s="123">
        <f t="shared" si="130"/>
        <v>0.23651620639981011</v>
      </c>
      <c r="K282" s="123">
        <f t="shared" si="130"/>
        <v>0.15050227707739289</v>
      </c>
      <c r="L282" s="123">
        <f t="shared" si="130"/>
        <v>0.6796636711048758</v>
      </c>
      <c r="M282" s="123">
        <f t="shared" si="130"/>
        <v>1.547372279969093</v>
      </c>
      <c r="N282" s="123">
        <f t="shared" si="130"/>
        <v>2.101233663162307</v>
      </c>
      <c r="O282" s="123">
        <f t="shared" si="130"/>
        <v>2.4396705093312954</v>
      </c>
      <c r="P282" s="123">
        <f t="shared" si="130"/>
        <v>3.0073543234858362</v>
      </c>
      <c r="Q282" s="123">
        <f t="shared" si="130"/>
        <v>3.3545535440860634</v>
      </c>
      <c r="R282" s="123">
        <f t="shared" si="130"/>
        <v>3.4484873886314489</v>
      </c>
      <c r="S282" s="123">
        <f t="shared" si="130"/>
        <v>3.1140644945071054</v>
      </c>
      <c r="T282" s="123">
        <f t="shared" si="130"/>
        <v>3.2073565576384313</v>
      </c>
      <c r="U282" s="123">
        <f t="shared" si="130"/>
        <v>2.6821667115495984</v>
      </c>
      <c r="V282" s="123">
        <f t="shared" si="130"/>
        <v>1.6465951058893487</v>
      </c>
      <c r="W282" s="123">
        <f t="shared" si="130"/>
        <v>0.95398093623048874</v>
      </c>
      <c r="DA282" s="130" t="s">
        <v>2919</v>
      </c>
    </row>
    <row r="283" spans="1:105" ht="12" customHeight="1" x14ac:dyDescent="0.25">
      <c r="A283" s="97" t="s">
        <v>53</v>
      </c>
      <c r="B283" s="99">
        <f>RES_hhdet_tess!B8</f>
        <v>0.50005633701862862</v>
      </c>
      <c r="C283" s="99">
        <f>RES_hhdet_tess!C8</f>
        <v>0.61096657112120267</v>
      </c>
      <c r="D283" s="99">
        <f>RES_hhdet_tess!D8</f>
        <v>0.84448708869819167</v>
      </c>
      <c r="E283" s="99">
        <f>RES_hhdet_tess!E8</f>
        <v>1.9115199645429257</v>
      </c>
      <c r="F283" s="99">
        <f>RES_hhdet_tess!F8</f>
        <v>0.73871604028591109</v>
      </c>
      <c r="G283" s="99">
        <f>RES_hhdet_tess!G8</f>
        <v>0.74170329811029634</v>
      </c>
      <c r="H283" s="99">
        <f>RES_hhdet_tess!H8</f>
        <v>0.80550524066085905</v>
      </c>
      <c r="I283" s="99">
        <f>RES_hhdet_tess!I8</f>
        <v>0.29963365862705571</v>
      </c>
      <c r="J283" s="99">
        <f>RES_hhdet_tess!J8</f>
        <v>0.23651620639981011</v>
      </c>
      <c r="K283" s="99">
        <f>RES_hhdet_tess!K8</f>
        <v>0.15050227707739289</v>
      </c>
      <c r="L283" s="99">
        <f>RES_hhdet_tess!L8</f>
        <v>0.6796636711048758</v>
      </c>
      <c r="M283" s="99">
        <f>RES_hhdet_tess!M8</f>
        <v>1.547372279969093</v>
      </c>
      <c r="N283" s="99">
        <f>RES_hhdet_tess!N8</f>
        <v>2.101233663162307</v>
      </c>
      <c r="O283" s="99">
        <f>RES_hhdet_tess!O8</f>
        <v>2.4396705093312954</v>
      </c>
      <c r="P283" s="99">
        <f>RES_hhdet_tess!P8</f>
        <v>3.0073543234858362</v>
      </c>
      <c r="Q283" s="99">
        <f>RES_hhdet_tess!Q8</f>
        <v>3.3545535440860634</v>
      </c>
      <c r="R283" s="99">
        <f>RES_hhdet_tess!R8</f>
        <v>3.4484873886314489</v>
      </c>
      <c r="S283" s="99">
        <f>RES_hhdet_tess!S8</f>
        <v>3.1140644945071054</v>
      </c>
      <c r="T283" s="99">
        <f>RES_hhdet_tess!T8</f>
        <v>3.2073565576384313</v>
      </c>
      <c r="U283" s="99">
        <f>RES_hhdet_tess!U8</f>
        <v>2.6821667115495984</v>
      </c>
      <c r="V283" s="99">
        <f>RES_hhdet_tess!V8</f>
        <v>1.6465951058893487</v>
      </c>
      <c r="W283" s="99">
        <f>RES_hhdet_tess!W8</f>
        <v>0.95398093623048874</v>
      </c>
      <c r="DA283" s="63" t="s">
        <v>2920</v>
      </c>
    </row>
    <row r="284" spans="1:105" ht="12" customHeight="1" x14ac:dyDescent="0.25">
      <c r="A284" s="121" t="s">
        <v>55</v>
      </c>
      <c r="B284" s="123">
        <v>8.8533140675676929</v>
      </c>
      <c r="C284" s="123">
        <v>8.2344231394838872</v>
      </c>
      <c r="D284" s="123">
        <v>8.1914282021211431</v>
      </c>
      <c r="E284" s="123">
        <v>7.7379138936221015</v>
      </c>
      <c r="F284" s="123">
        <v>8.2109628888362316</v>
      </c>
      <c r="G284" s="123">
        <v>8.1754210336959119</v>
      </c>
      <c r="H284" s="123">
        <v>7.8909326819652383</v>
      </c>
      <c r="I284" s="123">
        <v>7.4573843673428755</v>
      </c>
      <c r="J284" s="123">
        <v>7.4422835851109737</v>
      </c>
      <c r="K284" s="123">
        <v>7.2225392938677864</v>
      </c>
      <c r="L284" s="123">
        <v>6.9027852184930483</v>
      </c>
      <c r="M284" s="123">
        <v>7.8637444366658027</v>
      </c>
      <c r="N284" s="123">
        <v>6.7532997586008428</v>
      </c>
      <c r="O284" s="123">
        <v>9.2277911675765161</v>
      </c>
      <c r="P284" s="123">
        <v>11.531414175838091</v>
      </c>
      <c r="Q284" s="123">
        <v>7.0562428131221422</v>
      </c>
      <c r="R284" s="123">
        <v>7.1086958441837407</v>
      </c>
      <c r="S284" s="123">
        <v>7.2531964245019029</v>
      </c>
      <c r="T284" s="123">
        <v>7.7675116216023126</v>
      </c>
      <c r="U284" s="123">
        <v>8.0763151225658785</v>
      </c>
      <c r="V284" s="123">
        <v>7.5691727837448584</v>
      </c>
      <c r="W284" s="123">
        <v>7.6470048242558288</v>
      </c>
      <c r="DA284" s="130" t="s">
        <v>2921</v>
      </c>
    </row>
    <row r="285" spans="1:105" ht="12" customHeight="1" x14ac:dyDescent="0.25">
      <c r="A285" s="97" t="s">
        <v>143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2922</v>
      </c>
    </row>
    <row r="286" spans="1:105" ht="12" customHeight="1" x14ac:dyDescent="0.25">
      <c r="A286" s="97" t="s">
        <v>124</v>
      </c>
      <c r="B286" s="99">
        <v>9.0347084014413159</v>
      </c>
      <c r="C286" s="99">
        <v>8.804999707573252</v>
      </c>
      <c r="D286" s="99">
        <v>6.5943603115946186</v>
      </c>
      <c r="E286" s="99">
        <v>2.9017229262793323</v>
      </c>
      <c r="F286" s="99">
        <v>6.8080190551508206</v>
      </c>
      <c r="G286" s="99">
        <v>9.9000495658288212</v>
      </c>
      <c r="H286" s="99">
        <v>10.283687325634666</v>
      </c>
      <c r="I286" s="99">
        <v>4.4243551039283782</v>
      </c>
      <c r="J286" s="99">
        <v>3.8633744750040742</v>
      </c>
      <c r="K286" s="99">
        <v>9.9724235862679365</v>
      </c>
      <c r="L286" s="99">
        <v>10.871137247469239</v>
      </c>
      <c r="M286" s="99">
        <v>5.6328888489369024</v>
      </c>
      <c r="N286" s="99">
        <v>0</v>
      </c>
      <c r="O286" s="99">
        <v>0</v>
      </c>
      <c r="P286" s="99">
        <v>0</v>
      </c>
      <c r="Q286" s="99">
        <v>0</v>
      </c>
      <c r="R286" s="99">
        <v>0</v>
      </c>
      <c r="S286" s="99">
        <v>0</v>
      </c>
      <c r="T286" s="99">
        <v>0</v>
      </c>
      <c r="U286" s="99">
        <v>0</v>
      </c>
      <c r="V286" s="99">
        <v>0</v>
      </c>
      <c r="W286" s="99">
        <v>0</v>
      </c>
      <c r="DA286" s="63" t="s">
        <v>2923</v>
      </c>
    </row>
    <row r="287" spans="1:105" ht="12" customHeight="1" x14ac:dyDescent="0.25">
      <c r="A287" s="97" t="s">
        <v>123</v>
      </c>
      <c r="B287" s="99">
        <v>0</v>
      </c>
      <c r="C287" s="99">
        <v>0</v>
      </c>
      <c r="D287" s="99">
        <v>0</v>
      </c>
      <c r="E287" s="99">
        <v>0</v>
      </c>
      <c r="F287" s="99">
        <v>0</v>
      </c>
      <c r="G287" s="99">
        <v>0</v>
      </c>
      <c r="H287" s="99">
        <v>0</v>
      </c>
      <c r="I287" s="99">
        <v>0</v>
      </c>
      <c r="J287" s="99">
        <v>0</v>
      </c>
      <c r="K287" s="99">
        <v>0</v>
      </c>
      <c r="L287" s="99">
        <v>0</v>
      </c>
      <c r="M287" s="99">
        <v>0</v>
      </c>
      <c r="N287" s="99">
        <v>0</v>
      </c>
      <c r="O287" s="99">
        <v>0</v>
      </c>
      <c r="P287" s="99">
        <v>0</v>
      </c>
      <c r="Q287" s="99">
        <v>0</v>
      </c>
      <c r="R287" s="99">
        <v>0</v>
      </c>
      <c r="S287" s="99">
        <v>0</v>
      </c>
      <c r="T287" s="99">
        <v>0</v>
      </c>
      <c r="U287" s="99">
        <v>0</v>
      </c>
      <c r="V287" s="99">
        <v>0</v>
      </c>
      <c r="W287" s="99">
        <v>0</v>
      </c>
      <c r="DA287" s="63" t="s">
        <v>2924</v>
      </c>
    </row>
    <row r="288" spans="1:105" ht="12" customHeight="1" x14ac:dyDescent="0.25">
      <c r="A288" s="100" t="s">
        <v>50</v>
      </c>
      <c r="B288" s="102">
        <v>0</v>
      </c>
      <c r="C288" s="102">
        <v>0</v>
      </c>
      <c r="D288" s="102">
        <v>0</v>
      </c>
      <c r="E288" s="102">
        <v>0</v>
      </c>
      <c r="F288" s="102">
        <v>0</v>
      </c>
      <c r="G288" s="102">
        <v>0</v>
      </c>
      <c r="H288" s="102">
        <v>0</v>
      </c>
      <c r="I288" s="102">
        <v>0</v>
      </c>
      <c r="J288" s="102">
        <v>0</v>
      </c>
      <c r="K288" s="102">
        <v>0</v>
      </c>
      <c r="L288" s="102">
        <v>0</v>
      </c>
      <c r="M288" s="102">
        <v>0</v>
      </c>
      <c r="N288" s="102">
        <v>0</v>
      </c>
      <c r="O288" s="102">
        <v>0</v>
      </c>
      <c r="P288" s="102">
        <v>0</v>
      </c>
      <c r="Q288" s="102">
        <v>0</v>
      </c>
      <c r="R288" s="102">
        <v>0</v>
      </c>
      <c r="S288" s="102">
        <v>0</v>
      </c>
      <c r="T288" s="102">
        <v>0</v>
      </c>
      <c r="U288" s="102">
        <v>0</v>
      </c>
      <c r="V288" s="102">
        <v>0</v>
      </c>
      <c r="W288" s="102">
        <v>0</v>
      </c>
      <c r="DA288" s="131" t="s">
        <v>2925</v>
      </c>
    </row>
    <row r="289" spans="1:105" ht="12" customHeight="1" x14ac:dyDescent="0.25">
      <c r="A289" s="103" t="s">
        <v>52</v>
      </c>
      <c r="B289" s="105">
        <v>0</v>
      </c>
      <c r="C289" s="105">
        <v>0</v>
      </c>
      <c r="D289" s="105">
        <v>0</v>
      </c>
      <c r="E289" s="105">
        <v>0</v>
      </c>
      <c r="F289" s="105">
        <v>0</v>
      </c>
      <c r="G289" s="105">
        <v>0</v>
      </c>
      <c r="H289" s="105">
        <v>0</v>
      </c>
      <c r="I289" s="105">
        <v>0</v>
      </c>
      <c r="J289" s="105">
        <v>0</v>
      </c>
      <c r="K289" s="105">
        <v>0</v>
      </c>
      <c r="L289" s="105">
        <v>0</v>
      </c>
      <c r="M289" s="105">
        <v>0</v>
      </c>
      <c r="N289" s="105">
        <v>0</v>
      </c>
      <c r="O289" s="105">
        <v>0</v>
      </c>
      <c r="P289" s="105">
        <v>0</v>
      </c>
      <c r="Q289" s="105">
        <v>0</v>
      </c>
      <c r="R289" s="105">
        <v>0</v>
      </c>
      <c r="S289" s="105">
        <v>0</v>
      </c>
      <c r="T289" s="105">
        <v>0</v>
      </c>
      <c r="U289" s="105">
        <v>0</v>
      </c>
      <c r="V289" s="105">
        <v>0</v>
      </c>
      <c r="W289" s="105">
        <v>0</v>
      </c>
      <c r="DA289" s="132" t="s">
        <v>2926</v>
      </c>
    </row>
    <row r="290" spans="1:105" ht="12" customHeight="1" x14ac:dyDescent="0.25">
      <c r="A290" s="106" t="s">
        <v>122</v>
      </c>
      <c r="B290" s="102">
        <v>8.8290748834524191</v>
      </c>
      <c r="C290" s="102">
        <v>8.1651688919594019</v>
      </c>
      <c r="D290" s="102">
        <v>8.3165377545187251</v>
      </c>
      <c r="E290" s="102">
        <v>8.2176073225269661</v>
      </c>
      <c r="F290" s="102">
        <v>8.341907302538047</v>
      </c>
      <c r="G290" s="102">
        <v>8.0013644249094504</v>
      </c>
      <c r="H290" s="102">
        <v>7.6487851480495745</v>
      </c>
      <c r="I290" s="102">
        <v>7.6892126366557187</v>
      </c>
      <c r="J290" s="102">
        <v>7.743820470732854</v>
      </c>
      <c r="K290" s="102">
        <v>7.0443061843051522</v>
      </c>
      <c r="L290" s="102">
        <v>6.6724261160009553</v>
      </c>
      <c r="M290" s="102">
        <v>7.936913839092643</v>
      </c>
      <c r="N290" s="102">
        <v>6.7592787880826544</v>
      </c>
      <c r="O290" s="102">
        <v>9.2286537404844484</v>
      </c>
      <c r="P290" s="102">
        <v>11.536185859503194</v>
      </c>
      <c r="Q290" s="102">
        <v>7.0537863813206307</v>
      </c>
      <c r="R290" s="102">
        <v>7.1006649942555287</v>
      </c>
      <c r="S290" s="102">
        <v>7.2408415301971605</v>
      </c>
      <c r="T290" s="102">
        <v>7.7361435672434178</v>
      </c>
      <c r="U290" s="102">
        <v>8.0669052474173828</v>
      </c>
      <c r="V290" s="102">
        <v>7.5591295489232015</v>
      </c>
      <c r="W290" s="102">
        <v>7.6535727593512366</v>
      </c>
      <c r="DA290" s="131" t="s">
        <v>2927</v>
      </c>
    </row>
    <row r="291" spans="1:105" ht="12" customHeight="1" x14ac:dyDescent="0.25">
      <c r="A291" s="107" t="s">
        <v>121</v>
      </c>
      <c r="B291" s="105">
        <v>0</v>
      </c>
      <c r="C291" s="105">
        <v>8.1679673594385456</v>
      </c>
      <c r="D291" s="105">
        <v>8.3217612181092004</v>
      </c>
      <c r="E291" s="105">
        <v>8.224315727611307</v>
      </c>
      <c r="F291" s="105">
        <v>8.3488020790730104</v>
      </c>
      <c r="G291" s="105">
        <v>8.0075555417845941</v>
      </c>
      <c r="H291" s="105">
        <v>7.6511408108342618</v>
      </c>
      <c r="I291" s="105">
        <v>7.6916476680467962</v>
      </c>
      <c r="J291" s="105">
        <v>7.7494315704047754</v>
      </c>
      <c r="K291" s="105">
        <v>7.018610381022655</v>
      </c>
      <c r="L291" s="105">
        <v>6.6542632481022919</v>
      </c>
      <c r="M291" s="105">
        <v>7.9198081292255216</v>
      </c>
      <c r="N291" s="105">
        <v>6.7480159651052869</v>
      </c>
      <c r="O291" s="105">
        <v>9.2270111814363656</v>
      </c>
      <c r="P291" s="105">
        <v>11.526374420056973</v>
      </c>
      <c r="Q291" s="105">
        <v>7.0585685836576166</v>
      </c>
      <c r="R291" s="105">
        <v>7.1161564562472268</v>
      </c>
      <c r="S291" s="105">
        <v>7.2636236048016487</v>
      </c>
      <c r="T291" s="105">
        <v>7.7893664135736715</v>
      </c>
      <c r="U291" s="105">
        <v>8.0856299484704479</v>
      </c>
      <c r="V291" s="105">
        <v>7.5741582744117224</v>
      </c>
      <c r="W291" s="105">
        <v>7.6444845700913113</v>
      </c>
      <c r="DA291" s="132" t="s">
        <v>2928</v>
      </c>
    </row>
    <row r="292" spans="1:105" ht="12" customHeight="1" x14ac:dyDescent="0.25">
      <c r="A292" s="108" t="s">
        <v>53</v>
      </c>
      <c r="B292" s="99">
        <v>0</v>
      </c>
      <c r="C292" s="99">
        <v>4.0660251382329244</v>
      </c>
      <c r="D292" s="99">
        <v>4.1614549963498089</v>
      </c>
      <c r="E292" s="99">
        <v>4.1027104132597234</v>
      </c>
      <c r="F292" s="99">
        <v>4.2200644729079633</v>
      </c>
      <c r="G292" s="99">
        <v>4.0378542848715693</v>
      </c>
      <c r="H292" s="99">
        <v>3.7622956181180296</v>
      </c>
      <c r="I292" s="99">
        <v>3.836629685615832</v>
      </c>
      <c r="J292" s="99">
        <v>3.8566435270697372</v>
      </c>
      <c r="K292" s="99">
        <v>3.2841500041435099</v>
      </c>
      <c r="L292" s="99">
        <v>3.0217133070672437</v>
      </c>
      <c r="M292" s="99">
        <v>3.8690994349396193</v>
      </c>
      <c r="N292" s="99">
        <v>3.0777107336589125</v>
      </c>
      <c r="O292" s="99">
        <v>4.9687921736365483</v>
      </c>
      <c r="P292" s="99">
        <v>6.7247972713933235</v>
      </c>
      <c r="Q292" s="99">
        <v>2.979221331071169</v>
      </c>
      <c r="R292" s="99">
        <v>2.9537499769994615</v>
      </c>
      <c r="S292" s="99">
        <v>3.0212660541529224</v>
      </c>
      <c r="T292" s="99">
        <v>3.7048340829843101</v>
      </c>
      <c r="U292" s="99">
        <v>3.7923017729432202</v>
      </c>
      <c r="V292" s="99">
        <v>3.6084370476601468</v>
      </c>
      <c r="W292" s="99">
        <v>3.814769929958632</v>
      </c>
      <c r="DA292" s="63" t="s">
        <v>2929</v>
      </c>
    </row>
    <row r="293" spans="1:105" ht="12" customHeight="1" x14ac:dyDescent="0.25">
      <c r="A293" s="108" t="s">
        <v>52</v>
      </c>
      <c r="B293" s="99">
        <v>0</v>
      </c>
      <c r="C293" s="99">
        <v>4.1019422212056211</v>
      </c>
      <c r="D293" s="99">
        <v>4.1603062217593925</v>
      </c>
      <c r="E293" s="99">
        <v>4.1216053143515827</v>
      </c>
      <c r="F293" s="99">
        <v>4.1287376061650489</v>
      </c>
      <c r="G293" s="99">
        <v>3.9697012569130257</v>
      </c>
      <c r="H293" s="99">
        <v>3.8888451927162326</v>
      </c>
      <c r="I293" s="99">
        <v>3.8550179824309647</v>
      </c>
      <c r="J293" s="99">
        <v>3.8927880433350386</v>
      </c>
      <c r="K293" s="99">
        <v>3.7344603768791447</v>
      </c>
      <c r="L293" s="99">
        <v>3.632549941035049</v>
      </c>
      <c r="M293" s="99">
        <v>4.0507086942859027</v>
      </c>
      <c r="N293" s="99">
        <v>3.6703052314463762</v>
      </c>
      <c r="O293" s="99">
        <v>4.2582190077998154</v>
      </c>
      <c r="P293" s="99">
        <v>4.8015771486636476</v>
      </c>
      <c r="Q293" s="99">
        <v>4.0793472525864463</v>
      </c>
      <c r="R293" s="99">
        <v>4.1624064792477657</v>
      </c>
      <c r="S293" s="99">
        <v>4.2423575506487285</v>
      </c>
      <c r="T293" s="99">
        <v>4.0845323305893624</v>
      </c>
      <c r="U293" s="99">
        <v>4.2933281755272272</v>
      </c>
      <c r="V293" s="99">
        <v>3.9657212267515747</v>
      </c>
      <c r="W293" s="99">
        <v>3.8297146401326798</v>
      </c>
      <c r="DA293" s="63" t="s">
        <v>2930</v>
      </c>
    </row>
    <row r="294" spans="1:105" ht="12" customHeight="1" x14ac:dyDescent="0.25">
      <c r="A294" s="121" t="s">
        <v>54</v>
      </c>
      <c r="B294" s="123">
        <v>4.5084834933113331</v>
      </c>
      <c r="C294" s="123">
        <v>4.6708743740981244</v>
      </c>
      <c r="D294" s="123">
        <v>4.0012059654418675</v>
      </c>
      <c r="E294" s="123">
        <v>3.5400140788084218</v>
      </c>
      <c r="F294" s="123">
        <v>4.0982659942245379</v>
      </c>
      <c r="G294" s="123">
        <v>4.4769483340834686</v>
      </c>
      <c r="H294" s="123">
        <v>4.4790402259466466</v>
      </c>
      <c r="I294" s="123">
        <v>3.7441282708068475</v>
      </c>
      <c r="J294" s="123">
        <v>3.9671835517166207</v>
      </c>
      <c r="K294" s="123">
        <v>4.6688915795417687</v>
      </c>
      <c r="L294" s="123">
        <v>3.9510118378361945</v>
      </c>
      <c r="M294" s="123">
        <v>4.744790315684396</v>
      </c>
      <c r="N294" s="123">
        <v>4.7831410477853744</v>
      </c>
      <c r="O294" s="123">
        <v>4.9270607086341363</v>
      </c>
      <c r="P294" s="123">
        <v>5.1951655804231809</v>
      </c>
      <c r="Q294" s="123">
        <v>3.6035504075343492</v>
      </c>
      <c r="R294" s="123">
        <v>3.6684685815969811</v>
      </c>
      <c r="S294" s="123">
        <v>3.213535317720615</v>
      </c>
      <c r="T294" s="123">
        <v>3.7567222926002981</v>
      </c>
      <c r="U294" s="123">
        <v>4.1152938857215426</v>
      </c>
      <c r="V294" s="123">
        <v>2.4882603195387265</v>
      </c>
      <c r="W294" s="123">
        <v>2.1034221837736919</v>
      </c>
      <c r="DA294" s="130" t="s">
        <v>2931</v>
      </c>
    </row>
    <row r="295" spans="1:105" ht="12" customHeight="1" x14ac:dyDescent="0.25">
      <c r="A295" s="97" t="s">
        <v>51</v>
      </c>
      <c r="B295" s="99">
        <v>0</v>
      </c>
      <c r="C295" s="99">
        <v>0</v>
      </c>
      <c r="D295" s="99">
        <v>0</v>
      </c>
      <c r="E295" s="99">
        <v>0</v>
      </c>
      <c r="F295" s="99">
        <v>0</v>
      </c>
      <c r="G295" s="99">
        <v>0</v>
      </c>
      <c r="H295" s="99">
        <v>0</v>
      </c>
      <c r="I295" s="99">
        <v>0</v>
      </c>
      <c r="J295" s="99">
        <v>0</v>
      </c>
      <c r="K295" s="99">
        <v>0</v>
      </c>
      <c r="L295" s="99">
        <v>0</v>
      </c>
      <c r="M295" s="99">
        <v>0</v>
      </c>
      <c r="N295" s="99">
        <v>0</v>
      </c>
      <c r="O295" s="99">
        <v>0</v>
      </c>
      <c r="P295" s="99">
        <v>0</v>
      </c>
      <c r="Q295" s="99">
        <v>0</v>
      </c>
      <c r="R295" s="99">
        <v>0</v>
      </c>
      <c r="S295" s="99">
        <v>0</v>
      </c>
      <c r="T295" s="99">
        <v>0</v>
      </c>
      <c r="U295" s="99">
        <v>0</v>
      </c>
      <c r="V295" s="99">
        <v>0</v>
      </c>
      <c r="W295" s="99">
        <v>0</v>
      </c>
      <c r="DA295" s="63" t="s">
        <v>2932</v>
      </c>
    </row>
    <row r="296" spans="1:105" ht="12" customHeight="1" x14ac:dyDescent="0.25">
      <c r="A296" s="97" t="s">
        <v>50</v>
      </c>
      <c r="B296" s="99">
        <v>4.3248397940972287</v>
      </c>
      <c r="C296" s="99">
        <v>5.5209437904184897</v>
      </c>
      <c r="D296" s="99">
        <v>3.1860777323399967</v>
      </c>
      <c r="E296" s="99">
        <v>2.0264563056973244</v>
      </c>
      <c r="F296" s="99">
        <v>3.8604521079082637</v>
      </c>
      <c r="G296" s="99">
        <v>5.1591217951841344</v>
      </c>
      <c r="H296" s="99">
        <v>5.4969598539149755</v>
      </c>
      <c r="I296" s="99">
        <v>2.3788935491270022</v>
      </c>
      <c r="J296" s="99">
        <v>2.6307366720203036</v>
      </c>
      <c r="K296" s="99">
        <v>6.0239720151974856</v>
      </c>
      <c r="L296" s="99">
        <v>5.2507462712309314</v>
      </c>
      <c r="M296" s="99">
        <v>3.4888529504821069</v>
      </c>
      <c r="N296" s="99">
        <v>2.7744036542449382</v>
      </c>
      <c r="O296" s="99">
        <v>3.9822821160905093</v>
      </c>
      <c r="P296" s="99">
        <v>4.8111827619170517</v>
      </c>
      <c r="Q296" s="99">
        <v>3.9104850959591868</v>
      </c>
      <c r="R296" s="99">
        <v>3.8759187829639057</v>
      </c>
      <c r="S296" s="99">
        <v>2.9739903519621445</v>
      </c>
      <c r="T296" s="99">
        <v>3.2861248570332995</v>
      </c>
      <c r="U296" s="99">
        <v>4.0596252707554266</v>
      </c>
      <c r="V296" s="99">
        <v>3.1927883846244192</v>
      </c>
      <c r="W296" s="99">
        <v>1.6466789042644974</v>
      </c>
      <c r="DA296" s="63" t="s">
        <v>2933</v>
      </c>
    </row>
    <row r="297" spans="1:105" ht="12" customHeight="1" x14ac:dyDescent="0.25">
      <c r="A297" s="109" t="s">
        <v>120</v>
      </c>
      <c r="B297" s="110">
        <v>4.6303849143413842</v>
      </c>
      <c r="C297" s="110">
        <v>4.1127479896453574</v>
      </c>
      <c r="D297" s="110">
        <v>4.3802291774724278</v>
      </c>
      <c r="E297" s="110">
        <v>4.1811739688068732</v>
      </c>
      <c r="F297" s="110">
        <v>4.2202481169471087</v>
      </c>
      <c r="G297" s="110">
        <v>4.0986815333783602</v>
      </c>
      <c r="H297" s="110">
        <v>4.0255594438185751</v>
      </c>
      <c r="I297" s="110">
        <v>4.1799778533149672</v>
      </c>
      <c r="J297" s="110">
        <v>4.4016933746720737</v>
      </c>
      <c r="K297" s="110">
        <v>4.2171981009898625</v>
      </c>
      <c r="L297" s="110">
        <v>3.6461358596324911</v>
      </c>
      <c r="M297" s="110">
        <v>4.9001182583772591</v>
      </c>
      <c r="N297" s="110">
        <v>4.9013020709348121</v>
      </c>
      <c r="O297" s="110">
        <v>4.9655110001911451</v>
      </c>
      <c r="P297" s="110">
        <v>5.2115751025815635</v>
      </c>
      <c r="Q297" s="110">
        <v>3.5913427778810885</v>
      </c>
      <c r="R297" s="110">
        <v>3.6605405484237235</v>
      </c>
      <c r="S297" s="110">
        <v>3.2211399198081856</v>
      </c>
      <c r="T297" s="110">
        <v>3.775640782472339</v>
      </c>
      <c r="U297" s="110">
        <v>4.1173448346939781</v>
      </c>
      <c r="V297" s="110">
        <v>2.4526780940293476</v>
      </c>
      <c r="W297" s="110">
        <v>2.1172628892133645</v>
      </c>
      <c r="DA297" s="60" t="s">
        <v>2934</v>
      </c>
    </row>
    <row r="299" spans="1:105" ht="12" customHeight="1" x14ac:dyDescent="0.25">
      <c r="A299" s="116" t="s">
        <v>167</v>
      </c>
      <c r="B299" s="118">
        <f t="shared" ref="B299:Q299" si="131">B300+B303+B305+B315</f>
        <v>61.844403880092564</v>
      </c>
      <c r="C299" s="118">
        <f t="shared" si="131"/>
        <v>59.013214988598037</v>
      </c>
      <c r="D299" s="118">
        <f t="shared" si="131"/>
        <v>58.065595858880087</v>
      </c>
      <c r="E299" s="118">
        <f t="shared" si="131"/>
        <v>53.665874369127124</v>
      </c>
      <c r="F299" s="118">
        <f t="shared" si="131"/>
        <v>58.584196221076695</v>
      </c>
      <c r="G299" s="118">
        <f t="shared" si="131"/>
        <v>69.094416871773234</v>
      </c>
      <c r="H299" s="118">
        <f t="shared" si="131"/>
        <v>63.843566427606419</v>
      </c>
      <c r="I299" s="118">
        <f t="shared" si="131"/>
        <v>57.33762744616768</v>
      </c>
      <c r="J299" s="118">
        <f t="shared" si="131"/>
        <v>55.277989518556232</v>
      </c>
      <c r="K299" s="118">
        <f t="shared" si="131"/>
        <v>58.525593539989288</v>
      </c>
      <c r="L299" s="118">
        <f t="shared" si="131"/>
        <v>63.504477389119202</v>
      </c>
      <c r="M299" s="118">
        <f t="shared" si="131"/>
        <v>53.568333330933072</v>
      </c>
      <c r="N299" s="118">
        <f t="shared" si="131"/>
        <v>43.098542523241818</v>
      </c>
      <c r="O299" s="118">
        <f t="shared" si="131"/>
        <v>55.275309760256341</v>
      </c>
      <c r="P299" s="118">
        <f t="shared" si="131"/>
        <v>42.366396290774041</v>
      </c>
      <c r="Q299" s="118">
        <f t="shared" si="131"/>
        <v>52.357303262757021</v>
      </c>
      <c r="R299" s="118">
        <f t="shared" ref="R299:V299" si="132">R300+R303+R305+R315</f>
        <v>55.867046990915959</v>
      </c>
      <c r="S299" s="118">
        <f t="shared" si="132"/>
        <v>45.400783378360877</v>
      </c>
      <c r="T299" s="118">
        <f t="shared" si="132"/>
        <v>35.543724099184146</v>
      </c>
      <c r="U299" s="118">
        <f t="shared" si="132"/>
        <v>39.064247274534537</v>
      </c>
      <c r="V299" s="118">
        <f t="shared" si="132"/>
        <v>39.533202237110459</v>
      </c>
      <c r="W299" s="118">
        <f t="shared" ref="W299" si="133">W300+W303+W305+W315</f>
        <v>45.104882965702295</v>
      </c>
      <c r="DA299" s="129" t="s">
        <v>3083</v>
      </c>
    </row>
    <row r="300" spans="1:105" ht="12" customHeight="1" x14ac:dyDescent="0.25">
      <c r="A300" s="121" t="s">
        <v>57</v>
      </c>
      <c r="B300" s="123">
        <f t="shared" ref="B300:Q300" si="134">SUM(B301:B302)</f>
        <v>60.803412767326265</v>
      </c>
      <c r="C300" s="123">
        <f t="shared" si="134"/>
        <v>57.843811475143013</v>
      </c>
      <c r="D300" s="123">
        <f t="shared" si="134"/>
        <v>57.510660072185146</v>
      </c>
      <c r="E300" s="123">
        <f t="shared" si="134"/>
        <v>53.344007936970847</v>
      </c>
      <c r="F300" s="123">
        <f t="shared" si="134"/>
        <v>57.881665331937597</v>
      </c>
      <c r="G300" s="123">
        <f t="shared" si="134"/>
        <v>68.080254706501975</v>
      </c>
      <c r="H300" s="123">
        <f t="shared" si="134"/>
        <v>62.880368005297477</v>
      </c>
      <c r="I300" s="123">
        <f t="shared" si="134"/>
        <v>57.014323798342573</v>
      </c>
      <c r="J300" s="123">
        <f t="shared" si="134"/>
        <v>54.934070921764999</v>
      </c>
      <c r="K300" s="123">
        <f t="shared" si="134"/>
        <v>57.745980863498374</v>
      </c>
      <c r="L300" s="123">
        <f t="shared" si="134"/>
        <v>62.92027931689077</v>
      </c>
      <c r="M300" s="123">
        <f t="shared" si="134"/>
        <v>53.372162281280403</v>
      </c>
      <c r="N300" s="123">
        <f t="shared" si="134"/>
        <v>43.042297369833612</v>
      </c>
      <c r="O300" s="123">
        <f t="shared" si="134"/>
        <v>55.218514113619811</v>
      </c>
      <c r="P300" s="123">
        <f t="shared" si="134"/>
        <v>42.294485202761564</v>
      </c>
      <c r="Q300" s="123">
        <f t="shared" si="134"/>
        <v>52.302751958391106</v>
      </c>
      <c r="R300" s="123">
        <f t="shared" ref="R300:V300" si="135">SUM(R301:R302)</f>
        <v>55.815017428320822</v>
      </c>
      <c r="S300" s="123">
        <f t="shared" si="135"/>
        <v>45.367415281695536</v>
      </c>
      <c r="T300" s="123">
        <f t="shared" si="135"/>
        <v>35.497433189073242</v>
      </c>
      <c r="U300" s="123">
        <f t="shared" si="135"/>
        <v>39.011744415262221</v>
      </c>
      <c r="V300" s="123">
        <f t="shared" si="135"/>
        <v>39.47744041501111</v>
      </c>
      <c r="W300" s="123">
        <f t="shared" ref="W300" si="136">SUM(W301:W302)</f>
        <v>45.087317761082701</v>
      </c>
      <c r="DA300" s="130" t="s">
        <v>3084</v>
      </c>
    </row>
    <row r="301" spans="1:105" ht="12" customHeight="1" x14ac:dyDescent="0.25">
      <c r="A301" s="97" t="s">
        <v>51</v>
      </c>
      <c r="B301" s="99">
        <v>60.803412767326265</v>
      </c>
      <c r="C301" s="99">
        <v>57.843811475143013</v>
      </c>
      <c r="D301" s="99">
        <v>57.510660072185146</v>
      </c>
      <c r="E301" s="99">
        <v>53.344007936970847</v>
      </c>
      <c r="F301" s="99">
        <v>57.881665331937597</v>
      </c>
      <c r="G301" s="99">
        <v>68.080254706501975</v>
      </c>
      <c r="H301" s="99">
        <v>62.880368005297477</v>
      </c>
      <c r="I301" s="99">
        <v>57.014323798342573</v>
      </c>
      <c r="J301" s="99">
        <v>54.934070921764999</v>
      </c>
      <c r="K301" s="99">
        <v>57.745980863498374</v>
      </c>
      <c r="L301" s="99">
        <v>62.92027931689077</v>
      </c>
      <c r="M301" s="99">
        <v>53.372162281280403</v>
      </c>
      <c r="N301" s="99">
        <v>43.042297369833612</v>
      </c>
      <c r="O301" s="99">
        <v>55.218514113619811</v>
      </c>
      <c r="P301" s="99">
        <v>42.294485202761564</v>
      </c>
      <c r="Q301" s="99">
        <v>52.302751958391106</v>
      </c>
      <c r="R301" s="99">
        <v>55.815017428320822</v>
      </c>
      <c r="S301" s="99">
        <v>45.367415281695536</v>
      </c>
      <c r="T301" s="99">
        <v>35.497433189073242</v>
      </c>
      <c r="U301" s="99">
        <v>39.011744415262221</v>
      </c>
      <c r="V301" s="99">
        <v>39.47744041501111</v>
      </c>
      <c r="W301" s="99">
        <v>45.087317761082701</v>
      </c>
      <c r="DA301" s="63" t="s">
        <v>3085</v>
      </c>
    </row>
    <row r="302" spans="1:105" ht="12" customHeight="1" x14ac:dyDescent="0.25">
      <c r="A302" s="97" t="s">
        <v>53</v>
      </c>
      <c r="B302" s="99">
        <v>0</v>
      </c>
      <c r="C302" s="99">
        <v>0</v>
      </c>
      <c r="D302" s="99">
        <v>0</v>
      </c>
      <c r="E302" s="99">
        <v>0</v>
      </c>
      <c r="F302" s="99">
        <v>0</v>
      </c>
      <c r="G302" s="99">
        <v>0</v>
      </c>
      <c r="H302" s="99">
        <v>0</v>
      </c>
      <c r="I302" s="99">
        <v>0</v>
      </c>
      <c r="J302" s="99">
        <v>0</v>
      </c>
      <c r="K302" s="99">
        <v>0</v>
      </c>
      <c r="L302" s="99">
        <v>0</v>
      </c>
      <c r="M302" s="99">
        <v>0</v>
      </c>
      <c r="N302" s="99">
        <v>0</v>
      </c>
      <c r="O302" s="99">
        <v>0</v>
      </c>
      <c r="P302" s="99">
        <v>0</v>
      </c>
      <c r="Q302" s="99">
        <v>0</v>
      </c>
      <c r="R302" s="99">
        <v>0</v>
      </c>
      <c r="S302" s="99">
        <v>0</v>
      </c>
      <c r="T302" s="99">
        <v>0</v>
      </c>
      <c r="U302" s="99">
        <v>0</v>
      </c>
      <c r="V302" s="99">
        <v>0</v>
      </c>
      <c r="W302" s="99">
        <v>0</v>
      </c>
      <c r="DA302" s="63" t="s">
        <v>3086</v>
      </c>
    </row>
    <row r="303" spans="1:105" ht="12" customHeight="1" x14ac:dyDescent="0.25">
      <c r="A303" s="121" t="s">
        <v>92</v>
      </c>
      <c r="B303" s="123">
        <f t="shared" ref="B303:W303" si="137">B304</f>
        <v>0</v>
      </c>
      <c r="C303" s="123">
        <f t="shared" si="137"/>
        <v>0</v>
      </c>
      <c r="D303" s="123">
        <f t="shared" si="137"/>
        <v>0</v>
      </c>
      <c r="E303" s="123">
        <f t="shared" si="137"/>
        <v>0</v>
      </c>
      <c r="F303" s="123">
        <f t="shared" si="137"/>
        <v>0</v>
      </c>
      <c r="G303" s="123">
        <f t="shared" si="137"/>
        <v>0</v>
      </c>
      <c r="H303" s="123">
        <f t="shared" si="137"/>
        <v>0</v>
      </c>
      <c r="I303" s="123">
        <f t="shared" si="137"/>
        <v>0</v>
      </c>
      <c r="J303" s="123">
        <f t="shared" si="137"/>
        <v>0</v>
      </c>
      <c r="K303" s="123">
        <f t="shared" si="137"/>
        <v>0</v>
      </c>
      <c r="L303" s="123">
        <f t="shared" si="137"/>
        <v>0</v>
      </c>
      <c r="M303" s="123">
        <f t="shared" si="137"/>
        <v>0</v>
      </c>
      <c r="N303" s="123">
        <f t="shared" si="137"/>
        <v>0</v>
      </c>
      <c r="O303" s="123">
        <f t="shared" si="137"/>
        <v>0</v>
      </c>
      <c r="P303" s="123">
        <f t="shared" si="137"/>
        <v>0</v>
      </c>
      <c r="Q303" s="123">
        <f t="shared" si="137"/>
        <v>0</v>
      </c>
      <c r="R303" s="123">
        <f t="shared" si="137"/>
        <v>0</v>
      </c>
      <c r="S303" s="123">
        <f t="shared" si="137"/>
        <v>0</v>
      </c>
      <c r="T303" s="123">
        <f t="shared" si="137"/>
        <v>0</v>
      </c>
      <c r="U303" s="123">
        <f t="shared" si="137"/>
        <v>0</v>
      </c>
      <c r="V303" s="123">
        <f t="shared" si="137"/>
        <v>0</v>
      </c>
      <c r="W303" s="123">
        <f t="shared" si="137"/>
        <v>0</v>
      </c>
      <c r="DA303" s="130" t="s">
        <v>3087</v>
      </c>
    </row>
    <row r="304" spans="1:105" ht="12" customHeight="1" x14ac:dyDescent="0.25">
      <c r="A304" s="97" t="s">
        <v>53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0</v>
      </c>
      <c r="M304" s="99">
        <v>0</v>
      </c>
      <c r="N304" s="99">
        <v>0</v>
      </c>
      <c r="O304" s="99">
        <v>0</v>
      </c>
      <c r="P304" s="99">
        <v>0</v>
      </c>
      <c r="Q304" s="99">
        <v>0</v>
      </c>
      <c r="R304" s="99">
        <v>0</v>
      </c>
      <c r="S304" s="99">
        <v>0</v>
      </c>
      <c r="T304" s="99">
        <v>0</v>
      </c>
      <c r="U304" s="99">
        <v>0</v>
      </c>
      <c r="V304" s="99">
        <v>0</v>
      </c>
      <c r="W304" s="99">
        <v>0</v>
      </c>
      <c r="DA304" s="63" t="s">
        <v>3088</v>
      </c>
    </row>
    <row r="305" spans="1:105" ht="12" customHeight="1" x14ac:dyDescent="0.25">
      <c r="A305" s="121" t="s">
        <v>55</v>
      </c>
      <c r="B305" s="123">
        <v>0.40380882842448518</v>
      </c>
      <c r="C305" s="123">
        <v>0.3613444867144926</v>
      </c>
      <c r="D305" s="123">
        <v>0.18149390867523527</v>
      </c>
      <c r="E305" s="123">
        <v>9.9190402151174029E-2</v>
      </c>
      <c r="F305" s="123">
        <v>0.21934125657770018</v>
      </c>
      <c r="G305" s="123">
        <v>0.33783859525161331</v>
      </c>
      <c r="H305" s="123">
        <v>0.34323855367950007</v>
      </c>
      <c r="I305" s="123">
        <v>0.11312682247206855</v>
      </c>
      <c r="J305" s="123">
        <v>0.10826344624966622</v>
      </c>
      <c r="K305" s="123">
        <v>0.22985086380129799</v>
      </c>
      <c r="L305" s="123">
        <v>0.22001989916401277</v>
      </c>
      <c r="M305" s="123">
        <v>5.6010291560838872E-2</v>
      </c>
      <c r="N305" s="123">
        <v>0</v>
      </c>
      <c r="O305" s="123">
        <v>0</v>
      </c>
      <c r="P305" s="123">
        <v>0</v>
      </c>
      <c r="Q305" s="123">
        <v>0</v>
      </c>
      <c r="R305" s="123">
        <v>0</v>
      </c>
      <c r="S305" s="123">
        <v>0</v>
      </c>
      <c r="T305" s="123">
        <v>0</v>
      </c>
      <c r="U305" s="123">
        <v>0</v>
      </c>
      <c r="V305" s="123">
        <v>0</v>
      </c>
      <c r="W305" s="123">
        <v>0</v>
      </c>
      <c r="DA305" s="130" t="s">
        <v>3089</v>
      </c>
    </row>
    <row r="306" spans="1:105" ht="12" customHeight="1" x14ac:dyDescent="0.25">
      <c r="A306" s="97" t="s">
        <v>143</v>
      </c>
      <c r="B306" s="99">
        <v>0</v>
      </c>
      <c r="C306" s="99">
        <v>0</v>
      </c>
      <c r="D306" s="99">
        <v>0</v>
      </c>
      <c r="E306" s="99">
        <v>0</v>
      </c>
      <c r="F306" s="99">
        <v>0</v>
      </c>
      <c r="G306" s="99">
        <v>0</v>
      </c>
      <c r="H306" s="99">
        <v>0</v>
      </c>
      <c r="I306" s="99">
        <v>0</v>
      </c>
      <c r="J306" s="99">
        <v>0</v>
      </c>
      <c r="K306" s="99">
        <v>0</v>
      </c>
      <c r="L306" s="99">
        <v>0</v>
      </c>
      <c r="M306" s="99">
        <v>0</v>
      </c>
      <c r="N306" s="99">
        <v>0</v>
      </c>
      <c r="O306" s="99">
        <v>0</v>
      </c>
      <c r="P306" s="99">
        <v>0</v>
      </c>
      <c r="Q306" s="99">
        <v>0</v>
      </c>
      <c r="R306" s="99">
        <v>0</v>
      </c>
      <c r="S306" s="99">
        <v>0</v>
      </c>
      <c r="T306" s="99">
        <v>0</v>
      </c>
      <c r="U306" s="99">
        <v>0</v>
      </c>
      <c r="V306" s="99">
        <v>0</v>
      </c>
      <c r="W306" s="99">
        <v>0</v>
      </c>
      <c r="DA306" s="63" t="s">
        <v>3090</v>
      </c>
    </row>
    <row r="307" spans="1:105" ht="12" customHeight="1" x14ac:dyDescent="0.25">
      <c r="A307" s="97" t="s">
        <v>124</v>
      </c>
      <c r="B307" s="99">
        <v>3.4257188521285999</v>
      </c>
      <c r="C307" s="99">
        <v>3.3386194828831988</v>
      </c>
      <c r="D307" s="99">
        <v>2.497929322030211</v>
      </c>
      <c r="E307" s="99">
        <v>1.0991368887021986</v>
      </c>
      <c r="F307" s="99">
        <v>2.566292701959092</v>
      </c>
      <c r="G307" s="99">
        <v>3.6937019747509718</v>
      </c>
      <c r="H307" s="99">
        <v>3.7388485311516977</v>
      </c>
      <c r="I307" s="99">
        <v>1.5894318557325633</v>
      </c>
      <c r="J307" s="99">
        <v>1.3868031924362005</v>
      </c>
      <c r="K307" s="99">
        <v>3.5754578813535245</v>
      </c>
      <c r="L307" s="99">
        <v>3.8827041028943432</v>
      </c>
      <c r="M307" s="99">
        <v>1.9790303018163067</v>
      </c>
      <c r="N307" s="99">
        <v>0</v>
      </c>
      <c r="O307" s="99">
        <v>0</v>
      </c>
      <c r="P307" s="99">
        <v>0</v>
      </c>
      <c r="Q307" s="99">
        <v>0</v>
      </c>
      <c r="R307" s="99">
        <v>0</v>
      </c>
      <c r="S307" s="99">
        <v>0</v>
      </c>
      <c r="T307" s="99">
        <v>0</v>
      </c>
      <c r="U307" s="99">
        <v>0</v>
      </c>
      <c r="V307" s="99">
        <v>0</v>
      </c>
      <c r="W307" s="99">
        <v>0</v>
      </c>
      <c r="DA307" s="63" t="s">
        <v>3091</v>
      </c>
    </row>
    <row r="308" spans="1:105" ht="12" customHeight="1" x14ac:dyDescent="0.25">
      <c r="A308" s="97" t="s">
        <v>123</v>
      </c>
      <c r="B308" s="99">
        <v>0</v>
      </c>
      <c r="C308" s="99">
        <v>0</v>
      </c>
      <c r="D308" s="99">
        <v>0</v>
      </c>
      <c r="E308" s="99">
        <v>0</v>
      </c>
      <c r="F308" s="99">
        <v>0</v>
      </c>
      <c r="G308" s="99">
        <v>0</v>
      </c>
      <c r="H308" s="99">
        <v>0</v>
      </c>
      <c r="I308" s="99">
        <v>0</v>
      </c>
      <c r="J308" s="99">
        <v>0</v>
      </c>
      <c r="K308" s="99">
        <v>0</v>
      </c>
      <c r="L308" s="99">
        <v>0</v>
      </c>
      <c r="M308" s="99">
        <v>0</v>
      </c>
      <c r="N308" s="99">
        <v>0</v>
      </c>
      <c r="O308" s="99">
        <v>0</v>
      </c>
      <c r="P308" s="99">
        <v>0</v>
      </c>
      <c r="Q308" s="99">
        <v>0</v>
      </c>
      <c r="R308" s="99">
        <v>0</v>
      </c>
      <c r="S308" s="99">
        <v>0</v>
      </c>
      <c r="T308" s="99">
        <v>0</v>
      </c>
      <c r="U308" s="99">
        <v>0</v>
      </c>
      <c r="V308" s="99">
        <v>0</v>
      </c>
      <c r="W308" s="99">
        <v>0</v>
      </c>
      <c r="DA308" s="63" t="s">
        <v>3092</v>
      </c>
    </row>
    <row r="309" spans="1:105" ht="12" customHeight="1" x14ac:dyDescent="0.25">
      <c r="A309" s="100" t="s">
        <v>50</v>
      </c>
      <c r="B309" s="102">
        <v>0</v>
      </c>
      <c r="C309" s="102">
        <v>0</v>
      </c>
      <c r="D309" s="102">
        <v>0</v>
      </c>
      <c r="E309" s="102">
        <v>0</v>
      </c>
      <c r="F309" s="102">
        <v>0</v>
      </c>
      <c r="G309" s="102">
        <v>0</v>
      </c>
      <c r="H309" s="102">
        <v>0</v>
      </c>
      <c r="I309" s="102">
        <v>0</v>
      </c>
      <c r="J309" s="102">
        <v>0</v>
      </c>
      <c r="K309" s="102">
        <v>0</v>
      </c>
      <c r="L309" s="102">
        <v>0</v>
      </c>
      <c r="M309" s="102">
        <v>0</v>
      </c>
      <c r="N309" s="102">
        <v>0</v>
      </c>
      <c r="O309" s="102">
        <v>0</v>
      </c>
      <c r="P309" s="102">
        <v>0</v>
      </c>
      <c r="Q309" s="102">
        <v>0</v>
      </c>
      <c r="R309" s="102">
        <v>0</v>
      </c>
      <c r="S309" s="102">
        <v>0</v>
      </c>
      <c r="T309" s="102">
        <v>0</v>
      </c>
      <c r="U309" s="102">
        <v>0</v>
      </c>
      <c r="V309" s="102">
        <v>0</v>
      </c>
      <c r="W309" s="102">
        <v>0</v>
      </c>
      <c r="DA309" s="131" t="s">
        <v>3093</v>
      </c>
    </row>
    <row r="310" spans="1:105" ht="12" customHeight="1" x14ac:dyDescent="0.25">
      <c r="A310" s="103" t="s">
        <v>52</v>
      </c>
      <c r="B310" s="105">
        <v>0</v>
      </c>
      <c r="C310" s="105">
        <v>0</v>
      </c>
      <c r="D310" s="105">
        <v>0</v>
      </c>
      <c r="E310" s="105">
        <v>0</v>
      </c>
      <c r="F310" s="105">
        <v>0</v>
      </c>
      <c r="G310" s="105">
        <v>0</v>
      </c>
      <c r="H310" s="105">
        <v>0</v>
      </c>
      <c r="I310" s="105">
        <v>0</v>
      </c>
      <c r="J310" s="105">
        <v>0</v>
      </c>
      <c r="K310" s="105">
        <v>0</v>
      </c>
      <c r="L310" s="105">
        <v>0</v>
      </c>
      <c r="M310" s="105">
        <v>0</v>
      </c>
      <c r="N310" s="105">
        <v>0</v>
      </c>
      <c r="O310" s="105">
        <v>0</v>
      </c>
      <c r="P310" s="105">
        <v>0</v>
      </c>
      <c r="Q310" s="105">
        <v>0</v>
      </c>
      <c r="R310" s="105">
        <v>0</v>
      </c>
      <c r="S310" s="105">
        <v>0</v>
      </c>
      <c r="T310" s="105">
        <v>0</v>
      </c>
      <c r="U310" s="105">
        <v>0</v>
      </c>
      <c r="V310" s="105">
        <v>0</v>
      </c>
      <c r="W310" s="105">
        <v>0</v>
      </c>
      <c r="DA310" s="132" t="s">
        <v>3094</v>
      </c>
    </row>
    <row r="311" spans="1:105" ht="12" customHeight="1" x14ac:dyDescent="0.25">
      <c r="A311" s="106" t="s">
        <v>122</v>
      </c>
      <c r="B311" s="102">
        <v>0</v>
      </c>
      <c r="C311" s="102">
        <v>0</v>
      </c>
      <c r="D311" s="102">
        <v>0</v>
      </c>
      <c r="E311" s="102">
        <v>0</v>
      </c>
      <c r="F311" s="102">
        <v>0</v>
      </c>
      <c r="G311" s="102">
        <v>0</v>
      </c>
      <c r="H311" s="102">
        <v>0</v>
      </c>
      <c r="I311" s="102">
        <v>0</v>
      </c>
      <c r="J311" s="102">
        <v>0</v>
      </c>
      <c r="K311" s="102">
        <v>0</v>
      </c>
      <c r="L311" s="102">
        <v>0</v>
      </c>
      <c r="M311" s="102">
        <v>0</v>
      </c>
      <c r="N311" s="102">
        <v>0</v>
      </c>
      <c r="O311" s="102">
        <v>0</v>
      </c>
      <c r="P311" s="102">
        <v>0</v>
      </c>
      <c r="Q311" s="102">
        <v>0</v>
      </c>
      <c r="R311" s="102">
        <v>0</v>
      </c>
      <c r="S311" s="102">
        <v>0</v>
      </c>
      <c r="T311" s="102">
        <v>0</v>
      </c>
      <c r="U311" s="102">
        <v>0</v>
      </c>
      <c r="V311" s="102">
        <v>0</v>
      </c>
      <c r="W311" s="102">
        <v>0</v>
      </c>
      <c r="DA311" s="131" t="s">
        <v>3095</v>
      </c>
    </row>
    <row r="312" spans="1:105" ht="12" customHeight="1" x14ac:dyDescent="0.25">
      <c r="A312" s="107" t="s">
        <v>121</v>
      </c>
      <c r="B312" s="105">
        <v>0</v>
      </c>
      <c r="C312" s="105">
        <v>0</v>
      </c>
      <c r="D312" s="105">
        <v>0</v>
      </c>
      <c r="E312" s="105">
        <v>0</v>
      </c>
      <c r="F312" s="105">
        <v>0</v>
      </c>
      <c r="G312" s="105">
        <v>0</v>
      </c>
      <c r="H312" s="105">
        <v>0</v>
      </c>
      <c r="I312" s="105">
        <v>0</v>
      </c>
      <c r="J312" s="105">
        <v>0</v>
      </c>
      <c r="K312" s="105">
        <v>0</v>
      </c>
      <c r="L312" s="105">
        <v>0</v>
      </c>
      <c r="M312" s="105">
        <v>0</v>
      </c>
      <c r="N312" s="105">
        <v>0</v>
      </c>
      <c r="O312" s="105">
        <v>0</v>
      </c>
      <c r="P312" s="105">
        <v>0</v>
      </c>
      <c r="Q312" s="105">
        <v>0</v>
      </c>
      <c r="R312" s="105">
        <v>0</v>
      </c>
      <c r="S312" s="105">
        <v>0</v>
      </c>
      <c r="T312" s="105">
        <v>0</v>
      </c>
      <c r="U312" s="105">
        <v>0</v>
      </c>
      <c r="V312" s="105">
        <v>0</v>
      </c>
      <c r="W312" s="105">
        <v>0</v>
      </c>
      <c r="DA312" s="132" t="s">
        <v>3096</v>
      </c>
    </row>
    <row r="313" spans="1:105" ht="12" customHeight="1" x14ac:dyDescent="0.25">
      <c r="A313" s="108" t="s">
        <v>53</v>
      </c>
      <c r="B313" s="99">
        <v>0</v>
      </c>
      <c r="C313" s="99">
        <v>0</v>
      </c>
      <c r="D313" s="99">
        <v>0</v>
      </c>
      <c r="E313" s="99">
        <v>0</v>
      </c>
      <c r="F313" s="99">
        <v>0</v>
      </c>
      <c r="G313" s="99">
        <v>0</v>
      </c>
      <c r="H313" s="99">
        <v>0</v>
      </c>
      <c r="I313" s="99">
        <v>0</v>
      </c>
      <c r="J313" s="99">
        <v>0</v>
      </c>
      <c r="K313" s="99">
        <v>0</v>
      </c>
      <c r="L313" s="99">
        <v>0</v>
      </c>
      <c r="M313" s="99">
        <v>0</v>
      </c>
      <c r="N313" s="99">
        <v>0</v>
      </c>
      <c r="O313" s="99">
        <v>0</v>
      </c>
      <c r="P313" s="99">
        <v>0</v>
      </c>
      <c r="Q313" s="99">
        <v>0</v>
      </c>
      <c r="R313" s="99">
        <v>0</v>
      </c>
      <c r="S313" s="99">
        <v>0</v>
      </c>
      <c r="T313" s="99">
        <v>0</v>
      </c>
      <c r="U313" s="99">
        <v>0</v>
      </c>
      <c r="V313" s="99">
        <v>0</v>
      </c>
      <c r="W313" s="99">
        <v>0</v>
      </c>
      <c r="DA313" s="63" t="s">
        <v>3097</v>
      </c>
    </row>
    <row r="314" spans="1:105" ht="12" customHeight="1" x14ac:dyDescent="0.25">
      <c r="A314" s="108" t="s">
        <v>52</v>
      </c>
      <c r="B314" s="99">
        <v>0</v>
      </c>
      <c r="C314" s="99">
        <v>0</v>
      </c>
      <c r="D314" s="99">
        <v>0</v>
      </c>
      <c r="E314" s="99">
        <v>0</v>
      </c>
      <c r="F314" s="99">
        <v>0</v>
      </c>
      <c r="G314" s="99">
        <v>0</v>
      </c>
      <c r="H314" s="99">
        <v>0</v>
      </c>
      <c r="I314" s="99">
        <v>0</v>
      </c>
      <c r="J314" s="99">
        <v>0</v>
      </c>
      <c r="K314" s="99">
        <v>0</v>
      </c>
      <c r="L314" s="99">
        <v>0</v>
      </c>
      <c r="M314" s="99">
        <v>0</v>
      </c>
      <c r="N314" s="99">
        <v>0</v>
      </c>
      <c r="O314" s="99">
        <v>0</v>
      </c>
      <c r="P314" s="99">
        <v>0</v>
      </c>
      <c r="Q314" s="99">
        <v>0</v>
      </c>
      <c r="R314" s="99">
        <v>0</v>
      </c>
      <c r="S314" s="99">
        <v>0</v>
      </c>
      <c r="T314" s="99">
        <v>0</v>
      </c>
      <c r="U314" s="99">
        <v>0</v>
      </c>
      <c r="V314" s="99">
        <v>0</v>
      </c>
      <c r="W314" s="99">
        <v>0</v>
      </c>
      <c r="DA314" s="63" t="s">
        <v>3098</v>
      </c>
    </row>
    <row r="315" spans="1:105" ht="12" customHeight="1" x14ac:dyDescent="0.25">
      <c r="A315" s="121" t="s">
        <v>54</v>
      </c>
      <c r="B315" s="123">
        <v>0.63718228434181012</v>
      </c>
      <c r="C315" s="123">
        <v>0.80805902674053032</v>
      </c>
      <c r="D315" s="123">
        <v>0.37344187801970602</v>
      </c>
      <c r="E315" s="123">
        <v>0.22267603000510658</v>
      </c>
      <c r="F315" s="123">
        <v>0.48318963256139752</v>
      </c>
      <c r="G315" s="123">
        <v>0.6763235700196516</v>
      </c>
      <c r="H315" s="123">
        <v>0.6199598686294403</v>
      </c>
      <c r="I315" s="123">
        <v>0.21017682535303903</v>
      </c>
      <c r="J315" s="123">
        <v>0.23565515054156927</v>
      </c>
      <c r="K315" s="123">
        <v>0.54976181268961444</v>
      </c>
      <c r="L315" s="123">
        <v>0.36417817306441624</v>
      </c>
      <c r="M315" s="123">
        <v>0.14016075809183276</v>
      </c>
      <c r="N315" s="123">
        <v>5.6245153408202339E-2</v>
      </c>
      <c r="O315" s="123">
        <v>5.6795646636528314E-2</v>
      </c>
      <c r="P315" s="123">
        <v>7.1911088012475533E-2</v>
      </c>
      <c r="Q315" s="123">
        <v>5.455130436591582E-2</v>
      </c>
      <c r="R315" s="123">
        <v>5.2029562595139633E-2</v>
      </c>
      <c r="S315" s="123">
        <v>3.3368096665343669E-2</v>
      </c>
      <c r="T315" s="123">
        <v>4.6290910110902236E-2</v>
      </c>
      <c r="U315" s="123">
        <v>5.2502859272318701E-2</v>
      </c>
      <c r="V315" s="123">
        <v>5.5761822099348678E-2</v>
      </c>
      <c r="W315" s="123">
        <v>1.7565204619596521E-2</v>
      </c>
      <c r="DA315" s="130" t="s">
        <v>3099</v>
      </c>
    </row>
    <row r="316" spans="1:105" ht="12" customHeight="1" x14ac:dyDescent="0.25">
      <c r="A316" s="97" t="s">
        <v>51</v>
      </c>
      <c r="B316" s="99">
        <v>0</v>
      </c>
      <c r="C316" s="99">
        <v>0</v>
      </c>
      <c r="D316" s="99">
        <v>0</v>
      </c>
      <c r="E316" s="99">
        <v>0</v>
      </c>
      <c r="F316" s="99">
        <v>0</v>
      </c>
      <c r="G316" s="99">
        <v>0</v>
      </c>
      <c r="H316" s="99">
        <v>0</v>
      </c>
      <c r="I316" s="99">
        <v>0</v>
      </c>
      <c r="J316" s="99">
        <v>0</v>
      </c>
      <c r="K316" s="99">
        <v>0</v>
      </c>
      <c r="L316" s="99">
        <v>0</v>
      </c>
      <c r="M316" s="99">
        <v>0</v>
      </c>
      <c r="N316" s="99">
        <v>0</v>
      </c>
      <c r="O316" s="99">
        <v>0</v>
      </c>
      <c r="P316" s="99">
        <v>0</v>
      </c>
      <c r="Q316" s="99">
        <v>0</v>
      </c>
      <c r="R316" s="99">
        <v>0</v>
      </c>
      <c r="S316" s="99">
        <v>0</v>
      </c>
      <c r="T316" s="99">
        <v>0</v>
      </c>
      <c r="U316" s="99">
        <v>0</v>
      </c>
      <c r="V316" s="99">
        <v>0</v>
      </c>
      <c r="W316" s="99">
        <v>0</v>
      </c>
      <c r="DA316" s="63" t="s">
        <v>3100</v>
      </c>
    </row>
    <row r="317" spans="1:105" ht="12" customHeight="1" x14ac:dyDescent="0.25">
      <c r="A317" s="97" t="s">
        <v>50</v>
      </c>
      <c r="B317" s="99">
        <v>1.597093258155446</v>
      </c>
      <c r="C317" s="99">
        <v>2.0387950828530301</v>
      </c>
      <c r="D317" s="99">
        <v>1.1765668807488328</v>
      </c>
      <c r="E317" s="99">
        <v>0.7483374778860139</v>
      </c>
      <c r="F317" s="99">
        <v>1.4252063952021052</v>
      </c>
      <c r="G317" s="99">
        <v>1.8960182133884249</v>
      </c>
      <c r="H317" s="99">
        <v>2.0115719141699921</v>
      </c>
      <c r="I317" s="99">
        <v>0.86852482241476425</v>
      </c>
      <c r="J317" s="99">
        <v>0.96047326508609288</v>
      </c>
      <c r="K317" s="99">
        <v>2.1990472507584577</v>
      </c>
      <c r="L317" s="99">
        <v>1.9167272266548221</v>
      </c>
      <c r="M317" s="99">
        <v>1.2734606020915089</v>
      </c>
      <c r="N317" s="99">
        <v>1.0124127613476421</v>
      </c>
      <c r="O317" s="99">
        <v>1.4523458211340809</v>
      </c>
      <c r="P317" s="99">
        <v>1.7546305475044031</v>
      </c>
      <c r="Q317" s="99">
        <v>1.4261269569946564</v>
      </c>
      <c r="R317" s="99">
        <v>1.4134697838346266</v>
      </c>
      <c r="S317" s="99">
        <v>1.0844631416236692</v>
      </c>
      <c r="T317" s="99">
        <v>1.1977772991195954</v>
      </c>
      <c r="U317" s="99">
        <v>1.4775804680923978</v>
      </c>
      <c r="V317" s="99">
        <v>1.1598458996664527</v>
      </c>
      <c r="W317" s="99">
        <v>0.59721695706628164</v>
      </c>
      <c r="DA317" s="63" t="s">
        <v>3101</v>
      </c>
    </row>
    <row r="318" spans="1:105" ht="12" customHeight="1" x14ac:dyDescent="0.25">
      <c r="A318" s="109" t="s">
        <v>120</v>
      </c>
      <c r="B318" s="110">
        <v>0</v>
      </c>
      <c r="C318" s="110">
        <v>0</v>
      </c>
      <c r="D318" s="110">
        <v>0</v>
      </c>
      <c r="E318" s="110">
        <v>0</v>
      </c>
      <c r="F318" s="110">
        <v>0</v>
      </c>
      <c r="G318" s="110">
        <v>0</v>
      </c>
      <c r="H318" s="110">
        <v>0</v>
      </c>
      <c r="I318" s="110">
        <v>0</v>
      </c>
      <c r="J318" s="110">
        <v>0</v>
      </c>
      <c r="K318" s="110">
        <v>0</v>
      </c>
      <c r="L318" s="110">
        <v>0</v>
      </c>
      <c r="M318" s="110">
        <v>0</v>
      </c>
      <c r="N318" s="110">
        <v>0</v>
      </c>
      <c r="O318" s="110">
        <v>0</v>
      </c>
      <c r="P318" s="110">
        <v>0</v>
      </c>
      <c r="Q318" s="110">
        <v>0</v>
      </c>
      <c r="R318" s="110">
        <v>0</v>
      </c>
      <c r="S318" s="110">
        <v>0</v>
      </c>
      <c r="T318" s="110">
        <v>0</v>
      </c>
      <c r="U318" s="110">
        <v>0</v>
      </c>
      <c r="V318" s="110">
        <v>0</v>
      </c>
      <c r="W318" s="110">
        <v>0</v>
      </c>
      <c r="DA318" s="60" t="s">
        <v>3102</v>
      </c>
    </row>
    <row r="320" spans="1:105" s="2" customFormat="1" ht="12" customHeight="1" x14ac:dyDescent="0.25">
      <c r="A320" s="135" t="s">
        <v>166</v>
      </c>
      <c r="B320" s="136"/>
      <c r="C320" s="137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DA320" s="142"/>
    </row>
    <row r="322" spans="1:105" ht="12" customHeight="1" x14ac:dyDescent="0.25">
      <c r="A322" s="116" t="s">
        <v>165</v>
      </c>
      <c r="B322" s="117"/>
      <c r="C322" s="117">
        <f t="shared" ref="C322:Q322" si="138">C323+C326+C328+C338</f>
        <v>0</v>
      </c>
      <c r="D322" s="117">
        <f t="shared" si="138"/>
        <v>0</v>
      </c>
      <c r="E322" s="117">
        <f t="shared" si="138"/>
        <v>0</v>
      </c>
      <c r="F322" s="117">
        <f t="shared" si="138"/>
        <v>0</v>
      </c>
      <c r="G322" s="117">
        <f t="shared" si="138"/>
        <v>0</v>
      </c>
      <c r="H322" s="117">
        <f t="shared" si="138"/>
        <v>0</v>
      </c>
      <c r="I322" s="117">
        <f t="shared" si="138"/>
        <v>0</v>
      </c>
      <c r="J322" s="117">
        <f t="shared" si="138"/>
        <v>0</v>
      </c>
      <c r="K322" s="117">
        <f t="shared" si="138"/>
        <v>3.2318024804619858E-2</v>
      </c>
      <c r="L322" s="117">
        <f t="shared" si="138"/>
        <v>4.0708987056510451E-2</v>
      </c>
      <c r="M322" s="117">
        <f t="shared" si="138"/>
        <v>4.4119367923939869E-2</v>
      </c>
      <c r="N322" s="117">
        <f t="shared" si="138"/>
        <v>4.2942383379105019E-2</v>
      </c>
      <c r="O322" s="117">
        <f t="shared" si="138"/>
        <v>5.1692113644172116E-2</v>
      </c>
      <c r="P322" s="117">
        <f t="shared" si="138"/>
        <v>1.0531430384420825E-2</v>
      </c>
      <c r="Q322" s="117">
        <f t="shared" si="138"/>
        <v>2.8256476675936775E-3</v>
      </c>
      <c r="R322" s="117">
        <f t="shared" ref="R322:V322" si="139">R323+R326+R328+R338</f>
        <v>0</v>
      </c>
      <c r="S322" s="117">
        <f t="shared" si="139"/>
        <v>0</v>
      </c>
      <c r="T322" s="117">
        <f t="shared" si="139"/>
        <v>0</v>
      </c>
      <c r="U322" s="117">
        <f t="shared" si="139"/>
        <v>0</v>
      </c>
      <c r="V322" s="117">
        <f t="shared" si="139"/>
        <v>3.8427514279112899E-3</v>
      </c>
      <c r="W322" s="117">
        <f t="shared" ref="W322" si="140">W323+W326+W328+W338</f>
        <v>9.3691704747706703E-3</v>
      </c>
      <c r="DA322" s="129" t="s">
        <v>3251</v>
      </c>
    </row>
    <row r="323" spans="1:105" ht="12" customHeight="1" x14ac:dyDescent="0.25">
      <c r="A323" s="121" t="s">
        <v>57</v>
      </c>
      <c r="B323" s="122"/>
      <c r="C323" s="122">
        <f t="shared" ref="C323:Q323" si="141">SUM(C324:C325)</f>
        <v>0</v>
      </c>
      <c r="D323" s="122">
        <f t="shared" si="141"/>
        <v>0</v>
      </c>
      <c r="E323" s="122">
        <f t="shared" si="141"/>
        <v>0</v>
      </c>
      <c r="F323" s="122">
        <f t="shared" si="141"/>
        <v>0</v>
      </c>
      <c r="G323" s="122">
        <f t="shared" si="141"/>
        <v>0</v>
      </c>
      <c r="H323" s="122">
        <f t="shared" si="141"/>
        <v>0</v>
      </c>
      <c r="I323" s="122">
        <f t="shared" si="141"/>
        <v>0</v>
      </c>
      <c r="J323" s="122">
        <f t="shared" si="141"/>
        <v>0</v>
      </c>
      <c r="K323" s="122">
        <f t="shared" si="141"/>
        <v>2.8998592317907634E-2</v>
      </c>
      <c r="L323" s="122">
        <f t="shared" si="141"/>
        <v>3.682986940787298E-2</v>
      </c>
      <c r="M323" s="122">
        <f t="shared" si="141"/>
        <v>3.869878391310308E-2</v>
      </c>
      <c r="N323" s="122">
        <f t="shared" si="141"/>
        <v>3.7412087749108369E-2</v>
      </c>
      <c r="O323" s="122">
        <f t="shared" si="141"/>
        <v>4.5306475876846719E-2</v>
      </c>
      <c r="P323" s="122">
        <f t="shared" si="141"/>
        <v>8.6100884812569251E-3</v>
      </c>
      <c r="Q323" s="122">
        <f t="shared" si="141"/>
        <v>2.5280987208237864E-3</v>
      </c>
      <c r="R323" s="122">
        <f t="shared" ref="R323:V323" si="142">SUM(R324:R325)</f>
        <v>0</v>
      </c>
      <c r="S323" s="122">
        <f t="shared" si="142"/>
        <v>0</v>
      </c>
      <c r="T323" s="122">
        <f t="shared" si="142"/>
        <v>0</v>
      </c>
      <c r="U323" s="122">
        <f t="shared" si="142"/>
        <v>0</v>
      </c>
      <c r="V323" s="122">
        <f t="shared" si="142"/>
        <v>3.1944792644302495E-3</v>
      </c>
      <c r="W323" s="122">
        <f t="shared" ref="W323" si="143">SUM(W324:W325)</f>
        <v>7.8819737957662676E-3</v>
      </c>
      <c r="DA323" s="130" t="s">
        <v>3252</v>
      </c>
    </row>
    <row r="324" spans="1:105" ht="12" customHeight="1" x14ac:dyDescent="0.25">
      <c r="A324" s="97" t="s">
        <v>51</v>
      </c>
      <c r="B324" s="98"/>
      <c r="C324" s="98">
        <v>0</v>
      </c>
      <c r="D324" s="98">
        <v>0</v>
      </c>
      <c r="E324" s="98">
        <v>0</v>
      </c>
      <c r="F324" s="98">
        <v>0</v>
      </c>
      <c r="G324" s="98">
        <v>0</v>
      </c>
      <c r="H324" s="98">
        <v>0</v>
      </c>
      <c r="I324" s="98">
        <v>0</v>
      </c>
      <c r="J324" s="98">
        <v>0</v>
      </c>
      <c r="K324" s="98">
        <v>2.8820306023276725E-2</v>
      </c>
      <c r="L324" s="98">
        <v>3.6605772435431908E-2</v>
      </c>
      <c r="M324" s="98">
        <v>3.8462698741821476E-2</v>
      </c>
      <c r="N324" s="98">
        <v>3.7188002130288118E-2</v>
      </c>
      <c r="O324" s="98">
        <v>4.5033088909415979E-2</v>
      </c>
      <c r="P324" s="98">
        <v>8.5575594531444813E-3</v>
      </c>
      <c r="Q324" s="98">
        <v>2.5128073167304146E-3</v>
      </c>
      <c r="R324" s="98">
        <v>0</v>
      </c>
      <c r="S324" s="98">
        <v>0</v>
      </c>
      <c r="T324" s="98">
        <v>0</v>
      </c>
      <c r="U324" s="98">
        <v>0</v>
      </c>
      <c r="V324" s="98">
        <v>3.1731408776004546E-3</v>
      </c>
      <c r="W324" s="98">
        <v>7.8288303099932621E-3</v>
      </c>
      <c r="DA324" s="63" t="s">
        <v>3253</v>
      </c>
    </row>
    <row r="325" spans="1:105" ht="12" customHeight="1" x14ac:dyDescent="0.25">
      <c r="A325" s="97" t="s">
        <v>53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1.7828629463090837E-4</v>
      </c>
      <c r="L325" s="98">
        <v>2.240969724410695E-4</v>
      </c>
      <c r="M325" s="98">
        <v>2.3608517128160302E-4</v>
      </c>
      <c r="N325" s="98">
        <v>2.2408561882025075E-4</v>
      </c>
      <c r="O325" s="98">
        <v>2.7338696743073776E-4</v>
      </c>
      <c r="P325" s="98">
        <v>5.2529028112443937E-5</v>
      </c>
      <c r="Q325" s="98">
        <v>1.5291404093371625E-5</v>
      </c>
      <c r="R325" s="98">
        <v>0</v>
      </c>
      <c r="S325" s="98">
        <v>0</v>
      </c>
      <c r="T325" s="98">
        <v>0</v>
      </c>
      <c r="U325" s="98">
        <v>0</v>
      </c>
      <c r="V325" s="98">
        <v>2.1338386829794933E-5</v>
      </c>
      <c r="W325" s="98">
        <v>5.3143485773004947E-5</v>
      </c>
      <c r="DA325" s="63" t="s">
        <v>3254</v>
      </c>
    </row>
    <row r="326" spans="1:105" ht="12" customHeight="1" x14ac:dyDescent="0.25">
      <c r="A326" s="121" t="s">
        <v>92</v>
      </c>
      <c r="B326" s="122"/>
      <c r="C326" s="122">
        <f t="shared" ref="C326:W326" si="144">C327</f>
        <v>0</v>
      </c>
      <c r="D326" s="122">
        <f t="shared" si="144"/>
        <v>0</v>
      </c>
      <c r="E326" s="122">
        <f t="shared" si="144"/>
        <v>0</v>
      </c>
      <c r="F326" s="122">
        <f t="shared" si="144"/>
        <v>0</v>
      </c>
      <c r="G326" s="122">
        <f t="shared" si="144"/>
        <v>0</v>
      </c>
      <c r="H326" s="122">
        <f t="shared" si="144"/>
        <v>0</v>
      </c>
      <c r="I326" s="122">
        <f t="shared" si="144"/>
        <v>0</v>
      </c>
      <c r="J326" s="122">
        <f t="shared" si="144"/>
        <v>0</v>
      </c>
      <c r="K326" s="122">
        <f t="shared" si="144"/>
        <v>7.1299368790424193E-5</v>
      </c>
      <c r="L326" s="122">
        <f t="shared" si="144"/>
        <v>3.8125082382116593E-4</v>
      </c>
      <c r="M326" s="122">
        <f t="shared" si="144"/>
        <v>3.2200119299953918E-4</v>
      </c>
      <c r="N326" s="122">
        <f t="shared" si="144"/>
        <v>1.4749398196831E-4</v>
      </c>
      <c r="O326" s="122">
        <f t="shared" si="144"/>
        <v>1.4924032815186945E-4</v>
      </c>
      <c r="P326" s="122">
        <f t="shared" si="144"/>
        <v>2.4253310136520109E-5</v>
      </c>
      <c r="Q326" s="122">
        <f t="shared" si="144"/>
        <v>2.4043126530819005E-5</v>
      </c>
      <c r="R326" s="122">
        <f t="shared" si="144"/>
        <v>0</v>
      </c>
      <c r="S326" s="122">
        <f t="shared" si="144"/>
        <v>0</v>
      </c>
      <c r="T326" s="122">
        <f t="shared" si="144"/>
        <v>0</v>
      </c>
      <c r="U326" s="122">
        <f t="shared" si="144"/>
        <v>0</v>
      </c>
      <c r="V326" s="122">
        <f t="shared" si="144"/>
        <v>4.4004011154949632E-5</v>
      </c>
      <c r="W326" s="122">
        <f t="shared" si="144"/>
        <v>6.1067167686381128E-5</v>
      </c>
      <c r="DA326" s="130" t="s">
        <v>3255</v>
      </c>
    </row>
    <row r="327" spans="1:105" ht="12" customHeight="1" x14ac:dyDescent="0.25">
      <c r="A327" s="97" t="s">
        <v>53</v>
      </c>
      <c r="B327" s="98"/>
      <c r="C327" s="98">
        <v>0</v>
      </c>
      <c r="D327" s="98">
        <v>0</v>
      </c>
      <c r="E327" s="98">
        <v>0</v>
      </c>
      <c r="F327" s="98">
        <v>0</v>
      </c>
      <c r="G327" s="98">
        <v>0</v>
      </c>
      <c r="H327" s="98">
        <v>0</v>
      </c>
      <c r="I327" s="98">
        <v>0</v>
      </c>
      <c r="J327" s="98">
        <v>0</v>
      </c>
      <c r="K327" s="98">
        <v>7.1299368790424193E-5</v>
      </c>
      <c r="L327" s="98">
        <v>3.8125082382116593E-4</v>
      </c>
      <c r="M327" s="98">
        <v>3.2200119299953918E-4</v>
      </c>
      <c r="N327" s="98">
        <v>1.4749398196831E-4</v>
      </c>
      <c r="O327" s="98">
        <v>1.4924032815186945E-4</v>
      </c>
      <c r="P327" s="98">
        <v>2.4253310136520109E-5</v>
      </c>
      <c r="Q327" s="98">
        <v>2.4043126530819005E-5</v>
      </c>
      <c r="R327" s="98">
        <v>0</v>
      </c>
      <c r="S327" s="98">
        <v>0</v>
      </c>
      <c r="T327" s="98">
        <v>0</v>
      </c>
      <c r="U327" s="98">
        <v>0</v>
      </c>
      <c r="V327" s="98">
        <v>4.4004011154949632E-5</v>
      </c>
      <c r="W327" s="98">
        <v>6.1067167686381128E-5</v>
      </c>
      <c r="DA327" s="63" t="s">
        <v>3256</v>
      </c>
    </row>
    <row r="328" spans="1:105" ht="12" customHeight="1" x14ac:dyDescent="0.25">
      <c r="A328" s="121" t="s">
        <v>55</v>
      </c>
      <c r="B328" s="122"/>
      <c r="C328" s="122">
        <v>0</v>
      </c>
      <c r="D328" s="122">
        <v>0</v>
      </c>
      <c r="E328" s="122">
        <v>0</v>
      </c>
      <c r="F328" s="122">
        <v>0</v>
      </c>
      <c r="G328" s="122">
        <v>0</v>
      </c>
      <c r="H328" s="122">
        <v>0</v>
      </c>
      <c r="I328" s="122">
        <v>0</v>
      </c>
      <c r="J328" s="122">
        <v>0</v>
      </c>
      <c r="K328" s="122">
        <v>1.8457166915316892E-3</v>
      </c>
      <c r="L328" s="122">
        <v>2.2993982272204124E-3</v>
      </c>
      <c r="M328" s="122">
        <v>3.14374277445014E-3</v>
      </c>
      <c r="N328" s="122">
        <v>3.1056533529795439E-3</v>
      </c>
      <c r="O328" s="122">
        <v>4.0586206308353863E-3</v>
      </c>
      <c r="P328" s="122">
        <v>1.2980228177324499E-3</v>
      </c>
      <c r="Q328" s="122">
        <v>1.736210054335187E-4</v>
      </c>
      <c r="R328" s="122">
        <v>0</v>
      </c>
      <c r="S328" s="122">
        <v>0</v>
      </c>
      <c r="T328" s="122">
        <v>0</v>
      </c>
      <c r="U328" s="122">
        <v>0</v>
      </c>
      <c r="V328" s="122">
        <v>4.4519020838731325E-4</v>
      </c>
      <c r="W328" s="122">
        <v>1.0993410655556015E-3</v>
      </c>
      <c r="DA328" s="130" t="s">
        <v>3257</v>
      </c>
    </row>
    <row r="329" spans="1:105" ht="12" customHeight="1" x14ac:dyDescent="0.25">
      <c r="A329" s="97" t="s">
        <v>143</v>
      </c>
      <c r="B329" s="98"/>
      <c r="C329" s="98">
        <v>0</v>
      </c>
      <c r="D329" s="98">
        <v>0</v>
      </c>
      <c r="E329" s="98">
        <v>0</v>
      </c>
      <c r="F329" s="98">
        <v>0</v>
      </c>
      <c r="G329" s="98">
        <v>0</v>
      </c>
      <c r="H329" s="98">
        <v>0</v>
      </c>
      <c r="I329" s="98">
        <v>0</v>
      </c>
      <c r="J329" s="98">
        <v>0</v>
      </c>
      <c r="K329" s="98">
        <v>0</v>
      </c>
      <c r="L329" s="98">
        <v>0</v>
      </c>
      <c r="M329" s="98">
        <v>0</v>
      </c>
      <c r="N329" s="98">
        <v>0</v>
      </c>
      <c r="O329" s="98">
        <v>0</v>
      </c>
      <c r="P329" s="98">
        <v>0</v>
      </c>
      <c r="Q329" s="98">
        <v>0</v>
      </c>
      <c r="R329" s="98">
        <v>0</v>
      </c>
      <c r="S329" s="98">
        <v>0</v>
      </c>
      <c r="T329" s="98">
        <v>0</v>
      </c>
      <c r="U329" s="98">
        <v>0</v>
      </c>
      <c r="V329" s="98">
        <v>0</v>
      </c>
      <c r="W329" s="98">
        <v>0</v>
      </c>
      <c r="DA329" s="63" t="s">
        <v>3258</v>
      </c>
    </row>
    <row r="330" spans="1:105" ht="12" customHeight="1" x14ac:dyDescent="0.25">
      <c r="A330" s="97" t="s">
        <v>124</v>
      </c>
      <c r="B330" s="98"/>
      <c r="C330" s="98">
        <v>0</v>
      </c>
      <c r="D330" s="98">
        <v>0</v>
      </c>
      <c r="E330" s="98">
        <v>0</v>
      </c>
      <c r="F330" s="98">
        <v>0</v>
      </c>
      <c r="G330" s="98">
        <v>0</v>
      </c>
      <c r="H330" s="98">
        <v>0</v>
      </c>
      <c r="I330" s="98">
        <v>0</v>
      </c>
      <c r="J330" s="98">
        <v>0</v>
      </c>
      <c r="K330" s="98">
        <v>0</v>
      </c>
      <c r="L330" s="98">
        <v>1.8129155003106256E-4</v>
      </c>
      <c r="M330" s="98">
        <v>9.2102737179505502E-5</v>
      </c>
      <c r="N330" s="98">
        <v>0</v>
      </c>
      <c r="O330" s="98">
        <v>0</v>
      </c>
      <c r="P330" s="98">
        <v>0</v>
      </c>
      <c r="Q330" s="98">
        <v>0</v>
      </c>
      <c r="R330" s="98">
        <v>0</v>
      </c>
      <c r="S330" s="98">
        <v>0</v>
      </c>
      <c r="T330" s="98">
        <v>0</v>
      </c>
      <c r="U330" s="98">
        <v>0</v>
      </c>
      <c r="V330" s="98">
        <v>0</v>
      </c>
      <c r="W330" s="98">
        <v>0</v>
      </c>
      <c r="DA330" s="63" t="s">
        <v>3259</v>
      </c>
    </row>
    <row r="331" spans="1:105" ht="12" customHeight="1" x14ac:dyDescent="0.25">
      <c r="A331" s="97" t="s">
        <v>123</v>
      </c>
      <c r="B331" s="98"/>
      <c r="C331" s="98">
        <v>0</v>
      </c>
      <c r="D331" s="98">
        <v>0</v>
      </c>
      <c r="E331" s="98">
        <v>0</v>
      </c>
      <c r="F331" s="98">
        <v>0</v>
      </c>
      <c r="G331" s="98">
        <v>0</v>
      </c>
      <c r="H331" s="98">
        <v>0</v>
      </c>
      <c r="I331" s="98">
        <v>0</v>
      </c>
      <c r="J331" s="98">
        <v>0</v>
      </c>
      <c r="K331" s="98">
        <v>0</v>
      </c>
      <c r="L331" s="98">
        <v>0</v>
      </c>
      <c r="M331" s="98">
        <v>0</v>
      </c>
      <c r="N331" s="98">
        <v>0</v>
      </c>
      <c r="O331" s="98">
        <v>0</v>
      </c>
      <c r="P331" s="98">
        <v>0</v>
      </c>
      <c r="Q331" s="98">
        <v>0</v>
      </c>
      <c r="R331" s="98">
        <v>0</v>
      </c>
      <c r="S331" s="98">
        <v>0</v>
      </c>
      <c r="T331" s="98">
        <v>0</v>
      </c>
      <c r="U331" s="98">
        <v>0</v>
      </c>
      <c r="V331" s="98">
        <v>0</v>
      </c>
      <c r="W331" s="98">
        <v>0</v>
      </c>
      <c r="DA331" s="63" t="s">
        <v>3260</v>
      </c>
    </row>
    <row r="332" spans="1:105" ht="12" customHeight="1" x14ac:dyDescent="0.25">
      <c r="A332" s="100" t="s">
        <v>50</v>
      </c>
      <c r="B332" s="101"/>
      <c r="C332" s="101">
        <v>0</v>
      </c>
      <c r="D332" s="101">
        <v>0</v>
      </c>
      <c r="E332" s="101">
        <v>0</v>
      </c>
      <c r="F332" s="101">
        <v>0</v>
      </c>
      <c r="G332" s="101">
        <v>0</v>
      </c>
      <c r="H332" s="101">
        <v>0</v>
      </c>
      <c r="I332" s="101">
        <v>0</v>
      </c>
      <c r="J332" s="101">
        <v>0</v>
      </c>
      <c r="K332" s="101">
        <v>0</v>
      </c>
      <c r="L332" s="101">
        <v>0</v>
      </c>
      <c r="M332" s="101">
        <v>0</v>
      </c>
      <c r="N332" s="101">
        <v>0</v>
      </c>
      <c r="O332" s="101">
        <v>0</v>
      </c>
      <c r="P332" s="101">
        <v>0</v>
      </c>
      <c r="Q332" s="101">
        <v>0</v>
      </c>
      <c r="R332" s="101">
        <v>0</v>
      </c>
      <c r="S332" s="101">
        <v>0</v>
      </c>
      <c r="T332" s="101">
        <v>0</v>
      </c>
      <c r="U332" s="101">
        <v>0</v>
      </c>
      <c r="V332" s="101">
        <v>0</v>
      </c>
      <c r="W332" s="101">
        <v>0</v>
      </c>
      <c r="DA332" s="131" t="s">
        <v>3261</v>
      </c>
    </row>
    <row r="333" spans="1:105" ht="12" customHeight="1" x14ac:dyDescent="0.25">
      <c r="A333" s="103" t="s">
        <v>52</v>
      </c>
      <c r="B333" s="104"/>
      <c r="C333" s="104">
        <v>0</v>
      </c>
      <c r="D333" s="104">
        <v>0</v>
      </c>
      <c r="E333" s="104">
        <v>0</v>
      </c>
      <c r="F333" s="104">
        <v>0</v>
      </c>
      <c r="G333" s="104">
        <v>0</v>
      </c>
      <c r="H333" s="104">
        <v>0</v>
      </c>
      <c r="I333" s="104">
        <v>0</v>
      </c>
      <c r="J333" s="104">
        <v>0</v>
      </c>
      <c r="K333" s="104">
        <v>0</v>
      </c>
      <c r="L333" s="104">
        <v>0</v>
      </c>
      <c r="M333" s="104">
        <v>0</v>
      </c>
      <c r="N333" s="104">
        <v>0</v>
      </c>
      <c r="O333" s="104">
        <v>0</v>
      </c>
      <c r="P333" s="104">
        <v>0</v>
      </c>
      <c r="Q333" s="104">
        <v>0</v>
      </c>
      <c r="R333" s="104">
        <v>0</v>
      </c>
      <c r="S333" s="104">
        <v>0</v>
      </c>
      <c r="T333" s="104">
        <v>0</v>
      </c>
      <c r="U333" s="104">
        <v>0</v>
      </c>
      <c r="V333" s="104">
        <v>0</v>
      </c>
      <c r="W333" s="104">
        <v>0</v>
      </c>
      <c r="DA333" s="132" t="s">
        <v>3262</v>
      </c>
    </row>
    <row r="334" spans="1:105" ht="12" customHeight="1" x14ac:dyDescent="0.25">
      <c r="A334" s="106" t="s">
        <v>122</v>
      </c>
      <c r="B334" s="101"/>
      <c r="C334" s="101">
        <v>0</v>
      </c>
      <c r="D334" s="101">
        <v>0</v>
      </c>
      <c r="E334" s="101">
        <v>0</v>
      </c>
      <c r="F334" s="101">
        <v>0</v>
      </c>
      <c r="G334" s="101">
        <v>0</v>
      </c>
      <c r="H334" s="101">
        <v>0</v>
      </c>
      <c r="I334" s="101">
        <v>0</v>
      </c>
      <c r="J334" s="101">
        <v>0</v>
      </c>
      <c r="K334" s="101">
        <v>0</v>
      </c>
      <c r="L334" s="101">
        <v>1.3380660622649078E-3</v>
      </c>
      <c r="M334" s="101">
        <v>1.7021976385445821E-3</v>
      </c>
      <c r="N334" s="101">
        <v>1.5397223341809547E-3</v>
      </c>
      <c r="O334" s="101">
        <v>2.4876263371260759E-3</v>
      </c>
      <c r="P334" s="101">
        <v>8.4578560754608901E-4</v>
      </c>
      <c r="Q334" s="101">
        <v>0</v>
      </c>
      <c r="R334" s="101">
        <v>0</v>
      </c>
      <c r="S334" s="101">
        <v>0</v>
      </c>
      <c r="T334" s="101">
        <v>0</v>
      </c>
      <c r="U334" s="101">
        <v>0</v>
      </c>
      <c r="V334" s="101">
        <v>0</v>
      </c>
      <c r="W334" s="101">
        <v>2.9699100530832542E-4</v>
      </c>
      <c r="DA334" s="131" t="s">
        <v>3263</v>
      </c>
    </row>
    <row r="335" spans="1:105" ht="12" customHeight="1" x14ac:dyDescent="0.25">
      <c r="A335" s="107" t="s">
        <v>121</v>
      </c>
      <c r="B335" s="104"/>
      <c r="C335" s="104">
        <v>0</v>
      </c>
      <c r="D335" s="104">
        <v>0</v>
      </c>
      <c r="E335" s="104">
        <v>0</v>
      </c>
      <c r="F335" s="104">
        <v>0</v>
      </c>
      <c r="G335" s="104">
        <v>0</v>
      </c>
      <c r="H335" s="104">
        <v>0</v>
      </c>
      <c r="I335" s="104">
        <v>0</v>
      </c>
      <c r="J335" s="104">
        <v>0</v>
      </c>
      <c r="K335" s="104">
        <v>1.8457166915316892E-3</v>
      </c>
      <c r="L335" s="104">
        <v>7.8004061492444228E-4</v>
      </c>
      <c r="M335" s="104">
        <v>1.3494423987260524E-3</v>
      </c>
      <c r="N335" s="104">
        <v>1.5659310187985894E-3</v>
      </c>
      <c r="O335" s="104">
        <v>1.5709942937093102E-3</v>
      </c>
      <c r="P335" s="104">
        <v>4.5223721018636086E-4</v>
      </c>
      <c r="Q335" s="104">
        <v>1.736210054335187E-4</v>
      </c>
      <c r="R335" s="104">
        <v>0</v>
      </c>
      <c r="S335" s="104">
        <v>0</v>
      </c>
      <c r="T335" s="104">
        <v>0</v>
      </c>
      <c r="U335" s="104">
        <v>0</v>
      </c>
      <c r="V335" s="104">
        <v>4.4519020838731325E-4</v>
      </c>
      <c r="W335" s="104">
        <v>8.023500602472762E-4</v>
      </c>
      <c r="DA335" s="132" t="s">
        <v>3264</v>
      </c>
    </row>
    <row r="336" spans="1:105" ht="12" customHeight="1" x14ac:dyDescent="0.25">
      <c r="A336" s="108" t="s">
        <v>53</v>
      </c>
      <c r="B336" s="98"/>
      <c r="C336" s="98">
        <v>0</v>
      </c>
      <c r="D336" s="98">
        <v>0</v>
      </c>
      <c r="E336" s="98">
        <v>0</v>
      </c>
      <c r="F336" s="98">
        <v>0</v>
      </c>
      <c r="G336" s="98">
        <v>0</v>
      </c>
      <c r="H336" s="98">
        <v>0</v>
      </c>
      <c r="I336" s="98">
        <v>0</v>
      </c>
      <c r="J336" s="98">
        <v>0</v>
      </c>
      <c r="K336" s="98">
        <v>1.0234336936040507E-3</v>
      </c>
      <c r="L336" s="98">
        <v>4.2118844683348847E-4</v>
      </c>
      <c r="M336" s="98">
        <v>7.7283810501908889E-4</v>
      </c>
      <c r="N336" s="98">
        <v>8.4308633576330122E-4</v>
      </c>
      <c r="O336" s="98">
        <v>9.6716511164313861E-4</v>
      </c>
      <c r="P336" s="98">
        <v>2.9576429367379216E-4</v>
      </c>
      <c r="Q336" s="98">
        <v>8.5474143214745173E-5</v>
      </c>
      <c r="R336" s="98">
        <v>0</v>
      </c>
      <c r="S336" s="98">
        <v>0</v>
      </c>
      <c r="T336" s="98">
        <v>0</v>
      </c>
      <c r="U336" s="98">
        <v>0</v>
      </c>
      <c r="V336" s="98">
        <v>2.3775713818841252E-4</v>
      </c>
      <c r="W336" s="98">
        <v>4.4513104456202039E-4</v>
      </c>
      <c r="DA336" s="63" t="s">
        <v>3265</v>
      </c>
    </row>
    <row r="337" spans="1:105" ht="12" customHeight="1" x14ac:dyDescent="0.25">
      <c r="A337" s="108" t="s">
        <v>52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8.2228299792763845E-4</v>
      </c>
      <c r="L337" s="98">
        <v>3.5885216809095381E-4</v>
      </c>
      <c r="M337" s="98">
        <v>5.7660429370696336E-4</v>
      </c>
      <c r="N337" s="98">
        <v>7.228446830352881E-4</v>
      </c>
      <c r="O337" s="98">
        <v>6.0382918206617156E-4</v>
      </c>
      <c r="P337" s="98">
        <v>1.5647291651256869E-4</v>
      </c>
      <c r="Q337" s="98">
        <v>8.8146862218773517E-5</v>
      </c>
      <c r="R337" s="98">
        <v>0</v>
      </c>
      <c r="S337" s="98">
        <v>0</v>
      </c>
      <c r="T337" s="98">
        <v>0</v>
      </c>
      <c r="U337" s="98">
        <v>0</v>
      </c>
      <c r="V337" s="98">
        <v>2.0743307019890073E-4</v>
      </c>
      <c r="W337" s="98">
        <v>3.5721901568525581E-4</v>
      </c>
      <c r="DA337" s="63" t="s">
        <v>3266</v>
      </c>
    </row>
    <row r="338" spans="1:105" ht="12" customHeight="1" x14ac:dyDescent="0.25">
      <c r="A338" s="121" t="s">
        <v>54</v>
      </c>
      <c r="B338" s="122"/>
      <c r="C338" s="122">
        <v>0</v>
      </c>
      <c r="D338" s="122">
        <v>0</v>
      </c>
      <c r="E338" s="122">
        <v>0</v>
      </c>
      <c r="F338" s="122">
        <v>0</v>
      </c>
      <c r="G338" s="122">
        <v>0</v>
      </c>
      <c r="H338" s="122">
        <v>0</v>
      </c>
      <c r="I338" s="122">
        <v>0</v>
      </c>
      <c r="J338" s="122">
        <v>0</v>
      </c>
      <c r="K338" s="122">
        <v>1.4024164263901045E-3</v>
      </c>
      <c r="L338" s="122">
        <v>1.1984685975958958E-3</v>
      </c>
      <c r="M338" s="122">
        <v>1.9548400433871053E-3</v>
      </c>
      <c r="N338" s="122">
        <v>2.2771482950487984E-3</v>
      </c>
      <c r="O338" s="122">
        <v>2.1777768083381375E-3</v>
      </c>
      <c r="P338" s="122">
        <v>5.9906577529492795E-4</v>
      </c>
      <c r="Q338" s="122">
        <v>9.9884814805553535E-5</v>
      </c>
      <c r="R338" s="122">
        <v>0</v>
      </c>
      <c r="S338" s="122">
        <v>0</v>
      </c>
      <c r="T338" s="122">
        <v>0</v>
      </c>
      <c r="U338" s="122">
        <v>0</v>
      </c>
      <c r="V338" s="122">
        <v>1.590779439387773E-4</v>
      </c>
      <c r="W338" s="122">
        <v>3.2678844576241949E-4</v>
      </c>
      <c r="DA338" s="130" t="s">
        <v>3267</v>
      </c>
    </row>
    <row r="339" spans="1:105" ht="12" customHeight="1" x14ac:dyDescent="0.25">
      <c r="A339" s="97" t="s">
        <v>51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0</v>
      </c>
      <c r="K339" s="98">
        <v>0</v>
      </c>
      <c r="L339" s="98">
        <v>0</v>
      </c>
      <c r="M339" s="98">
        <v>0</v>
      </c>
      <c r="N339" s="98">
        <v>0</v>
      </c>
      <c r="O339" s="98">
        <v>0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DA339" s="63" t="s">
        <v>3268</v>
      </c>
    </row>
    <row r="340" spans="1:105" ht="12" customHeight="1" x14ac:dyDescent="0.25">
      <c r="A340" s="97" t="s">
        <v>50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4.3565845870491716E-4</v>
      </c>
      <c r="L340" s="98">
        <v>0</v>
      </c>
      <c r="M340" s="98">
        <v>0</v>
      </c>
      <c r="N340" s="98">
        <v>5.0203732334773885E-5</v>
      </c>
      <c r="O340" s="98">
        <v>1.4419958480493074E-4</v>
      </c>
      <c r="P340" s="98">
        <v>8.7213722488215393E-5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DA340" s="63" t="s">
        <v>3269</v>
      </c>
    </row>
    <row r="341" spans="1:105" ht="12" customHeight="1" x14ac:dyDescent="0.25">
      <c r="A341" s="109" t="s">
        <v>120</v>
      </c>
      <c r="B341" s="33"/>
      <c r="C341" s="33">
        <v>0</v>
      </c>
      <c r="D341" s="33">
        <v>0</v>
      </c>
      <c r="E341" s="33">
        <v>0</v>
      </c>
      <c r="F341" s="33">
        <v>0</v>
      </c>
      <c r="G341" s="33">
        <v>0</v>
      </c>
      <c r="H341" s="33">
        <v>0</v>
      </c>
      <c r="I341" s="33">
        <v>0</v>
      </c>
      <c r="J341" s="33">
        <v>0</v>
      </c>
      <c r="K341" s="33">
        <v>9.6675796768518735E-4</v>
      </c>
      <c r="L341" s="33">
        <v>1.1984685975958958E-3</v>
      </c>
      <c r="M341" s="33">
        <v>1.9548400433871053E-3</v>
      </c>
      <c r="N341" s="33">
        <v>2.2269445627140245E-3</v>
      </c>
      <c r="O341" s="33">
        <v>2.0335772235332067E-3</v>
      </c>
      <c r="P341" s="33">
        <v>5.1185205280671259E-4</v>
      </c>
      <c r="Q341" s="33">
        <v>9.9884814805553535E-5</v>
      </c>
      <c r="R341" s="33">
        <v>0</v>
      </c>
      <c r="S341" s="33">
        <v>0</v>
      </c>
      <c r="T341" s="33">
        <v>0</v>
      </c>
      <c r="U341" s="33">
        <v>0</v>
      </c>
      <c r="V341" s="33">
        <v>1.590779439387773E-4</v>
      </c>
      <c r="W341" s="33">
        <v>3.2678844576241949E-4</v>
      </c>
      <c r="DA341" s="60" t="s">
        <v>3270</v>
      </c>
    </row>
    <row r="343" spans="1:105" ht="12" customHeight="1" x14ac:dyDescent="0.25">
      <c r="A343" s="116" t="s">
        <v>164</v>
      </c>
      <c r="B343" s="117"/>
      <c r="C343" s="117">
        <f t="shared" ref="C343:Q343" si="145">C344+C347+C349+C359</f>
        <v>0</v>
      </c>
      <c r="D343" s="117">
        <f t="shared" si="145"/>
        <v>0</v>
      </c>
      <c r="E343" s="117">
        <f t="shared" si="145"/>
        <v>0</v>
      </c>
      <c r="F343" s="117">
        <f t="shared" si="145"/>
        <v>0</v>
      </c>
      <c r="G343" s="117">
        <f t="shared" si="145"/>
        <v>0</v>
      </c>
      <c r="H343" s="117">
        <f t="shared" si="145"/>
        <v>0</v>
      </c>
      <c r="I343" s="117">
        <f t="shared" si="145"/>
        <v>0</v>
      </c>
      <c r="J343" s="117">
        <f t="shared" si="145"/>
        <v>0</v>
      </c>
      <c r="K343" s="117">
        <f t="shared" si="145"/>
        <v>2.3647611287629988E-2</v>
      </c>
      <c r="L343" s="117">
        <f t="shared" si="145"/>
        <v>3.0629004500247702E-2</v>
      </c>
      <c r="M343" s="117">
        <f t="shared" si="145"/>
        <v>3.3384454583218606E-2</v>
      </c>
      <c r="N343" s="117">
        <f t="shared" si="145"/>
        <v>3.242598802113645E-2</v>
      </c>
      <c r="O343" s="117">
        <f t="shared" si="145"/>
        <v>3.9196524204404892E-2</v>
      </c>
      <c r="P343" s="117">
        <f t="shared" si="145"/>
        <v>8.0478476409144468E-3</v>
      </c>
      <c r="Q343" s="117">
        <f t="shared" si="145"/>
        <v>2.2589180652254556E-3</v>
      </c>
      <c r="R343" s="117">
        <f t="shared" ref="R343:V343" si="146">R344+R347+R349+R359</f>
        <v>0</v>
      </c>
      <c r="S343" s="117">
        <f t="shared" si="146"/>
        <v>0</v>
      </c>
      <c r="T343" s="117">
        <f t="shared" si="146"/>
        <v>0</v>
      </c>
      <c r="U343" s="117">
        <f t="shared" si="146"/>
        <v>0</v>
      </c>
      <c r="V343" s="117">
        <f t="shared" si="146"/>
        <v>3.4860874446060739E-3</v>
      </c>
      <c r="W343" s="117">
        <f t="shared" ref="W343" si="147">W344+W347+W349+W359</f>
        <v>8.4148101321933864E-3</v>
      </c>
      <c r="DA343" s="129" t="s">
        <v>3419</v>
      </c>
    </row>
    <row r="344" spans="1:105" ht="12" customHeight="1" x14ac:dyDescent="0.25">
      <c r="A344" s="121" t="s">
        <v>57</v>
      </c>
      <c r="B344" s="122"/>
      <c r="C344" s="122">
        <f t="shared" ref="C344:Q344" si="148">SUM(C345:C346)</f>
        <v>0</v>
      </c>
      <c r="D344" s="122">
        <f t="shared" si="148"/>
        <v>0</v>
      </c>
      <c r="E344" s="122">
        <f t="shared" si="148"/>
        <v>0</v>
      </c>
      <c r="F344" s="122">
        <f t="shared" si="148"/>
        <v>0</v>
      </c>
      <c r="G344" s="122">
        <f t="shared" si="148"/>
        <v>0</v>
      </c>
      <c r="H344" s="122">
        <f t="shared" si="148"/>
        <v>0</v>
      </c>
      <c r="I344" s="122">
        <f t="shared" si="148"/>
        <v>0</v>
      </c>
      <c r="J344" s="122">
        <f t="shared" si="148"/>
        <v>0</v>
      </c>
      <c r="K344" s="122">
        <f t="shared" si="148"/>
        <v>2.0848455057478506E-2</v>
      </c>
      <c r="L344" s="122">
        <f t="shared" si="148"/>
        <v>2.6733918620168082E-2</v>
      </c>
      <c r="M344" s="122">
        <f t="shared" si="148"/>
        <v>2.8365476340787697E-2</v>
      </c>
      <c r="N344" s="122">
        <f t="shared" si="148"/>
        <v>2.7679889564261144E-2</v>
      </c>
      <c r="O344" s="122">
        <f t="shared" si="148"/>
        <v>3.3820937820163599E-2</v>
      </c>
      <c r="P344" s="122">
        <f t="shared" si="148"/>
        <v>6.4871046740603245E-3</v>
      </c>
      <c r="Q344" s="122">
        <f t="shared" si="148"/>
        <v>1.9302485635195898E-3</v>
      </c>
      <c r="R344" s="122">
        <f t="shared" ref="R344:V344" si="149">SUM(R345:R346)</f>
        <v>0</v>
      </c>
      <c r="S344" s="122">
        <f t="shared" si="149"/>
        <v>0</v>
      </c>
      <c r="T344" s="122">
        <f t="shared" si="149"/>
        <v>0</v>
      </c>
      <c r="U344" s="122">
        <f t="shared" si="149"/>
        <v>0</v>
      </c>
      <c r="V344" s="122">
        <f t="shared" si="149"/>
        <v>2.7612933053849493E-3</v>
      </c>
      <c r="W344" s="122">
        <f t="shared" ref="W344" si="150">SUM(W345:W346)</f>
        <v>6.909001564852954E-3</v>
      </c>
      <c r="DA344" s="130" t="s">
        <v>3420</v>
      </c>
    </row>
    <row r="345" spans="1:105" ht="12" customHeight="1" x14ac:dyDescent="0.25">
      <c r="A345" s="97" t="s">
        <v>51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2.0670168762847597E-2</v>
      </c>
      <c r="L345" s="98">
        <v>2.6509821647727014E-2</v>
      </c>
      <c r="M345" s="98">
        <v>2.8129391169506093E-2</v>
      </c>
      <c r="N345" s="98">
        <v>2.7455803945440893E-2</v>
      </c>
      <c r="O345" s="98">
        <v>3.3547550852732859E-2</v>
      </c>
      <c r="P345" s="98">
        <v>6.4345756459478808E-3</v>
      </c>
      <c r="Q345" s="98">
        <v>1.9149571594262182E-3</v>
      </c>
      <c r="R345" s="98">
        <v>0</v>
      </c>
      <c r="S345" s="98">
        <v>0</v>
      </c>
      <c r="T345" s="98">
        <v>0</v>
      </c>
      <c r="U345" s="98">
        <v>0</v>
      </c>
      <c r="V345" s="98">
        <v>2.7399549185551544E-3</v>
      </c>
      <c r="W345" s="98">
        <v>6.8558580790799495E-3</v>
      </c>
      <c r="DA345" s="63" t="s">
        <v>3421</v>
      </c>
    </row>
    <row r="346" spans="1:105" ht="12" customHeight="1" x14ac:dyDescent="0.25">
      <c r="A346" s="97" t="s">
        <v>53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1.7828629463090837E-4</v>
      </c>
      <c r="L346" s="98">
        <v>2.240969724410695E-4</v>
      </c>
      <c r="M346" s="98">
        <v>2.3608517128160302E-4</v>
      </c>
      <c r="N346" s="98">
        <v>2.2408561882025075E-4</v>
      </c>
      <c r="O346" s="98">
        <v>2.7338696743073776E-4</v>
      </c>
      <c r="P346" s="98">
        <v>5.2529028112443937E-5</v>
      </c>
      <c r="Q346" s="98">
        <v>1.5291404093371625E-5</v>
      </c>
      <c r="R346" s="98">
        <v>0</v>
      </c>
      <c r="S346" s="98">
        <v>0</v>
      </c>
      <c r="T346" s="98">
        <v>0</v>
      </c>
      <c r="U346" s="98">
        <v>0</v>
      </c>
      <c r="V346" s="98">
        <v>2.1338386829794933E-5</v>
      </c>
      <c r="W346" s="98">
        <v>5.3143485773004947E-5</v>
      </c>
      <c r="DA346" s="63" t="s">
        <v>3422</v>
      </c>
    </row>
    <row r="347" spans="1:105" ht="12" customHeight="1" x14ac:dyDescent="0.25">
      <c r="A347" s="121" t="s">
        <v>92</v>
      </c>
      <c r="B347" s="122"/>
      <c r="C347" s="122">
        <f t="shared" ref="C347:W347" si="151">C348</f>
        <v>0</v>
      </c>
      <c r="D347" s="122">
        <f t="shared" si="151"/>
        <v>0</v>
      </c>
      <c r="E347" s="122">
        <f t="shared" si="151"/>
        <v>0</v>
      </c>
      <c r="F347" s="122">
        <f t="shared" si="151"/>
        <v>0</v>
      </c>
      <c r="G347" s="122">
        <f t="shared" si="151"/>
        <v>0</v>
      </c>
      <c r="H347" s="122">
        <f t="shared" si="151"/>
        <v>0</v>
      </c>
      <c r="I347" s="122">
        <f t="shared" si="151"/>
        <v>0</v>
      </c>
      <c r="J347" s="122">
        <f t="shared" si="151"/>
        <v>0</v>
      </c>
      <c r="K347" s="122">
        <f t="shared" si="151"/>
        <v>2.2271241958067797E-4</v>
      </c>
      <c r="L347" s="122">
        <f t="shared" si="151"/>
        <v>1.2264997381279646E-3</v>
      </c>
      <c r="M347" s="122">
        <f t="shared" si="151"/>
        <v>1.0718196086071054E-3</v>
      </c>
      <c r="N347" s="122">
        <f t="shared" si="151"/>
        <v>5.1085052767182743E-4</v>
      </c>
      <c r="O347" s="122">
        <f t="shared" si="151"/>
        <v>5.4094349557293349E-4</v>
      </c>
      <c r="P347" s="122">
        <f t="shared" si="151"/>
        <v>9.2147289907416023E-5</v>
      </c>
      <c r="Q347" s="122">
        <f t="shared" si="151"/>
        <v>9.4958892195405291E-5</v>
      </c>
      <c r="R347" s="122">
        <f t="shared" si="151"/>
        <v>0</v>
      </c>
      <c r="S347" s="122">
        <f t="shared" si="151"/>
        <v>0</v>
      </c>
      <c r="T347" s="122">
        <f t="shared" si="151"/>
        <v>0</v>
      </c>
      <c r="U347" s="122">
        <f t="shared" si="151"/>
        <v>0</v>
      </c>
      <c r="V347" s="122">
        <f t="shared" si="151"/>
        <v>1.8906471562836632E-4</v>
      </c>
      <c r="W347" s="122">
        <f t="shared" si="151"/>
        <v>2.6585373453273729E-4</v>
      </c>
      <c r="DA347" s="130" t="s">
        <v>3423</v>
      </c>
    </row>
    <row r="348" spans="1:105" ht="12" customHeight="1" x14ac:dyDescent="0.25">
      <c r="A348" s="97" t="s">
        <v>53</v>
      </c>
      <c r="B348" s="98"/>
      <c r="C348" s="98">
        <v>0</v>
      </c>
      <c r="D348" s="98">
        <v>0</v>
      </c>
      <c r="E348" s="98">
        <v>0</v>
      </c>
      <c r="F348" s="98">
        <v>0</v>
      </c>
      <c r="G348" s="98">
        <v>0</v>
      </c>
      <c r="H348" s="98">
        <v>0</v>
      </c>
      <c r="I348" s="98">
        <v>0</v>
      </c>
      <c r="J348" s="98">
        <v>0</v>
      </c>
      <c r="K348" s="98">
        <v>2.2271241958067797E-4</v>
      </c>
      <c r="L348" s="98">
        <v>1.2264997381279646E-3</v>
      </c>
      <c r="M348" s="98">
        <v>1.0718196086071054E-3</v>
      </c>
      <c r="N348" s="98">
        <v>5.1085052767182743E-4</v>
      </c>
      <c r="O348" s="98">
        <v>5.4094349557293349E-4</v>
      </c>
      <c r="P348" s="98">
        <v>9.2147289907416023E-5</v>
      </c>
      <c r="Q348" s="98">
        <v>9.4958892195405291E-5</v>
      </c>
      <c r="R348" s="98">
        <v>0</v>
      </c>
      <c r="S348" s="98">
        <v>0</v>
      </c>
      <c r="T348" s="98">
        <v>0</v>
      </c>
      <c r="U348" s="98">
        <v>0</v>
      </c>
      <c r="V348" s="98">
        <v>1.8906471562836632E-4</v>
      </c>
      <c r="W348" s="98">
        <v>2.6585373453273729E-4</v>
      </c>
      <c r="DA348" s="63" t="s">
        <v>3424</v>
      </c>
    </row>
    <row r="349" spans="1:105" ht="12" customHeight="1" x14ac:dyDescent="0.25">
      <c r="A349" s="121" t="s">
        <v>55</v>
      </c>
      <c r="B349" s="122"/>
      <c r="C349" s="122">
        <v>0</v>
      </c>
      <c r="D349" s="122">
        <v>0</v>
      </c>
      <c r="E349" s="122">
        <v>0</v>
      </c>
      <c r="F349" s="122">
        <v>0</v>
      </c>
      <c r="G349" s="122">
        <v>0</v>
      </c>
      <c r="H349" s="122">
        <v>0</v>
      </c>
      <c r="I349" s="122">
        <v>0</v>
      </c>
      <c r="J349" s="122">
        <v>0</v>
      </c>
      <c r="K349" s="122">
        <v>1.5454130993394991E-3</v>
      </c>
      <c r="L349" s="122">
        <v>1.7244478656733727E-3</v>
      </c>
      <c r="M349" s="122">
        <v>2.4020079392267179E-3</v>
      </c>
      <c r="N349" s="122">
        <v>2.4359644582613222E-3</v>
      </c>
      <c r="O349" s="122">
        <v>3.1206839158816916E-3</v>
      </c>
      <c r="P349" s="122">
        <v>1.0023039613383002E-3</v>
      </c>
      <c r="Q349" s="122">
        <v>1.5252211539749184E-4</v>
      </c>
      <c r="R349" s="122">
        <v>0</v>
      </c>
      <c r="S349" s="122">
        <v>0</v>
      </c>
      <c r="T349" s="122">
        <v>0</v>
      </c>
      <c r="U349" s="122">
        <v>0</v>
      </c>
      <c r="V349" s="122">
        <v>3.961778489207082E-4</v>
      </c>
      <c r="W349" s="122">
        <v>9.5045017811923836E-4</v>
      </c>
      <c r="DA349" s="130" t="s">
        <v>3425</v>
      </c>
    </row>
    <row r="350" spans="1:105" ht="12" customHeight="1" x14ac:dyDescent="0.25">
      <c r="A350" s="97" t="s">
        <v>143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3426</v>
      </c>
    </row>
    <row r="351" spans="1:105" ht="12" customHeight="1" x14ac:dyDescent="0.25">
      <c r="A351" s="97" t="s">
        <v>124</v>
      </c>
      <c r="B351" s="98"/>
      <c r="C351" s="98">
        <v>0</v>
      </c>
      <c r="D351" s="98">
        <v>0</v>
      </c>
      <c r="E351" s="98">
        <v>0</v>
      </c>
      <c r="F351" s="98">
        <v>0</v>
      </c>
      <c r="G351" s="98">
        <v>0</v>
      </c>
      <c r="H351" s="98">
        <v>0</v>
      </c>
      <c r="I351" s="98">
        <v>0</v>
      </c>
      <c r="J351" s="98">
        <v>0</v>
      </c>
      <c r="K351" s="98">
        <v>0</v>
      </c>
      <c r="L351" s="98">
        <v>1.1875933172136383E-4</v>
      </c>
      <c r="M351" s="98">
        <v>6.160217909740288E-5</v>
      </c>
      <c r="N351" s="98">
        <v>0</v>
      </c>
      <c r="O351" s="98">
        <v>0</v>
      </c>
      <c r="P351" s="98">
        <v>0</v>
      </c>
      <c r="Q351" s="98">
        <v>0</v>
      </c>
      <c r="R351" s="98">
        <v>0</v>
      </c>
      <c r="S351" s="98">
        <v>0</v>
      </c>
      <c r="T351" s="98">
        <v>0</v>
      </c>
      <c r="U351" s="98">
        <v>0</v>
      </c>
      <c r="V351" s="98">
        <v>0</v>
      </c>
      <c r="W351" s="98">
        <v>0</v>
      </c>
      <c r="DA351" s="63" t="s">
        <v>3427</v>
      </c>
    </row>
    <row r="352" spans="1:105" ht="12" customHeight="1" x14ac:dyDescent="0.25">
      <c r="A352" s="97" t="s">
        <v>123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3428</v>
      </c>
    </row>
    <row r="353" spans="1:105" ht="12" customHeight="1" x14ac:dyDescent="0.25">
      <c r="A353" s="100" t="s">
        <v>50</v>
      </c>
      <c r="B353" s="101"/>
      <c r="C353" s="101">
        <v>0</v>
      </c>
      <c r="D353" s="101">
        <v>0</v>
      </c>
      <c r="E353" s="101">
        <v>0</v>
      </c>
      <c r="F353" s="101">
        <v>0</v>
      </c>
      <c r="G353" s="101">
        <v>0</v>
      </c>
      <c r="H353" s="101">
        <v>0</v>
      </c>
      <c r="I353" s="101">
        <v>0</v>
      </c>
      <c r="J353" s="101">
        <v>0</v>
      </c>
      <c r="K353" s="101">
        <v>0</v>
      </c>
      <c r="L353" s="101">
        <v>0</v>
      </c>
      <c r="M353" s="101">
        <v>0</v>
      </c>
      <c r="N353" s="101">
        <v>0</v>
      </c>
      <c r="O353" s="101">
        <v>0</v>
      </c>
      <c r="P353" s="101">
        <v>0</v>
      </c>
      <c r="Q353" s="101">
        <v>0</v>
      </c>
      <c r="R353" s="101">
        <v>0</v>
      </c>
      <c r="S353" s="101">
        <v>0</v>
      </c>
      <c r="T353" s="101">
        <v>0</v>
      </c>
      <c r="U353" s="101">
        <v>0</v>
      </c>
      <c r="V353" s="101">
        <v>0</v>
      </c>
      <c r="W353" s="101">
        <v>0</v>
      </c>
      <c r="DA353" s="131" t="s">
        <v>3429</v>
      </c>
    </row>
    <row r="354" spans="1:105" ht="12" customHeight="1" x14ac:dyDescent="0.25">
      <c r="A354" s="103" t="s">
        <v>52</v>
      </c>
      <c r="B354" s="104"/>
      <c r="C354" s="104">
        <v>0</v>
      </c>
      <c r="D354" s="104">
        <v>0</v>
      </c>
      <c r="E354" s="104">
        <v>0</v>
      </c>
      <c r="F354" s="104">
        <v>0</v>
      </c>
      <c r="G354" s="104">
        <v>0</v>
      </c>
      <c r="H354" s="104">
        <v>0</v>
      </c>
      <c r="I354" s="104">
        <v>0</v>
      </c>
      <c r="J354" s="104">
        <v>0</v>
      </c>
      <c r="K354" s="104">
        <v>0</v>
      </c>
      <c r="L354" s="104">
        <v>0</v>
      </c>
      <c r="M354" s="104">
        <v>0</v>
      </c>
      <c r="N354" s="104">
        <v>0</v>
      </c>
      <c r="O354" s="104">
        <v>0</v>
      </c>
      <c r="P354" s="104">
        <v>0</v>
      </c>
      <c r="Q354" s="104">
        <v>0</v>
      </c>
      <c r="R354" s="104">
        <v>0</v>
      </c>
      <c r="S354" s="104">
        <v>0</v>
      </c>
      <c r="T354" s="104">
        <v>0</v>
      </c>
      <c r="U354" s="104">
        <v>0</v>
      </c>
      <c r="V354" s="104">
        <v>0</v>
      </c>
      <c r="W354" s="104">
        <v>0</v>
      </c>
      <c r="DA354" s="132" t="s">
        <v>3430</v>
      </c>
    </row>
    <row r="355" spans="1:105" ht="12" customHeight="1" x14ac:dyDescent="0.25">
      <c r="A355" s="106" t="s">
        <v>122</v>
      </c>
      <c r="B355" s="101"/>
      <c r="C355" s="101">
        <v>0</v>
      </c>
      <c r="D355" s="101">
        <v>0</v>
      </c>
      <c r="E355" s="101">
        <v>0</v>
      </c>
      <c r="F355" s="101">
        <v>0</v>
      </c>
      <c r="G355" s="101">
        <v>0</v>
      </c>
      <c r="H355" s="101">
        <v>0</v>
      </c>
      <c r="I355" s="101">
        <v>0</v>
      </c>
      <c r="J355" s="101">
        <v>0</v>
      </c>
      <c r="K355" s="101">
        <v>0</v>
      </c>
      <c r="L355" s="101">
        <v>9.4832749765774683E-4</v>
      </c>
      <c r="M355" s="101">
        <v>1.2130486191212302E-3</v>
      </c>
      <c r="N355" s="101">
        <v>1.1069830374187321E-3</v>
      </c>
      <c r="O355" s="101">
        <v>1.8122639862358219E-3</v>
      </c>
      <c r="P355" s="101">
        <v>6.26684583271212E-4</v>
      </c>
      <c r="Q355" s="101">
        <v>0</v>
      </c>
      <c r="R355" s="101">
        <v>0</v>
      </c>
      <c r="S355" s="101">
        <v>0</v>
      </c>
      <c r="T355" s="101">
        <v>0</v>
      </c>
      <c r="U355" s="101">
        <v>0</v>
      </c>
      <c r="V355" s="101">
        <v>0</v>
      </c>
      <c r="W355" s="101">
        <v>2.3740612388794492E-4</v>
      </c>
      <c r="DA355" s="131" t="s">
        <v>3431</v>
      </c>
    </row>
    <row r="356" spans="1:105" ht="12" customHeight="1" x14ac:dyDescent="0.25">
      <c r="A356" s="107" t="s">
        <v>121</v>
      </c>
      <c r="B356" s="104"/>
      <c r="C356" s="104">
        <v>0</v>
      </c>
      <c r="D356" s="104">
        <v>0</v>
      </c>
      <c r="E356" s="104">
        <v>0</v>
      </c>
      <c r="F356" s="104">
        <v>0</v>
      </c>
      <c r="G356" s="104">
        <v>0</v>
      </c>
      <c r="H356" s="104">
        <v>0</v>
      </c>
      <c r="I356" s="104">
        <v>0</v>
      </c>
      <c r="J356" s="104">
        <v>0</v>
      </c>
      <c r="K356" s="104">
        <v>1.5454130993394991E-3</v>
      </c>
      <c r="L356" s="104">
        <v>6.5736103629426205E-4</v>
      </c>
      <c r="M356" s="104">
        <v>1.1273571410080848E-3</v>
      </c>
      <c r="N356" s="104">
        <v>1.3289814208425901E-3</v>
      </c>
      <c r="O356" s="104">
        <v>1.3084199296458697E-3</v>
      </c>
      <c r="P356" s="104">
        <v>3.7561937806708805E-4</v>
      </c>
      <c r="Q356" s="104">
        <v>1.5252211539749184E-4</v>
      </c>
      <c r="R356" s="104">
        <v>0</v>
      </c>
      <c r="S356" s="104">
        <v>0</v>
      </c>
      <c r="T356" s="104">
        <v>0</v>
      </c>
      <c r="U356" s="104">
        <v>0</v>
      </c>
      <c r="V356" s="104">
        <v>3.961778489207082E-4</v>
      </c>
      <c r="W356" s="104">
        <v>7.1304405423129342E-4</v>
      </c>
      <c r="DA356" s="132" t="s">
        <v>3432</v>
      </c>
    </row>
    <row r="357" spans="1:105" ht="12" customHeight="1" x14ac:dyDescent="0.25">
      <c r="A357" s="108" t="s">
        <v>53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0</v>
      </c>
      <c r="I357" s="98">
        <v>0</v>
      </c>
      <c r="J357" s="98">
        <v>0</v>
      </c>
      <c r="K357" s="98">
        <v>7.2313010141186079E-4</v>
      </c>
      <c r="L357" s="98">
        <v>2.985088682033083E-4</v>
      </c>
      <c r="M357" s="98">
        <v>5.5075284730112157E-4</v>
      </c>
      <c r="N357" s="98">
        <v>6.0613673780730197E-4</v>
      </c>
      <c r="O357" s="98">
        <v>7.0459074757969818E-4</v>
      </c>
      <c r="P357" s="98">
        <v>2.1914646155451935E-4</v>
      </c>
      <c r="Q357" s="98">
        <v>6.4375253178718339E-5</v>
      </c>
      <c r="R357" s="98">
        <v>0</v>
      </c>
      <c r="S357" s="98">
        <v>0</v>
      </c>
      <c r="T357" s="98">
        <v>0</v>
      </c>
      <c r="U357" s="98">
        <v>0</v>
      </c>
      <c r="V357" s="98">
        <v>1.8874477872180749E-4</v>
      </c>
      <c r="W357" s="98">
        <v>3.5582503854603761E-4</v>
      </c>
      <c r="DA357" s="63" t="s">
        <v>3433</v>
      </c>
    </row>
    <row r="358" spans="1:105" ht="12" customHeight="1" x14ac:dyDescent="0.25">
      <c r="A358" s="108" t="s">
        <v>52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8.2228299792763845E-4</v>
      </c>
      <c r="L358" s="98">
        <v>3.5885216809095381E-4</v>
      </c>
      <c r="M358" s="98">
        <v>5.7660429370696336E-4</v>
      </c>
      <c r="N358" s="98">
        <v>7.228446830352881E-4</v>
      </c>
      <c r="O358" s="98">
        <v>6.0382918206617156E-4</v>
      </c>
      <c r="P358" s="98">
        <v>1.5647291651256869E-4</v>
      </c>
      <c r="Q358" s="98">
        <v>8.8146862218773517E-5</v>
      </c>
      <c r="R358" s="98">
        <v>0</v>
      </c>
      <c r="S358" s="98">
        <v>0</v>
      </c>
      <c r="T358" s="98">
        <v>0</v>
      </c>
      <c r="U358" s="98">
        <v>0</v>
      </c>
      <c r="V358" s="98">
        <v>2.0743307019890073E-4</v>
      </c>
      <c r="W358" s="98">
        <v>3.5721901568525581E-4</v>
      </c>
      <c r="DA358" s="63" t="s">
        <v>3434</v>
      </c>
    </row>
    <row r="359" spans="1:105" ht="12" customHeight="1" x14ac:dyDescent="0.25">
      <c r="A359" s="121" t="s">
        <v>54</v>
      </c>
      <c r="B359" s="122"/>
      <c r="C359" s="122">
        <v>0</v>
      </c>
      <c r="D359" s="122">
        <v>0</v>
      </c>
      <c r="E359" s="122">
        <v>0</v>
      </c>
      <c r="F359" s="122">
        <v>0</v>
      </c>
      <c r="G359" s="122">
        <v>0</v>
      </c>
      <c r="H359" s="122">
        <v>0</v>
      </c>
      <c r="I359" s="122">
        <v>0</v>
      </c>
      <c r="J359" s="122">
        <v>0</v>
      </c>
      <c r="K359" s="122">
        <v>1.0310307112313061E-3</v>
      </c>
      <c r="L359" s="122">
        <v>9.4413827627828223E-4</v>
      </c>
      <c r="M359" s="122">
        <v>1.5451506945970894E-3</v>
      </c>
      <c r="N359" s="122">
        <v>1.7992834709421523E-3</v>
      </c>
      <c r="O359" s="122">
        <v>1.7139589727866757E-3</v>
      </c>
      <c r="P359" s="122">
        <v>4.6629171560840573E-4</v>
      </c>
      <c r="Q359" s="122">
        <v>8.1188494112968758E-5</v>
      </c>
      <c r="R359" s="122">
        <v>0</v>
      </c>
      <c r="S359" s="122">
        <v>0</v>
      </c>
      <c r="T359" s="122">
        <v>0</v>
      </c>
      <c r="U359" s="122">
        <v>0</v>
      </c>
      <c r="V359" s="122">
        <v>1.3955157467205044E-4</v>
      </c>
      <c r="W359" s="122">
        <v>2.8950465468845579E-4</v>
      </c>
      <c r="DA359" s="130" t="s">
        <v>3435</v>
      </c>
    </row>
    <row r="360" spans="1:105" ht="12" customHeight="1" x14ac:dyDescent="0.25">
      <c r="A360" s="97" t="s">
        <v>51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3436</v>
      </c>
    </row>
    <row r="361" spans="1:105" ht="12" customHeight="1" x14ac:dyDescent="0.25">
      <c r="A361" s="97" t="s">
        <v>50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2.713040695980426E-4</v>
      </c>
      <c r="L361" s="98">
        <v>0</v>
      </c>
      <c r="M361" s="98">
        <v>0</v>
      </c>
      <c r="N361" s="98">
        <v>3.1274662000989792E-5</v>
      </c>
      <c r="O361" s="98">
        <v>8.9829840645802748E-5</v>
      </c>
      <c r="P361" s="98">
        <v>5.4330217412496768E-5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3437</v>
      </c>
    </row>
    <row r="362" spans="1:105" ht="12" customHeight="1" x14ac:dyDescent="0.25">
      <c r="A362" s="109" t="s">
        <v>120</v>
      </c>
      <c r="B362" s="33"/>
      <c r="C362" s="33">
        <v>0</v>
      </c>
      <c r="D362" s="33">
        <v>0</v>
      </c>
      <c r="E362" s="33">
        <v>0</v>
      </c>
      <c r="F362" s="33">
        <v>0</v>
      </c>
      <c r="G362" s="33">
        <v>0</v>
      </c>
      <c r="H362" s="33">
        <v>0</v>
      </c>
      <c r="I362" s="33">
        <v>0</v>
      </c>
      <c r="J362" s="33">
        <v>0</v>
      </c>
      <c r="K362" s="33">
        <v>7.597266416332634E-4</v>
      </c>
      <c r="L362" s="33">
        <v>9.4413827627828223E-4</v>
      </c>
      <c r="M362" s="33">
        <v>1.5451506945970894E-3</v>
      </c>
      <c r="N362" s="33">
        <v>1.7680088089411625E-3</v>
      </c>
      <c r="O362" s="33">
        <v>1.6241291321408729E-3</v>
      </c>
      <c r="P362" s="33">
        <v>4.1196149819590897E-4</v>
      </c>
      <c r="Q362" s="33">
        <v>8.1188494112968758E-5</v>
      </c>
      <c r="R362" s="33">
        <v>0</v>
      </c>
      <c r="S362" s="33">
        <v>0</v>
      </c>
      <c r="T362" s="33">
        <v>0</v>
      </c>
      <c r="U362" s="33">
        <v>0</v>
      </c>
      <c r="V362" s="33">
        <v>1.3955157467205044E-4</v>
      </c>
      <c r="W362" s="33">
        <v>2.8950465468845579E-4</v>
      </c>
      <c r="DA362" s="60" t="s">
        <v>3438</v>
      </c>
    </row>
    <row r="364" spans="1:105" ht="12" customHeight="1" x14ac:dyDescent="0.25">
      <c r="A364" s="116" t="s">
        <v>163</v>
      </c>
      <c r="B364" s="119"/>
      <c r="C364" s="119" t="str">
        <f t="shared" ref="C364:Q364" si="152">IF(C343=0,"",C343/C322)</f>
        <v/>
      </c>
      <c r="D364" s="119" t="str">
        <f t="shared" si="152"/>
        <v/>
      </c>
      <c r="E364" s="119" t="str">
        <f t="shared" si="152"/>
        <v/>
      </c>
      <c r="F364" s="119" t="str">
        <f t="shared" si="152"/>
        <v/>
      </c>
      <c r="G364" s="119" t="str">
        <f t="shared" si="152"/>
        <v/>
      </c>
      <c r="H364" s="119" t="str">
        <f t="shared" si="152"/>
        <v/>
      </c>
      <c r="I364" s="119" t="str">
        <f t="shared" si="152"/>
        <v/>
      </c>
      <c r="J364" s="119" t="str">
        <f t="shared" si="152"/>
        <v/>
      </c>
      <c r="K364" s="119">
        <f t="shared" si="152"/>
        <v>0.73171585920218629</v>
      </c>
      <c r="L364" s="119">
        <f t="shared" si="152"/>
        <v>0.75238925640006338</v>
      </c>
      <c r="M364" s="119">
        <f t="shared" si="152"/>
        <v>0.75668478843060827</v>
      </c>
      <c r="N364" s="119">
        <f t="shared" si="152"/>
        <v>0.75510452540261996</v>
      </c>
      <c r="O364" s="119">
        <f t="shared" si="152"/>
        <v>0.7582689397113479</v>
      </c>
      <c r="P364" s="119">
        <f t="shared" si="152"/>
        <v>0.76417422393254875</v>
      </c>
      <c r="Q364" s="119">
        <f t="shared" si="152"/>
        <v>0.79943373377090254</v>
      </c>
      <c r="R364" s="119" t="str">
        <f t="shared" ref="R364:V364" si="153">IF(R343=0,"",R343/R322)</f>
        <v/>
      </c>
      <c r="S364" s="119" t="str">
        <f t="shared" si="153"/>
        <v/>
      </c>
      <c r="T364" s="119" t="str">
        <f t="shared" si="153"/>
        <v/>
      </c>
      <c r="U364" s="119" t="str">
        <f t="shared" si="153"/>
        <v/>
      </c>
      <c r="V364" s="119">
        <f t="shared" si="153"/>
        <v>0.90718525775187098</v>
      </c>
      <c r="W364" s="119">
        <f t="shared" ref="W364" si="154">IF(W343=0,"",W343/W322)</f>
        <v>0.8981382241739343</v>
      </c>
      <c r="DA364" s="129" t="s">
        <v>3587</v>
      </c>
    </row>
    <row r="365" spans="1:105" ht="12" customHeight="1" x14ac:dyDescent="0.25">
      <c r="A365" s="121" t="s">
        <v>57</v>
      </c>
      <c r="B365" s="124"/>
      <c r="C365" s="124" t="str">
        <f t="shared" ref="C365:Q365" si="155">IF(C344=0,"",C344/C323)</f>
        <v/>
      </c>
      <c r="D365" s="124" t="str">
        <f t="shared" si="155"/>
        <v/>
      </c>
      <c r="E365" s="124" t="str">
        <f t="shared" si="155"/>
        <v/>
      </c>
      <c r="F365" s="124" t="str">
        <f t="shared" si="155"/>
        <v/>
      </c>
      <c r="G365" s="124" t="str">
        <f t="shared" si="155"/>
        <v/>
      </c>
      <c r="H365" s="124" t="str">
        <f t="shared" si="155"/>
        <v/>
      </c>
      <c r="I365" s="124" t="str">
        <f t="shared" si="155"/>
        <v/>
      </c>
      <c r="J365" s="124" t="str">
        <f t="shared" si="155"/>
        <v/>
      </c>
      <c r="K365" s="124">
        <f t="shared" si="155"/>
        <v>0.71894714160327922</v>
      </c>
      <c r="L365" s="124">
        <f t="shared" si="155"/>
        <v>0.72587600906489436</v>
      </c>
      <c r="M365" s="124">
        <f t="shared" si="155"/>
        <v>0.73298107776413579</v>
      </c>
      <c r="N365" s="124">
        <f t="shared" si="155"/>
        <v>0.73986487335021367</v>
      </c>
      <c r="O365" s="124">
        <f t="shared" si="155"/>
        <v>0.74649235381044821</v>
      </c>
      <c r="P365" s="124">
        <f t="shared" si="155"/>
        <v>0.75343066313220031</v>
      </c>
      <c r="Q365" s="124">
        <f t="shared" si="155"/>
        <v>0.76351787516059266</v>
      </c>
      <c r="R365" s="124" t="str">
        <f t="shared" ref="R365:V365" si="156">IF(R344=0,"",R344/R323)</f>
        <v/>
      </c>
      <c r="S365" s="124" t="str">
        <f t="shared" si="156"/>
        <v/>
      </c>
      <c r="T365" s="124" t="str">
        <f t="shared" si="156"/>
        <v/>
      </c>
      <c r="U365" s="124" t="str">
        <f t="shared" si="156"/>
        <v/>
      </c>
      <c r="V365" s="124">
        <f t="shared" si="156"/>
        <v>0.86439543875938696</v>
      </c>
      <c r="W365" s="124">
        <f t="shared" ref="W365" si="157">IF(W344=0,"",W344/W323)</f>
        <v>0.87655728677556155</v>
      </c>
      <c r="DA365" s="130" t="s">
        <v>3588</v>
      </c>
    </row>
    <row r="366" spans="1:105" ht="12" customHeight="1" x14ac:dyDescent="0.25">
      <c r="A366" s="97" t="s">
        <v>51</v>
      </c>
      <c r="B366" s="111"/>
      <c r="C366" s="111" t="str">
        <f t="shared" ref="C366:Q366" si="158">IF(C345=0,"",C345/C324)</f>
        <v/>
      </c>
      <c r="D366" s="111" t="str">
        <f t="shared" si="158"/>
        <v/>
      </c>
      <c r="E366" s="111" t="str">
        <f t="shared" si="158"/>
        <v/>
      </c>
      <c r="F366" s="111" t="str">
        <f t="shared" si="158"/>
        <v/>
      </c>
      <c r="G366" s="111" t="str">
        <f t="shared" si="158"/>
        <v/>
      </c>
      <c r="H366" s="111" t="str">
        <f t="shared" si="158"/>
        <v/>
      </c>
      <c r="I366" s="111" t="str">
        <f t="shared" si="158"/>
        <v/>
      </c>
      <c r="J366" s="111" t="str">
        <f t="shared" si="158"/>
        <v/>
      </c>
      <c r="K366" s="111">
        <f t="shared" si="158"/>
        <v>0.71720851076853009</v>
      </c>
      <c r="L366" s="111">
        <f t="shared" si="158"/>
        <v>0.72419784869960302</v>
      </c>
      <c r="M366" s="111">
        <f t="shared" si="158"/>
        <v>0.73134210779963515</v>
      </c>
      <c r="N366" s="111">
        <f t="shared" si="158"/>
        <v>0.73829736400599089</v>
      </c>
      <c r="O366" s="111">
        <f t="shared" si="158"/>
        <v>0.74495335907811544</v>
      </c>
      <c r="P366" s="111">
        <f t="shared" si="158"/>
        <v>0.75191714193507486</v>
      </c>
      <c r="Q366" s="111">
        <f t="shared" si="158"/>
        <v>0.7620787899956849</v>
      </c>
      <c r="R366" s="111" t="str">
        <f t="shared" ref="R366:V366" si="159">IF(R345=0,"",R345/R324)</f>
        <v/>
      </c>
      <c r="S366" s="111" t="str">
        <f t="shared" si="159"/>
        <v/>
      </c>
      <c r="T366" s="111" t="str">
        <f t="shared" si="159"/>
        <v/>
      </c>
      <c r="U366" s="111" t="str">
        <f t="shared" si="159"/>
        <v/>
      </c>
      <c r="V366" s="111">
        <f t="shared" si="159"/>
        <v>0.86348354020358609</v>
      </c>
      <c r="W366" s="111">
        <f t="shared" ref="W366" si="160">IF(W345=0,"",W345/W324)</f>
        <v>0.87571933579000383</v>
      </c>
      <c r="DA366" s="63" t="s">
        <v>3589</v>
      </c>
    </row>
    <row r="367" spans="1:105" ht="12" customHeight="1" x14ac:dyDescent="0.25">
      <c r="A367" s="97" t="s">
        <v>53</v>
      </c>
      <c r="B367" s="111"/>
      <c r="C367" s="111" t="str">
        <f t="shared" ref="C367:Q367" si="161">IF(C346=0,"",C346/C325)</f>
        <v/>
      </c>
      <c r="D367" s="111" t="str">
        <f t="shared" si="161"/>
        <v/>
      </c>
      <c r="E367" s="111" t="str">
        <f t="shared" si="161"/>
        <v/>
      </c>
      <c r="F367" s="111" t="str">
        <f t="shared" si="161"/>
        <v/>
      </c>
      <c r="G367" s="111" t="str">
        <f t="shared" si="161"/>
        <v/>
      </c>
      <c r="H367" s="111" t="str">
        <f t="shared" si="161"/>
        <v/>
      </c>
      <c r="I367" s="111" t="str">
        <f t="shared" si="161"/>
        <v/>
      </c>
      <c r="J367" s="111" t="str">
        <f t="shared" si="161"/>
        <v/>
      </c>
      <c r="K367" s="111">
        <f t="shared" si="161"/>
        <v>1</v>
      </c>
      <c r="L367" s="111">
        <f t="shared" si="161"/>
        <v>1</v>
      </c>
      <c r="M367" s="111">
        <f t="shared" si="161"/>
        <v>1</v>
      </c>
      <c r="N367" s="111">
        <f t="shared" si="161"/>
        <v>1</v>
      </c>
      <c r="O367" s="111">
        <f t="shared" si="161"/>
        <v>1</v>
      </c>
      <c r="P367" s="111">
        <f t="shared" si="161"/>
        <v>1</v>
      </c>
      <c r="Q367" s="111">
        <f t="shared" si="161"/>
        <v>1</v>
      </c>
      <c r="R367" s="111" t="str">
        <f t="shared" ref="R367:V367" si="162">IF(R346=0,"",R346/R325)</f>
        <v/>
      </c>
      <c r="S367" s="111" t="str">
        <f t="shared" si="162"/>
        <v/>
      </c>
      <c r="T367" s="111" t="str">
        <f t="shared" si="162"/>
        <v/>
      </c>
      <c r="U367" s="111" t="str">
        <f t="shared" si="162"/>
        <v/>
      </c>
      <c r="V367" s="111">
        <f t="shared" si="162"/>
        <v>1</v>
      </c>
      <c r="W367" s="111">
        <f t="shared" ref="W367" si="163">IF(W346=0,"",W346/W325)</f>
        <v>1</v>
      </c>
      <c r="DA367" s="63" t="s">
        <v>3590</v>
      </c>
    </row>
    <row r="368" spans="1:105" ht="12" customHeight="1" x14ac:dyDescent="0.25">
      <c r="A368" s="121" t="s">
        <v>92</v>
      </c>
      <c r="B368" s="124"/>
      <c r="C368" s="124" t="str">
        <f t="shared" ref="C368:Q368" si="164">IF(C347=0,"",C347/C326)</f>
        <v/>
      </c>
      <c r="D368" s="124" t="str">
        <f t="shared" si="164"/>
        <v/>
      </c>
      <c r="E368" s="124" t="str">
        <f t="shared" si="164"/>
        <v/>
      </c>
      <c r="F368" s="124" t="str">
        <f t="shared" si="164"/>
        <v/>
      </c>
      <c r="G368" s="124" t="str">
        <f t="shared" si="164"/>
        <v/>
      </c>
      <c r="H368" s="124" t="str">
        <f t="shared" si="164"/>
        <v/>
      </c>
      <c r="I368" s="124" t="str">
        <f t="shared" si="164"/>
        <v/>
      </c>
      <c r="J368" s="124" t="str">
        <f t="shared" si="164"/>
        <v/>
      </c>
      <c r="K368" s="124">
        <f t="shared" si="164"/>
        <v>3.1236240005898788</v>
      </c>
      <c r="L368" s="124">
        <f t="shared" si="164"/>
        <v>3.2170415419306249</v>
      </c>
      <c r="M368" s="124">
        <f t="shared" si="164"/>
        <v>3.3286199924378517</v>
      </c>
      <c r="N368" s="124">
        <f t="shared" si="164"/>
        <v>3.4635347209053373</v>
      </c>
      <c r="O368" s="124">
        <f t="shared" si="164"/>
        <v>3.6246469186429313</v>
      </c>
      <c r="P368" s="124">
        <f t="shared" si="164"/>
        <v>3.7993696278456701</v>
      </c>
      <c r="Q368" s="124">
        <f t="shared" si="164"/>
        <v>3.949523456264513</v>
      </c>
      <c r="R368" s="124" t="str">
        <f t="shared" ref="R368:V368" si="165">IF(R347=0,"",R347/R326)</f>
        <v/>
      </c>
      <c r="S368" s="124" t="str">
        <f t="shared" si="165"/>
        <v/>
      </c>
      <c r="T368" s="124" t="str">
        <f t="shared" si="165"/>
        <v/>
      </c>
      <c r="U368" s="124" t="str">
        <f t="shared" si="165"/>
        <v/>
      </c>
      <c r="V368" s="124">
        <f t="shared" si="165"/>
        <v>4.2965336719559497</v>
      </c>
      <c r="W368" s="124">
        <f t="shared" ref="W368" si="166">IF(W347=0,"",W347/W326)</f>
        <v>4.3534643017679464</v>
      </c>
      <c r="DA368" s="130" t="s">
        <v>3591</v>
      </c>
    </row>
    <row r="369" spans="1:105" ht="12" customHeight="1" x14ac:dyDescent="0.25">
      <c r="A369" s="97" t="s">
        <v>53</v>
      </c>
      <c r="B369" s="111"/>
      <c r="C369" s="111" t="str">
        <f t="shared" ref="C369:Q369" si="167">IF(C348=0,"",C348/C327)</f>
        <v/>
      </c>
      <c r="D369" s="111" t="str">
        <f t="shared" si="167"/>
        <v/>
      </c>
      <c r="E369" s="111" t="str">
        <f t="shared" si="167"/>
        <v/>
      </c>
      <c r="F369" s="111" t="str">
        <f t="shared" si="167"/>
        <v/>
      </c>
      <c r="G369" s="111" t="str">
        <f t="shared" si="167"/>
        <v/>
      </c>
      <c r="H369" s="111" t="str">
        <f t="shared" si="167"/>
        <v/>
      </c>
      <c r="I369" s="111" t="str">
        <f t="shared" si="167"/>
        <v/>
      </c>
      <c r="J369" s="111" t="str">
        <f t="shared" si="167"/>
        <v/>
      </c>
      <c r="K369" s="111">
        <f t="shared" si="167"/>
        <v>3.1236240005898788</v>
      </c>
      <c r="L369" s="111">
        <f t="shared" si="167"/>
        <v>3.2170415419306249</v>
      </c>
      <c r="M369" s="111">
        <f t="shared" si="167"/>
        <v>3.3286199924378517</v>
      </c>
      <c r="N369" s="111">
        <f t="shared" si="167"/>
        <v>3.4635347209053373</v>
      </c>
      <c r="O369" s="111">
        <f t="shared" si="167"/>
        <v>3.6246469186429313</v>
      </c>
      <c r="P369" s="111">
        <f t="shared" si="167"/>
        <v>3.7993696278456701</v>
      </c>
      <c r="Q369" s="111">
        <f t="shared" si="167"/>
        <v>3.949523456264513</v>
      </c>
      <c r="R369" s="111" t="str">
        <f t="shared" ref="R369:V369" si="168">IF(R348=0,"",R348/R327)</f>
        <v/>
      </c>
      <c r="S369" s="111" t="str">
        <f t="shared" si="168"/>
        <v/>
      </c>
      <c r="T369" s="111" t="str">
        <f t="shared" si="168"/>
        <v/>
      </c>
      <c r="U369" s="111" t="str">
        <f t="shared" si="168"/>
        <v/>
      </c>
      <c r="V369" s="111">
        <f t="shared" si="168"/>
        <v>4.2965336719559497</v>
      </c>
      <c r="W369" s="111">
        <f t="shared" ref="W369" si="169">IF(W348=0,"",W348/W327)</f>
        <v>4.3534643017679464</v>
      </c>
      <c r="DA369" s="63" t="s">
        <v>3592</v>
      </c>
    </row>
    <row r="370" spans="1:105" ht="12" customHeight="1" x14ac:dyDescent="0.25">
      <c r="A370" s="121" t="s">
        <v>55</v>
      </c>
      <c r="B370" s="124"/>
      <c r="C370" s="124" t="str">
        <f t="shared" ref="C370:Q370" si="170">IF(C349=0,"",C349/C328)</f>
        <v/>
      </c>
      <c r="D370" s="124" t="str">
        <f t="shared" si="170"/>
        <v/>
      </c>
      <c r="E370" s="124" t="str">
        <f t="shared" si="170"/>
        <v/>
      </c>
      <c r="F370" s="124" t="str">
        <f t="shared" si="170"/>
        <v/>
      </c>
      <c r="G370" s="124" t="str">
        <f t="shared" si="170"/>
        <v/>
      </c>
      <c r="H370" s="124" t="str">
        <f t="shared" si="170"/>
        <v/>
      </c>
      <c r="I370" s="124" t="str">
        <f t="shared" si="170"/>
        <v/>
      </c>
      <c r="J370" s="124" t="str">
        <f t="shared" si="170"/>
        <v/>
      </c>
      <c r="K370" s="124">
        <f t="shared" si="170"/>
        <v>0.83729702745279955</v>
      </c>
      <c r="L370" s="124">
        <f t="shared" si="170"/>
        <v>0.74995616038111912</v>
      </c>
      <c r="M370" s="124">
        <f t="shared" si="170"/>
        <v>0.76405994750853745</v>
      </c>
      <c r="N370" s="124">
        <f t="shared" si="170"/>
        <v>0.78436457047734365</v>
      </c>
      <c r="O370" s="124">
        <f t="shared" si="170"/>
        <v>0.76890259024760366</v>
      </c>
      <c r="P370" s="124">
        <f t="shared" si="170"/>
        <v>0.772177459167668</v>
      </c>
      <c r="Q370" s="124">
        <f t="shared" si="170"/>
        <v>0.87847731912769134</v>
      </c>
      <c r="R370" s="124" t="str">
        <f t="shared" ref="R370:V370" si="171">IF(R349=0,"",R349/R328)</f>
        <v/>
      </c>
      <c r="S370" s="124" t="str">
        <f t="shared" si="171"/>
        <v/>
      </c>
      <c r="T370" s="124" t="str">
        <f t="shared" si="171"/>
        <v/>
      </c>
      <c r="U370" s="124" t="str">
        <f t="shared" si="171"/>
        <v/>
      </c>
      <c r="V370" s="124">
        <f t="shared" si="171"/>
        <v>0.88990692395470539</v>
      </c>
      <c r="W370" s="124">
        <f t="shared" ref="W370" si="172">IF(W349=0,"",W349/W328)</f>
        <v>0.86456351709092716</v>
      </c>
      <c r="DA370" s="130" t="s">
        <v>3593</v>
      </c>
    </row>
    <row r="371" spans="1:105" ht="12" customHeight="1" x14ac:dyDescent="0.25">
      <c r="A371" s="97" t="s">
        <v>143</v>
      </c>
      <c r="B371" s="111"/>
      <c r="C371" s="111" t="str">
        <f t="shared" ref="C371:Q371" si="173">IF(C350=0,"",C350/C329)</f>
        <v/>
      </c>
      <c r="D371" s="111" t="str">
        <f t="shared" si="173"/>
        <v/>
      </c>
      <c r="E371" s="111" t="str">
        <f t="shared" si="173"/>
        <v/>
      </c>
      <c r="F371" s="111" t="str">
        <f t="shared" si="173"/>
        <v/>
      </c>
      <c r="G371" s="111" t="str">
        <f t="shared" si="173"/>
        <v/>
      </c>
      <c r="H371" s="111" t="str">
        <f t="shared" si="173"/>
        <v/>
      </c>
      <c r="I371" s="111" t="str">
        <f t="shared" si="173"/>
        <v/>
      </c>
      <c r="J371" s="111" t="str">
        <f t="shared" si="173"/>
        <v/>
      </c>
      <c r="K371" s="111" t="str">
        <f t="shared" si="173"/>
        <v/>
      </c>
      <c r="L371" s="111" t="str">
        <f t="shared" si="173"/>
        <v/>
      </c>
      <c r="M371" s="111" t="str">
        <f t="shared" si="173"/>
        <v/>
      </c>
      <c r="N371" s="111" t="str">
        <f t="shared" si="173"/>
        <v/>
      </c>
      <c r="O371" s="111" t="str">
        <f t="shared" si="173"/>
        <v/>
      </c>
      <c r="P371" s="111" t="str">
        <f t="shared" si="173"/>
        <v/>
      </c>
      <c r="Q371" s="111" t="str">
        <f t="shared" si="173"/>
        <v/>
      </c>
      <c r="R371" s="111" t="str">
        <f t="shared" ref="R371:V371" si="174">IF(R350=0,"",R350/R329)</f>
        <v/>
      </c>
      <c r="S371" s="111" t="str">
        <f t="shared" si="174"/>
        <v/>
      </c>
      <c r="T371" s="111" t="str">
        <f t="shared" si="174"/>
        <v/>
      </c>
      <c r="U371" s="111" t="str">
        <f t="shared" si="174"/>
        <v/>
      </c>
      <c r="V371" s="111" t="str">
        <f t="shared" si="174"/>
        <v/>
      </c>
      <c r="W371" s="111" t="str">
        <f t="shared" ref="W371" si="175">IF(W350=0,"",W350/W329)</f>
        <v/>
      </c>
      <c r="DA371" s="63" t="s">
        <v>3594</v>
      </c>
    </row>
    <row r="372" spans="1:105" ht="12" customHeight="1" x14ac:dyDescent="0.25">
      <c r="A372" s="97" t="s">
        <v>124</v>
      </c>
      <c r="B372" s="111"/>
      <c r="C372" s="111" t="str">
        <f t="shared" ref="C372:Q372" si="176">IF(C351=0,"",C351/C330)</f>
        <v/>
      </c>
      <c r="D372" s="111" t="str">
        <f t="shared" si="176"/>
        <v/>
      </c>
      <c r="E372" s="111" t="str">
        <f t="shared" si="176"/>
        <v/>
      </c>
      <c r="F372" s="111" t="str">
        <f t="shared" si="176"/>
        <v/>
      </c>
      <c r="G372" s="111" t="str">
        <f t="shared" si="176"/>
        <v/>
      </c>
      <c r="H372" s="111" t="str">
        <f t="shared" si="176"/>
        <v/>
      </c>
      <c r="I372" s="111" t="str">
        <f t="shared" si="176"/>
        <v/>
      </c>
      <c r="J372" s="111" t="str">
        <f t="shared" si="176"/>
        <v/>
      </c>
      <c r="K372" s="111" t="str">
        <f t="shared" si="176"/>
        <v/>
      </c>
      <c r="L372" s="111">
        <f t="shared" si="176"/>
        <v>0.65507372903489192</v>
      </c>
      <c r="M372" s="111">
        <f t="shared" si="176"/>
        <v>0.66884200170231711</v>
      </c>
      <c r="N372" s="111" t="str">
        <f t="shared" si="176"/>
        <v/>
      </c>
      <c r="O372" s="111" t="str">
        <f t="shared" si="176"/>
        <v/>
      </c>
      <c r="P372" s="111" t="str">
        <f t="shared" si="176"/>
        <v/>
      </c>
      <c r="Q372" s="111" t="str">
        <f t="shared" si="176"/>
        <v/>
      </c>
      <c r="R372" s="111" t="str">
        <f t="shared" ref="R372:V372" si="177">IF(R351=0,"",R351/R330)</f>
        <v/>
      </c>
      <c r="S372" s="111" t="str">
        <f t="shared" si="177"/>
        <v/>
      </c>
      <c r="T372" s="111" t="str">
        <f t="shared" si="177"/>
        <v/>
      </c>
      <c r="U372" s="111" t="str">
        <f t="shared" si="177"/>
        <v/>
      </c>
      <c r="V372" s="111" t="str">
        <f t="shared" si="177"/>
        <v/>
      </c>
      <c r="W372" s="111" t="str">
        <f t="shared" ref="W372" si="178">IF(W351=0,"",W351/W330)</f>
        <v/>
      </c>
      <c r="DA372" s="63" t="s">
        <v>3595</v>
      </c>
    </row>
    <row r="373" spans="1:105" ht="12" customHeight="1" x14ac:dyDescent="0.25">
      <c r="A373" s="97" t="s">
        <v>123</v>
      </c>
      <c r="B373" s="111"/>
      <c r="C373" s="111" t="str">
        <f t="shared" ref="C373:Q373" si="179">IF(C352=0,"",C352/C331)</f>
        <v/>
      </c>
      <c r="D373" s="111" t="str">
        <f t="shared" si="179"/>
        <v/>
      </c>
      <c r="E373" s="111" t="str">
        <f t="shared" si="179"/>
        <v/>
      </c>
      <c r="F373" s="111" t="str">
        <f t="shared" si="179"/>
        <v/>
      </c>
      <c r="G373" s="111" t="str">
        <f t="shared" si="179"/>
        <v/>
      </c>
      <c r="H373" s="111" t="str">
        <f t="shared" si="179"/>
        <v/>
      </c>
      <c r="I373" s="111" t="str">
        <f t="shared" si="179"/>
        <v/>
      </c>
      <c r="J373" s="111" t="str">
        <f t="shared" si="179"/>
        <v/>
      </c>
      <c r="K373" s="111" t="str">
        <f t="shared" si="179"/>
        <v/>
      </c>
      <c r="L373" s="111" t="str">
        <f t="shared" si="179"/>
        <v/>
      </c>
      <c r="M373" s="111" t="str">
        <f t="shared" si="179"/>
        <v/>
      </c>
      <c r="N373" s="111" t="str">
        <f t="shared" si="179"/>
        <v/>
      </c>
      <c r="O373" s="111" t="str">
        <f t="shared" si="179"/>
        <v/>
      </c>
      <c r="P373" s="111" t="str">
        <f t="shared" si="179"/>
        <v/>
      </c>
      <c r="Q373" s="111" t="str">
        <f t="shared" si="179"/>
        <v/>
      </c>
      <c r="R373" s="111" t="str">
        <f t="shared" ref="R373:V373" si="180">IF(R352=0,"",R352/R331)</f>
        <v/>
      </c>
      <c r="S373" s="111" t="str">
        <f t="shared" si="180"/>
        <v/>
      </c>
      <c r="T373" s="111" t="str">
        <f t="shared" si="180"/>
        <v/>
      </c>
      <c r="U373" s="111" t="str">
        <f t="shared" si="180"/>
        <v/>
      </c>
      <c r="V373" s="111" t="str">
        <f t="shared" si="180"/>
        <v/>
      </c>
      <c r="W373" s="111" t="str">
        <f t="shared" ref="W373" si="181">IF(W352=0,"",W352/W331)</f>
        <v/>
      </c>
      <c r="DA373" s="63" t="s">
        <v>3596</v>
      </c>
    </row>
    <row r="374" spans="1:105" ht="12" customHeight="1" x14ac:dyDescent="0.25">
      <c r="A374" s="100" t="s">
        <v>50</v>
      </c>
      <c r="B374" s="112"/>
      <c r="C374" s="112" t="str">
        <f t="shared" ref="C374:Q374" si="182">IF(C353=0,"",C353/C332)</f>
        <v/>
      </c>
      <c r="D374" s="112" t="str">
        <f t="shared" si="182"/>
        <v/>
      </c>
      <c r="E374" s="112" t="str">
        <f t="shared" si="182"/>
        <v/>
      </c>
      <c r="F374" s="112" t="str">
        <f t="shared" si="182"/>
        <v/>
      </c>
      <c r="G374" s="112" t="str">
        <f t="shared" si="182"/>
        <v/>
      </c>
      <c r="H374" s="112" t="str">
        <f t="shared" si="182"/>
        <v/>
      </c>
      <c r="I374" s="112" t="str">
        <f t="shared" si="182"/>
        <v/>
      </c>
      <c r="J374" s="112" t="str">
        <f t="shared" si="182"/>
        <v/>
      </c>
      <c r="K374" s="112" t="str">
        <f t="shared" si="182"/>
        <v/>
      </c>
      <c r="L374" s="112" t="str">
        <f t="shared" si="182"/>
        <v/>
      </c>
      <c r="M374" s="112" t="str">
        <f t="shared" si="182"/>
        <v/>
      </c>
      <c r="N374" s="112" t="str">
        <f t="shared" si="182"/>
        <v/>
      </c>
      <c r="O374" s="112" t="str">
        <f t="shared" si="182"/>
        <v/>
      </c>
      <c r="P374" s="112" t="str">
        <f t="shared" si="182"/>
        <v/>
      </c>
      <c r="Q374" s="112" t="str">
        <f t="shared" si="182"/>
        <v/>
      </c>
      <c r="R374" s="112" t="str">
        <f t="shared" ref="R374:V374" si="183">IF(R353=0,"",R353/R332)</f>
        <v/>
      </c>
      <c r="S374" s="112" t="str">
        <f t="shared" si="183"/>
        <v/>
      </c>
      <c r="T374" s="112" t="str">
        <f t="shared" si="183"/>
        <v/>
      </c>
      <c r="U374" s="112" t="str">
        <f t="shared" si="183"/>
        <v/>
      </c>
      <c r="V374" s="112" t="str">
        <f t="shared" si="183"/>
        <v/>
      </c>
      <c r="W374" s="112" t="str">
        <f t="shared" ref="W374" si="184">IF(W353=0,"",W353/W332)</f>
        <v/>
      </c>
      <c r="DA374" s="131" t="s">
        <v>3597</v>
      </c>
    </row>
    <row r="375" spans="1:105" ht="12" customHeight="1" x14ac:dyDescent="0.25">
      <c r="A375" s="103" t="s">
        <v>52</v>
      </c>
      <c r="B375" s="113"/>
      <c r="C375" s="113" t="str">
        <f t="shared" ref="C375:Q375" si="185">IF(C354=0,"",C354/C333)</f>
        <v/>
      </c>
      <c r="D375" s="113" t="str">
        <f t="shared" si="185"/>
        <v/>
      </c>
      <c r="E375" s="113" t="str">
        <f t="shared" si="185"/>
        <v/>
      </c>
      <c r="F375" s="113" t="str">
        <f t="shared" si="185"/>
        <v/>
      </c>
      <c r="G375" s="113" t="str">
        <f t="shared" si="185"/>
        <v/>
      </c>
      <c r="H375" s="113" t="str">
        <f t="shared" si="185"/>
        <v/>
      </c>
      <c r="I375" s="113" t="str">
        <f t="shared" si="185"/>
        <v/>
      </c>
      <c r="J375" s="113" t="str">
        <f t="shared" si="185"/>
        <v/>
      </c>
      <c r="K375" s="113" t="str">
        <f t="shared" si="185"/>
        <v/>
      </c>
      <c r="L375" s="113" t="str">
        <f t="shared" si="185"/>
        <v/>
      </c>
      <c r="M375" s="113" t="str">
        <f t="shared" si="185"/>
        <v/>
      </c>
      <c r="N375" s="113" t="str">
        <f t="shared" si="185"/>
        <v/>
      </c>
      <c r="O375" s="113" t="str">
        <f t="shared" si="185"/>
        <v/>
      </c>
      <c r="P375" s="113" t="str">
        <f t="shared" si="185"/>
        <v/>
      </c>
      <c r="Q375" s="113" t="str">
        <f t="shared" si="185"/>
        <v/>
      </c>
      <c r="R375" s="113" t="str">
        <f t="shared" ref="R375:V375" si="186">IF(R354=0,"",R354/R333)</f>
        <v/>
      </c>
      <c r="S375" s="113" t="str">
        <f t="shared" si="186"/>
        <v/>
      </c>
      <c r="T375" s="113" t="str">
        <f t="shared" si="186"/>
        <v/>
      </c>
      <c r="U375" s="113" t="str">
        <f t="shared" si="186"/>
        <v/>
      </c>
      <c r="V375" s="113" t="str">
        <f t="shared" si="186"/>
        <v/>
      </c>
      <c r="W375" s="113" t="str">
        <f t="shared" ref="W375" si="187">IF(W354=0,"",W354/W333)</f>
        <v/>
      </c>
      <c r="DA375" s="132" t="s">
        <v>3598</v>
      </c>
    </row>
    <row r="376" spans="1:105" ht="12" customHeight="1" x14ac:dyDescent="0.25">
      <c r="A376" s="106" t="s">
        <v>122</v>
      </c>
      <c r="B376" s="112"/>
      <c r="C376" s="112" t="str">
        <f t="shared" ref="C376:Q376" si="188">IF(C355=0,"",C355/C334)</f>
        <v/>
      </c>
      <c r="D376" s="112" t="str">
        <f t="shared" si="188"/>
        <v/>
      </c>
      <c r="E376" s="112" t="str">
        <f t="shared" si="188"/>
        <v/>
      </c>
      <c r="F376" s="112" t="str">
        <f t="shared" si="188"/>
        <v/>
      </c>
      <c r="G376" s="112" t="str">
        <f t="shared" si="188"/>
        <v/>
      </c>
      <c r="H376" s="112" t="str">
        <f t="shared" si="188"/>
        <v/>
      </c>
      <c r="I376" s="112" t="str">
        <f t="shared" si="188"/>
        <v/>
      </c>
      <c r="J376" s="112" t="str">
        <f t="shared" si="188"/>
        <v/>
      </c>
      <c r="K376" s="112" t="str">
        <f t="shared" si="188"/>
        <v/>
      </c>
      <c r="L376" s="112">
        <f t="shared" si="188"/>
        <v>0.70872995317775178</v>
      </c>
      <c r="M376" s="112">
        <f t="shared" si="188"/>
        <v>0.71263676535141618</v>
      </c>
      <c r="N376" s="112">
        <f t="shared" si="188"/>
        <v>0.71894978259673337</v>
      </c>
      <c r="O376" s="112">
        <f t="shared" si="188"/>
        <v>0.72851133596274276</v>
      </c>
      <c r="P376" s="112">
        <f t="shared" si="188"/>
        <v>0.74094968947205975</v>
      </c>
      <c r="Q376" s="112" t="str">
        <f t="shared" si="188"/>
        <v/>
      </c>
      <c r="R376" s="112" t="str">
        <f t="shared" ref="R376:V376" si="189">IF(R355=0,"",R355/R334)</f>
        <v/>
      </c>
      <c r="S376" s="112" t="str">
        <f t="shared" si="189"/>
        <v/>
      </c>
      <c r="T376" s="112" t="str">
        <f t="shared" si="189"/>
        <v/>
      </c>
      <c r="U376" s="112" t="str">
        <f t="shared" si="189"/>
        <v/>
      </c>
      <c r="V376" s="112" t="str">
        <f t="shared" si="189"/>
        <v/>
      </c>
      <c r="W376" s="112">
        <f t="shared" ref="W376" si="190">IF(W355=0,"",W355/W334)</f>
        <v>0.79937142756723689</v>
      </c>
      <c r="DA376" s="131" t="s">
        <v>3599</v>
      </c>
    </row>
    <row r="377" spans="1:105" ht="12" customHeight="1" x14ac:dyDescent="0.25">
      <c r="A377" s="107" t="s">
        <v>121</v>
      </c>
      <c r="B377" s="113"/>
      <c r="C377" s="113" t="str">
        <f t="shared" ref="C377:Q377" si="191">IF(C356=0,"",C356/C335)</f>
        <v/>
      </c>
      <c r="D377" s="113" t="str">
        <f t="shared" si="191"/>
        <v/>
      </c>
      <c r="E377" s="113" t="str">
        <f t="shared" si="191"/>
        <v/>
      </c>
      <c r="F377" s="113" t="str">
        <f t="shared" si="191"/>
        <v/>
      </c>
      <c r="G377" s="113" t="str">
        <f t="shared" si="191"/>
        <v/>
      </c>
      <c r="H377" s="113" t="str">
        <f t="shared" si="191"/>
        <v/>
      </c>
      <c r="I377" s="113" t="str">
        <f t="shared" si="191"/>
        <v/>
      </c>
      <c r="J377" s="113" t="str">
        <f t="shared" si="191"/>
        <v/>
      </c>
      <c r="K377" s="113">
        <f t="shared" si="191"/>
        <v>0.83729702745279955</v>
      </c>
      <c r="L377" s="113">
        <f t="shared" si="191"/>
        <v>0.84272667822294944</v>
      </c>
      <c r="M377" s="113">
        <f t="shared" si="191"/>
        <v>0.83542442572752407</v>
      </c>
      <c r="N377" s="113">
        <f t="shared" si="191"/>
        <v>0.84868452370412117</v>
      </c>
      <c r="O377" s="113">
        <f t="shared" si="191"/>
        <v>0.83286103258626731</v>
      </c>
      <c r="P377" s="113">
        <f t="shared" si="191"/>
        <v>0.83058043346831267</v>
      </c>
      <c r="Q377" s="113">
        <f t="shared" si="191"/>
        <v>0.87847731912769134</v>
      </c>
      <c r="R377" s="113" t="str">
        <f t="shared" ref="R377:V377" si="192">IF(R356=0,"",R356/R335)</f>
        <v/>
      </c>
      <c r="S377" s="113" t="str">
        <f t="shared" si="192"/>
        <v/>
      </c>
      <c r="T377" s="113" t="str">
        <f t="shared" si="192"/>
        <v/>
      </c>
      <c r="U377" s="113" t="str">
        <f t="shared" si="192"/>
        <v/>
      </c>
      <c r="V377" s="113">
        <f t="shared" si="192"/>
        <v>0.88990692395470539</v>
      </c>
      <c r="W377" s="113">
        <f t="shared" ref="W377" si="193">IF(W356=0,"",W356/W335)</f>
        <v>0.88869446088349568</v>
      </c>
      <c r="DA377" s="132" t="s">
        <v>3600</v>
      </c>
    </row>
    <row r="378" spans="1:105" ht="12" customHeight="1" x14ac:dyDescent="0.25">
      <c r="A378" s="108" t="s">
        <v>53</v>
      </c>
      <c r="B378" s="111"/>
      <c r="C378" s="111" t="str">
        <f t="shared" ref="C378:Q378" si="194">IF(C357=0,"",C357/C336)</f>
        <v/>
      </c>
      <c r="D378" s="111" t="str">
        <f t="shared" si="194"/>
        <v/>
      </c>
      <c r="E378" s="111" t="str">
        <f t="shared" si="194"/>
        <v/>
      </c>
      <c r="F378" s="111" t="str">
        <f t="shared" si="194"/>
        <v/>
      </c>
      <c r="G378" s="111" t="str">
        <f t="shared" si="194"/>
        <v/>
      </c>
      <c r="H378" s="111" t="str">
        <f t="shared" si="194"/>
        <v/>
      </c>
      <c r="I378" s="111" t="str">
        <f t="shared" si="194"/>
        <v/>
      </c>
      <c r="J378" s="111" t="str">
        <f t="shared" si="194"/>
        <v/>
      </c>
      <c r="K378" s="111">
        <f t="shared" si="194"/>
        <v>0.70657249798503086</v>
      </c>
      <c r="L378" s="111">
        <f t="shared" si="194"/>
        <v>0.70872995317775178</v>
      </c>
      <c r="M378" s="111">
        <f t="shared" si="194"/>
        <v>0.71263676535141618</v>
      </c>
      <c r="N378" s="111">
        <f t="shared" si="194"/>
        <v>0.71894978259673337</v>
      </c>
      <c r="O378" s="111">
        <f t="shared" si="194"/>
        <v>0.72851133596274276</v>
      </c>
      <c r="P378" s="111">
        <f t="shared" si="194"/>
        <v>0.74094968947205964</v>
      </c>
      <c r="Q378" s="111">
        <f t="shared" si="194"/>
        <v>0.75315470571002974</v>
      </c>
      <c r="R378" s="111" t="str">
        <f t="shared" ref="R378:V378" si="195">IF(R357=0,"",R357/R336)</f>
        <v/>
      </c>
      <c r="S378" s="111" t="str">
        <f t="shared" si="195"/>
        <v/>
      </c>
      <c r="T378" s="111" t="str">
        <f t="shared" si="195"/>
        <v/>
      </c>
      <c r="U378" s="111" t="str">
        <f t="shared" si="195"/>
        <v/>
      </c>
      <c r="V378" s="111">
        <f t="shared" si="195"/>
        <v>0.79385536081038799</v>
      </c>
      <c r="W378" s="111">
        <f t="shared" ref="W378" si="196">IF(W357=0,"",W357/W336)</f>
        <v>0.799371427567237</v>
      </c>
      <c r="DA378" s="63" t="s">
        <v>3601</v>
      </c>
    </row>
    <row r="379" spans="1:105" ht="12" customHeight="1" x14ac:dyDescent="0.25">
      <c r="A379" s="108" t="s">
        <v>52</v>
      </c>
      <c r="B379" s="111"/>
      <c r="C379" s="111" t="str">
        <f t="shared" ref="C379:Q379" si="197">IF(C358=0,"",C358/C337)</f>
        <v/>
      </c>
      <c r="D379" s="111" t="str">
        <f t="shared" si="197"/>
        <v/>
      </c>
      <c r="E379" s="111" t="str">
        <f t="shared" si="197"/>
        <v/>
      </c>
      <c r="F379" s="111" t="str">
        <f t="shared" si="197"/>
        <v/>
      </c>
      <c r="G379" s="111" t="str">
        <f t="shared" si="197"/>
        <v/>
      </c>
      <c r="H379" s="111" t="str">
        <f t="shared" si="197"/>
        <v/>
      </c>
      <c r="I379" s="111" t="str">
        <f t="shared" si="197"/>
        <v/>
      </c>
      <c r="J379" s="111" t="str">
        <f t="shared" si="197"/>
        <v/>
      </c>
      <c r="K379" s="111">
        <f t="shared" si="197"/>
        <v>1</v>
      </c>
      <c r="L379" s="111">
        <f t="shared" si="197"/>
        <v>1</v>
      </c>
      <c r="M379" s="111">
        <f t="shared" si="197"/>
        <v>1</v>
      </c>
      <c r="N379" s="111">
        <f t="shared" si="197"/>
        <v>1</v>
      </c>
      <c r="O379" s="111">
        <f t="shared" si="197"/>
        <v>1</v>
      </c>
      <c r="P379" s="111">
        <f t="shared" si="197"/>
        <v>1</v>
      </c>
      <c r="Q379" s="111">
        <f t="shared" si="197"/>
        <v>1</v>
      </c>
      <c r="R379" s="111" t="str">
        <f t="shared" ref="R379:V379" si="198">IF(R358=0,"",R358/R337)</f>
        <v/>
      </c>
      <c r="S379" s="111" t="str">
        <f t="shared" si="198"/>
        <v/>
      </c>
      <c r="T379" s="111" t="str">
        <f t="shared" si="198"/>
        <v/>
      </c>
      <c r="U379" s="111" t="str">
        <f t="shared" si="198"/>
        <v/>
      </c>
      <c r="V379" s="111">
        <f t="shared" si="198"/>
        <v>1</v>
      </c>
      <c r="W379" s="111">
        <f t="shared" ref="W379" si="199">IF(W358=0,"",W358/W337)</f>
        <v>1</v>
      </c>
      <c r="DA379" s="63" t="s">
        <v>3602</v>
      </c>
    </row>
    <row r="380" spans="1:105" ht="12" customHeight="1" x14ac:dyDescent="0.25">
      <c r="A380" s="121" t="s">
        <v>54</v>
      </c>
      <c r="B380" s="124"/>
      <c r="C380" s="124" t="str">
        <f t="shared" ref="C380:Q380" si="200">IF(C359=0,"",C359/C338)</f>
        <v/>
      </c>
      <c r="D380" s="124" t="str">
        <f t="shared" si="200"/>
        <v/>
      </c>
      <c r="E380" s="124" t="str">
        <f t="shared" si="200"/>
        <v/>
      </c>
      <c r="F380" s="124" t="str">
        <f t="shared" si="200"/>
        <v/>
      </c>
      <c r="G380" s="124" t="str">
        <f t="shared" si="200"/>
        <v/>
      </c>
      <c r="H380" s="124" t="str">
        <f t="shared" si="200"/>
        <v/>
      </c>
      <c r="I380" s="124" t="str">
        <f t="shared" si="200"/>
        <v/>
      </c>
      <c r="J380" s="124" t="str">
        <f t="shared" si="200"/>
        <v/>
      </c>
      <c r="K380" s="124">
        <f t="shared" si="200"/>
        <v>0.73518157077297985</v>
      </c>
      <c r="L380" s="124">
        <f t="shared" si="200"/>
        <v>0.78778724630099184</v>
      </c>
      <c r="M380" s="124">
        <f t="shared" si="200"/>
        <v>0.79042308337404588</v>
      </c>
      <c r="N380" s="124">
        <f t="shared" si="200"/>
        <v>0.79014769255666517</v>
      </c>
      <c r="O380" s="124">
        <f t="shared" si="200"/>
        <v>0.78702232764366642</v>
      </c>
      <c r="P380" s="124">
        <f t="shared" si="200"/>
        <v>0.77836480539861286</v>
      </c>
      <c r="Q380" s="124">
        <f t="shared" si="200"/>
        <v>0.81282119079881121</v>
      </c>
      <c r="R380" s="124" t="str">
        <f t="shared" ref="R380:V380" si="201">IF(R359=0,"",R359/R338)</f>
        <v/>
      </c>
      <c r="S380" s="124" t="str">
        <f t="shared" si="201"/>
        <v/>
      </c>
      <c r="T380" s="124" t="str">
        <f t="shared" si="201"/>
        <v/>
      </c>
      <c r="U380" s="124" t="str">
        <f t="shared" si="201"/>
        <v/>
      </c>
      <c r="V380" s="124">
        <f t="shared" si="201"/>
        <v>0.8772528184407401</v>
      </c>
      <c r="W380" s="124">
        <f t="shared" ref="W380" si="202">IF(W359=0,"",W359/W338)</f>
        <v>0.88590847822976693</v>
      </c>
      <c r="DA380" s="130" t="s">
        <v>3603</v>
      </c>
    </row>
    <row r="381" spans="1:105" ht="12" customHeight="1" x14ac:dyDescent="0.25">
      <c r="A381" s="97" t="s">
        <v>51</v>
      </c>
      <c r="B381" s="111"/>
      <c r="C381" s="111" t="str">
        <f t="shared" ref="C381:Q381" si="203">IF(C360=0,"",C360/C339)</f>
        <v/>
      </c>
      <c r="D381" s="111" t="str">
        <f t="shared" si="203"/>
        <v/>
      </c>
      <c r="E381" s="111" t="str">
        <f t="shared" si="203"/>
        <v/>
      </c>
      <c r="F381" s="111" t="str">
        <f t="shared" si="203"/>
        <v/>
      </c>
      <c r="G381" s="111" t="str">
        <f t="shared" si="203"/>
        <v/>
      </c>
      <c r="H381" s="111" t="str">
        <f t="shared" si="203"/>
        <v/>
      </c>
      <c r="I381" s="111" t="str">
        <f t="shared" si="203"/>
        <v/>
      </c>
      <c r="J381" s="111" t="str">
        <f t="shared" si="203"/>
        <v/>
      </c>
      <c r="K381" s="111" t="str">
        <f t="shared" si="203"/>
        <v/>
      </c>
      <c r="L381" s="111" t="str">
        <f t="shared" si="203"/>
        <v/>
      </c>
      <c r="M381" s="111" t="str">
        <f t="shared" si="203"/>
        <v/>
      </c>
      <c r="N381" s="111" t="str">
        <f t="shared" si="203"/>
        <v/>
      </c>
      <c r="O381" s="111" t="str">
        <f t="shared" si="203"/>
        <v/>
      </c>
      <c r="P381" s="111" t="str">
        <f t="shared" si="203"/>
        <v/>
      </c>
      <c r="Q381" s="111" t="str">
        <f t="shared" si="203"/>
        <v/>
      </c>
      <c r="R381" s="111" t="str">
        <f t="shared" ref="R381:V381" si="204">IF(R360=0,"",R360/R339)</f>
        <v/>
      </c>
      <c r="S381" s="111" t="str">
        <f t="shared" si="204"/>
        <v/>
      </c>
      <c r="T381" s="111" t="str">
        <f t="shared" si="204"/>
        <v/>
      </c>
      <c r="U381" s="111" t="str">
        <f t="shared" si="204"/>
        <v/>
      </c>
      <c r="V381" s="111" t="str">
        <f t="shared" si="204"/>
        <v/>
      </c>
      <c r="W381" s="111" t="str">
        <f t="shared" ref="W381" si="205">IF(W360=0,"",W360/W339)</f>
        <v/>
      </c>
      <c r="DA381" s="63" t="s">
        <v>3604</v>
      </c>
    </row>
    <row r="382" spans="1:105" ht="12" customHeight="1" x14ac:dyDescent="0.25">
      <c r="A382" s="97" t="s">
        <v>50</v>
      </c>
      <c r="B382" s="111"/>
      <c r="C382" s="111" t="str">
        <f t="shared" ref="C382:Q382" si="206">IF(C361=0,"",C361/C340)</f>
        <v/>
      </c>
      <c r="D382" s="111" t="str">
        <f t="shared" si="206"/>
        <v/>
      </c>
      <c r="E382" s="111" t="str">
        <f t="shared" si="206"/>
        <v/>
      </c>
      <c r="F382" s="111" t="str">
        <f t="shared" si="206"/>
        <v/>
      </c>
      <c r="G382" s="111" t="str">
        <f t="shared" si="206"/>
        <v/>
      </c>
      <c r="H382" s="111" t="str">
        <f t="shared" si="206"/>
        <v/>
      </c>
      <c r="I382" s="111" t="str">
        <f t="shared" si="206"/>
        <v/>
      </c>
      <c r="J382" s="111" t="str">
        <f t="shared" si="206"/>
        <v/>
      </c>
      <c r="K382" s="111">
        <f t="shared" si="206"/>
        <v>0.62274486854805666</v>
      </c>
      <c r="L382" s="111" t="str">
        <f t="shared" si="206"/>
        <v/>
      </c>
      <c r="M382" s="111" t="str">
        <f t="shared" si="206"/>
        <v/>
      </c>
      <c r="N382" s="111">
        <f t="shared" si="206"/>
        <v>0.62295491881840082</v>
      </c>
      <c r="O382" s="111">
        <f t="shared" si="206"/>
        <v>0.62295491881840093</v>
      </c>
      <c r="P382" s="111">
        <f t="shared" si="206"/>
        <v>0.62295491881840093</v>
      </c>
      <c r="Q382" s="111" t="str">
        <f t="shared" si="206"/>
        <v/>
      </c>
      <c r="R382" s="111" t="str">
        <f t="shared" ref="R382:V382" si="207">IF(R361=0,"",R361/R340)</f>
        <v/>
      </c>
      <c r="S382" s="111" t="str">
        <f t="shared" si="207"/>
        <v/>
      </c>
      <c r="T382" s="111" t="str">
        <f t="shared" si="207"/>
        <v/>
      </c>
      <c r="U382" s="111" t="str">
        <f t="shared" si="207"/>
        <v/>
      </c>
      <c r="V382" s="111" t="str">
        <f t="shared" si="207"/>
        <v/>
      </c>
      <c r="W382" s="111" t="str">
        <f t="shared" ref="W382" si="208">IF(W361=0,"",W361/W340)</f>
        <v/>
      </c>
      <c r="DA382" s="63" t="s">
        <v>3605</v>
      </c>
    </row>
    <row r="383" spans="1:105" ht="12" customHeight="1" x14ac:dyDescent="0.25">
      <c r="A383" s="109" t="s">
        <v>120</v>
      </c>
      <c r="B383" s="45"/>
      <c r="C383" s="45" t="str">
        <f t="shared" ref="C383:Q383" si="209">IF(C362=0,"",C362/C341)</f>
        <v/>
      </c>
      <c r="D383" s="45" t="str">
        <f t="shared" si="209"/>
        <v/>
      </c>
      <c r="E383" s="45" t="str">
        <f t="shared" si="209"/>
        <v/>
      </c>
      <c r="F383" s="45" t="str">
        <f t="shared" si="209"/>
        <v/>
      </c>
      <c r="G383" s="45" t="str">
        <f t="shared" si="209"/>
        <v/>
      </c>
      <c r="H383" s="45" t="str">
        <f t="shared" si="209"/>
        <v/>
      </c>
      <c r="I383" s="45" t="str">
        <f t="shared" si="209"/>
        <v/>
      </c>
      <c r="J383" s="45" t="str">
        <f t="shared" si="209"/>
        <v/>
      </c>
      <c r="K383" s="45">
        <f t="shared" si="209"/>
        <v>0.78584988903929975</v>
      </c>
      <c r="L383" s="45">
        <f t="shared" si="209"/>
        <v>0.78778724630099184</v>
      </c>
      <c r="M383" s="45">
        <f t="shared" si="209"/>
        <v>0.79042308337404588</v>
      </c>
      <c r="N383" s="45">
        <f t="shared" si="209"/>
        <v>0.79391684846723476</v>
      </c>
      <c r="O383" s="45">
        <f t="shared" si="209"/>
        <v>0.79865623657952622</v>
      </c>
      <c r="P383" s="45">
        <f t="shared" si="209"/>
        <v>0.80484486862354221</v>
      </c>
      <c r="Q383" s="45">
        <f t="shared" si="209"/>
        <v>0.81282119079881121</v>
      </c>
      <c r="R383" s="45" t="str">
        <f t="shared" ref="R383:V383" si="210">IF(R362=0,"",R362/R341)</f>
        <v/>
      </c>
      <c r="S383" s="45" t="str">
        <f t="shared" si="210"/>
        <v/>
      </c>
      <c r="T383" s="45" t="str">
        <f t="shared" si="210"/>
        <v/>
      </c>
      <c r="U383" s="45" t="str">
        <f t="shared" si="210"/>
        <v/>
      </c>
      <c r="V383" s="45">
        <f t="shared" si="210"/>
        <v>0.8772528184407401</v>
      </c>
      <c r="W383" s="45">
        <f t="shared" ref="W383" si="211">IF(W362=0,"",W362/W341)</f>
        <v>0.88590847822976693</v>
      </c>
      <c r="DA383" s="60" t="s">
        <v>3606</v>
      </c>
    </row>
    <row r="385" spans="1:105" ht="12" customHeight="1" x14ac:dyDescent="0.25">
      <c r="A385" s="116" t="s">
        <v>162</v>
      </c>
      <c r="B385" s="117"/>
      <c r="C385" s="117">
        <f t="shared" ref="C385:Q385" si="212">C386+C389+C391+C401</f>
        <v>0</v>
      </c>
      <c r="D385" s="117">
        <f t="shared" si="212"/>
        <v>0</v>
      </c>
      <c r="E385" s="117">
        <f t="shared" si="212"/>
        <v>0</v>
      </c>
      <c r="F385" s="117">
        <f t="shared" si="212"/>
        <v>0</v>
      </c>
      <c r="G385" s="117">
        <f t="shared" si="212"/>
        <v>0</v>
      </c>
      <c r="H385" s="117">
        <f t="shared" si="212"/>
        <v>0</v>
      </c>
      <c r="I385" s="117">
        <f t="shared" si="212"/>
        <v>0</v>
      </c>
      <c r="J385" s="117">
        <f t="shared" si="212"/>
        <v>0</v>
      </c>
      <c r="K385" s="117">
        <f t="shared" si="212"/>
        <v>0.11883941080671025</v>
      </c>
      <c r="L385" s="117">
        <f t="shared" si="212"/>
        <v>0.14995955770017438</v>
      </c>
      <c r="M385" s="117">
        <f t="shared" si="212"/>
        <v>0.15730673848927043</v>
      </c>
      <c r="N385" s="117">
        <f t="shared" si="212"/>
        <v>0.15199079048639236</v>
      </c>
      <c r="O385" s="117">
        <f t="shared" si="212"/>
        <v>0.18427472808114456</v>
      </c>
      <c r="P385" s="117">
        <f t="shared" si="212"/>
        <v>3.5175420487238415E-2</v>
      </c>
      <c r="Q385" s="117">
        <f t="shared" si="212"/>
        <v>1.0261113005735957E-2</v>
      </c>
      <c r="R385" s="117">
        <f t="shared" ref="R385:V385" si="213">R386+R389+R391+R401</f>
        <v>0</v>
      </c>
      <c r="S385" s="117">
        <f t="shared" si="213"/>
        <v>0</v>
      </c>
      <c r="T385" s="117">
        <f t="shared" si="213"/>
        <v>0</v>
      </c>
      <c r="U385" s="117">
        <f t="shared" si="213"/>
        <v>0</v>
      </c>
      <c r="V385" s="117">
        <f t="shared" si="213"/>
        <v>1.2957602006087926E-2</v>
      </c>
      <c r="W385" s="117">
        <f t="shared" ref="W385" si="214">W386+W389+W391+W401</f>
        <v>3.1969228988913426E-2</v>
      </c>
      <c r="DA385" s="129" t="s">
        <v>3755</v>
      </c>
    </row>
    <row r="386" spans="1:105" ht="12" customHeight="1" x14ac:dyDescent="0.25">
      <c r="A386" s="121" t="s">
        <v>57</v>
      </c>
      <c r="B386" s="122"/>
      <c r="C386" s="122">
        <f t="shared" ref="C386:Q386" si="215">SUM(C387:C388)</f>
        <v>0</v>
      </c>
      <c r="D386" s="122">
        <f t="shared" si="215"/>
        <v>0</v>
      </c>
      <c r="E386" s="122">
        <f t="shared" si="215"/>
        <v>0</v>
      </c>
      <c r="F386" s="122">
        <f t="shared" si="215"/>
        <v>0</v>
      </c>
      <c r="G386" s="122">
        <f t="shared" si="215"/>
        <v>0</v>
      </c>
      <c r="H386" s="122">
        <f t="shared" si="215"/>
        <v>0</v>
      </c>
      <c r="I386" s="122">
        <f t="shared" si="215"/>
        <v>0</v>
      </c>
      <c r="J386" s="122">
        <f t="shared" si="215"/>
        <v>0</v>
      </c>
      <c r="K386" s="122">
        <f t="shared" si="215"/>
        <v>0.11768845744588471</v>
      </c>
      <c r="L386" s="122">
        <f t="shared" si="215"/>
        <v>0.14948060884786057</v>
      </c>
      <c r="M386" s="122">
        <f t="shared" si="215"/>
        <v>0.15706341495731582</v>
      </c>
      <c r="N386" s="122">
        <f t="shared" si="215"/>
        <v>0.1518581587118861</v>
      </c>
      <c r="O386" s="122">
        <f t="shared" si="215"/>
        <v>0.1838937714086763</v>
      </c>
      <c r="P386" s="122">
        <f t="shared" si="215"/>
        <v>3.4945013100437496E-2</v>
      </c>
      <c r="Q386" s="122">
        <f t="shared" si="215"/>
        <v>1.0261113005735957E-2</v>
      </c>
      <c r="R386" s="122">
        <f t="shared" ref="R386:V386" si="216">SUM(R387:R388)</f>
        <v>0</v>
      </c>
      <c r="S386" s="122">
        <f t="shared" si="216"/>
        <v>0</v>
      </c>
      <c r="T386" s="122">
        <f t="shared" si="216"/>
        <v>0</v>
      </c>
      <c r="U386" s="122">
        <f t="shared" si="216"/>
        <v>0</v>
      </c>
      <c r="V386" s="122">
        <f t="shared" si="216"/>
        <v>1.2957602006087926E-2</v>
      </c>
      <c r="W386" s="122">
        <f t="shared" ref="W386" si="217">SUM(W387:W388)</f>
        <v>3.1969228988913426E-2</v>
      </c>
      <c r="DA386" s="130" t="s">
        <v>3756</v>
      </c>
    </row>
    <row r="387" spans="1:105" ht="12" customHeight="1" x14ac:dyDescent="0.25">
      <c r="A387" s="97" t="s">
        <v>51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0.11768845744588471</v>
      </c>
      <c r="L387" s="98">
        <v>0.14948060884786057</v>
      </c>
      <c r="M387" s="98">
        <v>0.15706341495731582</v>
      </c>
      <c r="N387" s="98">
        <v>0.1518581587118861</v>
      </c>
      <c r="O387" s="98">
        <v>0.1838937714086763</v>
      </c>
      <c r="P387" s="98">
        <v>3.4945013100437496E-2</v>
      </c>
      <c r="Q387" s="98">
        <v>1.0261113005735957E-2</v>
      </c>
      <c r="R387" s="98">
        <v>0</v>
      </c>
      <c r="S387" s="98">
        <v>0</v>
      </c>
      <c r="T387" s="98">
        <v>0</v>
      </c>
      <c r="U387" s="98">
        <v>0</v>
      </c>
      <c r="V387" s="98">
        <v>1.2957602006087926E-2</v>
      </c>
      <c r="W387" s="98">
        <v>3.1969228988913426E-2</v>
      </c>
      <c r="DA387" s="63" t="s">
        <v>3757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3758</v>
      </c>
    </row>
    <row r="389" spans="1:105" ht="12" customHeight="1" x14ac:dyDescent="0.25">
      <c r="A389" s="121" t="s">
        <v>92</v>
      </c>
      <c r="B389" s="122"/>
      <c r="C389" s="122">
        <f t="shared" ref="C389:W389" si="218">C390</f>
        <v>0</v>
      </c>
      <c r="D389" s="122">
        <f t="shared" si="218"/>
        <v>0</v>
      </c>
      <c r="E389" s="122">
        <f t="shared" si="218"/>
        <v>0</v>
      </c>
      <c r="F389" s="122">
        <f t="shared" si="218"/>
        <v>0</v>
      </c>
      <c r="G389" s="122">
        <f t="shared" si="218"/>
        <v>0</v>
      </c>
      <c r="H389" s="122">
        <f t="shared" si="218"/>
        <v>0</v>
      </c>
      <c r="I389" s="122">
        <f t="shared" si="218"/>
        <v>0</v>
      </c>
      <c r="J389" s="122">
        <f t="shared" si="218"/>
        <v>0</v>
      </c>
      <c r="K389" s="122">
        <f t="shared" si="218"/>
        <v>0</v>
      </c>
      <c r="L389" s="122">
        <f t="shared" si="218"/>
        <v>0</v>
      </c>
      <c r="M389" s="122">
        <f t="shared" si="218"/>
        <v>0</v>
      </c>
      <c r="N389" s="122">
        <f t="shared" si="218"/>
        <v>0</v>
      </c>
      <c r="O389" s="122">
        <f t="shared" si="218"/>
        <v>0</v>
      </c>
      <c r="P389" s="122">
        <f t="shared" si="218"/>
        <v>0</v>
      </c>
      <c r="Q389" s="122">
        <f t="shared" si="218"/>
        <v>0</v>
      </c>
      <c r="R389" s="122">
        <f t="shared" si="218"/>
        <v>0</v>
      </c>
      <c r="S389" s="122">
        <f t="shared" si="218"/>
        <v>0</v>
      </c>
      <c r="T389" s="122">
        <f t="shared" si="218"/>
        <v>0</v>
      </c>
      <c r="U389" s="122">
        <f t="shared" si="218"/>
        <v>0</v>
      </c>
      <c r="V389" s="122">
        <f t="shared" si="218"/>
        <v>0</v>
      </c>
      <c r="W389" s="122">
        <f t="shared" si="218"/>
        <v>0</v>
      </c>
      <c r="DA389" s="130" t="s">
        <v>3759</v>
      </c>
    </row>
    <row r="390" spans="1:105" ht="12" customHeight="1" x14ac:dyDescent="0.25">
      <c r="A390" s="97" t="s">
        <v>53</v>
      </c>
      <c r="B390" s="98"/>
      <c r="C390" s="98">
        <v>0</v>
      </c>
      <c r="D390" s="98">
        <v>0</v>
      </c>
      <c r="E390" s="98">
        <v>0</v>
      </c>
      <c r="F390" s="98">
        <v>0</v>
      </c>
      <c r="G390" s="98">
        <v>0</v>
      </c>
      <c r="H390" s="98">
        <v>0</v>
      </c>
      <c r="I390" s="98">
        <v>0</v>
      </c>
      <c r="J390" s="98">
        <v>0</v>
      </c>
      <c r="K390" s="98">
        <v>0</v>
      </c>
      <c r="L390" s="98">
        <v>0</v>
      </c>
      <c r="M390" s="98">
        <v>0</v>
      </c>
      <c r="N390" s="98">
        <v>0</v>
      </c>
      <c r="O390" s="98">
        <v>0</v>
      </c>
      <c r="P390" s="98">
        <v>0</v>
      </c>
      <c r="Q390" s="98">
        <v>0</v>
      </c>
      <c r="R390" s="98">
        <v>0</v>
      </c>
      <c r="S390" s="98">
        <v>0</v>
      </c>
      <c r="T390" s="98">
        <v>0</v>
      </c>
      <c r="U390" s="98">
        <v>0</v>
      </c>
      <c r="V390" s="98">
        <v>0</v>
      </c>
      <c r="W390" s="98">
        <v>0</v>
      </c>
      <c r="DA390" s="63" t="s">
        <v>3760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4.7894885231380334E-4</v>
      </c>
      <c r="M391" s="122">
        <v>2.4332353195460999E-4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3761</v>
      </c>
    </row>
    <row r="392" spans="1:105" ht="12" customHeight="1" x14ac:dyDescent="0.25">
      <c r="A392" s="97" t="s">
        <v>143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3762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4.7894885231380334E-4</v>
      </c>
      <c r="M393" s="98">
        <v>2.4332353195460999E-4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3763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DA394" s="63" t="s">
        <v>3764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3765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3766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3767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3768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3769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3770</v>
      </c>
    </row>
    <row r="401" spans="1:105" ht="12" customHeight="1" x14ac:dyDescent="0.25">
      <c r="A401" s="121" t="s">
        <v>54</v>
      </c>
      <c r="B401" s="122"/>
      <c r="C401" s="122">
        <v>0</v>
      </c>
      <c r="D401" s="122">
        <v>0</v>
      </c>
      <c r="E401" s="122">
        <v>0</v>
      </c>
      <c r="F401" s="122">
        <v>0</v>
      </c>
      <c r="G401" s="122">
        <v>0</v>
      </c>
      <c r="H401" s="122">
        <v>0</v>
      </c>
      <c r="I401" s="122">
        <v>0</v>
      </c>
      <c r="J401" s="122">
        <v>0</v>
      </c>
      <c r="K401" s="122">
        <v>1.1509533608255267E-3</v>
      </c>
      <c r="L401" s="122">
        <v>0</v>
      </c>
      <c r="M401" s="122">
        <v>0</v>
      </c>
      <c r="N401" s="122">
        <v>1.3263177450625497E-4</v>
      </c>
      <c r="O401" s="122">
        <v>3.8095667246827025E-4</v>
      </c>
      <c r="P401" s="122">
        <v>2.3040738680091963E-4</v>
      </c>
      <c r="Q401" s="122">
        <v>0</v>
      </c>
      <c r="R401" s="122">
        <v>0</v>
      </c>
      <c r="S401" s="122">
        <v>0</v>
      </c>
      <c r="T401" s="122">
        <v>0</v>
      </c>
      <c r="U401" s="122">
        <v>0</v>
      </c>
      <c r="V401" s="122">
        <v>0</v>
      </c>
      <c r="W401" s="122">
        <v>0</v>
      </c>
      <c r="DA401" s="130" t="s">
        <v>3771</v>
      </c>
    </row>
    <row r="402" spans="1:105" ht="12" customHeight="1" x14ac:dyDescent="0.25">
      <c r="A402" s="97" t="s">
        <v>51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98">
        <v>0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DA402" s="63" t="s">
        <v>3772</v>
      </c>
    </row>
    <row r="403" spans="1:105" ht="12" customHeight="1" x14ac:dyDescent="0.25">
      <c r="A403" s="97" t="s">
        <v>50</v>
      </c>
      <c r="B403" s="98"/>
      <c r="C403" s="98">
        <v>0</v>
      </c>
      <c r="D403" s="98">
        <v>0</v>
      </c>
      <c r="E403" s="98">
        <v>0</v>
      </c>
      <c r="F403" s="98">
        <v>0</v>
      </c>
      <c r="G403" s="98">
        <v>0</v>
      </c>
      <c r="H403" s="98">
        <v>0</v>
      </c>
      <c r="I403" s="98">
        <v>0</v>
      </c>
      <c r="J403" s="98">
        <v>0</v>
      </c>
      <c r="K403" s="98">
        <v>1.1509533608255267E-3</v>
      </c>
      <c r="L403" s="98">
        <v>0</v>
      </c>
      <c r="M403" s="98">
        <v>0</v>
      </c>
      <c r="N403" s="98">
        <v>1.3263177450625497E-4</v>
      </c>
      <c r="O403" s="98">
        <v>3.8095667246827025E-4</v>
      </c>
      <c r="P403" s="98">
        <v>2.3040738680091963E-4</v>
      </c>
      <c r="Q403" s="98">
        <v>0</v>
      </c>
      <c r="R403" s="98">
        <v>0</v>
      </c>
      <c r="S403" s="98">
        <v>0</v>
      </c>
      <c r="T403" s="98">
        <v>0</v>
      </c>
      <c r="U403" s="98">
        <v>0</v>
      </c>
      <c r="V403" s="98">
        <v>0</v>
      </c>
      <c r="W403" s="98">
        <v>0</v>
      </c>
      <c r="DA403" s="63" t="s">
        <v>3773</v>
      </c>
    </row>
    <row r="404" spans="1:105" ht="12" customHeight="1" x14ac:dyDescent="0.25">
      <c r="A404" s="109" t="s">
        <v>120</v>
      </c>
      <c r="B404" s="33"/>
      <c r="C404" s="33">
        <v>0</v>
      </c>
      <c r="D404" s="33">
        <v>0</v>
      </c>
      <c r="E404" s="33">
        <v>0</v>
      </c>
      <c r="F404" s="33">
        <v>0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DA404" s="60" t="s">
        <v>3774</v>
      </c>
    </row>
    <row r="406" spans="1:105" ht="12" customHeight="1" x14ac:dyDescent="0.25">
      <c r="A406" s="116" t="s">
        <v>161</v>
      </c>
      <c r="B406" s="117"/>
      <c r="C406" s="117">
        <f t="shared" ref="C406:Q406" si="219">C407+C410+C412+C422</f>
        <v>0</v>
      </c>
      <c r="D406" s="117">
        <f t="shared" si="219"/>
        <v>0</v>
      </c>
      <c r="E406" s="117">
        <f t="shared" si="219"/>
        <v>0</v>
      </c>
      <c r="F406" s="117">
        <f t="shared" si="219"/>
        <v>0</v>
      </c>
      <c r="G406" s="117">
        <f t="shared" si="219"/>
        <v>0</v>
      </c>
      <c r="H406" s="117">
        <f t="shared" si="219"/>
        <v>0</v>
      </c>
      <c r="I406" s="117">
        <f t="shared" si="219"/>
        <v>0</v>
      </c>
      <c r="J406" s="117">
        <f t="shared" si="219"/>
        <v>0</v>
      </c>
      <c r="K406" s="117">
        <f t="shared" si="219"/>
        <v>18792.931423886446</v>
      </c>
      <c r="L406" s="117">
        <f t="shared" si="219"/>
        <v>20584.587802922459</v>
      </c>
      <c r="M406" s="117">
        <f t="shared" si="219"/>
        <v>18325.294605550738</v>
      </c>
      <c r="N406" s="117">
        <f t="shared" si="219"/>
        <v>15133.936930272466</v>
      </c>
      <c r="O406" s="117">
        <f t="shared" si="219"/>
        <v>19392.880054249086</v>
      </c>
      <c r="P406" s="117">
        <f t="shared" si="219"/>
        <v>15310.06692135177</v>
      </c>
      <c r="Q406" s="117">
        <f t="shared" si="219"/>
        <v>16431.141187057234</v>
      </c>
      <c r="R406" s="117">
        <f t="shared" ref="R406:V406" si="220">R407+R410+R412+R422</f>
        <v>0</v>
      </c>
      <c r="S406" s="117">
        <f t="shared" si="220"/>
        <v>0</v>
      </c>
      <c r="T406" s="117">
        <f t="shared" si="220"/>
        <v>0</v>
      </c>
      <c r="U406" s="117">
        <f t="shared" si="220"/>
        <v>0</v>
      </c>
      <c r="V406" s="117">
        <f t="shared" si="220"/>
        <v>8938.2398213216584</v>
      </c>
      <c r="W406" s="117">
        <f t="shared" ref="W406" si="221">W407+W410+W412+W422</f>
        <v>9080.2877184652407</v>
      </c>
      <c r="DA406" s="129" t="s">
        <v>3923</v>
      </c>
    </row>
    <row r="407" spans="1:105" ht="12" customHeight="1" x14ac:dyDescent="0.25">
      <c r="A407" s="121" t="s">
        <v>57</v>
      </c>
      <c r="B407" s="122"/>
      <c r="C407" s="122">
        <f t="shared" ref="C407:Q407" si="222">SUM(C408:C409)</f>
        <v>0</v>
      </c>
      <c r="D407" s="122">
        <f t="shared" si="222"/>
        <v>0</v>
      </c>
      <c r="E407" s="122">
        <f t="shared" si="222"/>
        <v>0</v>
      </c>
      <c r="F407" s="122">
        <f t="shared" si="222"/>
        <v>0</v>
      </c>
      <c r="G407" s="122">
        <f t="shared" si="222"/>
        <v>0</v>
      </c>
      <c r="H407" s="122">
        <f t="shared" si="222"/>
        <v>0</v>
      </c>
      <c r="I407" s="122">
        <f t="shared" si="222"/>
        <v>0</v>
      </c>
      <c r="J407" s="122">
        <f t="shared" si="222"/>
        <v>0</v>
      </c>
      <c r="K407" s="122">
        <f t="shared" si="222"/>
        <v>16862.68143286329</v>
      </c>
      <c r="L407" s="122">
        <f t="shared" si="222"/>
        <v>18623.103531024466</v>
      </c>
      <c r="M407" s="122">
        <f t="shared" si="222"/>
        <v>16073.816318192457</v>
      </c>
      <c r="N407" s="122">
        <f t="shared" si="222"/>
        <v>13184.926682488798</v>
      </c>
      <c r="O407" s="122">
        <f t="shared" si="222"/>
        <v>16997.235949926689</v>
      </c>
      <c r="P407" s="122">
        <f t="shared" si="222"/>
        <v>12516.916129627254</v>
      </c>
      <c r="Q407" s="122">
        <f t="shared" si="222"/>
        <v>14700.894061590318</v>
      </c>
      <c r="R407" s="122">
        <f t="shared" ref="R407:V407" si="223">SUM(R408:R409)</f>
        <v>0</v>
      </c>
      <c r="S407" s="122">
        <f t="shared" si="223"/>
        <v>0</v>
      </c>
      <c r="T407" s="122">
        <f t="shared" si="223"/>
        <v>0</v>
      </c>
      <c r="U407" s="122">
        <f t="shared" si="223"/>
        <v>0</v>
      </c>
      <c r="V407" s="122">
        <f t="shared" si="223"/>
        <v>7430.3587690647601</v>
      </c>
      <c r="W407" s="122">
        <f t="shared" ref="W407" si="224">SUM(W408:W409)</f>
        <v>7638.9462703968065</v>
      </c>
      <c r="DA407" s="130" t="s">
        <v>3924</v>
      </c>
    </row>
    <row r="408" spans="1:105" ht="12" customHeight="1" x14ac:dyDescent="0.25">
      <c r="A408" s="97" t="s">
        <v>51</v>
      </c>
      <c r="B408" s="98"/>
      <c r="C408" s="98">
        <v>0</v>
      </c>
      <c r="D408" s="98">
        <v>0</v>
      </c>
      <c r="E408" s="98">
        <v>0</v>
      </c>
      <c r="F408" s="98">
        <v>0</v>
      </c>
      <c r="G408" s="98">
        <v>0</v>
      </c>
      <c r="H408" s="98">
        <v>0</v>
      </c>
      <c r="I408" s="98">
        <v>0</v>
      </c>
      <c r="J408" s="98">
        <v>0</v>
      </c>
      <c r="K408" s="98">
        <v>16759.007952535416</v>
      </c>
      <c r="L408" s="98">
        <v>18509.788409742308</v>
      </c>
      <c r="M408" s="98">
        <v>15975.756655977992</v>
      </c>
      <c r="N408" s="98">
        <v>13105.953478037904</v>
      </c>
      <c r="O408" s="98">
        <v>16894.671742467996</v>
      </c>
      <c r="P408" s="98">
        <v>12440.552055008789</v>
      </c>
      <c r="Q408" s="98">
        <v>14611.974546787362</v>
      </c>
      <c r="R408" s="98">
        <v>0</v>
      </c>
      <c r="S408" s="98">
        <v>0</v>
      </c>
      <c r="T408" s="98">
        <v>0</v>
      </c>
      <c r="U408" s="98">
        <v>0</v>
      </c>
      <c r="V408" s="98">
        <v>7380.725681298657</v>
      </c>
      <c r="W408" s="98">
        <v>7587.4413754351363</v>
      </c>
      <c r="DA408" s="63" t="s">
        <v>3925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103.67348032787322</v>
      </c>
      <c r="L409" s="98">
        <v>113.31512128215819</v>
      </c>
      <c r="M409" s="98">
        <v>98.059662214465817</v>
      </c>
      <c r="N409" s="98">
        <v>78.973204450894428</v>
      </c>
      <c r="O409" s="98">
        <v>102.56420745869292</v>
      </c>
      <c r="P409" s="98">
        <v>76.364074618465366</v>
      </c>
      <c r="Q409" s="98">
        <v>88.919514802956002</v>
      </c>
      <c r="R409" s="98">
        <v>0</v>
      </c>
      <c r="S409" s="98">
        <v>0</v>
      </c>
      <c r="T409" s="98">
        <v>0</v>
      </c>
      <c r="U409" s="98">
        <v>0</v>
      </c>
      <c r="V409" s="98">
        <v>49.63308776610301</v>
      </c>
      <c r="W409" s="98">
        <v>51.50489496167063</v>
      </c>
      <c r="DA409" s="63" t="s">
        <v>3926</v>
      </c>
    </row>
    <row r="410" spans="1:105" ht="12" customHeight="1" x14ac:dyDescent="0.25">
      <c r="A410" s="121" t="s">
        <v>92</v>
      </c>
      <c r="B410" s="122"/>
      <c r="C410" s="122">
        <f t="shared" ref="C410:W410" si="225">C411</f>
        <v>0</v>
      </c>
      <c r="D410" s="122">
        <f t="shared" si="225"/>
        <v>0</v>
      </c>
      <c r="E410" s="122">
        <f t="shared" si="225"/>
        <v>0</v>
      </c>
      <c r="F410" s="122">
        <f t="shared" si="225"/>
        <v>0</v>
      </c>
      <c r="G410" s="122">
        <f t="shared" si="225"/>
        <v>0</v>
      </c>
      <c r="H410" s="122">
        <f t="shared" si="225"/>
        <v>0</v>
      </c>
      <c r="I410" s="122">
        <f t="shared" si="225"/>
        <v>0</v>
      </c>
      <c r="J410" s="122">
        <f t="shared" si="225"/>
        <v>0</v>
      </c>
      <c r="K410" s="122">
        <f t="shared" si="225"/>
        <v>41.460582951631672</v>
      </c>
      <c r="L410" s="122">
        <f t="shared" si="225"/>
        <v>192.78030787131129</v>
      </c>
      <c r="M410" s="122">
        <f t="shared" si="225"/>
        <v>133.74549552088001</v>
      </c>
      <c r="N410" s="122">
        <f t="shared" si="225"/>
        <v>51.980454857316531</v>
      </c>
      <c r="O410" s="122">
        <f t="shared" si="225"/>
        <v>55.989194077620695</v>
      </c>
      <c r="P410" s="122">
        <f t="shared" si="225"/>
        <v>35.258249610966104</v>
      </c>
      <c r="Q410" s="122">
        <f t="shared" si="225"/>
        <v>139.81078077671251</v>
      </c>
      <c r="R410" s="122">
        <f t="shared" si="225"/>
        <v>0</v>
      </c>
      <c r="S410" s="122">
        <f t="shared" si="225"/>
        <v>0</v>
      </c>
      <c r="T410" s="122">
        <f t="shared" si="225"/>
        <v>0</v>
      </c>
      <c r="U410" s="122">
        <f t="shared" si="225"/>
        <v>0</v>
      </c>
      <c r="V410" s="122">
        <f t="shared" si="225"/>
        <v>102.35332994641284</v>
      </c>
      <c r="W410" s="122">
        <f t="shared" si="225"/>
        <v>59.184263349384373</v>
      </c>
      <c r="DA410" s="130" t="s">
        <v>3927</v>
      </c>
    </row>
    <row r="411" spans="1:105" ht="12" customHeight="1" x14ac:dyDescent="0.25">
      <c r="A411" s="97" t="s">
        <v>53</v>
      </c>
      <c r="B411" s="98"/>
      <c r="C411" s="98">
        <f>RES_hhdet_in_fech!C8</f>
        <v>0</v>
      </c>
      <c r="D411" s="98">
        <f>RES_hhdet_in_fech!D8</f>
        <v>0</v>
      </c>
      <c r="E411" s="98">
        <f>RES_hhdet_in_fech!E8</f>
        <v>0</v>
      </c>
      <c r="F411" s="98">
        <f>RES_hhdet_in_fech!F8</f>
        <v>0</v>
      </c>
      <c r="G411" s="98">
        <f>RES_hhdet_in_fech!G8</f>
        <v>0</v>
      </c>
      <c r="H411" s="98">
        <f>RES_hhdet_in_fech!H8</f>
        <v>0</v>
      </c>
      <c r="I411" s="98">
        <f>RES_hhdet_in_fech!I8</f>
        <v>0</v>
      </c>
      <c r="J411" s="98">
        <f>RES_hhdet_in_fech!J8</f>
        <v>0</v>
      </c>
      <c r="K411" s="98">
        <f>RES_hhdet_in_fech!K8</f>
        <v>41.460582951631672</v>
      </c>
      <c r="L411" s="98">
        <f>RES_hhdet_in_fech!L8</f>
        <v>192.78030787131129</v>
      </c>
      <c r="M411" s="98">
        <f>RES_hhdet_in_fech!M8</f>
        <v>133.74549552088001</v>
      </c>
      <c r="N411" s="98">
        <f>RES_hhdet_in_fech!N8</f>
        <v>51.980454857316531</v>
      </c>
      <c r="O411" s="98">
        <f>RES_hhdet_in_fech!O8</f>
        <v>55.989194077620695</v>
      </c>
      <c r="P411" s="98">
        <f>RES_hhdet_in_fech!P8</f>
        <v>35.258249610966104</v>
      </c>
      <c r="Q411" s="98">
        <f>RES_hhdet_in_fech!Q8</f>
        <v>139.81078077671251</v>
      </c>
      <c r="R411" s="98">
        <f>RES_hhdet_in_fech!R8</f>
        <v>0</v>
      </c>
      <c r="S411" s="98">
        <f>RES_hhdet_in_fech!S8</f>
        <v>0</v>
      </c>
      <c r="T411" s="98">
        <f>RES_hhdet_in_fech!T8</f>
        <v>0</v>
      </c>
      <c r="U411" s="98">
        <f>RES_hhdet_in_fech!U8</f>
        <v>0</v>
      </c>
      <c r="V411" s="98">
        <f>RES_hhdet_in_fech!V8</f>
        <v>102.35332994641284</v>
      </c>
      <c r="W411" s="98">
        <f>RES_hhdet_in_fech!W8</f>
        <v>59.184263349384373</v>
      </c>
      <c r="DA411" s="63" t="s">
        <v>3928</v>
      </c>
    </row>
    <row r="412" spans="1:105" ht="12" customHeight="1" x14ac:dyDescent="0.25">
      <c r="A412" s="121" t="s">
        <v>55</v>
      </c>
      <c r="B412" s="122"/>
      <c r="C412" s="122">
        <v>0</v>
      </c>
      <c r="D412" s="122">
        <v>0</v>
      </c>
      <c r="E412" s="122">
        <v>0</v>
      </c>
      <c r="F412" s="122">
        <v>0</v>
      </c>
      <c r="G412" s="122">
        <v>0</v>
      </c>
      <c r="H412" s="122">
        <v>0</v>
      </c>
      <c r="I412" s="122">
        <v>0</v>
      </c>
      <c r="J412" s="122">
        <v>0</v>
      </c>
      <c r="K412" s="122">
        <v>1073.2842561256771</v>
      </c>
      <c r="L412" s="122">
        <v>1162.6957122857998</v>
      </c>
      <c r="M412" s="122">
        <v>1305.7760166733974</v>
      </c>
      <c r="N412" s="122">
        <v>1094.5075301561242</v>
      </c>
      <c r="O412" s="122">
        <v>1522.6373527940498</v>
      </c>
      <c r="P412" s="122">
        <v>1887.0006712785489</v>
      </c>
      <c r="Q412" s="122">
        <v>1009.6061465959112</v>
      </c>
      <c r="R412" s="122">
        <v>0</v>
      </c>
      <c r="S412" s="122">
        <v>0</v>
      </c>
      <c r="T412" s="122">
        <v>0</v>
      </c>
      <c r="U412" s="122">
        <v>0</v>
      </c>
      <c r="V412" s="122">
        <v>1035.5124247088906</v>
      </c>
      <c r="W412" s="122">
        <v>1065.4447160343038</v>
      </c>
      <c r="DA412" s="130" t="s">
        <v>3929</v>
      </c>
    </row>
    <row r="413" spans="1:105" ht="12" customHeight="1" x14ac:dyDescent="0.25">
      <c r="A413" s="97" t="s">
        <v>143</v>
      </c>
      <c r="B413" s="98"/>
      <c r="C413" s="98">
        <v>0</v>
      </c>
      <c r="D413" s="98">
        <v>0</v>
      </c>
      <c r="E413" s="98">
        <v>0</v>
      </c>
      <c r="F413" s="98">
        <v>0</v>
      </c>
      <c r="G413" s="98">
        <v>0</v>
      </c>
      <c r="H413" s="98">
        <v>0</v>
      </c>
      <c r="I413" s="98">
        <v>0</v>
      </c>
      <c r="J413" s="98">
        <v>0</v>
      </c>
      <c r="K413" s="98">
        <v>0</v>
      </c>
      <c r="L413" s="98">
        <v>0</v>
      </c>
      <c r="M413" s="98">
        <v>0</v>
      </c>
      <c r="N413" s="98">
        <v>0</v>
      </c>
      <c r="O413" s="98">
        <v>0</v>
      </c>
      <c r="P413" s="98">
        <v>0</v>
      </c>
      <c r="Q413" s="98">
        <v>0</v>
      </c>
      <c r="R413" s="98">
        <v>0</v>
      </c>
      <c r="S413" s="98">
        <v>0</v>
      </c>
      <c r="T413" s="98">
        <v>0</v>
      </c>
      <c r="U413" s="98">
        <v>0</v>
      </c>
      <c r="V413" s="98">
        <v>0</v>
      </c>
      <c r="W413" s="98">
        <v>0</v>
      </c>
      <c r="DA413" s="63" t="s">
        <v>3930</v>
      </c>
    </row>
    <row r="414" spans="1:105" ht="12" customHeight="1" x14ac:dyDescent="0.25">
      <c r="A414" s="97" t="s">
        <v>124</v>
      </c>
      <c r="B414" s="98"/>
      <c r="C414" s="98">
        <v>0</v>
      </c>
      <c r="D414" s="98">
        <v>0</v>
      </c>
      <c r="E414" s="98">
        <v>0</v>
      </c>
      <c r="F414" s="98">
        <v>0</v>
      </c>
      <c r="G414" s="98">
        <v>0</v>
      </c>
      <c r="H414" s="98">
        <v>0</v>
      </c>
      <c r="I414" s="98">
        <v>0</v>
      </c>
      <c r="J414" s="98">
        <v>0</v>
      </c>
      <c r="K414" s="98">
        <v>0</v>
      </c>
      <c r="L414" s="98">
        <v>2108.4207268612577</v>
      </c>
      <c r="M414" s="98">
        <v>1071.1548333976491</v>
      </c>
      <c r="N414" s="98">
        <v>0</v>
      </c>
      <c r="O414" s="98">
        <v>0</v>
      </c>
      <c r="P414" s="98">
        <v>0</v>
      </c>
      <c r="Q414" s="98">
        <v>0</v>
      </c>
      <c r="R414" s="98">
        <v>0</v>
      </c>
      <c r="S414" s="98">
        <v>0</v>
      </c>
      <c r="T414" s="98">
        <v>0</v>
      </c>
      <c r="U414" s="98">
        <v>0</v>
      </c>
      <c r="V414" s="98">
        <v>0</v>
      </c>
      <c r="W414" s="98">
        <v>0</v>
      </c>
      <c r="DA414" s="63" t="s">
        <v>3931</v>
      </c>
    </row>
    <row r="415" spans="1:105" ht="12" customHeight="1" x14ac:dyDescent="0.25">
      <c r="A415" s="97" t="s">
        <v>123</v>
      </c>
      <c r="B415" s="98"/>
      <c r="C415" s="98">
        <v>0</v>
      </c>
      <c r="D415" s="98">
        <v>0</v>
      </c>
      <c r="E415" s="98">
        <v>0</v>
      </c>
      <c r="F415" s="98">
        <v>0</v>
      </c>
      <c r="G415" s="98">
        <v>0</v>
      </c>
      <c r="H415" s="98">
        <v>0</v>
      </c>
      <c r="I415" s="98">
        <v>0</v>
      </c>
      <c r="J415" s="98">
        <v>0</v>
      </c>
      <c r="K415" s="98">
        <v>0</v>
      </c>
      <c r="L415" s="98">
        <v>0</v>
      </c>
      <c r="M415" s="98">
        <v>0</v>
      </c>
      <c r="N415" s="98">
        <v>0</v>
      </c>
      <c r="O415" s="98">
        <v>0</v>
      </c>
      <c r="P415" s="98">
        <v>0</v>
      </c>
      <c r="Q415" s="98">
        <v>0</v>
      </c>
      <c r="R415" s="98">
        <v>0</v>
      </c>
      <c r="S415" s="98">
        <v>0</v>
      </c>
      <c r="T415" s="98">
        <v>0</v>
      </c>
      <c r="U415" s="98">
        <v>0</v>
      </c>
      <c r="V415" s="98">
        <v>0</v>
      </c>
      <c r="W415" s="98">
        <v>0</v>
      </c>
      <c r="DA415" s="63" t="s">
        <v>3932</v>
      </c>
    </row>
    <row r="416" spans="1:105" ht="12" customHeight="1" x14ac:dyDescent="0.25">
      <c r="A416" s="100" t="s">
        <v>50</v>
      </c>
      <c r="B416" s="101"/>
      <c r="C416" s="101">
        <v>0</v>
      </c>
      <c r="D416" s="101">
        <v>0</v>
      </c>
      <c r="E416" s="101">
        <v>0</v>
      </c>
      <c r="F416" s="101">
        <v>0</v>
      </c>
      <c r="G416" s="101">
        <v>0</v>
      </c>
      <c r="H416" s="101">
        <v>0</v>
      </c>
      <c r="I416" s="101">
        <v>0</v>
      </c>
      <c r="J416" s="101">
        <v>0</v>
      </c>
      <c r="K416" s="101">
        <v>0</v>
      </c>
      <c r="L416" s="101">
        <v>0</v>
      </c>
      <c r="M416" s="101">
        <v>0</v>
      </c>
      <c r="N416" s="101">
        <v>0</v>
      </c>
      <c r="O416" s="101">
        <v>0</v>
      </c>
      <c r="P416" s="101">
        <v>0</v>
      </c>
      <c r="Q416" s="101">
        <v>0</v>
      </c>
      <c r="R416" s="101">
        <v>0</v>
      </c>
      <c r="S416" s="101">
        <v>0</v>
      </c>
      <c r="T416" s="101">
        <v>0</v>
      </c>
      <c r="U416" s="101">
        <v>0</v>
      </c>
      <c r="V416" s="101">
        <v>0</v>
      </c>
      <c r="W416" s="101">
        <v>0</v>
      </c>
      <c r="DA416" s="131" t="s">
        <v>3933</v>
      </c>
    </row>
    <row r="417" spans="1:105" ht="12" customHeight="1" x14ac:dyDescent="0.25">
      <c r="A417" s="103" t="s">
        <v>52</v>
      </c>
      <c r="B417" s="104"/>
      <c r="C417" s="104">
        <v>0</v>
      </c>
      <c r="D417" s="104">
        <v>0</v>
      </c>
      <c r="E417" s="104">
        <v>0</v>
      </c>
      <c r="F417" s="104">
        <v>0</v>
      </c>
      <c r="G417" s="104">
        <v>0</v>
      </c>
      <c r="H417" s="104">
        <v>0</v>
      </c>
      <c r="I417" s="104">
        <v>0</v>
      </c>
      <c r="J417" s="104">
        <v>0</v>
      </c>
      <c r="K417" s="104">
        <v>0</v>
      </c>
      <c r="L417" s="104">
        <v>0</v>
      </c>
      <c r="M417" s="104">
        <v>0</v>
      </c>
      <c r="N417" s="104">
        <v>0</v>
      </c>
      <c r="O417" s="104">
        <v>0</v>
      </c>
      <c r="P417" s="104">
        <v>0</v>
      </c>
      <c r="Q417" s="104">
        <v>0</v>
      </c>
      <c r="R417" s="104">
        <v>0</v>
      </c>
      <c r="S417" s="104">
        <v>0</v>
      </c>
      <c r="T417" s="104">
        <v>0</v>
      </c>
      <c r="U417" s="104">
        <v>0</v>
      </c>
      <c r="V417" s="104">
        <v>0</v>
      </c>
      <c r="W417" s="104">
        <v>0</v>
      </c>
      <c r="DA417" s="132" t="s">
        <v>3934</v>
      </c>
    </row>
    <row r="418" spans="1:105" ht="12" customHeight="1" x14ac:dyDescent="0.25">
      <c r="A418" s="106" t="s">
        <v>122</v>
      </c>
      <c r="B418" s="101"/>
      <c r="C418" s="101">
        <v>0</v>
      </c>
      <c r="D418" s="101">
        <v>0</v>
      </c>
      <c r="E418" s="101">
        <v>0</v>
      </c>
      <c r="F418" s="101">
        <v>0</v>
      </c>
      <c r="G418" s="101">
        <v>0</v>
      </c>
      <c r="H418" s="101">
        <v>0</v>
      </c>
      <c r="I418" s="101">
        <v>0</v>
      </c>
      <c r="J418" s="101">
        <v>0</v>
      </c>
      <c r="K418" s="101">
        <v>0</v>
      </c>
      <c r="L418" s="101">
        <v>1197.0544849339135</v>
      </c>
      <c r="M418" s="101">
        <v>1414.0398954481063</v>
      </c>
      <c r="N418" s="101">
        <v>1193.7980497683004</v>
      </c>
      <c r="O418" s="101">
        <v>1607.2830167097923</v>
      </c>
      <c r="P418" s="101">
        <v>1967.2973231522028</v>
      </c>
      <c r="Q418" s="101">
        <v>0</v>
      </c>
      <c r="R418" s="101">
        <v>0</v>
      </c>
      <c r="S418" s="101">
        <v>0</v>
      </c>
      <c r="T418" s="101">
        <v>0</v>
      </c>
      <c r="U418" s="101">
        <v>0</v>
      </c>
      <c r="V418" s="101">
        <v>0</v>
      </c>
      <c r="W418" s="101">
        <v>1151.3351305786082</v>
      </c>
      <c r="DA418" s="131" t="s">
        <v>3935</v>
      </c>
    </row>
    <row r="419" spans="1:105" ht="12" customHeight="1" x14ac:dyDescent="0.25">
      <c r="A419" s="107" t="s">
        <v>121</v>
      </c>
      <c r="B419" s="104"/>
      <c r="C419" s="104">
        <v>0</v>
      </c>
      <c r="D419" s="104">
        <v>0</v>
      </c>
      <c r="E419" s="104">
        <v>0</v>
      </c>
      <c r="F419" s="104">
        <v>0</v>
      </c>
      <c r="G419" s="104">
        <v>0</v>
      </c>
      <c r="H419" s="104">
        <v>0</v>
      </c>
      <c r="I419" s="104">
        <v>0</v>
      </c>
      <c r="J419" s="104">
        <v>0</v>
      </c>
      <c r="K419" s="104">
        <v>1073.2842561256771</v>
      </c>
      <c r="L419" s="104">
        <v>1007.9858168412514</v>
      </c>
      <c r="M419" s="104">
        <v>1207.2319305526146</v>
      </c>
      <c r="N419" s="104">
        <v>1011.7654304793107</v>
      </c>
      <c r="O419" s="104">
        <v>1405.4356642953292</v>
      </c>
      <c r="P419" s="104">
        <v>1753.1729181557921</v>
      </c>
      <c r="Q419" s="104">
        <v>1009.6061465959112</v>
      </c>
      <c r="R419" s="104">
        <v>0</v>
      </c>
      <c r="S419" s="104">
        <v>0</v>
      </c>
      <c r="T419" s="104">
        <v>0</v>
      </c>
      <c r="U419" s="104">
        <v>0</v>
      </c>
      <c r="V419" s="104">
        <v>1035.5124247088906</v>
      </c>
      <c r="W419" s="104">
        <v>1036.8145778528692</v>
      </c>
      <c r="DA419" s="132" t="s">
        <v>3936</v>
      </c>
    </row>
    <row r="420" spans="1:105" ht="12" customHeight="1" x14ac:dyDescent="0.25">
      <c r="A420" s="108" t="s">
        <v>53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595.12669283075547</v>
      </c>
      <c r="L420" s="98">
        <v>544.26907074149676</v>
      </c>
      <c r="M420" s="98">
        <v>691.39285856707716</v>
      </c>
      <c r="N420" s="98">
        <v>544.72744916262172</v>
      </c>
      <c r="O420" s="98">
        <v>865.24078833920782</v>
      </c>
      <c r="P420" s="98">
        <v>1146.5795784754009</v>
      </c>
      <c r="Q420" s="98">
        <v>497.03214279374322</v>
      </c>
      <c r="R420" s="98">
        <v>0</v>
      </c>
      <c r="S420" s="98">
        <v>0</v>
      </c>
      <c r="T420" s="98">
        <v>0</v>
      </c>
      <c r="U420" s="98">
        <v>0</v>
      </c>
      <c r="V420" s="98">
        <v>553.02310342624753</v>
      </c>
      <c r="W420" s="98">
        <v>575.20822758403301</v>
      </c>
      <c r="DA420" s="63" t="s">
        <v>3937</v>
      </c>
    </row>
    <row r="421" spans="1:105" ht="12" customHeight="1" x14ac:dyDescent="0.25">
      <c r="A421" s="108" t="s">
        <v>52</v>
      </c>
      <c r="B421" s="98"/>
      <c r="C421" s="98">
        <v>0</v>
      </c>
      <c r="D421" s="98">
        <v>0</v>
      </c>
      <c r="E421" s="98">
        <v>0</v>
      </c>
      <c r="F421" s="98">
        <v>0</v>
      </c>
      <c r="G421" s="98">
        <v>0</v>
      </c>
      <c r="H421" s="98">
        <v>0</v>
      </c>
      <c r="I421" s="98">
        <v>0</v>
      </c>
      <c r="J421" s="98">
        <v>0</v>
      </c>
      <c r="K421" s="98">
        <v>478.15756329492177</v>
      </c>
      <c r="L421" s="98">
        <v>463.71674609975474</v>
      </c>
      <c r="M421" s="98">
        <v>515.8390719855372</v>
      </c>
      <c r="N421" s="98">
        <v>467.0379813166889</v>
      </c>
      <c r="O421" s="98">
        <v>540.19487595612111</v>
      </c>
      <c r="P421" s="98">
        <v>606.5933396803913</v>
      </c>
      <c r="Q421" s="98">
        <v>512.57400380216802</v>
      </c>
      <c r="R421" s="98">
        <v>0</v>
      </c>
      <c r="S421" s="98">
        <v>0</v>
      </c>
      <c r="T421" s="98">
        <v>0</v>
      </c>
      <c r="U421" s="98">
        <v>0</v>
      </c>
      <c r="V421" s="98">
        <v>482.48932128264312</v>
      </c>
      <c r="W421" s="98">
        <v>461.60635026883614</v>
      </c>
      <c r="DA421" s="63" t="s">
        <v>3938</v>
      </c>
    </row>
    <row r="422" spans="1:105" ht="12" customHeight="1" x14ac:dyDescent="0.25">
      <c r="A422" s="121" t="s">
        <v>54</v>
      </c>
      <c r="B422" s="122"/>
      <c r="C422" s="122">
        <v>0</v>
      </c>
      <c r="D422" s="122">
        <v>0</v>
      </c>
      <c r="E422" s="122">
        <v>0</v>
      </c>
      <c r="F422" s="122">
        <v>0</v>
      </c>
      <c r="G422" s="122">
        <v>0</v>
      </c>
      <c r="H422" s="122">
        <v>0</v>
      </c>
      <c r="I422" s="122">
        <v>0</v>
      </c>
      <c r="J422" s="122">
        <v>0</v>
      </c>
      <c r="K422" s="122">
        <v>815.50515194584568</v>
      </c>
      <c r="L422" s="122">
        <v>606.00825174088118</v>
      </c>
      <c r="M422" s="122">
        <v>811.95677516400133</v>
      </c>
      <c r="N422" s="122">
        <v>802.52226277022805</v>
      </c>
      <c r="O422" s="122">
        <v>817.01755745072705</v>
      </c>
      <c r="P422" s="122">
        <v>870.89187083500155</v>
      </c>
      <c r="Q422" s="122">
        <v>580.83019809429379</v>
      </c>
      <c r="R422" s="122">
        <v>0</v>
      </c>
      <c r="S422" s="122">
        <v>0</v>
      </c>
      <c r="T422" s="122">
        <v>0</v>
      </c>
      <c r="U422" s="122">
        <v>0</v>
      </c>
      <c r="V422" s="122">
        <v>370.01529760159599</v>
      </c>
      <c r="W422" s="122">
        <v>316.71246868474492</v>
      </c>
      <c r="DA422" s="130" t="s">
        <v>3939</v>
      </c>
    </row>
    <row r="423" spans="1:105" ht="12" customHeight="1" x14ac:dyDescent="0.25">
      <c r="A423" s="97" t="s">
        <v>51</v>
      </c>
      <c r="B423" s="98"/>
      <c r="C423" s="98">
        <v>0</v>
      </c>
      <c r="D423" s="98">
        <v>0</v>
      </c>
      <c r="E423" s="98">
        <v>0</v>
      </c>
      <c r="F423" s="98">
        <v>0</v>
      </c>
      <c r="G423" s="98">
        <v>0</v>
      </c>
      <c r="H423" s="98">
        <v>0</v>
      </c>
      <c r="I423" s="98">
        <v>0</v>
      </c>
      <c r="J423" s="98">
        <v>0</v>
      </c>
      <c r="K423" s="98">
        <v>0</v>
      </c>
      <c r="L423" s="98">
        <v>0</v>
      </c>
      <c r="M423" s="98">
        <v>0</v>
      </c>
      <c r="N423" s="98">
        <v>0</v>
      </c>
      <c r="O423" s="98">
        <v>0</v>
      </c>
      <c r="P423" s="98">
        <v>0</v>
      </c>
      <c r="Q423" s="98">
        <v>0</v>
      </c>
      <c r="R423" s="98">
        <v>0</v>
      </c>
      <c r="S423" s="98">
        <v>0</v>
      </c>
      <c r="T423" s="98">
        <v>0</v>
      </c>
      <c r="U423" s="98">
        <v>0</v>
      </c>
      <c r="V423" s="98">
        <v>0</v>
      </c>
      <c r="W423" s="98">
        <v>0</v>
      </c>
      <c r="DA423" s="63" t="s">
        <v>3940</v>
      </c>
    </row>
    <row r="424" spans="1:105" ht="12" customHeight="1" x14ac:dyDescent="0.25">
      <c r="A424" s="97" t="s">
        <v>50</v>
      </c>
      <c r="B424" s="98"/>
      <c r="C424" s="98">
        <v>0</v>
      </c>
      <c r="D424" s="98">
        <v>0</v>
      </c>
      <c r="E424" s="98">
        <v>0</v>
      </c>
      <c r="F424" s="98">
        <v>0</v>
      </c>
      <c r="G424" s="98">
        <v>0</v>
      </c>
      <c r="H424" s="98">
        <v>0</v>
      </c>
      <c r="I424" s="98">
        <v>0</v>
      </c>
      <c r="J424" s="98">
        <v>0</v>
      </c>
      <c r="K424" s="98">
        <v>1266.6769686845466</v>
      </c>
      <c r="L424" s="98">
        <v>0</v>
      </c>
      <c r="M424" s="98">
        <v>0</v>
      </c>
      <c r="N424" s="98">
        <v>583.86940705342022</v>
      </c>
      <c r="O424" s="98">
        <v>838.52058564067227</v>
      </c>
      <c r="P424" s="98">
        <v>1014.2955925379451</v>
      </c>
      <c r="Q424" s="98">
        <v>0</v>
      </c>
      <c r="R424" s="98">
        <v>0</v>
      </c>
      <c r="S424" s="98">
        <v>0</v>
      </c>
      <c r="T424" s="98">
        <v>0</v>
      </c>
      <c r="U424" s="98">
        <v>0</v>
      </c>
      <c r="V424" s="98">
        <v>0</v>
      </c>
      <c r="W424" s="98">
        <v>0</v>
      </c>
      <c r="DA424" s="63" t="s">
        <v>3941</v>
      </c>
    </row>
    <row r="425" spans="1:105" ht="12" customHeight="1" x14ac:dyDescent="0.25">
      <c r="A425" s="109" t="s">
        <v>120</v>
      </c>
      <c r="B425" s="33"/>
      <c r="C425" s="33">
        <v>0</v>
      </c>
      <c r="D425" s="33">
        <v>0</v>
      </c>
      <c r="E425" s="33">
        <v>0</v>
      </c>
      <c r="F425" s="33">
        <v>0</v>
      </c>
      <c r="G425" s="33">
        <v>0</v>
      </c>
      <c r="H425" s="33">
        <v>0</v>
      </c>
      <c r="I425" s="33">
        <v>0</v>
      </c>
      <c r="J425" s="33">
        <v>0</v>
      </c>
      <c r="K425" s="33">
        <v>702.7121977611705</v>
      </c>
      <c r="L425" s="33">
        <v>606.00825174088118</v>
      </c>
      <c r="M425" s="33">
        <v>811.95677516400133</v>
      </c>
      <c r="N425" s="33">
        <v>809.35516451137823</v>
      </c>
      <c r="O425" s="33">
        <v>815.53458998935162</v>
      </c>
      <c r="P425" s="33">
        <v>850.4056248774383</v>
      </c>
      <c r="Q425" s="33">
        <v>580.83019809429379</v>
      </c>
      <c r="R425" s="33">
        <v>0</v>
      </c>
      <c r="S425" s="33">
        <v>0</v>
      </c>
      <c r="T425" s="33">
        <v>0</v>
      </c>
      <c r="U425" s="33">
        <v>0</v>
      </c>
      <c r="V425" s="33">
        <v>370.01529760159599</v>
      </c>
      <c r="W425" s="33">
        <v>316.71246868474492</v>
      </c>
      <c r="DA425" s="60" t="s">
        <v>3942</v>
      </c>
    </row>
    <row r="427" spans="1:105" ht="12" customHeight="1" x14ac:dyDescent="0.25">
      <c r="A427" s="116" t="s">
        <v>160</v>
      </c>
      <c r="B427" s="117"/>
      <c r="C427" s="117">
        <f t="shared" ref="C427:Q427" si="226">C428+C431+C433+C443</f>
        <v>0</v>
      </c>
      <c r="D427" s="117">
        <f t="shared" si="226"/>
        <v>0</v>
      </c>
      <c r="E427" s="117">
        <f t="shared" si="226"/>
        <v>0</v>
      </c>
      <c r="F427" s="117">
        <f t="shared" si="226"/>
        <v>0</v>
      </c>
      <c r="G427" s="117">
        <f t="shared" si="226"/>
        <v>0</v>
      </c>
      <c r="H427" s="117">
        <f t="shared" si="226"/>
        <v>0</v>
      </c>
      <c r="I427" s="117">
        <f t="shared" si="226"/>
        <v>0</v>
      </c>
      <c r="J427" s="117">
        <f t="shared" si="226"/>
        <v>0</v>
      </c>
      <c r="K427" s="117">
        <f t="shared" si="226"/>
        <v>13751.085963756839</v>
      </c>
      <c r="L427" s="117">
        <f t="shared" si="226"/>
        <v>15487.622710342643</v>
      </c>
      <c r="M427" s="117">
        <f t="shared" si="226"/>
        <v>13866.471671529729</v>
      </c>
      <c r="N427" s="117">
        <f t="shared" si="226"/>
        <v>11427.704263206571</v>
      </c>
      <c r="O427" s="117">
        <f t="shared" si="226"/>
        <v>14705.018596684804</v>
      </c>
      <c r="P427" s="117">
        <f t="shared" si="226"/>
        <v>11699.558507979376</v>
      </c>
      <c r="Q427" s="117">
        <f t="shared" si="226"/>
        <v>13135.608549286026</v>
      </c>
      <c r="R427" s="117">
        <f t="shared" ref="R427:V427" si="227">R428+R431+R433+R443</f>
        <v>0</v>
      </c>
      <c r="S427" s="117">
        <f t="shared" si="227"/>
        <v>0</v>
      </c>
      <c r="T427" s="117">
        <f t="shared" si="227"/>
        <v>0</v>
      </c>
      <c r="U427" s="117">
        <f t="shared" si="227"/>
        <v>0</v>
      </c>
      <c r="V427" s="117">
        <f t="shared" si="227"/>
        <v>8108.6393961537278</v>
      </c>
      <c r="W427" s="117">
        <f t="shared" ref="W427" si="228">W428+W431+W433+W443</f>
        <v>8155.3534864507546</v>
      </c>
      <c r="DA427" s="129" t="s">
        <v>4091</v>
      </c>
    </row>
    <row r="428" spans="1:105" ht="12" customHeight="1" x14ac:dyDescent="0.25">
      <c r="A428" s="121" t="s">
        <v>57</v>
      </c>
      <c r="B428" s="122"/>
      <c r="C428" s="122">
        <f t="shared" ref="C428:Q428" si="229">SUM(C429:C430)</f>
        <v>0</v>
      </c>
      <c r="D428" s="122">
        <f t="shared" si="229"/>
        <v>0</v>
      </c>
      <c r="E428" s="122">
        <f t="shared" si="229"/>
        <v>0</v>
      </c>
      <c r="F428" s="122">
        <f t="shared" si="229"/>
        <v>0</v>
      </c>
      <c r="G428" s="122">
        <f t="shared" si="229"/>
        <v>0</v>
      </c>
      <c r="H428" s="122">
        <f t="shared" si="229"/>
        <v>0</v>
      </c>
      <c r="I428" s="122">
        <f t="shared" si="229"/>
        <v>0</v>
      </c>
      <c r="J428" s="122">
        <f t="shared" si="229"/>
        <v>0</v>
      </c>
      <c r="K428" s="122">
        <f t="shared" si="229"/>
        <v>12123.376615923753</v>
      </c>
      <c r="L428" s="122">
        <f t="shared" si="229"/>
        <v>13518.064067502382</v>
      </c>
      <c r="M428" s="122">
        <f t="shared" si="229"/>
        <v>11781.803208691461</v>
      </c>
      <c r="N428" s="122">
        <f t="shared" si="229"/>
        <v>9755.0641100714274</v>
      </c>
      <c r="O428" s="122">
        <f t="shared" si="229"/>
        <v>12688.306672532342</v>
      </c>
      <c r="P428" s="122">
        <f t="shared" si="229"/>
        <v>9430.628419915196</v>
      </c>
      <c r="Q428" s="122">
        <f t="shared" si="229"/>
        <v>11224.395396866415</v>
      </c>
      <c r="R428" s="122">
        <f t="shared" ref="R428:V428" si="230">SUM(R429:R430)</f>
        <v>0</v>
      </c>
      <c r="S428" s="122">
        <f t="shared" si="230"/>
        <v>0</v>
      </c>
      <c r="T428" s="122">
        <f t="shared" si="230"/>
        <v>0</v>
      </c>
      <c r="U428" s="122">
        <f t="shared" si="230"/>
        <v>0</v>
      </c>
      <c r="V428" s="122">
        <f t="shared" si="230"/>
        <v>6422.7682283253916</v>
      </c>
      <c r="W428" s="122">
        <f t="shared" ref="W428" si="231">SUM(W429:W430)</f>
        <v>6695.9740166033207</v>
      </c>
      <c r="DA428" s="130" t="s">
        <v>4092</v>
      </c>
    </row>
    <row r="429" spans="1:105" ht="12" customHeight="1" x14ac:dyDescent="0.25">
      <c r="A429" s="97" t="s">
        <v>51</v>
      </c>
      <c r="B429" s="98"/>
      <c r="C429" s="98">
        <v>0</v>
      </c>
      <c r="D429" s="98">
        <v>0</v>
      </c>
      <c r="E429" s="98">
        <v>0</v>
      </c>
      <c r="F429" s="98">
        <v>0</v>
      </c>
      <c r="G429" s="98">
        <v>0</v>
      </c>
      <c r="H429" s="98">
        <v>0</v>
      </c>
      <c r="I429" s="98">
        <v>0</v>
      </c>
      <c r="J429" s="98">
        <v>0</v>
      </c>
      <c r="K429" s="98">
        <v>12019.703135595879</v>
      </c>
      <c r="L429" s="98">
        <v>13404.748946220225</v>
      </c>
      <c r="M429" s="98">
        <v>11683.743546476995</v>
      </c>
      <c r="N429" s="98">
        <v>9676.0909056205328</v>
      </c>
      <c r="O429" s="98">
        <v>12585.74246507365</v>
      </c>
      <c r="P429" s="98">
        <v>9354.2643452967313</v>
      </c>
      <c r="Q429" s="98">
        <v>11135.47588206346</v>
      </c>
      <c r="R429" s="98">
        <v>0</v>
      </c>
      <c r="S429" s="98">
        <v>0</v>
      </c>
      <c r="T429" s="98">
        <v>0</v>
      </c>
      <c r="U429" s="98">
        <v>0</v>
      </c>
      <c r="V429" s="98">
        <v>6373.1351405592886</v>
      </c>
      <c r="W429" s="98">
        <v>6644.4691216416504</v>
      </c>
      <c r="DA429" s="63" t="s">
        <v>4093</v>
      </c>
    </row>
    <row r="430" spans="1:105" ht="12" customHeight="1" x14ac:dyDescent="0.25">
      <c r="A430" s="97" t="s">
        <v>53</v>
      </c>
      <c r="B430" s="98"/>
      <c r="C430" s="98">
        <v>0</v>
      </c>
      <c r="D430" s="98">
        <v>0</v>
      </c>
      <c r="E430" s="98">
        <v>0</v>
      </c>
      <c r="F430" s="98">
        <v>0</v>
      </c>
      <c r="G430" s="98">
        <v>0</v>
      </c>
      <c r="H430" s="98">
        <v>0</v>
      </c>
      <c r="I430" s="98">
        <v>0</v>
      </c>
      <c r="J430" s="98">
        <v>0</v>
      </c>
      <c r="K430" s="98">
        <v>103.67348032787322</v>
      </c>
      <c r="L430" s="98">
        <v>113.31512128215819</v>
      </c>
      <c r="M430" s="98">
        <v>98.059662214465817</v>
      </c>
      <c r="N430" s="98">
        <v>78.973204450894428</v>
      </c>
      <c r="O430" s="98">
        <v>102.56420745869292</v>
      </c>
      <c r="P430" s="98">
        <v>76.364074618465366</v>
      </c>
      <c r="Q430" s="98">
        <v>88.919514802956002</v>
      </c>
      <c r="R430" s="98">
        <v>0</v>
      </c>
      <c r="S430" s="98">
        <v>0</v>
      </c>
      <c r="T430" s="98">
        <v>0</v>
      </c>
      <c r="U430" s="98">
        <v>0</v>
      </c>
      <c r="V430" s="98">
        <v>49.63308776610301</v>
      </c>
      <c r="W430" s="98">
        <v>51.50489496167063</v>
      </c>
      <c r="DA430" s="63" t="s">
        <v>4094</v>
      </c>
    </row>
    <row r="431" spans="1:105" ht="12" customHeight="1" x14ac:dyDescent="0.25">
      <c r="A431" s="121" t="s">
        <v>92</v>
      </c>
      <c r="B431" s="122"/>
      <c r="C431" s="122">
        <f t="shared" ref="C431:W431" si="232">C432</f>
        <v>0</v>
      </c>
      <c r="D431" s="122">
        <f t="shared" si="232"/>
        <v>0</v>
      </c>
      <c r="E431" s="122">
        <f t="shared" si="232"/>
        <v>0</v>
      </c>
      <c r="F431" s="122">
        <f t="shared" si="232"/>
        <v>0</v>
      </c>
      <c r="G431" s="122">
        <f t="shared" si="232"/>
        <v>0</v>
      </c>
      <c r="H431" s="122">
        <f t="shared" si="232"/>
        <v>0</v>
      </c>
      <c r="I431" s="122">
        <f t="shared" si="232"/>
        <v>0</v>
      </c>
      <c r="J431" s="122">
        <f t="shared" si="232"/>
        <v>0</v>
      </c>
      <c r="K431" s="122">
        <f t="shared" si="232"/>
        <v>129.50727198616423</v>
      </c>
      <c r="L431" s="122">
        <f t="shared" si="232"/>
        <v>620.18225888818381</v>
      </c>
      <c r="M431" s="122">
        <f t="shared" si="232"/>
        <v>445.18793028930844</v>
      </c>
      <c r="N431" s="122">
        <f t="shared" si="232"/>
        <v>180.03611020676829</v>
      </c>
      <c r="O431" s="122">
        <f t="shared" si="232"/>
        <v>202.94105979074894</v>
      </c>
      <c r="P431" s="122">
        <f t="shared" si="232"/>
        <v>133.95912270290606</v>
      </c>
      <c r="Q431" s="122">
        <f t="shared" si="232"/>
        <v>552.18595811628177</v>
      </c>
      <c r="R431" s="122">
        <f t="shared" si="232"/>
        <v>0</v>
      </c>
      <c r="S431" s="122">
        <f t="shared" si="232"/>
        <v>0</v>
      </c>
      <c r="T431" s="122">
        <f t="shared" si="232"/>
        <v>0</v>
      </c>
      <c r="U431" s="122">
        <f t="shared" si="232"/>
        <v>0</v>
      </c>
      <c r="V431" s="122">
        <f t="shared" si="232"/>
        <v>439.76452855158004</v>
      </c>
      <c r="W431" s="122">
        <f t="shared" si="232"/>
        <v>257.65657771797788</v>
      </c>
      <c r="DA431" s="130" t="s">
        <v>4095</v>
      </c>
    </row>
    <row r="432" spans="1:105" ht="12" customHeight="1" x14ac:dyDescent="0.25">
      <c r="A432" s="97" t="s">
        <v>53</v>
      </c>
      <c r="B432" s="98"/>
      <c r="C432" s="98">
        <f>RES_hhdet_in_tesh!C8</f>
        <v>0</v>
      </c>
      <c r="D432" s="98">
        <f>RES_hhdet_in_tesh!D8</f>
        <v>0</v>
      </c>
      <c r="E432" s="98">
        <f>RES_hhdet_in_tesh!E8</f>
        <v>0</v>
      </c>
      <c r="F432" s="98">
        <f>RES_hhdet_in_tesh!F8</f>
        <v>0</v>
      </c>
      <c r="G432" s="98">
        <f>RES_hhdet_in_tesh!G8</f>
        <v>0</v>
      </c>
      <c r="H432" s="98">
        <f>RES_hhdet_in_tesh!H8</f>
        <v>0</v>
      </c>
      <c r="I432" s="98">
        <f>RES_hhdet_in_tesh!I8</f>
        <v>0</v>
      </c>
      <c r="J432" s="98">
        <f>RES_hhdet_in_tesh!J8</f>
        <v>0</v>
      </c>
      <c r="K432" s="98">
        <f>RES_hhdet_in_tesh!K8</f>
        <v>129.50727198616423</v>
      </c>
      <c r="L432" s="98">
        <f>RES_hhdet_in_tesh!L8</f>
        <v>620.18225888818381</v>
      </c>
      <c r="M432" s="98">
        <f>RES_hhdet_in_tesh!M8</f>
        <v>445.18793028930844</v>
      </c>
      <c r="N432" s="98">
        <f>RES_hhdet_in_tesh!N8</f>
        <v>180.03611020676829</v>
      </c>
      <c r="O432" s="98">
        <f>RES_hhdet_in_tesh!O8</f>
        <v>202.94105979074894</v>
      </c>
      <c r="P432" s="98">
        <f>RES_hhdet_in_tesh!P8</f>
        <v>133.95912270290606</v>
      </c>
      <c r="Q432" s="98">
        <f>RES_hhdet_in_tesh!Q8</f>
        <v>552.18595811628177</v>
      </c>
      <c r="R432" s="98">
        <f>RES_hhdet_in_tesh!R8</f>
        <v>0</v>
      </c>
      <c r="S432" s="98">
        <f>RES_hhdet_in_tesh!S8</f>
        <v>0</v>
      </c>
      <c r="T432" s="98">
        <f>RES_hhdet_in_tesh!T8</f>
        <v>0</v>
      </c>
      <c r="U432" s="98">
        <f>RES_hhdet_in_tesh!U8</f>
        <v>0</v>
      </c>
      <c r="V432" s="98">
        <f>RES_hhdet_in_tesh!V8</f>
        <v>439.76452855158004</v>
      </c>
      <c r="W432" s="98">
        <f>RES_hhdet_in_tesh!W8</f>
        <v>257.65657771797788</v>
      </c>
      <c r="DA432" s="63" t="s">
        <v>4096</v>
      </c>
    </row>
    <row r="433" spans="1:105" ht="12" customHeight="1" x14ac:dyDescent="0.25">
      <c r="A433" s="121" t="s">
        <v>55</v>
      </c>
      <c r="B433" s="122"/>
      <c r="C433" s="122">
        <v>0</v>
      </c>
      <c r="D433" s="122">
        <v>0</v>
      </c>
      <c r="E433" s="122">
        <v>0</v>
      </c>
      <c r="F433" s="122">
        <v>0</v>
      </c>
      <c r="G433" s="122">
        <v>0</v>
      </c>
      <c r="H433" s="122">
        <v>0</v>
      </c>
      <c r="I433" s="122">
        <v>0</v>
      </c>
      <c r="J433" s="122">
        <v>0</v>
      </c>
      <c r="K433" s="122">
        <v>898.65771726591868</v>
      </c>
      <c r="L433" s="122">
        <v>871.97081207744895</v>
      </c>
      <c r="M433" s="122">
        <v>997.69115475738329</v>
      </c>
      <c r="N433" s="122">
        <v>858.49292877512653</v>
      </c>
      <c r="O433" s="122">
        <v>1170.7598045710993</v>
      </c>
      <c r="P433" s="122">
        <v>1457.0993837955539</v>
      </c>
      <c r="Q433" s="122">
        <v>886.91610103641506</v>
      </c>
      <c r="R433" s="122">
        <v>0</v>
      </c>
      <c r="S433" s="122">
        <v>0</v>
      </c>
      <c r="T433" s="122">
        <v>0</v>
      </c>
      <c r="U433" s="122">
        <v>0</v>
      </c>
      <c r="V433" s="122">
        <v>921.50967658956722</v>
      </c>
      <c r="W433" s="122">
        <v>921.14463096056181</v>
      </c>
      <c r="DA433" s="130" t="s">
        <v>4097</v>
      </c>
    </row>
    <row r="434" spans="1:105" ht="12" customHeight="1" x14ac:dyDescent="0.25">
      <c r="A434" s="97" t="s">
        <v>143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DA434" s="63" t="s">
        <v>4098</v>
      </c>
    </row>
    <row r="435" spans="1:105" ht="12" customHeight="1" x14ac:dyDescent="0.25">
      <c r="A435" s="97" t="s">
        <v>124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1381.1710279194613</v>
      </c>
      <c r="M435" s="98">
        <v>716.43334290279552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DA435" s="63" t="s">
        <v>4099</v>
      </c>
    </row>
    <row r="436" spans="1:105" ht="12" customHeight="1" x14ac:dyDescent="0.25">
      <c r="A436" s="97" t="s">
        <v>123</v>
      </c>
      <c r="B436" s="98"/>
      <c r="C436" s="98">
        <v>0</v>
      </c>
      <c r="D436" s="98">
        <v>0</v>
      </c>
      <c r="E436" s="98">
        <v>0</v>
      </c>
      <c r="F436" s="98">
        <v>0</v>
      </c>
      <c r="G436" s="98">
        <v>0</v>
      </c>
      <c r="H436" s="98">
        <v>0</v>
      </c>
      <c r="I436" s="98">
        <v>0</v>
      </c>
      <c r="J436" s="98">
        <v>0</v>
      </c>
      <c r="K436" s="98">
        <v>0</v>
      </c>
      <c r="L436" s="98">
        <v>0</v>
      </c>
      <c r="M436" s="98">
        <v>0</v>
      </c>
      <c r="N436" s="98">
        <v>0</v>
      </c>
      <c r="O436" s="98">
        <v>0</v>
      </c>
      <c r="P436" s="98">
        <v>0</v>
      </c>
      <c r="Q436" s="98">
        <v>0</v>
      </c>
      <c r="R436" s="98">
        <v>0</v>
      </c>
      <c r="S436" s="98">
        <v>0</v>
      </c>
      <c r="T436" s="98">
        <v>0</v>
      </c>
      <c r="U436" s="98">
        <v>0</v>
      </c>
      <c r="V436" s="98">
        <v>0</v>
      </c>
      <c r="W436" s="98">
        <v>0</v>
      </c>
      <c r="DA436" s="63" t="s">
        <v>4100</v>
      </c>
    </row>
    <row r="437" spans="1:105" ht="12" customHeight="1" x14ac:dyDescent="0.25">
      <c r="A437" s="100" t="s">
        <v>50</v>
      </c>
      <c r="B437" s="101"/>
      <c r="C437" s="101">
        <v>0</v>
      </c>
      <c r="D437" s="101">
        <v>0</v>
      </c>
      <c r="E437" s="101">
        <v>0</v>
      </c>
      <c r="F437" s="101">
        <v>0</v>
      </c>
      <c r="G437" s="101">
        <v>0</v>
      </c>
      <c r="H437" s="101">
        <v>0</v>
      </c>
      <c r="I437" s="101">
        <v>0</v>
      </c>
      <c r="J437" s="101">
        <v>0</v>
      </c>
      <c r="K437" s="101">
        <v>0</v>
      </c>
      <c r="L437" s="101">
        <v>0</v>
      </c>
      <c r="M437" s="101">
        <v>0</v>
      </c>
      <c r="N437" s="101">
        <v>0</v>
      </c>
      <c r="O437" s="101">
        <v>0</v>
      </c>
      <c r="P437" s="101">
        <v>0</v>
      </c>
      <c r="Q437" s="101">
        <v>0</v>
      </c>
      <c r="R437" s="101">
        <v>0</v>
      </c>
      <c r="S437" s="101">
        <v>0</v>
      </c>
      <c r="T437" s="101">
        <v>0</v>
      </c>
      <c r="U437" s="101">
        <v>0</v>
      </c>
      <c r="V437" s="101">
        <v>0</v>
      </c>
      <c r="W437" s="101">
        <v>0</v>
      </c>
      <c r="DA437" s="131" t="s">
        <v>4101</v>
      </c>
    </row>
    <row r="438" spans="1:105" ht="12" customHeight="1" x14ac:dyDescent="0.25">
      <c r="A438" s="103" t="s">
        <v>52</v>
      </c>
      <c r="B438" s="104"/>
      <c r="C438" s="104">
        <v>0</v>
      </c>
      <c r="D438" s="104">
        <v>0</v>
      </c>
      <c r="E438" s="104">
        <v>0</v>
      </c>
      <c r="F438" s="104">
        <v>0</v>
      </c>
      <c r="G438" s="104">
        <v>0</v>
      </c>
      <c r="H438" s="104">
        <v>0</v>
      </c>
      <c r="I438" s="104">
        <v>0</v>
      </c>
      <c r="J438" s="104">
        <v>0</v>
      </c>
      <c r="K438" s="104">
        <v>0</v>
      </c>
      <c r="L438" s="104">
        <v>0</v>
      </c>
      <c r="M438" s="104">
        <v>0</v>
      </c>
      <c r="N438" s="104">
        <v>0</v>
      </c>
      <c r="O438" s="104">
        <v>0</v>
      </c>
      <c r="P438" s="104">
        <v>0</v>
      </c>
      <c r="Q438" s="104">
        <v>0</v>
      </c>
      <c r="R438" s="104">
        <v>0</v>
      </c>
      <c r="S438" s="104">
        <v>0</v>
      </c>
      <c r="T438" s="104">
        <v>0</v>
      </c>
      <c r="U438" s="104">
        <v>0</v>
      </c>
      <c r="V438" s="104">
        <v>0</v>
      </c>
      <c r="W438" s="104">
        <v>0</v>
      </c>
      <c r="DA438" s="132" t="s">
        <v>4102</v>
      </c>
    </row>
    <row r="439" spans="1:105" ht="12" customHeight="1" x14ac:dyDescent="0.25">
      <c r="A439" s="106" t="s">
        <v>122</v>
      </c>
      <c r="B439" s="101"/>
      <c r="C439" s="101">
        <v>0</v>
      </c>
      <c r="D439" s="101">
        <v>0</v>
      </c>
      <c r="E439" s="101">
        <v>0</v>
      </c>
      <c r="F439" s="101">
        <v>0</v>
      </c>
      <c r="G439" s="101">
        <v>0</v>
      </c>
      <c r="H439" s="101">
        <v>0</v>
      </c>
      <c r="I439" s="101">
        <v>0</v>
      </c>
      <c r="J439" s="101">
        <v>0</v>
      </c>
      <c r="K439" s="101">
        <v>0</v>
      </c>
      <c r="L439" s="101">
        <v>848.38836905843038</v>
      </c>
      <c r="M439" s="101">
        <v>1007.6968171699934</v>
      </c>
      <c r="N439" s="101">
        <v>858.28084834532376</v>
      </c>
      <c r="O439" s="101">
        <v>1170.9238977734783</v>
      </c>
      <c r="P439" s="101">
        <v>1457.6683406888392</v>
      </c>
      <c r="Q439" s="101">
        <v>0</v>
      </c>
      <c r="R439" s="101">
        <v>0</v>
      </c>
      <c r="S439" s="101">
        <v>0</v>
      </c>
      <c r="T439" s="101">
        <v>0</v>
      </c>
      <c r="U439" s="101">
        <v>0</v>
      </c>
      <c r="V439" s="101">
        <v>0</v>
      </c>
      <c r="W439" s="101">
        <v>920.34440693893305</v>
      </c>
      <c r="DA439" s="131" t="s">
        <v>4103</v>
      </c>
    </row>
    <row r="440" spans="1:105" ht="12" customHeight="1" x14ac:dyDescent="0.25">
      <c r="A440" s="107" t="s">
        <v>121</v>
      </c>
      <c r="B440" s="104"/>
      <c r="C440" s="104">
        <v>0</v>
      </c>
      <c r="D440" s="104">
        <v>0</v>
      </c>
      <c r="E440" s="104">
        <v>0</v>
      </c>
      <c r="F440" s="104">
        <v>0</v>
      </c>
      <c r="G440" s="104">
        <v>0</v>
      </c>
      <c r="H440" s="104">
        <v>0</v>
      </c>
      <c r="I440" s="104">
        <v>0</v>
      </c>
      <c r="J440" s="104">
        <v>0</v>
      </c>
      <c r="K440" s="104">
        <v>898.65771726591868</v>
      </c>
      <c r="L440" s="104">
        <v>849.45653912247417</v>
      </c>
      <c r="M440" s="104">
        <v>1008.5510423018482</v>
      </c>
      <c r="N440" s="104">
        <v>858.66966246662901</v>
      </c>
      <c r="O440" s="104">
        <v>1170.5325985985744</v>
      </c>
      <c r="P440" s="104">
        <v>1456.1511223067448</v>
      </c>
      <c r="Q440" s="104">
        <v>886.91610103641506</v>
      </c>
      <c r="R440" s="104">
        <v>0</v>
      </c>
      <c r="S440" s="104">
        <v>0</v>
      </c>
      <c r="T440" s="104">
        <v>0</v>
      </c>
      <c r="U440" s="104">
        <v>0</v>
      </c>
      <c r="V440" s="104">
        <v>921.50967658956722</v>
      </c>
      <c r="W440" s="104">
        <v>921.41137230110485</v>
      </c>
      <c r="DA440" s="132" t="s">
        <v>4104</v>
      </c>
    </row>
    <row r="441" spans="1:105" ht="12" customHeight="1" x14ac:dyDescent="0.25">
      <c r="A441" s="108" t="s">
        <v>53</v>
      </c>
      <c r="B441" s="98"/>
      <c r="C441" s="98">
        <v>0</v>
      </c>
      <c r="D441" s="98">
        <v>0</v>
      </c>
      <c r="E441" s="98">
        <v>0</v>
      </c>
      <c r="F441" s="98">
        <v>0</v>
      </c>
      <c r="G441" s="98">
        <v>0</v>
      </c>
      <c r="H441" s="98">
        <v>0</v>
      </c>
      <c r="I441" s="98">
        <v>0</v>
      </c>
      <c r="J441" s="98">
        <v>0</v>
      </c>
      <c r="K441" s="98">
        <v>420.50015397099708</v>
      </c>
      <c r="L441" s="98">
        <v>385.73979302271954</v>
      </c>
      <c r="M441" s="98">
        <v>492.71197031631107</v>
      </c>
      <c r="N441" s="98">
        <v>391.63168114994011</v>
      </c>
      <c r="O441" s="98">
        <v>630.33772264245317</v>
      </c>
      <c r="P441" s="98">
        <v>849.5577826263534</v>
      </c>
      <c r="Q441" s="98">
        <v>374.34209723424715</v>
      </c>
      <c r="R441" s="98">
        <v>0</v>
      </c>
      <c r="S441" s="98">
        <v>0</v>
      </c>
      <c r="T441" s="98">
        <v>0</v>
      </c>
      <c r="U441" s="98">
        <v>0</v>
      </c>
      <c r="V441" s="98">
        <v>439.02035530692427</v>
      </c>
      <c r="W441" s="98">
        <v>459.80502203226865</v>
      </c>
      <c r="DA441" s="63" t="s">
        <v>4105</v>
      </c>
    </row>
    <row r="442" spans="1:105" ht="12" customHeight="1" x14ac:dyDescent="0.25">
      <c r="A442" s="108" t="s">
        <v>52</v>
      </c>
      <c r="B442" s="98"/>
      <c r="C442" s="98">
        <v>0</v>
      </c>
      <c r="D442" s="98">
        <v>0</v>
      </c>
      <c r="E442" s="98">
        <v>0</v>
      </c>
      <c r="F442" s="98">
        <v>0</v>
      </c>
      <c r="G442" s="98">
        <v>0</v>
      </c>
      <c r="H442" s="98">
        <v>0</v>
      </c>
      <c r="I442" s="98">
        <v>0</v>
      </c>
      <c r="J442" s="98">
        <v>0</v>
      </c>
      <c r="K442" s="98">
        <v>478.15756329492177</v>
      </c>
      <c r="L442" s="98">
        <v>463.71674609975474</v>
      </c>
      <c r="M442" s="98">
        <v>515.8390719855372</v>
      </c>
      <c r="N442" s="98">
        <v>467.0379813166889</v>
      </c>
      <c r="O442" s="98">
        <v>540.19487595612111</v>
      </c>
      <c r="P442" s="98">
        <v>606.5933396803913</v>
      </c>
      <c r="Q442" s="98">
        <v>512.57400380216802</v>
      </c>
      <c r="R442" s="98">
        <v>0</v>
      </c>
      <c r="S442" s="98">
        <v>0</v>
      </c>
      <c r="T442" s="98">
        <v>0</v>
      </c>
      <c r="U442" s="98">
        <v>0</v>
      </c>
      <c r="V442" s="98">
        <v>482.48932128264312</v>
      </c>
      <c r="W442" s="98">
        <v>461.60635026883614</v>
      </c>
      <c r="DA442" s="63" t="s">
        <v>4106</v>
      </c>
    </row>
    <row r="443" spans="1:105" ht="12" customHeight="1" x14ac:dyDescent="0.25">
      <c r="A443" s="121" t="s">
        <v>54</v>
      </c>
      <c r="B443" s="122"/>
      <c r="C443" s="122">
        <v>0</v>
      </c>
      <c r="D443" s="122">
        <v>0</v>
      </c>
      <c r="E443" s="122">
        <v>0</v>
      </c>
      <c r="F443" s="122">
        <v>0</v>
      </c>
      <c r="G443" s="122">
        <v>0</v>
      </c>
      <c r="H443" s="122">
        <v>0</v>
      </c>
      <c r="I443" s="122">
        <v>0</v>
      </c>
      <c r="J443" s="122">
        <v>0</v>
      </c>
      <c r="K443" s="122">
        <v>599.54435858100453</v>
      </c>
      <c r="L443" s="122">
        <v>477.40557187462707</v>
      </c>
      <c r="M443" s="122">
        <v>641.78937779157673</v>
      </c>
      <c r="N443" s="122">
        <v>634.11111415324945</v>
      </c>
      <c r="O443" s="122">
        <v>643.01105979061413</v>
      </c>
      <c r="P443" s="122">
        <v>677.87158156571979</v>
      </c>
      <c r="Q443" s="122">
        <v>472.11109326691331</v>
      </c>
      <c r="R443" s="122">
        <v>0</v>
      </c>
      <c r="S443" s="122">
        <v>0</v>
      </c>
      <c r="T443" s="122">
        <v>0</v>
      </c>
      <c r="U443" s="122">
        <v>0</v>
      </c>
      <c r="V443" s="122">
        <v>324.59696268718932</v>
      </c>
      <c r="W443" s="122">
        <v>280.57826116889504</v>
      </c>
      <c r="DA443" s="130" t="s">
        <v>4107</v>
      </c>
    </row>
    <row r="444" spans="1:105" ht="12" customHeight="1" x14ac:dyDescent="0.25">
      <c r="A444" s="97" t="s">
        <v>51</v>
      </c>
      <c r="B444" s="98"/>
      <c r="C444" s="98">
        <v>0</v>
      </c>
      <c r="D444" s="98">
        <v>0</v>
      </c>
      <c r="E444" s="98">
        <v>0</v>
      </c>
      <c r="F444" s="98">
        <v>0</v>
      </c>
      <c r="G444" s="98">
        <v>0</v>
      </c>
      <c r="H444" s="98">
        <v>0</v>
      </c>
      <c r="I444" s="98">
        <v>0</v>
      </c>
      <c r="J444" s="98">
        <v>0</v>
      </c>
      <c r="K444" s="98">
        <v>0</v>
      </c>
      <c r="L444" s="98">
        <v>0</v>
      </c>
      <c r="M444" s="98">
        <v>0</v>
      </c>
      <c r="N444" s="98">
        <v>0</v>
      </c>
      <c r="O444" s="98">
        <v>0</v>
      </c>
      <c r="P444" s="98">
        <v>0</v>
      </c>
      <c r="Q444" s="98">
        <v>0</v>
      </c>
      <c r="R444" s="98">
        <v>0</v>
      </c>
      <c r="S444" s="98">
        <v>0</v>
      </c>
      <c r="T444" s="98">
        <v>0</v>
      </c>
      <c r="U444" s="98">
        <v>0</v>
      </c>
      <c r="V444" s="98">
        <v>0</v>
      </c>
      <c r="W444" s="98">
        <v>0</v>
      </c>
      <c r="DA444" s="63" t="s">
        <v>4108</v>
      </c>
    </row>
    <row r="445" spans="1:105" ht="12" customHeight="1" x14ac:dyDescent="0.25">
      <c r="A445" s="97" t="s">
        <v>50</v>
      </c>
      <c r="B445" s="98"/>
      <c r="C445" s="98">
        <v>0</v>
      </c>
      <c r="D445" s="98">
        <v>0</v>
      </c>
      <c r="E445" s="98">
        <v>0</v>
      </c>
      <c r="F445" s="98">
        <v>0</v>
      </c>
      <c r="G445" s="98">
        <v>0</v>
      </c>
      <c r="H445" s="98">
        <v>0</v>
      </c>
      <c r="I445" s="98">
        <v>0</v>
      </c>
      <c r="J445" s="98">
        <v>0</v>
      </c>
      <c r="K445" s="98">
        <v>788.8165823563088</v>
      </c>
      <c r="L445" s="98">
        <v>0</v>
      </c>
      <c r="M445" s="98">
        <v>0</v>
      </c>
      <c r="N445" s="98">
        <v>363.72431907151127</v>
      </c>
      <c r="O445" s="98">
        <v>522.36052335534305</v>
      </c>
      <c r="P445" s="98">
        <v>631.86042850733736</v>
      </c>
      <c r="Q445" s="98">
        <v>0</v>
      </c>
      <c r="R445" s="98">
        <v>0</v>
      </c>
      <c r="S445" s="98">
        <v>0</v>
      </c>
      <c r="T445" s="98">
        <v>0</v>
      </c>
      <c r="U445" s="98">
        <v>0</v>
      </c>
      <c r="V445" s="98">
        <v>0</v>
      </c>
      <c r="W445" s="98">
        <v>0</v>
      </c>
      <c r="DA445" s="63" t="s">
        <v>4109</v>
      </c>
    </row>
    <row r="446" spans="1:105" ht="12" customHeight="1" x14ac:dyDescent="0.25">
      <c r="A446" s="109" t="s">
        <v>120</v>
      </c>
      <c r="B446" s="33"/>
      <c r="C446" s="33">
        <v>0</v>
      </c>
      <c r="D446" s="33">
        <v>0</v>
      </c>
      <c r="E446" s="33">
        <v>0</v>
      </c>
      <c r="F446" s="33">
        <v>0</v>
      </c>
      <c r="G446" s="33">
        <v>0</v>
      </c>
      <c r="H446" s="33">
        <v>0</v>
      </c>
      <c r="I446" s="33">
        <v>0</v>
      </c>
      <c r="J446" s="33">
        <v>0</v>
      </c>
      <c r="K446" s="33">
        <v>552.22630263717826</v>
      </c>
      <c r="L446" s="33">
        <v>477.40557187462707</v>
      </c>
      <c r="M446" s="33">
        <v>641.78937779157673</v>
      </c>
      <c r="N446" s="33">
        <v>642.56070149955372</v>
      </c>
      <c r="O446" s="33">
        <v>651.33178644132238</v>
      </c>
      <c r="P446" s="33">
        <v>684.44460343120306</v>
      </c>
      <c r="Q446" s="33">
        <v>472.11109326691331</v>
      </c>
      <c r="R446" s="33">
        <v>0</v>
      </c>
      <c r="S446" s="33">
        <v>0</v>
      </c>
      <c r="T446" s="33">
        <v>0</v>
      </c>
      <c r="U446" s="33">
        <v>0</v>
      </c>
      <c r="V446" s="33">
        <v>324.59696268718932</v>
      </c>
      <c r="W446" s="33">
        <v>280.57826116889504</v>
      </c>
      <c r="DA446" s="60" t="s">
        <v>4110</v>
      </c>
    </row>
    <row r="448" spans="1:105" ht="12" customHeight="1" x14ac:dyDescent="0.25">
      <c r="A448" s="116" t="s">
        <v>159</v>
      </c>
      <c r="B448" s="117"/>
      <c r="C448" s="117">
        <f t="shared" ref="C448:Q448" si="233">C449+C452+C454+C464</f>
        <v>0</v>
      </c>
      <c r="D448" s="117">
        <f t="shared" si="233"/>
        <v>0</v>
      </c>
      <c r="E448" s="117">
        <f t="shared" si="233"/>
        <v>0</v>
      </c>
      <c r="F448" s="117">
        <f t="shared" si="233"/>
        <v>0</v>
      </c>
      <c r="G448" s="117">
        <f t="shared" si="233"/>
        <v>0</v>
      </c>
      <c r="H448" s="117">
        <f t="shared" si="233"/>
        <v>0</v>
      </c>
      <c r="I448" s="117">
        <f t="shared" si="233"/>
        <v>0</v>
      </c>
      <c r="J448" s="117">
        <f t="shared" si="233"/>
        <v>0</v>
      </c>
      <c r="K448" s="117">
        <f t="shared" si="233"/>
        <v>5941.9705403355129</v>
      </c>
      <c r="L448" s="117">
        <f t="shared" si="233"/>
        <v>6519.9807695727986</v>
      </c>
      <c r="M448" s="117">
        <f t="shared" si="233"/>
        <v>5618.0978031882296</v>
      </c>
      <c r="N448" s="117">
        <f t="shared" si="233"/>
        <v>4605.7815298906771</v>
      </c>
      <c r="O448" s="117">
        <f t="shared" si="233"/>
        <v>5944.3460671336952</v>
      </c>
      <c r="P448" s="117">
        <f t="shared" si="233"/>
        <v>4396.9275609048018</v>
      </c>
      <c r="Q448" s="117">
        <f t="shared" si="233"/>
        <v>5130.5565028679785</v>
      </c>
      <c r="R448" s="117">
        <f t="shared" ref="R448:V448" si="234">R449+R452+R454+R464</f>
        <v>0</v>
      </c>
      <c r="S448" s="117">
        <f t="shared" si="234"/>
        <v>0</v>
      </c>
      <c r="T448" s="117">
        <f t="shared" si="234"/>
        <v>0</v>
      </c>
      <c r="U448" s="117">
        <f t="shared" si="234"/>
        <v>0</v>
      </c>
      <c r="V448" s="117">
        <f t="shared" si="234"/>
        <v>2591.520401217585</v>
      </c>
      <c r="W448" s="117">
        <f t="shared" ref="W448" si="235">W449+W452+W454+W464</f>
        <v>2664.1024157427855</v>
      </c>
      <c r="DA448" s="129" t="s">
        <v>4258</v>
      </c>
    </row>
    <row r="449" spans="1:105" ht="12" customHeight="1" x14ac:dyDescent="0.25">
      <c r="A449" s="121" t="s">
        <v>57</v>
      </c>
      <c r="B449" s="122"/>
      <c r="C449" s="122">
        <f t="shared" ref="C449:Q449" si="236">SUM(C450:C451)</f>
        <v>0</v>
      </c>
      <c r="D449" s="122">
        <f t="shared" si="236"/>
        <v>0</v>
      </c>
      <c r="E449" s="122">
        <f t="shared" si="236"/>
        <v>0</v>
      </c>
      <c r="F449" s="122">
        <f t="shared" si="236"/>
        <v>0</v>
      </c>
      <c r="G449" s="122">
        <f t="shared" si="236"/>
        <v>0</v>
      </c>
      <c r="H449" s="122">
        <f t="shared" si="236"/>
        <v>0</v>
      </c>
      <c r="I449" s="122">
        <f t="shared" si="236"/>
        <v>0</v>
      </c>
      <c r="J449" s="122">
        <f t="shared" si="236"/>
        <v>0</v>
      </c>
      <c r="K449" s="122">
        <f t="shared" si="236"/>
        <v>5884.4228722942362</v>
      </c>
      <c r="L449" s="122">
        <f t="shared" si="236"/>
        <v>6499.1569064287205</v>
      </c>
      <c r="M449" s="122">
        <f t="shared" si="236"/>
        <v>5609.4076770469937</v>
      </c>
      <c r="N449" s="122">
        <f t="shared" si="236"/>
        <v>4601.762385208669</v>
      </c>
      <c r="O449" s="122">
        <f t="shared" si="236"/>
        <v>5932.0571422153644</v>
      </c>
      <c r="P449" s="122">
        <f t="shared" si="236"/>
        <v>4368.1266375546866</v>
      </c>
      <c r="Q449" s="122">
        <f t="shared" si="236"/>
        <v>5130.5565028679785</v>
      </c>
      <c r="R449" s="122">
        <f t="shared" ref="R449:V449" si="237">SUM(R450:R451)</f>
        <v>0</v>
      </c>
      <c r="S449" s="122">
        <f t="shared" si="237"/>
        <v>0</v>
      </c>
      <c r="T449" s="122">
        <f t="shared" si="237"/>
        <v>0</v>
      </c>
      <c r="U449" s="122">
        <f t="shared" si="237"/>
        <v>0</v>
      </c>
      <c r="V449" s="122">
        <f t="shared" si="237"/>
        <v>2591.520401217585</v>
      </c>
      <c r="W449" s="122">
        <f t="shared" ref="W449" si="238">SUM(W450:W451)</f>
        <v>2664.1024157427855</v>
      </c>
      <c r="DA449" s="130" t="s">
        <v>4259</v>
      </c>
    </row>
    <row r="450" spans="1:105" ht="12" customHeight="1" x14ac:dyDescent="0.25">
      <c r="A450" s="97" t="s">
        <v>51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5884.4228722942362</v>
      </c>
      <c r="L450" s="98">
        <v>6499.1569064287205</v>
      </c>
      <c r="M450" s="98">
        <v>5609.4076770469937</v>
      </c>
      <c r="N450" s="98">
        <v>4601.762385208669</v>
      </c>
      <c r="O450" s="98">
        <v>5932.0571422153644</v>
      </c>
      <c r="P450" s="98">
        <v>4368.1266375546866</v>
      </c>
      <c r="Q450" s="98">
        <v>5130.5565028679785</v>
      </c>
      <c r="R450" s="98">
        <v>0</v>
      </c>
      <c r="S450" s="98">
        <v>0</v>
      </c>
      <c r="T450" s="98">
        <v>0</v>
      </c>
      <c r="U450" s="98">
        <v>0</v>
      </c>
      <c r="V450" s="98">
        <v>2591.520401217585</v>
      </c>
      <c r="W450" s="98">
        <v>2664.1024157427855</v>
      </c>
      <c r="DA450" s="63" t="s">
        <v>4260</v>
      </c>
    </row>
    <row r="451" spans="1:105" ht="12" customHeight="1" x14ac:dyDescent="0.25">
      <c r="A451" s="97" t="s">
        <v>53</v>
      </c>
      <c r="B451" s="98"/>
      <c r="C451" s="98">
        <v>0</v>
      </c>
      <c r="D451" s="98">
        <v>0</v>
      </c>
      <c r="E451" s="98">
        <v>0</v>
      </c>
      <c r="F451" s="98">
        <v>0</v>
      </c>
      <c r="G451" s="98">
        <v>0</v>
      </c>
      <c r="H451" s="98">
        <v>0</v>
      </c>
      <c r="I451" s="98">
        <v>0</v>
      </c>
      <c r="J451" s="98">
        <v>0</v>
      </c>
      <c r="K451" s="98">
        <v>0</v>
      </c>
      <c r="L451" s="98">
        <v>0</v>
      </c>
      <c r="M451" s="98">
        <v>0</v>
      </c>
      <c r="N451" s="98">
        <v>0</v>
      </c>
      <c r="O451" s="98">
        <v>0</v>
      </c>
      <c r="P451" s="98">
        <v>0</v>
      </c>
      <c r="Q451" s="98">
        <v>0</v>
      </c>
      <c r="R451" s="98">
        <v>0</v>
      </c>
      <c r="S451" s="98">
        <v>0</v>
      </c>
      <c r="T451" s="98">
        <v>0</v>
      </c>
      <c r="U451" s="98">
        <v>0</v>
      </c>
      <c r="V451" s="98">
        <v>0</v>
      </c>
      <c r="W451" s="98">
        <v>0</v>
      </c>
      <c r="DA451" s="63" t="s">
        <v>4261</v>
      </c>
    </row>
    <row r="452" spans="1:105" ht="12" customHeight="1" x14ac:dyDescent="0.25">
      <c r="A452" s="121" t="s">
        <v>92</v>
      </c>
      <c r="B452" s="122"/>
      <c r="C452" s="122">
        <f t="shared" ref="C452:W452" si="239">C453</f>
        <v>0</v>
      </c>
      <c r="D452" s="122">
        <f t="shared" si="239"/>
        <v>0</v>
      </c>
      <c r="E452" s="122">
        <f t="shared" si="239"/>
        <v>0</v>
      </c>
      <c r="F452" s="122">
        <f t="shared" si="239"/>
        <v>0</v>
      </c>
      <c r="G452" s="122">
        <f t="shared" si="239"/>
        <v>0</v>
      </c>
      <c r="H452" s="122">
        <f t="shared" si="239"/>
        <v>0</v>
      </c>
      <c r="I452" s="122">
        <f t="shared" si="239"/>
        <v>0</v>
      </c>
      <c r="J452" s="122">
        <f t="shared" si="239"/>
        <v>0</v>
      </c>
      <c r="K452" s="122">
        <f t="shared" si="239"/>
        <v>0</v>
      </c>
      <c r="L452" s="122">
        <f t="shared" si="239"/>
        <v>0</v>
      </c>
      <c r="M452" s="122">
        <f t="shared" si="239"/>
        <v>0</v>
      </c>
      <c r="N452" s="122">
        <f t="shared" si="239"/>
        <v>0</v>
      </c>
      <c r="O452" s="122">
        <f t="shared" si="239"/>
        <v>0</v>
      </c>
      <c r="P452" s="122">
        <f t="shared" si="239"/>
        <v>0</v>
      </c>
      <c r="Q452" s="122">
        <f t="shared" si="239"/>
        <v>0</v>
      </c>
      <c r="R452" s="122">
        <f t="shared" si="239"/>
        <v>0</v>
      </c>
      <c r="S452" s="122">
        <f t="shared" si="239"/>
        <v>0</v>
      </c>
      <c r="T452" s="122">
        <f t="shared" si="239"/>
        <v>0</v>
      </c>
      <c r="U452" s="122">
        <f t="shared" si="239"/>
        <v>0</v>
      </c>
      <c r="V452" s="122">
        <f t="shared" si="239"/>
        <v>0</v>
      </c>
      <c r="W452" s="122">
        <f t="shared" si="239"/>
        <v>0</v>
      </c>
      <c r="DA452" s="130" t="s">
        <v>4262</v>
      </c>
    </row>
    <row r="453" spans="1:105" ht="12" customHeight="1" x14ac:dyDescent="0.25">
      <c r="A453" s="97" t="s">
        <v>53</v>
      </c>
      <c r="B453" s="98"/>
      <c r="C453" s="98">
        <v>0</v>
      </c>
      <c r="D453" s="98">
        <v>0</v>
      </c>
      <c r="E453" s="98">
        <v>0</v>
      </c>
      <c r="F453" s="98">
        <v>0</v>
      </c>
      <c r="G453" s="98">
        <v>0</v>
      </c>
      <c r="H453" s="98">
        <v>0</v>
      </c>
      <c r="I453" s="98">
        <v>0</v>
      </c>
      <c r="J453" s="98">
        <v>0</v>
      </c>
      <c r="K453" s="98">
        <v>0</v>
      </c>
      <c r="L453" s="98">
        <v>0</v>
      </c>
      <c r="M453" s="98">
        <v>0</v>
      </c>
      <c r="N453" s="98">
        <v>0</v>
      </c>
      <c r="O453" s="98">
        <v>0</v>
      </c>
      <c r="P453" s="98">
        <v>0</v>
      </c>
      <c r="Q453" s="98">
        <v>0</v>
      </c>
      <c r="R453" s="98">
        <v>0</v>
      </c>
      <c r="S453" s="98">
        <v>0</v>
      </c>
      <c r="T453" s="98">
        <v>0</v>
      </c>
      <c r="U453" s="98">
        <v>0</v>
      </c>
      <c r="V453" s="98">
        <v>0</v>
      </c>
      <c r="W453" s="98">
        <v>0</v>
      </c>
      <c r="DA453" s="63" t="s">
        <v>4263</v>
      </c>
    </row>
    <row r="454" spans="1:105" ht="12" customHeight="1" x14ac:dyDescent="0.25">
      <c r="A454" s="121" t="s">
        <v>55</v>
      </c>
      <c r="B454" s="122"/>
      <c r="C454" s="122">
        <v>0</v>
      </c>
      <c r="D454" s="122">
        <v>0</v>
      </c>
      <c r="E454" s="122">
        <v>0</v>
      </c>
      <c r="F454" s="122">
        <v>0</v>
      </c>
      <c r="G454" s="122">
        <v>0</v>
      </c>
      <c r="H454" s="122">
        <v>0</v>
      </c>
      <c r="I454" s="122">
        <v>0</v>
      </c>
      <c r="J454" s="122">
        <v>0</v>
      </c>
      <c r="K454" s="122">
        <v>0</v>
      </c>
      <c r="L454" s="122">
        <v>20.823863144078405</v>
      </c>
      <c r="M454" s="122">
        <v>8.6901261412360711</v>
      </c>
      <c r="N454" s="122">
        <v>0</v>
      </c>
      <c r="O454" s="122">
        <v>0</v>
      </c>
      <c r="P454" s="122">
        <v>0</v>
      </c>
      <c r="Q454" s="122">
        <v>0</v>
      </c>
      <c r="R454" s="122">
        <v>0</v>
      </c>
      <c r="S454" s="122">
        <v>0</v>
      </c>
      <c r="T454" s="122">
        <v>0</v>
      </c>
      <c r="U454" s="122">
        <v>0</v>
      </c>
      <c r="V454" s="122">
        <v>0</v>
      </c>
      <c r="W454" s="122">
        <v>0</v>
      </c>
      <c r="DA454" s="130" t="s">
        <v>4264</v>
      </c>
    </row>
    <row r="455" spans="1:105" ht="12" customHeight="1" x14ac:dyDescent="0.25">
      <c r="A455" s="97" t="s">
        <v>143</v>
      </c>
      <c r="B455" s="98"/>
      <c r="C455" s="98">
        <v>0</v>
      </c>
      <c r="D455" s="98">
        <v>0</v>
      </c>
      <c r="E455" s="98">
        <v>0</v>
      </c>
      <c r="F455" s="98">
        <v>0</v>
      </c>
      <c r="G455" s="98">
        <v>0</v>
      </c>
      <c r="H455" s="98">
        <v>0</v>
      </c>
      <c r="I455" s="98">
        <v>0</v>
      </c>
      <c r="J455" s="98">
        <v>0</v>
      </c>
      <c r="K455" s="98">
        <v>0</v>
      </c>
      <c r="L455" s="98">
        <v>0</v>
      </c>
      <c r="M455" s="98">
        <v>0</v>
      </c>
      <c r="N455" s="98">
        <v>0</v>
      </c>
      <c r="O455" s="98">
        <v>0</v>
      </c>
      <c r="P455" s="98">
        <v>0</v>
      </c>
      <c r="Q455" s="98">
        <v>0</v>
      </c>
      <c r="R455" s="98">
        <v>0</v>
      </c>
      <c r="S455" s="98">
        <v>0</v>
      </c>
      <c r="T455" s="98">
        <v>0</v>
      </c>
      <c r="U455" s="98">
        <v>0</v>
      </c>
      <c r="V455" s="98">
        <v>0</v>
      </c>
      <c r="W455" s="98">
        <v>0</v>
      </c>
      <c r="DA455" s="63" t="s">
        <v>4265</v>
      </c>
    </row>
    <row r="456" spans="1:105" ht="12" customHeight="1" x14ac:dyDescent="0.25">
      <c r="A456" s="97" t="s">
        <v>124</v>
      </c>
      <c r="B456" s="98"/>
      <c r="C456" s="98">
        <v>0</v>
      </c>
      <c r="D456" s="98">
        <v>0</v>
      </c>
      <c r="E456" s="98">
        <v>0</v>
      </c>
      <c r="F456" s="98">
        <v>0</v>
      </c>
      <c r="G456" s="98">
        <v>0</v>
      </c>
      <c r="H456" s="98">
        <v>0</v>
      </c>
      <c r="I456" s="98">
        <v>0</v>
      </c>
      <c r="J456" s="98">
        <v>0</v>
      </c>
      <c r="K456" s="98">
        <v>0</v>
      </c>
      <c r="L456" s="98">
        <v>478.94885231380334</v>
      </c>
      <c r="M456" s="98">
        <v>243.32353195460999</v>
      </c>
      <c r="N456" s="98">
        <v>0</v>
      </c>
      <c r="O456" s="98">
        <v>0</v>
      </c>
      <c r="P456" s="98">
        <v>0</v>
      </c>
      <c r="Q456" s="98">
        <v>0</v>
      </c>
      <c r="R456" s="98">
        <v>0</v>
      </c>
      <c r="S456" s="98">
        <v>0</v>
      </c>
      <c r="T456" s="98">
        <v>0</v>
      </c>
      <c r="U456" s="98">
        <v>0</v>
      </c>
      <c r="V456" s="98">
        <v>0</v>
      </c>
      <c r="W456" s="98">
        <v>0</v>
      </c>
      <c r="DA456" s="63" t="s">
        <v>4266</v>
      </c>
    </row>
    <row r="457" spans="1:105" ht="12" customHeight="1" x14ac:dyDescent="0.25">
      <c r="A457" s="97" t="s">
        <v>123</v>
      </c>
      <c r="B457" s="98"/>
      <c r="C457" s="98">
        <v>0</v>
      </c>
      <c r="D457" s="98">
        <v>0</v>
      </c>
      <c r="E457" s="98">
        <v>0</v>
      </c>
      <c r="F457" s="98">
        <v>0</v>
      </c>
      <c r="G457" s="98">
        <v>0</v>
      </c>
      <c r="H457" s="98">
        <v>0</v>
      </c>
      <c r="I457" s="98">
        <v>0</v>
      </c>
      <c r="J457" s="98">
        <v>0</v>
      </c>
      <c r="K457" s="98">
        <v>0</v>
      </c>
      <c r="L457" s="98">
        <v>0</v>
      </c>
      <c r="M457" s="98">
        <v>0</v>
      </c>
      <c r="N457" s="98">
        <v>0</v>
      </c>
      <c r="O457" s="98">
        <v>0</v>
      </c>
      <c r="P457" s="98">
        <v>0</v>
      </c>
      <c r="Q457" s="98">
        <v>0</v>
      </c>
      <c r="R457" s="98">
        <v>0</v>
      </c>
      <c r="S457" s="98">
        <v>0</v>
      </c>
      <c r="T457" s="98">
        <v>0</v>
      </c>
      <c r="U457" s="98">
        <v>0</v>
      </c>
      <c r="V457" s="98">
        <v>0</v>
      </c>
      <c r="W457" s="98">
        <v>0</v>
      </c>
      <c r="DA457" s="63" t="s">
        <v>4267</v>
      </c>
    </row>
    <row r="458" spans="1:105" ht="12" customHeight="1" x14ac:dyDescent="0.25">
      <c r="A458" s="100" t="s">
        <v>50</v>
      </c>
      <c r="B458" s="101"/>
      <c r="C458" s="101">
        <v>0</v>
      </c>
      <c r="D458" s="101">
        <v>0</v>
      </c>
      <c r="E458" s="101">
        <v>0</v>
      </c>
      <c r="F458" s="101">
        <v>0</v>
      </c>
      <c r="G458" s="101">
        <v>0</v>
      </c>
      <c r="H458" s="101">
        <v>0</v>
      </c>
      <c r="I458" s="101">
        <v>0</v>
      </c>
      <c r="J458" s="101">
        <v>0</v>
      </c>
      <c r="K458" s="101">
        <v>0</v>
      </c>
      <c r="L458" s="101">
        <v>0</v>
      </c>
      <c r="M458" s="101">
        <v>0</v>
      </c>
      <c r="N458" s="101">
        <v>0</v>
      </c>
      <c r="O458" s="101">
        <v>0</v>
      </c>
      <c r="P458" s="101">
        <v>0</v>
      </c>
      <c r="Q458" s="101">
        <v>0</v>
      </c>
      <c r="R458" s="101">
        <v>0</v>
      </c>
      <c r="S458" s="101">
        <v>0</v>
      </c>
      <c r="T458" s="101">
        <v>0</v>
      </c>
      <c r="U458" s="101">
        <v>0</v>
      </c>
      <c r="V458" s="101">
        <v>0</v>
      </c>
      <c r="W458" s="101">
        <v>0</v>
      </c>
      <c r="DA458" s="131" t="s">
        <v>4268</v>
      </c>
    </row>
    <row r="459" spans="1:105" ht="12" customHeight="1" x14ac:dyDescent="0.25">
      <c r="A459" s="103" t="s">
        <v>52</v>
      </c>
      <c r="B459" s="104"/>
      <c r="C459" s="104">
        <v>0</v>
      </c>
      <c r="D459" s="104">
        <v>0</v>
      </c>
      <c r="E459" s="104">
        <v>0</v>
      </c>
      <c r="F459" s="104">
        <v>0</v>
      </c>
      <c r="G459" s="104">
        <v>0</v>
      </c>
      <c r="H459" s="104">
        <v>0</v>
      </c>
      <c r="I459" s="104">
        <v>0</v>
      </c>
      <c r="J459" s="104">
        <v>0</v>
      </c>
      <c r="K459" s="104">
        <v>0</v>
      </c>
      <c r="L459" s="104">
        <v>0</v>
      </c>
      <c r="M459" s="104">
        <v>0</v>
      </c>
      <c r="N459" s="104">
        <v>0</v>
      </c>
      <c r="O459" s="104">
        <v>0</v>
      </c>
      <c r="P459" s="104">
        <v>0</v>
      </c>
      <c r="Q459" s="104">
        <v>0</v>
      </c>
      <c r="R459" s="104">
        <v>0</v>
      </c>
      <c r="S459" s="104">
        <v>0</v>
      </c>
      <c r="T459" s="104">
        <v>0</v>
      </c>
      <c r="U459" s="104">
        <v>0</v>
      </c>
      <c r="V459" s="104">
        <v>0</v>
      </c>
      <c r="W459" s="104">
        <v>0</v>
      </c>
      <c r="DA459" s="132" t="s">
        <v>4269</v>
      </c>
    </row>
    <row r="460" spans="1:105" ht="12" customHeight="1" x14ac:dyDescent="0.25">
      <c r="A460" s="106" t="s">
        <v>122</v>
      </c>
      <c r="B460" s="101"/>
      <c r="C460" s="101">
        <v>0</v>
      </c>
      <c r="D460" s="101">
        <v>0</v>
      </c>
      <c r="E460" s="101">
        <v>0</v>
      </c>
      <c r="F460" s="101">
        <v>0</v>
      </c>
      <c r="G460" s="101">
        <v>0</v>
      </c>
      <c r="H460" s="101">
        <v>0</v>
      </c>
      <c r="I460" s="101">
        <v>0</v>
      </c>
      <c r="J460" s="101">
        <v>0</v>
      </c>
      <c r="K460" s="101">
        <v>0</v>
      </c>
      <c r="L460" s="101">
        <v>0</v>
      </c>
      <c r="M460" s="101">
        <v>0</v>
      </c>
      <c r="N460" s="101">
        <v>0</v>
      </c>
      <c r="O460" s="101">
        <v>0</v>
      </c>
      <c r="P460" s="101">
        <v>0</v>
      </c>
      <c r="Q460" s="101">
        <v>0</v>
      </c>
      <c r="R460" s="101">
        <v>0</v>
      </c>
      <c r="S460" s="101">
        <v>0</v>
      </c>
      <c r="T460" s="101">
        <v>0</v>
      </c>
      <c r="U460" s="101">
        <v>0</v>
      </c>
      <c r="V460" s="101">
        <v>0</v>
      </c>
      <c r="W460" s="101">
        <v>0</v>
      </c>
      <c r="DA460" s="131" t="s">
        <v>4270</v>
      </c>
    </row>
    <row r="461" spans="1:105" ht="12" customHeight="1" x14ac:dyDescent="0.25">
      <c r="A461" s="107" t="s">
        <v>121</v>
      </c>
      <c r="B461" s="104"/>
      <c r="C461" s="104">
        <v>0</v>
      </c>
      <c r="D461" s="104">
        <v>0</v>
      </c>
      <c r="E461" s="104">
        <v>0</v>
      </c>
      <c r="F461" s="104">
        <v>0</v>
      </c>
      <c r="G461" s="104">
        <v>0</v>
      </c>
      <c r="H461" s="104">
        <v>0</v>
      </c>
      <c r="I461" s="104">
        <v>0</v>
      </c>
      <c r="J461" s="104">
        <v>0</v>
      </c>
      <c r="K461" s="104">
        <v>0</v>
      </c>
      <c r="L461" s="104">
        <v>0</v>
      </c>
      <c r="M461" s="104">
        <v>0</v>
      </c>
      <c r="N461" s="104">
        <v>0</v>
      </c>
      <c r="O461" s="104">
        <v>0</v>
      </c>
      <c r="P461" s="104">
        <v>0</v>
      </c>
      <c r="Q461" s="104">
        <v>0</v>
      </c>
      <c r="R461" s="104">
        <v>0</v>
      </c>
      <c r="S461" s="104">
        <v>0</v>
      </c>
      <c r="T461" s="104">
        <v>0</v>
      </c>
      <c r="U461" s="104">
        <v>0</v>
      </c>
      <c r="V461" s="104">
        <v>0</v>
      </c>
      <c r="W461" s="104">
        <v>0</v>
      </c>
      <c r="DA461" s="132" t="s">
        <v>4271</v>
      </c>
    </row>
    <row r="462" spans="1:105" ht="12" customHeight="1" x14ac:dyDescent="0.25">
      <c r="A462" s="108" t="s">
        <v>53</v>
      </c>
      <c r="B462" s="98"/>
      <c r="C462" s="98">
        <v>0</v>
      </c>
      <c r="D462" s="98">
        <v>0</v>
      </c>
      <c r="E462" s="98">
        <v>0</v>
      </c>
      <c r="F462" s="98">
        <v>0</v>
      </c>
      <c r="G462" s="98">
        <v>0</v>
      </c>
      <c r="H462" s="98">
        <v>0</v>
      </c>
      <c r="I462" s="98">
        <v>0</v>
      </c>
      <c r="J462" s="98">
        <v>0</v>
      </c>
      <c r="K462" s="98">
        <v>0</v>
      </c>
      <c r="L462" s="98">
        <v>0</v>
      </c>
      <c r="M462" s="98">
        <v>0</v>
      </c>
      <c r="N462" s="98">
        <v>0</v>
      </c>
      <c r="O462" s="98">
        <v>0</v>
      </c>
      <c r="P462" s="98">
        <v>0</v>
      </c>
      <c r="Q462" s="98">
        <v>0</v>
      </c>
      <c r="R462" s="98">
        <v>0</v>
      </c>
      <c r="S462" s="98">
        <v>0</v>
      </c>
      <c r="T462" s="98">
        <v>0</v>
      </c>
      <c r="U462" s="98">
        <v>0</v>
      </c>
      <c r="V462" s="98">
        <v>0</v>
      </c>
      <c r="W462" s="98">
        <v>0</v>
      </c>
      <c r="DA462" s="63" t="s">
        <v>4272</v>
      </c>
    </row>
    <row r="463" spans="1:105" ht="12" customHeight="1" x14ac:dyDescent="0.25">
      <c r="A463" s="108" t="s">
        <v>52</v>
      </c>
      <c r="B463" s="98"/>
      <c r="C463" s="98">
        <v>0</v>
      </c>
      <c r="D463" s="98">
        <v>0</v>
      </c>
      <c r="E463" s="98">
        <v>0</v>
      </c>
      <c r="F463" s="98">
        <v>0</v>
      </c>
      <c r="G463" s="98">
        <v>0</v>
      </c>
      <c r="H463" s="98">
        <v>0</v>
      </c>
      <c r="I463" s="98">
        <v>0</v>
      </c>
      <c r="J463" s="98">
        <v>0</v>
      </c>
      <c r="K463" s="98">
        <v>0</v>
      </c>
      <c r="L463" s="98">
        <v>0</v>
      </c>
      <c r="M463" s="98">
        <v>0</v>
      </c>
      <c r="N463" s="98">
        <v>0</v>
      </c>
      <c r="O463" s="98">
        <v>0</v>
      </c>
      <c r="P463" s="98">
        <v>0</v>
      </c>
      <c r="Q463" s="98">
        <v>0</v>
      </c>
      <c r="R463" s="98">
        <v>0</v>
      </c>
      <c r="S463" s="98">
        <v>0</v>
      </c>
      <c r="T463" s="98">
        <v>0</v>
      </c>
      <c r="U463" s="98">
        <v>0</v>
      </c>
      <c r="V463" s="98">
        <v>0</v>
      </c>
      <c r="W463" s="98">
        <v>0</v>
      </c>
      <c r="DA463" s="63" t="s">
        <v>4273</v>
      </c>
    </row>
    <row r="464" spans="1:105" ht="12" customHeight="1" x14ac:dyDescent="0.25">
      <c r="A464" s="121" t="s">
        <v>54</v>
      </c>
      <c r="B464" s="122"/>
      <c r="C464" s="122">
        <v>0</v>
      </c>
      <c r="D464" s="122">
        <v>0</v>
      </c>
      <c r="E464" s="122">
        <v>0</v>
      </c>
      <c r="F464" s="122">
        <v>0</v>
      </c>
      <c r="G464" s="122">
        <v>0</v>
      </c>
      <c r="H464" s="122">
        <v>0</v>
      </c>
      <c r="I464" s="122">
        <v>0</v>
      </c>
      <c r="J464" s="122">
        <v>0</v>
      </c>
      <c r="K464" s="122">
        <v>57.547668041276339</v>
      </c>
      <c r="L464" s="122">
        <v>0</v>
      </c>
      <c r="M464" s="122">
        <v>0</v>
      </c>
      <c r="N464" s="122">
        <v>4.0191446820077266</v>
      </c>
      <c r="O464" s="122">
        <v>12.288924918331299</v>
      </c>
      <c r="P464" s="122">
        <v>28.800923350114953</v>
      </c>
      <c r="Q464" s="122">
        <v>0</v>
      </c>
      <c r="R464" s="122">
        <v>0</v>
      </c>
      <c r="S464" s="122">
        <v>0</v>
      </c>
      <c r="T464" s="122">
        <v>0</v>
      </c>
      <c r="U464" s="122">
        <v>0</v>
      </c>
      <c r="V464" s="122">
        <v>0</v>
      </c>
      <c r="W464" s="122">
        <v>0</v>
      </c>
      <c r="DA464" s="130" t="s">
        <v>4274</v>
      </c>
    </row>
    <row r="465" spans="1:105" ht="12" customHeight="1" x14ac:dyDescent="0.25">
      <c r="A465" s="97" t="s">
        <v>51</v>
      </c>
      <c r="B465" s="98"/>
      <c r="C465" s="98">
        <v>0</v>
      </c>
      <c r="D465" s="98">
        <v>0</v>
      </c>
      <c r="E465" s="98">
        <v>0</v>
      </c>
      <c r="F465" s="98">
        <v>0</v>
      </c>
      <c r="G465" s="98">
        <v>0</v>
      </c>
      <c r="H465" s="98">
        <v>0</v>
      </c>
      <c r="I465" s="98">
        <v>0</v>
      </c>
      <c r="J465" s="98">
        <v>0</v>
      </c>
      <c r="K465" s="98">
        <v>0</v>
      </c>
      <c r="L465" s="98">
        <v>0</v>
      </c>
      <c r="M465" s="98">
        <v>0</v>
      </c>
      <c r="N465" s="98">
        <v>0</v>
      </c>
      <c r="O465" s="98">
        <v>0</v>
      </c>
      <c r="P465" s="98">
        <v>0</v>
      </c>
      <c r="Q465" s="98">
        <v>0</v>
      </c>
      <c r="R465" s="98">
        <v>0</v>
      </c>
      <c r="S465" s="98">
        <v>0</v>
      </c>
      <c r="T465" s="98">
        <v>0</v>
      </c>
      <c r="U465" s="98">
        <v>0</v>
      </c>
      <c r="V465" s="98">
        <v>0</v>
      </c>
      <c r="W465" s="98">
        <v>0</v>
      </c>
      <c r="DA465" s="63" t="s">
        <v>4275</v>
      </c>
    </row>
    <row r="466" spans="1:105" ht="12" customHeight="1" x14ac:dyDescent="0.25">
      <c r="A466" s="97" t="s">
        <v>50</v>
      </c>
      <c r="B466" s="98"/>
      <c r="C466" s="98">
        <v>0</v>
      </c>
      <c r="D466" s="98">
        <v>0</v>
      </c>
      <c r="E466" s="98">
        <v>0</v>
      </c>
      <c r="F466" s="98">
        <v>0</v>
      </c>
      <c r="G466" s="98">
        <v>0</v>
      </c>
      <c r="H466" s="98">
        <v>0</v>
      </c>
      <c r="I466" s="98">
        <v>0</v>
      </c>
      <c r="J466" s="98">
        <v>0</v>
      </c>
      <c r="K466" s="98">
        <v>287.73834020638168</v>
      </c>
      <c r="L466" s="98">
        <v>0</v>
      </c>
      <c r="M466" s="98">
        <v>0</v>
      </c>
      <c r="N466" s="98">
        <v>132.63177450625497</v>
      </c>
      <c r="O466" s="98">
        <v>190.47833623413513</v>
      </c>
      <c r="P466" s="98">
        <v>230.40738680091962</v>
      </c>
      <c r="Q466" s="98">
        <v>0</v>
      </c>
      <c r="R466" s="98">
        <v>0</v>
      </c>
      <c r="S466" s="98">
        <v>0</v>
      </c>
      <c r="T466" s="98">
        <v>0</v>
      </c>
      <c r="U466" s="98">
        <v>0</v>
      </c>
      <c r="V466" s="98">
        <v>0</v>
      </c>
      <c r="W466" s="98">
        <v>0</v>
      </c>
      <c r="DA466" s="63" t="s">
        <v>4276</v>
      </c>
    </row>
    <row r="467" spans="1:105" ht="12" customHeight="1" x14ac:dyDescent="0.25">
      <c r="A467" s="109" t="s">
        <v>120</v>
      </c>
      <c r="B467" s="33"/>
      <c r="C467" s="33">
        <v>0</v>
      </c>
      <c r="D467" s="33">
        <v>0</v>
      </c>
      <c r="E467" s="33">
        <v>0</v>
      </c>
      <c r="F467" s="33">
        <v>0</v>
      </c>
      <c r="G467" s="33">
        <v>0</v>
      </c>
      <c r="H467" s="33">
        <v>0</v>
      </c>
      <c r="I467" s="33">
        <v>0</v>
      </c>
      <c r="J467" s="33">
        <v>0</v>
      </c>
      <c r="K467" s="33">
        <v>0</v>
      </c>
      <c r="L467" s="33">
        <v>0</v>
      </c>
      <c r="M467" s="33">
        <v>0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DA467" s="60" t="s">
        <v>4277</v>
      </c>
    </row>
    <row r="469" spans="1:105" ht="12" customHeight="1" x14ac:dyDescent="0.25">
      <c r="A469" s="116" t="s">
        <v>158</v>
      </c>
      <c r="B469" s="118"/>
      <c r="C469" s="118">
        <f t="shared" ref="C469:Q469" si="240">C470+C473+C475+C485</f>
        <v>0</v>
      </c>
      <c r="D469" s="118">
        <f t="shared" si="240"/>
        <v>0</v>
      </c>
      <c r="E469" s="118">
        <f t="shared" si="240"/>
        <v>0</v>
      </c>
      <c r="F469" s="118">
        <f t="shared" si="240"/>
        <v>0</v>
      </c>
      <c r="G469" s="118">
        <f t="shared" si="240"/>
        <v>0</v>
      </c>
      <c r="H469" s="118">
        <f t="shared" si="240"/>
        <v>0</v>
      </c>
      <c r="I469" s="118">
        <f t="shared" si="240"/>
        <v>0</v>
      </c>
      <c r="J469" s="118">
        <f t="shared" si="240"/>
        <v>0</v>
      </c>
      <c r="K469" s="118">
        <f t="shared" si="240"/>
        <v>143.45661792358845</v>
      </c>
      <c r="L469" s="118">
        <f t="shared" si="240"/>
        <v>156.53810077104251</v>
      </c>
      <c r="M469" s="118">
        <f t="shared" si="240"/>
        <v>138.17140109339422</v>
      </c>
      <c r="N469" s="118">
        <f t="shared" si="240"/>
        <v>113.59981697802651</v>
      </c>
      <c r="O469" s="118">
        <f t="shared" si="240"/>
        <v>145.20031440755315</v>
      </c>
      <c r="P469" s="118">
        <f t="shared" si="240"/>
        <v>114.27811886681604</v>
      </c>
      <c r="Q469" s="118">
        <f t="shared" si="240"/>
        <v>122.29230198516555</v>
      </c>
      <c r="R469" s="118">
        <f t="shared" ref="R469:V469" si="241">R470+R473+R475+R485</f>
        <v>0</v>
      </c>
      <c r="S469" s="118">
        <f t="shared" si="241"/>
        <v>0</v>
      </c>
      <c r="T469" s="118">
        <f t="shared" si="241"/>
        <v>0</v>
      </c>
      <c r="U469" s="118">
        <f t="shared" si="241"/>
        <v>0</v>
      </c>
      <c r="V469" s="118">
        <f t="shared" si="241"/>
        <v>65.646476039421799</v>
      </c>
      <c r="W469" s="118">
        <f t="shared" ref="W469" si="242">W470+W473+W475+W485</f>
        <v>65.931849400326882</v>
      </c>
      <c r="DA469" s="129" t="s">
        <v>4426</v>
      </c>
    </row>
    <row r="470" spans="1:105" ht="12" customHeight="1" x14ac:dyDescent="0.25">
      <c r="A470" s="121" t="s">
        <v>57</v>
      </c>
      <c r="B470" s="123"/>
      <c r="C470" s="123">
        <f t="shared" ref="C470:Q470" si="243">SUM(C471:C472)</f>
        <v>0</v>
      </c>
      <c r="D470" s="123">
        <f t="shared" si="243"/>
        <v>0</v>
      </c>
      <c r="E470" s="123">
        <f t="shared" si="243"/>
        <v>0</v>
      </c>
      <c r="F470" s="123">
        <f t="shared" si="243"/>
        <v>0</v>
      </c>
      <c r="G470" s="123">
        <f t="shared" si="243"/>
        <v>0</v>
      </c>
      <c r="H470" s="123">
        <f t="shared" si="243"/>
        <v>0</v>
      </c>
      <c r="I470" s="123">
        <f t="shared" si="243"/>
        <v>0</v>
      </c>
      <c r="J470" s="123">
        <f t="shared" si="243"/>
        <v>0</v>
      </c>
      <c r="K470" s="123">
        <f t="shared" si="243"/>
        <v>128.72197492333461</v>
      </c>
      <c r="L470" s="123">
        <f t="shared" si="243"/>
        <v>141.62174560499008</v>
      </c>
      <c r="M470" s="123">
        <f t="shared" si="243"/>
        <v>121.19541701282071</v>
      </c>
      <c r="N470" s="123">
        <f t="shared" si="243"/>
        <v>98.969968283887894</v>
      </c>
      <c r="O470" s="123">
        <f t="shared" si="243"/>
        <v>127.26340786333937</v>
      </c>
      <c r="P470" s="123">
        <f t="shared" si="243"/>
        <v>93.429351854277556</v>
      </c>
      <c r="Q470" s="123">
        <f t="shared" si="243"/>
        <v>109.4145656449022</v>
      </c>
      <c r="R470" s="123">
        <f t="shared" ref="R470:V470" si="244">SUM(R471:R472)</f>
        <v>0</v>
      </c>
      <c r="S470" s="123">
        <f t="shared" si="244"/>
        <v>0</v>
      </c>
      <c r="T470" s="123">
        <f t="shared" si="244"/>
        <v>0</v>
      </c>
      <c r="U470" s="123">
        <f t="shared" si="244"/>
        <v>0</v>
      </c>
      <c r="V470" s="123">
        <f t="shared" si="244"/>
        <v>54.571915572700753</v>
      </c>
      <c r="W470" s="123">
        <f t="shared" ref="W470" si="245">SUM(W471:W472)</f>
        <v>55.466288149966068</v>
      </c>
      <c r="DA470" s="130" t="s">
        <v>4427</v>
      </c>
    </row>
    <row r="471" spans="1:105" ht="12" customHeight="1" x14ac:dyDescent="0.25">
      <c r="A471" s="97" t="s">
        <v>51</v>
      </c>
      <c r="B471" s="99"/>
      <c r="C471" s="99">
        <v>0</v>
      </c>
      <c r="D471" s="99">
        <v>0</v>
      </c>
      <c r="E471" s="99">
        <v>0</v>
      </c>
      <c r="F471" s="99">
        <v>0</v>
      </c>
      <c r="G471" s="99">
        <v>0</v>
      </c>
      <c r="H471" s="99">
        <v>0</v>
      </c>
      <c r="I471" s="99">
        <v>0</v>
      </c>
      <c r="J471" s="99">
        <v>0</v>
      </c>
      <c r="K471" s="99">
        <v>127.93057913090912</v>
      </c>
      <c r="L471" s="99">
        <v>140.76002643703904</v>
      </c>
      <c r="M471" s="99">
        <v>120.45605422436034</v>
      </c>
      <c r="N471" s="99">
        <v>98.377172000070658</v>
      </c>
      <c r="O471" s="99">
        <v>126.49547885391404</v>
      </c>
      <c r="P471" s="99">
        <v>92.859351550475296</v>
      </c>
      <c r="Q471" s="99">
        <v>108.75276303284608</v>
      </c>
      <c r="R471" s="99">
        <v>0</v>
      </c>
      <c r="S471" s="99">
        <v>0</v>
      </c>
      <c r="T471" s="99">
        <v>0</v>
      </c>
      <c r="U471" s="99">
        <v>0</v>
      </c>
      <c r="V471" s="99">
        <v>54.207387726957826</v>
      </c>
      <c r="W471" s="99">
        <v>55.092311786740602</v>
      </c>
      <c r="DA471" s="63" t="s">
        <v>4428</v>
      </c>
    </row>
    <row r="472" spans="1:105" ht="12" customHeight="1" x14ac:dyDescent="0.25">
      <c r="A472" s="97" t="s">
        <v>53</v>
      </c>
      <c r="B472" s="99"/>
      <c r="C472" s="99">
        <v>0</v>
      </c>
      <c r="D472" s="99">
        <v>0</v>
      </c>
      <c r="E472" s="99">
        <v>0</v>
      </c>
      <c r="F472" s="99">
        <v>0</v>
      </c>
      <c r="G472" s="99">
        <v>0</v>
      </c>
      <c r="H472" s="99">
        <v>0</v>
      </c>
      <c r="I472" s="99">
        <v>0</v>
      </c>
      <c r="J472" s="99">
        <v>0</v>
      </c>
      <c r="K472" s="99">
        <v>0.79139579242548286</v>
      </c>
      <c r="L472" s="99">
        <v>0.86171916795103598</v>
      </c>
      <c r="M472" s="99">
        <v>0.73936278846036685</v>
      </c>
      <c r="N472" s="99">
        <v>0.59279628381723126</v>
      </c>
      <c r="O472" s="99">
        <v>0.76792900942532882</v>
      </c>
      <c r="P472" s="99">
        <v>0.57000030380225697</v>
      </c>
      <c r="Q472" s="99">
        <v>0.66180261205612734</v>
      </c>
      <c r="R472" s="99">
        <v>0</v>
      </c>
      <c r="S472" s="99">
        <v>0</v>
      </c>
      <c r="T472" s="99">
        <v>0</v>
      </c>
      <c r="U472" s="99">
        <v>0</v>
      </c>
      <c r="V472" s="99">
        <v>0.3645278457429238</v>
      </c>
      <c r="W472" s="99">
        <v>0.37397636322546912</v>
      </c>
      <c r="DA472" s="63" t="s">
        <v>4429</v>
      </c>
    </row>
    <row r="473" spans="1:105" ht="12" customHeight="1" x14ac:dyDescent="0.25">
      <c r="A473" s="121" t="s">
        <v>92</v>
      </c>
      <c r="B473" s="123"/>
      <c r="C473" s="123">
        <f t="shared" ref="C473:W473" si="246">C474</f>
        <v>0</v>
      </c>
      <c r="D473" s="123">
        <f t="shared" si="246"/>
        <v>0</v>
      </c>
      <c r="E473" s="123">
        <f t="shared" si="246"/>
        <v>0</v>
      </c>
      <c r="F473" s="123">
        <f t="shared" si="246"/>
        <v>0</v>
      </c>
      <c r="G473" s="123">
        <f t="shared" si="246"/>
        <v>0</v>
      </c>
      <c r="H473" s="123">
        <f t="shared" si="246"/>
        <v>0</v>
      </c>
      <c r="I473" s="123">
        <f t="shared" si="246"/>
        <v>0</v>
      </c>
      <c r="J473" s="123">
        <f t="shared" si="246"/>
        <v>0</v>
      </c>
      <c r="K473" s="123">
        <f t="shared" si="246"/>
        <v>0.31649107173464291</v>
      </c>
      <c r="L473" s="123">
        <f t="shared" si="246"/>
        <v>1.4660222273650552</v>
      </c>
      <c r="M473" s="123">
        <f t="shared" si="246"/>
        <v>1.0084314006309474</v>
      </c>
      <c r="N473" s="123">
        <f t="shared" si="246"/>
        <v>0.39018070350313105</v>
      </c>
      <c r="O473" s="123">
        <f t="shared" si="246"/>
        <v>0.41920790314560763</v>
      </c>
      <c r="P473" s="123">
        <f t="shared" si="246"/>
        <v>0.26317627876979266</v>
      </c>
      <c r="Q473" s="123">
        <f t="shared" si="246"/>
        <v>1.0405718038011493</v>
      </c>
      <c r="R473" s="123">
        <f t="shared" si="246"/>
        <v>0</v>
      </c>
      <c r="S473" s="123">
        <f t="shared" si="246"/>
        <v>0</v>
      </c>
      <c r="T473" s="123">
        <f t="shared" si="246"/>
        <v>0</v>
      </c>
      <c r="U473" s="123">
        <f t="shared" si="246"/>
        <v>0</v>
      </c>
      <c r="V473" s="123">
        <f t="shared" si="246"/>
        <v>0.75172914983262273</v>
      </c>
      <c r="W473" s="123">
        <f t="shared" si="246"/>
        <v>0.42973615583630848</v>
      </c>
      <c r="DA473" s="130" t="s">
        <v>4430</v>
      </c>
    </row>
    <row r="474" spans="1:105" ht="12" customHeight="1" x14ac:dyDescent="0.25">
      <c r="A474" s="97" t="s">
        <v>53</v>
      </c>
      <c r="B474" s="99"/>
      <c r="C474" s="99">
        <f>RES_hhdet_in_fecs!C8</f>
        <v>0</v>
      </c>
      <c r="D474" s="99">
        <f>RES_hhdet_in_fecs!D8</f>
        <v>0</v>
      </c>
      <c r="E474" s="99">
        <f>RES_hhdet_in_fecs!E8</f>
        <v>0</v>
      </c>
      <c r="F474" s="99">
        <f>RES_hhdet_in_fecs!F8</f>
        <v>0</v>
      </c>
      <c r="G474" s="99">
        <f>RES_hhdet_in_fecs!G8</f>
        <v>0</v>
      </c>
      <c r="H474" s="99">
        <f>RES_hhdet_in_fecs!H8</f>
        <v>0</v>
      </c>
      <c r="I474" s="99">
        <f>RES_hhdet_in_fecs!I8</f>
        <v>0</v>
      </c>
      <c r="J474" s="99">
        <f>RES_hhdet_in_fecs!J8</f>
        <v>0</v>
      </c>
      <c r="K474" s="99">
        <f>RES_hhdet_in_fecs!K8</f>
        <v>0.31649107173464291</v>
      </c>
      <c r="L474" s="99">
        <f>RES_hhdet_in_fecs!L8</f>
        <v>1.4660222273650552</v>
      </c>
      <c r="M474" s="99">
        <f>RES_hhdet_in_fecs!M8</f>
        <v>1.0084314006309474</v>
      </c>
      <c r="N474" s="99">
        <f>RES_hhdet_in_fecs!N8</f>
        <v>0.39018070350313105</v>
      </c>
      <c r="O474" s="99">
        <f>RES_hhdet_in_fecs!O8</f>
        <v>0.41920790314560763</v>
      </c>
      <c r="P474" s="99">
        <f>RES_hhdet_in_fecs!P8</f>
        <v>0.26317627876979266</v>
      </c>
      <c r="Q474" s="99">
        <f>RES_hhdet_in_fecs!Q8</f>
        <v>1.0405718038011493</v>
      </c>
      <c r="R474" s="99">
        <f>RES_hhdet_in_fecs!R8</f>
        <v>0</v>
      </c>
      <c r="S474" s="99">
        <f>RES_hhdet_in_fecs!S8</f>
        <v>0</v>
      </c>
      <c r="T474" s="99">
        <f>RES_hhdet_in_fecs!T8</f>
        <v>0</v>
      </c>
      <c r="U474" s="99">
        <f>RES_hhdet_in_fecs!U8</f>
        <v>0</v>
      </c>
      <c r="V474" s="99">
        <f>RES_hhdet_in_fecs!V8</f>
        <v>0.75172914983262273</v>
      </c>
      <c r="W474" s="99">
        <f>RES_hhdet_in_fecs!W8</f>
        <v>0.42973615583630848</v>
      </c>
      <c r="DA474" s="63" t="s">
        <v>4431</v>
      </c>
    </row>
    <row r="475" spans="1:105" ht="12" customHeight="1" x14ac:dyDescent="0.25">
      <c r="A475" s="121" t="s">
        <v>55</v>
      </c>
      <c r="B475" s="123"/>
      <c r="C475" s="123">
        <v>0</v>
      </c>
      <c r="D475" s="123">
        <v>0</v>
      </c>
      <c r="E475" s="123">
        <v>0</v>
      </c>
      <c r="F475" s="123">
        <v>0</v>
      </c>
      <c r="G475" s="123">
        <v>0</v>
      </c>
      <c r="H475" s="123">
        <v>0</v>
      </c>
      <c r="I475" s="123">
        <v>0</v>
      </c>
      <c r="J475" s="123">
        <v>0</v>
      </c>
      <c r="K475" s="123">
        <v>8.1929596815706685</v>
      </c>
      <c r="L475" s="123">
        <v>8.8418665614481533</v>
      </c>
      <c r="M475" s="123">
        <v>9.8454570920385134</v>
      </c>
      <c r="N475" s="123">
        <v>8.2156979825981757</v>
      </c>
      <c r="O475" s="123">
        <v>11.400442932453396</v>
      </c>
      <c r="P475" s="123">
        <v>14.085038825884631</v>
      </c>
      <c r="Q475" s="123">
        <v>7.5142108731218968</v>
      </c>
      <c r="R475" s="123">
        <v>0</v>
      </c>
      <c r="S475" s="123">
        <v>0</v>
      </c>
      <c r="T475" s="123">
        <v>0</v>
      </c>
      <c r="U475" s="123">
        <v>0</v>
      </c>
      <c r="V475" s="123">
        <v>7.6052716123166384</v>
      </c>
      <c r="W475" s="123">
        <v>7.7361800352534358</v>
      </c>
      <c r="DA475" s="130" t="s">
        <v>4432</v>
      </c>
    </row>
    <row r="476" spans="1:105" ht="12" customHeight="1" x14ac:dyDescent="0.25">
      <c r="A476" s="97" t="s">
        <v>143</v>
      </c>
      <c r="B476" s="99"/>
      <c r="C476" s="99">
        <v>0</v>
      </c>
      <c r="D476" s="99">
        <v>0</v>
      </c>
      <c r="E476" s="99">
        <v>0</v>
      </c>
      <c r="F476" s="99">
        <v>0</v>
      </c>
      <c r="G476" s="99">
        <v>0</v>
      </c>
      <c r="H476" s="99">
        <v>0</v>
      </c>
      <c r="I476" s="99">
        <v>0</v>
      </c>
      <c r="J476" s="99">
        <v>0</v>
      </c>
      <c r="K476" s="99">
        <v>0</v>
      </c>
      <c r="L476" s="99">
        <v>0</v>
      </c>
      <c r="M476" s="99">
        <v>0</v>
      </c>
      <c r="N476" s="99">
        <v>0</v>
      </c>
      <c r="O476" s="99">
        <v>0</v>
      </c>
      <c r="P476" s="99">
        <v>0</v>
      </c>
      <c r="Q476" s="99">
        <v>0</v>
      </c>
      <c r="R476" s="99">
        <v>0</v>
      </c>
      <c r="S476" s="99">
        <v>0</v>
      </c>
      <c r="T476" s="99">
        <v>0</v>
      </c>
      <c r="U476" s="99">
        <v>0</v>
      </c>
      <c r="V476" s="99">
        <v>0</v>
      </c>
      <c r="W476" s="99">
        <v>0</v>
      </c>
      <c r="DA476" s="63" t="s">
        <v>4433</v>
      </c>
    </row>
    <row r="477" spans="1:105" ht="12" customHeight="1" x14ac:dyDescent="0.25">
      <c r="A477" s="97" t="s">
        <v>124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16.033752017240019</v>
      </c>
      <c r="M477" s="99">
        <v>8.0764302732510664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4434</v>
      </c>
    </row>
    <row r="478" spans="1:105" ht="12" customHeight="1" x14ac:dyDescent="0.25">
      <c r="A478" s="97" t="s">
        <v>123</v>
      </c>
      <c r="B478" s="99"/>
      <c r="C478" s="99">
        <v>0</v>
      </c>
      <c r="D478" s="99">
        <v>0</v>
      </c>
      <c r="E478" s="99">
        <v>0</v>
      </c>
      <c r="F478" s="99">
        <v>0</v>
      </c>
      <c r="G478" s="99">
        <v>0</v>
      </c>
      <c r="H478" s="99">
        <v>0</v>
      </c>
      <c r="I478" s="99">
        <v>0</v>
      </c>
      <c r="J478" s="99">
        <v>0</v>
      </c>
      <c r="K478" s="99">
        <v>0</v>
      </c>
      <c r="L478" s="99">
        <v>0</v>
      </c>
      <c r="M478" s="99">
        <v>0</v>
      </c>
      <c r="N478" s="99">
        <v>0</v>
      </c>
      <c r="O478" s="99">
        <v>0</v>
      </c>
      <c r="P478" s="99">
        <v>0</v>
      </c>
      <c r="Q478" s="99">
        <v>0</v>
      </c>
      <c r="R478" s="99">
        <v>0</v>
      </c>
      <c r="S478" s="99">
        <v>0</v>
      </c>
      <c r="T478" s="99">
        <v>0</v>
      </c>
      <c r="U478" s="99">
        <v>0</v>
      </c>
      <c r="V478" s="99">
        <v>0</v>
      </c>
      <c r="W478" s="99">
        <v>0</v>
      </c>
      <c r="DA478" s="63" t="s">
        <v>4435</v>
      </c>
    </row>
    <row r="479" spans="1:105" ht="12" customHeight="1" x14ac:dyDescent="0.25">
      <c r="A479" s="100" t="s">
        <v>50</v>
      </c>
      <c r="B479" s="102"/>
      <c r="C479" s="102">
        <v>0</v>
      </c>
      <c r="D479" s="102">
        <v>0</v>
      </c>
      <c r="E479" s="102">
        <v>0</v>
      </c>
      <c r="F479" s="102">
        <v>0</v>
      </c>
      <c r="G479" s="102">
        <v>0</v>
      </c>
      <c r="H479" s="102">
        <v>0</v>
      </c>
      <c r="I479" s="102">
        <v>0</v>
      </c>
      <c r="J479" s="102">
        <v>0</v>
      </c>
      <c r="K479" s="102">
        <v>0</v>
      </c>
      <c r="L479" s="102">
        <v>0</v>
      </c>
      <c r="M479" s="102">
        <v>0</v>
      </c>
      <c r="N479" s="102">
        <v>0</v>
      </c>
      <c r="O479" s="102">
        <v>0</v>
      </c>
      <c r="P479" s="102">
        <v>0</v>
      </c>
      <c r="Q479" s="102">
        <v>0</v>
      </c>
      <c r="R479" s="102">
        <v>0</v>
      </c>
      <c r="S479" s="102">
        <v>0</v>
      </c>
      <c r="T479" s="102">
        <v>0</v>
      </c>
      <c r="U479" s="102">
        <v>0</v>
      </c>
      <c r="V479" s="102">
        <v>0</v>
      </c>
      <c r="W479" s="102">
        <v>0</v>
      </c>
      <c r="DA479" s="131" t="s">
        <v>4436</v>
      </c>
    </row>
    <row r="480" spans="1:105" ht="12" customHeight="1" x14ac:dyDescent="0.25">
      <c r="A480" s="103" t="s">
        <v>52</v>
      </c>
      <c r="B480" s="105"/>
      <c r="C480" s="105">
        <v>0</v>
      </c>
      <c r="D480" s="105">
        <v>0</v>
      </c>
      <c r="E480" s="105">
        <v>0</v>
      </c>
      <c r="F480" s="105">
        <v>0</v>
      </c>
      <c r="G480" s="105">
        <v>0</v>
      </c>
      <c r="H480" s="105">
        <v>0</v>
      </c>
      <c r="I480" s="105">
        <v>0</v>
      </c>
      <c r="J480" s="105">
        <v>0</v>
      </c>
      <c r="K480" s="105">
        <v>0</v>
      </c>
      <c r="L480" s="105">
        <v>0</v>
      </c>
      <c r="M480" s="105">
        <v>0</v>
      </c>
      <c r="N480" s="105">
        <v>0</v>
      </c>
      <c r="O480" s="105">
        <v>0</v>
      </c>
      <c r="P480" s="105">
        <v>0</v>
      </c>
      <c r="Q480" s="105">
        <v>0</v>
      </c>
      <c r="R480" s="105">
        <v>0</v>
      </c>
      <c r="S480" s="105">
        <v>0</v>
      </c>
      <c r="T480" s="105">
        <v>0</v>
      </c>
      <c r="U480" s="105">
        <v>0</v>
      </c>
      <c r="V480" s="105">
        <v>0</v>
      </c>
      <c r="W480" s="105">
        <v>0</v>
      </c>
      <c r="DA480" s="132" t="s">
        <v>4437</v>
      </c>
    </row>
    <row r="481" spans="1:105" ht="12" customHeight="1" x14ac:dyDescent="0.25">
      <c r="A481" s="106" t="s">
        <v>122</v>
      </c>
      <c r="B481" s="102"/>
      <c r="C481" s="102">
        <v>0</v>
      </c>
      <c r="D481" s="102">
        <v>0</v>
      </c>
      <c r="E481" s="102">
        <v>0</v>
      </c>
      <c r="F481" s="102">
        <v>0</v>
      </c>
      <c r="G481" s="102">
        <v>0</v>
      </c>
      <c r="H481" s="102">
        <v>0</v>
      </c>
      <c r="I481" s="102">
        <v>0</v>
      </c>
      <c r="J481" s="102">
        <v>0</v>
      </c>
      <c r="K481" s="102">
        <v>0</v>
      </c>
      <c r="L481" s="102">
        <v>9.1031521925549459</v>
      </c>
      <c r="M481" s="102">
        <v>10.661758938207788</v>
      </c>
      <c r="N481" s="102">
        <v>8.9610020569817674</v>
      </c>
      <c r="O481" s="102">
        <v>12.034210427504187</v>
      </c>
      <c r="P481" s="102">
        <v>14.684392857095787</v>
      </c>
      <c r="Q481" s="102">
        <v>0</v>
      </c>
      <c r="R481" s="102">
        <v>0</v>
      </c>
      <c r="S481" s="102">
        <v>0</v>
      </c>
      <c r="T481" s="102">
        <v>0</v>
      </c>
      <c r="U481" s="102">
        <v>0</v>
      </c>
      <c r="V481" s="102">
        <v>0</v>
      </c>
      <c r="W481" s="102">
        <v>8.3598292027958792</v>
      </c>
      <c r="DA481" s="131" t="s">
        <v>4438</v>
      </c>
    </row>
    <row r="482" spans="1:105" ht="12" customHeight="1" x14ac:dyDescent="0.25">
      <c r="A482" s="107" t="s">
        <v>121</v>
      </c>
      <c r="B482" s="105"/>
      <c r="C482" s="105">
        <v>0</v>
      </c>
      <c r="D482" s="105">
        <v>0</v>
      </c>
      <c r="E482" s="105">
        <v>0</v>
      </c>
      <c r="F482" s="105">
        <v>0</v>
      </c>
      <c r="G482" s="105">
        <v>0</v>
      </c>
      <c r="H482" s="105">
        <v>0</v>
      </c>
      <c r="I482" s="105">
        <v>0</v>
      </c>
      <c r="J482" s="105">
        <v>0</v>
      </c>
      <c r="K482" s="105">
        <v>8.1929596815706685</v>
      </c>
      <c r="L482" s="105">
        <v>7.6653555992059141</v>
      </c>
      <c r="M482" s="105">
        <v>9.1024417822244832</v>
      </c>
      <c r="N482" s="105">
        <v>7.5946112539451835</v>
      </c>
      <c r="O482" s="105">
        <v>10.522918708536915</v>
      </c>
      <c r="P482" s="105">
        <v>13.086115440532701</v>
      </c>
      <c r="Q482" s="105">
        <v>7.5142108731218968</v>
      </c>
      <c r="R482" s="105">
        <v>0</v>
      </c>
      <c r="S482" s="105">
        <v>0</v>
      </c>
      <c r="T482" s="105">
        <v>0</v>
      </c>
      <c r="U482" s="105">
        <v>0</v>
      </c>
      <c r="V482" s="105">
        <v>7.6052716123166384</v>
      </c>
      <c r="W482" s="105">
        <v>7.5282969794059555</v>
      </c>
      <c r="DA482" s="132" t="s">
        <v>4439</v>
      </c>
    </row>
    <row r="483" spans="1:105" ht="12" customHeight="1" x14ac:dyDescent="0.25">
      <c r="A483" s="108" t="s">
        <v>53</v>
      </c>
      <c r="B483" s="99"/>
      <c r="C483" s="99">
        <v>0</v>
      </c>
      <c r="D483" s="99">
        <v>0</v>
      </c>
      <c r="E483" s="99">
        <v>0</v>
      </c>
      <c r="F483" s="99">
        <v>0</v>
      </c>
      <c r="G483" s="99">
        <v>0</v>
      </c>
      <c r="H483" s="99">
        <v>0</v>
      </c>
      <c r="I483" s="99">
        <v>0</v>
      </c>
      <c r="J483" s="99">
        <v>0</v>
      </c>
      <c r="K483" s="99">
        <v>4.5429241805797345</v>
      </c>
      <c r="L483" s="99">
        <v>4.1389629687021543</v>
      </c>
      <c r="M483" s="99">
        <v>5.2130523427025137</v>
      </c>
      <c r="N483" s="99">
        <v>4.0888857151241602</v>
      </c>
      <c r="O483" s="99">
        <v>6.4783175141417519</v>
      </c>
      <c r="P483" s="99">
        <v>8.5583530125880571</v>
      </c>
      <c r="Q483" s="99">
        <v>3.6992686150579206</v>
      </c>
      <c r="R483" s="99">
        <v>0</v>
      </c>
      <c r="S483" s="99">
        <v>0</v>
      </c>
      <c r="T483" s="99">
        <v>0</v>
      </c>
      <c r="U483" s="99">
        <v>0</v>
      </c>
      <c r="V483" s="99">
        <v>4.0616518055061226</v>
      </c>
      <c r="W483" s="99">
        <v>4.1765793563763269</v>
      </c>
      <c r="DA483" s="63" t="s">
        <v>4440</v>
      </c>
    </row>
    <row r="484" spans="1:105" ht="12" customHeight="1" x14ac:dyDescent="0.25">
      <c r="A484" s="108" t="s">
        <v>52</v>
      </c>
      <c r="B484" s="99"/>
      <c r="C484" s="99">
        <v>0</v>
      </c>
      <c r="D484" s="99">
        <v>0</v>
      </c>
      <c r="E484" s="99">
        <v>0</v>
      </c>
      <c r="F484" s="99">
        <v>0</v>
      </c>
      <c r="G484" s="99">
        <v>0</v>
      </c>
      <c r="H484" s="99">
        <v>0</v>
      </c>
      <c r="I484" s="99">
        <v>0</v>
      </c>
      <c r="J484" s="99">
        <v>0</v>
      </c>
      <c r="K484" s="99">
        <v>3.6500355009909353</v>
      </c>
      <c r="L484" s="99">
        <v>3.5263926305037603</v>
      </c>
      <c r="M484" s="99">
        <v>3.8893894395219677</v>
      </c>
      <c r="N484" s="99">
        <v>3.5057255388210229</v>
      </c>
      <c r="O484" s="99">
        <v>4.0446011943951614</v>
      </c>
      <c r="P484" s="99">
        <v>4.5277624279446442</v>
      </c>
      <c r="Q484" s="99">
        <v>3.8149422580639762</v>
      </c>
      <c r="R484" s="99">
        <v>0</v>
      </c>
      <c r="S484" s="99">
        <v>0</v>
      </c>
      <c r="T484" s="99">
        <v>0</v>
      </c>
      <c r="U484" s="99">
        <v>0</v>
      </c>
      <c r="V484" s="99">
        <v>3.5436198068105158</v>
      </c>
      <c r="W484" s="99">
        <v>3.3517176230296286</v>
      </c>
      <c r="DA484" s="63" t="s">
        <v>4441</v>
      </c>
    </row>
    <row r="485" spans="1:105" ht="12" customHeight="1" x14ac:dyDescent="0.25">
      <c r="A485" s="121" t="s">
        <v>54</v>
      </c>
      <c r="B485" s="123"/>
      <c r="C485" s="123">
        <v>0</v>
      </c>
      <c r="D485" s="123">
        <v>0</v>
      </c>
      <c r="E485" s="123">
        <v>0</v>
      </c>
      <c r="F485" s="123">
        <v>0</v>
      </c>
      <c r="G485" s="123">
        <v>0</v>
      </c>
      <c r="H485" s="123">
        <v>0</v>
      </c>
      <c r="I485" s="123">
        <v>0</v>
      </c>
      <c r="J485" s="123">
        <v>0</v>
      </c>
      <c r="K485" s="123">
        <v>6.225192246948521</v>
      </c>
      <c r="L485" s="123">
        <v>4.6084663772392522</v>
      </c>
      <c r="M485" s="123">
        <v>6.1220955879040551</v>
      </c>
      <c r="N485" s="123">
        <v>6.0239700080373124</v>
      </c>
      <c r="O485" s="123">
        <v>6.117255708614767</v>
      </c>
      <c r="P485" s="123">
        <v>6.5005519078840743</v>
      </c>
      <c r="Q485" s="123">
        <v>4.3229536633403089</v>
      </c>
      <c r="R485" s="123">
        <v>0</v>
      </c>
      <c r="S485" s="123">
        <v>0</v>
      </c>
      <c r="T485" s="123">
        <v>0</v>
      </c>
      <c r="U485" s="123">
        <v>0</v>
      </c>
      <c r="V485" s="123">
        <v>2.7175597045717899</v>
      </c>
      <c r="W485" s="123">
        <v>2.299645059271068</v>
      </c>
      <c r="DA485" s="130" t="s">
        <v>4442</v>
      </c>
    </row>
    <row r="486" spans="1:105" ht="12" customHeight="1" x14ac:dyDescent="0.25">
      <c r="A486" s="97" t="s">
        <v>51</v>
      </c>
      <c r="B486" s="99"/>
      <c r="C486" s="99">
        <v>0</v>
      </c>
      <c r="D486" s="99">
        <v>0</v>
      </c>
      <c r="E486" s="99">
        <v>0</v>
      </c>
      <c r="F486" s="99">
        <v>0</v>
      </c>
      <c r="G486" s="99">
        <v>0</v>
      </c>
      <c r="H486" s="99">
        <v>0</v>
      </c>
      <c r="I486" s="99">
        <v>0</v>
      </c>
      <c r="J486" s="99">
        <v>0</v>
      </c>
      <c r="K486" s="99">
        <v>0</v>
      </c>
      <c r="L486" s="99">
        <v>0</v>
      </c>
      <c r="M486" s="99">
        <v>0</v>
      </c>
      <c r="N486" s="99">
        <v>0</v>
      </c>
      <c r="O486" s="99">
        <v>0</v>
      </c>
      <c r="P486" s="99">
        <v>0</v>
      </c>
      <c r="Q486" s="99">
        <v>0</v>
      </c>
      <c r="R486" s="99">
        <v>0</v>
      </c>
      <c r="S486" s="99">
        <v>0</v>
      </c>
      <c r="T486" s="99">
        <v>0</v>
      </c>
      <c r="U486" s="99">
        <v>0</v>
      </c>
      <c r="V486" s="99">
        <v>0</v>
      </c>
      <c r="W486" s="99">
        <v>0</v>
      </c>
      <c r="DA486" s="63" t="s">
        <v>4443</v>
      </c>
    </row>
    <row r="487" spans="1:105" ht="12" customHeight="1" x14ac:dyDescent="0.25">
      <c r="A487" s="97" t="s">
        <v>50</v>
      </c>
      <c r="B487" s="99"/>
      <c r="C487" s="99">
        <v>0</v>
      </c>
      <c r="D487" s="99">
        <v>0</v>
      </c>
      <c r="E487" s="99">
        <v>0</v>
      </c>
      <c r="F487" s="99">
        <v>0</v>
      </c>
      <c r="G487" s="99">
        <v>0</v>
      </c>
      <c r="H487" s="99">
        <v>0</v>
      </c>
      <c r="I487" s="99">
        <v>0</v>
      </c>
      <c r="J487" s="99">
        <v>0</v>
      </c>
      <c r="K487" s="99">
        <v>9.669230937448356</v>
      </c>
      <c r="L487" s="99">
        <v>0</v>
      </c>
      <c r="M487" s="99">
        <v>0</v>
      </c>
      <c r="N487" s="99">
        <v>4.3826968544888247</v>
      </c>
      <c r="O487" s="99">
        <v>6.2782553355479731</v>
      </c>
      <c r="P487" s="99">
        <v>7.5709526865937899</v>
      </c>
      <c r="Q487" s="99">
        <v>0</v>
      </c>
      <c r="R487" s="99">
        <v>0</v>
      </c>
      <c r="S487" s="99">
        <v>0</v>
      </c>
      <c r="T487" s="99">
        <v>0</v>
      </c>
      <c r="U487" s="99">
        <v>0</v>
      </c>
      <c r="V487" s="99">
        <v>0</v>
      </c>
      <c r="W487" s="99">
        <v>0</v>
      </c>
      <c r="DA487" s="63" t="s">
        <v>4444</v>
      </c>
    </row>
    <row r="488" spans="1:105" ht="12" customHeight="1" x14ac:dyDescent="0.25">
      <c r="A488" s="109" t="s">
        <v>120</v>
      </c>
      <c r="B488" s="110"/>
      <c r="C488" s="110">
        <v>0</v>
      </c>
      <c r="D488" s="110">
        <v>0</v>
      </c>
      <c r="E488" s="110">
        <v>0</v>
      </c>
      <c r="F488" s="110">
        <v>0</v>
      </c>
      <c r="G488" s="110">
        <v>0</v>
      </c>
      <c r="H488" s="110">
        <v>0</v>
      </c>
      <c r="I488" s="110">
        <v>0</v>
      </c>
      <c r="J488" s="110">
        <v>0</v>
      </c>
      <c r="K488" s="110">
        <v>5.3641825743235625</v>
      </c>
      <c r="L488" s="110">
        <v>4.6084663772392522</v>
      </c>
      <c r="M488" s="110">
        <v>6.1220955879040551</v>
      </c>
      <c r="N488" s="110">
        <v>6.075259794085702</v>
      </c>
      <c r="O488" s="110">
        <v>6.1061522860676503</v>
      </c>
      <c r="P488" s="110">
        <v>6.3476375109255443</v>
      </c>
      <c r="Q488" s="110">
        <v>4.3229536633403089</v>
      </c>
      <c r="R488" s="110">
        <v>0</v>
      </c>
      <c r="S488" s="110">
        <v>0</v>
      </c>
      <c r="T488" s="110">
        <v>0</v>
      </c>
      <c r="U488" s="110">
        <v>0</v>
      </c>
      <c r="V488" s="110">
        <v>2.7175597045717899</v>
      </c>
      <c r="W488" s="110">
        <v>2.299645059271068</v>
      </c>
      <c r="DA488" s="60" t="s">
        <v>4445</v>
      </c>
    </row>
    <row r="489" spans="1:105" ht="12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105" ht="12" customHeight="1" x14ac:dyDescent="0.25">
      <c r="A490" s="116" t="s">
        <v>157</v>
      </c>
      <c r="B490" s="118"/>
      <c r="C490" s="118">
        <f t="shared" ref="C490:Q490" si="247">C491+C494+C496+C506</f>
        <v>0</v>
      </c>
      <c r="D490" s="118">
        <f t="shared" si="247"/>
        <v>0</v>
      </c>
      <c r="E490" s="118">
        <f t="shared" si="247"/>
        <v>0</v>
      </c>
      <c r="F490" s="118">
        <f t="shared" si="247"/>
        <v>0</v>
      </c>
      <c r="G490" s="118">
        <f t="shared" si="247"/>
        <v>0</v>
      </c>
      <c r="H490" s="118">
        <f t="shared" si="247"/>
        <v>0</v>
      </c>
      <c r="I490" s="118">
        <f t="shared" si="247"/>
        <v>0</v>
      </c>
      <c r="J490" s="118">
        <f t="shared" si="247"/>
        <v>0</v>
      </c>
      <c r="K490" s="118">
        <f t="shared" si="247"/>
        <v>104.9694824421983</v>
      </c>
      <c r="L490" s="118">
        <f t="shared" si="247"/>
        <v>117.77758523740287</v>
      </c>
      <c r="M490" s="118">
        <f t="shared" si="247"/>
        <v>104.55219740351575</v>
      </c>
      <c r="N490" s="118">
        <f t="shared" si="247"/>
        <v>85.779735885017175</v>
      </c>
      <c r="O490" s="118">
        <f t="shared" si="247"/>
        <v>110.10088845156969</v>
      </c>
      <c r="P490" s="118">
        <f t="shared" si="247"/>
        <v>87.328392797520721</v>
      </c>
      <c r="Q490" s="118">
        <f t="shared" si="247"/>
        <v>97.764591587439639</v>
      </c>
      <c r="R490" s="118">
        <f t="shared" ref="R490:V490" si="248">R491+R494+R496+R506</f>
        <v>0</v>
      </c>
      <c r="S490" s="118">
        <f t="shared" si="248"/>
        <v>0</v>
      </c>
      <c r="T490" s="118">
        <f t="shared" si="248"/>
        <v>0</v>
      </c>
      <c r="U490" s="118">
        <f t="shared" si="248"/>
        <v>0</v>
      </c>
      <c r="V490" s="118">
        <f t="shared" si="248"/>
        <v>59.55351528632491</v>
      </c>
      <c r="W490" s="118">
        <f t="shared" ref="W490" si="249">W491+W494+W496+W506</f>
        <v>59.215914136912858</v>
      </c>
      <c r="DA490" s="129" t="s">
        <v>4594</v>
      </c>
    </row>
    <row r="491" spans="1:105" ht="12" customHeight="1" x14ac:dyDescent="0.25">
      <c r="A491" s="121" t="s">
        <v>57</v>
      </c>
      <c r="B491" s="123"/>
      <c r="C491" s="123">
        <f t="shared" ref="C491:Q491" si="250">SUM(C492:C493)</f>
        <v>0</v>
      </c>
      <c r="D491" s="123">
        <f t="shared" si="250"/>
        <v>0</v>
      </c>
      <c r="E491" s="123">
        <f t="shared" si="250"/>
        <v>0</v>
      </c>
      <c r="F491" s="123">
        <f t="shared" si="250"/>
        <v>0</v>
      </c>
      <c r="G491" s="123">
        <f t="shared" si="250"/>
        <v>0</v>
      </c>
      <c r="H491" s="123">
        <f t="shared" si="250"/>
        <v>0</v>
      </c>
      <c r="I491" s="123">
        <f t="shared" si="250"/>
        <v>0</v>
      </c>
      <c r="J491" s="123">
        <f t="shared" si="250"/>
        <v>0</v>
      </c>
      <c r="K491" s="123">
        <f t="shared" si="250"/>
        <v>92.544295932660404</v>
      </c>
      <c r="L491" s="123">
        <f t="shared" si="250"/>
        <v>102.79982749655395</v>
      </c>
      <c r="M491" s="123">
        <f t="shared" si="250"/>
        <v>88.8339473821312</v>
      </c>
      <c r="N491" s="123">
        <f t="shared" si="250"/>
        <v>73.224403049833384</v>
      </c>
      <c r="O491" s="123">
        <f t="shared" si="250"/>
        <v>95.001160889843305</v>
      </c>
      <c r="P491" s="123">
        <f t="shared" si="250"/>
        <v>70.392538523580001</v>
      </c>
      <c r="Q491" s="123">
        <f t="shared" si="250"/>
        <v>83.539976672814916</v>
      </c>
      <c r="R491" s="123">
        <f t="shared" ref="R491:V491" si="251">SUM(R492:R493)</f>
        <v>0</v>
      </c>
      <c r="S491" s="123">
        <f t="shared" si="251"/>
        <v>0</v>
      </c>
      <c r="T491" s="123">
        <f t="shared" si="251"/>
        <v>0</v>
      </c>
      <c r="U491" s="123">
        <f t="shared" si="251"/>
        <v>0</v>
      </c>
      <c r="V491" s="123">
        <f t="shared" si="251"/>
        <v>47.17171490540489</v>
      </c>
      <c r="W491" s="123">
        <f t="shared" ref="W491" si="252">SUM(W492:W493)</f>
        <v>48.619379048245747</v>
      </c>
      <c r="DA491" s="130" t="s">
        <v>4595</v>
      </c>
    </row>
    <row r="492" spans="1:105" ht="12" customHeight="1" x14ac:dyDescent="0.25">
      <c r="A492" s="97" t="s">
        <v>51</v>
      </c>
      <c r="B492" s="99"/>
      <c r="C492" s="99">
        <v>0</v>
      </c>
      <c r="D492" s="99">
        <v>0</v>
      </c>
      <c r="E492" s="99">
        <v>0</v>
      </c>
      <c r="F492" s="99">
        <v>0</v>
      </c>
      <c r="G492" s="99">
        <v>0</v>
      </c>
      <c r="H492" s="99">
        <v>0</v>
      </c>
      <c r="I492" s="99">
        <v>0</v>
      </c>
      <c r="J492" s="99">
        <v>0</v>
      </c>
      <c r="K492" s="99">
        <v>91.752900140234928</v>
      </c>
      <c r="L492" s="99">
        <v>101.93810832860291</v>
      </c>
      <c r="M492" s="99">
        <v>88.094584593670831</v>
      </c>
      <c r="N492" s="99">
        <v>72.631606766016148</v>
      </c>
      <c r="O492" s="99">
        <v>94.233231880417975</v>
      </c>
      <c r="P492" s="99">
        <v>69.822538219777741</v>
      </c>
      <c r="Q492" s="99">
        <v>82.878174060758795</v>
      </c>
      <c r="R492" s="99">
        <v>0</v>
      </c>
      <c r="S492" s="99">
        <v>0</v>
      </c>
      <c r="T492" s="99">
        <v>0</v>
      </c>
      <c r="U492" s="99">
        <v>0</v>
      </c>
      <c r="V492" s="99">
        <v>46.807187059661963</v>
      </c>
      <c r="W492" s="99">
        <v>48.245402685020281</v>
      </c>
      <c r="DA492" s="63" t="s">
        <v>4596</v>
      </c>
    </row>
    <row r="493" spans="1:105" ht="12" customHeight="1" x14ac:dyDescent="0.25">
      <c r="A493" s="97" t="s">
        <v>53</v>
      </c>
      <c r="B493" s="99"/>
      <c r="C493" s="99">
        <v>0</v>
      </c>
      <c r="D493" s="99">
        <v>0</v>
      </c>
      <c r="E493" s="99">
        <v>0</v>
      </c>
      <c r="F493" s="99">
        <v>0</v>
      </c>
      <c r="G493" s="99">
        <v>0</v>
      </c>
      <c r="H493" s="99">
        <v>0</v>
      </c>
      <c r="I493" s="99">
        <v>0</v>
      </c>
      <c r="J493" s="99">
        <v>0</v>
      </c>
      <c r="K493" s="99">
        <v>0.79139579242548286</v>
      </c>
      <c r="L493" s="99">
        <v>0.86171916795103598</v>
      </c>
      <c r="M493" s="99">
        <v>0.73936278846036685</v>
      </c>
      <c r="N493" s="99">
        <v>0.59279628381723126</v>
      </c>
      <c r="O493" s="99">
        <v>0.76792900942532882</v>
      </c>
      <c r="P493" s="99">
        <v>0.57000030380225697</v>
      </c>
      <c r="Q493" s="99">
        <v>0.66180261205612734</v>
      </c>
      <c r="R493" s="99">
        <v>0</v>
      </c>
      <c r="S493" s="99">
        <v>0</v>
      </c>
      <c r="T493" s="99">
        <v>0</v>
      </c>
      <c r="U493" s="99">
        <v>0</v>
      </c>
      <c r="V493" s="99">
        <v>0.3645278457429238</v>
      </c>
      <c r="W493" s="99">
        <v>0.37397636322546912</v>
      </c>
      <c r="DA493" s="63" t="s">
        <v>4597</v>
      </c>
    </row>
    <row r="494" spans="1:105" ht="12" customHeight="1" x14ac:dyDescent="0.25">
      <c r="A494" s="121" t="s">
        <v>92</v>
      </c>
      <c r="B494" s="123"/>
      <c r="C494" s="123">
        <f t="shared" ref="C494:W494" si="253">C495</f>
        <v>0</v>
      </c>
      <c r="D494" s="123">
        <f t="shared" si="253"/>
        <v>0</v>
      </c>
      <c r="E494" s="123">
        <f t="shared" si="253"/>
        <v>0</v>
      </c>
      <c r="F494" s="123">
        <f t="shared" si="253"/>
        <v>0</v>
      </c>
      <c r="G494" s="123">
        <f t="shared" si="253"/>
        <v>0</v>
      </c>
      <c r="H494" s="123">
        <f t="shared" si="253"/>
        <v>0</v>
      </c>
      <c r="I494" s="123">
        <f t="shared" si="253"/>
        <v>0</v>
      </c>
      <c r="J494" s="123">
        <f t="shared" si="253"/>
        <v>0</v>
      </c>
      <c r="K494" s="123">
        <f t="shared" si="253"/>
        <v>0.98859910764274339</v>
      </c>
      <c r="L494" s="123">
        <f t="shared" si="253"/>
        <v>4.716254406827046</v>
      </c>
      <c r="M494" s="123">
        <f t="shared" si="253"/>
        <v>3.3566849211422767</v>
      </c>
      <c r="N494" s="123">
        <f t="shared" si="253"/>
        <v>1.3514044140103652</v>
      </c>
      <c r="O494" s="123">
        <f t="shared" si="253"/>
        <v>1.5194806344074914</v>
      </c>
      <c r="P494" s="123">
        <f t="shared" si="253"/>
        <v>0.9999039603273957</v>
      </c>
      <c r="Q494" s="123">
        <f t="shared" si="253"/>
        <v>4.1097627470401141</v>
      </c>
      <c r="R494" s="123">
        <f t="shared" si="253"/>
        <v>0</v>
      </c>
      <c r="S494" s="123">
        <f t="shared" si="253"/>
        <v>0</v>
      </c>
      <c r="T494" s="123">
        <f t="shared" si="253"/>
        <v>0</v>
      </c>
      <c r="U494" s="123">
        <f t="shared" si="253"/>
        <v>0</v>
      </c>
      <c r="V494" s="123">
        <f t="shared" si="253"/>
        <v>3.229829604446683</v>
      </c>
      <c r="W494" s="123">
        <f t="shared" si="253"/>
        <v>1.8708410136123559</v>
      </c>
      <c r="DA494" s="130" t="s">
        <v>4598</v>
      </c>
    </row>
    <row r="495" spans="1:105" ht="12" customHeight="1" x14ac:dyDescent="0.25">
      <c r="A495" s="97" t="s">
        <v>53</v>
      </c>
      <c r="B495" s="99"/>
      <c r="C495" s="99">
        <f>RES_hhdet_in_tess!C8</f>
        <v>0</v>
      </c>
      <c r="D495" s="99">
        <f>RES_hhdet_in_tess!D8</f>
        <v>0</v>
      </c>
      <c r="E495" s="99">
        <f>RES_hhdet_in_tess!E8</f>
        <v>0</v>
      </c>
      <c r="F495" s="99">
        <f>RES_hhdet_in_tess!F8</f>
        <v>0</v>
      </c>
      <c r="G495" s="99">
        <f>RES_hhdet_in_tess!G8</f>
        <v>0</v>
      </c>
      <c r="H495" s="99">
        <f>RES_hhdet_in_tess!H8</f>
        <v>0</v>
      </c>
      <c r="I495" s="99">
        <f>RES_hhdet_in_tess!I8</f>
        <v>0</v>
      </c>
      <c r="J495" s="99">
        <f>RES_hhdet_in_tess!J8</f>
        <v>0</v>
      </c>
      <c r="K495" s="99">
        <f>RES_hhdet_in_tess!K8</f>
        <v>0.98859910764274339</v>
      </c>
      <c r="L495" s="99">
        <f>RES_hhdet_in_tess!L8</f>
        <v>4.716254406827046</v>
      </c>
      <c r="M495" s="99">
        <f>RES_hhdet_in_tess!M8</f>
        <v>3.3566849211422767</v>
      </c>
      <c r="N495" s="99">
        <f>RES_hhdet_in_tess!N8</f>
        <v>1.3514044140103652</v>
      </c>
      <c r="O495" s="99">
        <f>RES_hhdet_in_tess!O8</f>
        <v>1.5194806344074914</v>
      </c>
      <c r="P495" s="99">
        <f>RES_hhdet_in_tess!P8</f>
        <v>0.9999039603273957</v>
      </c>
      <c r="Q495" s="99">
        <f>RES_hhdet_in_tess!Q8</f>
        <v>4.1097627470401141</v>
      </c>
      <c r="R495" s="99">
        <f>RES_hhdet_in_tess!R8</f>
        <v>0</v>
      </c>
      <c r="S495" s="99">
        <f>RES_hhdet_in_tess!S8</f>
        <v>0</v>
      </c>
      <c r="T495" s="99">
        <f>RES_hhdet_in_tess!T8</f>
        <v>0</v>
      </c>
      <c r="U495" s="99">
        <f>RES_hhdet_in_tess!U8</f>
        <v>0</v>
      </c>
      <c r="V495" s="99">
        <f>RES_hhdet_in_tess!V8</f>
        <v>3.229829604446683</v>
      </c>
      <c r="W495" s="99">
        <f>RES_hhdet_in_tess!W8</f>
        <v>1.8708410136123559</v>
      </c>
      <c r="DA495" s="63" t="s">
        <v>4599</v>
      </c>
    </row>
    <row r="496" spans="1:105" ht="12" customHeight="1" x14ac:dyDescent="0.25">
      <c r="A496" s="121" t="s">
        <v>55</v>
      </c>
      <c r="B496" s="123"/>
      <c r="C496" s="123">
        <v>0</v>
      </c>
      <c r="D496" s="123">
        <v>0</v>
      </c>
      <c r="E496" s="123">
        <v>0</v>
      </c>
      <c r="F496" s="123">
        <v>0</v>
      </c>
      <c r="G496" s="123">
        <v>0</v>
      </c>
      <c r="H496" s="123">
        <v>0</v>
      </c>
      <c r="I496" s="123">
        <v>0</v>
      </c>
      <c r="J496" s="123">
        <v>0</v>
      </c>
      <c r="K496" s="123">
        <v>6.8599407874197569</v>
      </c>
      <c r="L496" s="123">
        <v>6.6310122970258671</v>
      </c>
      <c r="M496" s="123">
        <v>7.5225194289405053</v>
      </c>
      <c r="N496" s="123">
        <v>6.4441024192921965</v>
      </c>
      <c r="O496" s="123">
        <v>8.7658301007334032</v>
      </c>
      <c r="P496" s="123">
        <v>10.876149492849549</v>
      </c>
      <c r="Q496" s="123">
        <v>6.6010638231802732</v>
      </c>
      <c r="R496" s="123">
        <v>0</v>
      </c>
      <c r="S496" s="123">
        <v>0</v>
      </c>
      <c r="T496" s="123">
        <v>0</v>
      </c>
      <c r="U496" s="123">
        <v>0</v>
      </c>
      <c r="V496" s="123">
        <v>6.767983866356742</v>
      </c>
      <c r="W496" s="123">
        <v>6.6884190201273226</v>
      </c>
      <c r="DA496" s="130" t="s">
        <v>4600</v>
      </c>
    </row>
    <row r="497" spans="1:105" ht="12" customHeight="1" x14ac:dyDescent="0.25">
      <c r="A497" s="97" t="s">
        <v>143</v>
      </c>
      <c r="B497" s="99"/>
      <c r="C497" s="99">
        <v>0</v>
      </c>
      <c r="D497" s="99">
        <v>0</v>
      </c>
      <c r="E497" s="99">
        <v>0</v>
      </c>
      <c r="F497" s="99">
        <v>0</v>
      </c>
      <c r="G497" s="99">
        <v>0</v>
      </c>
      <c r="H497" s="99">
        <v>0</v>
      </c>
      <c r="I497" s="99">
        <v>0</v>
      </c>
      <c r="J497" s="99">
        <v>0</v>
      </c>
      <c r="K497" s="99">
        <v>0</v>
      </c>
      <c r="L497" s="99">
        <v>0</v>
      </c>
      <c r="M497" s="99">
        <v>0</v>
      </c>
      <c r="N497" s="99">
        <v>0</v>
      </c>
      <c r="O497" s="99">
        <v>0</v>
      </c>
      <c r="P497" s="99">
        <v>0</v>
      </c>
      <c r="Q497" s="99">
        <v>0</v>
      </c>
      <c r="R497" s="99">
        <v>0</v>
      </c>
      <c r="S497" s="99">
        <v>0</v>
      </c>
      <c r="T497" s="99">
        <v>0</v>
      </c>
      <c r="U497" s="99">
        <v>0</v>
      </c>
      <c r="V497" s="99">
        <v>0</v>
      </c>
      <c r="W497" s="99">
        <v>0</v>
      </c>
      <c r="DA497" s="63" t="s">
        <v>4601</v>
      </c>
    </row>
    <row r="498" spans="1:105" ht="12" customHeight="1" x14ac:dyDescent="0.25">
      <c r="A498" s="97" t="s">
        <v>124</v>
      </c>
      <c r="B498" s="99"/>
      <c r="C498" s="99">
        <v>0</v>
      </c>
      <c r="D498" s="99">
        <v>0</v>
      </c>
      <c r="E498" s="99">
        <v>0</v>
      </c>
      <c r="F498" s="99">
        <v>0</v>
      </c>
      <c r="G498" s="99">
        <v>0</v>
      </c>
      <c r="H498" s="99">
        <v>0</v>
      </c>
      <c r="I498" s="99">
        <v>0</v>
      </c>
      <c r="J498" s="99">
        <v>0</v>
      </c>
      <c r="K498" s="99">
        <v>0</v>
      </c>
      <c r="L498" s="99">
        <v>10.50328972435414</v>
      </c>
      <c r="M498" s="99">
        <v>5.4018557905704352</v>
      </c>
      <c r="N498" s="99">
        <v>0</v>
      </c>
      <c r="O498" s="99">
        <v>0</v>
      </c>
      <c r="P498" s="99">
        <v>0</v>
      </c>
      <c r="Q498" s="99">
        <v>0</v>
      </c>
      <c r="R498" s="99">
        <v>0</v>
      </c>
      <c r="S498" s="99">
        <v>0</v>
      </c>
      <c r="T498" s="99">
        <v>0</v>
      </c>
      <c r="U498" s="99">
        <v>0</v>
      </c>
      <c r="V498" s="99">
        <v>0</v>
      </c>
      <c r="W498" s="99">
        <v>0</v>
      </c>
      <c r="DA498" s="63" t="s">
        <v>4602</v>
      </c>
    </row>
    <row r="499" spans="1:105" ht="12" customHeight="1" x14ac:dyDescent="0.25">
      <c r="A499" s="97" t="s">
        <v>123</v>
      </c>
      <c r="B499" s="99"/>
      <c r="C499" s="99">
        <v>0</v>
      </c>
      <c r="D499" s="99">
        <v>0</v>
      </c>
      <c r="E499" s="99">
        <v>0</v>
      </c>
      <c r="F499" s="99">
        <v>0</v>
      </c>
      <c r="G499" s="99">
        <v>0</v>
      </c>
      <c r="H499" s="99">
        <v>0</v>
      </c>
      <c r="I499" s="99">
        <v>0</v>
      </c>
      <c r="J499" s="99">
        <v>0</v>
      </c>
      <c r="K499" s="99">
        <v>0</v>
      </c>
      <c r="L499" s="99">
        <v>0</v>
      </c>
      <c r="M499" s="99">
        <v>0</v>
      </c>
      <c r="N499" s="99">
        <v>0</v>
      </c>
      <c r="O499" s="99">
        <v>0</v>
      </c>
      <c r="P499" s="99">
        <v>0</v>
      </c>
      <c r="Q499" s="99">
        <v>0</v>
      </c>
      <c r="R499" s="99">
        <v>0</v>
      </c>
      <c r="S499" s="99">
        <v>0</v>
      </c>
      <c r="T499" s="99">
        <v>0</v>
      </c>
      <c r="U499" s="99">
        <v>0</v>
      </c>
      <c r="V499" s="99">
        <v>0</v>
      </c>
      <c r="W499" s="99">
        <v>0</v>
      </c>
      <c r="DA499" s="63" t="s">
        <v>4603</v>
      </c>
    </row>
    <row r="500" spans="1:105" ht="12" customHeight="1" x14ac:dyDescent="0.25">
      <c r="A500" s="100" t="s">
        <v>50</v>
      </c>
      <c r="B500" s="102"/>
      <c r="C500" s="102">
        <v>0</v>
      </c>
      <c r="D500" s="102">
        <v>0</v>
      </c>
      <c r="E500" s="102">
        <v>0</v>
      </c>
      <c r="F500" s="102">
        <v>0</v>
      </c>
      <c r="G500" s="102">
        <v>0</v>
      </c>
      <c r="H500" s="102">
        <v>0</v>
      </c>
      <c r="I500" s="102">
        <v>0</v>
      </c>
      <c r="J500" s="102">
        <v>0</v>
      </c>
      <c r="K500" s="102">
        <v>0</v>
      </c>
      <c r="L500" s="102">
        <v>0</v>
      </c>
      <c r="M500" s="102">
        <v>0</v>
      </c>
      <c r="N500" s="102">
        <v>0</v>
      </c>
      <c r="O500" s="102">
        <v>0</v>
      </c>
      <c r="P500" s="102">
        <v>0</v>
      </c>
      <c r="Q500" s="102">
        <v>0</v>
      </c>
      <c r="R500" s="102">
        <v>0</v>
      </c>
      <c r="S500" s="102">
        <v>0</v>
      </c>
      <c r="T500" s="102">
        <v>0</v>
      </c>
      <c r="U500" s="102">
        <v>0</v>
      </c>
      <c r="V500" s="102">
        <v>0</v>
      </c>
      <c r="W500" s="102">
        <v>0</v>
      </c>
      <c r="DA500" s="131" t="s">
        <v>4604</v>
      </c>
    </row>
    <row r="501" spans="1:105" ht="12" customHeight="1" x14ac:dyDescent="0.25">
      <c r="A501" s="103" t="s">
        <v>52</v>
      </c>
      <c r="B501" s="105"/>
      <c r="C501" s="105">
        <v>0</v>
      </c>
      <c r="D501" s="105">
        <v>0</v>
      </c>
      <c r="E501" s="105">
        <v>0</v>
      </c>
      <c r="F501" s="105">
        <v>0</v>
      </c>
      <c r="G501" s="105">
        <v>0</v>
      </c>
      <c r="H501" s="105">
        <v>0</v>
      </c>
      <c r="I501" s="105">
        <v>0</v>
      </c>
      <c r="J501" s="105">
        <v>0</v>
      </c>
      <c r="K501" s="105">
        <v>0</v>
      </c>
      <c r="L501" s="105">
        <v>0</v>
      </c>
      <c r="M501" s="105">
        <v>0</v>
      </c>
      <c r="N501" s="105">
        <v>0</v>
      </c>
      <c r="O501" s="105">
        <v>0</v>
      </c>
      <c r="P501" s="105">
        <v>0</v>
      </c>
      <c r="Q501" s="105">
        <v>0</v>
      </c>
      <c r="R501" s="105">
        <v>0</v>
      </c>
      <c r="S501" s="105">
        <v>0</v>
      </c>
      <c r="T501" s="105">
        <v>0</v>
      </c>
      <c r="U501" s="105">
        <v>0</v>
      </c>
      <c r="V501" s="105">
        <v>0</v>
      </c>
      <c r="W501" s="105">
        <v>0</v>
      </c>
      <c r="DA501" s="132" t="s">
        <v>4605</v>
      </c>
    </row>
    <row r="502" spans="1:105" ht="12" customHeight="1" x14ac:dyDescent="0.25">
      <c r="A502" s="106" t="s">
        <v>122</v>
      </c>
      <c r="B502" s="102"/>
      <c r="C502" s="102">
        <v>0</v>
      </c>
      <c r="D502" s="102">
        <v>0</v>
      </c>
      <c r="E502" s="102">
        <v>0</v>
      </c>
      <c r="F502" s="102">
        <v>0</v>
      </c>
      <c r="G502" s="102">
        <v>0</v>
      </c>
      <c r="H502" s="102">
        <v>0</v>
      </c>
      <c r="I502" s="102">
        <v>0</v>
      </c>
      <c r="J502" s="102">
        <v>0</v>
      </c>
      <c r="K502" s="102">
        <v>0</v>
      </c>
      <c r="L502" s="102">
        <v>6.4516766271994159</v>
      </c>
      <c r="M502" s="102">
        <v>7.5979614026809497</v>
      </c>
      <c r="N502" s="102">
        <v>6.4425104807159217</v>
      </c>
      <c r="O502" s="102">
        <v>8.7670587157978463</v>
      </c>
      <c r="P502" s="102">
        <v>10.880396327550857</v>
      </c>
      <c r="Q502" s="102">
        <v>0</v>
      </c>
      <c r="R502" s="102">
        <v>0</v>
      </c>
      <c r="S502" s="102">
        <v>0</v>
      </c>
      <c r="T502" s="102">
        <v>0</v>
      </c>
      <c r="U502" s="102">
        <v>0</v>
      </c>
      <c r="V502" s="102">
        <v>0</v>
      </c>
      <c r="W502" s="102">
        <v>6.6826086040572177</v>
      </c>
      <c r="DA502" s="131" t="s">
        <v>4606</v>
      </c>
    </row>
    <row r="503" spans="1:105" ht="12" customHeight="1" x14ac:dyDescent="0.25">
      <c r="A503" s="107" t="s">
        <v>121</v>
      </c>
      <c r="B503" s="105"/>
      <c r="C503" s="105">
        <v>0</v>
      </c>
      <c r="D503" s="105">
        <v>0</v>
      </c>
      <c r="E503" s="105">
        <v>0</v>
      </c>
      <c r="F503" s="105">
        <v>0</v>
      </c>
      <c r="G503" s="105">
        <v>0</v>
      </c>
      <c r="H503" s="105">
        <v>0</v>
      </c>
      <c r="I503" s="105">
        <v>0</v>
      </c>
      <c r="J503" s="105">
        <v>0</v>
      </c>
      <c r="K503" s="105">
        <v>6.8599407874197569</v>
      </c>
      <c r="L503" s="105">
        <v>6.4597996615164863</v>
      </c>
      <c r="M503" s="105">
        <v>7.6044021986331085</v>
      </c>
      <c r="N503" s="105">
        <v>6.4454290347724275</v>
      </c>
      <c r="O503" s="105">
        <v>8.7641289414134054</v>
      </c>
      <c r="P503" s="105">
        <v>10.869071435014034</v>
      </c>
      <c r="Q503" s="105">
        <v>6.6010638231802732</v>
      </c>
      <c r="R503" s="105">
        <v>0</v>
      </c>
      <c r="S503" s="105">
        <v>0</v>
      </c>
      <c r="T503" s="105">
        <v>0</v>
      </c>
      <c r="U503" s="105">
        <v>0</v>
      </c>
      <c r="V503" s="105">
        <v>6.767983866356742</v>
      </c>
      <c r="W503" s="105">
        <v>6.6903558254840254</v>
      </c>
      <c r="DA503" s="132" t="s">
        <v>4607</v>
      </c>
    </row>
    <row r="504" spans="1:105" ht="12" customHeight="1" x14ac:dyDescent="0.25">
      <c r="A504" s="108" t="s">
        <v>53</v>
      </c>
      <c r="B504" s="99"/>
      <c r="C504" s="99">
        <v>0</v>
      </c>
      <c r="D504" s="99">
        <v>0</v>
      </c>
      <c r="E504" s="99">
        <v>0</v>
      </c>
      <c r="F504" s="99">
        <v>0</v>
      </c>
      <c r="G504" s="99">
        <v>0</v>
      </c>
      <c r="H504" s="99">
        <v>0</v>
      </c>
      <c r="I504" s="99">
        <v>0</v>
      </c>
      <c r="J504" s="99">
        <v>0</v>
      </c>
      <c r="K504" s="99">
        <v>3.2099052864288224</v>
      </c>
      <c r="L504" s="99">
        <v>2.9334070310127269</v>
      </c>
      <c r="M504" s="99">
        <v>3.7150127591111417</v>
      </c>
      <c r="N504" s="99">
        <v>2.9397034959514041</v>
      </c>
      <c r="O504" s="99">
        <v>4.719527747018244</v>
      </c>
      <c r="P504" s="99">
        <v>6.3413090070693876</v>
      </c>
      <c r="Q504" s="99">
        <v>2.7861215651162974</v>
      </c>
      <c r="R504" s="99">
        <v>0</v>
      </c>
      <c r="S504" s="99">
        <v>0</v>
      </c>
      <c r="T504" s="99">
        <v>0</v>
      </c>
      <c r="U504" s="99">
        <v>0</v>
      </c>
      <c r="V504" s="99">
        <v>3.2243640595462271</v>
      </c>
      <c r="W504" s="99">
        <v>3.3386382024543964</v>
      </c>
      <c r="DA504" s="63" t="s">
        <v>4608</v>
      </c>
    </row>
    <row r="505" spans="1:105" ht="12" customHeight="1" x14ac:dyDescent="0.25">
      <c r="A505" s="108" t="s">
        <v>52</v>
      </c>
      <c r="B505" s="99"/>
      <c r="C505" s="99">
        <v>0</v>
      </c>
      <c r="D505" s="99">
        <v>0</v>
      </c>
      <c r="E505" s="99">
        <v>0</v>
      </c>
      <c r="F505" s="99">
        <v>0</v>
      </c>
      <c r="G505" s="99">
        <v>0</v>
      </c>
      <c r="H505" s="99">
        <v>0</v>
      </c>
      <c r="I505" s="99">
        <v>0</v>
      </c>
      <c r="J505" s="99">
        <v>0</v>
      </c>
      <c r="K505" s="99">
        <v>3.6500355009909353</v>
      </c>
      <c r="L505" s="99">
        <v>3.5263926305037603</v>
      </c>
      <c r="M505" s="99">
        <v>3.8893894395219677</v>
      </c>
      <c r="N505" s="99">
        <v>3.5057255388210229</v>
      </c>
      <c r="O505" s="99">
        <v>4.0446011943951614</v>
      </c>
      <c r="P505" s="99">
        <v>4.5277624279446442</v>
      </c>
      <c r="Q505" s="99">
        <v>3.8149422580639762</v>
      </c>
      <c r="R505" s="99">
        <v>0</v>
      </c>
      <c r="S505" s="99">
        <v>0</v>
      </c>
      <c r="T505" s="99">
        <v>0</v>
      </c>
      <c r="U505" s="99">
        <v>0</v>
      </c>
      <c r="V505" s="99">
        <v>3.5436198068105158</v>
      </c>
      <c r="W505" s="99">
        <v>3.3517176230296286</v>
      </c>
      <c r="DA505" s="63" t="s">
        <v>4609</v>
      </c>
    </row>
    <row r="506" spans="1:105" ht="12" customHeight="1" x14ac:dyDescent="0.25">
      <c r="A506" s="121" t="s">
        <v>54</v>
      </c>
      <c r="B506" s="123"/>
      <c r="C506" s="123">
        <v>0</v>
      </c>
      <c r="D506" s="123">
        <v>0</v>
      </c>
      <c r="E506" s="123">
        <v>0</v>
      </c>
      <c r="F506" s="123">
        <v>0</v>
      </c>
      <c r="G506" s="123">
        <v>0</v>
      </c>
      <c r="H506" s="123">
        <v>0</v>
      </c>
      <c r="I506" s="123">
        <v>0</v>
      </c>
      <c r="J506" s="123">
        <v>0</v>
      </c>
      <c r="K506" s="123">
        <v>4.5766466144753899</v>
      </c>
      <c r="L506" s="123">
        <v>3.6304910369960188</v>
      </c>
      <c r="M506" s="123">
        <v>4.839045671301764</v>
      </c>
      <c r="N506" s="123">
        <v>4.7598260018812377</v>
      </c>
      <c r="O506" s="123">
        <v>4.8144168265855001</v>
      </c>
      <c r="P506" s="123">
        <v>5.0598008207637681</v>
      </c>
      <c r="Q506" s="123">
        <v>3.5137883444043534</v>
      </c>
      <c r="R506" s="123">
        <v>0</v>
      </c>
      <c r="S506" s="123">
        <v>0</v>
      </c>
      <c r="T506" s="123">
        <v>0</v>
      </c>
      <c r="U506" s="123">
        <v>0</v>
      </c>
      <c r="V506" s="123">
        <v>2.383986910116588</v>
      </c>
      <c r="W506" s="123">
        <v>2.0372750549274334</v>
      </c>
      <c r="DA506" s="130" t="s">
        <v>4610</v>
      </c>
    </row>
    <row r="507" spans="1:105" ht="12" customHeight="1" x14ac:dyDescent="0.25">
      <c r="A507" s="97" t="s">
        <v>51</v>
      </c>
      <c r="B507" s="99"/>
      <c r="C507" s="99">
        <v>0</v>
      </c>
      <c r="D507" s="99">
        <v>0</v>
      </c>
      <c r="E507" s="99">
        <v>0</v>
      </c>
      <c r="F507" s="99">
        <v>0</v>
      </c>
      <c r="G507" s="99">
        <v>0</v>
      </c>
      <c r="H507" s="99">
        <v>0</v>
      </c>
      <c r="I507" s="99">
        <v>0</v>
      </c>
      <c r="J507" s="99">
        <v>0</v>
      </c>
      <c r="K507" s="99">
        <v>0</v>
      </c>
      <c r="L507" s="99">
        <v>0</v>
      </c>
      <c r="M507" s="99">
        <v>0</v>
      </c>
      <c r="N507" s="99">
        <v>0</v>
      </c>
      <c r="O507" s="99">
        <v>0</v>
      </c>
      <c r="P507" s="99">
        <v>0</v>
      </c>
      <c r="Q507" s="99">
        <v>0</v>
      </c>
      <c r="R507" s="99">
        <v>0</v>
      </c>
      <c r="S507" s="99">
        <v>0</v>
      </c>
      <c r="T507" s="99">
        <v>0</v>
      </c>
      <c r="U507" s="99">
        <v>0</v>
      </c>
      <c r="V507" s="99">
        <v>0</v>
      </c>
      <c r="W507" s="99">
        <v>0</v>
      </c>
      <c r="DA507" s="63" t="s">
        <v>4611</v>
      </c>
    </row>
    <row r="508" spans="1:105" ht="12" customHeight="1" x14ac:dyDescent="0.25">
      <c r="A508" s="97" t="s">
        <v>50</v>
      </c>
      <c r="B508" s="99"/>
      <c r="C508" s="99">
        <v>0</v>
      </c>
      <c r="D508" s="99">
        <v>0</v>
      </c>
      <c r="E508" s="99">
        <v>0</v>
      </c>
      <c r="F508" s="99">
        <v>0</v>
      </c>
      <c r="G508" s="99">
        <v>0</v>
      </c>
      <c r="H508" s="99">
        <v>0</v>
      </c>
      <c r="I508" s="99">
        <v>0</v>
      </c>
      <c r="J508" s="99">
        <v>0</v>
      </c>
      <c r="K508" s="99">
        <v>6.0214639491020794</v>
      </c>
      <c r="L508" s="99">
        <v>0</v>
      </c>
      <c r="M508" s="99">
        <v>0</v>
      </c>
      <c r="N508" s="99">
        <v>2.7302225631937467</v>
      </c>
      <c r="O508" s="99">
        <v>3.9110700428774807</v>
      </c>
      <c r="P508" s="99">
        <v>4.7163622162549883</v>
      </c>
      <c r="Q508" s="99">
        <v>0</v>
      </c>
      <c r="R508" s="99">
        <v>0</v>
      </c>
      <c r="S508" s="99">
        <v>0</v>
      </c>
      <c r="T508" s="99">
        <v>0</v>
      </c>
      <c r="U508" s="99">
        <v>0</v>
      </c>
      <c r="V508" s="99">
        <v>0</v>
      </c>
      <c r="W508" s="99">
        <v>0</v>
      </c>
      <c r="DA508" s="63" t="s">
        <v>4612</v>
      </c>
    </row>
    <row r="509" spans="1:105" ht="12" customHeight="1" x14ac:dyDescent="0.25">
      <c r="A509" s="109" t="s">
        <v>120</v>
      </c>
      <c r="B509" s="110"/>
      <c r="C509" s="110">
        <v>0</v>
      </c>
      <c r="D509" s="110">
        <v>0</v>
      </c>
      <c r="E509" s="110">
        <v>0</v>
      </c>
      <c r="F509" s="110">
        <v>0</v>
      </c>
      <c r="G509" s="110">
        <v>0</v>
      </c>
      <c r="H509" s="110">
        <v>0</v>
      </c>
      <c r="I509" s="110">
        <v>0</v>
      </c>
      <c r="J509" s="110">
        <v>0</v>
      </c>
      <c r="K509" s="110">
        <v>4.2154422808187162</v>
      </c>
      <c r="L509" s="110">
        <v>3.6304910369960188</v>
      </c>
      <c r="M509" s="110">
        <v>4.839045671301764</v>
      </c>
      <c r="N509" s="110">
        <v>4.8232511093402222</v>
      </c>
      <c r="O509" s="110">
        <v>4.876716604772259</v>
      </c>
      <c r="P509" s="110">
        <v>5.1088634785507381</v>
      </c>
      <c r="Q509" s="110">
        <v>3.5137883444043534</v>
      </c>
      <c r="R509" s="110">
        <v>0</v>
      </c>
      <c r="S509" s="110">
        <v>0</v>
      </c>
      <c r="T509" s="110">
        <v>0</v>
      </c>
      <c r="U509" s="110">
        <v>0</v>
      </c>
      <c r="V509" s="110">
        <v>2.383986910116588</v>
      </c>
      <c r="W509" s="110">
        <v>2.0372750549274334</v>
      </c>
      <c r="DA509" s="60" t="s">
        <v>4613</v>
      </c>
    </row>
    <row r="511" spans="1:105" ht="12" customHeight="1" x14ac:dyDescent="0.25">
      <c r="A511" s="116" t="s">
        <v>156</v>
      </c>
      <c r="B511" s="118"/>
      <c r="C511" s="118">
        <f t="shared" ref="C511:Q511" si="254">C512+C515+C517+C527</f>
        <v>0</v>
      </c>
      <c r="D511" s="118">
        <f t="shared" si="254"/>
        <v>0</v>
      </c>
      <c r="E511" s="118">
        <f t="shared" si="254"/>
        <v>0</v>
      </c>
      <c r="F511" s="118">
        <f t="shared" si="254"/>
        <v>0</v>
      </c>
      <c r="G511" s="118">
        <f t="shared" si="254"/>
        <v>0</v>
      </c>
      <c r="H511" s="118">
        <f t="shared" si="254"/>
        <v>0</v>
      </c>
      <c r="I511" s="118">
        <f t="shared" si="254"/>
        <v>0</v>
      </c>
      <c r="J511" s="118">
        <f t="shared" si="254"/>
        <v>0</v>
      </c>
      <c r="K511" s="118">
        <f t="shared" si="254"/>
        <v>45.358277444394972</v>
      </c>
      <c r="L511" s="118">
        <f t="shared" si="254"/>
        <v>49.58201818293125</v>
      </c>
      <c r="M511" s="118">
        <f t="shared" si="254"/>
        <v>42.360052684288547</v>
      </c>
      <c r="N511" s="118">
        <f t="shared" si="254"/>
        <v>34.572361524103165</v>
      </c>
      <c r="O511" s="118">
        <f t="shared" si="254"/>
        <v>44.507103404994254</v>
      </c>
      <c r="P511" s="118">
        <f t="shared" si="254"/>
        <v>32.819752717938719</v>
      </c>
      <c r="Q511" s="118">
        <f t="shared" si="254"/>
        <v>38.185270156092912</v>
      </c>
      <c r="R511" s="118">
        <f t="shared" ref="R511:V511" si="255">R512+R515+R517+R527</f>
        <v>0</v>
      </c>
      <c r="S511" s="118">
        <f t="shared" si="255"/>
        <v>0</v>
      </c>
      <c r="T511" s="118">
        <f t="shared" si="255"/>
        <v>0</v>
      </c>
      <c r="U511" s="118">
        <f t="shared" si="255"/>
        <v>0</v>
      </c>
      <c r="V511" s="118">
        <f t="shared" si="255"/>
        <v>19.033297978689436</v>
      </c>
      <c r="W511" s="118">
        <f t="shared" ref="W511" si="256">W512+W515+W517+W527</f>
        <v>19.344012514560365</v>
      </c>
      <c r="DA511" s="129" t="s">
        <v>4762</v>
      </c>
    </row>
    <row r="512" spans="1:105" ht="12" customHeight="1" x14ac:dyDescent="0.25">
      <c r="A512" s="121" t="s">
        <v>57</v>
      </c>
      <c r="B512" s="123"/>
      <c r="C512" s="123">
        <f t="shared" ref="C512:Q512" si="257">SUM(C513:C514)</f>
        <v>0</v>
      </c>
      <c r="D512" s="123">
        <f t="shared" si="257"/>
        <v>0</v>
      </c>
      <c r="E512" s="123">
        <f t="shared" si="257"/>
        <v>0</v>
      </c>
      <c r="F512" s="123">
        <f t="shared" si="257"/>
        <v>0</v>
      </c>
      <c r="G512" s="123">
        <f t="shared" si="257"/>
        <v>0</v>
      </c>
      <c r="H512" s="123">
        <f t="shared" si="257"/>
        <v>0</v>
      </c>
      <c r="I512" s="123">
        <f t="shared" si="257"/>
        <v>0</v>
      </c>
      <c r="J512" s="123">
        <f t="shared" si="257"/>
        <v>0</v>
      </c>
      <c r="K512" s="123">
        <f t="shared" si="257"/>
        <v>44.918984944444816</v>
      </c>
      <c r="L512" s="123">
        <f t="shared" si="257"/>
        <v>49.423660482573155</v>
      </c>
      <c r="M512" s="123">
        <f t="shared" si="257"/>
        <v>42.294529759257415</v>
      </c>
      <c r="N512" s="123">
        <f t="shared" si="257"/>
        <v>34.542192632664815</v>
      </c>
      <c r="O512" s="123">
        <f t="shared" si="257"/>
        <v>44.415092535186311</v>
      </c>
      <c r="P512" s="123">
        <f t="shared" si="257"/>
        <v>32.604775516402889</v>
      </c>
      <c r="Q512" s="123">
        <f t="shared" si="257"/>
        <v>38.185270156092912</v>
      </c>
      <c r="R512" s="123">
        <f t="shared" ref="R512:V512" si="258">SUM(R513:R514)</f>
        <v>0</v>
      </c>
      <c r="S512" s="123">
        <f t="shared" si="258"/>
        <v>0</v>
      </c>
      <c r="T512" s="123">
        <f t="shared" si="258"/>
        <v>0</v>
      </c>
      <c r="U512" s="123">
        <f t="shared" si="258"/>
        <v>0</v>
      </c>
      <c r="V512" s="123">
        <f t="shared" si="258"/>
        <v>19.033297978689436</v>
      </c>
      <c r="W512" s="123">
        <f t="shared" ref="W512" si="259">SUM(W513:W514)</f>
        <v>19.344012514560365</v>
      </c>
      <c r="DA512" s="130" t="s">
        <v>4763</v>
      </c>
    </row>
    <row r="513" spans="1:105" ht="12" customHeight="1" x14ac:dyDescent="0.25">
      <c r="A513" s="97" t="s">
        <v>51</v>
      </c>
      <c r="B513" s="99"/>
      <c r="C513" s="99">
        <v>0</v>
      </c>
      <c r="D513" s="99">
        <v>0</v>
      </c>
      <c r="E513" s="99">
        <v>0</v>
      </c>
      <c r="F513" s="99">
        <v>0</v>
      </c>
      <c r="G513" s="99">
        <v>0</v>
      </c>
      <c r="H513" s="99">
        <v>0</v>
      </c>
      <c r="I513" s="99">
        <v>0</v>
      </c>
      <c r="J513" s="99">
        <v>0</v>
      </c>
      <c r="K513" s="99">
        <v>44.918984944444816</v>
      </c>
      <c r="L513" s="99">
        <v>49.423660482573155</v>
      </c>
      <c r="M513" s="99">
        <v>42.294529759257415</v>
      </c>
      <c r="N513" s="99">
        <v>34.542192632664815</v>
      </c>
      <c r="O513" s="99">
        <v>44.415092535186311</v>
      </c>
      <c r="P513" s="99">
        <v>32.604775516402889</v>
      </c>
      <c r="Q513" s="99">
        <v>38.185270156092912</v>
      </c>
      <c r="R513" s="99">
        <v>0</v>
      </c>
      <c r="S513" s="99">
        <v>0</v>
      </c>
      <c r="T513" s="99">
        <v>0</v>
      </c>
      <c r="U513" s="99">
        <v>0</v>
      </c>
      <c r="V513" s="99">
        <v>19.033297978689436</v>
      </c>
      <c r="W513" s="99">
        <v>19.344012514560365</v>
      </c>
      <c r="DA513" s="63" t="s">
        <v>4764</v>
      </c>
    </row>
    <row r="514" spans="1:105" ht="12" customHeight="1" x14ac:dyDescent="0.25">
      <c r="A514" s="97" t="s">
        <v>53</v>
      </c>
      <c r="B514" s="99"/>
      <c r="C514" s="99">
        <v>0</v>
      </c>
      <c r="D514" s="99">
        <v>0</v>
      </c>
      <c r="E514" s="99">
        <v>0</v>
      </c>
      <c r="F514" s="99">
        <v>0</v>
      </c>
      <c r="G514" s="99">
        <v>0</v>
      </c>
      <c r="H514" s="99">
        <v>0</v>
      </c>
      <c r="I514" s="99">
        <v>0</v>
      </c>
      <c r="J514" s="99">
        <v>0</v>
      </c>
      <c r="K514" s="99">
        <v>0</v>
      </c>
      <c r="L514" s="99">
        <v>0</v>
      </c>
      <c r="M514" s="99">
        <v>0</v>
      </c>
      <c r="N514" s="99">
        <v>0</v>
      </c>
      <c r="O514" s="99">
        <v>0</v>
      </c>
      <c r="P514" s="99">
        <v>0</v>
      </c>
      <c r="Q514" s="99">
        <v>0</v>
      </c>
      <c r="R514" s="99">
        <v>0</v>
      </c>
      <c r="S514" s="99">
        <v>0</v>
      </c>
      <c r="T514" s="99">
        <v>0</v>
      </c>
      <c r="U514" s="99">
        <v>0</v>
      </c>
      <c r="V514" s="99">
        <v>0</v>
      </c>
      <c r="W514" s="99">
        <v>0</v>
      </c>
      <c r="DA514" s="63" t="s">
        <v>4765</v>
      </c>
    </row>
    <row r="515" spans="1:105" ht="12" customHeight="1" x14ac:dyDescent="0.25">
      <c r="A515" s="121" t="s">
        <v>92</v>
      </c>
      <c r="B515" s="123"/>
      <c r="C515" s="123">
        <f t="shared" ref="C515:W515" si="260">C516</f>
        <v>0</v>
      </c>
      <c r="D515" s="123">
        <f t="shared" si="260"/>
        <v>0</v>
      </c>
      <c r="E515" s="123">
        <f t="shared" si="260"/>
        <v>0</v>
      </c>
      <c r="F515" s="123">
        <f t="shared" si="260"/>
        <v>0</v>
      </c>
      <c r="G515" s="123">
        <f t="shared" si="260"/>
        <v>0</v>
      </c>
      <c r="H515" s="123">
        <f t="shared" si="260"/>
        <v>0</v>
      </c>
      <c r="I515" s="123">
        <f t="shared" si="260"/>
        <v>0</v>
      </c>
      <c r="J515" s="123">
        <f t="shared" si="260"/>
        <v>0</v>
      </c>
      <c r="K515" s="123">
        <f t="shared" si="260"/>
        <v>0</v>
      </c>
      <c r="L515" s="123">
        <f t="shared" si="260"/>
        <v>0</v>
      </c>
      <c r="M515" s="123">
        <f t="shared" si="260"/>
        <v>0</v>
      </c>
      <c r="N515" s="123">
        <f t="shared" si="260"/>
        <v>0</v>
      </c>
      <c r="O515" s="123">
        <f t="shared" si="260"/>
        <v>0</v>
      </c>
      <c r="P515" s="123">
        <f t="shared" si="260"/>
        <v>0</v>
      </c>
      <c r="Q515" s="123">
        <f t="shared" si="260"/>
        <v>0</v>
      </c>
      <c r="R515" s="123">
        <f t="shared" si="260"/>
        <v>0</v>
      </c>
      <c r="S515" s="123">
        <f t="shared" si="260"/>
        <v>0</v>
      </c>
      <c r="T515" s="123">
        <f t="shared" si="260"/>
        <v>0</v>
      </c>
      <c r="U515" s="123">
        <f t="shared" si="260"/>
        <v>0</v>
      </c>
      <c r="V515" s="123">
        <f t="shared" si="260"/>
        <v>0</v>
      </c>
      <c r="W515" s="123">
        <f t="shared" si="260"/>
        <v>0</v>
      </c>
      <c r="DA515" s="130" t="s">
        <v>4766</v>
      </c>
    </row>
    <row r="516" spans="1:105" ht="12" customHeight="1" x14ac:dyDescent="0.25">
      <c r="A516" s="97" t="s">
        <v>53</v>
      </c>
      <c r="B516" s="99"/>
      <c r="C516" s="99">
        <v>0</v>
      </c>
      <c r="D516" s="99">
        <v>0</v>
      </c>
      <c r="E516" s="99">
        <v>0</v>
      </c>
      <c r="F516" s="99">
        <v>0</v>
      </c>
      <c r="G516" s="99">
        <v>0</v>
      </c>
      <c r="H516" s="99">
        <v>0</v>
      </c>
      <c r="I516" s="99">
        <v>0</v>
      </c>
      <c r="J516" s="99">
        <v>0</v>
      </c>
      <c r="K516" s="99">
        <v>0</v>
      </c>
      <c r="L516" s="99">
        <v>0</v>
      </c>
      <c r="M516" s="99">
        <v>0</v>
      </c>
      <c r="N516" s="99">
        <v>0</v>
      </c>
      <c r="O516" s="99">
        <v>0</v>
      </c>
      <c r="P516" s="99">
        <v>0</v>
      </c>
      <c r="Q516" s="99">
        <v>0</v>
      </c>
      <c r="R516" s="99">
        <v>0</v>
      </c>
      <c r="S516" s="99">
        <v>0</v>
      </c>
      <c r="T516" s="99">
        <v>0</v>
      </c>
      <c r="U516" s="99">
        <v>0</v>
      </c>
      <c r="V516" s="99">
        <v>0</v>
      </c>
      <c r="W516" s="99">
        <v>0</v>
      </c>
      <c r="DA516" s="63" t="s">
        <v>4767</v>
      </c>
    </row>
    <row r="517" spans="1:105" ht="12" customHeight="1" x14ac:dyDescent="0.25">
      <c r="A517" s="121" t="s">
        <v>55</v>
      </c>
      <c r="B517" s="123"/>
      <c r="C517" s="123">
        <v>0</v>
      </c>
      <c r="D517" s="123">
        <v>0</v>
      </c>
      <c r="E517" s="123">
        <v>0</v>
      </c>
      <c r="F517" s="123">
        <v>0</v>
      </c>
      <c r="G517" s="123">
        <v>0</v>
      </c>
      <c r="H517" s="123">
        <v>0</v>
      </c>
      <c r="I517" s="123">
        <v>0</v>
      </c>
      <c r="J517" s="123">
        <v>0</v>
      </c>
      <c r="K517" s="123">
        <v>0</v>
      </c>
      <c r="L517" s="123">
        <v>0.15835770035809754</v>
      </c>
      <c r="M517" s="123">
        <v>6.5522925031132592E-2</v>
      </c>
      <c r="N517" s="123">
        <v>0</v>
      </c>
      <c r="O517" s="123">
        <v>0</v>
      </c>
      <c r="P517" s="123">
        <v>0</v>
      </c>
      <c r="Q517" s="123">
        <v>0</v>
      </c>
      <c r="R517" s="123">
        <v>0</v>
      </c>
      <c r="S517" s="123">
        <v>0</v>
      </c>
      <c r="T517" s="123">
        <v>0</v>
      </c>
      <c r="U517" s="123">
        <v>0</v>
      </c>
      <c r="V517" s="123">
        <v>0</v>
      </c>
      <c r="W517" s="123">
        <v>0</v>
      </c>
      <c r="DA517" s="130" t="s">
        <v>4768</v>
      </c>
    </row>
    <row r="518" spans="1:105" ht="12" customHeight="1" x14ac:dyDescent="0.25">
      <c r="A518" s="97" t="s">
        <v>143</v>
      </c>
      <c r="B518" s="99"/>
      <c r="C518" s="99">
        <v>0</v>
      </c>
      <c r="D518" s="99">
        <v>0</v>
      </c>
      <c r="E518" s="99">
        <v>0</v>
      </c>
      <c r="F518" s="99">
        <v>0</v>
      </c>
      <c r="G518" s="99">
        <v>0</v>
      </c>
      <c r="H518" s="99">
        <v>0</v>
      </c>
      <c r="I518" s="99">
        <v>0</v>
      </c>
      <c r="J518" s="99">
        <v>0</v>
      </c>
      <c r="K518" s="99">
        <v>0</v>
      </c>
      <c r="L518" s="99">
        <v>0</v>
      </c>
      <c r="M518" s="99">
        <v>0</v>
      </c>
      <c r="N518" s="99">
        <v>0</v>
      </c>
      <c r="O518" s="99">
        <v>0</v>
      </c>
      <c r="P518" s="99">
        <v>0</v>
      </c>
      <c r="Q518" s="99">
        <v>0</v>
      </c>
      <c r="R518" s="99">
        <v>0</v>
      </c>
      <c r="S518" s="99">
        <v>0</v>
      </c>
      <c r="T518" s="99">
        <v>0</v>
      </c>
      <c r="U518" s="99">
        <v>0</v>
      </c>
      <c r="V518" s="99">
        <v>0</v>
      </c>
      <c r="W518" s="99">
        <v>0</v>
      </c>
      <c r="DA518" s="63" t="s">
        <v>4769</v>
      </c>
    </row>
    <row r="519" spans="1:105" ht="12" customHeight="1" x14ac:dyDescent="0.25">
      <c r="A519" s="97" t="s">
        <v>124</v>
      </c>
      <c r="B519" s="99"/>
      <c r="C519" s="99">
        <v>0</v>
      </c>
      <c r="D519" s="99">
        <v>0</v>
      </c>
      <c r="E519" s="99">
        <v>0</v>
      </c>
      <c r="F519" s="99">
        <v>0</v>
      </c>
      <c r="G519" s="99">
        <v>0</v>
      </c>
      <c r="H519" s="99">
        <v>0</v>
      </c>
      <c r="I519" s="99">
        <v>0</v>
      </c>
      <c r="J519" s="99">
        <v>0</v>
      </c>
      <c r="K519" s="99">
        <v>0</v>
      </c>
      <c r="L519" s="99">
        <v>3.6422271082362436</v>
      </c>
      <c r="M519" s="99">
        <v>1.8346419008717125</v>
      </c>
      <c r="N519" s="99">
        <v>0</v>
      </c>
      <c r="O519" s="99">
        <v>0</v>
      </c>
      <c r="P519" s="99">
        <v>0</v>
      </c>
      <c r="Q519" s="99">
        <v>0</v>
      </c>
      <c r="R519" s="99">
        <v>0</v>
      </c>
      <c r="S519" s="99">
        <v>0</v>
      </c>
      <c r="T519" s="99">
        <v>0</v>
      </c>
      <c r="U519" s="99">
        <v>0</v>
      </c>
      <c r="V519" s="99">
        <v>0</v>
      </c>
      <c r="W519" s="99">
        <v>0</v>
      </c>
      <c r="DA519" s="63" t="s">
        <v>4770</v>
      </c>
    </row>
    <row r="520" spans="1:105" ht="12" customHeight="1" x14ac:dyDescent="0.25">
      <c r="A520" s="97" t="s">
        <v>123</v>
      </c>
      <c r="B520" s="99"/>
      <c r="C520" s="99">
        <v>0</v>
      </c>
      <c r="D520" s="99">
        <v>0</v>
      </c>
      <c r="E520" s="99">
        <v>0</v>
      </c>
      <c r="F520" s="99">
        <v>0</v>
      </c>
      <c r="G520" s="99">
        <v>0</v>
      </c>
      <c r="H520" s="99">
        <v>0</v>
      </c>
      <c r="I520" s="99">
        <v>0</v>
      </c>
      <c r="J520" s="99">
        <v>0</v>
      </c>
      <c r="K520" s="99">
        <v>0</v>
      </c>
      <c r="L520" s="99">
        <v>0</v>
      </c>
      <c r="M520" s="99">
        <v>0</v>
      </c>
      <c r="N520" s="99">
        <v>0</v>
      </c>
      <c r="O520" s="99">
        <v>0</v>
      </c>
      <c r="P520" s="99">
        <v>0</v>
      </c>
      <c r="Q520" s="99">
        <v>0</v>
      </c>
      <c r="R520" s="99">
        <v>0</v>
      </c>
      <c r="S520" s="99">
        <v>0</v>
      </c>
      <c r="T520" s="99">
        <v>0</v>
      </c>
      <c r="U520" s="99">
        <v>0</v>
      </c>
      <c r="V520" s="99">
        <v>0</v>
      </c>
      <c r="W520" s="99">
        <v>0</v>
      </c>
      <c r="DA520" s="63" t="s">
        <v>4771</v>
      </c>
    </row>
    <row r="521" spans="1:105" ht="12" customHeight="1" x14ac:dyDescent="0.25">
      <c r="A521" s="100" t="s">
        <v>50</v>
      </c>
      <c r="B521" s="102"/>
      <c r="C521" s="102">
        <v>0</v>
      </c>
      <c r="D521" s="102">
        <v>0</v>
      </c>
      <c r="E521" s="102">
        <v>0</v>
      </c>
      <c r="F521" s="102">
        <v>0</v>
      </c>
      <c r="G521" s="102">
        <v>0</v>
      </c>
      <c r="H521" s="102">
        <v>0</v>
      </c>
      <c r="I521" s="102">
        <v>0</v>
      </c>
      <c r="J521" s="102">
        <v>0</v>
      </c>
      <c r="K521" s="102">
        <v>0</v>
      </c>
      <c r="L521" s="102">
        <v>0</v>
      </c>
      <c r="M521" s="102">
        <v>0</v>
      </c>
      <c r="N521" s="102">
        <v>0</v>
      </c>
      <c r="O521" s="102">
        <v>0</v>
      </c>
      <c r="P521" s="102">
        <v>0</v>
      </c>
      <c r="Q521" s="102">
        <v>0</v>
      </c>
      <c r="R521" s="102">
        <v>0</v>
      </c>
      <c r="S521" s="102">
        <v>0</v>
      </c>
      <c r="T521" s="102">
        <v>0</v>
      </c>
      <c r="U521" s="102">
        <v>0</v>
      </c>
      <c r="V521" s="102">
        <v>0</v>
      </c>
      <c r="W521" s="102">
        <v>0</v>
      </c>
      <c r="DA521" s="131" t="s">
        <v>4772</v>
      </c>
    </row>
    <row r="522" spans="1:105" ht="12" customHeight="1" x14ac:dyDescent="0.25">
      <c r="A522" s="103" t="s">
        <v>52</v>
      </c>
      <c r="B522" s="105"/>
      <c r="C522" s="105">
        <v>0</v>
      </c>
      <c r="D522" s="105">
        <v>0</v>
      </c>
      <c r="E522" s="105">
        <v>0</v>
      </c>
      <c r="F522" s="105">
        <v>0</v>
      </c>
      <c r="G522" s="105">
        <v>0</v>
      </c>
      <c r="H522" s="105">
        <v>0</v>
      </c>
      <c r="I522" s="105">
        <v>0</v>
      </c>
      <c r="J522" s="105">
        <v>0</v>
      </c>
      <c r="K522" s="105">
        <v>0</v>
      </c>
      <c r="L522" s="105">
        <v>0</v>
      </c>
      <c r="M522" s="105">
        <v>0</v>
      </c>
      <c r="N522" s="105">
        <v>0</v>
      </c>
      <c r="O522" s="105">
        <v>0</v>
      </c>
      <c r="P522" s="105">
        <v>0</v>
      </c>
      <c r="Q522" s="105">
        <v>0</v>
      </c>
      <c r="R522" s="105">
        <v>0</v>
      </c>
      <c r="S522" s="105">
        <v>0</v>
      </c>
      <c r="T522" s="105">
        <v>0</v>
      </c>
      <c r="U522" s="105">
        <v>0</v>
      </c>
      <c r="V522" s="105">
        <v>0</v>
      </c>
      <c r="W522" s="105">
        <v>0</v>
      </c>
      <c r="DA522" s="132" t="s">
        <v>4773</v>
      </c>
    </row>
    <row r="523" spans="1:105" ht="12" customHeight="1" x14ac:dyDescent="0.25">
      <c r="A523" s="106" t="s">
        <v>122</v>
      </c>
      <c r="B523" s="102"/>
      <c r="C523" s="102">
        <v>0</v>
      </c>
      <c r="D523" s="102">
        <v>0</v>
      </c>
      <c r="E523" s="102">
        <v>0</v>
      </c>
      <c r="F523" s="102">
        <v>0</v>
      </c>
      <c r="G523" s="102">
        <v>0</v>
      </c>
      <c r="H523" s="102">
        <v>0</v>
      </c>
      <c r="I523" s="102">
        <v>0</v>
      </c>
      <c r="J523" s="102">
        <v>0</v>
      </c>
      <c r="K523" s="102">
        <v>0</v>
      </c>
      <c r="L523" s="102">
        <v>0</v>
      </c>
      <c r="M523" s="102">
        <v>0</v>
      </c>
      <c r="N523" s="102">
        <v>0</v>
      </c>
      <c r="O523" s="102">
        <v>0</v>
      </c>
      <c r="P523" s="102">
        <v>0</v>
      </c>
      <c r="Q523" s="102">
        <v>0</v>
      </c>
      <c r="R523" s="102">
        <v>0</v>
      </c>
      <c r="S523" s="102">
        <v>0</v>
      </c>
      <c r="T523" s="102">
        <v>0</v>
      </c>
      <c r="U523" s="102">
        <v>0</v>
      </c>
      <c r="V523" s="102">
        <v>0</v>
      </c>
      <c r="W523" s="102">
        <v>0</v>
      </c>
      <c r="DA523" s="131" t="s">
        <v>4774</v>
      </c>
    </row>
    <row r="524" spans="1:105" ht="12" customHeight="1" x14ac:dyDescent="0.25">
      <c r="A524" s="107" t="s">
        <v>121</v>
      </c>
      <c r="B524" s="105"/>
      <c r="C524" s="105">
        <v>0</v>
      </c>
      <c r="D524" s="105">
        <v>0</v>
      </c>
      <c r="E524" s="105">
        <v>0</v>
      </c>
      <c r="F524" s="105">
        <v>0</v>
      </c>
      <c r="G524" s="105">
        <v>0</v>
      </c>
      <c r="H524" s="105">
        <v>0</v>
      </c>
      <c r="I524" s="105">
        <v>0</v>
      </c>
      <c r="J524" s="105">
        <v>0</v>
      </c>
      <c r="K524" s="105">
        <v>0</v>
      </c>
      <c r="L524" s="105">
        <v>0</v>
      </c>
      <c r="M524" s="105">
        <v>0</v>
      </c>
      <c r="N524" s="105">
        <v>0</v>
      </c>
      <c r="O524" s="105">
        <v>0</v>
      </c>
      <c r="P524" s="105">
        <v>0</v>
      </c>
      <c r="Q524" s="105">
        <v>0</v>
      </c>
      <c r="R524" s="105">
        <v>0</v>
      </c>
      <c r="S524" s="105">
        <v>0</v>
      </c>
      <c r="T524" s="105">
        <v>0</v>
      </c>
      <c r="U524" s="105">
        <v>0</v>
      </c>
      <c r="V524" s="105">
        <v>0</v>
      </c>
      <c r="W524" s="105">
        <v>0</v>
      </c>
      <c r="DA524" s="132" t="s">
        <v>4775</v>
      </c>
    </row>
    <row r="525" spans="1:105" ht="12" customHeight="1" x14ac:dyDescent="0.25">
      <c r="A525" s="108" t="s">
        <v>53</v>
      </c>
      <c r="B525" s="99"/>
      <c r="C525" s="99">
        <v>0</v>
      </c>
      <c r="D525" s="99">
        <v>0</v>
      </c>
      <c r="E525" s="99">
        <v>0</v>
      </c>
      <c r="F525" s="99">
        <v>0</v>
      </c>
      <c r="G525" s="99">
        <v>0</v>
      </c>
      <c r="H525" s="99">
        <v>0</v>
      </c>
      <c r="I525" s="99">
        <v>0</v>
      </c>
      <c r="J525" s="99">
        <v>0</v>
      </c>
      <c r="K525" s="99">
        <v>0</v>
      </c>
      <c r="L525" s="99">
        <v>0</v>
      </c>
      <c r="M525" s="99">
        <v>0</v>
      </c>
      <c r="N525" s="99">
        <v>0</v>
      </c>
      <c r="O525" s="99">
        <v>0</v>
      </c>
      <c r="P525" s="99">
        <v>0</v>
      </c>
      <c r="Q525" s="99">
        <v>0</v>
      </c>
      <c r="R525" s="99">
        <v>0</v>
      </c>
      <c r="S525" s="99">
        <v>0</v>
      </c>
      <c r="T525" s="99">
        <v>0</v>
      </c>
      <c r="U525" s="99">
        <v>0</v>
      </c>
      <c r="V525" s="99">
        <v>0</v>
      </c>
      <c r="W525" s="99">
        <v>0</v>
      </c>
      <c r="DA525" s="63" t="s">
        <v>4776</v>
      </c>
    </row>
    <row r="526" spans="1:105" ht="12" customHeight="1" x14ac:dyDescent="0.25">
      <c r="A526" s="108" t="s">
        <v>52</v>
      </c>
      <c r="B526" s="99"/>
      <c r="C526" s="99">
        <v>0</v>
      </c>
      <c r="D526" s="99">
        <v>0</v>
      </c>
      <c r="E526" s="99">
        <v>0</v>
      </c>
      <c r="F526" s="99">
        <v>0</v>
      </c>
      <c r="G526" s="99">
        <v>0</v>
      </c>
      <c r="H526" s="99">
        <v>0</v>
      </c>
      <c r="I526" s="99">
        <v>0</v>
      </c>
      <c r="J526" s="99">
        <v>0</v>
      </c>
      <c r="K526" s="99">
        <v>0</v>
      </c>
      <c r="L526" s="99">
        <v>0</v>
      </c>
      <c r="M526" s="99">
        <v>0</v>
      </c>
      <c r="N526" s="99">
        <v>0</v>
      </c>
      <c r="O526" s="99">
        <v>0</v>
      </c>
      <c r="P526" s="99">
        <v>0</v>
      </c>
      <c r="Q526" s="99">
        <v>0</v>
      </c>
      <c r="R526" s="99">
        <v>0</v>
      </c>
      <c r="S526" s="99">
        <v>0</v>
      </c>
      <c r="T526" s="99">
        <v>0</v>
      </c>
      <c r="U526" s="99">
        <v>0</v>
      </c>
      <c r="V526" s="99">
        <v>0</v>
      </c>
      <c r="W526" s="99">
        <v>0</v>
      </c>
      <c r="DA526" s="63" t="s">
        <v>4777</v>
      </c>
    </row>
    <row r="527" spans="1:105" ht="12" customHeight="1" x14ac:dyDescent="0.25">
      <c r="A527" s="121" t="s">
        <v>54</v>
      </c>
      <c r="B527" s="123"/>
      <c r="C527" s="123">
        <v>0</v>
      </c>
      <c r="D527" s="123">
        <v>0</v>
      </c>
      <c r="E527" s="123">
        <v>0</v>
      </c>
      <c r="F527" s="123">
        <v>0</v>
      </c>
      <c r="G527" s="123">
        <v>0</v>
      </c>
      <c r="H527" s="123">
        <v>0</v>
      </c>
      <c r="I527" s="123">
        <v>0</v>
      </c>
      <c r="J527" s="123">
        <v>0</v>
      </c>
      <c r="K527" s="123">
        <v>0.43929249995015385</v>
      </c>
      <c r="L527" s="123">
        <v>0</v>
      </c>
      <c r="M527" s="123">
        <v>0</v>
      </c>
      <c r="N527" s="123">
        <v>3.0168891438353992E-2</v>
      </c>
      <c r="O527" s="123">
        <v>9.2010869807940501E-2</v>
      </c>
      <c r="P527" s="123">
        <v>0.21497720153583066</v>
      </c>
      <c r="Q527" s="123">
        <v>0</v>
      </c>
      <c r="R527" s="123">
        <v>0</v>
      </c>
      <c r="S527" s="123">
        <v>0</v>
      </c>
      <c r="T527" s="123">
        <v>0</v>
      </c>
      <c r="U527" s="123">
        <v>0</v>
      </c>
      <c r="V527" s="123">
        <v>0</v>
      </c>
      <c r="W527" s="123">
        <v>0</v>
      </c>
      <c r="DA527" s="130" t="s">
        <v>4778</v>
      </c>
    </row>
    <row r="528" spans="1:105" ht="12" customHeight="1" x14ac:dyDescent="0.25">
      <c r="A528" s="97" t="s">
        <v>51</v>
      </c>
      <c r="B528" s="99"/>
      <c r="C528" s="99">
        <v>0</v>
      </c>
      <c r="D528" s="99">
        <v>0</v>
      </c>
      <c r="E528" s="99">
        <v>0</v>
      </c>
      <c r="F528" s="99">
        <v>0</v>
      </c>
      <c r="G528" s="99">
        <v>0</v>
      </c>
      <c r="H528" s="99">
        <v>0</v>
      </c>
      <c r="I528" s="99">
        <v>0</v>
      </c>
      <c r="J528" s="99">
        <v>0</v>
      </c>
      <c r="K528" s="99">
        <v>0</v>
      </c>
      <c r="L528" s="99">
        <v>0</v>
      </c>
      <c r="M528" s="99">
        <v>0</v>
      </c>
      <c r="N528" s="99">
        <v>0</v>
      </c>
      <c r="O528" s="99">
        <v>0</v>
      </c>
      <c r="P528" s="99">
        <v>0</v>
      </c>
      <c r="Q528" s="99">
        <v>0</v>
      </c>
      <c r="R528" s="99">
        <v>0</v>
      </c>
      <c r="S528" s="99">
        <v>0</v>
      </c>
      <c r="T528" s="99">
        <v>0</v>
      </c>
      <c r="U528" s="99">
        <v>0</v>
      </c>
      <c r="V528" s="99">
        <v>0</v>
      </c>
      <c r="W528" s="99">
        <v>0</v>
      </c>
      <c r="DA528" s="63" t="s">
        <v>4779</v>
      </c>
    </row>
    <row r="529" spans="1:105" ht="12" customHeight="1" x14ac:dyDescent="0.25">
      <c r="A529" s="97" t="s">
        <v>50</v>
      </c>
      <c r="B529" s="99"/>
      <c r="C529" s="99">
        <v>0</v>
      </c>
      <c r="D529" s="99">
        <v>0</v>
      </c>
      <c r="E529" s="99">
        <v>0</v>
      </c>
      <c r="F529" s="99">
        <v>0</v>
      </c>
      <c r="G529" s="99">
        <v>0</v>
      </c>
      <c r="H529" s="99">
        <v>0</v>
      </c>
      <c r="I529" s="99">
        <v>0</v>
      </c>
      <c r="J529" s="99">
        <v>0</v>
      </c>
      <c r="K529" s="99">
        <v>2.1964624997507691</v>
      </c>
      <c r="L529" s="99">
        <v>0</v>
      </c>
      <c r="M529" s="99">
        <v>0</v>
      </c>
      <c r="N529" s="99">
        <v>0.99557341746568162</v>
      </c>
      <c r="O529" s="99">
        <v>1.4261684820230778</v>
      </c>
      <c r="P529" s="99">
        <v>1.7198176122866453</v>
      </c>
      <c r="Q529" s="99">
        <v>0</v>
      </c>
      <c r="R529" s="99">
        <v>0</v>
      </c>
      <c r="S529" s="99">
        <v>0</v>
      </c>
      <c r="T529" s="99">
        <v>0</v>
      </c>
      <c r="U529" s="99">
        <v>0</v>
      </c>
      <c r="V529" s="99">
        <v>0</v>
      </c>
      <c r="W529" s="99">
        <v>0</v>
      </c>
      <c r="DA529" s="63" t="s">
        <v>4780</v>
      </c>
    </row>
    <row r="530" spans="1:105" ht="12" customHeight="1" x14ac:dyDescent="0.25">
      <c r="A530" s="109" t="s">
        <v>120</v>
      </c>
      <c r="B530" s="110"/>
      <c r="C530" s="110">
        <v>0</v>
      </c>
      <c r="D530" s="110">
        <v>0</v>
      </c>
      <c r="E530" s="110">
        <v>0</v>
      </c>
      <c r="F530" s="110">
        <v>0</v>
      </c>
      <c r="G530" s="110">
        <v>0</v>
      </c>
      <c r="H530" s="110">
        <v>0</v>
      </c>
      <c r="I530" s="110">
        <v>0</v>
      </c>
      <c r="J530" s="110">
        <v>0</v>
      </c>
      <c r="K530" s="110">
        <v>0</v>
      </c>
      <c r="L530" s="110">
        <v>0</v>
      </c>
      <c r="M530" s="110">
        <v>0</v>
      </c>
      <c r="N530" s="110">
        <v>0</v>
      </c>
      <c r="O530" s="110">
        <v>0</v>
      </c>
      <c r="P530" s="110">
        <v>0</v>
      </c>
      <c r="Q530" s="110">
        <v>0</v>
      </c>
      <c r="R530" s="110">
        <v>0</v>
      </c>
      <c r="S530" s="110">
        <v>0</v>
      </c>
      <c r="T530" s="110">
        <v>0</v>
      </c>
      <c r="U530" s="110">
        <v>0</v>
      </c>
      <c r="V530" s="110">
        <v>0</v>
      </c>
      <c r="W530" s="110">
        <v>0</v>
      </c>
      <c r="DA530" s="60" t="s">
        <v>4781</v>
      </c>
    </row>
  </sheetData>
  <pageMargins left="0.39370078740157483" right="0.39370078740157483" top="0.39370078740157483" bottom="0.39370078740157483" header="0.31496062992125984" footer="0.31496062992125984"/>
  <pageSetup paperSize="9" scale="13" orientation="portrait" horizontalDpi="1200" verticalDpi="1200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788</v>
      </c>
      <c r="C5" s="120">
        <v>625</v>
      </c>
      <c r="D5" s="120">
        <v>461</v>
      </c>
      <c r="E5" s="120">
        <v>359</v>
      </c>
      <c r="F5" s="120">
        <v>337</v>
      </c>
      <c r="G5" s="120">
        <v>333</v>
      </c>
      <c r="H5" s="120">
        <v>313</v>
      </c>
      <c r="I5" s="120">
        <v>246</v>
      </c>
      <c r="J5" s="120">
        <v>187</v>
      </c>
      <c r="K5" s="120">
        <v>151</v>
      </c>
      <c r="L5" s="120">
        <v>132</v>
      </c>
      <c r="M5" s="120">
        <v>99</v>
      </c>
      <c r="N5" s="120">
        <v>88</v>
      </c>
      <c r="O5" s="120">
        <v>66</v>
      </c>
      <c r="P5" s="120">
        <v>55</v>
      </c>
      <c r="Q5" s="120">
        <v>38</v>
      </c>
      <c r="R5" s="120">
        <v>41</v>
      </c>
      <c r="S5" s="120">
        <v>46</v>
      </c>
      <c r="T5" s="120">
        <v>50</v>
      </c>
      <c r="U5" s="120">
        <v>56</v>
      </c>
      <c r="V5" s="120">
        <v>34</v>
      </c>
      <c r="W5" s="120">
        <v>17</v>
      </c>
      <c r="DA5" s="129" t="s">
        <v>336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74</v>
      </c>
      <c r="B7" s="52">
        <v>788</v>
      </c>
      <c r="C7" s="52">
        <v>625</v>
      </c>
      <c r="D7" s="52">
        <v>461</v>
      </c>
      <c r="E7" s="52">
        <v>359</v>
      </c>
      <c r="F7" s="52">
        <v>337</v>
      </c>
      <c r="G7" s="52">
        <v>333</v>
      </c>
      <c r="H7" s="52">
        <v>313</v>
      </c>
      <c r="I7" s="52">
        <v>246</v>
      </c>
      <c r="J7" s="52">
        <v>187</v>
      </c>
      <c r="K7" s="52">
        <v>151</v>
      </c>
      <c r="L7" s="52">
        <v>132</v>
      </c>
      <c r="M7" s="52">
        <v>99</v>
      </c>
      <c r="N7" s="52">
        <v>88</v>
      </c>
      <c r="O7" s="52">
        <v>66</v>
      </c>
      <c r="P7" s="52">
        <v>55</v>
      </c>
      <c r="Q7" s="52">
        <v>38</v>
      </c>
      <c r="R7" s="52">
        <v>41</v>
      </c>
      <c r="S7" s="52">
        <v>46</v>
      </c>
      <c r="T7" s="52">
        <v>50</v>
      </c>
      <c r="U7" s="52">
        <v>56</v>
      </c>
      <c r="V7" s="52">
        <v>34</v>
      </c>
      <c r="W7" s="52">
        <v>17</v>
      </c>
      <c r="DA7" s="63" t="s">
        <v>1068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76</v>
      </c>
      <c r="C9" s="52">
        <v>75</v>
      </c>
      <c r="D9" s="52">
        <v>70</v>
      </c>
      <c r="E9" s="52">
        <v>58</v>
      </c>
      <c r="F9" s="52">
        <v>46</v>
      </c>
      <c r="G9" s="52">
        <v>34</v>
      </c>
      <c r="H9" s="52">
        <v>19</v>
      </c>
      <c r="I9" s="52">
        <v>11</v>
      </c>
      <c r="J9" s="52">
        <v>8</v>
      </c>
      <c r="K9" s="52">
        <v>2</v>
      </c>
      <c r="L9" s="52">
        <v>0</v>
      </c>
      <c r="M9" s="52">
        <v>0</v>
      </c>
      <c r="N9" s="52">
        <v>5</v>
      </c>
      <c r="O9" s="52">
        <v>17</v>
      </c>
      <c r="P9" s="52">
        <v>22</v>
      </c>
      <c r="Q9" s="52">
        <v>17</v>
      </c>
      <c r="R9" s="52">
        <v>17</v>
      </c>
      <c r="S9" s="52">
        <v>18</v>
      </c>
      <c r="T9" s="52">
        <v>18</v>
      </c>
      <c r="U9" s="52">
        <v>17</v>
      </c>
      <c r="V9" s="52">
        <v>12</v>
      </c>
      <c r="W9" s="52">
        <v>5</v>
      </c>
      <c r="DA9" s="63" t="s">
        <v>1069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141</v>
      </c>
      <c r="B11" s="52">
        <v>93</v>
      </c>
      <c r="C11" s="52">
        <v>68</v>
      </c>
      <c r="D11" s="52">
        <v>34</v>
      </c>
      <c r="E11" s="52">
        <v>30</v>
      </c>
      <c r="F11" s="52">
        <v>26</v>
      </c>
      <c r="G11" s="52">
        <v>31</v>
      </c>
      <c r="H11" s="52">
        <v>30</v>
      </c>
      <c r="I11" s="52">
        <v>19</v>
      </c>
      <c r="J11" s="52">
        <v>15</v>
      </c>
      <c r="K11" s="52">
        <v>12</v>
      </c>
      <c r="L11" s="52">
        <v>10</v>
      </c>
      <c r="M11" s="52">
        <v>4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1070</v>
      </c>
    </row>
    <row r="12" spans="1:105" ht="12" customHeight="1" x14ac:dyDescent="0.25">
      <c r="A12" s="97" t="s">
        <v>140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1071</v>
      </c>
    </row>
    <row r="13" spans="1:105" ht="12" customHeight="1" x14ac:dyDescent="0.25">
      <c r="A13" s="97" t="s">
        <v>122</v>
      </c>
      <c r="B13" s="52">
        <v>695</v>
      </c>
      <c r="C13" s="52">
        <v>557</v>
      </c>
      <c r="D13" s="52">
        <v>427</v>
      </c>
      <c r="E13" s="52">
        <v>329</v>
      </c>
      <c r="F13" s="52">
        <v>305</v>
      </c>
      <c r="G13" s="52">
        <v>280</v>
      </c>
      <c r="H13" s="52">
        <v>249</v>
      </c>
      <c r="I13" s="52">
        <v>194</v>
      </c>
      <c r="J13" s="52">
        <v>146</v>
      </c>
      <c r="K13" s="52">
        <v>117</v>
      </c>
      <c r="L13" s="52">
        <v>102</v>
      </c>
      <c r="M13" s="52">
        <v>79</v>
      </c>
      <c r="N13" s="52">
        <v>59</v>
      </c>
      <c r="O13" s="52">
        <v>34</v>
      </c>
      <c r="P13" s="52">
        <v>29</v>
      </c>
      <c r="Q13" s="52">
        <v>21</v>
      </c>
      <c r="R13" s="52">
        <v>21</v>
      </c>
      <c r="S13" s="52">
        <v>21</v>
      </c>
      <c r="T13" s="52">
        <v>20</v>
      </c>
      <c r="U13" s="52">
        <v>30</v>
      </c>
      <c r="V13" s="52">
        <v>17</v>
      </c>
      <c r="W13" s="52">
        <v>6</v>
      </c>
      <c r="DA13" s="63" t="s">
        <v>1072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6</v>
      </c>
      <c r="G14" s="52">
        <v>22</v>
      </c>
      <c r="H14" s="52">
        <v>34</v>
      </c>
      <c r="I14" s="52">
        <v>33</v>
      </c>
      <c r="J14" s="52">
        <v>26</v>
      </c>
      <c r="K14" s="52">
        <v>22</v>
      </c>
      <c r="L14" s="52">
        <v>20</v>
      </c>
      <c r="M14" s="52">
        <v>16</v>
      </c>
      <c r="N14" s="52">
        <v>29</v>
      </c>
      <c r="O14" s="52">
        <v>32</v>
      </c>
      <c r="P14" s="52">
        <v>26</v>
      </c>
      <c r="Q14" s="52">
        <v>17</v>
      </c>
      <c r="R14" s="52">
        <v>20</v>
      </c>
      <c r="S14" s="52">
        <v>25</v>
      </c>
      <c r="T14" s="52">
        <v>30</v>
      </c>
      <c r="U14" s="52">
        <v>26</v>
      </c>
      <c r="V14" s="52">
        <v>17</v>
      </c>
      <c r="W14" s="52">
        <v>11</v>
      </c>
      <c r="DA14" s="63" t="s">
        <v>1073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314</v>
      </c>
      <c r="C16" s="52">
        <v>249</v>
      </c>
      <c r="D16" s="52">
        <v>157</v>
      </c>
      <c r="E16" s="52">
        <v>114</v>
      </c>
      <c r="F16" s="52">
        <v>119</v>
      </c>
      <c r="G16" s="52">
        <v>128</v>
      </c>
      <c r="H16" s="52">
        <v>104</v>
      </c>
      <c r="I16" s="52">
        <v>74</v>
      </c>
      <c r="J16" s="52">
        <v>54</v>
      </c>
      <c r="K16" s="52">
        <v>43</v>
      </c>
      <c r="L16" s="52">
        <v>37</v>
      </c>
      <c r="M16" s="52">
        <v>25</v>
      </c>
      <c r="N16" s="52">
        <v>12</v>
      </c>
      <c r="O16" s="52">
        <v>4</v>
      </c>
      <c r="P16" s="52">
        <v>4</v>
      </c>
      <c r="Q16" s="52">
        <v>4</v>
      </c>
      <c r="R16" s="52">
        <v>4</v>
      </c>
      <c r="S16" s="52">
        <v>4</v>
      </c>
      <c r="T16" s="52">
        <v>4</v>
      </c>
      <c r="U16" s="52">
        <v>2</v>
      </c>
      <c r="V16" s="52">
        <v>0</v>
      </c>
      <c r="W16" s="52">
        <v>0</v>
      </c>
      <c r="DA16" s="63" t="s">
        <v>1074</v>
      </c>
    </row>
    <row r="17" spans="1:105" ht="12" customHeight="1" x14ac:dyDescent="0.25">
      <c r="A17" s="109" t="s">
        <v>120</v>
      </c>
      <c r="B17" s="36">
        <v>474</v>
      </c>
      <c r="C17" s="36">
        <v>376</v>
      </c>
      <c r="D17" s="36">
        <v>304</v>
      </c>
      <c r="E17" s="36">
        <v>245</v>
      </c>
      <c r="F17" s="36">
        <v>218</v>
      </c>
      <c r="G17" s="36">
        <v>205</v>
      </c>
      <c r="H17" s="36">
        <v>209</v>
      </c>
      <c r="I17" s="36">
        <v>172</v>
      </c>
      <c r="J17" s="36">
        <v>133</v>
      </c>
      <c r="K17" s="36">
        <v>108</v>
      </c>
      <c r="L17" s="36">
        <v>95</v>
      </c>
      <c r="M17" s="36">
        <v>74</v>
      </c>
      <c r="N17" s="36">
        <v>76</v>
      </c>
      <c r="O17" s="36">
        <v>62</v>
      </c>
      <c r="P17" s="36">
        <v>51</v>
      </c>
      <c r="Q17" s="36">
        <v>34</v>
      </c>
      <c r="R17" s="36">
        <v>37</v>
      </c>
      <c r="S17" s="36">
        <v>42</v>
      </c>
      <c r="T17" s="36">
        <v>46</v>
      </c>
      <c r="U17" s="36">
        <v>54</v>
      </c>
      <c r="V17" s="36">
        <v>34</v>
      </c>
      <c r="W17" s="36">
        <v>17</v>
      </c>
      <c r="DA17" s="60" t="s">
        <v>1075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1147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74</v>
      </c>
      <c r="B21" s="52"/>
      <c r="C21" s="52">
        <v>163</v>
      </c>
      <c r="D21" s="52">
        <v>164</v>
      </c>
      <c r="E21" s="52">
        <v>102</v>
      </c>
      <c r="F21" s="52">
        <v>22</v>
      </c>
      <c r="G21" s="52">
        <v>4</v>
      </c>
      <c r="H21" s="52">
        <v>20</v>
      </c>
      <c r="I21" s="52">
        <v>67</v>
      </c>
      <c r="J21" s="52">
        <v>59</v>
      </c>
      <c r="K21" s="52">
        <v>36</v>
      </c>
      <c r="L21" s="52">
        <v>19</v>
      </c>
      <c r="M21" s="52">
        <v>33</v>
      </c>
      <c r="N21" s="52">
        <v>50</v>
      </c>
      <c r="O21" s="52">
        <v>49</v>
      </c>
      <c r="P21" s="52">
        <v>11</v>
      </c>
      <c r="Q21" s="52">
        <v>17</v>
      </c>
      <c r="R21" s="52">
        <v>0</v>
      </c>
      <c r="S21" s="52">
        <v>0</v>
      </c>
      <c r="T21" s="52">
        <v>0</v>
      </c>
      <c r="U21" s="52">
        <v>0</v>
      </c>
      <c r="V21" s="52">
        <v>22</v>
      </c>
      <c r="W21" s="52">
        <v>17</v>
      </c>
      <c r="DA21" s="63" t="s">
        <v>1148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12</v>
      </c>
      <c r="D23" s="52">
        <v>12</v>
      </c>
      <c r="E23" s="52">
        <v>12</v>
      </c>
      <c r="F23" s="52">
        <v>12</v>
      </c>
      <c r="G23" s="52">
        <v>12</v>
      </c>
      <c r="H23" s="52">
        <v>15</v>
      </c>
      <c r="I23" s="52">
        <v>8</v>
      </c>
      <c r="J23" s="52">
        <v>3</v>
      </c>
      <c r="K23" s="52">
        <v>6</v>
      </c>
      <c r="L23" s="52">
        <v>2</v>
      </c>
      <c r="M23" s="52">
        <v>0</v>
      </c>
      <c r="N23" s="52">
        <v>0</v>
      </c>
      <c r="O23" s="52">
        <v>1</v>
      </c>
      <c r="P23" s="52">
        <v>0</v>
      </c>
      <c r="Q23" s="52">
        <v>5</v>
      </c>
      <c r="R23" s="52">
        <v>0</v>
      </c>
      <c r="S23" s="52">
        <v>0</v>
      </c>
      <c r="T23" s="52">
        <v>1</v>
      </c>
      <c r="U23" s="52">
        <v>4</v>
      </c>
      <c r="V23" s="52">
        <v>6</v>
      </c>
      <c r="W23" s="52">
        <v>7</v>
      </c>
      <c r="DA23" s="63" t="s">
        <v>1149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141</v>
      </c>
      <c r="B25" s="52"/>
      <c r="C25" s="52">
        <v>25</v>
      </c>
      <c r="D25" s="52">
        <v>34</v>
      </c>
      <c r="E25" s="52">
        <v>4</v>
      </c>
      <c r="F25" s="52">
        <v>7</v>
      </c>
      <c r="G25" s="52">
        <v>3</v>
      </c>
      <c r="H25" s="52">
        <v>14</v>
      </c>
      <c r="I25" s="52">
        <v>11</v>
      </c>
      <c r="J25" s="52">
        <v>4</v>
      </c>
      <c r="K25" s="52">
        <v>3</v>
      </c>
      <c r="L25" s="52">
        <v>2</v>
      </c>
      <c r="M25" s="52">
        <v>6</v>
      </c>
      <c r="N25" s="52">
        <v>4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1150</v>
      </c>
    </row>
    <row r="26" spans="1:105" ht="12" customHeight="1" x14ac:dyDescent="0.25">
      <c r="A26" s="97" t="s">
        <v>140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1151</v>
      </c>
    </row>
    <row r="27" spans="1:105" ht="12" customHeight="1" x14ac:dyDescent="0.25">
      <c r="A27" s="97" t="s">
        <v>122</v>
      </c>
      <c r="B27" s="52"/>
      <c r="C27" s="52">
        <v>138</v>
      </c>
      <c r="D27" s="52">
        <v>130</v>
      </c>
      <c r="E27" s="52">
        <v>98</v>
      </c>
      <c r="F27" s="52">
        <v>68</v>
      </c>
      <c r="G27" s="52">
        <v>109</v>
      </c>
      <c r="H27" s="52">
        <v>110</v>
      </c>
      <c r="I27" s="52">
        <v>55</v>
      </c>
      <c r="J27" s="52">
        <v>48</v>
      </c>
      <c r="K27" s="52">
        <v>29</v>
      </c>
      <c r="L27" s="52">
        <v>15</v>
      </c>
      <c r="M27" s="52">
        <v>23</v>
      </c>
      <c r="N27" s="52">
        <v>38</v>
      </c>
      <c r="O27" s="52">
        <v>41</v>
      </c>
      <c r="P27" s="52">
        <v>5</v>
      </c>
      <c r="Q27" s="52">
        <v>8</v>
      </c>
      <c r="R27" s="52">
        <v>0</v>
      </c>
      <c r="S27" s="52">
        <v>0</v>
      </c>
      <c r="T27" s="52">
        <v>1</v>
      </c>
      <c r="U27" s="52">
        <v>5</v>
      </c>
      <c r="V27" s="52">
        <v>13</v>
      </c>
      <c r="W27" s="52">
        <v>12</v>
      </c>
      <c r="DA27" s="63" t="s">
        <v>1152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2</v>
      </c>
      <c r="J28" s="52">
        <v>7</v>
      </c>
      <c r="K28" s="52">
        <v>5</v>
      </c>
      <c r="L28" s="52">
        <v>2</v>
      </c>
      <c r="M28" s="52">
        <v>4</v>
      </c>
      <c r="N28" s="52">
        <v>8</v>
      </c>
      <c r="O28" s="52">
        <v>8</v>
      </c>
      <c r="P28" s="52">
        <v>6</v>
      </c>
      <c r="Q28" s="52">
        <v>9</v>
      </c>
      <c r="R28" s="52">
        <v>0</v>
      </c>
      <c r="S28" s="52">
        <v>0</v>
      </c>
      <c r="T28" s="52">
        <v>0</v>
      </c>
      <c r="U28" s="52">
        <v>4</v>
      </c>
      <c r="V28" s="52">
        <v>15</v>
      </c>
      <c r="W28" s="52">
        <v>8</v>
      </c>
      <c r="DA28" s="63" t="s">
        <v>1153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65</v>
      </c>
      <c r="D30" s="52">
        <v>92</v>
      </c>
      <c r="E30" s="52">
        <v>43</v>
      </c>
      <c r="F30" s="52">
        <v>0</v>
      </c>
      <c r="G30" s="52">
        <v>45</v>
      </c>
      <c r="H30" s="52">
        <v>49</v>
      </c>
      <c r="I30" s="52">
        <v>30</v>
      </c>
      <c r="J30" s="52">
        <v>20</v>
      </c>
      <c r="K30" s="52">
        <v>11</v>
      </c>
      <c r="L30" s="52">
        <v>6</v>
      </c>
      <c r="M30" s="52">
        <v>12</v>
      </c>
      <c r="N30" s="52">
        <v>15</v>
      </c>
      <c r="O30" s="52">
        <v>10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2</v>
      </c>
      <c r="V30" s="52">
        <v>2</v>
      </c>
      <c r="W30" s="52">
        <v>0</v>
      </c>
      <c r="DA30" s="63" t="s">
        <v>1154</v>
      </c>
    </row>
    <row r="31" spans="1:105" ht="12" customHeight="1" x14ac:dyDescent="0.25">
      <c r="A31" s="109" t="s">
        <v>120</v>
      </c>
      <c r="B31" s="36"/>
      <c r="C31" s="36">
        <v>98</v>
      </c>
      <c r="D31" s="36">
        <v>72</v>
      </c>
      <c r="E31" s="36">
        <v>59</v>
      </c>
      <c r="F31" s="36">
        <v>67</v>
      </c>
      <c r="G31" s="36">
        <v>74</v>
      </c>
      <c r="H31" s="36">
        <v>75</v>
      </c>
      <c r="I31" s="36">
        <v>37</v>
      </c>
      <c r="J31" s="36">
        <v>40</v>
      </c>
      <c r="K31" s="36">
        <v>26</v>
      </c>
      <c r="L31" s="36">
        <v>14</v>
      </c>
      <c r="M31" s="36">
        <v>21</v>
      </c>
      <c r="N31" s="36">
        <v>35</v>
      </c>
      <c r="O31" s="36">
        <v>39</v>
      </c>
      <c r="P31" s="36">
        <v>11</v>
      </c>
      <c r="Q31" s="36">
        <v>17</v>
      </c>
      <c r="R31" s="36">
        <v>0</v>
      </c>
      <c r="S31" s="36">
        <v>0</v>
      </c>
      <c r="T31" s="36">
        <v>0</v>
      </c>
      <c r="U31" s="36">
        <v>8</v>
      </c>
      <c r="V31" s="36">
        <v>26</v>
      </c>
      <c r="W31" s="36">
        <v>20</v>
      </c>
      <c r="DA31" s="60" t="s">
        <v>1155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1234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74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39</v>
      </c>
      <c r="O35" s="52">
        <v>27</v>
      </c>
      <c r="P35" s="52">
        <v>0</v>
      </c>
      <c r="Q35" s="52">
        <v>0</v>
      </c>
      <c r="R35" s="52">
        <v>3</v>
      </c>
      <c r="S35" s="52">
        <v>5</v>
      </c>
      <c r="T35" s="52">
        <v>4</v>
      </c>
      <c r="U35" s="52">
        <v>6</v>
      </c>
      <c r="V35" s="52">
        <v>0</v>
      </c>
      <c r="W35" s="52">
        <v>0</v>
      </c>
      <c r="DA35" s="63" t="s">
        <v>1235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11</v>
      </c>
      <c r="D37" s="52">
        <v>7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5</v>
      </c>
      <c r="O37" s="52">
        <v>13</v>
      </c>
      <c r="P37" s="52">
        <v>5</v>
      </c>
      <c r="Q37" s="52">
        <v>0</v>
      </c>
      <c r="R37" s="52">
        <v>0</v>
      </c>
      <c r="S37" s="52">
        <v>1</v>
      </c>
      <c r="T37" s="52">
        <v>1</v>
      </c>
      <c r="U37" s="52">
        <v>3</v>
      </c>
      <c r="V37" s="52">
        <v>1</v>
      </c>
      <c r="W37" s="52">
        <v>0</v>
      </c>
      <c r="DA37" s="63" t="s">
        <v>1236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141</v>
      </c>
      <c r="B39" s="52"/>
      <c r="C39" s="52">
        <v>0</v>
      </c>
      <c r="D39" s="52">
        <v>0</v>
      </c>
      <c r="E39" s="52">
        <v>0</v>
      </c>
      <c r="F39" s="52">
        <v>3</v>
      </c>
      <c r="G39" s="52">
        <v>8</v>
      </c>
      <c r="H39" s="52">
        <v>13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1237</v>
      </c>
    </row>
    <row r="40" spans="1:105" ht="12" customHeight="1" x14ac:dyDescent="0.25">
      <c r="A40" s="97" t="s">
        <v>140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1238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44</v>
      </c>
      <c r="G41" s="52">
        <v>84</v>
      </c>
      <c r="H41" s="52">
        <v>79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18</v>
      </c>
      <c r="O41" s="52">
        <v>16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15</v>
      </c>
      <c r="V41" s="52">
        <v>0</v>
      </c>
      <c r="W41" s="52">
        <v>1</v>
      </c>
      <c r="DA41" s="63" t="s">
        <v>1239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6</v>
      </c>
      <c r="G42" s="52">
        <v>16</v>
      </c>
      <c r="H42" s="52">
        <v>12</v>
      </c>
      <c r="I42" s="52">
        <v>1</v>
      </c>
      <c r="J42" s="52">
        <v>0</v>
      </c>
      <c r="K42" s="52">
        <v>1</v>
      </c>
      <c r="L42" s="52">
        <v>0</v>
      </c>
      <c r="M42" s="52">
        <v>0</v>
      </c>
      <c r="N42" s="52">
        <v>21</v>
      </c>
      <c r="O42" s="52">
        <v>11</v>
      </c>
      <c r="P42" s="52">
        <v>0</v>
      </c>
      <c r="Q42" s="52">
        <v>0</v>
      </c>
      <c r="R42" s="52">
        <v>3</v>
      </c>
      <c r="S42" s="52">
        <v>5</v>
      </c>
      <c r="T42" s="52">
        <v>5</v>
      </c>
      <c r="U42" s="52">
        <v>0</v>
      </c>
      <c r="V42" s="52">
        <v>6</v>
      </c>
      <c r="W42" s="52">
        <v>2</v>
      </c>
      <c r="DA42" s="63" t="s">
        <v>1240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5</v>
      </c>
      <c r="G44" s="52">
        <v>54</v>
      </c>
      <c r="H44" s="52">
        <v>25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2</v>
      </c>
      <c r="O44" s="52">
        <v>2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1241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40</v>
      </c>
      <c r="G45" s="36">
        <v>61</v>
      </c>
      <c r="H45" s="36">
        <v>79</v>
      </c>
      <c r="I45" s="36">
        <v>0</v>
      </c>
      <c r="J45" s="36">
        <v>1</v>
      </c>
      <c r="K45" s="36">
        <v>1</v>
      </c>
      <c r="L45" s="36">
        <v>1</v>
      </c>
      <c r="M45" s="36">
        <v>0</v>
      </c>
      <c r="N45" s="36">
        <v>37</v>
      </c>
      <c r="O45" s="36">
        <v>25</v>
      </c>
      <c r="P45" s="36">
        <v>0</v>
      </c>
      <c r="Q45" s="36">
        <v>0</v>
      </c>
      <c r="R45" s="36">
        <v>3</v>
      </c>
      <c r="S45" s="36">
        <v>5</v>
      </c>
      <c r="T45" s="36">
        <v>4</v>
      </c>
      <c r="U45" s="36">
        <v>16</v>
      </c>
      <c r="V45" s="36">
        <v>6</v>
      </c>
      <c r="W45" s="36">
        <v>3</v>
      </c>
      <c r="DA45" s="60" t="s">
        <v>1242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1321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74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19</v>
      </c>
      <c r="O49" s="52">
        <v>10</v>
      </c>
      <c r="P49" s="52">
        <v>0</v>
      </c>
      <c r="Q49" s="52">
        <v>0</v>
      </c>
      <c r="R49" s="52">
        <v>1</v>
      </c>
      <c r="S49" s="52">
        <v>2</v>
      </c>
      <c r="T49" s="52">
        <v>2</v>
      </c>
      <c r="U49" s="52">
        <v>2</v>
      </c>
      <c r="V49" s="52">
        <v>0</v>
      </c>
      <c r="W49" s="52">
        <v>0</v>
      </c>
      <c r="DA49" s="63" t="s">
        <v>1322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4</v>
      </c>
      <c r="O51" s="52">
        <v>2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1323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141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1324</v>
      </c>
    </row>
    <row r="54" spans="1:105" ht="12" customHeight="1" x14ac:dyDescent="0.25">
      <c r="A54" s="108" t="s">
        <v>140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1325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9</v>
      </c>
      <c r="O55" s="52">
        <v>6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2</v>
      </c>
      <c r="V55" s="52">
        <v>0</v>
      </c>
      <c r="W55" s="52">
        <v>0</v>
      </c>
      <c r="DA55" s="63" t="s">
        <v>1326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10</v>
      </c>
      <c r="O56" s="52">
        <v>4</v>
      </c>
      <c r="P56" s="52">
        <v>0</v>
      </c>
      <c r="Q56" s="52">
        <v>0</v>
      </c>
      <c r="R56" s="52">
        <v>1</v>
      </c>
      <c r="S56" s="52">
        <v>2</v>
      </c>
      <c r="T56" s="52">
        <v>2</v>
      </c>
      <c r="U56" s="52">
        <v>0</v>
      </c>
      <c r="V56" s="52">
        <v>0</v>
      </c>
      <c r="W56" s="52">
        <v>0</v>
      </c>
      <c r="DA56" s="63" t="s">
        <v>1327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1</v>
      </c>
      <c r="O58" s="52">
        <v>1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1328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18</v>
      </c>
      <c r="O59" s="36">
        <v>9</v>
      </c>
      <c r="P59" s="36">
        <v>0</v>
      </c>
      <c r="Q59" s="36">
        <v>0</v>
      </c>
      <c r="R59" s="36">
        <v>1</v>
      </c>
      <c r="S59" s="36">
        <v>2</v>
      </c>
      <c r="T59" s="36">
        <v>2</v>
      </c>
      <c r="U59" s="36">
        <v>2</v>
      </c>
      <c r="V59" s="36">
        <v>0</v>
      </c>
      <c r="W59" s="36">
        <v>0</v>
      </c>
      <c r="DA59" s="60" t="s">
        <v>1329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1408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74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20</v>
      </c>
      <c r="O63" s="52">
        <v>17</v>
      </c>
      <c r="P63" s="52">
        <v>0</v>
      </c>
      <c r="Q63" s="52">
        <v>0</v>
      </c>
      <c r="R63" s="52">
        <v>2</v>
      </c>
      <c r="S63" s="52">
        <v>3</v>
      </c>
      <c r="T63" s="52">
        <v>2</v>
      </c>
      <c r="U63" s="52">
        <v>4</v>
      </c>
      <c r="V63" s="52">
        <v>0</v>
      </c>
      <c r="W63" s="52">
        <v>0</v>
      </c>
      <c r="DA63" s="63" t="s">
        <v>1409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11</v>
      </c>
      <c r="D65" s="52">
        <v>7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1</v>
      </c>
      <c r="O65" s="52">
        <v>11</v>
      </c>
      <c r="P65" s="52">
        <v>5</v>
      </c>
      <c r="Q65" s="52">
        <v>0</v>
      </c>
      <c r="R65" s="52">
        <v>0</v>
      </c>
      <c r="S65" s="52">
        <v>1</v>
      </c>
      <c r="T65" s="52">
        <v>1</v>
      </c>
      <c r="U65" s="52">
        <v>3</v>
      </c>
      <c r="V65" s="52">
        <v>1</v>
      </c>
      <c r="W65" s="52">
        <v>0</v>
      </c>
      <c r="DA65" s="63" t="s">
        <v>1410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141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3</v>
      </c>
      <c r="G67" s="52">
        <f t="shared" si="0"/>
        <v>8</v>
      </c>
      <c r="H67" s="52">
        <f t="shared" si="0"/>
        <v>13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1411</v>
      </c>
    </row>
    <row r="68" spans="1:105" ht="12" customHeight="1" x14ac:dyDescent="0.25">
      <c r="A68" s="108" t="s">
        <v>140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1412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44</v>
      </c>
      <c r="G69" s="52">
        <f t="shared" si="6"/>
        <v>84</v>
      </c>
      <c r="H69" s="52">
        <f t="shared" si="6"/>
        <v>79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9</v>
      </c>
      <c r="O69" s="52">
        <f t="shared" si="6"/>
        <v>10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13</v>
      </c>
      <c r="V69" s="52">
        <f t="shared" si="7"/>
        <v>0</v>
      </c>
      <c r="W69" s="52">
        <f t="shared" ref="W69" si="8">W41-W55</f>
        <v>1</v>
      </c>
      <c r="DA69" s="63" t="s">
        <v>1413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6</v>
      </c>
      <c r="G70" s="52">
        <f t="shared" si="9"/>
        <v>16</v>
      </c>
      <c r="H70" s="52">
        <f t="shared" si="9"/>
        <v>12</v>
      </c>
      <c r="I70" s="52">
        <f t="shared" si="9"/>
        <v>1</v>
      </c>
      <c r="J70" s="52">
        <f t="shared" si="9"/>
        <v>0</v>
      </c>
      <c r="K70" s="52">
        <f t="shared" si="9"/>
        <v>1</v>
      </c>
      <c r="L70" s="52">
        <f t="shared" si="9"/>
        <v>0</v>
      </c>
      <c r="M70" s="52">
        <f t="shared" si="9"/>
        <v>0</v>
      </c>
      <c r="N70" s="52">
        <f t="shared" si="9"/>
        <v>11</v>
      </c>
      <c r="O70" s="52">
        <f t="shared" si="9"/>
        <v>7</v>
      </c>
      <c r="P70" s="52">
        <f t="shared" si="9"/>
        <v>0</v>
      </c>
      <c r="Q70" s="52">
        <f t="shared" si="9"/>
        <v>0</v>
      </c>
      <c r="R70" s="52">
        <f t="shared" ref="R70:V70" si="10">R42-R56</f>
        <v>2</v>
      </c>
      <c r="S70" s="52">
        <f t="shared" si="10"/>
        <v>3</v>
      </c>
      <c r="T70" s="52">
        <f t="shared" si="10"/>
        <v>3</v>
      </c>
      <c r="U70" s="52">
        <f t="shared" si="10"/>
        <v>0</v>
      </c>
      <c r="V70" s="52">
        <f t="shared" si="10"/>
        <v>6</v>
      </c>
      <c r="W70" s="52">
        <f t="shared" ref="W70" si="11">W42-W56</f>
        <v>2</v>
      </c>
      <c r="DA70" s="63" t="s">
        <v>1414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5</v>
      </c>
      <c r="G72" s="52">
        <v>54</v>
      </c>
      <c r="H72" s="52">
        <v>25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1</v>
      </c>
      <c r="O72" s="52">
        <v>1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1415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40</v>
      </c>
      <c r="G73" s="36">
        <v>61</v>
      </c>
      <c r="H73" s="36">
        <v>79</v>
      </c>
      <c r="I73" s="36">
        <v>0</v>
      </c>
      <c r="J73" s="36">
        <v>1</v>
      </c>
      <c r="K73" s="36">
        <v>1</v>
      </c>
      <c r="L73" s="36">
        <v>1</v>
      </c>
      <c r="M73" s="36">
        <v>0</v>
      </c>
      <c r="N73" s="36">
        <v>19</v>
      </c>
      <c r="O73" s="36">
        <v>16</v>
      </c>
      <c r="P73" s="36">
        <v>0</v>
      </c>
      <c r="Q73" s="36">
        <v>0</v>
      </c>
      <c r="R73" s="36">
        <v>2</v>
      </c>
      <c r="S73" s="36">
        <v>3</v>
      </c>
      <c r="T73" s="36">
        <v>2</v>
      </c>
      <c r="U73" s="36">
        <v>14</v>
      </c>
      <c r="V73" s="36">
        <v>6</v>
      </c>
      <c r="W73" s="36">
        <v>3</v>
      </c>
      <c r="DA73" s="60" t="s">
        <v>1416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1495</v>
      </c>
    </row>
    <row r="78" spans="1:105" ht="12.95" customHeight="1" x14ac:dyDescent="0.25">
      <c r="A78" s="127" t="s">
        <v>57</v>
      </c>
      <c r="B78" s="128">
        <f>RES_hhdet_numvin!B25</f>
        <v>0</v>
      </c>
      <c r="C78" s="128">
        <f>RES_hhdet_numvin!C25</f>
        <v>0</v>
      </c>
      <c r="D78" s="128">
        <f>RES_hhdet_numvin!D25</f>
        <v>0</v>
      </c>
      <c r="E78" s="128">
        <f>RES_hhdet_numvin!E25</f>
        <v>0</v>
      </c>
      <c r="F78" s="128">
        <f>RES_hhdet_numvin!F25</f>
        <v>0</v>
      </c>
      <c r="G78" s="128">
        <f>RES_hhdet_numvin!G25</f>
        <v>0</v>
      </c>
      <c r="H78" s="128">
        <f>RES_hhdet_numvin!H25</f>
        <v>0</v>
      </c>
      <c r="I78" s="128">
        <f>RES_hhdet_numvin!I25</f>
        <v>0</v>
      </c>
      <c r="J78" s="128">
        <f>RES_hhdet_numvin!J25</f>
        <v>0</v>
      </c>
      <c r="K78" s="128">
        <f>RES_hhdet_numvin!K25</f>
        <v>0</v>
      </c>
      <c r="L78" s="128">
        <f>RES_hhdet_numvin!L25</f>
        <v>0</v>
      </c>
      <c r="M78" s="128">
        <f>RES_hhdet_numvin!M25</f>
        <v>0</v>
      </c>
      <c r="N78" s="128">
        <f>RES_hhdet_numvin!N25</f>
        <v>0</v>
      </c>
      <c r="O78" s="128">
        <f>RES_hhdet_numvin!O25</f>
        <v>0</v>
      </c>
      <c r="P78" s="128">
        <f>RES_hhdet_numvin!P25</f>
        <v>0</v>
      </c>
      <c r="Q78" s="128">
        <f>RES_hhdet_numvin!Q25</f>
        <v>0</v>
      </c>
      <c r="R78" s="128">
        <f>RES_hhdet_numvin!R25</f>
        <v>0</v>
      </c>
      <c r="S78" s="128">
        <f>RES_hhdet_numvin!S25</f>
        <v>0</v>
      </c>
      <c r="T78" s="128">
        <f>RES_hhdet_numvin!T25</f>
        <v>0</v>
      </c>
      <c r="U78" s="128">
        <f>RES_hhdet_numvin!U25</f>
        <v>0</v>
      </c>
      <c r="V78" s="128">
        <f>RES_hhdet_numvin!V25</f>
        <v>0</v>
      </c>
      <c r="W78" s="128">
        <f>RES_hhdet_numvin!W25</f>
        <v>0</v>
      </c>
      <c r="DA78" s="133"/>
    </row>
    <row r="79" spans="1:105" ht="12" customHeight="1" x14ac:dyDescent="0.25">
      <c r="A79" s="97" t="s">
        <v>74</v>
      </c>
      <c r="B79" s="52">
        <f>RES_hhdet_numvin!B26</f>
        <v>0</v>
      </c>
      <c r="C79" s="52">
        <f>RES_hhdet_numvin!C26</f>
        <v>0</v>
      </c>
      <c r="D79" s="52">
        <f>RES_hhdet_numvin!D26</f>
        <v>0</v>
      </c>
      <c r="E79" s="52">
        <f>RES_hhdet_numvin!E26</f>
        <v>0</v>
      </c>
      <c r="F79" s="52">
        <f>RES_hhdet_numvin!F26</f>
        <v>0</v>
      </c>
      <c r="G79" s="52">
        <f>RES_hhdet_numvin!G26</f>
        <v>0</v>
      </c>
      <c r="H79" s="52">
        <f>RES_hhdet_numvin!H26</f>
        <v>0</v>
      </c>
      <c r="I79" s="52">
        <f>RES_hhdet_numvin!I26</f>
        <v>0</v>
      </c>
      <c r="J79" s="52">
        <f>RES_hhdet_numvin!J26</f>
        <v>0</v>
      </c>
      <c r="K79" s="52">
        <f>RES_hhdet_numvin!K26</f>
        <v>0</v>
      </c>
      <c r="L79" s="52">
        <f>RES_hhdet_numvin!L26</f>
        <v>0</v>
      </c>
      <c r="M79" s="52">
        <f>RES_hhdet_numvin!M26</f>
        <v>0</v>
      </c>
      <c r="N79" s="52">
        <f>RES_hhdet_numvin!N26</f>
        <v>4</v>
      </c>
      <c r="O79" s="52">
        <f>RES_hhdet_numvin!O26</f>
        <v>5</v>
      </c>
      <c r="P79" s="52">
        <f>RES_hhdet_numvin!P26</f>
        <v>0</v>
      </c>
      <c r="Q79" s="52">
        <f>RES_hhdet_numvin!Q26</f>
        <v>0</v>
      </c>
      <c r="R79" s="52">
        <f>RES_hhdet_numvin!R26</f>
        <v>2</v>
      </c>
      <c r="S79" s="52">
        <f>RES_hhdet_numvin!S26</f>
        <v>2</v>
      </c>
      <c r="T79" s="52">
        <f>RES_hhdet_numvin!T26</f>
        <v>2</v>
      </c>
      <c r="U79" s="52">
        <f>RES_hhdet_numvin!U26</f>
        <v>2</v>
      </c>
      <c r="V79" s="52">
        <f>RES_hhdet_numvin!V26</f>
        <v>0</v>
      </c>
      <c r="W79" s="52">
        <f>RES_hhdet_numvin!W26</f>
        <v>0</v>
      </c>
      <c r="DA79" s="63" t="s">
        <v>1496</v>
      </c>
    </row>
    <row r="80" spans="1:105" ht="12" hidden="1" customHeight="1" x14ac:dyDescent="0.25">
      <c r="A80" s="97" t="s">
        <v>53</v>
      </c>
      <c r="B80" s="138">
        <f>RES_hhdet_numvin!B27</f>
        <v>0</v>
      </c>
      <c r="C80" s="138">
        <f>RES_hhdet_numvin!C27</f>
        <v>0</v>
      </c>
      <c r="D80" s="138">
        <f>RES_hhdet_numvin!D27</f>
        <v>0</v>
      </c>
      <c r="E80" s="138">
        <f>RES_hhdet_numvin!E27</f>
        <v>0</v>
      </c>
      <c r="F80" s="138">
        <f>RES_hhdet_numvin!F27</f>
        <v>0</v>
      </c>
      <c r="G80" s="138">
        <f>RES_hhdet_numvin!G27</f>
        <v>0</v>
      </c>
      <c r="H80" s="138">
        <f>RES_hhdet_numvin!H27</f>
        <v>0</v>
      </c>
      <c r="I80" s="138">
        <f>RES_hhdet_numvin!I27</f>
        <v>0</v>
      </c>
      <c r="J80" s="138">
        <f>RES_hhdet_numvin!J27</f>
        <v>0</v>
      </c>
      <c r="K80" s="138">
        <f>RES_hhdet_numvin!K27</f>
        <v>0</v>
      </c>
      <c r="L80" s="138">
        <f>RES_hhdet_numvin!L27</f>
        <v>0</v>
      </c>
      <c r="M80" s="138">
        <f>RES_hhdet_numvin!M27</f>
        <v>0</v>
      </c>
      <c r="N80" s="138">
        <f>RES_hhdet_numvin!N27</f>
        <v>0</v>
      </c>
      <c r="O80" s="138">
        <f>RES_hhdet_numvin!O27</f>
        <v>0</v>
      </c>
      <c r="P80" s="138">
        <f>RES_hhdet_numvin!P27</f>
        <v>0</v>
      </c>
      <c r="Q80" s="138">
        <f>RES_hhdet_numvin!Q27</f>
        <v>0</v>
      </c>
      <c r="R80" s="138">
        <f>RES_hhdet_numvin!R27</f>
        <v>0</v>
      </c>
      <c r="S80" s="138">
        <f>RES_hhdet_numvin!S27</f>
        <v>0</v>
      </c>
      <c r="T80" s="138">
        <f>RES_hhdet_numvin!T27</f>
        <v>0</v>
      </c>
      <c r="U80" s="138">
        <f>RES_hhdet_numvin!U27</f>
        <v>0</v>
      </c>
      <c r="V80" s="138">
        <f>RES_hhdet_numvin!V27</f>
        <v>0</v>
      </c>
      <c r="W80" s="138">
        <f>RES_hhdet_numvin!W27</f>
        <v>0</v>
      </c>
      <c r="DA80" s="63"/>
    </row>
    <row r="81" spans="1:105" ht="12.95" customHeight="1" x14ac:dyDescent="0.25">
      <c r="A81" s="125" t="s">
        <v>92</v>
      </c>
      <c r="B81" s="150">
        <f>RES_hhdet_numvin!B28</f>
        <v>0</v>
      </c>
      <c r="C81" s="150">
        <f>RES_hhdet_numvin!C28</f>
        <v>0</v>
      </c>
      <c r="D81" s="150">
        <f>RES_hhdet_numvin!D28</f>
        <v>0</v>
      </c>
      <c r="E81" s="150">
        <f>RES_hhdet_numvin!E28</f>
        <v>0</v>
      </c>
      <c r="F81" s="150">
        <f>RES_hhdet_numvin!F28</f>
        <v>0</v>
      </c>
      <c r="G81" s="150">
        <f>RES_hhdet_numvin!G28</f>
        <v>0</v>
      </c>
      <c r="H81" s="150">
        <f>RES_hhdet_numvin!H28</f>
        <v>0</v>
      </c>
      <c r="I81" s="150">
        <f>RES_hhdet_numvin!I28</f>
        <v>0</v>
      </c>
      <c r="J81" s="150">
        <f>RES_hhdet_numvin!J28</f>
        <v>0</v>
      </c>
      <c r="K81" s="150">
        <f>RES_hhdet_numvin!K28</f>
        <v>0</v>
      </c>
      <c r="L81" s="150">
        <f>RES_hhdet_numvin!L28</f>
        <v>0</v>
      </c>
      <c r="M81" s="150">
        <f>RES_hhdet_numvin!M28</f>
        <v>0</v>
      </c>
      <c r="N81" s="150">
        <f>RES_hhdet_numvin!N28</f>
        <v>0</v>
      </c>
      <c r="O81" s="150">
        <f>RES_hhdet_numvin!O28</f>
        <v>0</v>
      </c>
      <c r="P81" s="150">
        <f>RES_hhdet_numvin!P28</f>
        <v>0</v>
      </c>
      <c r="Q81" s="150">
        <f>RES_hhdet_numvin!Q28</f>
        <v>0</v>
      </c>
      <c r="R81" s="150">
        <f>RES_hhdet_numvin!R28</f>
        <v>0</v>
      </c>
      <c r="S81" s="150">
        <f>RES_hhdet_numvin!S28</f>
        <v>0</v>
      </c>
      <c r="T81" s="150">
        <f>RES_hhdet_numvin!T28</f>
        <v>0</v>
      </c>
      <c r="U81" s="150">
        <f>RES_hhdet_numvin!U28</f>
        <v>0</v>
      </c>
      <c r="V81" s="150">
        <f>RES_hhdet_numvin!V28</f>
        <v>0</v>
      </c>
      <c r="W81" s="150">
        <f>RES_hhdet_numvin!W28</f>
        <v>0</v>
      </c>
      <c r="DA81" s="134"/>
    </row>
    <row r="82" spans="1:105" ht="12" customHeight="1" x14ac:dyDescent="0.25">
      <c r="A82" s="97" t="s">
        <v>53</v>
      </c>
      <c r="B82" s="138">
        <f>RES_hhdet_numvin!B29</f>
        <v>0</v>
      </c>
      <c r="C82" s="138">
        <f>RES_hhdet_numvin!C29</f>
        <v>0</v>
      </c>
      <c r="D82" s="138">
        <f>RES_hhdet_numvin!D29</f>
        <v>0</v>
      </c>
      <c r="E82" s="138">
        <f>RES_hhdet_numvin!E29</f>
        <v>0</v>
      </c>
      <c r="F82" s="138">
        <f>RES_hhdet_numvin!F29</f>
        <v>0</v>
      </c>
      <c r="G82" s="138">
        <f>RES_hhdet_numvin!G29</f>
        <v>0</v>
      </c>
      <c r="H82" s="138">
        <f>RES_hhdet_numvin!H29</f>
        <v>0</v>
      </c>
      <c r="I82" s="138">
        <f>RES_hhdet_numvin!I29</f>
        <v>0</v>
      </c>
      <c r="J82" s="138">
        <f>RES_hhdet_numvin!J29</f>
        <v>0</v>
      </c>
      <c r="K82" s="138">
        <f>RES_hhdet_numvin!K29</f>
        <v>0</v>
      </c>
      <c r="L82" s="138">
        <f>RES_hhdet_numvin!L29</f>
        <v>0</v>
      </c>
      <c r="M82" s="138">
        <f>RES_hhdet_numvin!M29</f>
        <v>0</v>
      </c>
      <c r="N82" s="138">
        <f>RES_hhdet_numvin!N29</f>
        <v>0</v>
      </c>
      <c r="O82" s="138">
        <f>RES_hhdet_numvin!O29</f>
        <v>0</v>
      </c>
      <c r="P82" s="138">
        <f>RES_hhdet_numvin!P29</f>
        <v>1</v>
      </c>
      <c r="Q82" s="138">
        <f>RES_hhdet_numvin!Q29</f>
        <v>0</v>
      </c>
      <c r="R82" s="138">
        <f>RES_hhdet_numvin!R29</f>
        <v>0</v>
      </c>
      <c r="S82" s="138">
        <f>RES_hhdet_numvin!S29</f>
        <v>1</v>
      </c>
      <c r="T82" s="138">
        <f>RES_hhdet_numvin!T29</f>
        <v>0</v>
      </c>
      <c r="U82" s="138">
        <f>RES_hhdet_numvin!U29</f>
        <v>2</v>
      </c>
      <c r="V82" s="138">
        <f>RES_hhdet_numvin!V29</f>
        <v>1</v>
      </c>
      <c r="W82" s="138">
        <f>RES_hhdet_numvin!W29</f>
        <v>0</v>
      </c>
      <c r="DA82" s="63" t="s">
        <v>1497</v>
      </c>
    </row>
    <row r="83" spans="1:105" ht="12" customHeight="1" x14ac:dyDescent="0.25">
      <c r="A83" s="125" t="s">
        <v>55</v>
      </c>
      <c r="B83" s="150">
        <f>RES_hhdet_numvin!B30</f>
        <v>0</v>
      </c>
      <c r="C83" s="150">
        <f>RES_hhdet_numvin!C30</f>
        <v>0</v>
      </c>
      <c r="D83" s="150">
        <f>RES_hhdet_numvin!D30</f>
        <v>0</v>
      </c>
      <c r="E83" s="150">
        <f>RES_hhdet_numvin!E30</f>
        <v>0</v>
      </c>
      <c r="F83" s="150">
        <f>RES_hhdet_numvin!F30</f>
        <v>0</v>
      </c>
      <c r="G83" s="150">
        <f>RES_hhdet_numvin!G30</f>
        <v>0</v>
      </c>
      <c r="H83" s="150">
        <f>RES_hhdet_numvin!H30</f>
        <v>0</v>
      </c>
      <c r="I83" s="150">
        <f>RES_hhdet_numvin!I30</f>
        <v>0</v>
      </c>
      <c r="J83" s="150">
        <f>RES_hhdet_numvin!J30</f>
        <v>0</v>
      </c>
      <c r="K83" s="150">
        <f>RES_hhdet_numvin!K30</f>
        <v>0</v>
      </c>
      <c r="L83" s="150">
        <f>RES_hhdet_numvin!L30</f>
        <v>0</v>
      </c>
      <c r="M83" s="150">
        <f>RES_hhdet_numvin!M30</f>
        <v>0</v>
      </c>
      <c r="N83" s="150">
        <f>RES_hhdet_numvin!N30</f>
        <v>0</v>
      </c>
      <c r="O83" s="150">
        <f>RES_hhdet_numvin!O30</f>
        <v>0</v>
      </c>
      <c r="P83" s="150">
        <f>RES_hhdet_numvin!P30</f>
        <v>0</v>
      </c>
      <c r="Q83" s="150">
        <f>RES_hhdet_numvin!Q30</f>
        <v>0</v>
      </c>
      <c r="R83" s="150">
        <f>RES_hhdet_numvin!R30</f>
        <v>0</v>
      </c>
      <c r="S83" s="150">
        <f>RES_hhdet_numvin!S30</f>
        <v>0</v>
      </c>
      <c r="T83" s="150">
        <f>RES_hhdet_numvin!T30</f>
        <v>0</v>
      </c>
      <c r="U83" s="150">
        <f>RES_hhdet_numvin!U30</f>
        <v>0</v>
      </c>
      <c r="V83" s="150">
        <f>RES_hhdet_numvin!V30</f>
        <v>0</v>
      </c>
      <c r="W83" s="150">
        <f>RES_hhdet_numvin!W30</f>
        <v>0</v>
      </c>
      <c r="DA83" s="134"/>
    </row>
    <row r="84" spans="1:105" ht="12" customHeight="1" x14ac:dyDescent="0.25">
      <c r="A84" s="97" t="s">
        <v>141</v>
      </c>
      <c r="B84" s="138">
        <f>RES_hhdet_numvin!B31</f>
        <v>0</v>
      </c>
      <c r="C84" s="138">
        <f>RES_hhdet_numvin!C31</f>
        <v>0</v>
      </c>
      <c r="D84" s="138">
        <f>RES_hhdet_numvin!D31</f>
        <v>0</v>
      </c>
      <c r="E84" s="138">
        <f>RES_hhdet_numvin!E31</f>
        <v>0</v>
      </c>
      <c r="F84" s="138">
        <f>RES_hhdet_numvin!F31</f>
        <v>0</v>
      </c>
      <c r="G84" s="138">
        <f>RES_hhdet_numvin!G31</f>
        <v>0</v>
      </c>
      <c r="H84" s="138">
        <f>RES_hhdet_numvin!H31</f>
        <v>0</v>
      </c>
      <c r="I84" s="138">
        <f>RES_hhdet_numvin!I31</f>
        <v>0</v>
      </c>
      <c r="J84" s="138">
        <f>RES_hhdet_numvin!J31</f>
        <v>0</v>
      </c>
      <c r="K84" s="138">
        <f>RES_hhdet_numvin!K31</f>
        <v>0</v>
      </c>
      <c r="L84" s="138">
        <f>RES_hhdet_numvin!L31</f>
        <v>0</v>
      </c>
      <c r="M84" s="138">
        <f>RES_hhdet_numvin!M31</f>
        <v>0</v>
      </c>
      <c r="N84" s="138">
        <f>RES_hhdet_numvin!N31</f>
        <v>0</v>
      </c>
      <c r="O84" s="138">
        <f>RES_hhdet_numvin!O31</f>
        <v>0</v>
      </c>
      <c r="P84" s="138">
        <f>RES_hhdet_numvin!P31</f>
        <v>0</v>
      </c>
      <c r="Q84" s="138">
        <f>RES_hhdet_numvin!Q31</f>
        <v>0</v>
      </c>
      <c r="R84" s="138">
        <f>RES_hhdet_numvin!R31</f>
        <v>0</v>
      </c>
      <c r="S84" s="138">
        <f>RES_hhdet_numvin!S31</f>
        <v>0</v>
      </c>
      <c r="T84" s="138">
        <f>RES_hhdet_numvin!T31</f>
        <v>0</v>
      </c>
      <c r="U84" s="138">
        <f>RES_hhdet_numvin!U31</f>
        <v>0</v>
      </c>
      <c r="V84" s="138">
        <f>RES_hhdet_numvin!V31</f>
        <v>0</v>
      </c>
      <c r="W84" s="138">
        <f>RES_hhdet_numvin!W31</f>
        <v>0</v>
      </c>
      <c r="DA84" s="63" t="s">
        <v>1498</v>
      </c>
    </row>
    <row r="85" spans="1:105" ht="12" customHeight="1" x14ac:dyDescent="0.25">
      <c r="A85" s="97" t="s">
        <v>140</v>
      </c>
      <c r="B85" s="138">
        <f>RES_hhdet_numvin!B32</f>
        <v>0</v>
      </c>
      <c r="C85" s="138">
        <f>RES_hhdet_numvin!C32</f>
        <v>0</v>
      </c>
      <c r="D85" s="138">
        <f>RES_hhdet_numvin!D32</f>
        <v>0</v>
      </c>
      <c r="E85" s="138">
        <f>RES_hhdet_numvin!E32</f>
        <v>0</v>
      </c>
      <c r="F85" s="138">
        <f>RES_hhdet_numvin!F32</f>
        <v>0</v>
      </c>
      <c r="G85" s="138">
        <f>RES_hhdet_numvin!G32</f>
        <v>0</v>
      </c>
      <c r="H85" s="138">
        <f>RES_hhdet_numvin!H32</f>
        <v>0</v>
      </c>
      <c r="I85" s="138">
        <f>RES_hhdet_numvin!I32</f>
        <v>0</v>
      </c>
      <c r="J85" s="138">
        <f>RES_hhdet_numvin!J32</f>
        <v>0</v>
      </c>
      <c r="K85" s="138">
        <f>RES_hhdet_numvin!K32</f>
        <v>0</v>
      </c>
      <c r="L85" s="138">
        <f>RES_hhdet_numvin!L32</f>
        <v>0</v>
      </c>
      <c r="M85" s="138">
        <f>RES_hhdet_numvin!M32</f>
        <v>0</v>
      </c>
      <c r="N85" s="138">
        <f>RES_hhdet_numvin!N32</f>
        <v>0</v>
      </c>
      <c r="O85" s="138">
        <f>RES_hhdet_numvin!O32</f>
        <v>0</v>
      </c>
      <c r="P85" s="138">
        <f>RES_hhdet_numvin!P32</f>
        <v>0</v>
      </c>
      <c r="Q85" s="138">
        <f>RES_hhdet_numvin!Q32</f>
        <v>0</v>
      </c>
      <c r="R85" s="138">
        <f>RES_hhdet_numvin!R32</f>
        <v>0</v>
      </c>
      <c r="S85" s="138">
        <f>RES_hhdet_numvin!S32</f>
        <v>0</v>
      </c>
      <c r="T85" s="138">
        <f>RES_hhdet_numvin!T32</f>
        <v>0</v>
      </c>
      <c r="U85" s="138">
        <f>RES_hhdet_numvin!U32</f>
        <v>0</v>
      </c>
      <c r="V85" s="138">
        <f>RES_hhdet_numvin!V32</f>
        <v>0</v>
      </c>
      <c r="W85" s="138">
        <f>RES_hhdet_numvin!W32</f>
        <v>0</v>
      </c>
      <c r="DA85" s="63" t="s">
        <v>1499</v>
      </c>
    </row>
    <row r="86" spans="1:105" ht="12" hidden="1" customHeight="1" x14ac:dyDescent="0.25">
      <c r="A86" s="108" t="s">
        <v>50</v>
      </c>
      <c r="B86" s="138">
        <f>RES_hhdet_numvin!B33</f>
        <v>0</v>
      </c>
      <c r="C86" s="138">
        <f>RES_hhdet_numvin!C33</f>
        <v>0</v>
      </c>
      <c r="D86" s="138">
        <f>RES_hhdet_numvin!D33</f>
        <v>0</v>
      </c>
      <c r="E86" s="138">
        <f>RES_hhdet_numvin!E33</f>
        <v>0</v>
      </c>
      <c r="F86" s="138">
        <f>RES_hhdet_numvin!F33</f>
        <v>0</v>
      </c>
      <c r="G86" s="138">
        <f>RES_hhdet_numvin!G33</f>
        <v>0</v>
      </c>
      <c r="H86" s="138">
        <f>RES_hhdet_numvin!H33</f>
        <v>0</v>
      </c>
      <c r="I86" s="138">
        <f>RES_hhdet_numvin!I33</f>
        <v>0</v>
      </c>
      <c r="J86" s="138">
        <f>RES_hhdet_numvin!J33</f>
        <v>0</v>
      </c>
      <c r="K86" s="138">
        <f>RES_hhdet_numvin!K33</f>
        <v>0</v>
      </c>
      <c r="L86" s="138">
        <f>RES_hhdet_numvin!L33</f>
        <v>0</v>
      </c>
      <c r="M86" s="138">
        <f>RES_hhdet_numvin!M33</f>
        <v>0</v>
      </c>
      <c r="N86" s="138">
        <f>RES_hhdet_numvin!N33</f>
        <v>0</v>
      </c>
      <c r="O86" s="138">
        <f>RES_hhdet_numvin!O33</f>
        <v>0</v>
      </c>
      <c r="P86" s="138">
        <f>RES_hhdet_numvin!P33</f>
        <v>0</v>
      </c>
      <c r="Q86" s="138">
        <f>RES_hhdet_numvin!Q33</f>
        <v>0</v>
      </c>
      <c r="R86" s="138">
        <f>RES_hhdet_numvin!R33</f>
        <v>0</v>
      </c>
      <c r="S86" s="138">
        <f>RES_hhdet_numvin!S33</f>
        <v>0</v>
      </c>
      <c r="T86" s="138">
        <f>RES_hhdet_numvin!T33</f>
        <v>0</v>
      </c>
      <c r="U86" s="138">
        <f>RES_hhdet_numvin!U33</f>
        <v>0</v>
      </c>
      <c r="V86" s="138">
        <f>RES_hhdet_numvin!V33</f>
        <v>0</v>
      </c>
      <c r="W86" s="138">
        <f>RES_hhdet_numvin!W33</f>
        <v>0</v>
      </c>
      <c r="DA86" s="63"/>
    </row>
    <row r="87" spans="1:105" ht="12" hidden="1" customHeight="1" x14ac:dyDescent="0.25">
      <c r="A87" s="108" t="s">
        <v>52</v>
      </c>
      <c r="B87" s="138">
        <f>RES_hhdet_numvin!B34</f>
        <v>0</v>
      </c>
      <c r="C87" s="138">
        <f>RES_hhdet_numvin!C34</f>
        <v>0</v>
      </c>
      <c r="D87" s="138">
        <f>RES_hhdet_numvin!D34</f>
        <v>0</v>
      </c>
      <c r="E87" s="138">
        <f>RES_hhdet_numvin!E34</f>
        <v>0</v>
      </c>
      <c r="F87" s="138">
        <f>RES_hhdet_numvin!F34</f>
        <v>0</v>
      </c>
      <c r="G87" s="138">
        <f>RES_hhdet_numvin!G34</f>
        <v>0</v>
      </c>
      <c r="H87" s="138">
        <f>RES_hhdet_numvin!H34</f>
        <v>0</v>
      </c>
      <c r="I87" s="138">
        <f>RES_hhdet_numvin!I34</f>
        <v>0</v>
      </c>
      <c r="J87" s="138">
        <f>RES_hhdet_numvin!J34</f>
        <v>0</v>
      </c>
      <c r="K87" s="138">
        <f>RES_hhdet_numvin!K34</f>
        <v>0</v>
      </c>
      <c r="L87" s="138">
        <f>RES_hhdet_numvin!L34</f>
        <v>0</v>
      </c>
      <c r="M87" s="138">
        <f>RES_hhdet_numvin!M34</f>
        <v>0</v>
      </c>
      <c r="N87" s="138">
        <f>RES_hhdet_numvin!N34</f>
        <v>0</v>
      </c>
      <c r="O87" s="138">
        <f>RES_hhdet_numvin!O34</f>
        <v>0</v>
      </c>
      <c r="P87" s="138">
        <f>RES_hhdet_numvin!P34</f>
        <v>0</v>
      </c>
      <c r="Q87" s="138">
        <f>RES_hhdet_numvin!Q34</f>
        <v>0</v>
      </c>
      <c r="R87" s="138">
        <f>RES_hhdet_numvin!R34</f>
        <v>0</v>
      </c>
      <c r="S87" s="138">
        <f>RES_hhdet_numvin!S34</f>
        <v>0</v>
      </c>
      <c r="T87" s="138">
        <f>RES_hhdet_numvin!T34</f>
        <v>0</v>
      </c>
      <c r="U87" s="138">
        <f>RES_hhdet_numvin!U34</f>
        <v>0</v>
      </c>
      <c r="V87" s="138">
        <f>RES_hhdet_numvin!V34</f>
        <v>0</v>
      </c>
      <c r="W87" s="138">
        <f>RES_hhdet_numvin!W34</f>
        <v>0</v>
      </c>
      <c r="DA87" s="63"/>
    </row>
    <row r="88" spans="1:105" ht="12" customHeight="1" x14ac:dyDescent="0.25">
      <c r="A88" s="97" t="s">
        <v>122</v>
      </c>
      <c r="B88" s="138">
        <f>RES_hhdet_numvin!B35</f>
        <v>0</v>
      </c>
      <c r="C88" s="138">
        <f>RES_hhdet_numvin!C35</f>
        <v>0</v>
      </c>
      <c r="D88" s="138">
        <f>RES_hhdet_numvin!D35</f>
        <v>0</v>
      </c>
      <c r="E88" s="138">
        <f>RES_hhdet_numvin!E35</f>
        <v>0</v>
      </c>
      <c r="F88" s="138">
        <f>RES_hhdet_numvin!F35</f>
        <v>0</v>
      </c>
      <c r="G88" s="138">
        <f>RES_hhdet_numvin!G35</f>
        <v>0</v>
      </c>
      <c r="H88" s="138">
        <f>RES_hhdet_numvin!H35</f>
        <v>0</v>
      </c>
      <c r="I88" s="138">
        <f>RES_hhdet_numvin!I35</f>
        <v>0</v>
      </c>
      <c r="J88" s="138">
        <f>RES_hhdet_numvin!J35</f>
        <v>0</v>
      </c>
      <c r="K88" s="138">
        <f>RES_hhdet_numvin!K35</f>
        <v>0</v>
      </c>
      <c r="L88" s="138">
        <f>RES_hhdet_numvin!L35</f>
        <v>0</v>
      </c>
      <c r="M88" s="138">
        <f>RES_hhdet_numvin!M35</f>
        <v>0</v>
      </c>
      <c r="N88" s="138">
        <f>RES_hhdet_numvin!N35</f>
        <v>0</v>
      </c>
      <c r="O88" s="138">
        <f>RES_hhdet_numvin!O35</f>
        <v>0</v>
      </c>
      <c r="P88" s="138">
        <f>RES_hhdet_numvin!P35</f>
        <v>0</v>
      </c>
      <c r="Q88" s="138">
        <f>RES_hhdet_numvin!Q35</f>
        <v>0</v>
      </c>
      <c r="R88" s="138">
        <f>RES_hhdet_numvin!R35</f>
        <v>0</v>
      </c>
      <c r="S88" s="138">
        <f>RES_hhdet_numvin!S35</f>
        <v>0</v>
      </c>
      <c r="T88" s="138">
        <f>RES_hhdet_numvin!T35</f>
        <v>0</v>
      </c>
      <c r="U88" s="138">
        <f>RES_hhdet_numvin!U35</f>
        <v>5</v>
      </c>
      <c r="V88" s="138">
        <f>RES_hhdet_numvin!V35</f>
        <v>0</v>
      </c>
      <c r="W88" s="138">
        <f>RES_hhdet_numvin!W35</f>
        <v>1</v>
      </c>
      <c r="DA88" s="63" t="s">
        <v>1500</v>
      </c>
    </row>
    <row r="89" spans="1:105" ht="12" customHeight="1" x14ac:dyDescent="0.25">
      <c r="A89" s="97" t="s">
        <v>121</v>
      </c>
      <c r="B89" s="138">
        <f>RES_hhdet_numvin!B36</f>
        <v>0</v>
      </c>
      <c r="C89" s="138">
        <f>RES_hhdet_numvin!C36</f>
        <v>0</v>
      </c>
      <c r="D89" s="138">
        <f>RES_hhdet_numvin!D36</f>
        <v>0</v>
      </c>
      <c r="E89" s="138">
        <f>RES_hhdet_numvin!E36</f>
        <v>0</v>
      </c>
      <c r="F89" s="138">
        <f>RES_hhdet_numvin!F36</f>
        <v>0</v>
      </c>
      <c r="G89" s="138">
        <f>RES_hhdet_numvin!G36</f>
        <v>0</v>
      </c>
      <c r="H89" s="138">
        <f>RES_hhdet_numvin!H36</f>
        <v>0</v>
      </c>
      <c r="I89" s="138">
        <f>RES_hhdet_numvin!I36</f>
        <v>0</v>
      </c>
      <c r="J89" s="138">
        <f>RES_hhdet_numvin!J36</f>
        <v>0</v>
      </c>
      <c r="K89" s="138">
        <f>RES_hhdet_numvin!K36</f>
        <v>0</v>
      </c>
      <c r="L89" s="138">
        <f>RES_hhdet_numvin!L36</f>
        <v>0</v>
      </c>
      <c r="M89" s="138">
        <f>RES_hhdet_numvin!M36</f>
        <v>0</v>
      </c>
      <c r="N89" s="138">
        <f>RES_hhdet_numvin!N36</f>
        <v>0</v>
      </c>
      <c r="O89" s="138">
        <f>RES_hhdet_numvin!O36</f>
        <v>0</v>
      </c>
      <c r="P89" s="138">
        <f>RES_hhdet_numvin!P36</f>
        <v>0</v>
      </c>
      <c r="Q89" s="138">
        <f>RES_hhdet_numvin!Q36</f>
        <v>0</v>
      </c>
      <c r="R89" s="138">
        <f>RES_hhdet_numvin!R36</f>
        <v>2</v>
      </c>
      <c r="S89" s="138">
        <f>RES_hhdet_numvin!S36</f>
        <v>2</v>
      </c>
      <c r="T89" s="138">
        <f>RES_hhdet_numvin!T36</f>
        <v>3</v>
      </c>
      <c r="U89" s="138">
        <f>RES_hhdet_numvin!U36</f>
        <v>0</v>
      </c>
      <c r="V89" s="138">
        <f>RES_hhdet_numvin!V36</f>
        <v>2</v>
      </c>
      <c r="W89" s="138">
        <f>RES_hhdet_numvin!W36</f>
        <v>2</v>
      </c>
      <c r="DA89" s="63" t="s">
        <v>1501</v>
      </c>
    </row>
    <row r="90" spans="1:105" ht="12" hidden="1" customHeight="1" x14ac:dyDescent="0.25">
      <c r="A90" s="108" t="s">
        <v>53</v>
      </c>
      <c r="B90" s="138">
        <f>RES_hhdet_numvin!B37</f>
        <v>0</v>
      </c>
      <c r="C90" s="138">
        <f>RES_hhdet_numvin!C37</f>
        <v>0</v>
      </c>
      <c r="D90" s="138">
        <f>RES_hhdet_numvin!D37</f>
        <v>0</v>
      </c>
      <c r="E90" s="138">
        <f>RES_hhdet_numvin!E37</f>
        <v>0</v>
      </c>
      <c r="F90" s="138">
        <f>RES_hhdet_numvin!F37</f>
        <v>0</v>
      </c>
      <c r="G90" s="138">
        <f>RES_hhdet_numvin!G37</f>
        <v>0</v>
      </c>
      <c r="H90" s="138">
        <f>RES_hhdet_numvin!H37</f>
        <v>0</v>
      </c>
      <c r="I90" s="138">
        <f>RES_hhdet_numvin!I37</f>
        <v>0</v>
      </c>
      <c r="J90" s="138">
        <f>RES_hhdet_numvin!J37</f>
        <v>0</v>
      </c>
      <c r="K90" s="138">
        <f>RES_hhdet_numvin!K37</f>
        <v>0</v>
      </c>
      <c r="L90" s="138">
        <f>RES_hhdet_numvin!L37</f>
        <v>0</v>
      </c>
      <c r="M90" s="138">
        <f>RES_hhdet_numvin!M37</f>
        <v>0</v>
      </c>
      <c r="N90" s="138">
        <f>RES_hhdet_numvin!N37</f>
        <v>0</v>
      </c>
      <c r="O90" s="138">
        <f>RES_hhdet_numvin!O37</f>
        <v>0</v>
      </c>
      <c r="P90" s="138">
        <f>RES_hhdet_numvin!P37</f>
        <v>0</v>
      </c>
      <c r="Q90" s="138">
        <f>RES_hhdet_numvin!Q37</f>
        <v>0</v>
      </c>
      <c r="R90" s="138">
        <f>RES_hhdet_numvin!R37</f>
        <v>0</v>
      </c>
      <c r="S90" s="138">
        <f>RES_hhdet_numvin!S37</f>
        <v>0</v>
      </c>
      <c r="T90" s="138">
        <f>RES_hhdet_numvin!T37</f>
        <v>0</v>
      </c>
      <c r="U90" s="138">
        <f>RES_hhdet_numvin!U37</f>
        <v>0</v>
      </c>
      <c r="V90" s="138">
        <f>RES_hhdet_numvin!V37</f>
        <v>0</v>
      </c>
      <c r="W90" s="138">
        <f>RES_hhdet_numvin!W37</f>
        <v>0</v>
      </c>
      <c r="DA90" s="63"/>
    </row>
    <row r="91" spans="1:105" ht="12" hidden="1" customHeight="1" x14ac:dyDescent="0.25">
      <c r="A91" s="103" t="s">
        <v>52</v>
      </c>
      <c r="B91" s="148">
        <f>RES_hhdet_numvin!B38</f>
        <v>0</v>
      </c>
      <c r="C91" s="148">
        <f>RES_hhdet_numvin!C38</f>
        <v>0</v>
      </c>
      <c r="D91" s="148">
        <f>RES_hhdet_numvin!D38</f>
        <v>0</v>
      </c>
      <c r="E91" s="148">
        <f>RES_hhdet_numvin!E38</f>
        <v>0</v>
      </c>
      <c r="F91" s="148">
        <f>RES_hhdet_numvin!F38</f>
        <v>0</v>
      </c>
      <c r="G91" s="148">
        <f>RES_hhdet_numvin!G38</f>
        <v>0</v>
      </c>
      <c r="H91" s="148">
        <f>RES_hhdet_numvin!H38</f>
        <v>0</v>
      </c>
      <c r="I91" s="148">
        <f>RES_hhdet_numvin!I38</f>
        <v>0</v>
      </c>
      <c r="J91" s="148">
        <f>RES_hhdet_numvin!J38</f>
        <v>0</v>
      </c>
      <c r="K91" s="148">
        <f>RES_hhdet_numvin!K38</f>
        <v>0</v>
      </c>
      <c r="L91" s="148">
        <f>RES_hhdet_numvin!L38</f>
        <v>0</v>
      </c>
      <c r="M91" s="148">
        <f>RES_hhdet_numvin!M38</f>
        <v>0</v>
      </c>
      <c r="N91" s="148">
        <f>RES_hhdet_numvin!N38</f>
        <v>0</v>
      </c>
      <c r="O91" s="148">
        <f>RES_hhdet_numvin!O38</f>
        <v>0</v>
      </c>
      <c r="P91" s="148">
        <f>RES_hhdet_numvin!P38</f>
        <v>0</v>
      </c>
      <c r="Q91" s="148">
        <f>RES_hhdet_numvin!Q38</f>
        <v>0</v>
      </c>
      <c r="R91" s="148">
        <f>RES_hhdet_numvin!R38</f>
        <v>0</v>
      </c>
      <c r="S91" s="148">
        <f>RES_hhdet_numvin!S38</f>
        <v>0</v>
      </c>
      <c r="T91" s="148">
        <f>RES_hhdet_numvin!T38</f>
        <v>0</v>
      </c>
      <c r="U91" s="148">
        <f>RES_hhdet_numvin!U38</f>
        <v>0</v>
      </c>
      <c r="V91" s="148">
        <f>RES_hhdet_numvin!V38</f>
        <v>0</v>
      </c>
      <c r="W91" s="148">
        <f>RES_hhdet_numvin!W38</f>
        <v>0</v>
      </c>
      <c r="DA91" s="132"/>
    </row>
    <row r="92" spans="1:105" ht="12" customHeight="1" x14ac:dyDescent="0.25">
      <c r="A92" s="125" t="s">
        <v>54</v>
      </c>
      <c r="B92" s="150">
        <f>RES_hhdet_numvin!B39</f>
        <v>0</v>
      </c>
      <c r="C92" s="150">
        <f>RES_hhdet_numvin!C39</f>
        <v>0</v>
      </c>
      <c r="D92" s="150">
        <f>RES_hhdet_numvin!D39</f>
        <v>0</v>
      </c>
      <c r="E92" s="150">
        <f>RES_hhdet_numvin!E39</f>
        <v>0</v>
      </c>
      <c r="F92" s="150">
        <f>RES_hhdet_numvin!F39</f>
        <v>0</v>
      </c>
      <c r="G92" s="150">
        <f>RES_hhdet_numvin!G39</f>
        <v>0</v>
      </c>
      <c r="H92" s="150">
        <f>RES_hhdet_numvin!H39</f>
        <v>0</v>
      </c>
      <c r="I92" s="150">
        <f>RES_hhdet_numvin!I39</f>
        <v>0</v>
      </c>
      <c r="J92" s="150">
        <f>RES_hhdet_numvin!J39</f>
        <v>0</v>
      </c>
      <c r="K92" s="150">
        <f>RES_hhdet_numvin!K39</f>
        <v>0</v>
      </c>
      <c r="L92" s="150">
        <f>RES_hhdet_numvin!L39</f>
        <v>0</v>
      </c>
      <c r="M92" s="150">
        <f>RES_hhdet_numvin!M39</f>
        <v>0</v>
      </c>
      <c r="N92" s="150">
        <f>RES_hhdet_numvin!N39</f>
        <v>0</v>
      </c>
      <c r="O92" s="150">
        <f>RES_hhdet_numvin!O39</f>
        <v>0</v>
      </c>
      <c r="P92" s="150">
        <f>RES_hhdet_numvin!P39</f>
        <v>0</v>
      </c>
      <c r="Q92" s="150">
        <f>RES_hhdet_numvin!Q39</f>
        <v>0</v>
      </c>
      <c r="R92" s="150">
        <f>RES_hhdet_numvin!R39</f>
        <v>0</v>
      </c>
      <c r="S92" s="150">
        <f>RES_hhdet_numvin!S39</f>
        <v>0</v>
      </c>
      <c r="T92" s="150">
        <f>RES_hhdet_numvin!T39</f>
        <v>0</v>
      </c>
      <c r="U92" s="150">
        <f>RES_hhdet_numvin!U39</f>
        <v>0</v>
      </c>
      <c r="V92" s="150">
        <f>RES_hhdet_numvin!V39</f>
        <v>0</v>
      </c>
      <c r="W92" s="150">
        <f>RES_hhdet_numvin!W39</f>
        <v>0</v>
      </c>
      <c r="DA92" s="134"/>
    </row>
    <row r="93" spans="1:105" ht="12" customHeight="1" x14ac:dyDescent="0.25">
      <c r="A93" s="97" t="s">
        <v>50</v>
      </c>
      <c r="B93" s="138">
        <f>RES_hhdet_numvin!B40</f>
        <v>0</v>
      </c>
      <c r="C93" s="138">
        <f>RES_hhdet_numvin!C40</f>
        <v>0</v>
      </c>
      <c r="D93" s="138">
        <f>RES_hhdet_numvin!D40</f>
        <v>0</v>
      </c>
      <c r="E93" s="138">
        <f>RES_hhdet_numvin!E40</f>
        <v>0</v>
      </c>
      <c r="F93" s="138">
        <f>RES_hhdet_numvin!F40</f>
        <v>0</v>
      </c>
      <c r="G93" s="138">
        <f>RES_hhdet_numvin!G40</f>
        <v>0</v>
      </c>
      <c r="H93" s="138">
        <f>RES_hhdet_numvin!H40</f>
        <v>0</v>
      </c>
      <c r="I93" s="138">
        <f>RES_hhdet_numvin!I40</f>
        <v>0</v>
      </c>
      <c r="J93" s="138">
        <f>RES_hhdet_numvin!J40</f>
        <v>0</v>
      </c>
      <c r="K93" s="138">
        <f>RES_hhdet_numvin!K40</f>
        <v>0</v>
      </c>
      <c r="L93" s="138">
        <f>RES_hhdet_numvin!L40</f>
        <v>0</v>
      </c>
      <c r="M93" s="138">
        <f>RES_hhdet_numvin!M40</f>
        <v>0</v>
      </c>
      <c r="N93" s="138">
        <f>RES_hhdet_numvin!N40</f>
        <v>0</v>
      </c>
      <c r="O93" s="138">
        <f>RES_hhdet_numvin!O40</f>
        <v>0</v>
      </c>
      <c r="P93" s="138">
        <f>RES_hhdet_numvin!P40</f>
        <v>0</v>
      </c>
      <c r="Q93" s="138">
        <f>RES_hhdet_numvin!Q40</f>
        <v>0</v>
      </c>
      <c r="R93" s="138">
        <f>RES_hhdet_numvin!R40</f>
        <v>0</v>
      </c>
      <c r="S93" s="138">
        <f>RES_hhdet_numvin!S40</f>
        <v>0</v>
      </c>
      <c r="T93" s="138">
        <f>RES_hhdet_numvin!T40</f>
        <v>0</v>
      </c>
      <c r="U93" s="138">
        <f>RES_hhdet_numvin!U40</f>
        <v>0</v>
      </c>
      <c r="V93" s="138">
        <f>RES_hhdet_numvin!V40</f>
        <v>0</v>
      </c>
      <c r="W93" s="138">
        <f>RES_hhdet_numvin!W40</f>
        <v>0</v>
      </c>
      <c r="DA93" s="63" t="s">
        <v>1502</v>
      </c>
    </row>
    <row r="94" spans="1:105" ht="12" customHeight="1" x14ac:dyDescent="0.25">
      <c r="A94" s="109" t="s">
        <v>120</v>
      </c>
      <c r="B94" s="39">
        <f>RES_hhdet_numvin!B41</f>
        <v>0</v>
      </c>
      <c r="C94" s="39">
        <f>RES_hhdet_numvin!C41</f>
        <v>0</v>
      </c>
      <c r="D94" s="39">
        <f>RES_hhdet_numvin!D41</f>
        <v>0</v>
      </c>
      <c r="E94" s="39">
        <f>RES_hhdet_numvin!E41</f>
        <v>0</v>
      </c>
      <c r="F94" s="39">
        <f>RES_hhdet_numvin!F41</f>
        <v>0</v>
      </c>
      <c r="G94" s="39">
        <f>RES_hhdet_numvin!G41</f>
        <v>0</v>
      </c>
      <c r="H94" s="39">
        <f>RES_hhdet_numvin!H41</f>
        <v>0</v>
      </c>
      <c r="I94" s="39">
        <f>RES_hhdet_numvin!I41</f>
        <v>0</v>
      </c>
      <c r="J94" s="39">
        <f>RES_hhdet_numvin!J41</f>
        <v>0</v>
      </c>
      <c r="K94" s="39">
        <f>RES_hhdet_numvin!K41</f>
        <v>0</v>
      </c>
      <c r="L94" s="39">
        <f>RES_hhdet_numvin!L41</f>
        <v>0</v>
      </c>
      <c r="M94" s="39">
        <f>RES_hhdet_numvin!M41</f>
        <v>0</v>
      </c>
      <c r="N94" s="39">
        <f>RES_hhdet_numvin!N41</f>
        <v>0</v>
      </c>
      <c r="O94" s="39">
        <f>RES_hhdet_numvin!O41</f>
        <v>0</v>
      </c>
      <c r="P94" s="39">
        <f>RES_hhdet_numvin!P41</f>
        <v>0</v>
      </c>
      <c r="Q94" s="39">
        <f>RES_hhdet_numvin!Q41</f>
        <v>0</v>
      </c>
      <c r="R94" s="39">
        <f>RES_hhdet_numvin!R41</f>
        <v>2</v>
      </c>
      <c r="S94" s="39">
        <f>RES_hhdet_numvin!S41</f>
        <v>2</v>
      </c>
      <c r="T94" s="39">
        <f>RES_hhdet_numvin!T41</f>
        <v>2</v>
      </c>
      <c r="U94" s="39">
        <f>RES_hhdet_numvin!U41</f>
        <v>5</v>
      </c>
      <c r="V94" s="39">
        <f>RES_hhdet_numvin!V41</f>
        <v>3</v>
      </c>
      <c r="W94" s="39">
        <f>RES_hhdet_numvin!W41</f>
        <v>3</v>
      </c>
      <c r="DA94" s="60" t="s">
        <v>1503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2.1667493030338236</v>
      </c>
      <c r="C98" s="117">
        <f t="shared" si="12"/>
        <v>1.8317207885862257</v>
      </c>
      <c r="D98" s="117">
        <f t="shared" si="12"/>
        <v>0.86381633325567098</v>
      </c>
      <c r="E98" s="117">
        <f t="shared" si="12"/>
        <v>0.49198818392623073</v>
      </c>
      <c r="F98" s="117">
        <f t="shared" si="12"/>
        <v>0.94161824509330727</v>
      </c>
      <c r="G98" s="117">
        <f t="shared" si="12"/>
        <v>1.3526333206787251</v>
      </c>
      <c r="H98" s="117">
        <f t="shared" si="12"/>
        <v>1.2686089636907742</v>
      </c>
      <c r="I98" s="117">
        <f t="shared" si="12"/>
        <v>0.42962355341664316</v>
      </c>
      <c r="J98" s="117">
        <f t="shared" si="12"/>
        <v>0.38750252236332416</v>
      </c>
      <c r="K98" s="117">
        <f t="shared" si="12"/>
        <v>0.36114112497870859</v>
      </c>
      <c r="L98" s="117">
        <f t="shared" si="12"/>
        <v>0.71031008175946708</v>
      </c>
      <c r="M98" s="117">
        <f t="shared" si="12"/>
        <v>8.1287772223909441E-2</v>
      </c>
      <c r="N98" s="117">
        <f t="shared" si="12"/>
        <v>2.7279146481792048E-2</v>
      </c>
      <c r="O98" s="117">
        <f t="shared" si="12"/>
        <v>2.7319936368581099E-2</v>
      </c>
      <c r="P98" s="117">
        <f t="shared" si="12"/>
        <v>4.5202853787867821E-2</v>
      </c>
      <c r="Q98" s="117">
        <f t="shared" si="12"/>
        <v>9.873812407331066E-2</v>
      </c>
      <c r="R98" s="117">
        <f t="shared" ref="R98:V98" si="13">R99+R102+R104+R113</f>
        <v>8.1397182675549323E-2</v>
      </c>
      <c r="S98" s="117">
        <f t="shared" si="13"/>
        <v>6.5222777125328493E-2</v>
      </c>
      <c r="T98" s="117">
        <f t="shared" si="13"/>
        <v>8.2186608632472319E-2</v>
      </c>
      <c r="U98" s="117">
        <f t="shared" si="13"/>
        <v>0.14712172622823042</v>
      </c>
      <c r="V98" s="117">
        <f t="shared" si="13"/>
        <v>1.5068605456354252E-2</v>
      </c>
      <c r="W98" s="117">
        <f t="shared" ref="W98" si="14">W99+W102+W104+W113</f>
        <v>3.3536520478750678E-2</v>
      </c>
      <c r="DA98" s="129" t="s">
        <v>1591</v>
      </c>
    </row>
    <row r="99" spans="1:105" ht="12" customHeight="1" x14ac:dyDescent="0.25">
      <c r="A99" s="121" t="s">
        <v>57</v>
      </c>
      <c r="B99" s="122">
        <f t="shared" ref="B99:Q99" si="15">SUM(B100:B101)</f>
        <v>1.9864419786940655</v>
      </c>
      <c r="C99" s="122">
        <f t="shared" si="15"/>
        <v>1.6925715329803939</v>
      </c>
      <c r="D99" s="122">
        <f t="shared" si="15"/>
        <v>0.76802691428099268</v>
      </c>
      <c r="E99" s="122">
        <f t="shared" si="15"/>
        <v>0.42088808887824636</v>
      </c>
      <c r="F99" s="122">
        <f t="shared" si="15"/>
        <v>0.8714963280466077</v>
      </c>
      <c r="G99" s="122">
        <f t="shared" si="15"/>
        <v>1.2818495658263147</v>
      </c>
      <c r="H99" s="122">
        <f t="shared" si="15"/>
        <v>1.2048506456258521</v>
      </c>
      <c r="I99" s="122">
        <f t="shared" si="15"/>
        <v>0.38672693449601919</v>
      </c>
      <c r="J99" s="122">
        <f t="shared" si="15"/>
        <v>0.35425536249397171</v>
      </c>
      <c r="K99" s="122">
        <f t="shared" si="15"/>
        <v>0.33233323938117804</v>
      </c>
      <c r="L99" s="122">
        <f t="shared" si="15"/>
        <v>0.68708475258185742</v>
      </c>
      <c r="M99" s="122">
        <f t="shared" si="15"/>
        <v>6.2190129954699032E-2</v>
      </c>
      <c r="N99" s="122">
        <f t="shared" si="15"/>
        <v>1.2218965043254568E-2</v>
      </c>
      <c r="O99" s="122">
        <f t="shared" si="15"/>
        <v>1.3360822424877801E-2</v>
      </c>
      <c r="P99" s="122">
        <f t="shared" si="15"/>
        <v>3.1166148510232101E-2</v>
      </c>
      <c r="Q99" s="122">
        <f t="shared" si="15"/>
        <v>9.2369019449789355E-2</v>
      </c>
      <c r="R99" s="122">
        <f t="shared" ref="R99:V99" si="16">SUM(R100:R101)</f>
        <v>7.4541935811203816E-2</v>
      </c>
      <c r="S99" s="122">
        <f t="shared" si="16"/>
        <v>5.7919145024874621E-2</v>
      </c>
      <c r="T99" s="122">
        <f t="shared" si="16"/>
        <v>7.3497202832742553E-2</v>
      </c>
      <c r="U99" s="122">
        <f t="shared" si="16"/>
        <v>0.13701523663661042</v>
      </c>
      <c r="V99" s="122">
        <f t="shared" si="16"/>
        <v>1.0019443029233804E-2</v>
      </c>
      <c r="W99" s="122">
        <f t="shared" ref="W99" si="17">SUM(W100:W101)</f>
        <v>3.1190307615451721E-2</v>
      </c>
      <c r="DA99" s="130" t="s">
        <v>1592</v>
      </c>
    </row>
    <row r="100" spans="1:105" ht="12" customHeight="1" x14ac:dyDescent="0.25">
      <c r="A100" s="97" t="s">
        <v>74</v>
      </c>
      <c r="B100" s="98">
        <v>1.9626933886909055</v>
      </c>
      <c r="C100" s="98">
        <v>1.6727460086553174</v>
      </c>
      <c r="D100" s="98">
        <v>0.7592044175278847</v>
      </c>
      <c r="E100" s="98">
        <v>0.41626169983955463</v>
      </c>
      <c r="F100" s="98">
        <v>0.86179437194687791</v>
      </c>
      <c r="G100" s="98">
        <v>1.2678664603947629</v>
      </c>
      <c r="H100" s="98">
        <v>1.1921576883929106</v>
      </c>
      <c r="I100" s="98">
        <v>0.38261995267499183</v>
      </c>
      <c r="J100" s="98">
        <v>0.35052803885498207</v>
      </c>
      <c r="K100" s="98">
        <v>0.32890063291633531</v>
      </c>
      <c r="L100" s="98">
        <v>0.68012802140059181</v>
      </c>
      <c r="M100" s="98">
        <v>6.1564918314703232E-2</v>
      </c>
      <c r="N100" s="98">
        <v>1.2085602369351356E-2</v>
      </c>
      <c r="O100" s="98">
        <v>1.3184293493837653E-2</v>
      </c>
      <c r="P100" s="98">
        <v>3.0753797649756331E-2</v>
      </c>
      <c r="Q100" s="98">
        <v>9.1172255660647808E-2</v>
      </c>
      <c r="R100" s="98">
        <v>7.3574089997133704E-2</v>
      </c>
      <c r="S100" s="98">
        <v>5.7170153816757371E-2</v>
      </c>
      <c r="T100" s="98">
        <v>7.253272188783795E-2</v>
      </c>
      <c r="U100" s="98">
        <v>0.13517722365529763</v>
      </c>
      <c r="V100" s="98">
        <v>9.888220120378266E-3</v>
      </c>
      <c r="W100" s="98">
        <v>3.0772905321486542E-2</v>
      </c>
      <c r="DA100" s="63" t="s">
        <v>1593</v>
      </c>
    </row>
    <row r="101" spans="1:105" ht="12" customHeight="1" x14ac:dyDescent="0.25">
      <c r="A101" s="97" t="s">
        <v>53</v>
      </c>
      <c r="B101" s="98">
        <v>2.3748590003159958E-2</v>
      </c>
      <c r="C101" s="98">
        <v>1.9825524325076491E-2</v>
      </c>
      <c r="D101" s="98">
        <v>8.8224967531079779E-3</v>
      </c>
      <c r="E101" s="98">
        <v>4.6263890386917007E-3</v>
      </c>
      <c r="F101" s="98">
        <v>9.7019560997297898E-3</v>
      </c>
      <c r="G101" s="98">
        <v>1.3983105431551872E-2</v>
      </c>
      <c r="H101" s="98">
        <v>1.2692957232941582E-2</v>
      </c>
      <c r="I101" s="98">
        <v>4.1069818210273659E-3</v>
      </c>
      <c r="J101" s="98">
        <v>3.7273236389896518E-3</v>
      </c>
      <c r="K101" s="98">
        <v>3.4326064648427315E-3</v>
      </c>
      <c r="L101" s="98">
        <v>6.9567311812655571E-3</v>
      </c>
      <c r="M101" s="98">
        <v>6.2521163999579668E-4</v>
      </c>
      <c r="N101" s="98">
        <v>1.3336267390321314E-4</v>
      </c>
      <c r="O101" s="98">
        <v>1.7652893104014888E-4</v>
      </c>
      <c r="P101" s="98">
        <v>4.1235086047577046E-4</v>
      </c>
      <c r="Q101" s="98">
        <v>1.1967637891415425E-3</v>
      </c>
      <c r="R101" s="98">
        <v>9.6784581407010543E-4</v>
      </c>
      <c r="S101" s="98">
        <v>7.4899120811724659E-4</v>
      </c>
      <c r="T101" s="98">
        <v>9.6448094490460224E-4</v>
      </c>
      <c r="U101" s="98">
        <v>1.8380129813127843E-3</v>
      </c>
      <c r="V101" s="98">
        <v>1.3122290885553831E-4</v>
      </c>
      <c r="W101" s="98">
        <v>4.1740229396517917E-4</v>
      </c>
      <c r="DA101" s="63" t="s">
        <v>1594</v>
      </c>
    </row>
    <row r="102" spans="1:105" ht="12" customHeight="1" x14ac:dyDescent="0.25">
      <c r="A102" s="121" t="s">
        <v>92</v>
      </c>
      <c r="B102" s="122">
        <f t="shared" ref="B102:W102" si="18">B103</f>
        <v>2.4099550637168895E-3</v>
      </c>
      <c r="C102" s="122">
        <f t="shared" si="18"/>
        <v>2.4095699044651515E-3</v>
      </c>
      <c r="D102" s="122">
        <f t="shared" si="18"/>
        <v>2.5009583881137843E-3</v>
      </c>
      <c r="E102" s="122">
        <f t="shared" si="18"/>
        <v>4.3557186792139964E-3</v>
      </c>
      <c r="F102" s="122">
        <f t="shared" si="18"/>
        <v>1.4402117359758912E-3</v>
      </c>
      <c r="G102" s="122">
        <f t="shared" si="18"/>
        <v>1.3011228497802711E-3</v>
      </c>
      <c r="H102" s="122">
        <f t="shared" si="18"/>
        <v>1.1613972424596073E-3</v>
      </c>
      <c r="I102" s="122">
        <f t="shared" si="18"/>
        <v>3.5231835585325665E-4</v>
      </c>
      <c r="J102" s="122">
        <f t="shared" si="18"/>
        <v>2.5762930531835637E-4</v>
      </c>
      <c r="K102" s="122">
        <f t="shared" si="18"/>
        <v>6.6744511903915371E-5</v>
      </c>
      <c r="L102" s="122">
        <f t="shared" si="18"/>
        <v>0</v>
      </c>
      <c r="M102" s="122">
        <f t="shared" si="18"/>
        <v>0</v>
      </c>
      <c r="N102" s="122">
        <f t="shared" si="18"/>
        <v>1.2759371374288878E-4</v>
      </c>
      <c r="O102" s="122">
        <f t="shared" si="18"/>
        <v>4.3677400685869381E-4</v>
      </c>
      <c r="P102" s="122">
        <f t="shared" si="18"/>
        <v>5.8354161506248762E-4</v>
      </c>
      <c r="Q102" s="122">
        <f t="shared" si="18"/>
        <v>4.7615606593873482E-4</v>
      </c>
      <c r="R102" s="122">
        <f t="shared" si="18"/>
        <v>4.7691766954145314E-4</v>
      </c>
      <c r="S102" s="122">
        <f t="shared" si="18"/>
        <v>4.5404165763211524E-4</v>
      </c>
      <c r="T102" s="122">
        <f t="shared" si="18"/>
        <v>5.2556564887674322E-4</v>
      </c>
      <c r="U102" s="122">
        <f t="shared" si="18"/>
        <v>5.2910760791927201E-4</v>
      </c>
      <c r="V102" s="122">
        <f t="shared" si="18"/>
        <v>3.7290049558068029E-4</v>
      </c>
      <c r="W102" s="122">
        <f t="shared" si="18"/>
        <v>1.3590269669899927E-4</v>
      </c>
      <c r="DA102" s="130" t="s">
        <v>1595</v>
      </c>
    </row>
    <row r="103" spans="1:105" ht="12" customHeight="1" x14ac:dyDescent="0.25">
      <c r="A103" s="97" t="s">
        <v>53</v>
      </c>
      <c r="B103" s="98">
        <v>2.4099550637168895E-3</v>
      </c>
      <c r="C103" s="98">
        <v>2.4095699044651515E-3</v>
      </c>
      <c r="D103" s="98">
        <v>2.5009583881137843E-3</v>
      </c>
      <c r="E103" s="98">
        <v>4.3557186792139964E-3</v>
      </c>
      <c r="F103" s="98">
        <v>1.4402117359758912E-3</v>
      </c>
      <c r="G103" s="98">
        <v>1.3011228497802711E-3</v>
      </c>
      <c r="H103" s="98">
        <v>1.1613972424596073E-3</v>
      </c>
      <c r="I103" s="98">
        <v>3.5231835585325665E-4</v>
      </c>
      <c r="J103" s="98">
        <v>2.5762930531835637E-4</v>
      </c>
      <c r="K103" s="98">
        <v>6.6744511903915371E-5</v>
      </c>
      <c r="L103" s="98">
        <v>0</v>
      </c>
      <c r="M103" s="98">
        <v>0</v>
      </c>
      <c r="N103" s="98">
        <v>1.2759371374288878E-4</v>
      </c>
      <c r="O103" s="98">
        <v>4.3677400685869381E-4</v>
      </c>
      <c r="P103" s="98">
        <v>5.8354161506248762E-4</v>
      </c>
      <c r="Q103" s="98">
        <v>4.7615606593873482E-4</v>
      </c>
      <c r="R103" s="98">
        <v>4.7691766954145314E-4</v>
      </c>
      <c r="S103" s="98">
        <v>4.5404165763211524E-4</v>
      </c>
      <c r="T103" s="98">
        <v>5.2556564887674322E-4</v>
      </c>
      <c r="U103" s="98">
        <v>5.2910760791927201E-4</v>
      </c>
      <c r="V103" s="98">
        <v>3.7290049558068029E-4</v>
      </c>
      <c r="W103" s="98">
        <v>1.3590269669899927E-4</v>
      </c>
      <c r="DA103" s="63" t="s">
        <v>1596</v>
      </c>
    </row>
    <row r="104" spans="1:105" ht="12" customHeight="1" x14ac:dyDescent="0.25">
      <c r="A104" s="121" t="s">
        <v>55</v>
      </c>
      <c r="B104" s="122">
        <v>0.11990993049081142</v>
      </c>
      <c r="C104" s="122">
        <v>8.825032626314408E-2</v>
      </c>
      <c r="D104" s="122">
        <v>6.4193824655882886E-2</v>
      </c>
      <c r="E104" s="122">
        <v>4.7222930026856617E-2</v>
      </c>
      <c r="F104" s="122">
        <v>4.6607303864709834E-2</v>
      </c>
      <c r="G104" s="122">
        <v>4.50839242232439E-2</v>
      </c>
      <c r="H104" s="122">
        <v>4.000010929110713E-2</v>
      </c>
      <c r="I104" s="122">
        <v>2.8966061522843697E-2</v>
      </c>
      <c r="J104" s="122">
        <v>2.1962712023892963E-2</v>
      </c>
      <c r="K104" s="122">
        <v>1.7476882617351214E-2</v>
      </c>
      <c r="L104" s="122">
        <v>1.4709306201563122E-2</v>
      </c>
      <c r="M104" s="122">
        <v>1.2283555635593997E-2</v>
      </c>
      <c r="N104" s="122">
        <v>8.9944864664837573E-3</v>
      </c>
      <c r="O104" s="122">
        <v>8.8708043283064735E-3</v>
      </c>
      <c r="P104" s="122">
        <v>9.3325674036709889E-3</v>
      </c>
      <c r="Q104" s="122">
        <v>3.874902642548376E-3</v>
      </c>
      <c r="R104" s="122">
        <v>4.1755765694603351E-3</v>
      </c>
      <c r="S104" s="122">
        <v>4.7225577918991301E-3</v>
      </c>
      <c r="T104" s="122">
        <v>5.4807452138108236E-3</v>
      </c>
      <c r="U104" s="122">
        <v>6.3683597976581813E-3</v>
      </c>
      <c r="V104" s="122">
        <v>3.5533468535943417E-3</v>
      </c>
      <c r="W104" s="122">
        <v>1.7339061235989296E-3</v>
      </c>
      <c r="DA104" s="130" t="s">
        <v>1597</v>
      </c>
    </row>
    <row r="105" spans="1:105" ht="12" customHeight="1" x14ac:dyDescent="0.25">
      <c r="A105" s="97" t="s">
        <v>141</v>
      </c>
      <c r="B105" s="98">
        <v>1.5948346533512962E-2</v>
      </c>
      <c r="C105" s="98">
        <v>1.134307657296188E-2</v>
      </c>
      <c r="D105" s="98">
        <v>4.2407101791489682E-3</v>
      </c>
      <c r="E105" s="98">
        <v>1.644160468616042E-3</v>
      </c>
      <c r="F105" s="98">
        <v>3.3213355993134447E-3</v>
      </c>
      <c r="G105" s="98">
        <v>5.6816652031717683E-3</v>
      </c>
      <c r="H105" s="98">
        <v>5.5597307317043774E-3</v>
      </c>
      <c r="I105" s="98">
        <v>1.4975434596305967E-3</v>
      </c>
      <c r="J105" s="98">
        <v>1.0316699436739986E-3</v>
      </c>
      <c r="K105" s="98">
        <v>2.1307795696444156E-3</v>
      </c>
      <c r="L105" s="98">
        <v>1.9394126739186827E-3</v>
      </c>
      <c r="M105" s="98">
        <v>4.0448289974226264E-4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DA105" s="63" t="s">
        <v>1598</v>
      </c>
    </row>
    <row r="106" spans="1:105" ht="12" customHeight="1" x14ac:dyDescent="0.25">
      <c r="A106" s="97" t="s">
        <v>140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1599</v>
      </c>
    </row>
    <row r="107" spans="1:105" ht="12" customHeight="1" x14ac:dyDescent="0.25">
      <c r="A107" s="100" t="s">
        <v>50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1600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1601</v>
      </c>
    </row>
    <row r="109" spans="1:105" ht="12" customHeight="1" x14ac:dyDescent="0.25">
      <c r="A109" s="106" t="s">
        <v>122</v>
      </c>
      <c r="B109" s="101">
        <v>0.10396158395729846</v>
      </c>
      <c r="C109" s="101">
        <v>7.69072496901822E-2</v>
      </c>
      <c r="D109" s="101">
        <v>5.9953114476733911E-2</v>
      </c>
      <c r="E109" s="101">
        <v>4.5578769558240577E-2</v>
      </c>
      <c r="F109" s="101">
        <v>4.2596484588796349E-2</v>
      </c>
      <c r="G109" s="101">
        <v>3.6983085114084921E-2</v>
      </c>
      <c r="H109" s="101">
        <v>3.0890376002789925E-2</v>
      </c>
      <c r="I109" s="101">
        <v>2.3998425185627125E-2</v>
      </c>
      <c r="J109" s="101">
        <v>1.8179190730026627E-2</v>
      </c>
      <c r="K109" s="101">
        <v>1.3249782943110106E-2</v>
      </c>
      <c r="L109" s="101">
        <v>1.096917038610396E-2</v>
      </c>
      <c r="M109" s="101">
        <v>1.0139341606915726E-2</v>
      </c>
      <c r="N109" s="101">
        <v>6.3908190444433716E-3</v>
      </c>
      <c r="O109" s="101">
        <v>4.8687590064438943E-3</v>
      </c>
      <c r="P109" s="101">
        <v>5.2016718686281604E-3</v>
      </c>
      <c r="Q109" s="101">
        <v>2.3021555313681393E-3</v>
      </c>
      <c r="R109" s="101">
        <v>2.3201515425695916E-3</v>
      </c>
      <c r="S109" s="101">
        <v>2.3684704933644336E-3</v>
      </c>
      <c r="T109" s="101">
        <v>2.4199528514363103E-3</v>
      </c>
      <c r="U109" s="101">
        <v>3.625773549020524E-3</v>
      </c>
      <c r="V109" s="101">
        <v>1.889794413574004E-3</v>
      </c>
      <c r="W109" s="101">
        <v>6.520225957037817E-4</v>
      </c>
      <c r="DA109" s="131" t="s">
        <v>1602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6.89483676600038E-4</v>
      </c>
      <c r="G110" s="104">
        <v>2.4191739059872116E-3</v>
      </c>
      <c r="H110" s="104">
        <v>3.5500025566128314E-3</v>
      </c>
      <c r="I110" s="104">
        <v>3.4700928775859745E-3</v>
      </c>
      <c r="J110" s="104">
        <v>2.7518513501923365E-3</v>
      </c>
      <c r="K110" s="104">
        <v>2.0963201045966938E-3</v>
      </c>
      <c r="L110" s="104">
        <v>1.8007231415404787E-3</v>
      </c>
      <c r="M110" s="104">
        <v>1.7397311289360094E-3</v>
      </c>
      <c r="N110" s="104">
        <v>2.6036674220403849E-3</v>
      </c>
      <c r="O110" s="104">
        <v>4.0020453218625792E-3</v>
      </c>
      <c r="P110" s="104">
        <v>4.1308955350428276E-3</v>
      </c>
      <c r="Q110" s="104">
        <v>1.5727471111802367E-3</v>
      </c>
      <c r="R110" s="104">
        <v>1.8554250268907439E-3</v>
      </c>
      <c r="S110" s="104">
        <v>2.3540872985346965E-3</v>
      </c>
      <c r="T110" s="104">
        <v>3.0607923623745138E-3</v>
      </c>
      <c r="U110" s="104">
        <v>2.7425862486376578E-3</v>
      </c>
      <c r="V110" s="104">
        <v>1.6635524400203377E-3</v>
      </c>
      <c r="W110" s="104">
        <v>1.0818835278951478E-3</v>
      </c>
      <c r="DA110" s="132" t="s">
        <v>1603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4.0952400810962384E-4</v>
      </c>
      <c r="G111" s="98">
        <v>1.4332399625746398E-3</v>
      </c>
      <c r="H111" s="98">
        <v>2.0592868483292667E-3</v>
      </c>
      <c r="I111" s="98">
        <v>2.0367355965154369E-3</v>
      </c>
      <c r="J111" s="98">
        <v>1.6120606641085219E-3</v>
      </c>
      <c r="K111" s="98">
        <v>1.1666580557631793E-3</v>
      </c>
      <c r="L111" s="98">
        <v>9.7736286045084194E-4</v>
      </c>
      <c r="M111" s="98">
        <v>1.0033980210835511E-3</v>
      </c>
      <c r="N111" s="98">
        <v>1.4062103089143856E-3</v>
      </c>
      <c r="O111" s="98">
        <v>2.4720278222673899E-3</v>
      </c>
      <c r="P111" s="98">
        <v>2.7254283629034449E-3</v>
      </c>
      <c r="Q111" s="98">
        <v>7.9071269437686704E-4</v>
      </c>
      <c r="R111" s="98">
        <v>9.1588227655381503E-4</v>
      </c>
      <c r="S111" s="98">
        <v>1.1576516857674146E-3</v>
      </c>
      <c r="T111" s="98">
        <v>1.6828138143185644E-3</v>
      </c>
      <c r="U111" s="98">
        <v>1.4863534017422215E-3</v>
      </c>
      <c r="V111" s="98">
        <v>9.0044285432733988E-4</v>
      </c>
      <c r="W111" s="98">
        <v>6.0655434729326482E-4</v>
      </c>
      <c r="DA111" s="63" t="s">
        <v>1604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2.7995966849041421E-4</v>
      </c>
      <c r="G112" s="98">
        <v>9.8593394341257206E-4</v>
      </c>
      <c r="H112" s="98">
        <v>1.4907157082835649E-3</v>
      </c>
      <c r="I112" s="98">
        <v>1.4333572810705378E-3</v>
      </c>
      <c r="J112" s="98">
        <v>1.1397906860838147E-3</v>
      </c>
      <c r="K112" s="98">
        <v>9.2966204883351432E-4</v>
      </c>
      <c r="L112" s="98">
        <v>8.2336028108963679E-4</v>
      </c>
      <c r="M112" s="98">
        <v>7.3633310785245845E-4</v>
      </c>
      <c r="N112" s="98">
        <v>1.1974571131259993E-3</v>
      </c>
      <c r="O112" s="98">
        <v>1.5300174995951888E-3</v>
      </c>
      <c r="P112" s="98">
        <v>1.4054671721393827E-3</v>
      </c>
      <c r="Q112" s="98">
        <v>7.8203441680336973E-4</v>
      </c>
      <c r="R112" s="98">
        <v>9.395427503369289E-4</v>
      </c>
      <c r="S112" s="98">
        <v>1.1964356127672818E-3</v>
      </c>
      <c r="T112" s="98">
        <v>1.3779785480559491E-3</v>
      </c>
      <c r="U112" s="98">
        <v>1.2562328468954363E-3</v>
      </c>
      <c r="V112" s="98">
        <v>7.6310958569299778E-4</v>
      </c>
      <c r="W112" s="98">
        <v>4.7532918060188287E-4</v>
      </c>
      <c r="DA112" s="63" t="s">
        <v>1605</v>
      </c>
    </row>
    <row r="113" spans="1:105" ht="12" customHeight="1" x14ac:dyDescent="0.25">
      <c r="A113" s="121" t="s">
        <v>54</v>
      </c>
      <c r="B113" s="122">
        <v>5.7987438785229578E-2</v>
      </c>
      <c r="C113" s="122">
        <v>4.8489359438222711E-2</v>
      </c>
      <c r="D113" s="122">
        <v>2.9094635930681588E-2</v>
      </c>
      <c r="E113" s="122">
        <v>1.9521446341913776E-2</v>
      </c>
      <c r="F113" s="122">
        <v>2.2074401446013969E-2</v>
      </c>
      <c r="G113" s="122">
        <v>2.4398707779386145E-2</v>
      </c>
      <c r="H113" s="122">
        <v>2.2596811531355496E-2</v>
      </c>
      <c r="I113" s="122">
        <v>1.3578239041927037E-2</v>
      </c>
      <c r="J113" s="122">
        <v>1.1026818540141165E-2</v>
      </c>
      <c r="K113" s="122">
        <v>1.1264258468275442E-2</v>
      </c>
      <c r="L113" s="122">
        <v>8.5160229760465403E-3</v>
      </c>
      <c r="M113" s="122">
        <v>6.8140866336164063E-3</v>
      </c>
      <c r="N113" s="122">
        <v>5.9381012583108314E-3</v>
      </c>
      <c r="O113" s="122">
        <v>4.6515356085381323E-3</v>
      </c>
      <c r="P113" s="122">
        <v>4.1205962589022441E-3</v>
      </c>
      <c r="Q113" s="122">
        <v>2.0180459150341986E-3</v>
      </c>
      <c r="R113" s="122">
        <v>2.2027526253437062E-3</v>
      </c>
      <c r="S113" s="122">
        <v>2.1270326509226175E-3</v>
      </c>
      <c r="T113" s="122">
        <v>2.6830949370421952E-3</v>
      </c>
      <c r="U113" s="122">
        <v>3.2090221860425557E-3</v>
      </c>
      <c r="V113" s="122">
        <v>1.1229150779454274E-3</v>
      </c>
      <c r="W113" s="122">
        <v>4.7640404300102715E-4</v>
      </c>
      <c r="DA113" s="130" t="s">
        <v>1606</v>
      </c>
    </row>
    <row r="114" spans="1:105" ht="12" customHeight="1" x14ac:dyDescent="0.25">
      <c r="A114" s="97" t="s">
        <v>50</v>
      </c>
      <c r="B114" s="98">
        <v>2.5103884141629163E-2</v>
      </c>
      <c r="C114" s="98">
        <v>2.5364596170427408E-2</v>
      </c>
      <c r="D114" s="98">
        <v>9.2143710504253677E-3</v>
      </c>
      <c r="E114" s="98">
        <v>4.2494407273866285E-3</v>
      </c>
      <c r="F114" s="98">
        <v>8.4360538509395053E-3</v>
      </c>
      <c r="G114" s="98">
        <v>1.2056581887096214E-2</v>
      </c>
      <c r="H114" s="98">
        <v>1.0382174415031135E-2</v>
      </c>
      <c r="I114" s="98">
        <v>3.1878889731053188E-3</v>
      </c>
      <c r="J114" s="98">
        <v>2.5712439447176478E-3</v>
      </c>
      <c r="K114" s="98">
        <v>4.6875323496011669E-3</v>
      </c>
      <c r="L114" s="98">
        <v>3.5154307829033072E-3</v>
      </c>
      <c r="M114" s="98">
        <v>1.5787541300996077E-3</v>
      </c>
      <c r="N114" s="98">
        <v>6.0305932694961417E-4</v>
      </c>
      <c r="O114" s="98">
        <v>2.8839916960986148E-4</v>
      </c>
      <c r="P114" s="98">
        <v>3.4885488995286157E-4</v>
      </c>
      <c r="Q114" s="98">
        <v>2.8381911328702379E-4</v>
      </c>
      <c r="R114" s="98">
        <v>2.8170654910027551E-4</v>
      </c>
      <c r="S114" s="98">
        <v>2.1642578812568596E-4</v>
      </c>
      <c r="T114" s="98">
        <v>2.3945265895528145E-4</v>
      </c>
      <c r="U114" s="98">
        <v>1.480716339837652E-4</v>
      </c>
      <c r="V114" s="98">
        <v>0</v>
      </c>
      <c r="W114" s="98">
        <v>0</v>
      </c>
      <c r="DA114" s="63" t="s">
        <v>1607</v>
      </c>
    </row>
    <row r="115" spans="1:105" ht="12" customHeight="1" x14ac:dyDescent="0.25">
      <c r="A115" s="109" t="s">
        <v>120</v>
      </c>
      <c r="B115" s="33">
        <v>3.2883554643600418E-2</v>
      </c>
      <c r="C115" s="33">
        <v>2.3124763267795303E-2</v>
      </c>
      <c r="D115" s="33">
        <v>1.988026488025622E-2</v>
      </c>
      <c r="E115" s="33">
        <v>1.5272005614527148E-2</v>
      </c>
      <c r="F115" s="33">
        <v>1.3638347595074464E-2</v>
      </c>
      <c r="G115" s="33">
        <v>1.2342125892289928E-2</v>
      </c>
      <c r="H115" s="33">
        <v>1.2214637116324359E-2</v>
      </c>
      <c r="I115" s="33">
        <v>1.0390350068821719E-2</v>
      </c>
      <c r="J115" s="33">
        <v>8.4555745954235165E-3</v>
      </c>
      <c r="K115" s="33">
        <v>6.5767261186742759E-3</v>
      </c>
      <c r="L115" s="33">
        <v>5.0005921931432339E-3</v>
      </c>
      <c r="M115" s="33">
        <v>5.2353325035167991E-3</v>
      </c>
      <c r="N115" s="33">
        <v>5.3350419313612169E-3</v>
      </c>
      <c r="O115" s="33">
        <v>4.3631364389282706E-3</v>
      </c>
      <c r="P115" s="33">
        <v>3.7717413689493822E-3</v>
      </c>
      <c r="Q115" s="33">
        <v>1.7342268017471749E-3</v>
      </c>
      <c r="R115" s="33">
        <v>1.9210460762434307E-3</v>
      </c>
      <c r="S115" s="33">
        <v>1.9106068627969316E-3</v>
      </c>
      <c r="T115" s="33">
        <v>2.4436422780869135E-3</v>
      </c>
      <c r="U115" s="33">
        <v>3.0609505520587904E-3</v>
      </c>
      <c r="V115" s="33">
        <v>1.1229150779454274E-3</v>
      </c>
      <c r="W115" s="33">
        <v>4.7640404300102715E-4</v>
      </c>
      <c r="DA115" s="60" t="s">
        <v>1608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1.0978724343697852</v>
      </c>
      <c r="C117" s="117">
        <f t="shared" si="19"/>
        <v>0.9256131578743283</v>
      </c>
      <c r="D117" s="117">
        <f t="shared" si="19"/>
        <v>0.444748416915828</v>
      </c>
      <c r="E117" s="117">
        <f t="shared" si="19"/>
        <v>0.2605964567108362</v>
      </c>
      <c r="F117" s="117">
        <f t="shared" si="19"/>
        <v>0.47664990381859179</v>
      </c>
      <c r="G117" s="117">
        <f t="shared" si="19"/>
        <v>0.6780634879416112</v>
      </c>
      <c r="H117" s="117">
        <f t="shared" si="19"/>
        <v>0.6361436916523725</v>
      </c>
      <c r="I117" s="117">
        <f t="shared" si="19"/>
        <v>0.22086299649772898</v>
      </c>
      <c r="J117" s="117">
        <f t="shared" si="19"/>
        <v>0.19786591383824431</v>
      </c>
      <c r="K117" s="117">
        <f t="shared" si="19"/>
        <v>0.18320742358927944</v>
      </c>
      <c r="L117" s="117">
        <f t="shared" si="19"/>
        <v>0.3526425798343239</v>
      </c>
      <c r="M117" s="117">
        <f t="shared" si="19"/>
        <v>4.4286099978814039E-2</v>
      </c>
      <c r="N117" s="117">
        <f t="shared" si="19"/>
        <v>1.8400332968679031E-2</v>
      </c>
      <c r="O117" s="117">
        <f t="shared" si="19"/>
        <v>2.0896769721721189E-2</v>
      </c>
      <c r="P117" s="117">
        <f t="shared" si="19"/>
        <v>3.3090318092909313E-2</v>
      </c>
      <c r="Q117" s="117">
        <f t="shared" si="19"/>
        <v>6.745600278262788E-2</v>
      </c>
      <c r="R117" s="117">
        <f t="shared" ref="R117:V117" si="20">R118+R121+R123+R132</f>
        <v>5.6471926615836283E-2</v>
      </c>
      <c r="S117" s="117">
        <f t="shared" si="20"/>
        <v>4.6201052140370506E-2</v>
      </c>
      <c r="T117" s="117">
        <f t="shared" si="20"/>
        <v>5.8470946283024711E-2</v>
      </c>
      <c r="U117" s="117">
        <f t="shared" si="20"/>
        <v>0.10406076375625999</v>
      </c>
      <c r="V117" s="117">
        <f t="shared" si="20"/>
        <v>1.2158934274527057E-2</v>
      </c>
      <c r="W117" s="117">
        <f t="shared" ref="W117" si="21">W118+W121+W123+W132</f>
        <v>2.4389331088089182E-2</v>
      </c>
      <c r="DA117" s="129" t="s">
        <v>1759</v>
      </c>
    </row>
    <row r="118" spans="1:105" ht="12" customHeight="1" x14ac:dyDescent="0.25">
      <c r="A118" s="121" t="s">
        <v>57</v>
      </c>
      <c r="B118" s="122">
        <f t="shared" ref="B118:Q118" si="22">SUM(B119:B120)</f>
        <v>0.97369219012955832</v>
      </c>
      <c r="C118" s="122">
        <f t="shared" si="22"/>
        <v>0.82943459251425011</v>
      </c>
      <c r="D118" s="122">
        <f t="shared" si="22"/>
        <v>0.3762774348366042</v>
      </c>
      <c r="E118" s="122">
        <f t="shared" si="22"/>
        <v>0.20609705176103615</v>
      </c>
      <c r="F118" s="122">
        <f t="shared" si="22"/>
        <v>0.42681043212201875</v>
      </c>
      <c r="G118" s="122">
        <f t="shared" si="22"/>
        <v>0.62763047226261726</v>
      </c>
      <c r="H118" s="122">
        <f t="shared" si="22"/>
        <v>0.58969727841511044</v>
      </c>
      <c r="I118" s="122">
        <f t="shared" si="22"/>
        <v>0.18929503891572341</v>
      </c>
      <c r="J118" s="122">
        <f t="shared" si="22"/>
        <v>0.17338289444480098</v>
      </c>
      <c r="K118" s="122">
        <f t="shared" si="22"/>
        <v>0.16262051279634904</v>
      </c>
      <c r="L118" s="122">
        <f t="shared" si="22"/>
        <v>0.33613869353915199</v>
      </c>
      <c r="M118" s="122">
        <f t="shared" si="22"/>
        <v>3.0422632104312165E-2</v>
      </c>
      <c r="N118" s="122">
        <f t="shared" si="22"/>
        <v>6.6693991185507494E-3</v>
      </c>
      <c r="O118" s="122">
        <f t="shared" si="22"/>
        <v>8.8413359578027907E-3</v>
      </c>
      <c r="P118" s="122">
        <f t="shared" si="22"/>
        <v>2.0616819892138562E-2</v>
      </c>
      <c r="Q118" s="122">
        <f t="shared" si="22"/>
        <v>6.1145513352356656E-2</v>
      </c>
      <c r="R118" s="122">
        <f t="shared" ref="R118:V118" si="23">SUM(R119:R120)</f>
        <v>4.9740981569044086E-2</v>
      </c>
      <c r="S118" s="122">
        <f t="shared" si="23"/>
        <v>3.9107057414236424E-2</v>
      </c>
      <c r="T118" s="122">
        <f t="shared" si="23"/>
        <v>5.0027532744536501E-2</v>
      </c>
      <c r="U118" s="122">
        <f t="shared" si="23"/>
        <v>9.4334500192494661E-2</v>
      </c>
      <c r="V118" s="122">
        <f t="shared" si="23"/>
        <v>6.8710923734733951E-3</v>
      </c>
      <c r="W118" s="122">
        <f t="shared" ref="W118" si="24">SUM(W119:W120)</f>
        <v>2.195645527615625E-2</v>
      </c>
      <c r="DA118" s="130" t="s">
        <v>1760</v>
      </c>
    </row>
    <row r="119" spans="1:105" ht="12" customHeight="1" x14ac:dyDescent="0.25">
      <c r="A119" s="97" t="s">
        <v>74</v>
      </c>
      <c r="B119" s="98">
        <v>0.94994360012639834</v>
      </c>
      <c r="C119" s="98">
        <v>0.80960906818917366</v>
      </c>
      <c r="D119" s="98">
        <v>0.36745493808349622</v>
      </c>
      <c r="E119" s="98">
        <v>0.20147066272234446</v>
      </c>
      <c r="F119" s="98">
        <v>0.41710847602228895</v>
      </c>
      <c r="G119" s="98">
        <v>0.61364736683106536</v>
      </c>
      <c r="H119" s="98">
        <v>0.57700432118216882</v>
      </c>
      <c r="I119" s="98">
        <v>0.18518805709469605</v>
      </c>
      <c r="J119" s="98">
        <v>0.16965557080581134</v>
      </c>
      <c r="K119" s="98">
        <v>0.15918790633150631</v>
      </c>
      <c r="L119" s="98">
        <v>0.32918196235788644</v>
      </c>
      <c r="M119" s="98">
        <v>2.9797420464316368E-2</v>
      </c>
      <c r="N119" s="98">
        <v>6.5360364446475361E-3</v>
      </c>
      <c r="O119" s="98">
        <v>8.6648070267626425E-3</v>
      </c>
      <c r="P119" s="98">
        <v>2.0204469031662793E-2</v>
      </c>
      <c r="Q119" s="98">
        <v>5.9948749563215116E-2</v>
      </c>
      <c r="R119" s="98">
        <v>4.8773135754973981E-2</v>
      </c>
      <c r="S119" s="98">
        <v>3.835806620611918E-2</v>
      </c>
      <c r="T119" s="98">
        <v>4.9063051799631899E-2</v>
      </c>
      <c r="U119" s="98">
        <v>9.249648721118188E-2</v>
      </c>
      <c r="V119" s="98">
        <v>6.7398694646178571E-3</v>
      </c>
      <c r="W119" s="98">
        <v>2.1539052982191071E-2</v>
      </c>
      <c r="DA119" s="63" t="s">
        <v>1761</v>
      </c>
    </row>
    <row r="120" spans="1:105" ht="12" customHeight="1" x14ac:dyDescent="0.25">
      <c r="A120" s="97" t="s">
        <v>53</v>
      </c>
      <c r="B120" s="98">
        <v>2.3748590003159958E-2</v>
      </c>
      <c r="C120" s="98">
        <v>1.9825524325076491E-2</v>
      </c>
      <c r="D120" s="98">
        <v>8.8224967531079779E-3</v>
      </c>
      <c r="E120" s="98">
        <v>4.6263890386917007E-3</v>
      </c>
      <c r="F120" s="98">
        <v>9.7019560997297898E-3</v>
      </c>
      <c r="G120" s="98">
        <v>1.3983105431551872E-2</v>
      </c>
      <c r="H120" s="98">
        <v>1.2692957232941582E-2</v>
      </c>
      <c r="I120" s="98">
        <v>4.1069818210273659E-3</v>
      </c>
      <c r="J120" s="98">
        <v>3.7273236389896518E-3</v>
      </c>
      <c r="K120" s="98">
        <v>3.4326064648427315E-3</v>
      </c>
      <c r="L120" s="98">
        <v>6.9567311812655571E-3</v>
      </c>
      <c r="M120" s="98">
        <v>6.2521163999579668E-4</v>
      </c>
      <c r="N120" s="98">
        <v>1.3336267390321314E-4</v>
      </c>
      <c r="O120" s="98">
        <v>1.7652893104014888E-4</v>
      </c>
      <c r="P120" s="98">
        <v>4.1235086047577046E-4</v>
      </c>
      <c r="Q120" s="98">
        <v>1.1967637891415425E-3</v>
      </c>
      <c r="R120" s="98">
        <v>9.6784581407010543E-4</v>
      </c>
      <c r="S120" s="98">
        <v>7.4899120811724659E-4</v>
      </c>
      <c r="T120" s="98">
        <v>9.6448094490460224E-4</v>
      </c>
      <c r="U120" s="98">
        <v>1.8380129813127843E-3</v>
      </c>
      <c r="V120" s="98">
        <v>1.3122290885553831E-4</v>
      </c>
      <c r="W120" s="98">
        <v>4.1740229396517917E-4</v>
      </c>
      <c r="DA120" s="63" t="s">
        <v>1762</v>
      </c>
    </row>
    <row r="121" spans="1:105" ht="12" customHeight="1" x14ac:dyDescent="0.25">
      <c r="A121" s="121" t="s">
        <v>92</v>
      </c>
      <c r="B121" s="122">
        <f t="shared" ref="B121:W121" si="25">B122</f>
        <v>4.4483753138420002E-3</v>
      </c>
      <c r="C121" s="122">
        <f t="shared" si="25"/>
        <v>4.6103905814123521E-3</v>
      </c>
      <c r="D121" s="122">
        <f t="shared" si="25"/>
        <v>4.9341878473941232E-3</v>
      </c>
      <c r="E121" s="122">
        <f t="shared" si="25"/>
        <v>8.7176607763661141E-3</v>
      </c>
      <c r="F121" s="122">
        <f t="shared" si="25"/>
        <v>2.930296611761861E-3</v>
      </c>
      <c r="G121" s="122">
        <f t="shared" si="25"/>
        <v>2.7464479126053359E-3</v>
      </c>
      <c r="H121" s="122">
        <f t="shared" si="25"/>
        <v>2.6314012135848731E-3</v>
      </c>
      <c r="I121" s="122">
        <f t="shared" si="25"/>
        <v>8.696058746273487E-4</v>
      </c>
      <c r="J121" s="122">
        <f t="shared" si="25"/>
        <v>6.3687127354319104E-4</v>
      </c>
      <c r="K121" s="122">
        <f t="shared" si="25"/>
        <v>1.6784254984626105E-4</v>
      </c>
      <c r="L121" s="122">
        <f t="shared" si="25"/>
        <v>0</v>
      </c>
      <c r="M121" s="122">
        <f t="shared" si="25"/>
        <v>0</v>
      </c>
      <c r="N121" s="122">
        <f t="shared" si="25"/>
        <v>4.4192525771775178E-4</v>
      </c>
      <c r="O121" s="122">
        <f t="shared" si="25"/>
        <v>1.5659633425156839E-3</v>
      </c>
      <c r="P121" s="122">
        <f t="shared" si="25"/>
        <v>2.1189570810029373E-3</v>
      </c>
      <c r="Q121" s="122">
        <f t="shared" si="25"/>
        <v>1.7347450382080784E-3</v>
      </c>
      <c r="R121" s="122">
        <f t="shared" si="25"/>
        <v>1.7375197336606974E-3</v>
      </c>
      <c r="S121" s="122">
        <f t="shared" si="25"/>
        <v>1.6638388699441093E-3</v>
      </c>
      <c r="T121" s="122">
        <f t="shared" si="25"/>
        <v>1.9440829928717152E-3</v>
      </c>
      <c r="U121" s="122">
        <f t="shared" si="25"/>
        <v>2.0071200145420263E-3</v>
      </c>
      <c r="V121" s="122">
        <f t="shared" si="25"/>
        <v>1.4288099310025887E-3</v>
      </c>
      <c r="W121" s="122">
        <f t="shared" si="25"/>
        <v>5.5950419368933925E-4</v>
      </c>
      <c r="DA121" s="130" t="s">
        <v>1763</v>
      </c>
    </row>
    <row r="122" spans="1:105" ht="12" customHeight="1" x14ac:dyDescent="0.25">
      <c r="A122" s="97" t="s">
        <v>53</v>
      </c>
      <c r="B122" s="98">
        <v>4.4483753138420002E-3</v>
      </c>
      <c r="C122" s="98">
        <v>4.6103905814123521E-3</v>
      </c>
      <c r="D122" s="98">
        <v>4.9341878473941232E-3</v>
      </c>
      <c r="E122" s="98">
        <v>8.7176607763661141E-3</v>
      </c>
      <c r="F122" s="98">
        <v>2.930296611761861E-3</v>
      </c>
      <c r="G122" s="98">
        <v>2.7464479126053359E-3</v>
      </c>
      <c r="H122" s="98">
        <v>2.6314012135848731E-3</v>
      </c>
      <c r="I122" s="98">
        <v>8.696058746273487E-4</v>
      </c>
      <c r="J122" s="98">
        <v>6.3687127354319104E-4</v>
      </c>
      <c r="K122" s="98">
        <v>1.6784254984626105E-4</v>
      </c>
      <c r="L122" s="98">
        <v>0</v>
      </c>
      <c r="M122" s="98">
        <v>0</v>
      </c>
      <c r="N122" s="98">
        <v>4.4192525771775178E-4</v>
      </c>
      <c r="O122" s="98">
        <v>1.5659633425156839E-3</v>
      </c>
      <c r="P122" s="98">
        <v>2.1189570810029373E-3</v>
      </c>
      <c r="Q122" s="98">
        <v>1.7347450382080784E-3</v>
      </c>
      <c r="R122" s="98">
        <v>1.7375197336606974E-3</v>
      </c>
      <c r="S122" s="98">
        <v>1.6638388699441093E-3</v>
      </c>
      <c r="T122" s="98">
        <v>1.9440829928717152E-3</v>
      </c>
      <c r="U122" s="98">
        <v>2.0071200145420263E-3</v>
      </c>
      <c r="V122" s="98">
        <v>1.4288099310025887E-3</v>
      </c>
      <c r="W122" s="98">
        <v>5.5950419368933925E-4</v>
      </c>
      <c r="DA122" s="63" t="s">
        <v>1764</v>
      </c>
    </row>
    <row r="123" spans="1:105" ht="12" customHeight="1" x14ac:dyDescent="0.25">
      <c r="A123" s="121" t="s">
        <v>55</v>
      </c>
      <c r="B123" s="122">
        <v>7.9331634998252215E-2</v>
      </c>
      <c r="C123" s="122">
        <v>5.8414281228325753E-2</v>
      </c>
      <c r="D123" s="122">
        <v>4.2780001043444323E-2</v>
      </c>
      <c r="E123" s="122">
        <v>3.1576631833115661E-2</v>
      </c>
      <c r="F123" s="122">
        <v>3.1320125334480767E-2</v>
      </c>
      <c r="G123" s="122">
        <v>3.0745862960603876E-2</v>
      </c>
      <c r="H123" s="122">
        <v>2.7883927879691038E-2</v>
      </c>
      <c r="I123" s="122">
        <v>2.0614315771633522E-2</v>
      </c>
      <c r="J123" s="122">
        <v>1.565367470661274E-2</v>
      </c>
      <c r="K123" s="122">
        <v>1.2374394663880659E-2</v>
      </c>
      <c r="L123" s="122">
        <v>1.041693848033739E-2</v>
      </c>
      <c r="M123" s="122">
        <v>8.7975897524624688E-3</v>
      </c>
      <c r="N123" s="122">
        <v>6.7146917271633895E-3</v>
      </c>
      <c r="O123" s="122">
        <v>6.8375346644995883E-3</v>
      </c>
      <c r="P123" s="122">
        <v>7.1357864775476263E-3</v>
      </c>
      <c r="Q123" s="122">
        <v>3.0187334794658403E-3</v>
      </c>
      <c r="R123" s="122">
        <v>3.284851191707871E-3</v>
      </c>
      <c r="S123" s="122">
        <v>3.762040024916276E-3</v>
      </c>
      <c r="T123" s="122">
        <v>4.3791890771238268E-3</v>
      </c>
      <c r="U123" s="122">
        <v>5.1009585940184942E-3</v>
      </c>
      <c r="V123" s="122">
        <v>2.9100812622811301E-3</v>
      </c>
      <c r="W123" s="122">
        <v>1.4632400241016128E-3</v>
      </c>
      <c r="DA123" s="130" t="s">
        <v>1765</v>
      </c>
    </row>
    <row r="124" spans="1:105" ht="12" customHeight="1" x14ac:dyDescent="0.25">
      <c r="A124" s="97" t="s">
        <v>141</v>
      </c>
      <c r="B124" s="98">
        <v>9.5545435900644942E-3</v>
      </c>
      <c r="C124" s="98">
        <v>6.7955583567277248E-3</v>
      </c>
      <c r="D124" s="98">
        <v>2.5405800014670276E-3</v>
      </c>
      <c r="E124" s="98">
        <v>9.8500511218779958E-4</v>
      </c>
      <c r="F124" s="98">
        <v>2.0004193544806335E-3</v>
      </c>
      <c r="G124" s="98">
        <v>3.4647059012313268E-3</v>
      </c>
      <c r="H124" s="98">
        <v>3.4782866822097242E-3</v>
      </c>
      <c r="I124" s="98">
        <v>9.4714765071980819E-4</v>
      </c>
      <c r="J124" s="98">
        <v>6.5260299615062223E-4</v>
      </c>
      <c r="K124" s="98">
        <v>1.3473962507881774E-3</v>
      </c>
      <c r="L124" s="98">
        <v>1.2261810419242391E-3</v>
      </c>
      <c r="M124" s="98">
        <v>2.5566771625023984E-4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1766</v>
      </c>
    </row>
    <row r="125" spans="1:105" ht="12" customHeight="1" x14ac:dyDescent="0.25">
      <c r="A125" s="97" t="s">
        <v>140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1767</v>
      </c>
    </row>
    <row r="126" spans="1:105" ht="12" customHeight="1" x14ac:dyDescent="0.25">
      <c r="A126" s="100" t="s">
        <v>50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1768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1769</v>
      </c>
    </row>
    <row r="128" spans="1:105" ht="12" customHeight="1" x14ac:dyDescent="0.25">
      <c r="A128" s="106" t="s">
        <v>122</v>
      </c>
      <c r="B128" s="101">
        <v>6.9777091408187719E-2</v>
      </c>
      <c r="C128" s="101">
        <v>5.1618722871598029E-2</v>
      </c>
      <c r="D128" s="101">
        <v>4.0239421041977294E-2</v>
      </c>
      <c r="E128" s="101">
        <v>3.0591626720927859E-2</v>
      </c>
      <c r="F128" s="101">
        <v>2.8753593990015775E-2</v>
      </c>
      <c r="G128" s="101">
        <v>2.5292362361368941E-2</v>
      </c>
      <c r="H128" s="101">
        <v>2.147272018165821E-2</v>
      </c>
      <c r="I128" s="101">
        <v>1.6807290621335402E-2</v>
      </c>
      <c r="J128" s="101">
        <v>1.2732073288748914E-2</v>
      </c>
      <c r="K128" s="101">
        <v>9.2797752407211831E-3</v>
      </c>
      <c r="L128" s="101">
        <v>7.6824902026319921E-3</v>
      </c>
      <c r="M128" s="101">
        <v>7.1022685401180485E-3</v>
      </c>
      <c r="N128" s="101">
        <v>4.5131146900081378E-3</v>
      </c>
      <c r="O128" s="101">
        <v>3.5221841504233992E-3</v>
      </c>
      <c r="P128" s="101">
        <v>3.7619073624977142E-3</v>
      </c>
      <c r="Q128" s="101">
        <v>1.6655651356119617E-3</v>
      </c>
      <c r="R128" s="101">
        <v>1.6785849027079792E-3</v>
      </c>
      <c r="S128" s="101">
        <v>1.7135427318974829E-3</v>
      </c>
      <c r="T128" s="101">
        <v>1.7513289080495226E-3</v>
      </c>
      <c r="U128" s="101">
        <v>2.7350938117711695E-3</v>
      </c>
      <c r="V128" s="101">
        <v>1.4526130106627493E-3</v>
      </c>
      <c r="W128" s="101">
        <v>5.1443654178801859E-4</v>
      </c>
      <c r="DA128" s="131" t="s">
        <v>1770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5.6611198998436066E-4</v>
      </c>
      <c r="G129" s="104">
        <v>1.9887946980036071E-3</v>
      </c>
      <c r="H129" s="104">
        <v>2.9329210158231039E-3</v>
      </c>
      <c r="I129" s="104">
        <v>2.8598774995783121E-3</v>
      </c>
      <c r="J129" s="104">
        <v>2.2689984217132038E-3</v>
      </c>
      <c r="K129" s="104">
        <v>1.7472231723712982E-3</v>
      </c>
      <c r="L129" s="104">
        <v>1.5082672357811587E-3</v>
      </c>
      <c r="M129" s="104">
        <v>1.4396534960941804E-3</v>
      </c>
      <c r="N129" s="104">
        <v>2.2015770371552517E-3</v>
      </c>
      <c r="O129" s="104">
        <v>3.3153505140761886E-3</v>
      </c>
      <c r="P129" s="104">
        <v>3.3738791150499116E-3</v>
      </c>
      <c r="Q129" s="104">
        <v>1.3531683438538786E-3</v>
      </c>
      <c r="R129" s="104">
        <v>1.606266288999892E-3</v>
      </c>
      <c r="S129" s="104">
        <v>2.0484972930187931E-3</v>
      </c>
      <c r="T129" s="104">
        <v>2.6278601690743041E-3</v>
      </c>
      <c r="U129" s="104">
        <v>2.3658647822473247E-3</v>
      </c>
      <c r="V129" s="104">
        <v>1.457468251618381E-3</v>
      </c>
      <c r="W129" s="104">
        <v>9.4880348231359424E-4</v>
      </c>
      <c r="DA129" s="132" t="s">
        <v>1771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2.8615232149394645E-4</v>
      </c>
      <c r="G130" s="98">
        <v>1.002860754591035E-3</v>
      </c>
      <c r="H130" s="98">
        <v>1.4422053075395388E-3</v>
      </c>
      <c r="I130" s="98">
        <v>1.4265202185077745E-3</v>
      </c>
      <c r="J130" s="98">
        <v>1.1292077356293891E-3</v>
      </c>
      <c r="K130" s="98">
        <v>8.1756112353778391E-4</v>
      </c>
      <c r="L130" s="98">
        <v>6.8490695469152179E-4</v>
      </c>
      <c r="M130" s="98">
        <v>7.0332038824172209E-4</v>
      </c>
      <c r="N130" s="98">
        <v>1.0041199240292521E-3</v>
      </c>
      <c r="O130" s="98">
        <v>1.785333014481E-3</v>
      </c>
      <c r="P130" s="98">
        <v>1.9684119429105289E-3</v>
      </c>
      <c r="Q130" s="98">
        <v>5.7113392705050877E-4</v>
      </c>
      <c r="R130" s="98">
        <v>6.6672353866296312E-4</v>
      </c>
      <c r="S130" s="98">
        <v>8.5206168025151103E-4</v>
      </c>
      <c r="T130" s="98">
        <v>1.249881621018355E-3</v>
      </c>
      <c r="U130" s="98">
        <v>1.1096319353518884E-3</v>
      </c>
      <c r="V130" s="98">
        <v>6.9435866592538315E-4</v>
      </c>
      <c r="W130" s="98">
        <v>4.7347430171171143E-4</v>
      </c>
      <c r="DA130" s="63" t="s">
        <v>1772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2.7995966849041421E-4</v>
      </c>
      <c r="G131" s="98">
        <v>9.8593394341257206E-4</v>
      </c>
      <c r="H131" s="98">
        <v>1.4907157082835649E-3</v>
      </c>
      <c r="I131" s="98">
        <v>1.4333572810705378E-3</v>
      </c>
      <c r="J131" s="98">
        <v>1.1397906860838147E-3</v>
      </c>
      <c r="K131" s="98">
        <v>9.2966204883351432E-4</v>
      </c>
      <c r="L131" s="98">
        <v>8.2336028108963679E-4</v>
      </c>
      <c r="M131" s="98">
        <v>7.3633310785245845E-4</v>
      </c>
      <c r="N131" s="98">
        <v>1.1974571131259993E-3</v>
      </c>
      <c r="O131" s="98">
        <v>1.5300174995951888E-3</v>
      </c>
      <c r="P131" s="98">
        <v>1.4054671721393827E-3</v>
      </c>
      <c r="Q131" s="98">
        <v>7.8203441680336973E-4</v>
      </c>
      <c r="R131" s="98">
        <v>9.395427503369289E-4</v>
      </c>
      <c r="S131" s="98">
        <v>1.1964356127672818E-3</v>
      </c>
      <c r="T131" s="98">
        <v>1.3779785480559491E-3</v>
      </c>
      <c r="U131" s="98">
        <v>1.2562328468954363E-3</v>
      </c>
      <c r="V131" s="98">
        <v>7.6310958569299778E-4</v>
      </c>
      <c r="W131" s="98">
        <v>4.7532918060188287E-4</v>
      </c>
      <c r="DA131" s="63" t="s">
        <v>1773</v>
      </c>
    </row>
    <row r="132" spans="1:105" ht="12" customHeight="1" x14ac:dyDescent="0.25">
      <c r="A132" s="121" t="s">
        <v>54</v>
      </c>
      <c r="B132" s="122">
        <v>4.0400233928132523E-2</v>
      </c>
      <c r="C132" s="122">
        <v>3.3153893550340166E-2</v>
      </c>
      <c r="D132" s="122">
        <v>2.0756793188385345E-2</v>
      </c>
      <c r="E132" s="122">
        <v>1.4205112340318264E-2</v>
      </c>
      <c r="F132" s="122">
        <v>1.5589049750330448E-2</v>
      </c>
      <c r="G132" s="122">
        <v>1.6940704805784697E-2</v>
      </c>
      <c r="H132" s="122">
        <v>1.5931084143986172E-2</v>
      </c>
      <c r="I132" s="122">
        <v>1.00840359357447E-2</v>
      </c>
      <c r="J132" s="122">
        <v>8.1924734132873787E-3</v>
      </c>
      <c r="K132" s="122">
        <v>8.044673579203486E-3</v>
      </c>
      <c r="L132" s="122">
        <v>6.0869478148345337E-3</v>
      </c>
      <c r="M132" s="122">
        <v>5.0658781220393988E-3</v>
      </c>
      <c r="N132" s="122">
        <v>4.5743168652471388E-3</v>
      </c>
      <c r="O132" s="122">
        <v>3.6519357569031264E-3</v>
      </c>
      <c r="P132" s="122">
        <v>3.2187546422201814E-3</v>
      </c>
      <c r="Q132" s="122">
        <v>1.5570109125972974E-3</v>
      </c>
      <c r="R132" s="122">
        <v>1.7085741214236312E-3</v>
      </c>
      <c r="S132" s="122">
        <v>1.6681158312736968E-3</v>
      </c>
      <c r="T132" s="122">
        <v>2.1201414684926638E-3</v>
      </c>
      <c r="U132" s="122">
        <v>2.6181849552048089E-3</v>
      </c>
      <c r="V132" s="122">
        <v>9.4895070776994297E-4</v>
      </c>
      <c r="W132" s="122">
        <v>4.1013159414197894E-4</v>
      </c>
      <c r="DA132" s="130" t="s">
        <v>1774</v>
      </c>
    </row>
    <row r="133" spans="1:105" ht="12" customHeight="1" x14ac:dyDescent="0.25">
      <c r="A133" s="97" t="s">
        <v>50</v>
      </c>
      <c r="B133" s="98">
        <v>1.544231936683893E-2</v>
      </c>
      <c r="C133" s="98">
        <v>1.5602692892655312E-2</v>
      </c>
      <c r="D133" s="98">
        <v>5.6680974036709113E-3</v>
      </c>
      <c r="E133" s="98">
        <v>2.6139867628666501E-3</v>
      </c>
      <c r="F133" s="98">
        <v>5.1917296301407607E-3</v>
      </c>
      <c r="G133" s="98">
        <v>7.4550929626957625E-3</v>
      </c>
      <c r="H133" s="98">
        <v>6.4454190774699662E-3</v>
      </c>
      <c r="I133" s="98">
        <v>1.9834480824370963E-3</v>
      </c>
      <c r="J133" s="98">
        <v>1.5997869021669307E-3</v>
      </c>
      <c r="K133" s="98">
        <v>2.9165187481789579E-3</v>
      </c>
      <c r="L133" s="98">
        <v>2.1872462389024971E-3</v>
      </c>
      <c r="M133" s="98">
        <v>9.8226557203280477E-4</v>
      </c>
      <c r="N133" s="98">
        <v>3.7529594401187766E-4</v>
      </c>
      <c r="O133" s="98">
        <v>1.796596812916055E-4</v>
      </c>
      <c r="P133" s="98">
        <v>2.1732086964998707E-4</v>
      </c>
      <c r="Q133" s="98">
        <v>1.7680651267682845E-4</v>
      </c>
      <c r="R133" s="98">
        <v>1.7549048042537401E-4</v>
      </c>
      <c r="S133" s="98">
        <v>1.3482350927204514E-4</v>
      </c>
      <c r="T133" s="98">
        <v>1.4916821172033761E-4</v>
      </c>
      <c r="U133" s="98">
        <v>9.224195272766442E-5</v>
      </c>
      <c r="V133" s="98">
        <v>0</v>
      </c>
      <c r="W133" s="98">
        <v>0</v>
      </c>
      <c r="DA133" s="63" t="s">
        <v>1775</v>
      </c>
    </row>
    <row r="134" spans="1:105" ht="12" customHeight="1" x14ac:dyDescent="0.25">
      <c r="A134" s="109" t="s">
        <v>120</v>
      </c>
      <c r="B134" s="33">
        <v>2.4957914561293593E-2</v>
      </c>
      <c r="C134" s="33">
        <v>1.7551200657684857E-2</v>
      </c>
      <c r="D134" s="33">
        <v>1.5088695784714432E-2</v>
      </c>
      <c r="E134" s="33">
        <v>1.1591125577451613E-2</v>
      </c>
      <c r="F134" s="33">
        <v>1.0397320120189688E-2</v>
      </c>
      <c r="G134" s="33">
        <v>9.4856118430889334E-3</v>
      </c>
      <c r="H134" s="33">
        <v>9.4856650665162048E-3</v>
      </c>
      <c r="I134" s="33">
        <v>8.1005878533076045E-3</v>
      </c>
      <c r="J134" s="33">
        <v>6.5926865111204476E-3</v>
      </c>
      <c r="K134" s="33">
        <v>5.1281548310245281E-3</v>
      </c>
      <c r="L134" s="33">
        <v>3.8997015759320362E-3</v>
      </c>
      <c r="M134" s="33">
        <v>4.0836125500065936E-3</v>
      </c>
      <c r="N134" s="33">
        <v>4.1990209212352612E-3</v>
      </c>
      <c r="O134" s="33">
        <v>3.4722760756115208E-3</v>
      </c>
      <c r="P134" s="33">
        <v>3.0014337725701944E-3</v>
      </c>
      <c r="Q134" s="33">
        <v>1.3802043999204688E-3</v>
      </c>
      <c r="R134" s="33">
        <v>1.5330836409982573E-3</v>
      </c>
      <c r="S134" s="33">
        <v>1.5332923220016516E-3</v>
      </c>
      <c r="T134" s="33">
        <v>1.9709732567723261E-3</v>
      </c>
      <c r="U134" s="33">
        <v>2.5259430024771445E-3</v>
      </c>
      <c r="V134" s="33">
        <v>9.4895070776994297E-4</v>
      </c>
      <c r="W134" s="33">
        <v>4.1013159414197894E-4</v>
      </c>
      <c r="DA134" s="60" t="s">
        <v>1776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0.50669102919870512</v>
      </c>
      <c r="C136" s="119">
        <f t="shared" si="26"/>
        <v>0.50532437238360051</v>
      </c>
      <c r="D136" s="119">
        <f t="shared" si="26"/>
        <v>0.51486456066372166</v>
      </c>
      <c r="E136" s="119">
        <f t="shared" si="26"/>
        <v>0.52968031596041409</v>
      </c>
      <c r="F136" s="119">
        <f t="shared" si="26"/>
        <v>0.50620291854196109</v>
      </c>
      <c r="G136" s="119">
        <f t="shared" si="26"/>
        <v>0.501291427303722</v>
      </c>
      <c r="H136" s="119">
        <f t="shared" si="26"/>
        <v>0.50144978465360557</v>
      </c>
      <c r="I136" s="119">
        <f t="shared" si="26"/>
        <v>0.51408493491868446</v>
      </c>
      <c r="J136" s="119">
        <f t="shared" si="26"/>
        <v>0.5106183893500551</v>
      </c>
      <c r="K136" s="119">
        <f t="shared" si="26"/>
        <v>0.50730147002804127</v>
      </c>
      <c r="L136" s="119">
        <f t="shared" si="26"/>
        <v>0.49646286726047001</v>
      </c>
      <c r="M136" s="119">
        <f t="shared" si="26"/>
        <v>0.54480641758549786</v>
      </c>
      <c r="N136" s="119">
        <f t="shared" si="26"/>
        <v>0.67452011304534987</v>
      </c>
      <c r="O136" s="119">
        <f t="shared" si="26"/>
        <v>0.7648908635729188</v>
      </c>
      <c r="P136" s="119">
        <f t="shared" si="26"/>
        <v>0.73204046470602613</v>
      </c>
      <c r="Q136" s="119">
        <f t="shared" si="26"/>
        <v>0.68318092343483694</v>
      </c>
      <c r="R136" s="119">
        <f t="shared" ref="R136:V136" si="27">IF(R117=0,"",R117/R98)</f>
        <v>0.69378232464057665</v>
      </c>
      <c r="S136" s="119">
        <f t="shared" si="27"/>
        <v>0.70835763481203984</v>
      </c>
      <c r="T136" s="119">
        <f t="shared" si="27"/>
        <v>0.71144128290411734</v>
      </c>
      <c r="U136" s="119">
        <f t="shared" si="27"/>
        <v>0.70731064965095758</v>
      </c>
      <c r="V136" s="119">
        <f t="shared" si="27"/>
        <v>0.80690507889034813</v>
      </c>
      <c r="W136" s="119">
        <f t="shared" ref="W136" si="28">IF(W117=0,"",W117/W98)</f>
        <v>0.72724691589703483</v>
      </c>
      <c r="DA136" s="129" t="s">
        <v>1927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0.49016895563679486</v>
      </c>
      <c r="C137" s="124">
        <f t="shared" si="29"/>
        <v>0.49004404029750276</v>
      </c>
      <c r="D137" s="124">
        <f t="shared" si="29"/>
        <v>0.48992740728215961</v>
      </c>
      <c r="E137" s="124">
        <f t="shared" si="29"/>
        <v>0.48967185626546794</v>
      </c>
      <c r="F137" s="124">
        <f t="shared" si="29"/>
        <v>0.48974438375280555</v>
      </c>
      <c r="G137" s="124">
        <f t="shared" si="29"/>
        <v>0.4896288059028438</v>
      </c>
      <c r="H137" s="124">
        <f t="shared" si="29"/>
        <v>0.48943599819278505</v>
      </c>
      <c r="I137" s="124">
        <f t="shared" si="29"/>
        <v>0.48947984231409136</v>
      </c>
      <c r="J137" s="124">
        <f t="shared" si="29"/>
        <v>0.48942913164158919</v>
      </c>
      <c r="K137" s="124">
        <f t="shared" si="29"/>
        <v>0.48932966530569433</v>
      </c>
      <c r="L137" s="124">
        <f t="shared" si="29"/>
        <v>0.48922449854409383</v>
      </c>
      <c r="M137" s="124">
        <f t="shared" si="29"/>
        <v>0.48918746634671501</v>
      </c>
      <c r="N137" s="124">
        <f t="shared" si="29"/>
        <v>0.54582356974926982</v>
      </c>
      <c r="O137" s="124">
        <f t="shared" si="29"/>
        <v>0.66173590791389136</v>
      </c>
      <c r="P137" s="124">
        <f t="shared" si="29"/>
        <v>0.66151324041114323</v>
      </c>
      <c r="Q137" s="124">
        <f t="shared" si="29"/>
        <v>0.66196993014085848</v>
      </c>
      <c r="R137" s="124">
        <f t="shared" ref="R137:V137" si="30">IF(R118=0,"",R118/R99)</f>
        <v>0.66728856753902421</v>
      </c>
      <c r="S137" s="124">
        <f t="shared" si="30"/>
        <v>0.67520087524498262</v>
      </c>
      <c r="T137" s="124">
        <f t="shared" si="30"/>
        <v>0.68067260815876307</v>
      </c>
      <c r="U137" s="124">
        <f t="shared" si="30"/>
        <v>0.68849642206353368</v>
      </c>
      <c r="V137" s="124">
        <f t="shared" si="30"/>
        <v>0.68577588129655087</v>
      </c>
      <c r="W137" s="124">
        <f t="shared" ref="W137" si="31">IF(W118=0,"",W118/W99)</f>
        <v>0.70395122570958524</v>
      </c>
      <c r="DA137" s="130" t="s">
        <v>1928</v>
      </c>
    </row>
    <row r="138" spans="1:105" ht="12" customHeight="1" x14ac:dyDescent="0.25">
      <c r="A138" s="97" t="s">
        <v>74</v>
      </c>
      <c r="B138" s="111">
        <f t="shared" ref="B138:Q138" si="32">IF(B119=0,"",B119/B100)</f>
        <v>0.48400000000000004</v>
      </c>
      <c r="C138" s="111">
        <f t="shared" si="32"/>
        <v>0.48400000000000004</v>
      </c>
      <c r="D138" s="111">
        <f t="shared" si="32"/>
        <v>0.48400000000000004</v>
      </c>
      <c r="E138" s="111">
        <f t="shared" si="32"/>
        <v>0.48400000000000004</v>
      </c>
      <c r="F138" s="111">
        <f t="shared" si="32"/>
        <v>0.48400000000000004</v>
      </c>
      <c r="G138" s="111">
        <f t="shared" si="32"/>
        <v>0.4840000000000001</v>
      </c>
      <c r="H138" s="111">
        <f t="shared" si="32"/>
        <v>0.4840000000000001</v>
      </c>
      <c r="I138" s="111">
        <f t="shared" si="32"/>
        <v>0.48399999999999999</v>
      </c>
      <c r="J138" s="111">
        <f t="shared" si="32"/>
        <v>0.48400000000000004</v>
      </c>
      <c r="K138" s="111">
        <f t="shared" si="32"/>
        <v>0.48400000000000004</v>
      </c>
      <c r="L138" s="111">
        <f t="shared" si="32"/>
        <v>0.48399999999999999</v>
      </c>
      <c r="M138" s="111">
        <f t="shared" si="32"/>
        <v>0.48400000000000004</v>
      </c>
      <c r="N138" s="111">
        <f t="shared" si="32"/>
        <v>0.54081180605632739</v>
      </c>
      <c r="O138" s="111">
        <f t="shared" si="32"/>
        <v>0.6572067764429379</v>
      </c>
      <c r="P138" s="111">
        <f t="shared" si="32"/>
        <v>0.65697476655611919</v>
      </c>
      <c r="Q138" s="111">
        <f t="shared" si="32"/>
        <v>0.65753281114761841</v>
      </c>
      <c r="R138" s="111">
        <f t="shared" ref="R138:V138" si="33">IF(R119=0,"",R119/R100)</f>
        <v>0.66291184514649226</v>
      </c>
      <c r="S138" s="111">
        <f t="shared" si="33"/>
        <v>0.6709456533747491</v>
      </c>
      <c r="T138" s="111">
        <f t="shared" si="33"/>
        <v>0.67642645309107907</v>
      </c>
      <c r="U138" s="111">
        <f t="shared" si="33"/>
        <v>0.68426088885394054</v>
      </c>
      <c r="V138" s="111">
        <f t="shared" si="33"/>
        <v>0.68160592933483655</v>
      </c>
      <c r="W138" s="111">
        <f t="shared" ref="W138" si="34">IF(W119=0,"",W119/W100)</f>
        <v>0.69993563354422295</v>
      </c>
      <c r="DA138" s="63" t="s">
        <v>1929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1930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1.8458333023775313</v>
      </c>
      <c r="C140" s="124">
        <f t="shared" si="38"/>
        <v>1.9133666024251383</v>
      </c>
      <c r="D140" s="124">
        <f t="shared" si="38"/>
        <v>1.972918810182793</v>
      </c>
      <c r="E140" s="124">
        <f t="shared" si="38"/>
        <v>2.001428792444246</v>
      </c>
      <c r="F140" s="124">
        <f t="shared" si="38"/>
        <v>2.0346290330541463</v>
      </c>
      <c r="G140" s="124">
        <f t="shared" si="38"/>
        <v>2.1108290528209124</v>
      </c>
      <c r="H140" s="124">
        <f t="shared" si="38"/>
        <v>2.2657202181848572</v>
      </c>
      <c r="I140" s="124">
        <f t="shared" si="38"/>
        <v>2.4682389100088398</v>
      </c>
      <c r="J140" s="124">
        <f t="shared" si="38"/>
        <v>2.4720451454705423</v>
      </c>
      <c r="K140" s="124">
        <f t="shared" si="38"/>
        <v>2.5147018842221103</v>
      </c>
      <c r="L140" s="124" t="str">
        <f t="shared" si="38"/>
        <v/>
      </c>
      <c r="M140" s="124" t="str">
        <f t="shared" si="38"/>
        <v/>
      </c>
      <c r="N140" s="124">
        <f t="shared" si="38"/>
        <v>3.4635347209053373</v>
      </c>
      <c r="O140" s="124">
        <f t="shared" si="38"/>
        <v>3.5852942664289729</v>
      </c>
      <c r="P140" s="124">
        <f t="shared" si="38"/>
        <v>3.6312013167664694</v>
      </c>
      <c r="Q140" s="124">
        <f t="shared" si="38"/>
        <v>3.6432278454503222</v>
      </c>
      <c r="R140" s="124">
        <f t="shared" ref="R140:V140" si="39">IF(R121=0,"",R121/R102)</f>
        <v>3.6432278454503231</v>
      </c>
      <c r="S140" s="124">
        <f t="shared" si="39"/>
        <v>3.6645070820621171</v>
      </c>
      <c r="T140" s="124">
        <f t="shared" si="39"/>
        <v>3.6990297920472455</v>
      </c>
      <c r="U140" s="124">
        <f t="shared" si="39"/>
        <v>3.7934060756281176</v>
      </c>
      <c r="V140" s="124">
        <f t="shared" si="39"/>
        <v>3.8316117783046848</v>
      </c>
      <c r="W140" s="124">
        <f t="shared" ref="W140" si="40">IF(W121=0,"",W121/W102)</f>
        <v>4.1169469574878512</v>
      </c>
      <c r="DA140" s="130" t="s">
        <v>1931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1.8458333023775313</v>
      </c>
      <c r="C141" s="111">
        <f t="shared" si="41"/>
        <v>1.9133666024251383</v>
      </c>
      <c r="D141" s="111">
        <f t="shared" si="41"/>
        <v>1.972918810182793</v>
      </c>
      <c r="E141" s="111">
        <f t="shared" si="41"/>
        <v>2.001428792444246</v>
      </c>
      <c r="F141" s="111">
        <f t="shared" si="41"/>
        <v>2.0346290330541463</v>
      </c>
      <c r="G141" s="111">
        <f t="shared" si="41"/>
        <v>2.1108290528209124</v>
      </c>
      <c r="H141" s="111">
        <f t="shared" si="41"/>
        <v>2.2657202181848572</v>
      </c>
      <c r="I141" s="111">
        <f t="shared" si="41"/>
        <v>2.4682389100088398</v>
      </c>
      <c r="J141" s="111">
        <f t="shared" si="41"/>
        <v>2.4720451454705423</v>
      </c>
      <c r="K141" s="111">
        <f t="shared" si="41"/>
        <v>2.5147018842221103</v>
      </c>
      <c r="L141" s="111" t="str">
        <f t="shared" si="41"/>
        <v/>
      </c>
      <c r="M141" s="111" t="str">
        <f t="shared" si="41"/>
        <v/>
      </c>
      <c r="N141" s="111">
        <f t="shared" si="41"/>
        <v>3.4635347209053373</v>
      </c>
      <c r="O141" s="111">
        <f t="shared" si="41"/>
        <v>3.5852942664289729</v>
      </c>
      <c r="P141" s="111">
        <f t="shared" si="41"/>
        <v>3.6312013167664694</v>
      </c>
      <c r="Q141" s="111">
        <f t="shared" si="41"/>
        <v>3.6432278454503222</v>
      </c>
      <c r="R141" s="111">
        <f t="shared" ref="R141:V141" si="42">IF(R122=0,"",R122/R103)</f>
        <v>3.6432278454503231</v>
      </c>
      <c r="S141" s="111">
        <f t="shared" si="42"/>
        <v>3.6645070820621171</v>
      </c>
      <c r="T141" s="111">
        <f t="shared" si="42"/>
        <v>3.6990297920472455</v>
      </c>
      <c r="U141" s="111">
        <f t="shared" si="42"/>
        <v>3.7934060756281176</v>
      </c>
      <c r="V141" s="111">
        <f t="shared" si="42"/>
        <v>3.8316117783046848</v>
      </c>
      <c r="W141" s="111">
        <f t="shared" ref="W141" si="43">IF(W122=0,"",W122/W103)</f>
        <v>4.1169469574878512</v>
      </c>
      <c r="DA141" s="63" t="s">
        <v>1932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0.6615935366948722</v>
      </c>
      <c r="C142" s="124">
        <f t="shared" si="44"/>
        <v>0.66191575376329537</v>
      </c>
      <c r="D142" s="124">
        <f t="shared" si="44"/>
        <v>0.66641925874911789</v>
      </c>
      <c r="E142" s="124">
        <f t="shared" si="44"/>
        <v>0.66867159270204968</v>
      </c>
      <c r="F142" s="124">
        <f t="shared" si="44"/>
        <v>0.6720003676976426</v>
      </c>
      <c r="G142" s="124">
        <f t="shared" si="44"/>
        <v>0.68196953770834889</v>
      </c>
      <c r="H142" s="124">
        <f t="shared" si="44"/>
        <v>0.69709629233163684</v>
      </c>
      <c r="I142" s="124">
        <f t="shared" si="44"/>
        <v>0.71167133838255225</v>
      </c>
      <c r="J142" s="124">
        <f t="shared" si="44"/>
        <v>0.71273869500193332</v>
      </c>
      <c r="K142" s="124">
        <f t="shared" si="44"/>
        <v>0.70804358733835304</v>
      </c>
      <c r="L142" s="124">
        <f t="shared" si="44"/>
        <v>0.70818693537227528</v>
      </c>
      <c r="M142" s="124">
        <f t="shared" si="44"/>
        <v>0.71620872762359922</v>
      </c>
      <c r="N142" s="124">
        <f t="shared" si="44"/>
        <v>0.74653419649742214</v>
      </c>
      <c r="O142" s="124">
        <f t="shared" si="44"/>
        <v>0.77079083377831004</v>
      </c>
      <c r="P142" s="124">
        <f t="shared" si="44"/>
        <v>0.76461129814511131</v>
      </c>
      <c r="Q142" s="124">
        <f t="shared" si="44"/>
        <v>0.77904756788432084</v>
      </c>
      <c r="R142" s="124">
        <f t="shared" ref="R142:V142" si="45">IF(R123=0,"",R123/R104)</f>
        <v>0.78668206343834712</v>
      </c>
      <c r="S142" s="124">
        <f t="shared" si="45"/>
        <v>0.79661069079334834</v>
      </c>
      <c r="T142" s="124">
        <f t="shared" si="45"/>
        <v>0.79901343818880566</v>
      </c>
      <c r="U142" s="124">
        <f t="shared" si="45"/>
        <v>0.80098467361945458</v>
      </c>
      <c r="V142" s="124">
        <f t="shared" si="45"/>
        <v>0.81896909651177885</v>
      </c>
      <c r="W142" s="124">
        <f t="shared" ref="W142" si="46">IF(W123=0,"",W123/W104)</f>
        <v>0.84389806586788163</v>
      </c>
      <c r="DA142" s="130" t="s">
        <v>1933</v>
      </c>
    </row>
    <row r="143" spans="1:105" ht="12" customHeight="1" x14ac:dyDescent="0.25">
      <c r="A143" s="97" t="s">
        <v>141</v>
      </c>
      <c r="B143" s="111">
        <f t="shared" ref="B143:Q143" si="47">IF(B124=0,"",B124/B105)</f>
        <v>0.59909305143245484</v>
      </c>
      <c r="C143" s="111">
        <f t="shared" si="47"/>
        <v>0.59909305143245484</v>
      </c>
      <c r="D143" s="111">
        <f t="shared" si="47"/>
        <v>0.59909305143245484</v>
      </c>
      <c r="E143" s="111">
        <f t="shared" si="47"/>
        <v>0.59909305143245484</v>
      </c>
      <c r="F143" s="111">
        <f t="shared" si="47"/>
        <v>0.60229365406318514</v>
      </c>
      <c r="G143" s="111">
        <f t="shared" si="47"/>
        <v>0.6098046571447342</v>
      </c>
      <c r="H143" s="111">
        <f t="shared" si="47"/>
        <v>0.62562142845781832</v>
      </c>
      <c r="I143" s="111">
        <f t="shared" si="47"/>
        <v>0.63246755520099818</v>
      </c>
      <c r="J143" s="111">
        <f t="shared" si="47"/>
        <v>0.63256955400538528</v>
      </c>
      <c r="K143" s="111">
        <f t="shared" si="47"/>
        <v>0.63234896278502939</v>
      </c>
      <c r="L143" s="111">
        <f t="shared" si="47"/>
        <v>0.63224349227680221</v>
      </c>
      <c r="M143" s="111">
        <f t="shared" si="47"/>
        <v>0.63208535246645003</v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" si="49">IF(W124=0,"",W124/W105)</f>
        <v/>
      </c>
      <c r="DA143" s="63" t="s">
        <v>1934</v>
      </c>
    </row>
    <row r="144" spans="1:105" ht="12" customHeight="1" x14ac:dyDescent="0.25">
      <c r="A144" s="97" t="s">
        <v>140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1935</v>
      </c>
    </row>
    <row r="145" spans="1:105" ht="12" customHeight="1" x14ac:dyDescent="0.25">
      <c r="A145" s="100" t="s">
        <v>50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1936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1937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0.67118149562677121</v>
      </c>
      <c r="C147" s="112">
        <f t="shared" si="59"/>
        <v>0.67118149562677121</v>
      </c>
      <c r="D147" s="112">
        <f t="shared" si="59"/>
        <v>0.67118149562677121</v>
      </c>
      <c r="E147" s="112">
        <f t="shared" si="59"/>
        <v>0.67118149562677121</v>
      </c>
      <c r="F147" s="112">
        <f t="shared" si="59"/>
        <v>0.67502269888202215</v>
      </c>
      <c r="G147" s="112">
        <f t="shared" si="59"/>
        <v>0.6838900076439649</v>
      </c>
      <c r="H147" s="112">
        <f t="shared" si="59"/>
        <v>0.69512653972612248</v>
      </c>
      <c r="I147" s="112">
        <f t="shared" si="59"/>
        <v>0.70034973092323749</v>
      </c>
      <c r="J147" s="112">
        <f t="shared" si="59"/>
        <v>0.70036524055602256</v>
      </c>
      <c r="K147" s="112">
        <f t="shared" si="59"/>
        <v>0.70037186877439916</v>
      </c>
      <c r="L147" s="112">
        <f t="shared" si="59"/>
        <v>0.70037112490880593</v>
      </c>
      <c r="M147" s="112">
        <f t="shared" si="59"/>
        <v>0.70046644204923669</v>
      </c>
      <c r="N147" s="112">
        <f t="shared" si="59"/>
        <v>0.70618721303526155</v>
      </c>
      <c r="O147" s="112">
        <f t="shared" si="59"/>
        <v>0.72342544491557748</v>
      </c>
      <c r="P147" s="112">
        <f t="shared" si="59"/>
        <v>0.72321120161119357</v>
      </c>
      <c r="Q147" s="112">
        <f t="shared" si="59"/>
        <v>0.72348071749181053</v>
      </c>
      <c r="R147" s="112">
        <f t="shared" ref="R147:V147" si="60">IF(R128=0,"",R128/R109)</f>
        <v>0.72348071749181053</v>
      </c>
      <c r="S147" s="112">
        <f t="shared" si="60"/>
        <v>0.72348071749181053</v>
      </c>
      <c r="T147" s="112">
        <f t="shared" si="60"/>
        <v>0.7237037312566067</v>
      </c>
      <c r="U147" s="112">
        <f t="shared" si="60"/>
        <v>0.75434766534441589</v>
      </c>
      <c r="V147" s="112">
        <f t="shared" si="60"/>
        <v>0.76866192440242664</v>
      </c>
      <c r="W147" s="112">
        <f t="shared" ref="W147" si="61">IF(W128=0,"",W128/W109)</f>
        <v>0.78898575782139091</v>
      </c>
      <c r="DA147" s="131" t="s">
        <v>1938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>
        <f t="shared" si="62"/>
        <v>0.8210665592200177</v>
      </c>
      <c r="G148" s="113">
        <f t="shared" si="62"/>
        <v>0.82209662276926043</v>
      </c>
      <c r="H148" s="113">
        <f t="shared" si="62"/>
        <v>0.82617433904653181</v>
      </c>
      <c r="I148" s="113">
        <f t="shared" si="62"/>
        <v>0.82415013098088363</v>
      </c>
      <c r="J148" s="113">
        <f t="shared" si="62"/>
        <v>0.82453524299363612</v>
      </c>
      <c r="K148" s="113">
        <f t="shared" si="62"/>
        <v>0.83347155262218053</v>
      </c>
      <c r="L148" s="113">
        <f t="shared" si="62"/>
        <v>0.83758974435729716</v>
      </c>
      <c r="M148" s="113">
        <f t="shared" si="62"/>
        <v>0.82751493730795544</v>
      </c>
      <c r="N148" s="113">
        <f t="shared" si="62"/>
        <v>0.84556768599499865</v>
      </c>
      <c r="O148" s="113">
        <f t="shared" si="62"/>
        <v>0.82841403518468948</v>
      </c>
      <c r="P148" s="113">
        <f t="shared" si="62"/>
        <v>0.81674278287333457</v>
      </c>
      <c r="Q148" s="113">
        <f t="shared" si="62"/>
        <v>0.86038520384782047</v>
      </c>
      <c r="R148" s="113">
        <f t="shared" ref="R148:V148" si="63">IF(R129=0,"",R129/R110)</f>
        <v>0.86571338950386834</v>
      </c>
      <c r="S148" s="113">
        <f t="shared" si="63"/>
        <v>0.87018747957812859</v>
      </c>
      <c r="T148" s="113">
        <f t="shared" si="63"/>
        <v>0.85855551698895782</v>
      </c>
      <c r="U148" s="113">
        <f t="shared" si="63"/>
        <v>0.86264006589493247</v>
      </c>
      <c r="V148" s="113">
        <f t="shared" si="63"/>
        <v>0.87611800900040326</v>
      </c>
      <c r="W148" s="113">
        <f t="shared" ref="W148" si="64">IF(W129=0,"",W129/W110)</f>
        <v>0.87699226196699132</v>
      </c>
      <c r="DA148" s="132" t="s">
        <v>1939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>
        <f t="shared" si="65"/>
        <v>0.69874370202331937</v>
      </c>
      <c r="G149" s="111">
        <f t="shared" si="65"/>
        <v>0.69971587506499522</v>
      </c>
      <c r="H149" s="111">
        <f t="shared" si="65"/>
        <v>0.7003421153831112</v>
      </c>
      <c r="I149" s="111">
        <f t="shared" si="65"/>
        <v>0.70039538806526802</v>
      </c>
      <c r="J149" s="111">
        <f t="shared" si="65"/>
        <v>0.70047471585310783</v>
      </c>
      <c r="K149" s="111">
        <f t="shared" si="65"/>
        <v>0.70077184955704031</v>
      </c>
      <c r="L149" s="111">
        <f t="shared" si="65"/>
        <v>0.70077039184360368</v>
      </c>
      <c r="M149" s="111">
        <f t="shared" si="65"/>
        <v>0.70093858415449073</v>
      </c>
      <c r="N149" s="111">
        <f t="shared" si="65"/>
        <v>0.71406098907385129</v>
      </c>
      <c r="O149" s="111">
        <f t="shared" si="65"/>
        <v>0.72221396474553401</v>
      </c>
      <c r="P149" s="111">
        <f t="shared" si="65"/>
        <v>0.72223947240849373</v>
      </c>
      <c r="Q149" s="111">
        <f t="shared" si="65"/>
        <v>0.72230271641281718</v>
      </c>
      <c r="R149" s="111">
        <f t="shared" ref="R149:V149" si="66">IF(R130=0,"",R130/R111)</f>
        <v>0.72795768160471441</v>
      </c>
      <c r="S149" s="111">
        <f t="shared" si="66"/>
        <v>0.73602594867442706</v>
      </c>
      <c r="T149" s="111">
        <f t="shared" si="66"/>
        <v>0.74273315941637896</v>
      </c>
      <c r="U149" s="111">
        <f t="shared" si="66"/>
        <v>0.74654650371253506</v>
      </c>
      <c r="V149" s="111">
        <f t="shared" si="66"/>
        <v>0.7711301862060882</v>
      </c>
      <c r="W149" s="111">
        <f t="shared" ref="W149" si="67">IF(W130=0,"",W130/W111)</f>
        <v>0.78059666676956463</v>
      </c>
      <c r="DA149" s="63" t="s">
        <v>1940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1941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0.69670664499883328</v>
      </c>
      <c r="C151" s="124">
        <f t="shared" si="71"/>
        <v>0.68373544081520587</v>
      </c>
      <c r="D151" s="124">
        <f t="shared" si="71"/>
        <v>0.71342336909933224</v>
      </c>
      <c r="E151" s="124">
        <f t="shared" si="71"/>
        <v>0.72766700230704684</v>
      </c>
      <c r="F151" s="124">
        <f t="shared" si="71"/>
        <v>0.70620486759089007</v>
      </c>
      <c r="G151" s="124">
        <f t="shared" si="71"/>
        <v>0.69432795207693221</v>
      </c>
      <c r="H151" s="124">
        <f t="shared" si="71"/>
        <v>0.70501469297471842</v>
      </c>
      <c r="I151" s="124">
        <f t="shared" si="71"/>
        <v>0.74266154135356599</v>
      </c>
      <c r="J151" s="124">
        <f t="shared" si="71"/>
        <v>0.74295893992126028</v>
      </c>
      <c r="K151" s="124">
        <f t="shared" si="71"/>
        <v>0.71417693422611295</v>
      </c>
      <c r="L151" s="124">
        <f t="shared" si="71"/>
        <v>0.71476413719826826</v>
      </c>
      <c r="M151" s="124">
        <f t="shared" si="71"/>
        <v>0.74344198928254757</v>
      </c>
      <c r="N151" s="124">
        <f t="shared" si="71"/>
        <v>0.77033325405912012</v>
      </c>
      <c r="O151" s="124">
        <f t="shared" si="71"/>
        <v>0.78510325712648765</v>
      </c>
      <c r="P151" s="124">
        <f t="shared" si="71"/>
        <v>0.78113807807942837</v>
      </c>
      <c r="Q151" s="124">
        <f t="shared" si="71"/>
        <v>0.77154384892719929</v>
      </c>
      <c r="R151" s="124">
        <f t="shared" ref="R151:V151" si="72">IF(R132=0,"",R132/R113)</f>
        <v>0.77565410739530227</v>
      </c>
      <c r="S151" s="124">
        <f t="shared" si="72"/>
        <v>0.78424552183067719</v>
      </c>
      <c r="T151" s="124">
        <f t="shared" si="72"/>
        <v>0.79018503565508458</v>
      </c>
      <c r="U151" s="124">
        <f t="shared" si="72"/>
        <v>0.81588247242179968</v>
      </c>
      <c r="V151" s="124">
        <f t="shared" si="72"/>
        <v>0.84507789271671097</v>
      </c>
      <c r="W151" s="124">
        <f t="shared" ref="W151" si="73">IF(W132=0,"",W132/W113)</f>
        <v>0.86089024677125725</v>
      </c>
      <c r="DA151" s="130" t="s">
        <v>1942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0.61513665692996511</v>
      </c>
      <c r="C152" s="111">
        <f t="shared" si="74"/>
        <v>0.61513665692996511</v>
      </c>
      <c r="D152" s="111">
        <f t="shared" si="74"/>
        <v>0.61513665692996511</v>
      </c>
      <c r="E152" s="111">
        <f t="shared" si="74"/>
        <v>0.61513665692996511</v>
      </c>
      <c r="F152" s="111">
        <f t="shared" si="74"/>
        <v>0.61542158476887499</v>
      </c>
      <c r="G152" s="111">
        <f t="shared" si="74"/>
        <v>0.61834216633776751</v>
      </c>
      <c r="H152" s="111">
        <f t="shared" si="74"/>
        <v>0.62081591194792474</v>
      </c>
      <c r="I152" s="111">
        <f t="shared" si="74"/>
        <v>0.62218229655125723</v>
      </c>
      <c r="J152" s="111">
        <f t="shared" si="74"/>
        <v>0.62218402320539279</v>
      </c>
      <c r="K152" s="111">
        <f t="shared" si="74"/>
        <v>0.62218637241556451</v>
      </c>
      <c r="L152" s="111">
        <f t="shared" si="74"/>
        <v>0.62218441322747498</v>
      </c>
      <c r="M152" s="111">
        <f t="shared" si="74"/>
        <v>0.62217767371467214</v>
      </c>
      <c r="N152" s="111">
        <f t="shared" si="74"/>
        <v>0.6223201055693709</v>
      </c>
      <c r="O152" s="111">
        <f t="shared" si="74"/>
        <v>0.62295491881840093</v>
      </c>
      <c r="P152" s="111">
        <f t="shared" si="74"/>
        <v>0.62295491881840093</v>
      </c>
      <c r="Q152" s="111">
        <f t="shared" si="74"/>
        <v>0.62295491881840093</v>
      </c>
      <c r="R152" s="111">
        <f t="shared" ref="R152:V152" si="75">IF(R133=0,"",R133/R114)</f>
        <v>0.62295491881840093</v>
      </c>
      <c r="S152" s="111">
        <f t="shared" si="75"/>
        <v>0.62295491881840093</v>
      </c>
      <c r="T152" s="111">
        <f t="shared" si="75"/>
        <v>0.62295491881840093</v>
      </c>
      <c r="U152" s="111">
        <f t="shared" si="75"/>
        <v>0.62295491881840093</v>
      </c>
      <c r="V152" s="111" t="str">
        <f t="shared" si="75"/>
        <v/>
      </c>
      <c r="W152" s="111" t="str">
        <f t="shared" ref="W152" si="76">IF(W133=0,"",W133/W114)</f>
        <v/>
      </c>
      <c r="DA152" s="63" t="s">
        <v>1943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0.75897860896710378</v>
      </c>
      <c r="C153" s="45">
        <f t="shared" si="77"/>
        <v>0.75897860896710378</v>
      </c>
      <c r="D153" s="45">
        <f t="shared" si="77"/>
        <v>0.75897860896710378</v>
      </c>
      <c r="E153" s="45">
        <f t="shared" si="77"/>
        <v>0.75897860896710378</v>
      </c>
      <c r="F153" s="45">
        <f t="shared" si="77"/>
        <v>0.76235922627054287</v>
      </c>
      <c r="G153" s="45">
        <f t="shared" si="77"/>
        <v>0.76855575172949364</v>
      </c>
      <c r="H153" s="45">
        <f t="shared" si="77"/>
        <v>0.77658181542200744</v>
      </c>
      <c r="I153" s="45">
        <f t="shared" si="77"/>
        <v>0.77962607608525203</v>
      </c>
      <c r="J153" s="45">
        <f t="shared" si="77"/>
        <v>0.77968521674312519</v>
      </c>
      <c r="K153" s="45">
        <f t="shared" si="77"/>
        <v>0.77974279884689068</v>
      </c>
      <c r="L153" s="45">
        <f t="shared" si="77"/>
        <v>0.7798479510645302</v>
      </c>
      <c r="M153" s="45">
        <f t="shared" si="77"/>
        <v>0.78001016120054545</v>
      </c>
      <c r="N153" s="45">
        <f t="shared" si="77"/>
        <v>0.78706427714315941</v>
      </c>
      <c r="O153" s="45">
        <f t="shared" si="77"/>
        <v>0.79582110809819773</v>
      </c>
      <c r="P153" s="45">
        <f t="shared" si="77"/>
        <v>0.79576871237230218</v>
      </c>
      <c r="Q153" s="45">
        <f t="shared" si="77"/>
        <v>0.79586153237278967</v>
      </c>
      <c r="R153" s="45">
        <f t="shared" ref="R153:V153" si="78">IF(R134=0,"",R134/R115)</f>
        <v>0.7980462623760558</v>
      </c>
      <c r="S153" s="45">
        <f t="shared" si="78"/>
        <v>0.80251586648080475</v>
      </c>
      <c r="T153" s="45">
        <f t="shared" si="78"/>
        <v>0.80657192521458909</v>
      </c>
      <c r="U153" s="45">
        <f t="shared" si="78"/>
        <v>0.82521522628916666</v>
      </c>
      <c r="V153" s="45">
        <f t="shared" si="78"/>
        <v>0.84507789271671097</v>
      </c>
      <c r="W153" s="45">
        <f t="shared" ref="W153" si="79">IF(W134=0,"",W134/W115)</f>
        <v>0.86089024677125725</v>
      </c>
      <c r="DA153" s="60" t="s">
        <v>1944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5.2936370424310759</v>
      </c>
      <c r="C155" s="117">
        <f t="shared" si="80"/>
        <v>4.5161557648397475</v>
      </c>
      <c r="D155" s="117">
        <f t="shared" si="80"/>
        <v>2.0412665681099673</v>
      </c>
      <c r="E155" s="117">
        <f t="shared" si="80"/>
        <v>1.1152797628710487</v>
      </c>
      <c r="F155" s="117">
        <f t="shared" si="80"/>
        <v>2.3078108907236476</v>
      </c>
      <c r="G155" s="117">
        <f t="shared" si="80"/>
        <v>3.3964015370472453</v>
      </c>
      <c r="H155" s="117">
        <f t="shared" si="80"/>
        <v>3.1916430396642603</v>
      </c>
      <c r="I155" s="117">
        <f t="shared" si="80"/>
        <v>1.0232107875988607</v>
      </c>
      <c r="J155" s="117">
        <f t="shared" si="80"/>
        <v>0.935568223428899</v>
      </c>
      <c r="K155" s="117">
        <f t="shared" si="80"/>
        <v>0.88692607736793216</v>
      </c>
      <c r="L155" s="117">
        <f t="shared" si="80"/>
        <v>1.811221351647148</v>
      </c>
      <c r="M155" s="117">
        <f t="shared" si="80"/>
        <v>0.16788601599861766</v>
      </c>
      <c r="N155" s="117">
        <f t="shared" si="80"/>
        <v>3.3521804826536009E-2</v>
      </c>
      <c r="O155" s="117">
        <f t="shared" si="80"/>
        <v>3.5593113344936221E-2</v>
      </c>
      <c r="P155" s="117">
        <f t="shared" si="80"/>
        <v>8.2169189547203564E-2</v>
      </c>
      <c r="Q155" s="117">
        <f t="shared" si="80"/>
        <v>0.24161513342787508</v>
      </c>
      <c r="R155" s="117">
        <f t="shared" ref="R155:V155" si="81">R156+R159+R161+R170</f>
        <v>0.19511747230623644</v>
      </c>
      <c r="S155" s="117">
        <f t="shared" si="81"/>
        <v>0.1516079289700161</v>
      </c>
      <c r="T155" s="117">
        <f t="shared" si="81"/>
        <v>0.19225468298767626</v>
      </c>
      <c r="U155" s="117">
        <f t="shared" si="81"/>
        <v>0.35751194612613013</v>
      </c>
      <c r="V155" s="117">
        <f t="shared" si="81"/>
        <v>2.6123399999999831E-2</v>
      </c>
      <c r="W155" s="117">
        <f t="shared" ref="W155" si="82">W156+W159+W161+W170</f>
        <v>8.1298039999999919E-2</v>
      </c>
      <c r="DA155" s="129" t="s">
        <v>2095</v>
      </c>
    </row>
    <row r="156" spans="1:105" ht="12" customHeight="1" x14ac:dyDescent="0.25">
      <c r="A156" s="121" t="s">
        <v>57</v>
      </c>
      <c r="B156" s="122">
        <f t="shared" ref="B156:Q156" si="83">SUM(B157:B158)</f>
        <v>5.1851823529355539</v>
      </c>
      <c r="C156" s="122">
        <f t="shared" si="83"/>
        <v>4.4191788360830309</v>
      </c>
      <c r="D156" s="122">
        <f t="shared" si="83"/>
        <v>2.005719981897927</v>
      </c>
      <c r="E156" s="122">
        <f t="shared" si="83"/>
        <v>1.0997096299644842</v>
      </c>
      <c r="F156" s="122">
        <f t="shared" si="83"/>
        <v>2.2767493868507964</v>
      </c>
      <c r="G156" s="122">
        <f t="shared" si="83"/>
        <v>3.3495393800162812</v>
      </c>
      <c r="H156" s="122">
        <f t="shared" si="83"/>
        <v>3.14952658596073</v>
      </c>
      <c r="I156" s="122">
        <f t="shared" si="83"/>
        <v>1.0108324804694429</v>
      </c>
      <c r="J156" s="122">
        <f t="shared" si="83"/>
        <v>0.92604979043224267</v>
      </c>
      <c r="K156" s="122">
        <f t="shared" si="83"/>
        <v>0.86891297820318525</v>
      </c>
      <c r="L156" s="122">
        <f t="shared" si="83"/>
        <v>1.7968103599999989</v>
      </c>
      <c r="M156" s="122">
        <f t="shared" si="83"/>
        <v>0.16264655999999972</v>
      </c>
      <c r="N156" s="122">
        <f t="shared" si="83"/>
        <v>3.1928600000000168E-2</v>
      </c>
      <c r="O156" s="122">
        <f t="shared" si="83"/>
        <v>3.483119999999968E-2</v>
      </c>
      <c r="P156" s="122">
        <f t="shared" si="83"/>
        <v>8.1247559999999885E-2</v>
      </c>
      <c r="Q156" s="122">
        <f t="shared" si="83"/>
        <v>0.24086532000000019</v>
      </c>
      <c r="R156" s="122">
        <f t="shared" ref="R156:V156" si="84">SUM(R157:R158)</f>
        <v>0.19437323999999964</v>
      </c>
      <c r="S156" s="122">
        <f t="shared" si="84"/>
        <v>0.15103615999999986</v>
      </c>
      <c r="T156" s="122">
        <f t="shared" si="84"/>
        <v>0.19162207999999994</v>
      </c>
      <c r="U156" s="122">
        <f t="shared" si="84"/>
        <v>0.35712076000000015</v>
      </c>
      <c r="V156" s="122">
        <f t="shared" si="84"/>
        <v>2.6123399999999831E-2</v>
      </c>
      <c r="W156" s="122">
        <f t="shared" ref="W156" si="85">SUM(W157:W158)</f>
        <v>8.1298039999999919E-2</v>
      </c>
      <c r="DA156" s="130" t="s">
        <v>2096</v>
      </c>
    </row>
    <row r="157" spans="1:105" ht="12" customHeight="1" x14ac:dyDescent="0.25">
      <c r="A157" s="97" t="s">
        <v>74</v>
      </c>
      <c r="B157" s="98">
        <v>5.1851823529355539</v>
      </c>
      <c r="C157" s="98">
        <v>4.4191788360830309</v>
      </c>
      <c r="D157" s="98">
        <v>2.005719981897927</v>
      </c>
      <c r="E157" s="98">
        <v>1.0997096299644842</v>
      </c>
      <c r="F157" s="98">
        <v>2.2767493868507964</v>
      </c>
      <c r="G157" s="98">
        <v>3.3495393800162812</v>
      </c>
      <c r="H157" s="98">
        <v>3.14952658596073</v>
      </c>
      <c r="I157" s="98">
        <v>1.0108324804694429</v>
      </c>
      <c r="J157" s="98">
        <v>0.92604979043224267</v>
      </c>
      <c r="K157" s="98">
        <v>0.86891297820318525</v>
      </c>
      <c r="L157" s="98">
        <v>1.7968103599999989</v>
      </c>
      <c r="M157" s="98">
        <v>0.16264655999999972</v>
      </c>
      <c r="N157" s="98">
        <v>3.1928600000000168E-2</v>
      </c>
      <c r="O157" s="98">
        <v>3.483119999999968E-2</v>
      </c>
      <c r="P157" s="98">
        <v>8.1247559999999885E-2</v>
      </c>
      <c r="Q157" s="98">
        <v>0.24086532000000019</v>
      </c>
      <c r="R157" s="98">
        <v>0.19437323999999964</v>
      </c>
      <c r="S157" s="98">
        <v>0.15103615999999986</v>
      </c>
      <c r="T157" s="98">
        <v>0.19162207999999994</v>
      </c>
      <c r="U157" s="98">
        <v>0.35712076000000015</v>
      </c>
      <c r="V157" s="98">
        <v>2.6123399999999831E-2</v>
      </c>
      <c r="W157" s="98">
        <v>8.1298039999999919E-2</v>
      </c>
      <c r="DA157" s="63" t="s">
        <v>2097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2098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2099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2100</v>
      </c>
    </row>
    <row r="161" spans="1:105" ht="12" customHeight="1" x14ac:dyDescent="0.25">
      <c r="A161" s="121" t="s">
        <v>55</v>
      </c>
      <c r="B161" s="122">
        <v>4.2133471015169122E-2</v>
      </c>
      <c r="C161" s="122">
        <v>2.9966942780272066E-2</v>
      </c>
      <c r="D161" s="122">
        <v>1.120340839355643E-2</v>
      </c>
      <c r="E161" s="122">
        <v>4.3436595325510386E-3</v>
      </c>
      <c r="F161" s="122">
        <v>8.7745395368266903E-3</v>
      </c>
      <c r="G161" s="122">
        <v>1.5010225395635565E-2</v>
      </c>
      <c r="H161" s="122">
        <v>1.468809027595243E-2</v>
      </c>
      <c r="I161" s="122">
        <v>3.9563163377290527E-3</v>
      </c>
      <c r="J161" s="122">
        <v>2.7255386994299818E-3</v>
      </c>
      <c r="K161" s="122">
        <v>5.629244326280149E-3</v>
      </c>
      <c r="L161" s="122">
        <v>5.1236777123756906E-3</v>
      </c>
      <c r="M161" s="122">
        <v>1.0685915619284114E-3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2101</v>
      </c>
    </row>
    <row r="162" spans="1:105" ht="12" customHeight="1" x14ac:dyDescent="0.25">
      <c r="A162" s="97" t="s">
        <v>141</v>
      </c>
      <c r="B162" s="98">
        <v>4.2133471015169122E-2</v>
      </c>
      <c r="C162" s="98">
        <v>2.9966942780272066E-2</v>
      </c>
      <c r="D162" s="98">
        <v>1.120340839355643E-2</v>
      </c>
      <c r="E162" s="98">
        <v>4.3436595325510386E-3</v>
      </c>
      <c r="F162" s="98">
        <v>8.7745395368266903E-3</v>
      </c>
      <c r="G162" s="98">
        <v>1.5010225395635565E-2</v>
      </c>
      <c r="H162" s="98">
        <v>1.468809027595243E-2</v>
      </c>
      <c r="I162" s="98">
        <v>3.9563163377290527E-3</v>
      </c>
      <c r="J162" s="98">
        <v>2.7255386994299818E-3</v>
      </c>
      <c r="K162" s="98">
        <v>5.629244326280149E-3</v>
      </c>
      <c r="L162" s="98">
        <v>5.1236777123756906E-3</v>
      </c>
      <c r="M162" s="98">
        <v>1.0685915619284114E-3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2102</v>
      </c>
    </row>
    <row r="163" spans="1:105" ht="12" customHeight="1" x14ac:dyDescent="0.25">
      <c r="A163" s="97" t="s">
        <v>140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2103</v>
      </c>
    </row>
    <row r="164" spans="1:105" ht="12" customHeight="1" x14ac:dyDescent="0.25">
      <c r="A164" s="100" t="s">
        <v>50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2104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2105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2106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2107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2108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2109</v>
      </c>
    </row>
    <row r="170" spans="1:105" ht="12" customHeight="1" x14ac:dyDescent="0.25">
      <c r="A170" s="121" t="s">
        <v>54</v>
      </c>
      <c r="B170" s="122">
        <v>6.6321218480353161E-2</v>
      </c>
      <c r="C170" s="122">
        <v>6.7009985976444003E-2</v>
      </c>
      <c r="D170" s="122">
        <v>2.4343177818484111E-2</v>
      </c>
      <c r="E170" s="122">
        <v>1.1226473374013496E-2</v>
      </c>
      <c r="F170" s="122">
        <v>2.2286964336024635E-2</v>
      </c>
      <c r="G170" s="122">
        <v>3.1851931635328394E-2</v>
      </c>
      <c r="H170" s="122">
        <v>2.7428363427577842E-2</v>
      </c>
      <c r="I170" s="122">
        <v>8.4219907916889287E-3</v>
      </c>
      <c r="J170" s="122">
        <v>6.7928942972263692E-3</v>
      </c>
      <c r="K170" s="122">
        <v>1.2383854838466716E-2</v>
      </c>
      <c r="L170" s="122">
        <v>9.2873139347733873E-3</v>
      </c>
      <c r="M170" s="122">
        <v>4.170864436689555E-3</v>
      </c>
      <c r="N170" s="122">
        <v>1.5932048265358389E-3</v>
      </c>
      <c r="O170" s="122">
        <v>7.6191334493654051E-4</v>
      </c>
      <c r="P170" s="122">
        <v>9.2162954720367851E-4</v>
      </c>
      <c r="Q170" s="122">
        <v>7.4981342787488027E-4</v>
      </c>
      <c r="R170" s="122">
        <v>7.4423230623678425E-4</v>
      </c>
      <c r="S170" s="122">
        <v>5.7176897001623656E-4</v>
      </c>
      <c r="T170" s="122">
        <v>6.3260298767631661E-4</v>
      </c>
      <c r="U170" s="122">
        <v>3.9118612612999704E-4</v>
      </c>
      <c r="V170" s="122">
        <v>0</v>
      </c>
      <c r="W170" s="122">
        <v>0</v>
      </c>
      <c r="DA170" s="130" t="s">
        <v>2110</v>
      </c>
    </row>
    <row r="171" spans="1:105" ht="12" customHeight="1" x14ac:dyDescent="0.25">
      <c r="A171" s="97" t="s">
        <v>50</v>
      </c>
      <c r="B171" s="98">
        <v>6.6321218480353161E-2</v>
      </c>
      <c r="C171" s="98">
        <v>6.7009985976444003E-2</v>
      </c>
      <c r="D171" s="98">
        <v>2.4343177818484111E-2</v>
      </c>
      <c r="E171" s="98">
        <v>1.1226473374013496E-2</v>
      </c>
      <c r="F171" s="98">
        <v>2.2286964336024635E-2</v>
      </c>
      <c r="G171" s="98">
        <v>3.1851931635328394E-2</v>
      </c>
      <c r="H171" s="98">
        <v>2.7428363427577842E-2</v>
      </c>
      <c r="I171" s="98">
        <v>8.4219907916889287E-3</v>
      </c>
      <c r="J171" s="98">
        <v>6.7928942972263692E-3</v>
      </c>
      <c r="K171" s="98">
        <v>1.2383854838466716E-2</v>
      </c>
      <c r="L171" s="98">
        <v>9.2873139347733873E-3</v>
      </c>
      <c r="M171" s="98">
        <v>4.170864436689555E-3</v>
      </c>
      <c r="N171" s="98">
        <v>1.5932048265358389E-3</v>
      </c>
      <c r="O171" s="98">
        <v>7.6191334493654051E-4</v>
      </c>
      <c r="P171" s="98">
        <v>9.2162954720367851E-4</v>
      </c>
      <c r="Q171" s="98">
        <v>7.4981342787488027E-4</v>
      </c>
      <c r="R171" s="98">
        <v>7.4423230623678425E-4</v>
      </c>
      <c r="S171" s="98">
        <v>5.7176897001623656E-4</v>
      </c>
      <c r="T171" s="98">
        <v>6.3260298767631661E-4</v>
      </c>
      <c r="U171" s="98">
        <v>3.9118612612999704E-4</v>
      </c>
      <c r="V171" s="98">
        <v>0</v>
      </c>
      <c r="W171" s="98">
        <v>0</v>
      </c>
      <c r="DA171" s="63" t="s">
        <v>2111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2112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31978.799992745389</v>
      </c>
      <c r="C174" s="117">
        <f t="shared" si="87"/>
        <v>34084.66043401249</v>
      </c>
      <c r="D174" s="117">
        <f t="shared" si="87"/>
        <v>21792.156086254781</v>
      </c>
      <c r="E174" s="117">
        <f t="shared" si="87"/>
        <v>15938.224454211879</v>
      </c>
      <c r="F174" s="117">
        <f t="shared" si="87"/>
        <v>32495.608873694851</v>
      </c>
      <c r="G174" s="117">
        <f t="shared" si="87"/>
        <v>47240.617175656378</v>
      </c>
      <c r="H174" s="117">
        <f t="shared" si="87"/>
        <v>47137.131781864882</v>
      </c>
      <c r="I174" s="117">
        <f t="shared" si="87"/>
        <v>20311.064740794958</v>
      </c>
      <c r="J174" s="117">
        <f t="shared" si="87"/>
        <v>24099.755802596046</v>
      </c>
      <c r="K174" s="117">
        <f t="shared" si="87"/>
        <v>27815.04161259855</v>
      </c>
      <c r="L174" s="117">
        <f t="shared" si="87"/>
        <v>62582.623112595458</v>
      </c>
      <c r="M174" s="117">
        <f t="shared" si="87"/>
        <v>9549.2605147885515</v>
      </c>
      <c r="N174" s="117">
        <f t="shared" si="87"/>
        <v>3605.187199809563</v>
      </c>
      <c r="O174" s="117">
        <f t="shared" si="87"/>
        <v>4814.1039388878517</v>
      </c>
      <c r="P174" s="117">
        <f t="shared" si="87"/>
        <v>9558.3489009618679</v>
      </c>
      <c r="Q174" s="117">
        <f t="shared" si="87"/>
        <v>30219.062709805341</v>
      </c>
      <c r="R174" s="117">
        <f t="shared" ref="R174:V174" si="88">R175+R178+R180+R189</f>
        <v>23089.005719918008</v>
      </c>
      <c r="S174" s="117">
        <f t="shared" si="88"/>
        <v>16490.019521034134</v>
      </c>
      <c r="T174" s="117">
        <f t="shared" si="88"/>
        <v>19116.605167913061</v>
      </c>
      <c r="U174" s="117">
        <f t="shared" si="88"/>
        <v>30554.029929184282</v>
      </c>
      <c r="V174" s="117">
        <f t="shared" si="88"/>
        <v>5154.3494546294114</v>
      </c>
      <c r="W174" s="117">
        <f t="shared" ref="W174" si="89">W175+W178+W180+W189</f>
        <v>22942.92548046296</v>
      </c>
      <c r="DA174" s="129" t="s">
        <v>2263</v>
      </c>
    </row>
    <row r="175" spans="1:105" ht="12" customHeight="1" x14ac:dyDescent="0.25">
      <c r="A175" s="121" t="s">
        <v>57</v>
      </c>
      <c r="B175" s="122">
        <f t="shared" ref="B175:Q175" si="90">SUM(B176:B177)</f>
        <v>29317.665243923835</v>
      </c>
      <c r="C175" s="122">
        <f t="shared" si="90"/>
        <v>31495.371085699171</v>
      </c>
      <c r="D175" s="122">
        <f t="shared" si="90"/>
        <v>19375.603065266692</v>
      </c>
      <c r="E175" s="122">
        <f t="shared" si="90"/>
        <v>13634.898255303637</v>
      </c>
      <c r="F175" s="122">
        <f t="shared" si="90"/>
        <v>30075.67446641557</v>
      </c>
      <c r="G175" s="122">
        <f t="shared" si="90"/>
        <v>44768.499851531655</v>
      </c>
      <c r="H175" s="122">
        <f t="shared" si="90"/>
        <v>44768.0926793248</v>
      </c>
      <c r="I175" s="122">
        <f t="shared" si="90"/>
        <v>18283.066049547571</v>
      </c>
      <c r="J175" s="122">
        <f t="shared" si="90"/>
        <v>22032.031367940592</v>
      </c>
      <c r="K175" s="122">
        <f t="shared" si="90"/>
        <v>25596.262079490731</v>
      </c>
      <c r="L175" s="122">
        <f t="shared" si="90"/>
        <v>60536.33085247728</v>
      </c>
      <c r="M175" s="122">
        <f t="shared" si="90"/>
        <v>7305.7698118499966</v>
      </c>
      <c r="N175" s="122">
        <f t="shared" si="90"/>
        <v>1614.8473119664848</v>
      </c>
      <c r="O175" s="122">
        <f t="shared" si="90"/>
        <v>2354.3388606261942</v>
      </c>
      <c r="P175" s="122">
        <f t="shared" si="90"/>
        <v>6590.223766799988</v>
      </c>
      <c r="Q175" s="122">
        <f t="shared" si="90"/>
        <v>28269.781478975005</v>
      </c>
      <c r="R175" s="122">
        <f t="shared" ref="R175:V175" si="91">SUM(R176:R177)</f>
        <v>21144.456426446348</v>
      </c>
      <c r="S175" s="122">
        <f t="shared" si="91"/>
        <v>14643.470796506343</v>
      </c>
      <c r="T175" s="122">
        <f t="shared" si="91"/>
        <v>17095.449378895915</v>
      </c>
      <c r="U175" s="122">
        <f t="shared" si="91"/>
        <v>28455.128608638912</v>
      </c>
      <c r="V175" s="122">
        <f t="shared" si="91"/>
        <v>3427.2388949996807</v>
      </c>
      <c r="W175" s="122">
        <f t="shared" ref="W175" si="92">SUM(W176:W177)</f>
        <v>21337.839856923736</v>
      </c>
      <c r="DA175" s="130" t="s">
        <v>2264</v>
      </c>
    </row>
    <row r="176" spans="1:105" ht="12" customHeight="1" x14ac:dyDescent="0.25">
      <c r="A176" s="97" t="s">
        <v>74</v>
      </c>
      <c r="B176" s="98">
        <v>28967.162576745217</v>
      </c>
      <c r="C176" s="98">
        <v>31126.457729058147</v>
      </c>
      <c r="D176" s="98">
        <v>19153.031184054878</v>
      </c>
      <c r="E176" s="98">
        <v>13485.023869454099</v>
      </c>
      <c r="F176" s="98">
        <v>29740.856218819554</v>
      </c>
      <c r="G176" s="98">
        <v>44280.140944117396</v>
      </c>
      <c r="H176" s="98">
        <v>44296.466185334029</v>
      </c>
      <c r="I176" s="98">
        <v>18088.902640691686</v>
      </c>
      <c r="J176" s="98">
        <v>21800.219742692199</v>
      </c>
      <c r="K176" s="98">
        <v>25331.883184218408</v>
      </c>
      <c r="L176" s="98">
        <v>59923.400673400625</v>
      </c>
      <c r="M176" s="98">
        <v>7232.3232323232178</v>
      </c>
      <c r="N176" s="98">
        <v>1597.2222222222306</v>
      </c>
      <c r="O176" s="98">
        <v>2323.2323232323015</v>
      </c>
      <c r="P176" s="98">
        <v>6503.030303030293</v>
      </c>
      <c r="Q176" s="98">
        <v>27903.508771929843</v>
      </c>
      <c r="R176" s="98">
        <v>20869.91869918695</v>
      </c>
      <c r="S176" s="98">
        <v>14454.106280193222</v>
      </c>
      <c r="T176" s="98">
        <v>16871.111111111106</v>
      </c>
      <c r="U176" s="98">
        <v>28073.412698412703</v>
      </c>
      <c r="V176" s="98">
        <v>3382.352941176448</v>
      </c>
      <c r="W176" s="98">
        <v>21052.287581699322</v>
      </c>
      <c r="DA176" s="63" t="s">
        <v>2265</v>
      </c>
    </row>
    <row r="177" spans="1:105" ht="12" customHeight="1" x14ac:dyDescent="0.25">
      <c r="A177" s="97" t="s">
        <v>53</v>
      </c>
      <c r="B177" s="98">
        <v>350.50266717861717</v>
      </c>
      <c r="C177" s="98">
        <v>368.91335664102331</v>
      </c>
      <c r="D177" s="98">
        <v>222.57188121181298</v>
      </c>
      <c r="E177" s="98">
        <v>149.87438584953895</v>
      </c>
      <c r="F177" s="98">
        <v>334.81824759601619</v>
      </c>
      <c r="G177" s="98">
        <v>488.35890741425902</v>
      </c>
      <c r="H177" s="98">
        <v>471.62649399076867</v>
      </c>
      <c r="I177" s="98">
        <v>194.16340885588727</v>
      </c>
      <c r="J177" s="98">
        <v>231.81162524839382</v>
      </c>
      <c r="K177" s="98">
        <v>264.37889527232426</v>
      </c>
      <c r="L177" s="98">
        <v>612.93017907665478</v>
      </c>
      <c r="M177" s="98">
        <v>73.446579526778947</v>
      </c>
      <c r="N177" s="98">
        <v>17.62508974425419</v>
      </c>
      <c r="O177" s="98">
        <v>31.1065373938929</v>
      </c>
      <c r="P177" s="98">
        <v>87.193463769694745</v>
      </c>
      <c r="Q177" s="98">
        <v>366.27270704516155</v>
      </c>
      <c r="R177" s="98">
        <v>274.5377272593982</v>
      </c>
      <c r="S177" s="98">
        <v>189.36451631312127</v>
      </c>
      <c r="T177" s="98">
        <v>224.33826778481048</v>
      </c>
      <c r="U177" s="98">
        <v>381.71591022620856</v>
      </c>
      <c r="V177" s="98">
        <v>44.885953823232668</v>
      </c>
      <c r="W177" s="98">
        <v>285.55227522441373</v>
      </c>
      <c r="DA177" s="63" t="s">
        <v>2266</v>
      </c>
    </row>
    <row r="178" spans="1:105" ht="12" customHeight="1" x14ac:dyDescent="0.25">
      <c r="A178" s="121" t="s">
        <v>92</v>
      </c>
      <c r="B178" s="122">
        <f t="shared" ref="B178:W178" si="93">B179</f>
        <v>35.568245420085567</v>
      </c>
      <c r="C178" s="122">
        <f t="shared" si="93"/>
        <v>44.837276782287539</v>
      </c>
      <c r="D178" s="122">
        <f t="shared" si="93"/>
        <v>63.093592307512608</v>
      </c>
      <c r="E178" s="122">
        <f t="shared" si="93"/>
        <v>141.10587253275426</v>
      </c>
      <c r="F178" s="122">
        <f t="shared" si="93"/>
        <v>49.702262579820818</v>
      </c>
      <c r="G178" s="122">
        <f t="shared" si="93"/>
        <v>45.441617846680337</v>
      </c>
      <c r="H178" s="122">
        <f t="shared" si="93"/>
        <v>43.15351415273237</v>
      </c>
      <c r="I178" s="122">
        <f t="shared" si="93"/>
        <v>16.656351538916159</v>
      </c>
      <c r="J178" s="122">
        <f t="shared" si="93"/>
        <v>16.022614015253929</v>
      </c>
      <c r="K178" s="122">
        <f t="shared" si="93"/>
        <v>5.1406534665068593</v>
      </c>
      <c r="L178" s="122">
        <f t="shared" si="93"/>
        <v>0</v>
      </c>
      <c r="M178" s="122">
        <f t="shared" si="93"/>
        <v>0</v>
      </c>
      <c r="N178" s="122">
        <f t="shared" si="93"/>
        <v>16.862669213974957</v>
      </c>
      <c r="O178" s="122">
        <f t="shared" si="93"/>
        <v>76.964874238888015</v>
      </c>
      <c r="P178" s="122">
        <f t="shared" si="93"/>
        <v>123.39252696684966</v>
      </c>
      <c r="Q178" s="122">
        <f t="shared" si="93"/>
        <v>145.72881702282857</v>
      </c>
      <c r="R178" s="122">
        <f t="shared" si="93"/>
        <v>135.2817682138317</v>
      </c>
      <c r="S178" s="122">
        <f t="shared" si="93"/>
        <v>114.79357561438044</v>
      </c>
      <c r="T178" s="122">
        <f t="shared" si="93"/>
        <v>122.24656992873047</v>
      </c>
      <c r="U178" s="122">
        <f t="shared" si="93"/>
        <v>109.8843121446631</v>
      </c>
      <c r="V178" s="122">
        <f t="shared" si="93"/>
        <v>127.55390481186211</v>
      </c>
      <c r="W178" s="122">
        <f t="shared" si="93"/>
        <v>92.973433094668323</v>
      </c>
      <c r="DA178" s="130" t="s">
        <v>2267</v>
      </c>
    </row>
    <row r="179" spans="1:105" ht="12" customHeight="1" x14ac:dyDescent="0.25">
      <c r="A179" s="97" t="s">
        <v>53</v>
      </c>
      <c r="B179" s="98">
        <f>RES_hhdet_fech!B29</f>
        <v>35.568245420085567</v>
      </c>
      <c r="C179" s="98">
        <f>RES_hhdet_fech!C29</f>
        <v>44.837276782287539</v>
      </c>
      <c r="D179" s="98">
        <f>RES_hhdet_fech!D29</f>
        <v>63.093592307512608</v>
      </c>
      <c r="E179" s="98">
        <f>RES_hhdet_fech!E29</f>
        <v>141.10587253275426</v>
      </c>
      <c r="F179" s="98">
        <f>RES_hhdet_fech!F29</f>
        <v>49.702262579820818</v>
      </c>
      <c r="G179" s="98">
        <f>RES_hhdet_fech!G29</f>
        <v>45.441617846680337</v>
      </c>
      <c r="H179" s="98">
        <f>RES_hhdet_fech!H29</f>
        <v>43.15351415273237</v>
      </c>
      <c r="I179" s="98">
        <f>RES_hhdet_fech!I29</f>
        <v>16.656351538916159</v>
      </c>
      <c r="J179" s="98">
        <f>RES_hhdet_fech!J29</f>
        <v>16.022614015253929</v>
      </c>
      <c r="K179" s="98">
        <f>RES_hhdet_fech!K29</f>
        <v>5.1406534665068593</v>
      </c>
      <c r="L179" s="98">
        <f>RES_hhdet_fech!L29</f>
        <v>0</v>
      </c>
      <c r="M179" s="98">
        <f>RES_hhdet_fech!M29</f>
        <v>0</v>
      </c>
      <c r="N179" s="98">
        <f>RES_hhdet_fech!N29</f>
        <v>16.862669213974957</v>
      </c>
      <c r="O179" s="98">
        <f>RES_hhdet_fech!O29</f>
        <v>76.964874238888015</v>
      </c>
      <c r="P179" s="98">
        <f>RES_hhdet_fech!P29</f>
        <v>123.39252696684966</v>
      </c>
      <c r="Q179" s="98">
        <f>RES_hhdet_fech!Q29</f>
        <v>145.72881702282857</v>
      </c>
      <c r="R179" s="98">
        <f>RES_hhdet_fech!R29</f>
        <v>135.2817682138317</v>
      </c>
      <c r="S179" s="98">
        <f>RES_hhdet_fech!S29</f>
        <v>114.79357561438044</v>
      </c>
      <c r="T179" s="98">
        <f>RES_hhdet_fech!T29</f>
        <v>122.24656992873047</v>
      </c>
      <c r="U179" s="98">
        <f>RES_hhdet_fech!U29</f>
        <v>109.8843121446631</v>
      </c>
      <c r="V179" s="98">
        <f>RES_hhdet_fech!V29</f>
        <v>127.55390481186211</v>
      </c>
      <c r="W179" s="98">
        <f>RES_hhdet_fech!W29</f>
        <v>92.973433094668323</v>
      </c>
      <c r="DA179" s="63" t="s">
        <v>2268</v>
      </c>
    </row>
    <row r="180" spans="1:105" ht="12" customHeight="1" x14ac:dyDescent="0.25">
      <c r="A180" s="121" t="s">
        <v>55</v>
      </c>
      <c r="B180" s="122">
        <v>1769.736664477331</v>
      </c>
      <c r="C180" s="122">
        <v>1642.1620711045848</v>
      </c>
      <c r="D180" s="122">
        <v>1619.4667695182602</v>
      </c>
      <c r="E180" s="122">
        <v>1529.8124685580569</v>
      </c>
      <c r="F180" s="122">
        <v>1608.4360354497787</v>
      </c>
      <c r="G180" s="122">
        <v>1574.5526688177974</v>
      </c>
      <c r="H180" s="122">
        <v>1486.2660417111051</v>
      </c>
      <c r="I180" s="122">
        <v>1369.4117703685861</v>
      </c>
      <c r="J180" s="122">
        <v>1365.9162611651077</v>
      </c>
      <c r="K180" s="122">
        <v>1346.0671843695006</v>
      </c>
      <c r="L180" s="122">
        <v>1295.9790236680237</v>
      </c>
      <c r="M180" s="122">
        <v>1443.0075963834161</v>
      </c>
      <c r="N180" s="122">
        <v>1188.7031546046148</v>
      </c>
      <c r="O180" s="122">
        <v>1563.1432475485497</v>
      </c>
      <c r="P180" s="122">
        <v>1973.4137982671564</v>
      </c>
      <c r="Q180" s="122">
        <v>1185.9241508641478</v>
      </c>
      <c r="R180" s="122">
        <v>1184.4379390932611</v>
      </c>
      <c r="S180" s="122">
        <v>1193.9858069518889</v>
      </c>
      <c r="T180" s="122">
        <v>1274.8213367323976</v>
      </c>
      <c r="U180" s="122">
        <v>1322.5718651207974</v>
      </c>
      <c r="V180" s="122">
        <v>1215.4536443324175</v>
      </c>
      <c r="W180" s="122">
        <v>1186.1957774973855</v>
      </c>
      <c r="DA180" s="130" t="s">
        <v>2269</v>
      </c>
    </row>
    <row r="181" spans="1:105" ht="12" customHeight="1" x14ac:dyDescent="0.25">
      <c r="A181" s="97" t="s">
        <v>141</v>
      </c>
      <c r="B181" s="98">
        <v>1994.4007546747928</v>
      </c>
      <c r="C181" s="98">
        <v>1939.9997138756862</v>
      </c>
      <c r="D181" s="98">
        <v>1450.572334808897</v>
      </c>
      <c r="E181" s="98">
        <v>637.38620833348568</v>
      </c>
      <c r="F181" s="98">
        <v>1485.6589623082832</v>
      </c>
      <c r="G181" s="98">
        <v>2131.5408488028279</v>
      </c>
      <c r="H181" s="98">
        <v>2155.3222803240633</v>
      </c>
      <c r="I181" s="98">
        <v>916.65423344757039</v>
      </c>
      <c r="J181" s="98">
        <v>799.88809632857351</v>
      </c>
      <c r="K181" s="98">
        <v>2065.0805329137129</v>
      </c>
      <c r="L181" s="98">
        <v>2255.5369397674281</v>
      </c>
      <c r="M181" s="98">
        <v>1176.0340310006286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2270</v>
      </c>
    </row>
    <row r="182" spans="1:105" ht="12" customHeight="1" x14ac:dyDescent="0.25">
      <c r="A182" s="97" t="s">
        <v>140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2271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2272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2273</v>
      </c>
    </row>
    <row r="185" spans="1:105" ht="12" customHeight="1" x14ac:dyDescent="0.25">
      <c r="A185" s="106" t="s">
        <v>122</v>
      </c>
      <c r="B185" s="101">
        <v>1739.6736998897568</v>
      </c>
      <c r="C185" s="101">
        <v>1605.8012816819014</v>
      </c>
      <c r="D185" s="101">
        <v>1632.9150383241579</v>
      </c>
      <c r="E185" s="101">
        <v>1611.1887232897811</v>
      </c>
      <c r="F185" s="101">
        <v>1624.2528385826281</v>
      </c>
      <c r="G185" s="101">
        <v>1536.1188567028842</v>
      </c>
      <c r="H185" s="101">
        <v>1442.7914574797062</v>
      </c>
      <c r="I185" s="101">
        <v>1438.6684789115643</v>
      </c>
      <c r="J185" s="101">
        <v>1448.1095081521212</v>
      </c>
      <c r="K185" s="101">
        <v>1317.0510737467564</v>
      </c>
      <c r="L185" s="101">
        <v>1250.7005057881281</v>
      </c>
      <c r="M185" s="101">
        <v>1492.6650998535429</v>
      </c>
      <c r="N185" s="101">
        <v>1259.7495845233288</v>
      </c>
      <c r="O185" s="101">
        <v>1665.4019777924261</v>
      </c>
      <c r="P185" s="101">
        <v>2086.0497873153622</v>
      </c>
      <c r="Q185" s="101">
        <v>1274.9556585624505</v>
      </c>
      <c r="R185" s="101">
        <v>1284.9220209563975</v>
      </c>
      <c r="S185" s="101">
        <v>1311.6815160870651</v>
      </c>
      <c r="T185" s="101">
        <v>1407.2025831102144</v>
      </c>
      <c r="U185" s="101">
        <v>1405.5915458369564</v>
      </c>
      <c r="V185" s="101">
        <v>1292.841707639157</v>
      </c>
      <c r="W185" s="101">
        <v>1263.8371313391635</v>
      </c>
      <c r="DA185" s="131" t="s">
        <v>2274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1336.4491931430737</v>
      </c>
      <c r="G186" s="104">
        <v>1278.8632966650578</v>
      </c>
      <c r="H186" s="104">
        <v>1214.3096980413891</v>
      </c>
      <c r="I186" s="104">
        <v>1222.9448535249962</v>
      </c>
      <c r="J186" s="104">
        <v>1230.9242770283413</v>
      </c>
      <c r="K186" s="104">
        <v>1108.1910371117976</v>
      </c>
      <c r="L186" s="104">
        <v>1047.1205068057884</v>
      </c>
      <c r="M186" s="104">
        <v>1264.5670643453618</v>
      </c>
      <c r="N186" s="104">
        <v>1044.1604178734372</v>
      </c>
      <c r="O186" s="104">
        <v>1454.4933466644311</v>
      </c>
      <c r="P186" s="104">
        <v>1847.7813489441573</v>
      </c>
      <c r="Q186" s="104">
        <v>1075.9440531191854</v>
      </c>
      <c r="R186" s="104">
        <v>1078.9296531369675</v>
      </c>
      <c r="S186" s="104">
        <v>1095.1214112783409</v>
      </c>
      <c r="T186" s="104">
        <v>1186.56717248052</v>
      </c>
      <c r="U186" s="104">
        <v>1226.7799258329217</v>
      </c>
      <c r="V186" s="104">
        <v>1138.0655810256781</v>
      </c>
      <c r="W186" s="104">
        <v>1143.8459481291427</v>
      </c>
      <c r="DA186" s="132" t="s">
        <v>2275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793.79403571915429</v>
      </c>
      <c r="G187" s="98">
        <v>757.66276203377561</v>
      </c>
      <c r="H187" s="98">
        <v>704.39723664909911</v>
      </c>
      <c r="I187" s="98">
        <v>717.79499962044042</v>
      </c>
      <c r="J187" s="98">
        <v>721.08713552238873</v>
      </c>
      <c r="K187" s="98">
        <v>616.73787220571705</v>
      </c>
      <c r="L187" s="98">
        <v>568.33650335216464</v>
      </c>
      <c r="M187" s="98">
        <v>729.3449365751062</v>
      </c>
      <c r="N187" s="98">
        <v>563.93882388532086</v>
      </c>
      <c r="O187" s="98">
        <v>898.42761165530453</v>
      </c>
      <c r="P187" s="98">
        <v>1219.1050715602719</v>
      </c>
      <c r="Q187" s="98">
        <v>540.94050797664488</v>
      </c>
      <c r="R187" s="98">
        <v>532.58554381604347</v>
      </c>
      <c r="S187" s="98">
        <v>538.53956421900125</v>
      </c>
      <c r="T187" s="98">
        <v>652.37082201749683</v>
      </c>
      <c r="U187" s="98">
        <v>664.85731008700145</v>
      </c>
      <c r="V187" s="98">
        <v>616.00884681335083</v>
      </c>
      <c r="W187" s="98">
        <v>641.29336900187911</v>
      </c>
      <c r="DA187" s="63" t="s">
        <v>2276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542.6551574239196</v>
      </c>
      <c r="G188" s="98">
        <v>521.20053463128249</v>
      </c>
      <c r="H188" s="98">
        <v>509.91246139228997</v>
      </c>
      <c r="I188" s="98">
        <v>505.14985390455615</v>
      </c>
      <c r="J188" s="98">
        <v>509.8371415059525</v>
      </c>
      <c r="K188" s="98">
        <v>491.45316490608053</v>
      </c>
      <c r="L188" s="98">
        <v>478.78400345362377</v>
      </c>
      <c r="M188" s="98">
        <v>535.22212777025572</v>
      </c>
      <c r="N188" s="98">
        <v>480.2215939881163</v>
      </c>
      <c r="O188" s="98">
        <v>556.06573500912646</v>
      </c>
      <c r="P188" s="98">
        <v>628.67627738388546</v>
      </c>
      <c r="Q188" s="98">
        <v>535.00354514254047</v>
      </c>
      <c r="R188" s="98">
        <v>546.34410932092419</v>
      </c>
      <c r="S188" s="98">
        <v>556.58184705933945</v>
      </c>
      <c r="T188" s="98">
        <v>534.1963504630229</v>
      </c>
      <c r="U188" s="98">
        <v>561.9226157459201</v>
      </c>
      <c r="V188" s="98">
        <v>522.05673421232734</v>
      </c>
      <c r="W188" s="98">
        <v>502.55257912726341</v>
      </c>
      <c r="DA188" s="63" t="s">
        <v>2277</v>
      </c>
    </row>
    <row r="189" spans="1:105" ht="12" customHeight="1" x14ac:dyDescent="0.25">
      <c r="A189" s="121" t="s">
        <v>54</v>
      </c>
      <c r="B189" s="122">
        <v>855.82983892413711</v>
      </c>
      <c r="C189" s="122">
        <v>902.29000042644816</v>
      </c>
      <c r="D189" s="122">
        <v>733.99265916231423</v>
      </c>
      <c r="E189" s="122">
        <v>632.40785781742954</v>
      </c>
      <c r="F189" s="122">
        <v>761.79610924968097</v>
      </c>
      <c r="G189" s="122">
        <v>852.12303746024281</v>
      </c>
      <c r="H189" s="122">
        <v>839.61954667624411</v>
      </c>
      <c r="I189" s="122">
        <v>641.93056933988396</v>
      </c>
      <c r="J189" s="122">
        <v>685.7855594750896</v>
      </c>
      <c r="K189" s="122">
        <v>867.57169527181054</v>
      </c>
      <c r="L189" s="122">
        <v>750.31323645016107</v>
      </c>
      <c r="M189" s="122">
        <v>800.48310655513956</v>
      </c>
      <c r="N189" s="122">
        <v>784.77406402448821</v>
      </c>
      <c r="O189" s="122">
        <v>819.65695647421933</v>
      </c>
      <c r="P189" s="122">
        <v>871.31880892787444</v>
      </c>
      <c r="Q189" s="122">
        <v>617.62826294336128</v>
      </c>
      <c r="R189" s="122">
        <v>624.82958616456835</v>
      </c>
      <c r="S189" s="122">
        <v>537.76934196152263</v>
      </c>
      <c r="T189" s="122">
        <v>624.08788235601457</v>
      </c>
      <c r="U189" s="122">
        <v>666.44514327990942</v>
      </c>
      <c r="V189" s="122">
        <v>384.10301048545062</v>
      </c>
      <c r="W189" s="122">
        <v>325.91641294717328</v>
      </c>
      <c r="DA189" s="130" t="s">
        <v>2278</v>
      </c>
    </row>
    <row r="190" spans="1:105" ht="12" customHeight="1" x14ac:dyDescent="0.25">
      <c r="A190" s="97" t="s">
        <v>50</v>
      </c>
      <c r="B190" s="98">
        <v>929.80309734760249</v>
      </c>
      <c r="C190" s="98">
        <v>1184.6998131006858</v>
      </c>
      <c r="D190" s="98">
        <v>682.56774086908933</v>
      </c>
      <c r="E190" s="98">
        <v>433.51750578514464</v>
      </c>
      <c r="F190" s="98">
        <v>824.46475870946585</v>
      </c>
      <c r="G190" s="98">
        <v>1095.4534948978826</v>
      </c>
      <c r="H190" s="98">
        <v>1161.0066196808855</v>
      </c>
      <c r="I190" s="98">
        <v>501.0155237461467</v>
      </c>
      <c r="J190" s="98">
        <v>553.76976068641204</v>
      </c>
      <c r="K190" s="98">
        <v>1267.8139819967807</v>
      </c>
      <c r="L190" s="98">
        <v>1104.9854055450126</v>
      </c>
      <c r="M190" s="98">
        <v>734.43642132233742</v>
      </c>
      <c r="N190" s="98">
        <v>584.46499770200103</v>
      </c>
      <c r="O190" s="98">
        <v>838.52058564067227</v>
      </c>
      <c r="P190" s="98">
        <v>1014.2955925379451</v>
      </c>
      <c r="Q190" s="98">
        <v>825.20407188202171</v>
      </c>
      <c r="R190" s="98">
        <v>819.06179150905098</v>
      </c>
      <c r="S190" s="98">
        <v>629.25797897543191</v>
      </c>
      <c r="T190" s="98">
        <v>696.20860591248083</v>
      </c>
      <c r="U190" s="98">
        <v>861.0365516155947</v>
      </c>
      <c r="V190" s="98">
        <v>0</v>
      </c>
      <c r="W190" s="98">
        <v>0</v>
      </c>
      <c r="DA190" s="63" t="s">
        <v>2279</v>
      </c>
    </row>
    <row r="191" spans="1:105" ht="12" customHeight="1" x14ac:dyDescent="0.25">
      <c r="A191" s="109" t="s">
        <v>120</v>
      </c>
      <c r="B191" s="33">
        <v>806.82645676175707</v>
      </c>
      <c r="C191" s="33">
        <v>715.26860852249831</v>
      </c>
      <c r="D191" s="33">
        <v>760.55092288611797</v>
      </c>
      <c r="E191" s="33">
        <v>724.95275631408458</v>
      </c>
      <c r="F191" s="33">
        <v>727.58707582897262</v>
      </c>
      <c r="G191" s="33">
        <v>700.18987379186262</v>
      </c>
      <c r="H191" s="33">
        <v>679.6948787696283</v>
      </c>
      <c r="I191" s="33">
        <v>702.55680988602671</v>
      </c>
      <c r="J191" s="33">
        <v>739.38595898327435</v>
      </c>
      <c r="K191" s="33">
        <v>708.21597000168356</v>
      </c>
      <c r="L191" s="33">
        <v>612.17776006585063</v>
      </c>
      <c r="M191" s="33">
        <v>822.79617589054556</v>
      </c>
      <c r="N191" s="33">
        <v>816.40181133856515</v>
      </c>
      <c r="O191" s="33">
        <v>818.43994814089967</v>
      </c>
      <c r="P191" s="33">
        <v>860.10494354669243</v>
      </c>
      <c r="Q191" s="33">
        <v>593.20757953881309</v>
      </c>
      <c r="R191" s="33">
        <v>603.83150991111074</v>
      </c>
      <c r="S191" s="33">
        <v>529.05613843638844</v>
      </c>
      <c r="T191" s="33">
        <v>617.81651509023493</v>
      </c>
      <c r="U191" s="33">
        <v>659.23805408229146</v>
      </c>
      <c r="V191" s="33">
        <v>384.10301048545062</v>
      </c>
      <c r="W191" s="33">
        <v>325.91641294717328</v>
      </c>
      <c r="DA191" s="60" t="s">
        <v>2280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16203.371080863704</v>
      </c>
      <c r="C193" s="117">
        <f t="shared" si="94"/>
        <v>17223.809641725504</v>
      </c>
      <c r="D193" s="117">
        <f t="shared" si="94"/>
        <v>11220.008869264813</v>
      </c>
      <c r="E193" s="117">
        <f t="shared" si="94"/>
        <v>8442.1637647549451</v>
      </c>
      <c r="F193" s="117">
        <f t="shared" si="94"/>
        <v>16449.372051662383</v>
      </c>
      <c r="G193" s="117">
        <f t="shared" si="94"/>
        <v>23681.316410693504</v>
      </c>
      <c r="H193" s="117">
        <f t="shared" si="94"/>
        <v>23636.904581204766</v>
      </c>
      <c r="I193" s="117">
        <f t="shared" si="94"/>
        <v>10441.612395400763</v>
      </c>
      <c r="J193" s="117">
        <f t="shared" si="94"/>
        <v>12305.778491651239</v>
      </c>
      <c r="K193" s="117">
        <f t="shared" si="94"/>
        <v>14110.611498962384</v>
      </c>
      <c r="L193" s="117">
        <f t="shared" si="94"/>
        <v>31069.94851116051</v>
      </c>
      <c r="M193" s="117">
        <f t="shared" si="94"/>
        <v>5202.4984116525984</v>
      </c>
      <c r="N193" s="117">
        <f t="shared" si="94"/>
        <v>2431.7712775651949</v>
      </c>
      <c r="O193" s="117">
        <f t="shared" si="94"/>
        <v>3682.2641191457187</v>
      </c>
      <c r="P193" s="117">
        <f t="shared" si="94"/>
        <v>6997.0981712824587</v>
      </c>
      <c r="Q193" s="117">
        <f t="shared" si="94"/>
        <v>20645.087167420061</v>
      </c>
      <c r="R193" s="117">
        <f t="shared" ref="R193:V193" si="95">R194+R197+R199+R208</f>
        <v>16018.744062004293</v>
      </c>
      <c r="S193" s="117">
        <f t="shared" si="95"/>
        <v>11680.831225924108</v>
      </c>
      <c r="T193" s="117">
        <f t="shared" si="95"/>
        <v>13600.342105431548</v>
      </c>
      <c r="U193" s="117">
        <f t="shared" si="95"/>
        <v>21611.190758666136</v>
      </c>
      <c r="V193" s="117">
        <f t="shared" si="95"/>
        <v>4159.0707533161676</v>
      </c>
      <c r="W193" s="117">
        <f t="shared" ref="W193" si="96">W194+W197+W199+W208</f>
        <v>16685.171797322189</v>
      </c>
      <c r="DA193" s="129" t="s">
        <v>2431</v>
      </c>
    </row>
    <row r="194" spans="1:105" ht="12" customHeight="1" x14ac:dyDescent="0.25">
      <c r="A194" s="121" t="s">
        <v>57</v>
      </c>
      <c r="B194" s="122">
        <f t="shared" ref="B194:Q194" si="97">SUM(B195:B196)</f>
        <v>14370.609354323302</v>
      </c>
      <c r="C194" s="122">
        <f t="shared" si="97"/>
        <v>15434.118897505166</v>
      </c>
      <c r="D194" s="122">
        <f t="shared" si="97"/>
        <v>9492.638974294372</v>
      </c>
      <c r="E194" s="122">
        <f t="shared" si="97"/>
        <v>6676.6259386653219</v>
      </c>
      <c r="F194" s="122">
        <f t="shared" si="97"/>
        <v>14729.392657504684</v>
      </c>
      <c r="G194" s="122">
        <f t="shared" si="97"/>
        <v>21919.947124367081</v>
      </c>
      <c r="H194" s="122">
        <f t="shared" si="97"/>
        <v>21911.116127692439</v>
      </c>
      <c r="I194" s="122">
        <f t="shared" si="97"/>
        <v>8949.1922869506634</v>
      </c>
      <c r="J194" s="122">
        <f t="shared" si="97"/>
        <v>10783.117980711422</v>
      </c>
      <c r="K194" s="122">
        <f t="shared" si="97"/>
        <v>12525.010356434035</v>
      </c>
      <c r="L194" s="122">
        <f t="shared" si="97"/>
        <v>29615.856105002556</v>
      </c>
      <c r="M194" s="122">
        <f t="shared" si="97"/>
        <v>3573.8910239712168</v>
      </c>
      <c r="N194" s="122">
        <f t="shared" si="97"/>
        <v>881.42172441755929</v>
      </c>
      <c r="O194" s="122">
        <f t="shared" si="97"/>
        <v>1557.9505634734312</v>
      </c>
      <c r="P194" s="122">
        <f t="shared" si="97"/>
        <v>4359.5202790103904</v>
      </c>
      <c r="Q194" s="122">
        <f t="shared" si="97"/>
        <v>18713.74527073442</v>
      </c>
      <c r="R194" s="122">
        <f t="shared" ref="R194:V194" si="98">SUM(R195:R196)</f>
        <v>14109.4540401947</v>
      </c>
      <c r="S194" s="122">
        <f t="shared" si="98"/>
        <v>9887.2842984254257</v>
      </c>
      <c r="T194" s="122">
        <f t="shared" si="98"/>
        <v>11636.404116379192</v>
      </c>
      <c r="U194" s="122">
        <f t="shared" si="98"/>
        <v>19591.254236405588</v>
      </c>
      <c r="V194" s="122">
        <f t="shared" si="98"/>
        <v>2350.3177736322236</v>
      </c>
      <c r="W194" s="122">
        <f t="shared" ref="W194" si="99">SUM(W195:W196)</f>
        <v>15020.798521276307</v>
      </c>
      <c r="DA194" s="130" t="s">
        <v>2432</v>
      </c>
    </row>
    <row r="195" spans="1:105" ht="12" customHeight="1" x14ac:dyDescent="0.25">
      <c r="A195" s="97" t="s">
        <v>74</v>
      </c>
      <c r="B195" s="98">
        <v>14020.106687144686</v>
      </c>
      <c r="C195" s="98">
        <v>15065.205540864143</v>
      </c>
      <c r="D195" s="98">
        <v>9270.0670930825599</v>
      </c>
      <c r="E195" s="98">
        <v>6526.7515528157828</v>
      </c>
      <c r="F195" s="98">
        <v>14394.574409908668</v>
      </c>
      <c r="G195" s="98">
        <v>21431.588216952823</v>
      </c>
      <c r="H195" s="98">
        <v>21439.489633701673</v>
      </c>
      <c r="I195" s="98">
        <v>8755.0288780947758</v>
      </c>
      <c r="J195" s="98">
        <v>10551.306355463028</v>
      </c>
      <c r="K195" s="98">
        <v>12260.631461161711</v>
      </c>
      <c r="L195" s="98">
        <v>29002.925925925902</v>
      </c>
      <c r="M195" s="98">
        <v>3500.444444444438</v>
      </c>
      <c r="N195" s="98">
        <v>863.79663467330511</v>
      </c>
      <c r="O195" s="98">
        <v>1526.8440260795383</v>
      </c>
      <c r="P195" s="98">
        <v>4272.3268152406954</v>
      </c>
      <c r="Q195" s="98">
        <v>18347.472563689258</v>
      </c>
      <c r="R195" s="98">
        <v>13834.916312935302</v>
      </c>
      <c r="S195" s="98">
        <v>9697.9197821123053</v>
      </c>
      <c r="T195" s="98">
        <v>11412.06584859438</v>
      </c>
      <c r="U195" s="98">
        <v>19209.53832617938</v>
      </c>
      <c r="V195" s="98">
        <v>2305.4318198089909</v>
      </c>
      <c r="W195" s="98">
        <v>14735.246246051893</v>
      </c>
      <c r="DA195" s="63" t="s">
        <v>2433</v>
      </c>
    </row>
    <row r="196" spans="1:105" ht="12" customHeight="1" x14ac:dyDescent="0.25">
      <c r="A196" s="97" t="s">
        <v>53</v>
      </c>
      <c r="B196" s="98">
        <v>350.50266717861717</v>
      </c>
      <c r="C196" s="98">
        <v>368.91335664102331</v>
      </c>
      <c r="D196" s="98">
        <v>222.57188121181298</v>
      </c>
      <c r="E196" s="98">
        <v>149.87438584953895</v>
      </c>
      <c r="F196" s="98">
        <v>334.81824759601619</v>
      </c>
      <c r="G196" s="98">
        <v>488.35890741425902</v>
      </c>
      <c r="H196" s="98">
        <v>471.62649399076867</v>
      </c>
      <c r="I196" s="98">
        <v>194.16340885588727</v>
      </c>
      <c r="J196" s="98">
        <v>231.81162524839382</v>
      </c>
      <c r="K196" s="98">
        <v>264.37889527232426</v>
      </c>
      <c r="L196" s="98">
        <v>612.93017907665478</v>
      </c>
      <c r="M196" s="98">
        <v>73.446579526778947</v>
      </c>
      <c r="N196" s="98">
        <v>17.62508974425419</v>
      </c>
      <c r="O196" s="98">
        <v>31.1065373938929</v>
      </c>
      <c r="P196" s="98">
        <v>87.193463769694745</v>
      </c>
      <c r="Q196" s="98">
        <v>366.27270704516155</v>
      </c>
      <c r="R196" s="98">
        <v>274.5377272593982</v>
      </c>
      <c r="S196" s="98">
        <v>189.36451631312127</v>
      </c>
      <c r="T196" s="98">
        <v>224.33826778481048</v>
      </c>
      <c r="U196" s="98">
        <v>381.71591022620856</v>
      </c>
      <c r="V196" s="98">
        <v>44.885953823232668</v>
      </c>
      <c r="W196" s="98">
        <v>285.55227522441373</v>
      </c>
      <c r="DA196" s="63" t="s">
        <v>2434</v>
      </c>
    </row>
    <row r="197" spans="1:105" ht="12" customHeight="1" x14ac:dyDescent="0.25">
      <c r="A197" s="121" t="s">
        <v>92</v>
      </c>
      <c r="B197" s="122">
        <f t="shared" ref="B197:W197" si="100">B198</f>
        <v>65.653051903531036</v>
      </c>
      <c r="C197" s="122">
        <f t="shared" si="100"/>
        <v>85.790147938921052</v>
      </c>
      <c r="D197" s="122">
        <f t="shared" si="100"/>
        <v>124.478535065496</v>
      </c>
      <c r="E197" s="122">
        <f t="shared" si="100"/>
        <v>282.41335607002208</v>
      </c>
      <c r="F197" s="122">
        <f t="shared" si="100"/>
        <v>101.12566645338411</v>
      </c>
      <c r="G197" s="122">
        <f t="shared" si="100"/>
        <v>95.91948715795813</v>
      </c>
      <c r="H197" s="122">
        <f t="shared" si="100"/>
        <v>97.773789501572125</v>
      </c>
      <c r="I197" s="122">
        <f t="shared" si="100"/>
        <v>41.111854967138477</v>
      </c>
      <c r="J197" s="122">
        <f t="shared" si="100"/>
        <v>39.608625194156751</v>
      </c>
      <c r="K197" s="122">
        <f t="shared" si="100"/>
        <v>12.927210958357721</v>
      </c>
      <c r="L197" s="122">
        <f t="shared" si="100"/>
        <v>0</v>
      </c>
      <c r="M197" s="122">
        <f t="shared" si="100"/>
        <v>0</v>
      </c>
      <c r="N197" s="122">
        <f t="shared" si="100"/>
        <v>58.404440309743784</v>
      </c>
      <c r="O197" s="122">
        <f t="shared" si="100"/>
        <v>275.94172232511215</v>
      </c>
      <c r="P197" s="122">
        <f t="shared" si="100"/>
        <v>448.06310640116658</v>
      </c>
      <c r="Q197" s="122">
        <f t="shared" si="100"/>
        <v>530.92328406210402</v>
      </c>
      <c r="R197" s="122">
        <f t="shared" si="100"/>
        <v>492.86230493838804</v>
      </c>
      <c r="S197" s="122">
        <f t="shared" si="100"/>
        <v>420.66187081413022</v>
      </c>
      <c r="T197" s="122">
        <f t="shared" si="100"/>
        <v>452.19370414196089</v>
      </c>
      <c r="U197" s="122">
        <f t="shared" si="100"/>
        <v>416.83581730578152</v>
      </c>
      <c r="V197" s="122">
        <f t="shared" si="100"/>
        <v>488.73704404588545</v>
      </c>
      <c r="W197" s="122">
        <f t="shared" si="100"/>
        <v>382.76669250629504</v>
      </c>
      <c r="DA197" s="130" t="s">
        <v>2435</v>
      </c>
    </row>
    <row r="198" spans="1:105" ht="12" customHeight="1" x14ac:dyDescent="0.25">
      <c r="A198" s="97" t="s">
        <v>53</v>
      </c>
      <c r="B198" s="98">
        <f>RES_hhdet_tesh!B29</f>
        <v>65.653051903531036</v>
      </c>
      <c r="C198" s="98">
        <f>RES_hhdet_tesh!C29</f>
        <v>85.790147938921052</v>
      </c>
      <c r="D198" s="98">
        <f>RES_hhdet_tesh!D29</f>
        <v>124.478535065496</v>
      </c>
      <c r="E198" s="98">
        <f>RES_hhdet_tesh!E29</f>
        <v>282.41335607002208</v>
      </c>
      <c r="F198" s="98">
        <f>RES_hhdet_tesh!F29</f>
        <v>101.12566645338411</v>
      </c>
      <c r="G198" s="98">
        <f>RES_hhdet_tesh!G29</f>
        <v>95.91948715795813</v>
      </c>
      <c r="H198" s="98">
        <f>RES_hhdet_tesh!H29</f>
        <v>97.773789501572125</v>
      </c>
      <c r="I198" s="98">
        <f>RES_hhdet_tesh!I29</f>
        <v>41.111854967138477</v>
      </c>
      <c r="J198" s="98">
        <f>RES_hhdet_tesh!J29</f>
        <v>39.608625194156751</v>
      </c>
      <c r="K198" s="98">
        <f>RES_hhdet_tesh!K29</f>
        <v>12.927210958357721</v>
      </c>
      <c r="L198" s="98">
        <f>RES_hhdet_tesh!L29</f>
        <v>0</v>
      </c>
      <c r="M198" s="98">
        <f>RES_hhdet_tesh!M29</f>
        <v>0</v>
      </c>
      <c r="N198" s="98">
        <f>RES_hhdet_tesh!N29</f>
        <v>58.404440309743784</v>
      </c>
      <c r="O198" s="98">
        <f>RES_hhdet_tesh!O29</f>
        <v>275.94172232511215</v>
      </c>
      <c r="P198" s="98">
        <f>RES_hhdet_tesh!P29</f>
        <v>448.06310640116658</v>
      </c>
      <c r="Q198" s="98">
        <f>RES_hhdet_tesh!Q29</f>
        <v>530.92328406210402</v>
      </c>
      <c r="R198" s="98">
        <f>RES_hhdet_tesh!R29</f>
        <v>492.86230493838804</v>
      </c>
      <c r="S198" s="98">
        <f>RES_hhdet_tesh!S29</f>
        <v>420.66187081413022</v>
      </c>
      <c r="T198" s="98">
        <f>RES_hhdet_tesh!T29</f>
        <v>452.19370414196089</v>
      </c>
      <c r="U198" s="98">
        <f>RES_hhdet_tesh!U29</f>
        <v>416.83581730578152</v>
      </c>
      <c r="V198" s="98">
        <f>RES_hhdet_tesh!V29</f>
        <v>488.73704404588545</v>
      </c>
      <c r="W198" s="98">
        <f>RES_hhdet_tesh!W29</f>
        <v>382.76669250629504</v>
      </c>
      <c r="DA198" s="63" t="s">
        <v>2436</v>
      </c>
    </row>
    <row r="199" spans="1:105" ht="12" customHeight="1" x14ac:dyDescent="0.25">
      <c r="A199" s="121" t="s">
        <v>55</v>
      </c>
      <c r="B199" s="122">
        <v>1170.8463388701437</v>
      </c>
      <c r="C199" s="122">
        <v>1086.9729450966856</v>
      </c>
      <c r="D199" s="122">
        <v>1079.2438441111876</v>
      </c>
      <c r="E199" s="122">
        <v>1022.9421398861703</v>
      </c>
      <c r="F199" s="122">
        <v>1080.8696072403895</v>
      </c>
      <c r="G199" s="122">
        <v>1073.7969556511205</v>
      </c>
      <c r="H199" s="122">
        <v>1036.0705470952294</v>
      </c>
      <c r="I199" s="122">
        <v>974.57110741503197</v>
      </c>
      <c r="J199" s="122">
        <v>973.54137346473897</v>
      </c>
      <c r="K199" s="122">
        <v>953.07423801941775</v>
      </c>
      <c r="L199" s="122">
        <v>917.79541307821091</v>
      </c>
      <c r="M199" s="122">
        <v>1033.4946345569547</v>
      </c>
      <c r="N199" s="122">
        <v>887.40755439670716</v>
      </c>
      <c r="O199" s="122">
        <v>1204.8564870928819</v>
      </c>
      <c r="P199" s="122">
        <v>1508.8944860705253</v>
      </c>
      <c r="Q199" s="122">
        <v>923.8913254259927</v>
      </c>
      <c r="R199" s="122">
        <v>931.77608194054983</v>
      </c>
      <c r="S199" s="122">
        <v>951.14185847339752</v>
      </c>
      <c r="T199" s="122">
        <v>1018.5993793390022</v>
      </c>
      <c r="U199" s="122">
        <v>1059.3597937220552</v>
      </c>
      <c r="V199" s="122">
        <v>995.41897295086892</v>
      </c>
      <c r="W199" s="122">
        <v>1001.0283223706916</v>
      </c>
      <c r="DA199" s="130" t="s">
        <v>2437</v>
      </c>
    </row>
    <row r="200" spans="1:105" ht="12" customHeight="1" x14ac:dyDescent="0.25">
      <c r="A200" s="97" t="s">
        <v>141</v>
      </c>
      <c r="B200" s="98">
        <v>1194.8316338973125</v>
      </c>
      <c r="C200" s="98">
        <v>1162.2403483638741</v>
      </c>
      <c r="D200" s="98">
        <v>869.02780638416266</v>
      </c>
      <c r="E200" s="98">
        <v>381.85364849147032</v>
      </c>
      <c r="F200" s="98">
        <v>894.80296510037556</v>
      </c>
      <c r="G200" s="98">
        <v>1299.8235364942041</v>
      </c>
      <c r="H200" s="98">
        <v>1348.4158038033029</v>
      </c>
      <c r="I200" s="98">
        <v>579.75406199322993</v>
      </c>
      <c r="J200" s="98">
        <v>505.98485634878244</v>
      </c>
      <c r="K200" s="98">
        <v>1305.8515330555419</v>
      </c>
      <c r="L200" s="98">
        <v>1426.04855175789</v>
      </c>
      <c r="M200" s="98">
        <v>743.35388499757232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2438</v>
      </c>
    </row>
    <row r="201" spans="1:105" ht="12" customHeight="1" x14ac:dyDescent="0.25">
      <c r="A201" s="97" t="s">
        <v>140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2439</v>
      </c>
    </row>
    <row r="202" spans="1:105" ht="12" customHeight="1" x14ac:dyDescent="0.25">
      <c r="A202" s="100" t="s">
        <v>50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2440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2441</v>
      </c>
    </row>
    <row r="204" spans="1:105" ht="12" customHeight="1" x14ac:dyDescent="0.25">
      <c r="A204" s="106" t="s">
        <v>122</v>
      </c>
      <c r="B204" s="101">
        <v>1167.6367957945656</v>
      </c>
      <c r="C204" s="101">
        <v>1077.7841059186446</v>
      </c>
      <c r="D204" s="101">
        <v>1095.9823576538545</v>
      </c>
      <c r="E204" s="101">
        <v>1081.4000570346232</v>
      </c>
      <c r="F204" s="101">
        <v>1096.4075347668313</v>
      </c>
      <c r="G204" s="101">
        <v>1050.5363366525744</v>
      </c>
      <c r="H204" s="101">
        <v>1002.922633384277</v>
      </c>
      <c r="I204" s="101">
        <v>1007.5710820934573</v>
      </c>
      <c r="J204" s="101">
        <v>1014.2055640284239</v>
      </c>
      <c r="K204" s="101">
        <v>922.42552179134498</v>
      </c>
      <c r="L204" s="101">
        <v>875.95452016284378</v>
      </c>
      <c r="M204" s="101">
        <v>1045.5618116654798</v>
      </c>
      <c r="N204" s="101">
        <v>889.61904821685846</v>
      </c>
      <c r="O204" s="101">
        <v>1204.7941667477685</v>
      </c>
      <c r="P204" s="101">
        <v>1508.6545733051178</v>
      </c>
      <c r="Q204" s="101">
        <v>922.40583462700545</v>
      </c>
      <c r="R204" s="101">
        <v>929.61630564256177</v>
      </c>
      <c r="S204" s="101">
        <v>948.97628437941546</v>
      </c>
      <c r="T204" s="101">
        <v>1018.3977600307975</v>
      </c>
      <c r="U204" s="101">
        <v>1060.3047010299567</v>
      </c>
      <c r="V204" s="101">
        <v>993.75819494163352</v>
      </c>
      <c r="W204" s="101">
        <v>997.14949683244276</v>
      </c>
      <c r="DA204" s="131" t="s">
        <v>2442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1097.3137405863524</v>
      </c>
      <c r="G205" s="104">
        <v>1051.3491971719068</v>
      </c>
      <c r="H205" s="104">
        <v>1003.2315121771383</v>
      </c>
      <c r="I205" s="104">
        <v>1007.8901612150232</v>
      </c>
      <c r="J205" s="104">
        <v>1014.9404478663292</v>
      </c>
      <c r="K205" s="104">
        <v>923.64570430355445</v>
      </c>
      <c r="L205" s="104">
        <v>877.05739760674373</v>
      </c>
      <c r="M205" s="104">
        <v>1046.4481349734574</v>
      </c>
      <c r="N205" s="104">
        <v>882.90830834881297</v>
      </c>
      <c r="O205" s="104">
        <v>1204.9227024595648</v>
      </c>
      <c r="P205" s="104">
        <v>1509.1620810780951</v>
      </c>
      <c r="Q205" s="104">
        <v>925.72634347180042</v>
      </c>
      <c r="R205" s="104">
        <v>934.04384705343705</v>
      </c>
      <c r="S205" s="104">
        <v>952.96094071234256</v>
      </c>
      <c r="T205" s="104">
        <v>1018.7337922111385</v>
      </c>
      <c r="U205" s="104">
        <v>1058.2695160590918</v>
      </c>
      <c r="V205" s="104">
        <v>997.07975096010409</v>
      </c>
      <c r="W205" s="104">
        <v>1003.1440453915546</v>
      </c>
      <c r="DA205" s="132" t="s">
        <v>2443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554.65858316243282</v>
      </c>
      <c r="G206" s="98">
        <v>530.1486625406244</v>
      </c>
      <c r="H206" s="98">
        <v>493.31905078484817</v>
      </c>
      <c r="I206" s="98">
        <v>502.74030731046713</v>
      </c>
      <c r="J206" s="98">
        <v>505.10330636037673</v>
      </c>
      <c r="K206" s="98">
        <v>432.19253939747392</v>
      </c>
      <c r="L206" s="98">
        <v>398.27339415311997</v>
      </c>
      <c r="M206" s="98">
        <v>511.22600720320179</v>
      </c>
      <c r="N206" s="98">
        <v>402.68671436069661</v>
      </c>
      <c r="O206" s="98">
        <v>648.85696745043845</v>
      </c>
      <c r="P206" s="98">
        <v>880.48580369420961</v>
      </c>
      <c r="Q206" s="98">
        <v>390.72279832925983</v>
      </c>
      <c r="R206" s="98">
        <v>387.69973773251303</v>
      </c>
      <c r="S206" s="98">
        <v>396.37909365300294</v>
      </c>
      <c r="T206" s="98">
        <v>484.53744174811561</v>
      </c>
      <c r="U206" s="98">
        <v>496.34690031317166</v>
      </c>
      <c r="V206" s="98">
        <v>475.02301674777681</v>
      </c>
      <c r="W206" s="98">
        <v>500.59146626429123</v>
      </c>
      <c r="DA206" s="63" t="s">
        <v>2444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542.6551574239196</v>
      </c>
      <c r="G207" s="98">
        <v>521.20053463128249</v>
      </c>
      <c r="H207" s="98">
        <v>509.91246139228997</v>
      </c>
      <c r="I207" s="98">
        <v>505.14985390455615</v>
      </c>
      <c r="J207" s="98">
        <v>509.8371415059525</v>
      </c>
      <c r="K207" s="98">
        <v>491.45316490608053</v>
      </c>
      <c r="L207" s="98">
        <v>478.78400345362377</v>
      </c>
      <c r="M207" s="98">
        <v>535.22212777025572</v>
      </c>
      <c r="N207" s="98">
        <v>480.2215939881163</v>
      </c>
      <c r="O207" s="98">
        <v>556.06573500912646</v>
      </c>
      <c r="P207" s="98">
        <v>628.67627738388546</v>
      </c>
      <c r="Q207" s="98">
        <v>535.00354514254047</v>
      </c>
      <c r="R207" s="98">
        <v>546.34410932092419</v>
      </c>
      <c r="S207" s="98">
        <v>556.58184705933945</v>
      </c>
      <c r="T207" s="98">
        <v>534.1963504630229</v>
      </c>
      <c r="U207" s="98">
        <v>561.9226157459201</v>
      </c>
      <c r="V207" s="98">
        <v>522.05673421232734</v>
      </c>
      <c r="W207" s="98">
        <v>502.55257912726341</v>
      </c>
      <c r="DA207" s="63" t="s">
        <v>2445</v>
      </c>
    </row>
    <row r="208" spans="1:105" ht="12" customHeight="1" x14ac:dyDescent="0.25">
      <c r="A208" s="121" t="s">
        <v>54</v>
      </c>
      <c r="B208" s="122">
        <v>596.26233576672746</v>
      </c>
      <c r="C208" s="122">
        <v>616.92765118472971</v>
      </c>
      <c r="D208" s="122">
        <v>523.64751579375604</v>
      </c>
      <c r="E208" s="122">
        <v>460.18233013343013</v>
      </c>
      <c r="F208" s="122">
        <v>537.98412046392616</v>
      </c>
      <c r="G208" s="122">
        <v>591.65284351734545</v>
      </c>
      <c r="H208" s="122">
        <v>591.94411691552455</v>
      </c>
      <c r="I208" s="122">
        <v>476.73714606793038</v>
      </c>
      <c r="J208" s="122">
        <v>509.51051228092092</v>
      </c>
      <c r="K208" s="122">
        <v>619.59969355057308</v>
      </c>
      <c r="L208" s="122">
        <v>536.29699307973954</v>
      </c>
      <c r="M208" s="122">
        <v>595.11275312442638</v>
      </c>
      <c r="N208" s="122">
        <v>604.53755844118439</v>
      </c>
      <c r="O208" s="122">
        <v>643.51534625429326</v>
      </c>
      <c r="P208" s="122">
        <v>680.62029980037653</v>
      </c>
      <c r="Q208" s="122">
        <v>476.52728719754134</v>
      </c>
      <c r="R208" s="122">
        <v>484.65163493065438</v>
      </c>
      <c r="S208" s="122">
        <v>421.74319821115421</v>
      </c>
      <c r="T208" s="122">
        <v>493.14490557139362</v>
      </c>
      <c r="U208" s="122">
        <v>543.74091123271296</v>
      </c>
      <c r="V208" s="122">
        <v>324.59696268718932</v>
      </c>
      <c r="W208" s="122">
        <v>280.57826116889498</v>
      </c>
      <c r="DA208" s="130" t="s">
        <v>2446</v>
      </c>
    </row>
    <row r="209" spans="1:105" ht="12" customHeight="1" x14ac:dyDescent="0.25">
      <c r="A209" s="97" t="s">
        <v>50</v>
      </c>
      <c r="B209" s="98">
        <v>571.95596890553111</v>
      </c>
      <c r="C209" s="98">
        <v>728.75228249631027</v>
      </c>
      <c r="D209" s="98">
        <v>419.87243824645037</v>
      </c>
      <c r="E209" s="98">
        <v>266.67250922929071</v>
      </c>
      <c r="F209" s="98">
        <v>507.39340839106762</v>
      </c>
      <c r="G209" s="98">
        <v>677.36508715743525</v>
      </c>
      <c r="H209" s="98">
        <v>720.7713833747664</v>
      </c>
      <c r="I209" s="98">
        <v>311.72298917220849</v>
      </c>
      <c r="J209" s="98">
        <v>344.54669763335937</v>
      </c>
      <c r="K209" s="98">
        <v>788.81658235630891</v>
      </c>
      <c r="L209" s="98">
        <v>687.50469617394708</v>
      </c>
      <c r="M209" s="98">
        <v>456.94994410966069</v>
      </c>
      <c r="N209" s="98">
        <v>363.72431907151145</v>
      </c>
      <c r="O209" s="98">
        <v>522.36052335534305</v>
      </c>
      <c r="P209" s="98">
        <v>631.86042850733736</v>
      </c>
      <c r="Q209" s="98">
        <v>514.06493560787874</v>
      </c>
      <c r="R209" s="98">
        <v>510.2385718367749</v>
      </c>
      <c r="S209" s="98">
        <v>391.99935320847123</v>
      </c>
      <c r="T209" s="98">
        <v>433.70657557688156</v>
      </c>
      <c r="U209" s="98">
        <v>536.38695511136859</v>
      </c>
      <c r="V209" s="98">
        <v>0</v>
      </c>
      <c r="W209" s="98">
        <v>0</v>
      </c>
      <c r="DA209" s="63" t="s">
        <v>2447</v>
      </c>
    </row>
    <row r="210" spans="1:105" ht="12" customHeight="1" x14ac:dyDescent="0.25">
      <c r="A210" s="109" t="s">
        <v>120</v>
      </c>
      <c r="B210" s="33">
        <v>612.36402183089547</v>
      </c>
      <c r="C210" s="33">
        <v>542.8735735342417</v>
      </c>
      <c r="D210" s="33">
        <v>577.24188150075281</v>
      </c>
      <c r="E210" s="33">
        <v>550.22363455413165</v>
      </c>
      <c r="F210" s="33">
        <v>554.68272017342235</v>
      </c>
      <c r="G210" s="33">
        <v>538.13495480548431</v>
      </c>
      <c r="H210" s="33">
        <v>527.83868288795918</v>
      </c>
      <c r="I210" s="33">
        <v>547.7316089184153</v>
      </c>
      <c r="J210" s="33">
        <v>576.48830168669781</v>
      </c>
      <c r="K210" s="33">
        <v>552.22630263717826</v>
      </c>
      <c r="L210" s="33">
        <v>477.40557187462713</v>
      </c>
      <c r="M210" s="33">
        <v>641.78937779157673</v>
      </c>
      <c r="N210" s="33">
        <v>642.56070149955383</v>
      </c>
      <c r="O210" s="33">
        <v>651.33178644132238</v>
      </c>
      <c r="P210" s="33">
        <v>684.44460343120306</v>
      </c>
      <c r="Q210" s="33">
        <v>472.11109326691331</v>
      </c>
      <c r="R210" s="33">
        <v>481.88547958945219</v>
      </c>
      <c r="S210" s="33">
        <v>424.57594535426688</v>
      </c>
      <c r="T210" s="33">
        <v>498.31345600569892</v>
      </c>
      <c r="U210" s="33">
        <v>544.01327997794795</v>
      </c>
      <c r="V210" s="33">
        <v>324.59696268718932</v>
      </c>
      <c r="W210" s="33">
        <v>280.57826116889498</v>
      </c>
      <c r="DA210" s="60" t="s">
        <v>2448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6717.8135056231931</v>
      </c>
      <c r="C212" s="117">
        <f t="shared" si="101"/>
        <v>7225.8492237435958</v>
      </c>
      <c r="D212" s="117">
        <f t="shared" si="101"/>
        <v>4427.9101260519901</v>
      </c>
      <c r="E212" s="117">
        <f t="shared" si="101"/>
        <v>3106.6288659360689</v>
      </c>
      <c r="F212" s="117">
        <f t="shared" si="101"/>
        <v>6848.1035333045938</v>
      </c>
      <c r="G212" s="117">
        <f t="shared" si="101"/>
        <v>10199.404015156893</v>
      </c>
      <c r="H212" s="117">
        <f t="shared" si="101"/>
        <v>10196.942618735655</v>
      </c>
      <c r="I212" s="117">
        <f t="shared" si="101"/>
        <v>4159.3934455238241</v>
      </c>
      <c r="J212" s="117">
        <f t="shared" si="101"/>
        <v>5003.038627962027</v>
      </c>
      <c r="K212" s="117">
        <f t="shared" si="101"/>
        <v>5873.6826315757089</v>
      </c>
      <c r="L212" s="117">
        <f t="shared" si="101"/>
        <v>13721.373876114758</v>
      </c>
      <c r="M212" s="117">
        <f t="shared" si="101"/>
        <v>1695.8183434203806</v>
      </c>
      <c r="N212" s="117">
        <f t="shared" si="101"/>
        <v>380.92960030154552</v>
      </c>
      <c r="O212" s="117">
        <f t="shared" si="101"/>
        <v>539.28959613539723</v>
      </c>
      <c r="P212" s="117">
        <f t="shared" si="101"/>
        <v>1493.9852644946102</v>
      </c>
      <c r="Q212" s="117">
        <f t="shared" si="101"/>
        <v>6358.2929849440807</v>
      </c>
      <c r="R212" s="117">
        <f t="shared" ref="R212:V212" si="102">R213+R216+R218+R227</f>
        <v>4758.962739176498</v>
      </c>
      <c r="S212" s="117">
        <f t="shared" si="102"/>
        <v>3295.8245428264368</v>
      </c>
      <c r="T212" s="117">
        <f t="shared" si="102"/>
        <v>3845.0936597535256</v>
      </c>
      <c r="U212" s="117">
        <f t="shared" si="102"/>
        <v>6384.1418951094665</v>
      </c>
      <c r="V212" s="117">
        <f t="shared" si="102"/>
        <v>768.33529411764209</v>
      </c>
      <c r="W212" s="117">
        <f t="shared" ref="W212" si="103">W213+W216+W218+W227</f>
        <v>4782.2376470588188</v>
      </c>
      <c r="DA212" s="129" t="s">
        <v>2599</v>
      </c>
    </row>
    <row r="213" spans="1:105" ht="12" customHeight="1" x14ac:dyDescent="0.25">
      <c r="A213" s="121" t="s">
        <v>57</v>
      </c>
      <c r="B213" s="122">
        <f t="shared" ref="B213:Q213" si="104">SUM(B214:B215)</f>
        <v>6580.1806509334438</v>
      </c>
      <c r="C213" s="122">
        <f t="shared" si="104"/>
        <v>7070.6861377328496</v>
      </c>
      <c r="D213" s="122">
        <f t="shared" si="104"/>
        <v>4350.8025637699066</v>
      </c>
      <c r="E213" s="122">
        <f t="shared" si="104"/>
        <v>3063.2580221851927</v>
      </c>
      <c r="F213" s="122">
        <f t="shared" si="104"/>
        <v>6755.9328986670525</v>
      </c>
      <c r="G213" s="122">
        <f t="shared" si="104"/>
        <v>10058.676816865709</v>
      </c>
      <c r="H213" s="122">
        <f t="shared" si="104"/>
        <v>10062.385258660479</v>
      </c>
      <c r="I213" s="122">
        <f t="shared" si="104"/>
        <v>4109.075123859524</v>
      </c>
      <c r="J213" s="122">
        <f t="shared" si="104"/>
        <v>4952.1379167499608</v>
      </c>
      <c r="K213" s="122">
        <f t="shared" si="104"/>
        <v>5754.3905841270544</v>
      </c>
      <c r="L213" s="122">
        <f t="shared" si="104"/>
        <v>13612.199696969688</v>
      </c>
      <c r="M213" s="122">
        <f t="shared" si="104"/>
        <v>1642.8945454545426</v>
      </c>
      <c r="N213" s="122">
        <f t="shared" si="104"/>
        <v>362.82500000000192</v>
      </c>
      <c r="O213" s="122">
        <f t="shared" si="104"/>
        <v>527.74545454544966</v>
      </c>
      <c r="P213" s="122">
        <f t="shared" si="104"/>
        <v>1477.2283636363616</v>
      </c>
      <c r="Q213" s="122">
        <f t="shared" si="104"/>
        <v>6338.5610526315841</v>
      </c>
      <c r="R213" s="122">
        <f t="shared" ref="R213:V213" si="105">SUM(R214:R215)</f>
        <v>4740.8107317073082</v>
      </c>
      <c r="S213" s="122">
        <f t="shared" si="105"/>
        <v>3283.3947826086924</v>
      </c>
      <c r="T213" s="122">
        <f t="shared" si="105"/>
        <v>3832.4415999999992</v>
      </c>
      <c r="U213" s="122">
        <f t="shared" si="105"/>
        <v>6377.1564285714312</v>
      </c>
      <c r="V213" s="122">
        <f t="shared" si="105"/>
        <v>768.33529411764209</v>
      </c>
      <c r="W213" s="122">
        <f t="shared" ref="W213" si="106">SUM(W214:W215)</f>
        <v>4782.2376470588188</v>
      </c>
      <c r="DA213" s="130" t="s">
        <v>2600</v>
      </c>
    </row>
    <row r="214" spans="1:105" ht="12" customHeight="1" x14ac:dyDescent="0.25">
      <c r="A214" s="97" t="s">
        <v>74</v>
      </c>
      <c r="B214" s="98">
        <v>6580.1806509334438</v>
      </c>
      <c r="C214" s="98">
        <v>7070.6861377328496</v>
      </c>
      <c r="D214" s="98">
        <v>4350.8025637699066</v>
      </c>
      <c r="E214" s="98">
        <v>3063.2580221851927</v>
      </c>
      <c r="F214" s="98">
        <v>6755.9328986670525</v>
      </c>
      <c r="G214" s="98">
        <v>10058.676816865709</v>
      </c>
      <c r="H214" s="98">
        <v>10062.385258660479</v>
      </c>
      <c r="I214" s="98">
        <v>4109.075123859524</v>
      </c>
      <c r="J214" s="98">
        <v>4952.1379167499608</v>
      </c>
      <c r="K214" s="98">
        <v>5754.3905841270544</v>
      </c>
      <c r="L214" s="98">
        <v>13612.199696969688</v>
      </c>
      <c r="M214" s="98">
        <v>1642.8945454545426</v>
      </c>
      <c r="N214" s="98">
        <v>362.82500000000192</v>
      </c>
      <c r="O214" s="98">
        <v>527.74545454544966</v>
      </c>
      <c r="P214" s="98">
        <v>1477.2283636363616</v>
      </c>
      <c r="Q214" s="98">
        <v>6338.5610526315841</v>
      </c>
      <c r="R214" s="98">
        <v>4740.8107317073082</v>
      </c>
      <c r="S214" s="98">
        <v>3283.3947826086924</v>
      </c>
      <c r="T214" s="98">
        <v>3832.4415999999992</v>
      </c>
      <c r="U214" s="98">
        <v>6377.1564285714312</v>
      </c>
      <c r="V214" s="98">
        <v>768.33529411764209</v>
      </c>
      <c r="W214" s="98">
        <v>4782.2376470588188</v>
      </c>
      <c r="DA214" s="63" t="s">
        <v>2601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2602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2603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2604</v>
      </c>
    </row>
    <row r="218" spans="1:105" ht="12" customHeight="1" x14ac:dyDescent="0.25">
      <c r="A218" s="121" t="s">
        <v>55</v>
      </c>
      <c r="B218" s="122">
        <v>53.46887184666133</v>
      </c>
      <c r="C218" s="122">
        <v>47.947108448435301</v>
      </c>
      <c r="D218" s="122">
        <v>24.30240432441742</v>
      </c>
      <c r="E218" s="122">
        <v>12.099330174236878</v>
      </c>
      <c r="F218" s="122">
        <v>26.037209308091072</v>
      </c>
      <c r="G218" s="122">
        <v>45.075751938845542</v>
      </c>
      <c r="H218" s="122">
        <v>46.926805993458245</v>
      </c>
      <c r="I218" s="122">
        <v>16.082586738735987</v>
      </c>
      <c r="J218" s="122">
        <v>14.575073258983862</v>
      </c>
      <c r="K218" s="122">
        <v>37.279763750199663</v>
      </c>
      <c r="L218" s="122">
        <v>38.815740245270383</v>
      </c>
      <c r="M218" s="122">
        <v>10.793854160893044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2605</v>
      </c>
    </row>
    <row r="219" spans="1:105" ht="12" customHeight="1" x14ac:dyDescent="0.25">
      <c r="A219" s="97" t="s">
        <v>141</v>
      </c>
      <c r="B219" s="98">
        <v>453.04807543192607</v>
      </c>
      <c r="C219" s="98">
        <v>440.69033500400093</v>
      </c>
      <c r="D219" s="98">
        <v>329.51201157518915</v>
      </c>
      <c r="E219" s="98">
        <v>144.78865108503462</v>
      </c>
      <c r="F219" s="98">
        <v>337.48228987794965</v>
      </c>
      <c r="G219" s="98">
        <v>484.20081921405051</v>
      </c>
      <c r="H219" s="98">
        <v>489.60300919841433</v>
      </c>
      <c r="I219" s="98">
        <v>208.22717566995013</v>
      </c>
      <c r="J219" s="98">
        <v>181.70257996199879</v>
      </c>
      <c r="K219" s="98">
        <v>469.10369385667906</v>
      </c>
      <c r="L219" s="98">
        <v>512.36777123756906</v>
      </c>
      <c r="M219" s="98">
        <v>267.14789048210287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2606</v>
      </c>
    </row>
    <row r="220" spans="1:105" ht="12" customHeight="1" x14ac:dyDescent="0.25">
      <c r="A220" s="97" t="s">
        <v>140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2607</v>
      </c>
    </row>
    <row r="221" spans="1:105" ht="12" customHeight="1" x14ac:dyDescent="0.25">
      <c r="A221" s="100" t="s">
        <v>50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2608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2609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2610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2611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2612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2613</v>
      </c>
    </row>
    <row r="227" spans="1:105" ht="12" customHeight="1" x14ac:dyDescent="0.25">
      <c r="A227" s="121" t="s">
        <v>54</v>
      </c>
      <c r="B227" s="122">
        <v>84.163982843087766</v>
      </c>
      <c r="C227" s="122">
        <v>107.21597756231041</v>
      </c>
      <c r="D227" s="122">
        <v>52.805157957666182</v>
      </c>
      <c r="E227" s="122">
        <v>31.271513576639265</v>
      </c>
      <c r="F227" s="122">
        <v>66.133425329449949</v>
      </c>
      <c r="G227" s="122">
        <v>95.651446352337516</v>
      </c>
      <c r="H227" s="122">
        <v>87.630554081718344</v>
      </c>
      <c r="I227" s="122">
        <v>34.235734925564749</v>
      </c>
      <c r="J227" s="122">
        <v>36.325637953082186</v>
      </c>
      <c r="K227" s="122">
        <v>82.012283698455064</v>
      </c>
      <c r="L227" s="122">
        <v>70.358438899798387</v>
      </c>
      <c r="M227" s="122">
        <v>42.129943804945</v>
      </c>
      <c r="N227" s="122">
        <v>18.104600301543623</v>
      </c>
      <c r="O227" s="122">
        <v>11.544141589947584</v>
      </c>
      <c r="P227" s="122">
        <v>16.756900858248699</v>
      </c>
      <c r="Q227" s="122">
        <v>19.731932312496848</v>
      </c>
      <c r="R227" s="122">
        <v>18.152007469189858</v>
      </c>
      <c r="S227" s="122">
        <v>12.429760217744274</v>
      </c>
      <c r="T227" s="122">
        <v>12.652059753526332</v>
      </c>
      <c r="U227" s="122">
        <v>6.9854665380356611</v>
      </c>
      <c r="V227" s="122">
        <v>0</v>
      </c>
      <c r="W227" s="122">
        <v>0</v>
      </c>
      <c r="DA227" s="130" t="s">
        <v>2614</v>
      </c>
    </row>
    <row r="228" spans="1:105" ht="12" customHeight="1" x14ac:dyDescent="0.25">
      <c r="A228" s="97" t="s">
        <v>50</v>
      </c>
      <c r="B228" s="98">
        <v>211.21407159348138</v>
      </c>
      <c r="C228" s="98">
        <v>269.11640954395182</v>
      </c>
      <c r="D228" s="98">
        <v>155.05208801582236</v>
      </c>
      <c r="E228" s="98">
        <v>98.477836614153475</v>
      </c>
      <c r="F228" s="98">
        <v>187.28541458844231</v>
      </c>
      <c r="G228" s="98">
        <v>248.84321590100308</v>
      </c>
      <c r="H228" s="98">
        <v>263.73426372671003</v>
      </c>
      <c r="I228" s="98">
        <v>113.81068637417471</v>
      </c>
      <c r="J228" s="98">
        <v>125.79433883752536</v>
      </c>
      <c r="K228" s="98">
        <v>287.99662415038875</v>
      </c>
      <c r="L228" s="98">
        <v>251.00848472360505</v>
      </c>
      <c r="M228" s="98">
        <v>166.83457746758219</v>
      </c>
      <c r="N228" s="98">
        <v>132.76706887798659</v>
      </c>
      <c r="O228" s="98">
        <v>190.47833623413513</v>
      </c>
      <c r="P228" s="98">
        <v>230.40738680091962</v>
      </c>
      <c r="Q228" s="98">
        <v>187.45335696872007</v>
      </c>
      <c r="R228" s="98">
        <v>186.05807655919605</v>
      </c>
      <c r="S228" s="98">
        <v>142.94224250405915</v>
      </c>
      <c r="T228" s="98">
        <v>158.15074691907915</v>
      </c>
      <c r="U228" s="98">
        <v>195.59306306499852</v>
      </c>
      <c r="V228" s="98">
        <v>0</v>
      </c>
      <c r="W228" s="98">
        <v>0</v>
      </c>
      <c r="DA228" s="63" t="s">
        <v>2615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2616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241.80740178435781</v>
      </c>
      <c r="C231" s="118">
        <f t="shared" si="108"/>
        <v>258.2214819651515</v>
      </c>
      <c r="D231" s="118">
        <f t="shared" si="108"/>
        <v>165.36332686200291</v>
      </c>
      <c r="E231" s="118">
        <f t="shared" si="108"/>
        <v>121.11527933719765</v>
      </c>
      <c r="F231" s="118">
        <f t="shared" si="108"/>
        <v>247.23959692738143</v>
      </c>
      <c r="G231" s="118">
        <f t="shared" si="108"/>
        <v>359.80611092852592</v>
      </c>
      <c r="H231" s="118">
        <f t="shared" si="108"/>
        <v>359.49113270897692</v>
      </c>
      <c r="I231" s="118">
        <f t="shared" si="108"/>
        <v>155.00255857319939</v>
      </c>
      <c r="J231" s="118">
        <f t="shared" si="108"/>
        <v>184.01021345469152</v>
      </c>
      <c r="K231" s="118">
        <f t="shared" si="108"/>
        <v>212.41570730591155</v>
      </c>
      <c r="L231" s="118">
        <f t="shared" si="108"/>
        <v>477.9683350252638</v>
      </c>
      <c r="M231" s="118">
        <f t="shared" si="108"/>
        <v>72.909442601763416</v>
      </c>
      <c r="N231" s="118">
        <f t="shared" si="108"/>
        <v>27.499520974901319</v>
      </c>
      <c r="O231" s="118">
        <f t="shared" si="108"/>
        <v>36.700935778396378</v>
      </c>
      <c r="P231" s="118">
        <f t="shared" si="108"/>
        <v>72.780255559495785</v>
      </c>
      <c r="Q231" s="118">
        <f t="shared" si="108"/>
        <v>229.87600623025003</v>
      </c>
      <c r="R231" s="118">
        <f t="shared" ref="R231:V231" si="109">R232+R235+R237+R246</f>
        <v>175.39072090853102</v>
      </c>
      <c r="S231" s="118">
        <f t="shared" si="109"/>
        <v>125.10520376583914</v>
      </c>
      <c r="T231" s="118">
        <f t="shared" si="109"/>
        <v>144.84343784922521</v>
      </c>
      <c r="U231" s="118">
        <f t="shared" si="109"/>
        <v>231.2470705000282</v>
      </c>
      <c r="V231" s="118">
        <f t="shared" si="109"/>
        <v>38.946636751264364</v>
      </c>
      <c r="W231" s="118">
        <f t="shared" ref="W231" si="110">W232+W235+W237+W246</f>
        <v>173.1288963278995</v>
      </c>
      <c r="DA231" s="129" t="s">
        <v>2767</v>
      </c>
    </row>
    <row r="232" spans="1:105" ht="12" customHeight="1" x14ac:dyDescent="0.25">
      <c r="A232" s="121" t="s">
        <v>57</v>
      </c>
      <c r="B232" s="123">
        <f t="shared" ref="B232:Q232" si="111">SUM(B233:B234)</f>
        <v>221.68525587655051</v>
      </c>
      <c r="C232" s="123">
        <f t="shared" si="111"/>
        <v>238.60532254785386</v>
      </c>
      <c r="D232" s="123">
        <f t="shared" si="111"/>
        <v>147.02602946438267</v>
      </c>
      <c r="E232" s="123">
        <f t="shared" si="111"/>
        <v>103.61220069836367</v>
      </c>
      <c r="F232" s="123">
        <f t="shared" si="111"/>
        <v>228.82776750846085</v>
      </c>
      <c r="G232" s="123">
        <f t="shared" si="111"/>
        <v>340.97733659552011</v>
      </c>
      <c r="H232" s="123">
        <f t="shared" si="111"/>
        <v>341.42366618714561</v>
      </c>
      <c r="I232" s="123">
        <f t="shared" si="111"/>
        <v>139.52601955675482</v>
      </c>
      <c r="J232" s="123">
        <f t="shared" si="111"/>
        <v>168.22240142443664</v>
      </c>
      <c r="K232" s="123">
        <f t="shared" si="111"/>
        <v>195.47150745731219</v>
      </c>
      <c r="L232" s="123">
        <f t="shared" si="111"/>
        <v>462.33998875438135</v>
      </c>
      <c r="M232" s="123">
        <f t="shared" si="111"/>
        <v>55.780194071977093</v>
      </c>
      <c r="N232" s="123">
        <f t="shared" si="111"/>
        <v>12.317675911262279</v>
      </c>
      <c r="O232" s="123">
        <f t="shared" si="111"/>
        <v>17.948602776612748</v>
      </c>
      <c r="P232" s="123">
        <f t="shared" si="111"/>
        <v>50.180023235362285</v>
      </c>
      <c r="Q232" s="123">
        <f t="shared" si="111"/>
        <v>215.04784995465948</v>
      </c>
      <c r="R232" s="123">
        <f t="shared" ref="R232:V232" si="112">SUM(R233:R234)</f>
        <v>160.61936580726078</v>
      </c>
      <c r="S232" s="123">
        <f t="shared" si="112"/>
        <v>111.09595082645194</v>
      </c>
      <c r="T232" s="123">
        <f t="shared" si="112"/>
        <v>129.52946602532182</v>
      </c>
      <c r="U232" s="123">
        <f t="shared" si="112"/>
        <v>215.36161176448016</v>
      </c>
      <c r="V232" s="123">
        <f t="shared" si="112"/>
        <v>25.896464622411635</v>
      </c>
      <c r="W232" s="123">
        <f t="shared" ref="W232" si="113">SUM(W233:W234)</f>
        <v>161.01680963033519</v>
      </c>
      <c r="DA232" s="130" t="s">
        <v>2768</v>
      </c>
    </row>
    <row r="233" spans="1:105" ht="12" customHeight="1" x14ac:dyDescent="0.25">
      <c r="A233" s="97" t="s">
        <v>74</v>
      </c>
      <c r="B233" s="99">
        <v>219.03493318501188</v>
      </c>
      <c r="C233" s="99">
        <v>235.81047722871071</v>
      </c>
      <c r="D233" s="99">
        <v>145.33710861609936</v>
      </c>
      <c r="E233" s="99">
        <v>102.47329854776301</v>
      </c>
      <c r="F233" s="99">
        <v>226.28033628778962</v>
      </c>
      <c r="G233" s="99">
        <v>337.25777216729381</v>
      </c>
      <c r="H233" s="99">
        <v>337.82680876007714</v>
      </c>
      <c r="I233" s="99">
        <v>138.04427423527451</v>
      </c>
      <c r="J233" s="99">
        <v>166.45243715622439</v>
      </c>
      <c r="K233" s="99">
        <v>193.45251964423662</v>
      </c>
      <c r="L233" s="99">
        <v>457.65879767274635</v>
      </c>
      <c r="M233" s="99">
        <v>55.219422987555369</v>
      </c>
      <c r="N233" s="99">
        <v>12.183235867446458</v>
      </c>
      <c r="O233" s="99">
        <v>17.711458118816829</v>
      </c>
      <c r="P233" s="99">
        <v>49.516104953865216</v>
      </c>
      <c r="Q233" s="99">
        <v>212.26161836649828</v>
      </c>
      <c r="R233" s="99">
        <v>158.53389835644381</v>
      </c>
      <c r="S233" s="99">
        <v>109.65929477100254</v>
      </c>
      <c r="T233" s="99">
        <v>127.82969110913365</v>
      </c>
      <c r="U233" s="99">
        <v>212.47260870309515</v>
      </c>
      <c r="V233" s="99">
        <v>25.557303113442284</v>
      </c>
      <c r="W233" s="99">
        <v>158.86201248837429</v>
      </c>
      <c r="DA233" s="63" t="s">
        <v>2769</v>
      </c>
    </row>
    <row r="234" spans="1:105" ht="12" customHeight="1" x14ac:dyDescent="0.25">
      <c r="A234" s="97" t="s">
        <v>53</v>
      </c>
      <c r="B234" s="99">
        <v>2.6503226915386442</v>
      </c>
      <c r="C234" s="99">
        <v>2.7948453191431493</v>
      </c>
      <c r="D234" s="99">
        <v>1.6889208482833189</v>
      </c>
      <c r="E234" s="99">
        <v>1.1389021506006547</v>
      </c>
      <c r="F234" s="99">
        <v>2.5474312206712271</v>
      </c>
      <c r="G234" s="99">
        <v>3.7195644282263158</v>
      </c>
      <c r="H234" s="99">
        <v>3.5968574270684481</v>
      </c>
      <c r="I234" s="99">
        <v>1.4817453214803156</v>
      </c>
      <c r="J234" s="99">
        <v>1.7699642682122532</v>
      </c>
      <c r="K234" s="99">
        <v>2.0189878130755683</v>
      </c>
      <c r="L234" s="99">
        <v>4.6811910816349869</v>
      </c>
      <c r="M234" s="99">
        <v>0.56077108442172563</v>
      </c>
      <c r="N234" s="99">
        <v>0.13444004381582145</v>
      </c>
      <c r="O234" s="99">
        <v>0.2371446577959197</v>
      </c>
      <c r="P234" s="99">
        <v>0.66391828149707099</v>
      </c>
      <c r="Q234" s="99">
        <v>2.786231588161209</v>
      </c>
      <c r="R234" s="99">
        <v>2.0854674508169562</v>
      </c>
      <c r="S234" s="99">
        <v>1.4366560554494061</v>
      </c>
      <c r="T234" s="99">
        <v>1.6997749161881848</v>
      </c>
      <c r="U234" s="99">
        <v>2.8890030613850062</v>
      </c>
      <c r="V234" s="99">
        <v>0.33916150896935227</v>
      </c>
      <c r="W234" s="99">
        <v>2.1547971419608931</v>
      </c>
      <c r="DA234" s="63" t="s">
        <v>2770</v>
      </c>
    </row>
    <row r="235" spans="1:105" ht="12" customHeight="1" x14ac:dyDescent="0.25">
      <c r="A235" s="121" t="s">
        <v>92</v>
      </c>
      <c r="B235" s="123">
        <f t="shared" ref="B235:W235" si="114">B236</f>
        <v>0.26894896034280197</v>
      </c>
      <c r="C235" s="123">
        <f t="shared" si="114"/>
        <v>0.33968207136517442</v>
      </c>
      <c r="D235" s="123">
        <f t="shared" si="114"/>
        <v>0.47876705206906622</v>
      </c>
      <c r="E235" s="123">
        <f t="shared" si="114"/>
        <v>1.0722698263549217</v>
      </c>
      <c r="F235" s="123">
        <f t="shared" si="114"/>
        <v>0.37815470435949233</v>
      </c>
      <c r="G235" s="123">
        <f t="shared" si="114"/>
        <v>0.34610411059870266</v>
      </c>
      <c r="H235" s="123">
        <f t="shared" si="114"/>
        <v>0.32911009000142588</v>
      </c>
      <c r="I235" s="123">
        <f t="shared" si="114"/>
        <v>0.12711185444853262</v>
      </c>
      <c r="J235" s="123">
        <f t="shared" si="114"/>
        <v>0.12233836098585746</v>
      </c>
      <c r="K235" s="123">
        <f t="shared" si="114"/>
        <v>3.9257735340149556E-2</v>
      </c>
      <c r="L235" s="123">
        <f t="shared" si="114"/>
        <v>0</v>
      </c>
      <c r="M235" s="123">
        <f t="shared" si="114"/>
        <v>0</v>
      </c>
      <c r="N235" s="123">
        <f t="shared" si="114"/>
        <v>0.12862447913024377</v>
      </c>
      <c r="O235" s="123">
        <f t="shared" si="114"/>
        <v>0.58675154140654828</v>
      </c>
      <c r="P235" s="123">
        <f t="shared" si="114"/>
        <v>0.93954926105235315</v>
      </c>
      <c r="Q235" s="123">
        <f t="shared" si="114"/>
        <v>1.1085571637864509</v>
      </c>
      <c r="R235" s="123">
        <f t="shared" si="114"/>
        <v>1.0276391777380096</v>
      </c>
      <c r="S235" s="123">
        <f t="shared" si="114"/>
        <v>0.87090701438694795</v>
      </c>
      <c r="T235" s="123">
        <f t="shared" si="114"/>
        <v>0.92624256755971113</v>
      </c>
      <c r="U235" s="123">
        <f t="shared" si="114"/>
        <v>0.83165544238381295</v>
      </c>
      <c r="V235" s="123">
        <f t="shared" si="114"/>
        <v>0.96380651731928846</v>
      </c>
      <c r="W235" s="123">
        <f t="shared" si="114"/>
        <v>0.70158393153491272</v>
      </c>
      <c r="DA235" s="130" t="s">
        <v>2771</v>
      </c>
    </row>
    <row r="236" spans="1:105" ht="12" customHeight="1" x14ac:dyDescent="0.25">
      <c r="A236" s="97" t="s">
        <v>53</v>
      </c>
      <c r="B236" s="99">
        <f>RES_hhdet_fecs!B29</f>
        <v>0.26894896034280197</v>
      </c>
      <c r="C236" s="99">
        <f>RES_hhdet_fecs!C29</f>
        <v>0.33968207136517442</v>
      </c>
      <c r="D236" s="99">
        <f>RES_hhdet_fecs!D29</f>
        <v>0.47876705206906622</v>
      </c>
      <c r="E236" s="99">
        <f>RES_hhdet_fecs!E29</f>
        <v>1.0722698263549217</v>
      </c>
      <c r="F236" s="99">
        <f>RES_hhdet_fecs!F29</f>
        <v>0.37815470435949233</v>
      </c>
      <c r="G236" s="99">
        <f>RES_hhdet_fecs!G29</f>
        <v>0.34610411059870266</v>
      </c>
      <c r="H236" s="99">
        <f>RES_hhdet_fecs!H29</f>
        <v>0.32911009000142588</v>
      </c>
      <c r="I236" s="99">
        <f>RES_hhdet_fecs!I29</f>
        <v>0.12711185444853262</v>
      </c>
      <c r="J236" s="99">
        <f>RES_hhdet_fecs!J29</f>
        <v>0.12233836098585746</v>
      </c>
      <c r="K236" s="99">
        <f>RES_hhdet_fecs!K29</f>
        <v>3.9257735340149556E-2</v>
      </c>
      <c r="L236" s="99">
        <f>RES_hhdet_fecs!L29</f>
        <v>0</v>
      </c>
      <c r="M236" s="99">
        <f>RES_hhdet_fecs!M29</f>
        <v>0</v>
      </c>
      <c r="N236" s="99">
        <f>RES_hhdet_fecs!N29</f>
        <v>0.12862447913024377</v>
      </c>
      <c r="O236" s="99">
        <f>RES_hhdet_fecs!O29</f>
        <v>0.58675154140654828</v>
      </c>
      <c r="P236" s="99">
        <f>RES_hhdet_fecs!P29</f>
        <v>0.93954926105235315</v>
      </c>
      <c r="Q236" s="99">
        <f>RES_hhdet_fecs!Q29</f>
        <v>1.1085571637864509</v>
      </c>
      <c r="R236" s="99">
        <f>RES_hhdet_fecs!R29</f>
        <v>1.0276391777380096</v>
      </c>
      <c r="S236" s="99">
        <f>RES_hhdet_fecs!S29</f>
        <v>0.87090701438694795</v>
      </c>
      <c r="T236" s="99">
        <f>RES_hhdet_fecs!T29</f>
        <v>0.92624256755971113</v>
      </c>
      <c r="U236" s="99">
        <f>RES_hhdet_fecs!U29</f>
        <v>0.83165544238381295</v>
      </c>
      <c r="V236" s="99">
        <f>RES_hhdet_fecs!V29</f>
        <v>0.96380651731928846</v>
      </c>
      <c r="W236" s="99">
        <f>RES_hhdet_fecs!W29</f>
        <v>0.70158393153491272</v>
      </c>
      <c r="DA236" s="63" t="s">
        <v>2772</v>
      </c>
    </row>
    <row r="237" spans="1:105" ht="12" customHeight="1" x14ac:dyDescent="0.25">
      <c r="A237" s="121" t="s">
        <v>55</v>
      </c>
      <c r="B237" s="123">
        <v>13.381847498244442</v>
      </c>
      <c r="C237" s="123">
        <v>12.440831688745378</v>
      </c>
      <c r="D237" s="123">
        <v>12.288844283696777</v>
      </c>
      <c r="E237" s="123">
        <v>11.625113261218592</v>
      </c>
      <c r="F237" s="123">
        <v>12.237625047548846</v>
      </c>
      <c r="G237" s="123">
        <v>11.992512081561122</v>
      </c>
      <c r="H237" s="123">
        <v>11.335001571885504</v>
      </c>
      <c r="I237" s="123">
        <v>10.450576119776459</v>
      </c>
      <c r="J237" s="123">
        <v>10.429256828865912</v>
      </c>
      <c r="K237" s="123">
        <v>10.279539287822494</v>
      </c>
      <c r="L237" s="123">
        <v>9.8979062455693629</v>
      </c>
      <c r="M237" s="123">
        <v>11.017489716558947</v>
      </c>
      <c r="N237" s="123">
        <v>9.0671483951534313</v>
      </c>
      <c r="O237" s="123">
        <v>11.916822043930889</v>
      </c>
      <c r="P237" s="123">
        <v>15.026189360807463</v>
      </c>
      <c r="Q237" s="123">
        <v>9.0213091686723228</v>
      </c>
      <c r="R237" s="123">
        <v>8.9973308737921496</v>
      </c>
      <c r="S237" s="123">
        <v>9.0584391050416588</v>
      </c>
      <c r="T237" s="123">
        <v>9.6591159065102588</v>
      </c>
      <c r="U237" s="123">
        <v>10.009837328947986</v>
      </c>
      <c r="V237" s="123">
        <v>9.1840555225254228</v>
      </c>
      <c r="W237" s="123">
        <v>8.9511150599262184</v>
      </c>
      <c r="DA237" s="130" t="s">
        <v>2773</v>
      </c>
    </row>
    <row r="238" spans="1:105" ht="12" customHeight="1" x14ac:dyDescent="0.25">
      <c r="A238" s="97" t="s">
        <v>141</v>
      </c>
      <c r="B238" s="99">
        <v>15.080642948268174</v>
      </c>
      <c r="C238" s="99">
        <v>14.697215543595695</v>
      </c>
      <c r="D238" s="99">
        <v>11.007238851839872</v>
      </c>
      <c r="E238" s="99">
        <v>4.8435262591365396</v>
      </c>
      <c r="F238" s="99">
        <v>11.3034879401811</v>
      </c>
      <c r="G238" s="99">
        <v>16.234788386470278</v>
      </c>
      <c r="H238" s="99">
        <v>16.437556096798605</v>
      </c>
      <c r="I238" s="99">
        <v>6.9953866685261312</v>
      </c>
      <c r="J238" s="99">
        <v>6.1074303221542401</v>
      </c>
      <c r="K238" s="99">
        <v>15.770443494280102</v>
      </c>
      <c r="L238" s="99">
        <v>17.226430949514505</v>
      </c>
      <c r="M238" s="99">
        <v>8.9791231004927106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2774</v>
      </c>
    </row>
    <row r="239" spans="1:105" ht="12" customHeight="1" x14ac:dyDescent="0.25">
      <c r="A239" s="97" t="s">
        <v>140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2775</v>
      </c>
    </row>
    <row r="240" spans="1:105" ht="12" customHeight="1" x14ac:dyDescent="0.25">
      <c r="A240" s="100" t="s">
        <v>50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2776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2777</v>
      </c>
    </row>
    <row r="242" spans="1:105" ht="12" customHeight="1" x14ac:dyDescent="0.25">
      <c r="A242" s="106" t="s">
        <v>122</v>
      </c>
      <c r="B242" s="102">
        <v>13.154526668241264</v>
      </c>
      <c r="C242" s="102">
        <v>12.165366514365092</v>
      </c>
      <c r="D242" s="102">
        <v>12.390892491385618</v>
      </c>
      <c r="E242" s="102">
        <v>12.243495054721517</v>
      </c>
      <c r="F242" s="102">
        <v>12.357965615606675</v>
      </c>
      <c r="G242" s="102">
        <v>11.699782619246841</v>
      </c>
      <c r="H242" s="102">
        <v>11.003442842310655</v>
      </c>
      <c r="I242" s="102">
        <v>10.97910414917901</v>
      </c>
      <c r="J242" s="102">
        <v>11.056831524912637</v>
      </c>
      <c r="K242" s="102">
        <v>10.057951351804268</v>
      </c>
      <c r="L242" s="102">
        <v>9.5520962311100988</v>
      </c>
      <c r="M242" s="102">
        <v>11.396629116242845</v>
      </c>
      <c r="N242" s="102">
        <v>9.609073871268718</v>
      </c>
      <c r="O242" s="102">
        <v>12.696404524721256</v>
      </c>
      <c r="P242" s="102">
        <v>15.883834980680163</v>
      </c>
      <c r="Q242" s="102">
        <v>9.698570658046803</v>
      </c>
      <c r="R242" s="102">
        <v>9.760636828652034</v>
      </c>
      <c r="S242" s="102">
        <v>9.9513638013974912</v>
      </c>
      <c r="T242" s="102">
        <v>10.662147284922179</v>
      </c>
      <c r="U242" s="102">
        <v>10.638168779953148</v>
      </c>
      <c r="V242" s="102">
        <v>9.7688053182119354</v>
      </c>
      <c r="W242" s="102">
        <v>9.5370020651155709</v>
      </c>
      <c r="DA242" s="131" t="s">
        <v>2778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10.168240303202774</v>
      </c>
      <c r="G243" s="105">
        <v>9.7404068086435771</v>
      </c>
      <c r="H243" s="105">
        <v>9.2609276870838926</v>
      </c>
      <c r="I243" s="105">
        <v>9.3328234491601432</v>
      </c>
      <c r="J243" s="105">
        <v>9.3985449818602689</v>
      </c>
      <c r="K243" s="105">
        <v>8.4629455622152783</v>
      </c>
      <c r="L243" s="105">
        <v>7.9972749673390355</v>
      </c>
      <c r="M243" s="105">
        <v>9.6550805846362628</v>
      </c>
      <c r="N243" s="105">
        <v>7.9646103575395664</v>
      </c>
      <c r="O243" s="105">
        <v>11.088515658091126</v>
      </c>
      <c r="P243" s="105">
        <v>14.069584630949448</v>
      </c>
      <c r="Q243" s="105">
        <v>8.1846920347391396</v>
      </c>
      <c r="R243" s="105">
        <v>8.1958596211892694</v>
      </c>
      <c r="S243" s="105">
        <v>8.30838236010276</v>
      </c>
      <c r="T243" s="105">
        <v>8.9904283209023124</v>
      </c>
      <c r="U243" s="105">
        <v>9.2848395008651092</v>
      </c>
      <c r="V243" s="105">
        <v>8.5993057268389119</v>
      </c>
      <c r="W243" s="105">
        <v>8.6315403298229327</v>
      </c>
      <c r="DA243" s="132" t="s">
        <v>2779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6.0395026970377259</v>
      </c>
      <c r="G244" s="99">
        <v>5.7707055517305532</v>
      </c>
      <c r="H244" s="99">
        <v>5.3720824943676613</v>
      </c>
      <c r="I244" s="99">
        <v>5.4778054667291816</v>
      </c>
      <c r="J244" s="99">
        <v>5.5057569385252298</v>
      </c>
      <c r="K244" s="99">
        <v>4.7098549472449083</v>
      </c>
      <c r="L244" s="99">
        <v>4.3406114785662027</v>
      </c>
      <c r="M244" s="99">
        <v>5.5686126384087826</v>
      </c>
      <c r="N244" s="99">
        <v>4.3015928595371538</v>
      </c>
      <c r="O244" s="99">
        <v>6.8492775593284723</v>
      </c>
      <c r="P244" s="99">
        <v>9.2826469907480895</v>
      </c>
      <c r="Q244" s="99">
        <v>4.1149272158426538</v>
      </c>
      <c r="R244" s="99">
        <v>4.0456728023925326</v>
      </c>
      <c r="S244" s="99">
        <v>4.0857502825660177</v>
      </c>
      <c r="T244" s="99">
        <v>4.9429086275288086</v>
      </c>
      <c r="U244" s="99">
        <v>5.0319485061214184</v>
      </c>
      <c r="V244" s="99">
        <v>4.6546073376644541</v>
      </c>
      <c r="W244" s="99">
        <v>4.8392439443801623</v>
      </c>
      <c r="DA244" s="63" t="s">
        <v>2780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4.1287376061650489</v>
      </c>
      <c r="G245" s="99">
        <v>3.9697012569130266</v>
      </c>
      <c r="H245" s="99">
        <v>3.8888451927162317</v>
      </c>
      <c r="I245" s="99">
        <v>3.8550179824309643</v>
      </c>
      <c r="J245" s="99">
        <v>3.8927880433350386</v>
      </c>
      <c r="K245" s="99">
        <v>3.7530906149703687</v>
      </c>
      <c r="L245" s="99">
        <v>3.6566634887728338</v>
      </c>
      <c r="M245" s="99">
        <v>4.0864679462274802</v>
      </c>
      <c r="N245" s="99">
        <v>3.6630174980024126</v>
      </c>
      <c r="O245" s="99">
        <v>4.2392380987626517</v>
      </c>
      <c r="P245" s="99">
        <v>4.7869376402013586</v>
      </c>
      <c r="Q245" s="99">
        <v>4.0697648188964859</v>
      </c>
      <c r="R245" s="99">
        <v>4.1501868187967368</v>
      </c>
      <c r="S245" s="99">
        <v>4.2226320775367405</v>
      </c>
      <c r="T245" s="99">
        <v>4.0475196933735029</v>
      </c>
      <c r="U245" s="99">
        <v>4.2528909947436908</v>
      </c>
      <c r="V245" s="99">
        <v>3.9446983891744583</v>
      </c>
      <c r="W245" s="99">
        <v>3.7922963854427687</v>
      </c>
      <c r="DA245" s="63" t="s">
        <v>2781</v>
      </c>
    </row>
    <row r="246" spans="1:105" ht="12" customHeight="1" x14ac:dyDescent="0.25">
      <c r="A246" s="121" t="s">
        <v>54</v>
      </c>
      <c r="B246" s="123">
        <v>6.4713494492200514</v>
      </c>
      <c r="C246" s="123">
        <v>6.8356456571871052</v>
      </c>
      <c r="D246" s="123">
        <v>5.5696860618543855</v>
      </c>
      <c r="E246" s="123">
        <v>4.8056955512604631</v>
      </c>
      <c r="F246" s="123">
        <v>5.796049667012225</v>
      </c>
      <c r="G246" s="123">
        <v>6.490158140845935</v>
      </c>
      <c r="H246" s="123">
        <v>6.4033548599443266</v>
      </c>
      <c r="I246" s="123">
        <v>4.8988510422195723</v>
      </c>
      <c r="J246" s="123">
        <v>5.2362168404031237</v>
      </c>
      <c r="K246" s="123">
        <v>6.625402825436721</v>
      </c>
      <c r="L246" s="123">
        <v>5.7304400253130812</v>
      </c>
      <c r="M246" s="123">
        <v>6.1117588132273868</v>
      </c>
      <c r="N246" s="123">
        <v>5.9860721893553643</v>
      </c>
      <c r="O246" s="123">
        <v>6.2487594164461902</v>
      </c>
      <c r="P246" s="123">
        <v>6.6344937022736925</v>
      </c>
      <c r="Q246" s="123">
        <v>4.6982899431317664</v>
      </c>
      <c r="R246" s="123">
        <v>4.7463850497401117</v>
      </c>
      <c r="S246" s="123">
        <v>4.0799068199585937</v>
      </c>
      <c r="T246" s="123">
        <v>4.728613349833406</v>
      </c>
      <c r="U246" s="123">
        <v>5.0439659642162651</v>
      </c>
      <c r="V246" s="123">
        <v>2.9023100890080218</v>
      </c>
      <c r="W246" s="123">
        <v>2.4593877061031817</v>
      </c>
      <c r="DA246" s="130" t="s">
        <v>2782</v>
      </c>
    </row>
    <row r="247" spans="1:105" ht="12" customHeight="1" x14ac:dyDescent="0.25">
      <c r="A247" s="97" t="s">
        <v>50</v>
      </c>
      <c r="B247" s="99">
        <v>7.0306975618746499</v>
      </c>
      <c r="C247" s="99">
        <v>8.9751500389726608</v>
      </c>
      <c r="D247" s="99">
        <v>5.1794632890862502</v>
      </c>
      <c r="E247" s="99">
        <v>3.294318884865354</v>
      </c>
      <c r="F247" s="99">
        <v>6.2728578318520931</v>
      </c>
      <c r="G247" s="99">
        <v>8.343474011710823</v>
      </c>
      <c r="H247" s="99">
        <v>8.8544119893242552</v>
      </c>
      <c r="I247" s="99">
        <v>3.8234671129557323</v>
      </c>
      <c r="J247" s="99">
        <v>4.2282292278531495</v>
      </c>
      <c r="K247" s="99">
        <v>9.6819414282735412</v>
      </c>
      <c r="L247" s="99">
        <v>8.4392121686134587</v>
      </c>
      <c r="M247" s="99">
        <v>5.6074865715642472</v>
      </c>
      <c r="N247" s="99">
        <v>4.4581616910907789</v>
      </c>
      <c r="O247" s="99">
        <v>6.3925687008683729</v>
      </c>
      <c r="P247" s="99">
        <v>7.7231636135769435</v>
      </c>
      <c r="Q247" s="99">
        <v>6.277316347989446</v>
      </c>
      <c r="R247" s="99">
        <v>6.2218286843542581</v>
      </c>
      <c r="S247" s="99">
        <v>4.7740057299862162</v>
      </c>
      <c r="T247" s="99">
        <v>5.2750604542401023</v>
      </c>
      <c r="U247" s="99">
        <v>6.5167240005995639</v>
      </c>
      <c r="V247" s="99">
        <v>0</v>
      </c>
      <c r="W247" s="99">
        <v>0</v>
      </c>
      <c r="DA247" s="63" t="s">
        <v>2783</v>
      </c>
    </row>
    <row r="248" spans="1:105" ht="12" customHeight="1" x14ac:dyDescent="0.25">
      <c r="A248" s="109" t="s">
        <v>120</v>
      </c>
      <c r="B248" s="110">
        <v>6.1008108260691145</v>
      </c>
      <c r="C248" s="110">
        <v>5.4187930213769908</v>
      </c>
      <c r="D248" s="110">
        <v>5.7712155859484566</v>
      </c>
      <c r="E248" s="110">
        <v>5.5089483674606372</v>
      </c>
      <c r="F248" s="110">
        <v>5.5357736504253241</v>
      </c>
      <c r="G248" s="110">
        <v>5.3329657922083449</v>
      </c>
      <c r="H248" s="110">
        <v>5.1836900682911562</v>
      </c>
      <c r="I248" s="110">
        <v>5.3615162210888991</v>
      </c>
      <c r="J248" s="110">
        <v>5.6454749688068713</v>
      </c>
      <c r="K248" s="110">
        <v>5.4084476409739128</v>
      </c>
      <c r="L248" s="110">
        <v>4.6754445589750402</v>
      </c>
      <c r="M248" s="110">
        <v>6.2821210570324997</v>
      </c>
      <c r="N248" s="110">
        <v>6.2273212153971409</v>
      </c>
      <c r="O248" s="110">
        <v>6.2394813980963715</v>
      </c>
      <c r="P248" s="110">
        <v>6.5491078268773597</v>
      </c>
      <c r="Q248" s="110">
        <v>4.5125221307955696</v>
      </c>
      <c r="R248" s="110">
        <v>4.5868776297818252</v>
      </c>
      <c r="S248" s="110">
        <v>4.0138021618607249</v>
      </c>
      <c r="T248" s="110">
        <v>4.6810962103197804</v>
      </c>
      <c r="U248" s="110">
        <v>4.9894193702761429</v>
      </c>
      <c r="V248" s="110">
        <v>2.9023100890080218</v>
      </c>
      <c r="W248" s="110">
        <v>2.4593877061031817</v>
      </c>
      <c r="DA248" s="60" t="s">
        <v>2784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122.52164127798108</v>
      </c>
      <c r="C250" s="118">
        <f t="shared" si="115"/>
        <v>130.48560831000339</v>
      </c>
      <c r="D250" s="118">
        <f t="shared" si="115"/>
        <v>85.139716634696512</v>
      </c>
      <c r="E250" s="118">
        <f t="shared" si="115"/>
        <v>64.15237942696065</v>
      </c>
      <c r="F250" s="118">
        <f t="shared" si="115"/>
        <v>125.15340554377856</v>
      </c>
      <c r="G250" s="118">
        <f t="shared" si="115"/>
        <v>180.36771889996206</v>
      </c>
      <c r="H250" s="118">
        <f t="shared" si="115"/>
        <v>180.26675108179711</v>
      </c>
      <c r="I250" s="118">
        <f t="shared" si="115"/>
        <v>79.684480236332789</v>
      </c>
      <c r="J250" s="118">
        <f t="shared" si="115"/>
        <v>93.958998818194445</v>
      </c>
      <c r="K250" s="118">
        <f t="shared" si="115"/>
        <v>107.75880057333507</v>
      </c>
      <c r="L250" s="118">
        <f t="shared" si="115"/>
        <v>237.29353006635543</v>
      </c>
      <c r="M250" s="118">
        <f t="shared" si="115"/>
        <v>39.721532232022213</v>
      </c>
      <c r="N250" s="118">
        <f t="shared" si="115"/>
        <v>18.548979996683407</v>
      </c>
      <c r="O250" s="118">
        <f t="shared" si="115"/>
        <v>28.072210461471833</v>
      </c>
      <c r="P250" s="118">
        <f t="shared" si="115"/>
        <v>53.278092101196634</v>
      </c>
      <c r="Q250" s="118">
        <f t="shared" si="115"/>
        <v>157.04690221189455</v>
      </c>
      <c r="R250" s="118">
        <f t="shared" ref="R250:V250" si="116">R251+R254+R256+R265</f>
        <v>121.68298207230728</v>
      </c>
      <c r="S250" s="118">
        <f t="shared" si="116"/>
        <v>88.619226242248118</v>
      </c>
      <c r="T250" s="118">
        <f t="shared" si="116"/>
        <v>103.04760124369558</v>
      </c>
      <c r="U250" s="118">
        <f t="shared" si="116"/>
        <v>163.56351566525578</v>
      </c>
      <c r="V250" s="118">
        <f t="shared" si="116"/>
        <v>31.426239000292707</v>
      </c>
      <c r="W250" s="118">
        <f t="shared" ref="W250" si="117">W251+W254+W256+W265</f>
        <v>125.9074559071224</v>
      </c>
      <c r="DA250" s="129" t="s">
        <v>2935</v>
      </c>
    </row>
    <row r="251" spans="1:105" ht="12" customHeight="1" x14ac:dyDescent="0.25">
      <c r="A251" s="121" t="s">
        <v>57</v>
      </c>
      <c r="B251" s="123">
        <f t="shared" ref="B251:Q251" si="118">SUM(B252:B253)</f>
        <v>108.6632303530844</v>
      </c>
      <c r="C251" s="123">
        <f t="shared" si="118"/>
        <v>116.92711629783912</v>
      </c>
      <c r="D251" s="123">
        <f t="shared" si="118"/>
        <v>72.0320814184754</v>
      </c>
      <c r="E251" s="123">
        <f t="shared" si="118"/>
        <v>50.73597864771795</v>
      </c>
      <c r="F251" s="123">
        <f t="shared" si="118"/>
        <v>112.06711398396143</v>
      </c>
      <c r="G251" s="123">
        <f t="shared" si="118"/>
        <v>166.95232615719652</v>
      </c>
      <c r="H251" s="123">
        <f t="shared" si="118"/>
        <v>167.10503286694578</v>
      </c>
      <c r="I251" s="123">
        <f t="shared" si="118"/>
        <v>68.295174051353186</v>
      </c>
      <c r="J251" s="123">
        <f t="shared" si="118"/>
        <v>82.332943851824879</v>
      </c>
      <c r="K251" s="123">
        <f t="shared" si="118"/>
        <v>95.650007320886104</v>
      </c>
      <c r="L251" s="123">
        <f t="shared" si="118"/>
        <v>226.18804915524422</v>
      </c>
      <c r="M251" s="123">
        <f t="shared" si="118"/>
        <v>27.28697181039853</v>
      </c>
      <c r="N251" s="123">
        <f t="shared" si="118"/>
        <v>6.7232778368997668</v>
      </c>
      <c r="O251" s="123">
        <f t="shared" si="118"/>
        <v>11.877234954167626</v>
      </c>
      <c r="P251" s="123">
        <f t="shared" si="118"/>
        <v>33.194749774330965</v>
      </c>
      <c r="Q251" s="123">
        <f t="shared" si="118"/>
        <v>142.35521021142776</v>
      </c>
      <c r="R251" s="123">
        <f t="shared" ref="R251:V251" si="119">SUM(R252:R253)</f>
        <v>107.17946652855358</v>
      </c>
      <c r="S251" s="123">
        <f t="shared" si="119"/>
        <v>75.012083234193895</v>
      </c>
      <c r="T251" s="123">
        <f t="shared" si="119"/>
        <v>88.167159472867709</v>
      </c>
      <c r="U251" s="123">
        <f t="shared" si="119"/>
        <v>148.27569914968041</v>
      </c>
      <c r="V251" s="123">
        <f t="shared" si="119"/>
        <v>17.759170848899295</v>
      </c>
      <c r="W251" s="123">
        <f t="shared" ref="W251" si="120">SUM(W252:W253)</f>
        <v>113.34798049912142</v>
      </c>
      <c r="DA251" s="130" t="s">
        <v>2936</v>
      </c>
    </row>
    <row r="252" spans="1:105" ht="12" customHeight="1" x14ac:dyDescent="0.25">
      <c r="A252" s="97" t="s">
        <v>74</v>
      </c>
      <c r="B252" s="99">
        <v>106.01290766154575</v>
      </c>
      <c r="C252" s="99">
        <v>114.13227097869597</v>
      </c>
      <c r="D252" s="99">
        <v>70.343160570192083</v>
      </c>
      <c r="E252" s="99">
        <v>49.597076497117293</v>
      </c>
      <c r="F252" s="99">
        <v>109.51968276329021</v>
      </c>
      <c r="G252" s="99">
        <v>163.23276172897022</v>
      </c>
      <c r="H252" s="99">
        <v>163.50817543987733</v>
      </c>
      <c r="I252" s="99">
        <v>66.813428729872868</v>
      </c>
      <c r="J252" s="99">
        <v>80.562979583612631</v>
      </c>
      <c r="K252" s="99">
        <v>93.631019507810535</v>
      </c>
      <c r="L252" s="99">
        <v>221.50685807360924</v>
      </c>
      <c r="M252" s="99">
        <v>26.726200725976803</v>
      </c>
      <c r="N252" s="99">
        <v>6.588837793083945</v>
      </c>
      <c r="O252" s="99">
        <v>11.640090296371707</v>
      </c>
      <c r="P252" s="99">
        <v>32.530831492833897</v>
      </c>
      <c r="Q252" s="99">
        <v>139.56897862326656</v>
      </c>
      <c r="R252" s="99">
        <v>105.09399907773663</v>
      </c>
      <c r="S252" s="99">
        <v>73.575427178744491</v>
      </c>
      <c r="T252" s="99">
        <v>86.467384556679519</v>
      </c>
      <c r="U252" s="99">
        <v>145.38669608829539</v>
      </c>
      <c r="V252" s="99">
        <v>17.420009339929944</v>
      </c>
      <c r="W252" s="99">
        <v>111.19318335716052</v>
      </c>
      <c r="DA252" s="63" t="s">
        <v>2937</v>
      </c>
    </row>
    <row r="253" spans="1:105" ht="12" customHeight="1" x14ac:dyDescent="0.25">
      <c r="A253" s="97" t="s">
        <v>53</v>
      </c>
      <c r="B253" s="99">
        <v>2.6503226915386442</v>
      </c>
      <c r="C253" s="99">
        <v>2.7948453191431493</v>
      </c>
      <c r="D253" s="99">
        <v>1.6889208482833189</v>
      </c>
      <c r="E253" s="99">
        <v>1.1389021506006547</v>
      </c>
      <c r="F253" s="99">
        <v>2.5474312206712271</v>
      </c>
      <c r="G253" s="99">
        <v>3.7195644282263158</v>
      </c>
      <c r="H253" s="99">
        <v>3.5968574270684481</v>
      </c>
      <c r="I253" s="99">
        <v>1.4817453214803156</v>
      </c>
      <c r="J253" s="99">
        <v>1.7699642682122532</v>
      </c>
      <c r="K253" s="99">
        <v>2.0189878130755683</v>
      </c>
      <c r="L253" s="99">
        <v>4.6811910816349869</v>
      </c>
      <c r="M253" s="99">
        <v>0.56077108442172563</v>
      </c>
      <c r="N253" s="99">
        <v>0.13444004381582145</v>
      </c>
      <c r="O253" s="99">
        <v>0.2371446577959197</v>
      </c>
      <c r="P253" s="99">
        <v>0.66391828149707099</v>
      </c>
      <c r="Q253" s="99">
        <v>2.786231588161209</v>
      </c>
      <c r="R253" s="99">
        <v>2.0854674508169562</v>
      </c>
      <c r="S253" s="99">
        <v>1.4366560554494061</v>
      </c>
      <c r="T253" s="99">
        <v>1.6997749161881848</v>
      </c>
      <c r="U253" s="99">
        <v>2.8890030613850062</v>
      </c>
      <c r="V253" s="99">
        <v>0.33916150896935227</v>
      </c>
      <c r="W253" s="99">
        <v>2.1547971419608931</v>
      </c>
      <c r="DA253" s="63" t="s">
        <v>2938</v>
      </c>
    </row>
    <row r="254" spans="1:105" ht="12" customHeight="1" x14ac:dyDescent="0.25">
      <c r="A254" s="121" t="s">
        <v>92</v>
      </c>
      <c r="B254" s="123">
        <f t="shared" ref="B254:W254" si="121">B255</f>
        <v>0.49643494764055779</v>
      </c>
      <c r="C254" s="123">
        <f t="shared" si="121"/>
        <v>0.64993633079271718</v>
      </c>
      <c r="D254" s="123">
        <f t="shared" si="121"/>
        <v>0.94456852272282543</v>
      </c>
      <c r="E254" s="123">
        <f t="shared" si="121"/>
        <v>2.1460717037359323</v>
      </c>
      <c r="F254" s="123">
        <f t="shared" si="121"/>
        <v>0.76940454047583051</v>
      </c>
      <c r="G254" s="123">
        <f t="shared" si="121"/>
        <v>0.73056661195248385</v>
      </c>
      <c r="H254" s="123">
        <f t="shared" si="121"/>
        <v>0.74567138492486873</v>
      </c>
      <c r="I254" s="123">
        <f t="shared" si="121"/>
        <v>0.3137424250732484</v>
      </c>
      <c r="J254" s="123">
        <f t="shared" si="121"/>
        <v>0.30242595137991174</v>
      </c>
      <c r="K254" s="123">
        <f t="shared" si="121"/>
        <v>9.8721501030167011E-2</v>
      </c>
      <c r="L254" s="123">
        <f t="shared" si="121"/>
        <v>0</v>
      </c>
      <c r="M254" s="123">
        <f t="shared" si="121"/>
        <v>0</v>
      </c>
      <c r="N254" s="123">
        <f t="shared" si="121"/>
        <v>0.44549534942596331</v>
      </c>
      <c r="O254" s="123">
        <f t="shared" si="121"/>
        <v>2.10367693722326</v>
      </c>
      <c r="P254" s="123">
        <f t="shared" si="121"/>
        <v>3.4116925139002681</v>
      </c>
      <c r="Q254" s="123">
        <f t="shared" si="121"/>
        <v>4.0387263273802319</v>
      </c>
      <c r="R254" s="123">
        <f t="shared" si="121"/>
        <v>3.7439236674107899</v>
      </c>
      <c r="S254" s="123">
        <f t="shared" si="121"/>
        <v>3.1914449220385444</v>
      </c>
      <c r="T254" s="123">
        <f t="shared" si="121"/>
        <v>3.426198852065705</v>
      </c>
      <c r="U254" s="123">
        <f t="shared" si="121"/>
        <v>3.1548068079679457</v>
      </c>
      <c r="V254" s="123">
        <f t="shared" si="121"/>
        <v>3.6929324037674034</v>
      </c>
      <c r="W254" s="123">
        <f t="shared" si="121"/>
        <v>2.8883838323550237</v>
      </c>
      <c r="DA254" s="130" t="s">
        <v>2939</v>
      </c>
    </row>
    <row r="255" spans="1:105" ht="12" customHeight="1" x14ac:dyDescent="0.25">
      <c r="A255" s="97" t="s">
        <v>53</v>
      </c>
      <c r="B255" s="99">
        <f>RES_hhdet_tess!B29</f>
        <v>0.49643494764055779</v>
      </c>
      <c r="C255" s="99">
        <f>RES_hhdet_tess!C29</f>
        <v>0.64993633079271718</v>
      </c>
      <c r="D255" s="99">
        <f>RES_hhdet_tess!D29</f>
        <v>0.94456852272282543</v>
      </c>
      <c r="E255" s="99">
        <f>RES_hhdet_tess!E29</f>
        <v>2.1460717037359323</v>
      </c>
      <c r="F255" s="99">
        <f>RES_hhdet_tess!F29</f>
        <v>0.76940454047583051</v>
      </c>
      <c r="G255" s="99">
        <f>RES_hhdet_tess!G29</f>
        <v>0.73056661195248385</v>
      </c>
      <c r="H255" s="99">
        <f>RES_hhdet_tess!H29</f>
        <v>0.74567138492486873</v>
      </c>
      <c r="I255" s="99">
        <f>RES_hhdet_tess!I29</f>
        <v>0.3137424250732484</v>
      </c>
      <c r="J255" s="99">
        <f>RES_hhdet_tess!J29</f>
        <v>0.30242595137991174</v>
      </c>
      <c r="K255" s="99">
        <f>RES_hhdet_tess!K29</f>
        <v>9.8721501030167011E-2</v>
      </c>
      <c r="L255" s="99">
        <f>RES_hhdet_tess!L29</f>
        <v>0</v>
      </c>
      <c r="M255" s="99">
        <f>RES_hhdet_tess!M29</f>
        <v>0</v>
      </c>
      <c r="N255" s="99">
        <f>RES_hhdet_tess!N29</f>
        <v>0.44549534942596331</v>
      </c>
      <c r="O255" s="99">
        <f>RES_hhdet_tess!O29</f>
        <v>2.10367693722326</v>
      </c>
      <c r="P255" s="99">
        <f>RES_hhdet_tess!P29</f>
        <v>3.4116925139002681</v>
      </c>
      <c r="Q255" s="99">
        <f>RES_hhdet_tess!Q29</f>
        <v>4.0387263273802319</v>
      </c>
      <c r="R255" s="99">
        <f>RES_hhdet_tess!R29</f>
        <v>3.7439236674107899</v>
      </c>
      <c r="S255" s="99">
        <f>RES_hhdet_tess!S29</f>
        <v>3.1914449220385444</v>
      </c>
      <c r="T255" s="99">
        <f>RES_hhdet_tess!T29</f>
        <v>3.426198852065705</v>
      </c>
      <c r="U255" s="99">
        <f>RES_hhdet_tess!U29</f>
        <v>3.1548068079679457</v>
      </c>
      <c r="V255" s="99">
        <f>RES_hhdet_tess!V29</f>
        <v>3.6929324037674034</v>
      </c>
      <c r="W255" s="99">
        <f>RES_hhdet_tess!W29</f>
        <v>2.8883838323550237</v>
      </c>
      <c r="DA255" s="63" t="s">
        <v>2940</v>
      </c>
    </row>
    <row r="256" spans="1:105" ht="12" customHeight="1" x14ac:dyDescent="0.25">
      <c r="A256" s="121" t="s">
        <v>55</v>
      </c>
      <c r="B256" s="123">
        <v>8.8533438138749663</v>
      </c>
      <c r="C256" s="123">
        <v>8.2347824846981883</v>
      </c>
      <c r="D256" s="123">
        <v>8.1895224984245427</v>
      </c>
      <c r="E256" s="123">
        <v>7.7733829997207549</v>
      </c>
      <c r="F256" s="123">
        <v>8.2236885316987038</v>
      </c>
      <c r="G256" s="123">
        <v>8.1785279202240275</v>
      </c>
      <c r="H256" s="123">
        <v>7.9015875693346613</v>
      </c>
      <c r="I256" s="123">
        <v>7.4373754940300527</v>
      </c>
      <c r="J256" s="123">
        <v>7.4333349020458925</v>
      </c>
      <c r="K256" s="123">
        <v>7.2783618735353794</v>
      </c>
      <c r="L256" s="123">
        <v>7.0095678906518692</v>
      </c>
      <c r="M256" s="123">
        <v>7.890822291502773</v>
      </c>
      <c r="N256" s="123">
        <v>6.7689363416987582</v>
      </c>
      <c r="O256" s="123">
        <v>9.1853771992292348</v>
      </c>
      <c r="P256" s="123">
        <v>11.489194153341254</v>
      </c>
      <c r="Q256" s="123">
        <v>7.0280289669866978</v>
      </c>
      <c r="R256" s="123">
        <v>7.078038817232355</v>
      </c>
      <c r="S256" s="123">
        <v>7.2160494329767149</v>
      </c>
      <c r="T256" s="123">
        <v>7.7177634103249435</v>
      </c>
      <c r="U256" s="123">
        <v>8.0177262859112357</v>
      </c>
      <c r="V256" s="123">
        <v>7.5214576535966584</v>
      </c>
      <c r="W256" s="123">
        <v>7.5538286864326016</v>
      </c>
      <c r="DA256" s="130" t="s">
        <v>2941</v>
      </c>
    </row>
    <row r="257" spans="1:105" ht="12" customHeight="1" x14ac:dyDescent="0.25">
      <c r="A257" s="97" t="s">
        <v>141</v>
      </c>
      <c r="B257" s="99">
        <v>9.0347084014413124</v>
      </c>
      <c r="C257" s="99">
        <v>8.8049997075732502</v>
      </c>
      <c r="D257" s="99">
        <v>6.5943603115946203</v>
      </c>
      <c r="E257" s="99">
        <v>2.9017229262793327</v>
      </c>
      <c r="F257" s="99">
        <v>6.8080190551508197</v>
      </c>
      <c r="G257" s="99">
        <v>9.9000495658288195</v>
      </c>
      <c r="H257" s="99">
        <v>10.283687325634665</v>
      </c>
      <c r="I257" s="99">
        <v>4.4243551039283782</v>
      </c>
      <c r="J257" s="99">
        <v>3.8633744750040746</v>
      </c>
      <c r="K257" s="99">
        <v>9.9724235862679347</v>
      </c>
      <c r="L257" s="99">
        <v>10.89129886298624</v>
      </c>
      <c r="M257" s="99">
        <v>5.6755721898145781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DA257" s="63" t="s">
        <v>2942</v>
      </c>
    </row>
    <row r="258" spans="1:105" ht="12" customHeight="1" x14ac:dyDescent="0.25">
      <c r="A258" s="97" t="s">
        <v>140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2943</v>
      </c>
    </row>
    <row r="259" spans="1:105" ht="12" customHeight="1" x14ac:dyDescent="0.25">
      <c r="A259" s="100" t="s">
        <v>50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2944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2945</v>
      </c>
    </row>
    <row r="261" spans="1:105" ht="12" customHeight="1" x14ac:dyDescent="0.25">
      <c r="A261" s="106" t="s">
        <v>122</v>
      </c>
      <c r="B261" s="102">
        <v>8.8290748834524191</v>
      </c>
      <c r="C261" s="102">
        <v>8.1651688919594019</v>
      </c>
      <c r="D261" s="102">
        <v>8.3165377545187269</v>
      </c>
      <c r="E261" s="102">
        <v>8.2176073225269644</v>
      </c>
      <c r="F261" s="102">
        <v>8.3419073025380488</v>
      </c>
      <c r="G261" s="102">
        <v>8.0013644249094522</v>
      </c>
      <c r="H261" s="102">
        <v>7.6487851480495737</v>
      </c>
      <c r="I261" s="102">
        <v>7.6892126366557187</v>
      </c>
      <c r="J261" s="102">
        <v>7.7438204707328531</v>
      </c>
      <c r="K261" s="102">
        <v>7.0443061843051504</v>
      </c>
      <c r="L261" s="102">
        <v>6.6900123826197451</v>
      </c>
      <c r="M261" s="102">
        <v>7.982956248409363</v>
      </c>
      <c r="N261" s="102">
        <v>6.7858050970012087</v>
      </c>
      <c r="O261" s="102">
        <v>9.1849020921246254</v>
      </c>
      <c r="P261" s="102">
        <v>11.487367382571609</v>
      </c>
      <c r="Q261" s="102">
        <v>7.0167288583287224</v>
      </c>
      <c r="R261" s="102">
        <v>7.0616325359701646</v>
      </c>
      <c r="S261" s="102">
        <v>7.1996198230570858</v>
      </c>
      <c r="T261" s="102">
        <v>7.7162357733056801</v>
      </c>
      <c r="U261" s="102">
        <v>8.0248777826975104</v>
      </c>
      <c r="V261" s="102">
        <v>7.5089086950094437</v>
      </c>
      <c r="W261" s="102">
        <v>7.5245588016893796</v>
      </c>
      <c r="DA261" s="131" t="s">
        <v>2946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8.3488020790730104</v>
      </c>
      <c r="G262" s="105">
        <v>8.0075555417845941</v>
      </c>
      <c r="H262" s="105">
        <v>7.6511408108342618</v>
      </c>
      <c r="I262" s="105">
        <v>7.6916476680467945</v>
      </c>
      <c r="J262" s="105">
        <v>7.7494315704047763</v>
      </c>
      <c r="K262" s="105">
        <v>7.0536243774965603</v>
      </c>
      <c r="L262" s="105">
        <v>6.698435495448515</v>
      </c>
      <c r="M262" s="105">
        <v>7.9897234046985348</v>
      </c>
      <c r="N262" s="105">
        <v>6.734617149876529</v>
      </c>
      <c r="O262" s="105">
        <v>9.1858820005278812</v>
      </c>
      <c r="P262" s="105">
        <v>11.491231705353549</v>
      </c>
      <c r="Q262" s="105">
        <v>7.0419879247406669</v>
      </c>
      <c r="R262" s="105">
        <v>7.0952654125576515</v>
      </c>
      <c r="S262" s="105">
        <v>7.2298503053092036</v>
      </c>
      <c r="T262" s="105">
        <v>7.7187818350044513</v>
      </c>
      <c r="U262" s="105">
        <v>8.0094745588501493</v>
      </c>
      <c r="V262" s="105">
        <v>7.5340066121838722</v>
      </c>
      <c r="W262" s="105">
        <v>7.5697940781107231</v>
      </c>
      <c r="DA262" s="132" t="s">
        <v>2947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4.2200644729079624</v>
      </c>
      <c r="G263" s="99">
        <v>4.0378542848715693</v>
      </c>
      <c r="H263" s="99">
        <v>3.7622956181180296</v>
      </c>
      <c r="I263" s="99">
        <v>3.8366296856158306</v>
      </c>
      <c r="J263" s="99">
        <v>3.8566435270697372</v>
      </c>
      <c r="K263" s="99">
        <v>3.3005337625261912</v>
      </c>
      <c r="L263" s="99">
        <v>3.0417720066756813</v>
      </c>
      <c r="M263" s="99">
        <v>3.903255458471055</v>
      </c>
      <c r="N263" s="99">
        <v>3.071599651874116</v>
      </c>
      <c r="O263" s="99">
        <v>4.9466439017652313</v>
      </c>
      <c r="P263" s="99">
        <v>6.7042940651521912</v>
      </c>
      <c r="Q263" s="99">
        <v>2.9722231058441797</v>
      </c>
      <c r="R263" s="99">
        <v>2.9450785937609161</v>
      </c>
      <c r="S263" s="99">
        <v>3.0072182277724613</v>
      </c>
      <c r="T263" s="99">
        <v>3.6712621416309488</v>
      </c>
      <c r="U263" s="99">
        <v>3.756583564106458</v>
      </c>
      <c r="V263" s="99">
        <v>3.5893082230094144</v>
      </c>
      <c r="W263" s="99">
        <v>3.7774976926679549</v>
      </c>
      <c r="DA263" s="63" t="s">
        <v>2948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4.1287376061650489</v>
      </c>
      <c r="G264" s="99">
        <v>3.9697012569130266</v>
      </c>
      <c r="H264" s="99">
        <v>3.8888451927162317</v>
      </c>
      <c r="I264" s="99">
        <v>3.8550179824309643</v>
      </c>
      <c r="J264" s="99">
        <v>3.8927880433350386</v>
      </c>
      <c r="K264" s="99">
        <v>3.7530906149703687</v>
      </c>
      <c r="L264" s="99">
        <v>3.6566634887728338</v>
      </c>
      <c r="M264" s="99">
        <v>4.0864679462274802</v>
      </c>
      <c r="N264" s="99">
        <v>3.6630174980024126</v>
      </c>
      <c r="O264" s="99">
        <v>4.2392380987626517</v>
      </c>
      <c r="P264" s="99">
        <v>4.7869376402013586</v>
      </c>
      <c r="Q264" s="99">
        <v>4.0697648188964859</v>
      </c>
      <c r="R264" s="99">
        <v>4.1501868187967368</v>
      </c>
      <c r="S264" s="99">
        <v>4.2226320775367405</v>
      </c>
      <c r="T264" s="99">
        <v>4.0475196933735029</v>
      </c>
      <c r="U264" s="99">
        <v>4.2528909947436908</v>
      </c>
      <c r="V264" s="99">
        <v>3.9446983891744583</v>
      </c>
      <c r="W264" s="99">
        <v>3.7922963854427687</v>
      </c>
      <c r="DA264" s="63" t="s">
        <v>2949</v>
      </c>
    </row>
    <row r="265" spans="1:105" ht="12" customHeight="1" x14ac:dyDescent="0.25">
      <c r="A265" s="121" t="s">
        <v>54</v>
      </c>
      <c r="B265" s="123">
        <v>4.5086321633811499</v>
      </c>
      <c r="C265" s="123">
        <v>4.6737731966733715</v>
      </c>
      <c r="D265" s="123">
        <v>3.9735441950737473</v>
      </c>
      <c r="E265" s="123">
        <v>3.4969460757860129</v>
      </c>
      <c r="F265" s="123">
        <v>4.0931984876425904</v>
      </c>
      <c r="G265" s="123">
        <v>4.5062982105889882</v>
      </c>
      <c r="H265" s="123">
        <v>4.5144592605918206</v>
      </c>
      <c r="I265" s="123">
        <v>3.6381882658763107</v>
      </c>
      <c r="J265" s="123">
        <v>3.8902941129437552</v>
      </c>
      <c r="K265" s="123">
        <v>4.7317098778834232</v>
      </c>
      <c r="L265" s="123">
        <v>4.0959130204593261</v>
      </c>
      <c r="M265" s="123">
        <v>4.5437381301209099</v>
      </c>
      <c r="N265" s="123">
        <v>4.6112704686589199</v>
      </c>
      <c r="O265" s="123">
        <v>4.905921370851714</v>
      </c>
      <c r="P265" s="123">
        <v>5.1824556596241438</v>
      </c>
      <c r="Q265" s="123">
        <v>3.6249367060998363</v>
      </c>
      <c r="R265" s="123">
        <v>3.6815530591105738</v>
      </c>
      <c r="S265" s="123">
        <v>3.1996486530389663</v>
      </c>
      <c r="T265" s="123">
        <v>3.7364795084372191</v>
      </c>
      <c r="U265" s="123">
        <v>4.1152834216961729</v>
      </c>
      <c r="V265" s="123">
        <v>2.4526780940293489</v>
      </c>
      <c r="W265" s="123">
        <v>2.117262889213364</v>
      </c>
      <c r="DA265" s="130" t="s">
        <v>2950</v>
      </c>
    </row>
    <row r="266" spans="1:105" ht="12" customHeight="1" x14ac:dyDescent="0.25">
      <c r="A266" s="97" t="s">
        <v>50</v>
      </c>
      <c r="B266" s="99">
        <v>4.3248397940972287</v>
      </c>
      <c r="C266" s="99">
        <v>5.5209437904184879</v>
      </c>
      <c r="D266" s="99">
        <v>3.1860777323399976</v>
      </c>
      <c r="E266" s="99">
        <v>2.0264563056973248</v>
      </c>
      <c r="F266" s="99">
        <v>3.8604521079082645</v>
      </c>
      <c r="G266" s="99">
        <v>5.1591217951841344</v>
      </c>
      <c r="H266" s="99">
        <v>5.4969598539149764</v>
      </c>
      <c r="I266" s="99">
        <v>2.3788935491270027</v>
      </c>
      <c r="J266" s="99">
        <v>2.630736672020304</v>
      </c>
      <c r="K266" s="99">
        <v>6.0239720151974856</v>
      </c>
      <c r="L266" s="99">
        <v>5.2507462712309314</v>
      </c>
      <c r="M266" s="99">
        <v>3.4888529504821055</v>
      </c>
      <c r="N266" s="99">
        <v>2.7744036542449386</v>
      </c>
      <c r="O266" s="99">
        <v>3.9822821160905084</v>
      </c>
      <c r="P266" s="99">
        <v>4.8111827619170517</v>
      </c>
      <c r="Q266" s="99">
        <v>3.9104850959591868</v>
      </c>
      <c r="R266" s="99">
        <v>3.8759187829639052</v>
      </c>
      <c r="S266" s="99">
        <v>2.9739903519621445</v>
      </c>
      <c r="T266" s="99">
        <v>3.2861248570332995</v>
      </c>
      <c r="U266" s="99">
        <v>4.0596252707554257</v>
      </c>
      <c r="V266" s="99">
        <v>0</v>
      </c>
      <c r="W266" s="99">
        <v>0</v>
      </c>
      <c r="DA266" s="63" t="s">
        <v>2951</v>
      </c>
    </row>
    <row r="267" spans="1:105" ht="12" customHeight="1" x14ac:dyDescent="0.25">
      <c r="A267" s="109" t="s">
        <v>120</v>
      </c>
      <c r="B267" s="110">
        <v>4.6303849143413842</v>
      </c>
      <c r="C267" s="110">
        <v>4.1127479896453574</v>
      </c>
      <c r="D267" s="110">
        <v>4.3802291774724278</v>
      </c>
      <c r="E267" s="110">
        <v>4.1811739688068714</v>
      </c>
      <c r="F267" s="110">
        <v>4.2202481169471087</v>
      </c>
      <c r="G267" s="110">
        <v>4.0986815333783602</v>
      </c>
      <c r="H267" s="110">
        <v>4.0255594438185751</v>
      </c>
      <c r="I267" s="110">
        <v>4.1799778533149663</v>
      </c>
      <c r="J267" s="110">
        <v>4.4016933746720737</v>
      </c>
      <c r="K267" s="110">
        <v>4.2171981009898625</v>
      </c>
      <c r="L267" s="110">
        <v>3.6461358596324907</v>
      </c>
      <c r="M267" s="110">
        <v>4.9001182583772609</v>
      </c>
      <c r="N267" s="110">
        <v>4.9013020709348121</v>
      </c>
      <c r="O267" s="110">
        <v>4.9655110001911469</v>
      </c>
      <c r="P267" s="110">
        <v>5.2115751025815626</v>
      </c>
      <c r="Q267" s="110">
        <v>3.5913427778810885</v>
      </c>
      <c r="R267" s="110">
        <v>3.6605405484237274</v>
      </c>
      <c r="S267" s="110">
        <v>3.2211399198081874</v>
      </c>
      <c r="T267" s="110">
        <v>3.7756407824723417</v>
      </c>
      <c r="U267" s="110">
        <v>4.1173448346939781</v>
      </c>
      <c r="V267" s="110">
        <v>2.4526780940293489</v>
      </c>
      <c r="W267" s="110">
        <v>2.117262889213364</v>
      </c>
      <c r="DA267" s="60" t="s">
        <v>2952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50.796684986150915</v>
      </c>
      <c r="C269" s="118">
        <f t="shared" si="122"/>
        <v>54.74220576802027</v>
      </c>
      <c r="D269" s="118">
        <f t="shared" si="122"/>
        <v>33.59988550888481</v>
      </c>
      <c r="E269" s="118">
        <f t="shared" si="122"/>
        <v>23.607411476465749</v>
      </c>
      <c r="F269" s="118">
        <f t="shared" si="122"/>
        <v>52.103112265786301</v>
      </c>
      <c r="G269" s="118">
        <f t="shared" si="122"/>
        <v>77.683318125096093</v>
      </c>
      <c r="H269" s="118">
        <f t="shared" si="122"/>
        <v>77.766939005568304</v>
      </c>
      <c r="I269" s="118">
        <f t="shared" si="122"/>
        <v>31.742138307199081</v>
      </c>
      <c r="J269" s="118">
        <f t="shared" si="122"/>
        <v>38.199980671762276</v>
      </c>
      <c r="K269" s="118">
        <f t="shared" si="122"/>
        <v>44.855674424426738</v>
      </c>
      <c r="L269" s="118">
        <f t="shared" si="122"/>
        <v>104.79557902241031</v>
      </c>
      <c r="M269" s="118">
        <f t="shared" si="122"/>
        <v>12.947721970842423</v>
      </c>
      <c r="N269" s="118">
        <f t="shared" si="122"/>
        <v>2.9056414973420712</v>
      </c>
      <c r="O269" s="118">
        <f t="shared" si="122"/>
        <v>4.1113430630031136</v>
      </c>
      <c r="P269" s="118">
        <f t="shared" si="122"/>
        <v>11.37567068106258</v>
      </c>
      <c r="Q269" s="118">
        <f t="shared" si="122"/>
        <v>48.367449773566321</v>
      </c>
      <c r="R269" s="118">
        <f t="shared" ref="R269:V269" si="123">R270+R273+R275+R284</f>
        <v>36.150448214448609</v>
      </c>
      <c r="S269" s="118">
        <f t="shared" si="123"/>
        <v>25.00450654293082</v>
      </c>
      <c r="T269" s="118">
        <f t="shared" si="123"/>
        <v>29.133655250973614</v>
      </c>
      <c r="U269" s="118">
        <f t="shared" si="123"/>
        <v>48.318147043851397</v>
      </c>
      <c r="V269" s="118">
        <f t="shared" si="123"/>
        <v>5.8055969752495509</v>
      </c>
      <c r="W269" s="118">
        <f t="shared" ref="W269" si="124">W270+W273+W275+W284</f>
        <v>36.087094756859109</v>
      </c>
      <c r="DA269" s="129" t="s">
        <v>3103</v>
      </c>
    </row>
    <row r="270" spans="1:105" ht="12" customHeight="1" x14ac:dyDescent="0.25">
      <c r="A270" s="121" t="s">
        <v>57</v>
      </c>
      <c r="B270" s="123">
        <f t="shared" ref="B270:Q270" si="125">SUM(B271:B272)</f>
        <v>49.755975422307301</v>
      </c>
      <c r="C270" s="123">
        <f t="shared" si="125"/>
        <v>53.566708007273931</v>
      </c>
      <c r="D270" s="123">
        <f t="shared" si="125"/>
        <v>33.014777593233134</v>
      </c>
      <c r="E270" s="123">
        <f t="shared" si="125"/>
        <v>23.277834498109844</v>
      </c>
      <c r="F270" s="123">
        <f t="shared" si="125"/>
        <v>51.401841191134316</v>
      </c>
      <c r="G270" s="123">
        <f t="shared" si="125"/>
        <v>76.611475525522465</v>
      </c>
      <c r="H270" s="123">
        <f t="shared" si="125"/>
        <v>76.740737877939125</v>
      </c>
      <c r="I270" s="123">
        <f t="shared" si="125"/>
        <v>31.358137335284962</v>
      </c>
      <c r="J270" s="123">
        <f t="shared" si="125"/>
        <v>37.811335624407938</v>
      </c>
      <c r="K270" s="123">
        <f t="shared" si="125"/>
        <v>43.944674362384795</v>
      </c>
      <c r="L270" s="123">
        <f t="shared" si="125"/>
        <v>103.96177247934108</v>
      </c>
      <c r="M270" s="123">
        <f t="shared" si="125"/>
        <v>12.54364412585308</v>
      </c>
      <c r="N270" s="123">
        <f t="shared" si="125"/>
        <v>2.7675438596491375</v>
      </c>
      <c r="O270" s="123">
        <f t="shared" si="125"/>
        <v>4.0233348262704309</v>
      </c>
      <c r="P270" s="123">
        <f t="shared" si="125"/>
        <v>11.248078401320024</v>
      </c>
      <c r="Q270" s="123">
        <f t="shared" si="125"/>
        <v>48.217349228133763</v>
      </c>
      <c r="R270" s="123">
        <f t="shared" ref="R270:V270" si="126">SUM(R271:R272)</f>
        <v>36.012560350649785</v>
      </c>
      <c r="S270" s="123">
        <f t="shared" si="126"/>
        <v>24.910205400180935</v>
      </c>
      <c r="T270" s="123">
        <f t="shared" si="126"/>
        <v>29.037792632350801</v>
      </c>
      <c r="U270" s="123">
        <f t="shared" si="126"/>
        <v>48.265277792995107</v>
      </c>
      <c r="V270" s="123">
        <f t="shared" si="126"/>
        <v>5.8055969752495509</v>
      </c>
      <c r="W270" s="123">
        <f t="shared" ref="W270" si="127">SUM(W271:W272)</f>
        <v>36.087094756859109</v>
      </c>
      <c r="DA270" s="130" t="s">
        <v>3104</v>
      </c>
    </row>
    <row r="271" spans="1:105" ht="12" customHeight="1" x14ac:dyDescent="0.25">
      <c r="A271" s="97" t="s">
        <v>74</v>
      </c>
      <c r="B271" s="99">
        <v>49.755975422307301</v>
      </c>
      <c r="C271" s="99">
        <v>53.566708007273931</v>
      </c>
      <c r="D271" s="99">
        <v>33.014777593233134</v>
      </c>
      <c r="E271" s="99">
        <v>23.277834498109844</v>
      </c>
      <c r="F271" s="99">
        <v>51.401841191134316</v>
      </c>
      <c r="G271" s="99">
        <v>76.611475525522465</v>
      </c>
      <c r="H271" s="99">
        <v>76.740737877939125</v>
      </c>
      <c r="I271" s="99">
        <v>31.358137335284962</v>
      </c>
      <c r="J271" s="99">
        <v>37.811335624407938</v>
      </c>
      <c r="K271" s="99">
        <v>43.944674362384795</v>
      </c>
      <c r="L271" s="99">
        <v>103.96177247934108</v>
      </c>
      <c r="M271" s="99">
        <v>12.54364412585308</v>
      </c>
      <c r="N271" s="99">
        <v>2.7675438596491375</v>
      </c>
      <c r="O271" s="99">
        <v>4.0233348262704309</v>
      </c>
      <c r="P271" s="99">
        <v>11.248078401320024</v>
      </c>
      <c r="Q271" s="99">
        <v>48.217349228133763</v>
      </c>
      <c r="R271" s="99">
        <v>36.012560350649785</v>
      </c>
      <c r="S271" s="99">
        <v>24.910205400180935</v>
      </c>
      <c r="T271" s="99">
        <v>29.037792632350801</v>
      </c>
      <c r="U271" s="99">
        <v>48.265277792995107</v>
      </c>
      <c r="V271" s="99">
        <v>5.8055969752495509</v>
      </c>
      <c r="W271" s="99">
        <v>36.087094756859109</v>
      </c>
      <c r="DA271" s="63" t="s">
        <v>3105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3106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3107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3108</v>
      </c>
    </row>
    <row r="275" spans="1:105" ht="12" customHeight="1" x14ac:dyDescent="0.25">
      <c r="A275" s="121" t="s">
        <v>55</v>
      </c>
      <c r="B275" s="123">
        <v>0.40430438229436516</v>
      </c>
      <c r="C275" s="123">
        <v>0.36324179973769199</v>
      </c>
      <c r="D275" s="123">
        <v>0.18441160268515006</v>
      </c>
      <c r="E275" s="123">
        <v>9.1943350280678821E-2</v>
      </c>
      <c r="F275" s="123">
        <v>0.19810150840587543</v>
      </c>
      <c r="G275" s="123">
        <v>0.34331750878675155</v>
      </c>
      <c r="H275" s="123">
        <v>0.35788708398870023</v>
      </c>
      <c r="I275" s="123">
        <v>0.12273320600335583</v>
      </c>
      <c r="J275" s="123">
        <v>0.11128587208400195</v>
      </c>
      <c r="K275" s="123">
        <v>0.28469514788031802</v>
      </c>
      <c r="L275" s="123">
        <v>0.29645121624937243</v>
      </c>
      <c r="M275" s="123">
        <v>8.2412024384158566E-2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3109</v>
      </c>
    </row>
    <row r="276" spans="1:105" ht="12" customHeight="1" x14ac:dyDescent="0.25">
      <c r="A276" s="97" t="s">
        <v>141</v>
      </c>
      <c r="B276" s="99">
        <v>3.4257188521285995</v>
      </c>
      <c r="C276" s="99">
        <v>3.3386194828831983</v>
      </c>
      <c r="D276" s="99">
        <v>2.5004043775839464</v>
      </c>
      <c r="E276" s="99">
        <v>1.1002554250254564</v>
      </c>
      <c r="F276" s="99">
        <v>2.567700320491539</v>
      </c>
      <c r="G276" s="99">
        <v>3.6878945298705896</v>
      </c>
      <c r="H276" s="99">
        <v>3.7339552429487721</v>
      </c>
      <c r="I276" s="99">
        <v>1.5890720356223962</v>
      </c>
      <c r="J276" s="99">
        <v>1.3873638719805574</v>
      </c>
      <c r="K276" s="99">
        <v>3.5824139441606682</v>
      </c>
      <c r="L276" s="99">
        <v>3.9131560544917159</v>
      </c>
      <c r="M276" s="99">
        <v>2.0396976035079244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3110</v>
      </c>
    </row>
    <row r="277" spans="1:105" ht="12" customHeight="1" x14ac:dyDescent="0.25">
      <c r="A277" s="97" t="s">
        <v>140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3111</v>
      </c>
    </row>
    <row r="278" spans="1:105" ht="12" customHeight="1" x14ac:dyDescent="0.25">
      <c r="A278" s="100" t="s">
        <v>50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3112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3113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3114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3115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3116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3117</v>
      </c>
    </row>
    <row r="284" spans="1:105" ht="12" customHeight="1" x14ac:dyDescent="0.25">
      <c r="A284" s="121" t="s">
        <v>54</v>
      </c>
      <c r="B284" s="123">
        <v>0.63640518154925119</v>
      </c>
      <c r="C284" s="123">
        <v>0.81225596100864705</v>
      </c>
      <c r="D284" s="123">
        <v>0.40069631296652219</v>
      </c>
      <c r="E284" s="123">
        <v>0.23763362807522448</v>
      </c>
      <c r="F284" s="123">
        <v>0.50316956624611009</v>
      </c>
      <c r="G284" s="123">
        <v>0.72852509078687555</v>
      </c>
      <c r="H284" s="123">
        <v>0.66831404364047742</v>
      </c>
      <c r="I284" s="123">
        <v>0.26126776591076345</v>
      </c>
      <c r="J284" s="123">
        <v>0.27735917527033449</v>
      </c>
      <c r="K284" s="123">
        <v>0.6263049141616196</v>
      </c>
      <c r="L284" s="123">
        <v>0.53735532681986842</v>
      </c>
      <c r="M284" s="123">
        <v>0.3216658206051855</v>
      </c>
      <c r="N284" s="123">
        <v>0.13809763769293382</v>
      </c>
      <c r="O284" s="123">
        <v>8.8008236732682418E-2</v>
      </c>
      <c r="P284" s="123">
        <v>0.12759227974255552</v>
      </c>
      <c r="Q284" s="123">
        <v>0.15010054543255608</v>
      </c>
      <c r="R284" s="123">
        <v>0.13788786379882081</v>
      </c>
      <c r="S284" s="123">
        <v>9.4301142749884284E-2</v>
      </c>
      <c r="T284" s="123">
        <v>9.5862618622814533E-2</v>
      </c>
      <c r="U284" s="123">
        <v>5.2869250856292759E-2</v>
      </c>
      <c r="V284" s="123">
        <v>0</v>
      </c>
      <c r="W284" s="123">
        <v>0</v>
      </c>
      <c r="DA284" s="130" t="s">
        <v>3118</v>
      </c>
    </row>
    <row r="285" spans="1:105" ht="12" customHeight="1" x14ac:dyDescent="0.25">
      <c r="A285" s="97" t="s">
        <v>50</v>
      </c>
      <c r="B285" s="99">
        <v>1.5970932581554456</v>
      </c>
      <c r="C285" s="99">
        <v>2.0387950828530297</v>
      </c>
      <c r="D285" s="99">
        <v>1.1765668807488328</v>
      </c>
      <c r="E285" s="99">
        <v>0.7483374778860139</v>
      </c>
      <c r="F285" s="99">
        <v>1.4249423850835219</v>
      </c>
      <c r="G285" s="99">
        <v>1.895303556500231</v>
      </c>
      <c r="H285" s="99">
        <v>2.0113682274948985</v>
      </c>
      <c r="I285" s="99">
        <v>0.8685387893790244</v>
      </c>
      <c r="J285" s="99">
        <v>0.96048455139912148</v>
      </c>
      <c r="K285" s="99">
        <v>2.199349814846618</v>
      </c>
      <c r="L285" s="99">
        <v>1.9170514362222333</v>
      </c>
      <c r="M285" s="99">
        <v>1.2737966495965347</v>
      </c>
      <c r="N285" s="99">
        <v>1.0127160097481815</v>
      </c>
      <c r="O285" s="99">
        <v>1.4521359060892598</v>
      </c>
      <c r="P285" s="99">
        <v>1.7543938464601385</v>
      </c>
      <c r="Q285" s="99">
        <v>1.4259551816092828</v>
      </c>
      <c r="R285" s="99">
        <v>1.4133506039379136</v>
      </c>
      <c r="S285" s="99">
        <v>1.0844631416236692</v>
      </c>
      <c r="T285" s="99">
        <v>1.1982827327851817</v>
      </c>
      <c r="U285" s="99">
        <v>1.4803390239761971</v>
      </c>
      <c r="V285" s="99">
        <v>0</v>
      </c>
      <c r="W285" s="99">
        <v>0</v>
      </c>
      <c r="DA285" s="63" t="s">
        <v>3119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3120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5.041046384887244E-3</v>
      </c>
      <c r="O290" s="117">
        <f t="shared" si="129"/>
        <v>3.7492009781239224E-3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1.3674378609178088E-3</v>
      </c>
      <c r="S290" s="117">
        <f t="shared" si="130"/>
        <v>1.888855325733942E-3</v>
      </c>
      <c r="T290" s="117">
        <f t="shared" si="130"/>
        <v>2.0930322169123027E-3</v>
      </c>
      <c r="U290" s="117">
        <f t="shared" si="130"/>
        <v>3.1572752159694751E-3</v>
      </c>
      <c r="V290" s="117">
        <f t="shared" si="130"/>
        <v>0</v>
      </c>
      <c r="W290" s="117">
        <f t="shared" ref="W290" si="131">W291+W294+W296+W305</f>
        <v>0</v>
      </c>
      <c r="DA290" s="129" t="s">
        <v>3271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1.8460619370947249E-3</v>
      </c>
      <c r="O291" s="122">
        <f t="shared" si="132"/>
        <v>1.6836525982052936E-3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1.2307663108666589E-3</v>
      </c>
      <c r="S291" s="122">
        <f t="shared" si="133"/>
        <v>1.6272805095883601E-3</v>
      </c>
      <c r="T291" s="122">
        <f t="shared" si="133"/>
        <v>1.8050888274739345E-3</v>
      </c>
      <c r="U291" s="122">
        <f t="shared" si="133"/>
        <v>2.8332353659257558E-3</v>
      </c>
      <c r="V291" s="122">
        <f t="shared" si="133"/>
        <v>0</v>
      </c>
      <c r="W291" s="122">
        <f t="shared" ref="W291" si="134">SUM(W292:W293)</f>
        <v>0</v>
      </c>
      <c r="DA291" s="130" t="s">
        <v>3272</v>
      </c>
    </row>
    <row r="292" spans="1:105" ht="12" customHeight="1" x14ac:dyDescent="0.25">
      <c r="A292" s="97" t="s">
        <v>74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1.8220253502671876E-3</v>
      </c>
      <c r="O292" s="98">
        <v>1.6608803675301051E-3</v>
      </c>
      <c r="P292" s="98">
        <v>0</v>
      </c>
      <c r="Q292" s="98">
        <v>0</v>
      </c>
      <c r="R292" s="98">
        <v>1.2129398989009035E-3</v>
      </c>
      <c r="S292" s="98">
        <v>1.6038132457831002E-3</v>
      </c>
      <c r="T292" s="98">
        <v>1.778664548474509E-3</v>
      </c>
      <c r="U292" s="98">
        <v>2.7910451176445124E-3</v>
      </c>
      <c r="V292" s="98">
        <v>0</v>
      </c>
      <c r="W292" s="98">
        <v>0</v>
      </c>
      <c r="DA292" s="63" t="s">
        <v>3273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2.4036586827537276E-5</v>
      </c>
      <c r="O293" s="98">
        <v>2.2772230675188459E-5</v>
      </c>
      <c r="P293" s="98">
        <v>0</v>
      </c>
      <c r="Q293" s="98">
        <v>0</v>
      </c>
      <c r="R293" s="98">
        <v>1.7826411965755371E-5</v>
      </c>
      <c r="S293" s="98">
        <v>2.3467263805259786E-5</v>
      </c>
      <c r="T293" s="98">
        <v>2.6424278999425491E-5</v>
      </c>
      <c r="U293" s="98">
        <v>4.2190248281243466E-5</v>
      </c>
      <c r="V293" s="98">
        <v>0</v>
      </c>
      <c r="W293" s="98">
        <v>0</v>
      </c>
      <c r="DA293" s="63" t="s">
        <v>3274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9.8329321312206686E-5</v>
      </c>
      <c r="O294" s="122">
        <f t="shared" si="135"/>
        <v>4.9746776050623145E-5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DA294" s="130" t="s">
        <v>3275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9.8329321312206686E-5</v>
      </c>
      <c r="O295" s="98">
        <v>4.9746776050623145E-5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DA295" s="63" t="s">
        <v>3276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1.7937950776189002E-3</v>
      </c>
      <c r="O296" s="122">
        <v>1.3125916386448901E-3</v>
      </c>
      <c r="P296" s="122">
        <v>0</v>
      </c>
      <c r="Q296" s="122">
        <v>0</v>
      </c>
      <c r="R296" s="122">
        <v>8.6366688751410796E-5</v>
      </c>
      <c r="S296" s="122">
        <v>1.7436426098617046E-4</v>
      </c>
      <c r="T296" s="122">
        <v>1.8733639274832182E-4</v>
      </c>
      <c r="U296" s="122">
        <v>2.1597039286323994E-4</v>
      </c>
      <c r="V296" s="122">
        <v>0</v>
      </c>
      <c r="W296" s="122">
        <v>0</v>
      </c>
      <c r="DA296" s="130" t="s">
        <v>3277</v>
      </c>
    </row>
    <row r="297" spans="1:105" ht="12" customHeight="1" x14ac:dyDescent="0.25">
      <c r="A297" s="97" t="s">
        <v>141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DA297" s="63" t="s">
        <v>3278</v>
      </c>
    </row>
    <row r="298" spans="1:105" ht="12" customHeight="1" x14ac:dyDescent="0.25">
      <c r="A298" s="97" t="s">
        <v>140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3279</v>
      </c>
    </row>
    <row r="299" spans="1:105" ht="12" customHeight="1" x14ac:dyDescent="0.25">
      <c r="A299" s="100" t="s">
        <v>50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3280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3281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9.2383340050857269E-4</v>
      </c>
      <c r="O301" s="101">
        <v>8.2920877904202534E-4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2.1597039286323994E-4</v>
      </c>
      <c r="V301" s="101">
        <v>0</v>
      </c>
      <c r="W301" s="101">
        <v>0</v>
      </c>
      <c r="DA301" s="131" t="s">
        <v>3282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8.6996167711032748E-4</v>
      </c>
      <c r="O302" s="104">
        <v>4.8338285960286467E-4</v>
      </c>
      <c r="P302" s="104">
        <v>0</v>
      </c>
      <c r="Q302" s="104">
        <v>0</v>
      </c>
      <c r="R302" s="104">
        <v>8.6366688751410796E-5</v>
      </c>
      <c r="S302" s="104">
        <v>1.7436426098617046E-4</v>
      </c>
      <c r="T302" s="104">
        <v>1.8733639274832182E-4</v>
      </c>
      <c r="U302" s="104">
        <v>0</v>
      </c>
      <c r="V302" s="104">
        <v>0</v>
      </c>
      <c r="W302" s="104">
        <v>0</v>
      </c>
      <c r="DA302" s="132" t="s">
        <v>3283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4.6838129764627853E-4</v>
      </c>
      <c r="O303" s="98">
        <v>2.9758926512096572E-4</v>
      </c>
      <c r="P303" s="98">
        <v>0</v>
      </c>
      <c r="Q303" s="98">
        <v>0</v>
      </c>
      <c r="R303" s="98">
        <v>4.1649188329250341E-5</v>
      </c>
      <c r="S303" s="98">
        <v>8.3748304098991755E-5</v>
      </c>
      <c r="T303" s="98">
        <v>1.0078374692294944E-4</v>
      </c>
      <c r="U303" s="98">
        <v>0</v>
      </c>
      <c r="V303" s="98">
        <v>0</v>
      </c>
      <c r="W303" s="98">
        <v>0</v>
      </c>
      <c r="DA303" s="63" t="s">
        <v>3284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4.0158037946404901E-4</v>
      </c>
      <c r="O304" s="98">
        <v>1.8579359448189897E-4</v>
      </c>
      <c r="P304" s="98">
        <v>0</v>
      </c>
      <c r="Q304" s="98">
        <v>0</v>
      </c>
      <c r="R304" s="98">
        <v>4.4717500422160462E-5</v>
      </c>
      <c r="S304" s="98">
        <v>9.0615956887178705E-5</v>
      </c>
      <c r="T304" s="98">
        <v>8.6552645825372382E-5</v>
      </c>
      <c r="U304" s="98">
        <v>0</v>
      </c>
      <c r="V304" s="98">
        <v>0</v>
      </c>
      <c r="W304" s="98">
        <v>0</v>
      </c>
      <c r="DA304" s="63" t="s">
        <v>3285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1.3028600488614126E-3</v>
      </c>
      <c r="O305" s="122">
        <v>7.0320996522311562E-4</v>
      </c>
      <c r="P305" s="122">
        <v>0</v>
      </c>
      <c r="Q305" s="122">
        <v>0</v>
      </c>
      <c r="R305" s="122">
        <v>5.0304861299739183E-5</v>
      </c>
      <c r="S305" s="122">
        <v>8.721055515941166E-5</v>
      </c>
      <c r="T305" s="122">
        <v>1.0060699669004643E-4</v>
      </c>
      <c r="U305" s="122">
        <v>1.0806945718047937E-4</v>
      </c>
      <c r="V305" s="122">
        <v>0</v>
      </c>
      <c r="W305" s="122">
        <v>0</v>
      </c>
      <c r="DA305" s="130" t="s">
        <v>3286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5.0203732334773885E-5</v>
      </c>
      <c r="O306" s="98">
        <v>7.2099792402465369E-5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3287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1.2526563165266387E-3</v>
      </c>
      <c r="O307" s="33">
        <v>6.3111017282065031E-4</v>
      </c>
      <c r="P307" s="33">
        <v>0</v>
      </c>
      <c r="Q307" s="33">
        <v>0</v>
      </c>
      <c r="R307" s="33">
        <v>5.0304861299739183E-5</v>
      </c>
      <c r="S307" s="33">
        <v>8.721055515941166E-5</v>
      </c>
      <c r="T307" s="33">
        <v>1.0060699669004643E-4</v>
      </c>
      <c r="U307" s="33">
        <v>1.0806945718047937E-4</v>
      </c>
      <c r="V307" s="33">
        <v>0</v>
      </c>
      <c r="W307" s="33">
        <v>0</v>
      </c>
      <c r="DA307" s="60" t="s">
        <v>3288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3.9709168841410257E-3</v>
      </c>
      <c r="O309" s="117">
        <f t="shared" si="136"/>
        <v>2.8764805043209867E-3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1.0340465355790887E-3</v>
      </c>
      <c r="S309" s="117">
        <f t="shared" si="137"/>
        <v>1.4534591515437182E-3</v>
      </c>
      <c r="T309" s="117">
        <f t="shared" si="137"/>
        <v>1.621378624500605E-3</v>
      </c>
      <c r="U309" s="117">
        <f t="shared" si="137"/>
        <v>2.4288690310870793E-3</v>
      </c>
      <c r="V309" s="117">
        <f t="shared" si="137"/>
        <v>0</v>
      </c>
      <c r="W309" s="117">
        <f t="shared" ref="W309" si="138">W310+W313+W315+W324</f>
        <v>0</v>
      </c>
      <c r="DA309" s="129" t="s">
        <v>3439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1.2020574146322906E-3</v>
      </c>
      <c r="O310" s="122">
        <f t="shared" si="139"/>
        <v>1.1405322669864942E-3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9.1616166143442847E-4</v>
      </c>
      <c r="S310" s="122">
        <f t="shared" si="140"/>
        <v>1.2252956016590051E-3</v>
      </c>
      <c r="T310" s="122">
        <f t="shared" si="140"/>
        <v>1.370624779969377E-3</v>
      </c>
      <c r="U310" s="122">
        <f t="shared" si="140"/>
        <v>2.1653796926753384E-3</v>
      </c>
      <c r="V310" s="122">
        <f t="shared" si="140"/>
        <v>0</v>
      </c>
      <c r="W310" s="122">
        <f t="shared" ref="W310" si="141">SUM(W311:W312)</f>
        <v>0</v>
      </c>
      <c r="DA310" s="130" t="s">
        <v>3440</v>
      </c>
    </row>
    <row r="311" spans="1:105" ht="12" customHeight="1" x14ac:dyDescent="0.25">
      <c r="A311" s="97" t="s">
        <v>74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1.1780208278047532E-3</v>
      </c>
      <c r="O311" s="98">
        <v>1.1177600363113057E-3</v>
      </c>
      <c r="P311" s="98">
        <v>0</v>
      </c>
      <c r="Q311" s="98">
        <v>0</v>
      </c>
      <c r="R311" s="98">
        <v>8.9833524946867315E-4</v>
      </c>
      <c r="S311" s="98">
        <v>1.2018283378537453E-3</v>
      </c>
      <c r="T311" s="98">
        <v>1.3442005009699515E-3</v>
      </c>
      <c r="U311" s="98">
        <v>2.123189444394095E-3</v>
      </c>
      <c r="V311" s="98">
        <v>0</v>
      </c>
      <c r="W311" s="98">
        <v>0</v>
      </c>
      <c r="DA311" s="63" t="s">
        <v>3441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2.4036586827537276E-5</v>
      </c>
      <c r="O312" s="98">
        <v>2.2772230675188459E-5</v>
      </c>
      <c r="P312" s="98">
        <v>0</v>
      </c>
      <c r="Q312" s="98">
        <v>0</v>
      </c>
      <c r="R312" s="98">
        <v>1.7826411965755371E-5</v>
      </c>
      <c r="S312" s="98">
        <v>2.3467263805259786E-5</v>
      </c>
      <c r="T312" s="98">
        <v>2.6424278999425491E-5</v>
      </c>
      <c r="U312" s="98">
        <v>4.2190248281243466E-5</v>
      </c>
      <c r="V312" s="98">
        <v>0</v>
      </c>
      <c r="W312" s="98">
        <v>0</v>
      </c>
      <c r="DA312" s="63" t="s">
        <v>3442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3.4056701844788505E-4</v>
      </c>
      <c r="O313" s="122">
        <f t="shared" si="142"/>
        <v>1.8031449852431113E-4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DA313" s="130" t="s">
        <v>3443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3.4056701844788505E-4</v>
      </c>
      <c r="O314" s="98">
        <v>1.8031449852431113E-4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DA314" s="63" t="s">
        <v>3444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1.4025128340304561E-3</v>
      </c>
      <c r="O315" s="122">
        <v>1.0066787429952851E-3</v>
      </c>
      <c r="P315" s="122">
        <v>0</v>
      </c>
      <c r="Q315" s="122">
        <v>0</v>
      </c>
      <c r="R315" s="122">
        <v>7.6450181144707363E-5</v>
      </c>
      <c r="S315" s="122">
        <v>1.5514962978939624E-4</v>
      </c>
      <c r="T315" s="122">
        <v>1.6505935510634416E-4</v>
      </c>
      <c r="U315" s="122">
        <v>1.6993589387555018E-4</v>
      </c>
      <c r="V315" s="122">
        <v>0</v>
      </c>
      <c r="W315" s="122">
        <v>0</v>
      </c>
      <c r="DA315" s="130" t="s">
        <v>3445</v>
      </c>
    </row>
    <row r="316" spans="1:105" ht="12" customHeight="1" x14ac:dyDescent="0.25">
      <c r="A316" s="97" t="s">
        <v>141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DA316" s="63" t="s">
        <v>3446</v>
      </c>
    </row>
    <row r="317" spans="1:105" ht="12" customHeight="1" x14ac:dyDescent="0.25">
      <c r="A317" s="97" t="s">
        <v>140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3447</v>
      </c>
    </row>
    <row r="318" spans="1:105" ht="12" customHeight="1" x14ac:dyDescent="0.25">
      <c r="A318" s="100" t="s">
        <v>50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3448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3449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6.641898224512392E-4</v>
      </c>
      <c r="O320" s="101">
        <v>6.040879954119406E-4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1.6993589387555018E-4</v>
      </c>
      <c r="V320" s="101">
        <v>0</v>
      </c>
      <c r="W320" s="101">
        <v>0</v>
      </c>
      <c r="DA320" s="131" t="s">
        <v>3450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7.383230115792169E-4</v>
      </c>
      <c r="O321" s="104">
        <v>4.0259074758334455E-4</v>
      </c>
      <c r="P321" s="104">
        <v>0</v>
      </c>
      <c r="Q321" s="104">
        <v>0</v>
      </c>
      <c r="R321" s="104">
        <v>7.6450181144707363E-5</v>
      </c>
      <c r="S321" s="104">
        <v>1.5514962978939624E-4</v>
      </c>
      <c r="T321" s="104">
        <v>1.6505935510634416E-4</v>
      </c>
      <c r="U321" s="104">
        <v>0</v>
      </c>
      <c r="V321" s="104">
        <v>0</v>
      </c>
      <c r="W321" s="104">
        <v>0</v>
      </c>
      <c r="DA321" s="132" t="s">
        <v>3451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3.3674263211516784E-4</v>
      </c>
      <c r="O322" s="98">
        <v>2.1679715310144558E-4</v>
      </c>
      <c r="P322" s="98">
        <v>0</v>
      </c>
      <c r="Q322" s="98">
        <v>0</v>
      </c>
      <c r="R322" s="98">
        <v>3.1732680722546901E-5</v>
      </c>
      <c r="S322" s="98">
        <v>6.4533672902217535E-5</v>
      </c>
      <c r="T322" s="98">
        <v>7.8506709280971775E-5</v>
      </c>
      <c r="U322" s="98">
        <v>0</v>
      </c>
      <c r="V322" s="98">
        <v>0</v>
      </c>
      <c r="W322" s="98">
        <v>0</v>
      </c>
      <c r="DA322" s="63" t="s">
        <v>3452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4.0158037946404901E-4</v>
      </c>
      <c r="O323" s="98">
        <v>1.8579359448189897E-4</v>
      </c>
      <c r="P323" s="98">
        <v>0</v>
      </c>
      <c r="Q323" s="98">
        <v>0</v>
      </c>
      <c r="R323" s="98">
        <v>4.4717500422160462E-5</v>
      </c>
      <c r="S323" s="98">
        <v>9.0615956887178705E-5</v>
      </c>
      <c r="T323" s="98">
        <v>8.6552645825372382E-5</v>
      </c>
      <c r="U323" s="98">
        <v>0</v>
      </c>
      <c r="V323" s="98">
        <v>0</v>
      </c>
      <c r="W323" s="98">
        <v>0</v>
      </c>
      <c r="DA323" s="63" t="s">
        <v>3453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1.0257796170303937E-3</v>
      </c>
      <c r="O324" s="122">
        <v>5.4895499581489641E-4</v>
      </c>
      <c r="P324" s="122">
        <v>0</v>
      </c>
      <c r="Q324" s="122">
        <v>0</v>
      </c>
      <c r="R324" s="122">
        <v>4.1434692999952911E-5</v>
      </c>
      <c r="S324" s="122">
        <v>7.3013920095316737E-5</v>
      </c>
      <c r="T324" s="122">
        <v>8.5694489424883741E-5</v>
      </c>
      <c r="U324" s="122">
        <v>9.3553444536190522E-5</v>
      </c>
      <c r="V324" s="122">
        <v>0</v>
      </c>
      <c r="W324" s="122">
        <v>0</v>
      </c>
      <c r="DA324" s="130" t="s">
        <v>3454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3.1274662000989792E-5</v>
      </c>
      <c r="O325" s="98">
        <v>4.4914920322901374E-5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3455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9.9450495502940387E-4</v>
      </c>
      <c r="O326" s="33">
        <v>5.0404007549199501E-4</v>
      </c>
      <c r="P326" s="33">
        <v>0</v>
      </c>
      <c r="Q326" s="33">
        <v>0</v>
      </c>
      <c r="R326" s="33">
        <v>4.1434692999952911E-5</v>
      </c>
      <c r="S326" s="33">
        <v>7.3013920095316737E-5</v>
      </c>
      <c r="T326" s="33">
        <v>8.5694489424883741E-5</v>
      </c>
      <c r="U326" s="33">
        <v>9.3553444536190522E-5</v>
      </c>
      <c r="V326" s="33">
        <v>0</v>
      </c>
      <c r="W326" s="33">
        <v>0</v>
      </c>
      <c r="DA326" s="60" t="s">
        <v>3456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>
        <f t="shared" si="143"/>
        <v>0.78771679150693741</v>
      </c>
      <c r="O328" s="119">
        <f t="shared" si="143"/>
        <v>0.76722494235568039</v>
      </c>
      <c r="P328" s="119" t="str">
        <f t="shared" si="143"/>
        <v/>
      </c>
      <c r="Q328" s="119" t="str">
        <f t="shared" si="143"/>
        <v/>
      </c>
      <c r="R328" s="119">
        <f t="shared" ref="R328:V328" si="144">IF(R309=0,"",R309/R290)</f>
        <v>0.75619270544772577</v>
      </c>
      <c r="S328" s="119">
        <f t="shared" si="144"/>
        <v>0.76949204724239828</v>
      </c>
      <c r="T328" s="119">
        <f t="shared" si="144"/>
        <v>0.77465535953025433</v>
      </c>
      <c r="U328" s="119">
        <f t="shared" si="144"/>
        <v>0.76929278094031128</v>
      </c>
      <c r="V328" s="119" t="str">
        <f t="shared" si="144"/>
        <v/>
      </c>
      <c r="W328" s="119" t="str">
        <f t="shared" ref="W328" si="145">IF(W309=0,"",W309/W290)</f>
        <v/>
      </c>
      <c r="DA328" s="129" t="s">
        <v>3607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>
        <f t="shared" si="146"/>
        <v>0.65114684966857139</v>
      </c>
      <c r="O329" s="124">
        <f t="shared" si="146"/>
        <v>0.67741544081139782</v>
      </c>
      <c r="P329" s="124" t="str">
        <f t="shared" si="146"/>
        <v/>
      </c>
      <c r="Q329" s="124" t="str">
        <f t="shared" si="146"/>
        <v/>
      </c>
      <c r="R329" s="124">
        <f t="shared" ref="R329:V329" si="147">IF(R310=0,"",R310/R291)</f>
        <v>0.74438311590549</v>
      </c>
      <c r="S329" s="124">
        <f t="shared" si="147"/>
        <v>0.75297134970845203</v>
      </c>
      <c r="T329" s="124">
        <f t="shared" si="147"/>
        <v>0.7593115414089886</v>
      </c>
      <c r="U329" s="124">
        <f t="shared" si="147"/>
        <v>0.76427808247685192</v>
      </c>
      <c r="V329" s="124" t="str">
        <f t="shared" si="147"/>
        <v/>
      </c>
      <c r="W329" s="124" t="str">
        <f t="shared" ref="W329" si="148">IF(W310=0,"",W310/W291)</f>
        <v/>
      </c>
      <c r="DA329" s="130" t="s">
        <v>3608</v>
      </c>
    </row>
    <row r="330" spans="1:105" ht="12" customHeight="1" x14ac:dyDescent="0.25">
      <c r="A330" s="97" t="s">
        <v>74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>
        <f t="shared" si="149"/>
        <v>0.64654469688470828</v>
      </c>
      <c r="O330" s="111">
        <f t="shared" si="149"/>
        <v>0.67299250335141625</v>
      </c>
      <c r="P330" s="111" t="str">
        <f t="shared" si="149"/>
        <v/>
      </c>
      <c r="Q330" s="111" t="str">
        <f t="shared" si="149"/>
        <v/>
      </c>
      <c r="R330" s="111">
        <f t="shared" ref="R330:V330" si="150">IF(R311=0,"",R311/R292)</f>
        <v>0.74062634948581785</v>
      </c>
      <c r="S330" s="111">
        <f t="shared" si="150"/>
        <v>0.74935678515794013</v>
      </c>
      <c r="T330" s="111">
        <f t="shared" si="150"/>
        <v>0.75573581433487258</v>
      </c>
      <c r="U330" s="111">
        <f t="shared" si="150"/>
        <v>0.76071484153790725</v>
      </c>
      <c r="V330" s="111" t="str">
        <f t="shared" si="150"/>
        <v/>
      </c>
      <c r="W330" s="111" t="str">
        <f t="shared" ref="W330" si="151">IF(W311=0,"",W311/W292)</f>
        <v/>
      </c>
      <c r="DA330" s="63" t="s">
        <v>3609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>
        <f t="shared" si="152"/>
        <v>1</v>
      </c>
      <c r="O331" s="111">
        <f t="shared" si="152"/>
        <v>1</v>
      </c>
      <c r="P331" s="111" t="str">
        <f t="shared" si="152"/>
        <v/>
      </c>
      <c r="Q331" s="111" t="str">
        <f t="shared" si="152"/>
        <v/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 t="str">
        <f t="shared" si="153"/>
        <v/>
      </c>
      <c r="W331" s="111" t="str">
        <f t="shared" ref="W331" si="154">IF(W312=0,"",W312/W293)</f>
        <v/>
      </c>
      <c r="DA331" s="63" t="s">
        <v>3610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>
        <f t="shared" si="155"/>
        <v>3.4635347209053378</v>
      </c>
      <c r="O332" s="124">
        <f t="shared" si="155"/>
        <v>3.6246469186429309</v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" si="157">IF(W313=0,"",W313/W294)</f>
        <v/>
      </c>
      <c r="DA332" s="130" t="s">
        <v>3611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>
        <f t="shared" si="158"/>
        <v>3.4635347209053378</v>
      </c>
      <c r="O333" s="111">
        <f t="shared" si="158"/>
        <v>3.6246469186429309</v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" si="160">IF(W314=0,"",W314/W295)</f>
        <v/>
      </c>
      <c r="DA333" s="63" t="s">
        <v>3612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>
        <f t="shared" si="161"/>
        <v>0.78186903929526019</v>
      </c>
      <c r="O334" s="124">
        <f t="shared" si="161"/>
        <v>0.76693978032236498</v>
      </c>
      <c r="P334" s="124" t="str">
        <f t="shared" si="161"/>
        <v/>
      </c>
      <c r="Q334" s="124" t="str">
        <f t="shared" si="161"/>
        <v/>
      </c>
      <c r="R334" s="124">
        <f t="shared" ref="R334:V334" si="162">IF(R315=0,"",R315/R296)</f>
        <v>0.88518133842961011</v>
      </c>
      <c r="S334" s="124">
        <f t="shared" si="162"/>
        <v>0.88980177997429066</v>
      </c>
      <c r="T334" s="124">
        <f t="shared" si="162"/>
        <v>0.88108537099939854</v>
      </c>
      <c r="U334" s="124">
        <f t="shared" si="162"/>
        <v>0.7868481027543418</v>
      </c>
      <c r="V334" s="124" t="str">
        <f t="shared" si="162"/>
        <v/>
      </c>
      <c r="W334" s="124" t="str">
        <f t="shared" ref="W334" si="163">IF(W315=0,"",W315/W296)</f>
        <v/>
      </c>
      <c r="DA334" s="130" t="s">
        <v>3613</v>
      </c>
    </row>
    <row r="335" spans="1:105" ht="12" customHeight="1" x14ac:dyDescent="0.25">
      <c r="A335" s="97" t="s">
        <v>141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3614</v>
      </c>
    </row>
    <row r="336" spans="1:105" ht="12" customHeight="1" x14ac:dyDescent="0.25">
      <c r="A336" s="97" t="s">
        <v>140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3615</v>
      </c>
    </row>
    <row r="337" spans="1:105" ht="12" customHeight="1" x14ac:dyDescent="0.25">
      <c r="A337" s="100" t="s">
        <v>50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3616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3617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>
        <f t="shared" si="176"/>
        <v>0.71894978259673337</v>
      </c>
      <c r="O339" s="112">
        <f t="shared" si="176"/>
        <v>0.72851133596274265</v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>
        <f t="shared" si="177"/>
        <v>0.7868481027543418</v>
      </c>
      <c r="V339" s="112" t="str">
        <f t="shared" si="177"/>
        <v/>
      </c>
      <c r="W339" s="112" t="str">
        <f t="shared" ref="W339" si="178">IF(W320=0,"",W320/W301)</f>
        <v/>
      </c>
      <c r="DA339" s="131" t="s">
        <v>3618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>
        <f t="shared" si="179"/>
        <v>0.8486845237041214</v>
      </c>
      <c r="O340" s="113">
        <f t="shared" si="179"/>
        <v>0.83286103258626731</v>
      </c>
      <c r="P340" s="113" t="str">
        <f t="shared" si="179"/>
        <v/>
      </c>
      <c r="Q340" s="113" t="str">
        <f t="shared" si="179"/>
        <v/>
      </c>
      <c r="R340" s="113">
        <f t="shared" ref="R340:V340" si="180">IF(R321=0,"",R321/R302)</f>
        <v>0.88518133842961011</v>
      </c>
      <c r="S340" s="113">
        <f t="shared" si="180"/>
        <v>0.88980177997429066</v>
      </c>
      <c r="T340" s="113">
        <f t="shared" si="180"/>
        <v>0.88108537099939854</v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3619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>
        <f t="shared" si="182"/>
        <v>0.71894978259673337</v>
      </c>
      <c r="O341" s="111">
        <f t="shared" si="182"/>
        <v>0.72851133596274276</v>
      </c>
      <c r="P341" s="111" t="str">
        <f t="shared" si="182"/>
        <v/>
      </c>
      <c r="Q341" s="111" t="str">
        <f t="shared" si="182"/>
        <v/>
      </c>
      <c r="R341" s="111">
        <f t="shared" ref="R341:V341" si="183">IF(R322=0,"",R322/R303)</f>
        <v>0.76190394088090674</v>
      </c>
      <c r="S341" s="111">
        <f t="shared" si="183"/>
        <v>0.77056692187984799</v>
      </c>
      <c r="T341" s="111">
        <f t="shared" si="183"/>
        <v>0.7789620020874124</v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3620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>
        <f t="shared" si="185"/>
        <v>1</v>
      </c>
      <c r="O342" s="111">
        <f t="shared" si="185"/>
        <v>1</v>
      </c>
      <c r="P342" s="111" t="str">
        <f t="shared" si="185"/>
        <v/>
      </c>
      <c r="Q342" s="111" t="str">
        <f t="shared" si="185"/>
        <v/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3621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>
        <f t="shared" si="188"/>
        <v>0.78732909027860409</v>
      </c>
      <c r="O343" s="124">
        <f t="shared" si="188"/>
        <v>0.78064166175563665</v>
      </c>
      <c r="P343" s="124" t="str">
        <f t="shared" si="188"/>
        <v/>
      </c>
      <c r="Q343" s="124" t="str">
        <f t="shared" si="188"/>
        <v/>
      </c>
      <c r="R343" s="124">
        <f t="shared" ref="R343:V343" si="189">IF(R324=0,"",R324/R305)</f>
        <v>0.82367174721079572</v>
      </c>
      <c r="S343" s="124">
        <f t="shared" si="189"/>
        <v>0.83721425648369074</v>
      </c>
      <c r="T343" s="124">
        <f t="shared" si="189"/>
        <v>0.85177465031477217</v>
      </c>
      <c r="U343" s="124">
        <f t="shared" si="189"/>
        <v>0.865678860401356</v>
      </c>
      <c r="V343" s="124" t="str">
        <f t="shared" si="189"/>
        <v/>
      </c>
      <c r="W343" s="124" t="str">
        <f t="shared" ref="W343" si="190">IF(W324=0,"",W324/W305)</f>
        <v/>
      </c>
      <c r="DA343" s="130" t="s">
        <v>3622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>
        <f t="shared" si="191"/>
        <v>0.62295491881840082</v>
      </c>
      <c r="O344" s="111">
        <f t="shared" si="191"/>
        <v>0.62295491881840093</v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3623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>
        <f t="shared" si="194"/>
        <v>0.79391684846723476</v>
      </c>
      <c r="O345" s="45">
        <f t="shared" si="194"/>
        <v>0.79865623657952634</v>
      </c>
      <c r="P345" s="45" t="str">
        <f t="shared" si="194"/>
        <v/>
      </c>
      <c r="Q345" s="45" t="str">
        <f t="shared" si="194"/>
        <v/>
      </c>
      <c r="R345" s="45">
        <f t="shared" ref="R345:V345" si="195">IF(R326=0,"",R326/R307)</f>
        <v>0.82367174721079572</v>
      </c>
      <c r="S345" s="45">
        <f t="shared" si="195"/>
        <v>0.83721425648369074</v>
      </c>
      <c r="T345" s="45">
        <f t="shared" si="195"/>
        <v>0.85177465031477217</v>
      </c>
      <c r="U345" s="45">
        <f t="shared" si="195"/>
        <v>0.865678860401356</v>
      </c>
      <c r="V345" s="45" t="str">
        <f t="shared" si="195"/>
        <v/>
      </c>
      <c r="W345" s="45" t="str">
        <f t="shared" ref="W345" si="196">IF(W326=0,"",W326/W307)</f>
        <v/>
      </c>
      <c r="DA345" s="60" t="s">
        <v>3624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4.946187344236911E-3</v>
      </c>
      <c r="O347" s="117">
        <f t="shared" si="197"/>
        <v>4.5783096815051882E-3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3.2044305010612496E-3</v>
      </c>
      <c r="S347" s="117">
        <f t="shared" si="198"/>
        <v>4.2370673826875958E-3</v>
      </c>
      <c r="T347" s="117">
        <f t="shared" si="198"/>
        <v>4.6990019336099901E-3</v>
      </c>
      <c r="U347" s="117">
        <f t="shared" si="198"/>
        <v>7.3735805977876035E-3</v>
      </c>
      <c r="V347" s="117">
        <f t="shared" si="198"/>
        <v>0</v>
      </c>
      <c r="W347" s="117">
        <f t="shared" ref="W347" si="199">W348+W351+W353+W362</f>
        <v>0</v>
      </c>
      <c r="DA347" s="129" t="s">
        <v>3775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4.8135555697306556E-3</v>
      </c>
      <c r="O348" s="122">
        <f t="shared" si="200"/>
        <v>4.3878313452710531E-3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3.2044305010612496E-3</v>
      </c>
      <c r="S348" s="122">
        <f t="shared" si="201"/>
        <v>4.2370673826875958E-3</v>
      </c>
      <c r="T348" s="122">
        <f t="shared" si="201"/>
        <v>4.6990019336099901E-3</v>
      </c>
      <c r="U348" s="122">
        <f t="shared" si="201"/>
        <v>7.3735805977876035E-3</v>
      </c>
      <c r="V348" s="122">
        <f t="shared" si="201"/>
        <v>0</v>
      </c>
      <c r="W348" s="122">
        <f t="shared" ref="W348" si="202">SUM(W349:W350)</f>
        <v>0</v>
      </c>
      <c r="DA348" s="130" t="s">
        <v>3776</v>
      </c>
    </row>
    <row r="349" spans="1:105" ht="12" customHeight="1" x14ac:dyDescent="0.25">
      <c r="A349" s="97" t="s">
        <v>74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4.8135555697306556E-3</v>
      </c>
      <c r="O349" s="98">
        <v>4.3878313452710531E-3</v>
      </c>
      <c r="P349" s="98">
        <v>0</v>
      </c>
      <c r="Q349" s="98">
        <v>0</v>
      </c>
      <c r="R349" s="98">
        <v>3.2044305010612496E-3</v>
      </c>
      <c r="S349" s="98">
        <v>4.2370673826875958E-3</v>
      </c>
      <c r="T349" s="98">
        <v>4.6990019336099901E-3</v>
      </c>
      <c r="U349" s="98">
        <v>7.3735805977876035E-3</v>
      </c>
      <c r="V349" s="98">
        <v>0</v>
      </c>
      <c r="W349" s="98">
        <v>0</v>
      </c>
      <c r="DA349" s="63" t="s">
        <v>3777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3778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3779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3780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3781</v>
      </c>
    </row>
    <row r="354" spans="1:105" ht="12" customHeight="1" x14ac:dyDescent="0.25">
      <c r="A354" s="97" t="s">
        <v>141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3782</v>
      </c>
    </row>
    <row r="355" spans="1:105" ht="12" customHeight="1" x14ac:dyDescent="0.25">
      <c r="A355" s="97" t="s">
        <v>140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3783</v>
      </c>
    </row>
    <row r="356" spans="1:105" ht="12" customHeight="1" x14ac:dyDescent="0.25">
      <c r="A356" s="100" t="s">
        <v>50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3784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3785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3786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3787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3788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3789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1.3263177450625497E-4</v>
      </c>
      <c r="O362" s="122">
        <v>1.9047833623413513E-4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3790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1.3263177450625497E-4</v>
      </c>
      <c r="O363" s="98">
        <v>1.9047833623413513E-4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3791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3792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3085.6510240125608</v>
      </c>
      <c r="O366" s="117">
        <f t="shared" si="204"/>
        <v>4360.3207375581214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15903.302322474117</v>
      </c>
      <c r="S366" s="117">
        <f t="shared" si="205"/>
        <v>10983.693719142873</v>
      </c>
      <c r="T366" s="117">
        <f t="shared" si="205"/>
        <v>12170.982341345039</v>
      </c>
      <c r="U366" s="117">
        <f t="shared" si="205"/>
        <v>18359.555380862497</v>
      </c>
      <c r="V366" s="117">
        <f t="shared" si="205"/>
        <v>0</v>
      </c>
      <c r="W366" s="117">
        <f t="shared" ref="W366" si="206">W367+W370+W372+W381</f>
        <v>0</v>
      </c>
      <c r="DA366" s="129" t="s">
        <v>3943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1129.9842278111394</v>
      </c>
      <c r="O367" s="122">
        <f t="shared" si="207"/>
        <v>1958.0879717127564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14313.812195379243</v>
      </c>
      <c r="S367" s="122">
        <f t="shared" si="208"/>
        <v>9462.636163256313</v>
      </c>
      <c r="T367" s="122">
        <f t="shared" si="208"/>
        <v>10496.591531760929</v>
      </c>
      <c r="U367" s="122">
        <f t="shared" si="208"/>
        <v>16475.26365285827</v>
      </c>
      <c r="V367" s="122">
        <f t="shared" si="208"/>
        <v>0</v>
      </c>
      <c r="W367" s="122">
        <f t="shared" ref="W367" si="209">SUM(W368:W369)</f>
        <v>0</v>
      </c>
      <c r="DA367" s="130" t="s">
        <v>3944</v>
      </c>
    </row>
    <row r="368" spans="1:105" ht="12" customHeight="1" x14ac:dyDescent="0.25">
      <c r="A368" s="97" t="s">
        <v>74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1115.2713065056521</v>
      </c>
      <c r="O368" s="98">
        <v>1931.6038674375122</v>
      </c>
      <c r="P368" s="98">
        <v>0</v>
      </c>
      <c r="Q368" s="98">
        <v>0</v>
      </c>
      <c r="R368" s="98">
        <v>14106.491024217508</v>
      </c>
      <c r="S368" s="98">
        <v>9326.1740242287269</v>
      </c>
      <c r="T368" s="98">
        <v>10342.934349379269</v>
      </c>
      <c r="U368" s="98">
        <v>16229.92735910284</v>
      </c>
      <c r="V368" s="98">
        <v>0</v>
      </c>
      <c r="W368" s="98">
        <v>0</v>
      </c>
      <c r="DA368" s="63" t="s">
        <v>3945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14.712921305487292</v>
      </c>
      <c r="O369" s="98">
        <v>26.484104275244174</v>
      </c>
      <c r="P369" s="98">
        <v>0</v>
      </c>
      <c r="Q369" s="98">
        <v>0</v>
      </c>
      <c r="R369" s="98">
        <v>207.32117116173498</v>
      </c>
      <c r="S369" s="98">
        <v>136.46213902758566</v>
      </c>
      <c r="T369" s="98">
        <v>153.65718238165923</v>
      </c>
      <c r="U369" s="98">
        <v>245.33629375543075</v>
      </c>
      <c r="V369" s="98">
        <v>0</v>
      </c>
      <c r="W369" s="98">
        <v>0</v>
      </c>
      <c r="DA369" s="63" t="s">
        <v>3946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60.187895097945464</v>
      </c>
      <c r="O370" s="122">
        <f t="shared" si="210"/>
        <v>57.855500546874715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DA370" s="130" t="s">
        <v>3947</v>
      </c>
    </row>
    <row r="371" spans="1:105" ht="12" customHeight="1" x14ac:dyDescent="0.25">
      <c r="A371" s="97" t="s">
        <v>53</v>
      </c>
      <c r="B371" s="98"/>
      <c r="C371" s="98">
        <f>RES_hhdet_in_fech!C29</f>
        <v>0</v>
      </c>
      <c r="D371" s="98">
        <f>RES_hhdet_in_fech!D29</f>
        <v>0</v>
      </c>
      <c r="E371" s="98">
        <f>RES_hhdet_in_fech!E29</f>
        <v>0</v>
      </c>
      <c r="F371" s="98">
        <f>RES_hhdet_in_fech!F29</f>
        <v>0</v>
      </c>
      <c r="G371" s="98">
        <f>RES_hhdet_in_fech!G29</f>
        <v>0</v>
      </c>
      <c r="H371" s="98">
        <f>RES_hhdet_in_fech!H29</f>
        <v>0</v>
      </c>
      <c r="I371" s="98">
        <f>RES_hhdet_in_fech!I29</f>
        <v>0</v>
      </c>
      <c r="J371" s="98">
        <f>RES_hhdet_in_fech!J29</f>
        <v>0</v>
      </c>
      <c r="K371" s="98">
        <f>RES_hhdet_in_fech!K29</f>
        <v>0</v>
      </c>
      <c r="L371" s="98">
        <f>RES_hhdet_in_fech!L29</f>
        <v>0</v>
      </c>
      <c r="M371" s="98">
        <f>RES_hhdet_in_fech!M29</f>
        <v>0</v>
      </c>
      <c r="N371" s="98">
        <f>RES_hhdet_in_fech!N29</f>
        <v>60.187895097945464</v>
      </c>
      <c r="O371" s="98">
        <f>RES_hhdet_in_fech!O29</f>
        <v>57.855500546874715</v>
      </c>
      <c r="P371" s="98">
        <f>RES_hhdet_in_fech!P29</f>
        <v>0</v>
      </c>
      <c r="Q371" s="98">
        <f>RES_hhdet_in_fech!Q29</f>
        <v>0</v>
      </c>
      <c r="R371" s="98">
        <f>RES_hhdet_in_fech!R29</f>
        <v>0</v>
      </c>
      <c r="S371" s="98">
        <f>RES_hhdet_in_fech!S29</f>
        <v>0</v>
      </c>
      <c r="T371" s="98">
        <f>RES_hhdet_in_fech!T29</f>
        <v>0</v>
      </c>
      <c r="U371" s="98">
        <f>RES_hhdet_in_fech!U29</f>
        <v>0</v>
      </c>
      <c r="V371" s="98">
        <f>RES_hhdet_in_fech!V29</f>
        <v>0</v>
      </c>
      <c r="W371" s="98">
        <f>RES_hhdet_in_fech!W29</f>
        <v>0</v>
      </c>
      <c r="DA371" s="63" t="s">
        <v>3948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1097.991408037253</v>
      </c>
      <c r="O372" s="122">
        <v>1526.5440757440072</v>
      </c>
      <c r="P372" s="122">
        <v>0</v>
      </c>
      <c r="Q372" s="122">
        <v>0</v>
      </c>
      <c r="R372" s="122">
        <v>1004.4445901789077</v>
      </c>
      <c r="S372" s="122">
        <v>1013.9281776345812</v>
      </c>
      <c r="T372" s="122">
        <v>1089.3611238314913</v>
      </c>
      <c r="U372" s="122">
        <v>1255.8678344997402</v>
      </c>
      <c r="V372" s="122">
        <v>0</v>
      </c>
      <c r="W372" s="122">
        <v>0</v>
      </c>
      <c r="DA372" s="130" t="s">
        <v>3949</v>
      </c>
    </row>
    <row r="373" spans="1:105" ht="12" customHeight="1" x14ac:dyDescent="0.25">
      <c r="A373" s="97" t="s">
        <v>141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3950</v>
      </c>
    </row>
    <row r="374" spans="1:105" ht="12" customHeight="1" x14ac:dyDescent="0.25">
      <c r="A374" s="97" t="s">
        <v>140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3951</v>
      </c>
    </row>
    <row r="375" spans="1:105" ht="12" customHeight="1" x14ac:dyDescent="0.25">
      <c r="A375" s="100" t="s">
        <v>50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3952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3953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1193.7980497683002</v>
      </c>
      <c r="O377" s="101">
        <v>1607.2830167097925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1255.8678344997402</v>
      </c>
      <c r="V377" s="101">
        <v>0</v>
      </c>
      <c r="W377" s="101">
        <v>0</v>
      </c>
      <c r="DA377" s="131" t="s">
        <v>3954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1011.7654304793108</v>
      </c>
      <c r="O378" s="104">
        <v>1405.4356642953289</v>
      </c>
      <c r="P378" s="104">
        <v>0</v>
      </c>
      <c r="Q378" s="104">
        <v>0</v>
      </c>
      <c r="R378" s="104">
        <v>1004.4445901789077</v>
      </c>
      <c r="S378" s="104">
        <v>1013.9281776345812</v>
      </c>
      <c r="T378" s="104">
        <v>1089.3611238314913</v>
      </c>
      <c r="U378" s="104">
        <v>0</v>
      </c>
      <c r="V378" s="104">
        <v>0</v>
      </c>
      <c r="W378" s="104">
        <v>0</v>
      </c>
      <c r="DA378" s="132" t="s">
        <v>3955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544.72744916262195</v>
      </c>
      <c r="O379" s="98">
        <v>865.24078833920782</v>
      </c>
      <c r="P379" s="98">
        <v>0</v>
      </c>
      <c r="Q379" s="98">
        <v>0</v>
      </c>
      <c r="R379" s="98">
        <v>484.38006026918146</v>
      </c>
      <c r="S379" s="98">
        <v>486.99638833563705</v>
      </c>
      <c r="T379" s="98">
        <v>586.0574883569509</v>
      </c>
      <c r="U379" s="98">
        <v>0</v>
      </c>
      <c r="V379" s="98">
        <v>0</v>
      </c>
      <c r="W379" s="98">
        <v>0</v>
      </c>
      <c r="DA379" s="63" t="s">
        <v>3956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467.03798131668901</v>
      </c>
      <c r="O380" s="98">
        <v>540.19487595612122</v>
      </c>
      <c r="P380" s="98">
        <v>0</v>
      </c>
      <c r="Q380" s="98">
        <v>0</v>
      </c>
      <c r="R380" s="98">
        <v>520.06452990972616</v>
      </c>
      <c r="S380" s="98">
        <v>526.93178929894418</v>
      </c>
      <c r="T380" s="98">
        <v>503.30363547454039</v>
      </c>
      <c r="U380" s="98">
        <v>0</v>
      </c>
      <c r="V380" s="98">
        <v>0</v>
      </c>
      <c r="W380" s="98">
        <v>0</v>
      </c>
      <c r="DA380" s="63" t="s">
        <v>3957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797.48749306622256</v>
      </c>
      <c r="O381" s="122">
        <v>817.83318955448351</v>
      </c>
      <c r="P381" s="122">
        <v>0</v>
      </c>
      <c r="Q381" s="122">
        <v>0</v>
      </c>
      <c r="R381" s="122">
        <v>585.04553691596675</v>
      </c>
      <c r="S381" s="122">
        <v>507.12937825197878</v>
      </c>
      <c r="T381" s="122">
        <v>585.02968575262003</v>
      </c>
      <c r="U381" s="122">
        <v>628.42389350448752</v>
      </c>
      <c r="V381" s="122">
        <v>0</v>
      </c>
      <c r="W381" s="122">
        <v>0</v>
      </c>
      <c r="DA381" s="130" t="s">
        <v>3958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583.86940705342022</v>
      </c>
      <c r="O382" s="98">
        <v>838.52058564067227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3959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809.35516451137812</v>
      </c>
      <c r="O383" s="33">
        <v>815.53458998935139</v>
      </c>
      <c r="P383" s="33">
        <v>0</v>
      </c>
      <c r="Q383" s="33">
        <v>0</v>
      </c>
      <c r="R383" s="33">
        <v>585.04553691596675</v>
      </c>
      <c r="S383" s="33">
        <v>507.12937825197878</v>
      </c>
      <c r="T383" s="33">
        <v>585.02968575262003</v>
      </c>
      <c r="U383" s="33">
        <v>628.42389350448752</v>
      </c>
      <c r="V383" s="33">
        <v>0</v>
      </c>
      <c r="W383" s="33">
        <v>0</v>
      </c>
      <c r="DA383" s="60" t="s">
        <v>3960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2430.6191243452695</v>
      </c>
      <c r="O385" s="117">
        <f t="shared" si="211"/>
        <v>3345.3468265253077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12025.961208784804</v>
      </c>
      <c r="S385" s="117">
        <f t="shared" si="212"/>
        <v>8451.8649662267198</v>
      </c>
      <c r="T385" s="117">
        <f t="shared" si="212"/>
        <v>9428.316701471018</v>
      </c>
      <c r="U385" s="117">
        <f t="shared" si="212"/>
        <v>14123.873415771364</v>
      </c>
      <c r="V385" s="117">
        <f t="shared" si="212"/>
        <v>0</v>
      </c>
      <c r="W385" s="117">
        <f t="shared" ref="W385" si="213">W386+W389+W391+W400</f>
        <v>0</v>
      </c>
      <c r="DA385" s="129" t="s">
        <v>4111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735.78567011439679</v>
      </c>
      <c r="O386" s="122">
        <f t="shared" si="214"/>
        <v>1326.4390265052928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10654.960122482404</v>
      </c>
      <c r="S386" s="122">
        <f t="shared" si="215"/>
        <v>7125.0939236471149</v>
      </c>
      <c r="T386" s="122">
        <f t="shared" si="215"/>
        <v>7970.1830955219275</v>
      </c>
      <c r="U386" s="122">
        <f t="shared" si="215"/>
        <v>12591.682912907092</v>
      </c>
      <c r="V386" s="122">
        <f t="shared" si="215"/>
        <v>0</v>
      </c>
      <c r="W386" s="122">
        <f t="shared" ref="W386" si="216">SUM(W387:W388)</f>
        <v>0</v>
      </c>
      <c r="DA386" s="130" t="s">
        <v>4112</v>
      </c>
    </row>
    <row r="387" spans="1:105" ht="12" customHeight="1" x14ac:dyDescent="0.25">
      <c r="A387" s="97" t="s">
        <v>74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721.07274880890952</v>
      </c>
      <c r="O387" s="98">
        <v>1299.9549222300486</v>
      </c>
      <c r="P387" s="98">
        <v>0</v>
      </c>
      <c r="Q387" s="98">
        <v>0</v>
      </c>
      <c r="R387" s="98">
        <v>10447.638951320669</v>
      </c>
      <c r="S387" s="98">
        <v>6988.6317846195288</v>
      </c>
      <c r="T387" s="98">
        <v>7816.5259131402681</v>
      </c>
      <c r="U387" s="98">
        <v>12346.346619151662</v>
      </c>
      <c r="V387" s="98">
        <v>0</v>
      </c>
      <c r="W387" s="98">
        <v>0</v>
      </c>
      <c r="DA387" s="63" t="s">
        <v>4113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14.712921305487292</v>
      </c>
      <c r="O388" s="98">
        <v>26.484104275244174</v>
      </c>
      <c r="P388" s="98">
        <v>0</v>
      </c>
      <c r="Q388" s="98">
        <v>0</v>
      </c>
      <c r="R388" s="98">
        <v>207.32117116173498</v>
      </c>
      <c r="S388" s="98">
        <v>136.46213902758566</v>
      </c>
      <c r="T388" s="98">
        <v>153.65718238165923</v>
      </c>
      <c r="U388" s="98">
        <v>245.33629375543075</v>
      </c>
      <c r="V388" s="98">
        <v>0</v>
      </c>
      <c r="W388" s="98">
        <v>0</v>
      </c>
      <c r="DA388" s="63" t="s">
        <v>4114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208.46286444994229</v>
      </c>
      <c r="O389" s="122">
        <f t="shared" si="217"/>
        <v>209.70576178377388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DA389" s="130" t="s">
        <v>4115</v>
      </c>
    </row>
    <row r="390" spans="1:105" ht="12" customHeight="1" x14ac:dyDescent="0.25">
      <c r="A390" s="97" t="s">
        <v>53</v>
      </c>
      <c r="B390" s="98"/>
      <c r="C390" s="98">
        <f>RES_hhdet_in_tesh!C29</f>
        <v>0</v>
      </c>
      <c r="D390" s="98">
        <f>RES_hhdet_in_tesh!D29</f>
        <v>0</v>
      </c>
      <c r="E390" s="98">
        <f>RES_hhdet_in_tesh!E29</f>
        <v>0</v>
      </c>
      <c r="F390" s="98">
        <f>RES_hhdet_in_tesh!F29</f>
        <v>0</v>
      </c>
      <c r="G390" s="98">
        <f>RES_hhdet_in_tesh!G29</f>
        <v>0</v>
      </c>
      <c r="H390" s="98">
        <f>RES_hhdet_in_tesh!H29</f>
        <v>0</v>
      </c>
      <c r="I390" s="98">
        <f>RES_hhdet_in_tesh!I29</f>
        <v>0</v>
      </c>
      <c r="J390" s="98">
        <f>RES_hhdet_in_tesh!J29</f>
        <v>0</v>
      </c>
      <c r="K390" s="98">
        <f>RES_hhdet_in_tesh!K29</f>
        <v>0</v>
      </c>
      <c r="L390" s="98">
        <f>RES_hhdet_in_tesh!L29</f>
        <v>0</v>
      </c>
      <c r="M390" s="98">
        <f>RES_hhdet_in_tesh!M29</f>
        <v>0</v>
      </c>
      <c r="N390" s="98">
        <f>RES_hhdet_in_tesh!N29</f>
        <v>208.46286444994229</v>
      </c>
      <c r="O390" s="98">
        <f>RES_hhdet_in_tesh!O29</f>
        <v>209.70576178377388</v>
      </c>
      <c r="P390" s="98">
        <f>RES_hhdet_in_tesh!P29</f>
        <v>0</v>
      </c>
      <c r="Q390" s="98">
        <f>RES_hhdet_in_tesh!Q29</f>
        <v>0</v>
      </c>
      <c r="R390" s="98">
        <f>RES_hhdet_in_tesh!R29</f>
        <v>0</v>
      </c>
      <c r="S390" s="98">
        <f>RES_hhdet_in_tesh!S29</f>
        <v>0</v>
      </c>
      <c r="T390" s="98">
        <f>RES_hhdet_in_tesh!T29</f>
        <v>0</v>
      </c>
      <c r="U390" s="98">
        <f>RES_hhdet_in_tesh!U29</f>
        <v>0</v>
      </c>
      <c r="V390" s="98">
        <f>RES_hhdet_in_tesh!V29</f>
        <v>0</v>
      </c>
      <c r="W390" s="98">
        <f>RES_hhdet_in_tesh!W29</f>
        <v>0</v>
      </c>
      <c r="DA390" s="63" t="s">
        <v>4116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858.48548735653696</v>
      </c>
      <c r="O391" s="122">
        <v>1170.7673781035166</v>
      </c>
      <c r="P391" s="122">
        <v>0</v>
      </c>
      <c r="Q391" s="122">
        <v>0</v>
      </c>
      <c r="R391" s="122">
        <v>889.1156067129466</v>
      </c>
      <c r="S391" s="122">
        <v>902.19509722533905</v>
      </c>
      <c r="T391" s="122">
        <v>959.82014994339124</v>
      </c>
      <c r="U391" s="122">
        <v>988.17722288632422</v>
      </c>
      <c r="V391" s="122">
        <v>0</v>
      </c>
      <c r="W391" s="122">
        <v>0</v>
      </c>
      <c r="DA391" s="130" t="s">
        <v>4117</v>
      </c>
    </row>
    <row r="392" spans="1:105" ht="12" customHeight="1" x14ac:dyDescent="0.25">
      <c r="A392" s="97" t="s">
        <v>141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4118</v>
      </c>
    </row>
    <row r="393" spans="1:105" ht="12" customHeight="1" x14ac:dyDescent="0.25">
      <c r="A393" s="97" t="s">
        <v>140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4119</v>
      </c>
    </row>
    <row r="394" spans="1:105" ht="12" customHeight="1" x14ac:dyDescent="0.25">
      <c r="A394" s="100" t="s">
        <v>50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4120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4121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858.28084834532353</v>
      </c>
      <c r="O396" s="101">
        <v>1170.9238977734783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988.17722288632422</v>
      </c>
      <c r="V396" s="101">
        <v>0</v>
      </c>
      <c r="W396" s="101">
        <v>0</v>
      </c>
      <c r="DA396" s="131" t="s">
        <v>4122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858.66966246662923</v>
      </c>
      <c r="O397" s="104">
        <v>1170.5325985985742</v>
      </c>
      <c r="P397" s="104">
        <v>0</v>
      </c>
      <c r="Q397" s="104">
        <v>0</v>
      </c>
      <c r="R397" s="104">
        <v>889.1156067129466</v>
      </c>
      <c r="S397" s="104">
        <v>902.19509722533905</v>
      </c>
      <c r="T397" s="104">
        <v>959.82014994339124</v>
      </c>
      <c r="U397" s="104">
        <v>0</v>
      </c>
      <c r="V397" s="104">
        <v>0</v>
      </c>
      <c r="W397" s="104">
        <v>0</v>
      </c>
      <c r="DA397" s="132" t="s">
        <v>4123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391.63168114994016</v>
      </c>
      <c r="O398" s="98">
        <v>630.33772264245306</v>
      </c>
      <c r="P398" s="98">
        <v>0</v>
      </c>
      <c r="Q398" s="98">
        <v>0</v>
      </c>
      <c r="R398" s="98">
        <v>369.05107680322044</v>
      </c>
      <c r="S398" s="98">
        <v>375.26330792639493</v>
      </c>
      <c r="T398" s="98">
        <v>456.51651446885091</v>
      </c>
      <c r="U398" s="98">
        <v>0</v>
      </c>
      <c r="V398" s="98">
        <v>0</v>
      </c>
      <c r="W398" s="98">
        <v>0</v>
      </c>
      <c r="DA398" s="63" t="s">
        <v>4124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467.03798131668901</v>
      </c>
      <c r="O399" s="98">
        <v>540.19487595612122</v>
      </c>
      <c r="P399" s="98">
        <v>0</v>
      </c>
      <c r="Q399" s="98">
        <v>0</v>
      </c>
      <c r="R399" s="98">
        <v>520.06452990972616</v>
      </c>
      <c r="S399" s="98">
        <v>526.93178929894418</v>
      </c>
      <c r="T399" s="98">
        <v>503.30363547454039</v>
      </c>
      <c r="U399" s="98">
        <v>0</v>
      </c>
      <c r="V399" s="98">
        <v>0</v>
      </c>
      <c r="W399" s="98">
        <v>0</v>
      </c>
      <c r="DA399" s="63" t="s">
        <v>4125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627.88510242439361</v>
      </c>
      <c r="O400" s="122">
        <v>638.4346601327245</v>
      </c>
      <c r="P400" s="122">
        <v>0</v>
      </c>
      <c r="Q400" s="122">
        <v>0</v>
      </c>
      <c r="R400" s="122">
        <v>481.8854795894523</v>
      </c>
      <c r="S400" s="122">
        <v>424.57594535426682</v>
      </c>
      <c r="T400" s="122">
        <v>498.31345600569892</v>
      </c>
      <c r="U400" s="122">
        <v>544.01327997794795</v>
      </c>
      <c r="V400" s="122">
        <v>0</v>
      </c>
      <c r="W400" s="122">
        <v>0</v>
      </c>
      <c r="DA400" s="130" t="s">
        <v>4126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363.72431907151127</v>
      </c>
      <c r="O401" s="98">
        <v>522.36052335534305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4127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642.56070149955372</v>
      </c>
      <c r="O402" s="33">
        <v>651.33178644132249</v>
      </c>
      <c r="P402" s="33">
        <v>0</v>
      </c>
      <c r="Q402" s="33">
        <v>0</v>
      </c>
      <c r="R402" s="33">
        <v>481.8854795894523</v>
      </c>
      <c r="S402" s="33">
        <v>424.57594535426682</v>
      </c>
      <c r="T402" s="33">
        <v>498.31345600569892</v>
      </c>
      <c r="U402" s="33">
        <v>544.01327997794795</v>
      </c>
      <c r="V402" s="33">
        <v>0</v>
      </c>
      <c r="W402" s="33">
        <v>0</v>
      </c>
      <c r="DA402" s="60" t="s">
        <v>4128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260.32564969667948</v>
      </c>
      <c r="O404" s="117">
        <f t="shared" si="218"/>
        <v>457.8309681505188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3204.4305010612497</v>
      </c>
      <c r="S404" s="117">
        <f t="shared" si="219"/>
        <v>2118.5336913437977</v>
      </c>
      <c r="T404" s="117">
        <f t="shared" si="219"/>
        <v>2349.5009668049952</v>
      </c>
      <c r="U404" s="117">
        <f t="shared" si="219"/>
        <v>3686.7902988938017</v>
      </c>
      <c r="V404" s="117">
        <f t="shared" si="219"/>
        <v>0</v>
      </c>
      <c r="W404" s="117">
        <f t="shared" ref="W404" si="220">W405+W408+W410+W419</f>
        <v>0</v>
      </c>
      <c r="DA404" s="129" t="s">
        <v>4278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253.34502998582397</v>
      </c>
      <c r="O405" s="122">
        <f t="shared" si="221"/>
        <v>438.78313452710529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3204.4305010612497</v>
      </c>
      <c r="S405" s="122">
        <f t="shared" si="222"/>
        <v>2118.5336913437977</v>
      </c>
      <c r="T405" s="122">
        <f t="shared" si="222"/>
        <v>2349.5009668049952</v>
      </c>
      <c r="U405" s="122">
        <f t="shared" si="222"/>
        <v>3686.7902988938017</v>
      </c>
      <c r="V405" s="122">
        <f t="shared" si="222"/>
        <v>0</v>
      </c>
      <c r="W405" s="122">
        <f t="shared" ref="W405" si="223">SUM(W406:W407)</f>
        <v>0</v>
      </c>
      <c r="DA405" s="130" t="s">
        <v>4279</v>
      </c>
    </row>
    <row r="406" spans="1:105" ht="12" customHeight="1" x14ac:dyDescent="0.25">
      <c r="A406" s="97" t="s">
        <v>74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253.34502998582397</v>
      </c>
      <c r="O406" s="98">
        <v>438.78313452710529</v>
      </c>
      <c r="P406" s="98">
        <v>0</v>
      </c>
      <c r="Q406" s="98">
        <v>0</v>
      </c>
      <c r="R406" s="98">
        <v>3204.4305010612497</v>
      </c>
      <c r="S406" s="98">
        <v>2118.5336913437977</v>
      </c>
      <c r="T406" s="98">
        <v>2349.5009668049952</v>
      </c>
      <c r="U406" s="98">
        <v>3686.7902988938017</v>
      </c>
      <c r="V406" s="98">
        <v>0</v>
      </c>
      <c r="W406" s="98">
        <v>0</v>
      </c>
      <c r="DA406" s="63" t="s">
        <v>4280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4281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4282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4283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4284</v>
      </c>
    </row>
    <row r="411" spans="1:105" ht="12" customHeight="1" x14ac:dyDescent="0.25">
      <c r="A411" s="97" t="s">
        <v>141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4285</v>
      </c>
    </row>
    <row r="412" spans="1:105" ht="12" customHeight="1" x14ac:dyDescent="0.25">
      <c r="A412" s="97" t="s">
        <v>140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4286</v>
      </c>
    </row>
    <row r="413" spans="1:105" ht="12" customHeight="1" x14ac:dyDescent="0.25">
      <c r="A413" s="100" t="s">
        <v>50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4287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4288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4289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4290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4291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4292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6.9806197108555246</v>
      </c>
      <c r="O419" s="122">
        <v>19.047833623413513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4293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132.63177450625497</v>
      </c>
      <c r="O420" s="98">
        <v>190.47833623413513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4294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4295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23.161811311947641</v>
      </c>
      <c r="O423" s="118">
        <f t="shared" si="225"/>
        <v>32.647030262660408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118.01311279861963</v>
      </c>
      <c r="S423" s="118">
        <f t="shared" si="226"/>
        <v>81.309418038215398</v>
      </c>
      <c r="T423" s="118">
        <f t="shared" si="226"/>
        <v>89.864146935316214</v>
      </c>
      <c r="U423" s="118">
        <f t="shared" si="226"/>
        <v>135.22117681847934</v>
      </c>
      <c r="V423" s="118">
        <f t="shared" si="226"/>
        <v>0</v>
      </c>
      <c r="W423" s="118">
        <f t="shared" ref="W423" si="227">W424+W427+W429+W438</f>
        <v>0</v>
      </c>
      <c r="DA423" s="129" t="s">
        <v>4446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8.4819965920851104</v>
      </c>
      <c r="O424" s="123">
        <f t="shared" si="228"/>
        <v>14.660792431810316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106.21803565944862</v>
      </c>
      <c r="S424" s="123">
        <f t="shared" si="229"/>
        <v>70.049425923156875</v>
      </c>
      <c r="T424" s="123">
        <f t="shared" si="229"/>
        <v>77.501323827072255</v>
      </c>
      <c r="U424" s="123">
        <f t="shared" si="229"/>
        <v>121.34305506419925</v>
      </c>
      <c r="V424" s="123">
        <f t="shared" si="229"/>
        <v>0</v>
      </c>
      <c r="W424" s="123">
        <f t="shared" ref="W424" si="230">SUM(W425:W426)</f>
        <v>0</v>
      </c>
      <c r="DA424" s="130" t="s">
        <v>4447</v>
      </c>
    </row>
    <row r="425" spans="1:105" ht="12" customHeight="1" x14ac:dyDescent="0.25">
      <c r="A425" s="97" t="s">
        <v>74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8.3715570431946826</v>
      </c>
      <c r="O425" s="99">
        <v>14.462497992984799</v>
      </c>
      <c r="P425" s="99">
        <v>0</v>
      </c>
      <c r="Q425" s="99">
        <v>0</v>
      </c>
      <c r="R425" s="99">
        <v>104.6795742593106</v>
      </c>
      <c r="S425" s="99">
        <v>69.03923232232431</v>
      </c>
      <c r="T425" s="99">
        <v>76.366799823343712</v>
      </c>
      <c r="U425" s="99">
        <v>119.53611248472514</v>
      </c>
      <c r="V425" s="99">
        <v>0</v>
      </c>
      <c r="W425" s="99">
        <v>0</v>
      </c>
      <c r="DA425" s="63" t="s">
        <v>4448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0.1104395488904269</v>
      </c>
      <c r="O426" s="99">
        <v>0.19829443882551659</v>
      </c>
      <c r="P426" s="99">
        <v>0</v>
      </c>
      <c r="Q426" s="99">
        <v>0</v>
      </c>
      <c r="R426" s="99">
        <v>1.5384614001380201</v>
      </c>
      <c r="S426" s="99">
        <v>1.0101936008325709</v>
      </c>
      <c r="T426" s="99">
        <v>1.1345240037285376</v>
      </c>
      <c r="U426" s="99">
        <v>1.8069425794741114</v>
      </c>
      <c r="V426" s="99">
        <v>0</v>
      </c>
      <c r="W426" s="99">
        <v>0</v>
      </c>
      <c r="DA426" s="63" t="s">
        <v>4449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0.4517881830036255</v>
      </c>
      <c r="O427" s="123">
        <f t="shared" si="231"/>
        <v>0.43318149991712784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DA427" s="130" t="s">
        <v>4450</v>
      </c>
    </row>
    <row r="428" spans="1:105" ht="12" customHeight="1" x14ac:dyDescent="0.25">
      <c r="A428" s="97" t="s">
        <v>53</v>
      </c>
      <c r="B428" s="99"/>
      <c r="C428" s="99">
        <f>RES_hhdet_in_fecs!C29</f>
        <v>0</v>
      </c>
      <c r="D428" s="99">
        <f>RES_hhdet_in_fecs!D29</f>
        <v>0</v>
      </c>
      <c r="E428" s="99">
        <f>RES_hhdet_in_fecs!E29</f>
        <v>0</v>
      </c>
      <c r="F428" s="99">
        <f>RES_hhdet_in_fecs!F29</f>
        <v>0</v>
      </c>
      <c r="G428" s="99">
        <f>RES_hhdet_in_fecs!G29</f>
        <v>0</v>
      </c>
      <c r="H428" s="99">
        <f>RES_hhdet_in_fecs!H29</f>
        <v>0</v>
      </c>
      <c r="I428" s="99">
        <f>RES_hhdet_in_fecs!I29</f>
        <v>0</v>
      </c>
      <c r="J428" s="99">
        <f>RES_hhdet_in_fecs!J29</f>
        <v>0</v>
      </c>
      <c r="K428" s="99">
        <f>RES_hhdet_in_fecs!K29</f>
        <v>0</v>
      </c>
      <c r="L428" s="99">
        <f>RES_hhdet_in_fecs!L29</f>
        <v>0</v>
      </c>
      <c r="M428" s="99">
        <f>RES_hhdet_in_fecs!M29</f>
        <v>0</v>
      </c>
      <c r="N428" s="99">
        <f>RES_hhdet_in_fecs!N29</f>
        <v>0.4517881830036255</v>
      </c>
      <c r="O428" s="99">
        <f>RES_hhdet_in_fecs!O29</f>
        <v>0.43318149991712784</v>
      </c>
      <c r="P428" s="99">
        <f>RES_hhdet_in_fecs!P29</f>
        <v>0</v>
      </c>
      <c r="Q428" s="99">
        <f>RES_hhdet_in_fecs!Q29</f>
        <v>0</v>
      </c>
      <c r="R428" s="99">
        <f>RES_hhdet_in_fecs!R29</f>
        <v>0</v>
      </c>
      <c r="S428" s="99">
        <f>RES_hhdet_in_fecs!S29</f>
        <v>0</v>
      </c>
      <c r="T428" s="99">
        <f>RES_hhdet_in_fecs!T29</f>
        <v>0</v>
      </c>
      <c r="U428" s="99">
        <f>RES_hhdet_in_fecs!U29</f>
        <v>0</v>
      </c>
      <c r="V428" s="99">
        <f>RES_hhdet_in_fecs!V29</f>
        <v>0</v>
      </c>
      <c r="W428" s="99">
        <f>RES_hhdet_in_fecs!W29</f>
        <v>0</v>
      </c>
      <c r="DA428" s="63" t="s">
        <v>4451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8.2418490027519855</v>
      </c>
      <c r="O429" s="123">
        <v>11.42969373991728</v>
      </c>
      <c r="P429" s="123">
        <v>0</v>
      </c>
      <c r="Q429" s="123">
        <v>0</v>
      </c>
      <c r="R429" s="123">
        <v>7.4536489539806157</v>
      </c>
      <c r="S429" s="123">
        <v>7.5058456803409062</v>
      </c>
      <c r="T429" s="123">
        <v>8.04327090058006</v>
      </c>
      <c r="U429" s="123">
        <v>9.2496753318190805</v>
      </c>
      <c r="V429" s="123">
        <v>0</v>
      </c>
      <c r="W429" s="123">
        <v>0</v>
      </c>
      <c r="DA429" s="130" t="s">
        <v>4452</v>
      </c>
    </row>
    <row r="430" spans="1:105" ht="12" customHeight="1" x14ac:dyDescent="0.25">
      <c r="A430" s="97" t="s">
        <v>141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4453</v>
      </c>
    </row>
    <row r="431" spans="1:105" ht="12" customHeight="1" x14ac:dyDescent="0.25">
      <c r="A431" s="97" t="s">
        <v>140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4454</v>
      </c>
    </row>
    <row r="432" spans="1:105" ht="12" customHeight="1" x14ac:dyDescent="0.25">
      <c r="A432" s="100" t="s">
        <v>50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4455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4456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8.9610020569817657</v>
      </c>
      <c r="O434" s="102">
        <v>12.034210427504188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9.2496753318190805</v>
      </c>
      <c r="V434" s="102">
        <v>0</v>
      </c>
      <c r="W434" s="102">
        <v>0</v>
      </c>
      <c r="DA434" s="131" t="s">
        <v>4457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7.5946112539451844</v>
      </c>
      <c r="O435" s="105">
        <v>10.522918708536913</v>
      </c>
      <c r="P435" s="105">
        <v>0</v>
      </c>
      <c r="Q435" s="105">
        <v>0</v>
      </c>
      <c r="R435" s="105">
        <v>7.4536489539806157</v>
      </c>
      <c r="S435" s="105">
        <v>7.5058456803409062</v>
      </c>
      <c r="T435" s="105">
        <v>8.04327090058006</v>
      </c>
      <c r="U435" s="105">
        <v>0</v>
      </c>
      <c r="V435" s="105">
        <v>0</v>
      </c>
      <c r="W435" s="105">
        <v>0</v>
      </c>
      <c r="DA435" s="132" t="s">
        <v>4458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4.088885715124162</v>
      </c>
      <c r="O436" s="99">
        <v>6.4783175141417519</v>
      </c>
      <c r="P436" s="99">
        <v>0</v>
      </c>
      <c r="Q436" s="99">
        <v>0</v>
      </c>
      <c r="R436" s="99">
        <v>3.5944231915385019</v>
      </c>
      <c r="S436" s="99">
        <v>3.6051071647483477</v>
      </c>
      <c r="T436" s="99">
        <v>4.3271409627590689</v>
      </c>
      <c r="U436" s="99">
        <v>0</v>
      </c>
      <c r="V436" s="99">
        <v>0</v>
      </c>
      <c r="W436" s="99">
        <v>0</v>
      </c>
      <c r="DA436" s="63" t="s">
        <v>4459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3.5057255388210238</v>
      </c>
      <c r="O437" s="99">
        <v>4.0446011943951623</v>
      </c>
      <c r="P437" s="99">
        <v>0</v>
      </c>
      <c r="Q437" s="99">
        <v>0</v>
      </c>
      <c r="R437" s="99">
        <v>3.8592257624421133</v>
      </c>
      <c r="S437" s="99">
        <v>3.9007385155925589</v>
      </c>
      <c r="T437" s="99">
        <v>3.7161299378209911</v>
      </c>
      <c r="U437" s="99">
        <v>0</v>
      </c>
      <c r="V437" s="99">
        <v>0</v>
      </c>
      <c r="W437" s="99">
        <v>0</v>
      </c>
      <c r="DA437" s="63" t="s">
        <v>4460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5.9861775341069192</v>
      </c>
      <c r="O438" s="123">
        <v>6.123362591015681</v>
      </c>
      <c r="P438" s="123">
        <v>0</v>
      </c>
      <c r="Q438" s="123">
        <v>0</v>
      </c>
      <c r="R438" s="123">
        <v>4.3414281851903933</v>
      </c>
      <c r="S438" s="123">
        <v>3.7541464347176081</v>
      </c>
      <c r="T438" s="123">
        <v>4.3195522076639001</v>
      </c>
      <c r="U438" s="123">
        <v>4.6284464224609945</v>
      </c>
      <c r="V438" s="123">
        <v>0</v>
      </c>
      <c r="W438" s="123">
        <v>0</v>
      </c>
      <c r="DA438" s="130" t="s">
        <v>4461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4.3826968544888247</v>
      </c>
      <c r="O439" s="99">
        <v>6.2782553355479731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4462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6.0752597940857012</v>
      </c>
      <c r="O440" s="110">
        <v>6.1061522860676485</v>
      </c>
      <c r="P440" s="110">
        <v>0</v>
      </c>
      <c r="Q440" s="110">
        <v>0</v>
      </c>
      <c r="R440" s="110">
        <v>4.3414281851903933</v>
      </c>
      <c r="S440" s="110">
        <v>3.7541464347176081</v>
      </c>
      <c r="T440" s="110">
        <v>4.3195522076639001</v>
      </c>
      <c r="U440" s="110">
        <v>4.6284464224609945</v>
      </c>
      <c r="V440" s="110">
        <v>0</v>
      </c>
      <c r="W440" s="110">
        <v>0</v>
      </c>
      <c r="DA440" s="60" t="s">
        <v>4463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18.244947692136481</v>
      </c>
      <c r="O442" s="118">
        <f t="shared" si="232"/>
        <v>25.047615911353784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89.240655045495799</v>
      </c>
      <c r="S442" s="118">
        <f t="shared" si="233"/>
        <v>62.566950546314352</v>
      </c>
      <c r="T442" s="118">
        <f t="shared" si="233"/>
        <v>69.613743053056965</v>
      </c>
      <c r="U442" s="118">
        <f t="shared" si="233"/>
        <v>104.02467515670951</v>
      </c>
      <c r="V442" s="118">
        <f t="shared" si="233"/>
        <v>0</v>
      </c>
      <c r="W442" s="118">
        <f t="shared" ref="W442" si="234">W443+W446+W448+W457</f>
        <v>0</v>
      </c>
      <c r="DA442" s="129" t="s">
        <v>4614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5.5230253598357786</v>
      </c>
      <c r="O443" s="123">
        <f t="shared" si="235"/>
        <v>9.9314471678391918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79.066912349540814</v>
      </c>
      <c r="S443" s="123">
        <f t="shared" si="236"/>
        <v>52.745210783661669</v>
      </c>
      <c r="T443" s="123">
        <f t="shared" si="236"/>
        <v>58.847649656371402</v>
      </c>
      <c r="U443" s="123">
        <f t="shared" si="236"/>
        <v>92.739837446349256</v>
      </c>
      <c r="V443" s="123">
        <f t="shared" si="236"/>
        <v>0</v>
      </c>
      <c r="W443" s="123">
        <f t="shared" ref="W443" si="237">SUM(W444:W445)</f>
        <v>0</v>
      </c>
      <c r="DA443" s="130" t="s">
        <v>4615</v>
      </c>
    </row>
    <row r="444" spans="1:105" ht="12" customHeight="1" x14ac:dyDescent="0.25">
      <c r="A444" s="97" t="s">
        <v>74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5.4125858109453517</v>
      </c>
      <c r="O444" s="99">
        <v>9.7331527290136748</v>
      </c>
      <c r="P444" s="99">
        <v>0</v>
      </c>
      <c r="Q444" s="99">
        <v>0</v>
      </c>
      <c r="R444" s="99">
        <v>77.528450949402796</v>
      </c>
      <c r="S444" s="99">
        <v>51.735017182829097</v>
      </c>
      <c r="T444" s="99">
        <v>57.713125652642866</v>
      </c>
      <c r="U444" s="99">
        <v>90.932894866875145</v>
      </c>
      <c r="V444" s="99">
        <v>0</v>
      </c>
      <c r="W444" s="99">
        <v>0</v>
      </c>
      <c r="DA444" s="63" t="s">
        <v>4616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0.1104395488904269</v>
      </c>
      <c r="O445" s="99">
        <v>0.19829443882551659</v>
      </c>
      <c r="P445" s="99">
        <v>0</v>
      </c>
      <c r="Q445" s="99">
        <v>0</v>
      </c>
      <c r="R445" s="99">
        <v>1.5384614001380201</v>
      </c>
      <c r="S445" s="99">
        <v>1.0101936008325709</v>
      </c>
      <c r="T445" s="99">
        <v>1.1345240037285376</v>
      </c>
      <c r="U445" s="99">
        <v>1.8069425794741114</v>
      </c>
      <c r="V445" s="99">
        <v>0</v>
      </c>
      <c r="W445" s="99">
        <v>0</v>
      </c>
      <c r="DA445" s="63" t="s">
        <v>4617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1.5647840583277917</v>
      </c>
      <c r="O446" s="123">
        <f t="shared" si="238"/>
        <v>1.5701299888877409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DA446" s="130" t="s">
        <v>4618</v>
      </c>
    </row>
    <row r="447" spans="1:105" ht="12" customHeight="1" x14ac:dyDescent="0.25">
      <c r="A447" s="97" t="s">
        <v>53</v>
      </c>
      <c r="B447" s="99"/>
      <c r="C447" s="99">
        <f>RES_hhdet_in_tess!C29</f>
        <v>0</v>
      </c>
      <c r="D447" s="99">
        <f>RES_hhdet_in_tess!D29</f>
        <v>0</v>
      </c>
      <c r="E447" s="99">
        <f>RES_hhdet_in_tess!E29</f>
        <v>0</v>
      </c>
      <c r="F447" s="99">
        <f>RES_hhdet_in_tess!F29</f>
        <v>0</v>
      </c>
      <c r="G447" s="99">
        <f>RES_hhdet_in_tess!G29</f>
        <v>0</v>
      </c>
      <c r="H447" s="99">
        <f>RES_hhdet_in_tess!H29</f>
        <v>0</v>
      </c>
      <c r="I447" s="99">
        <f>RES_hhdet_in_tess!I29</f>
        <v>0</v>
      </c>
      <c r="J447" s="99">
        <f>RES_hhdet_in_tess!J29</f>
        <v>0</v>
      </c>
      <c r="K447" s="99">
        <f>RES_hhdet_in_tess!K29</f>
        <v>0</v>
      </c>
      <c r="L447" s="99">
        <f>RES_hhdet_in_tess!L29</f>
        <v>0</v>
      </c>
      <c r="M447" s="99">
        <f>RES_hhdet_in_tess!M29</f>
        <v>0</v>
      </c>
      <c r="N447" s="99">
        <f>RES_hhdet_in_tess!N29</f>
        <v>1.5647840583277917</v>
      </c>
      <c r="O447" s="99">
        <f>RES_hhdet_in_tess!O29</f>
        <v>1.5701299888877409</v>
      </c>
      <c r="P447" s="99">
        <f>RES_hhdet_in_tess!P29</f>
        <v>0</v>
      </c>
      <c r="Q447" s="99">
        <f>RES_hhdet_in_tess!Q29</f>
        <v>0</v>
      </c>
      <c r="R447" s="99">
        <f>RES_hhdet_in_tess!R29</f>
        <v>0</v>
      </c>
      <c r="S447" s="99">
        <f>RES_hhdet_in_tess!S29</f>
        <v>0</v>
      </c>
      <c r="T447" s="99">
        <f>RES_hhdet_in_tess!T29</f>
        <v>0</v>
      </c>
      <c r="U447" s="99">
        <f>RES_hhdet_in_tess!U29</f>
        <v>0</v>
      </c>
      <c r="V447" s="99">
        <f>RES_hhdet_in_tess!V29</f>
        <v>0</v>
      </c>
      <c r="W447" s="99">
        <f>RES_hhdet_in_tess!W29</f>
        <v>0</v>
      </c>
      <c r="DA447" s="63" t="s">
        <v>4619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6.4440465617982925</v>
      </c>
      <c r="O448" s="123">
        <v>8.7658868060440689</v>
      </c>
      <c r="P448" s="123">
        <v>0</v>
      </c>
      <c r="Q448" s="123">
        <v>0</v>
      </c>
      <c r="R448" s="123">
        <v>6.5978309572690241</v>
      </c>
      <c r="S448" s="123">
        <v>6.6787148465796786</v>
      </c>
      <c r="T448" s="123">
        <v>7.0868083254862491</v>
      </c>
      <c r="U448" s="123">
        <v>7.278089485935479</v>
      </c>
      <c r="V448" s="123">
        <v>0</v>
      </c>
      <c r="W448" s="123">
        <v>0</v>
      </c>
      <c r="DA448" s="130" t="s">
        <v>4620</v>
      </c>
    </row>
    <row r="449" spans="1:105" ht="12" customHeight="1" x14ac:dyDescent="0.25">
      <c r="A449" s="97" t="s">
        <v>141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DA449" s="63" t="s">
        <v>4621</v>
      </c>
    </row>
    <row r="450" spans="1:105" ht="12" customHeight="1" x14ac:dyDescent="0.25">
      <c r="A450" s="97" t="s">
        <v>140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4622</v>
      </c>
    </row>
    <row r="451" spans="1:105" ht="12" customHeight="1" x14ac:dyDescent="0.25">
      <c r="A451" s="100" t="s">
        <v>50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4623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4624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6.4425104807159199</v>
      </c>
      <c r="O453" s="102">
        <v>8.7670587157978463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7.278089485935479</v>
      </c>
      <c r="V453" s="102">
        <v>0</v>
      </c>
      <c r="W453" s="102">
        <v>0</v>
      </c>
      <c r="DA453" s="131" t="s">
        <v>4625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6.4454290347724292</v>
      </c>
      <c r="O454" s="105">
        <v>8.7641289414134036</v>
      </c>
      <c r="P454" s="105">
        <v>0</v>
      </c>
      <c r="Q454" s="105">
        <v>0</v>
      </c>
      <c r="R454" s="105">
        <v>6.5978309572690241</v>
      </c>
      <c r="S454" s="105">
        <v>6.6787148465796786</v>
      </c>
      <c r="T454" s="105">
        <v>7.0868083254862491</v>
      </c>
      <c r="U454" s="105">
        <v>0</v>
      </c>
      <c r="V454" s="105">
        <v>0</v>
      </c>
      <c r="W454" s="105">
        <v>0</v>
      </c>
      <c r="DA454" s="132" t="s">
        <v>4626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2.9397034959514046</v>
      </c>
      <c r="O455" s="99">
        <v>4.7195277470182431</v>
      </c>
      <c r="P455" s="99">
        <v>0</v>
      </c>
      <c r="Q455" s="99">
        <v>0</v>
      </c>
      <c r="R455" s="99">
        <v>2.7386051948269108</v>
      </c>
      <c r="S455" s="99">
        <v>2.7779763309871202</v>
      </c>
      <c r="T455" s="99">
        <v>3.370678387665258</v>
      </c>
      <c r="U455" s="99">
        <v>0</v>
      </c>
      <c r="V455" s="99">
        <v>0</v>
      </c>
      <c r="W455" s="99">
        <v>0</v>
      </c>
      <c r="DA455" s="63" t="s">
        <v>4627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3.5057255388210238</v>
      </c>
      <c r="O456" s="99">
        <v>4.0446011943951623</v>
      </c>
      <c r="P456" s="99">
        <v>0</v>
      </c>
      <c r="Q456" s="99">
        <v>0</v>
      </c>
      <c r="R456" s="99">
        <v>3.8592257624421133</v>
      </c>
      <c r="S456" s="99">
        <v>3.9007385155925589</v>
      </c>
      <c r="T456" s="99">
        <v>3.7161299378209911</v>
      </c>
      <c r="U456" s="99">
        <v>0</v>
      </c>
      <c r="V456" s="99">
        <v>0</v>
      </c>
      <c r="W456" s="99">
        <v>0</v>
      </c>
      <c r="DA456" s="63" t="s">
        <v>4628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4.7130917121746183</v>
      </c>
      <c r="O457" s="123">
        <v>4.7801519485827813</v>
      </c>
      <c r="P457" s="123">
        <v>0</v>
      </c>
      <c r="Q457" s="123">
        <v>0</v>
      </c>
      <c r="R457" s="123">
        <v>3.575911738685964</v>
      </c>
      <c r="S457" s="123">
        <v>3.1430249160730011</v>
      </c>
      <c r="T457" s="123">
        <v>3.6792850711993204</v>
      </c>
      <c r="U457" s="123">
        <v>4.0067482244247676</v>
      </c>
      <c r="V457" s="123">
        <v>0</v>
      </c>
      <c r="W457" s="123">
        <v>0</v>
      </c>
      <c r="DA457" s="130" t="s">
        <v>4629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2.7302225631937467</v>
      </c>
      <c r="O458" s="99">
        <v>3.9110700428774807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4630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4.8232511093402222</v>
      </c>
      <c r="O459" s="110">
        <v>4.8767166047722599</v>
      </c>
      <c r="P459" s="110">
        <v>0</v>
      </c>
      <c r="Q459" s="110">
        <v>0</v>
      </c>
      <c r="R459" s="110">
        <v>3.575911738685964</v>
      </c>
      <c r="S459" s="110">
        <v>3.1430249160730011</v>
      </c>
      <c r="T459" s="110">
        <v>3.6792850711993204</v>
      </c>
      <c r="U459" s="110">
        <v>4.0067482244247676</v>
      </c>
      <c r="V459" s="110">
        <v>0</v>
      </c>
      <c r="W459" s="110">
        <v>0</v>
      </c>
      <c r="DA459" s="60" t="s">
        <v>4631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1.9540814988513506</v>
      </c>
      <c r="O461" s="118">
        <f t="shared" si="239"/>
        <v>3.4279178922887348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23.779012088745002</v>
      </c>
      <c r="S461" s="118">
        <f t="shared" si="240"/>
        <v>15.68295201433919</v>
      </c>
      <c r="T461" s="118">
        <f t="shared" si="240"/>
        <v>17.347482247870762</v>
      </c>
      <c r="U461" s="118">
        <f t="shared" si="240"/>
        <v>27.153823312030166</v>
      </c>
      <c r="V461" s="118">
        <f t="shared" si="240"/>
        <v>0</v>
      </c>
      <c r="W461" s="118">
        <f t="shared" ref="W461" si="241">W462+W465+W467+W476</f>
        <v>0</v>
      </c>
      <c r="DA461" s="129" t="s">
        <v>4782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1.9016828979321043</v>
      </c>
      <c r="O462" s="123">
        <f t="shared" si="242"/>
        <v>3.285301044086427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23.779012088745002</v>
      </c>
      <c r="S462" s="123">
        <f t="shared" si="243"/>
        <v>15.68295201433919</v>
      </c>
      <c r="T462" s="123">
        <f t="shared" si="243"/>
        <v>17.347482247870762</v>
      </c>
      <c r="U462" s="123">
        <f t="shared" si="243"/>
        <v>27.153823312030166</v>
      </c>
      <c r="V462" s="123">
        <f t="shared" si="243"/>
        <v>0</v>
      </c>
      <c r="W462" s="123">
        <f t="shared" ref="W462" si="244">SUM(W463:W464)</f>
        <v>0</v>
      </c>
      <c r="DA462" s="130" t="s">
        <v>4783</v>
      </c>
    </row>
    <row r="463" spans="1:105" ht="12" customHeight="1" x14ac:dyDescent="0.25">
      <c r="A463" s="97" t="s">
        <v>74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1.9016828979321043</v>
      </c>
      <c r="O463" s="99">
        <v>3.285301044086427</v>
      </c>
      <c r="P463" s="99">
        <v>0</v>
      </c>
      <c r="Q463" s="99">
        <v>0</v>
      </c>
      <c r="R463" s="99">
        <v>23.779012088745002</v>
      </c>
      <c r="S463" s="99">
        <v>15.68295201433919</v>
      </c>
      <c r="T463" s="99">
        <v>17.347482247870762</v>
      </c>
      <c r="U463" s="99">
        <v>27.153823312030166</v>
      </c>
      <c r="V463" s="99">
        <v>0</v>
      </c>
      <c r="W463" s="99">
        <v>0</v>
      </c>
      <c r="DA463" s="63" t="s">
        <v>4784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4785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4786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4787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4788</v>
      </c>
    </row>
    <row r="468" spans="1:105" ht="12" customHeight="1" x14ac:dyDescent="0.25">
      <c r="A468" s="97" t="s">
        <v>141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4789</v>
      </c>
    </row>
    <row r="469" spans="1:105" ht="12" customHeight="1" x14ac:dyDescent="0.25">
      <c r="A469" s="97" t="s">
        <v>140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4790</v>
      </c>
    </row>
    <row r="470" spans="1:105" ht="12" customHeight="1" x14ac:dyDescent="0.25">
      <c r="A470" s="100" t="s">
        <v>50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4791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4792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4793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4794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4795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4796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5.2398600919246398E-2</v>
      </c>
      <c r="O476" s="123">
        <v>0.14261684820230777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4797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0.99557341746568162</v>
      </c>
      <c r="O477" s="99">
        <v>1.4261684820230778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4798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4799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87604</v>
      </c>
      <c r="C5" s="120">
        <v>88337</v>
      </c>
      <c r="D5" s="120">
        <v>87194</v>
      </c>
      <c r="E5" s="120">
        <v>86126</v>
      </c>
      <c r="F5" s="120">
        <v>85906</v>
      </c>
      <c r="G5" s="120">
        <v>86439</v>
      </c>
      <c r="H5" s="120">
        <v>91553</v>
      </c>
      <c r="I5" s="120">
        <v>91679</v>
      </c>
      <c r="J5" s="120">
        <v>91009</v>
      </c>
      <c r="K5" s="120">
        <v>87699</v>
      </c>
      <c r="L5" s="120">
        <v>83526</v>
      </c>
      <c r="M5" s="120">
        <v>82756</v>
      </c>
      <c r="N5" s="120">
        <v>85122</v>
      </c>
      <c r="O5" s="120">
        <v>85504</v>
      </c>
      <c r="P5" s="120">
        <v>85456</v>
      </c>
      <c r="Q5" s="120">
        <v>85115</v>
      </c>
      <c r="R5" s="120">
        <v>84206</v>
      </c>
      <c r="S5" s="120">
        <v>80764</v>
      </c>
      <c r="T5" s="120">
        <v>79407</v>
      </c>
      <c r="U5" s="120">
        <v>77713</v>
      </c>
      <c r="V5" s="120">
        <v>79878</v>
      </c>
      <c r="W5" s="120">
        <v>83992</v>
      </c>
      <c r="DA5" s="129" t="s">
        <v>337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215</v>
      </c>
      <c r="B7" s="52">
        <v>87604</v>
      </c>
      <c r="C7" s="52">
        <v>88337</v>
      </c>
      <c r="D7" s="52">
        <v>87194</v>
      </c>
      <c r="E7" s="52">
        <v>86126</v>
      </c>
      <c r="F7" s="52">
        <v>85906</v>
      </c>
      <c r="G7" s="52">
        <v>86439</v>
      </c>
      <c r="H7" s="52">
        <v>91553</v>
      </c>
      <c r="I7" s="52">
        <v>91679</v>
      </c>
      <c r="J7" s="52">
        <v>91009</v>
      </c>
      <c r="K7" s="52">
        <v>87699</v>
      </c>
      <c r="L7" s="52">
        <v>83526</v>
      </c>
      <c r="M7" s="52">
        <v>82756</v>
      </c>
      <c r="N7" s="52">
        <v>85122</v>
      </c>
      <c r="O7" s="52">
        <v>85504</v>
      </c>
      <c r="P7" s="52">
        <v>85456</v>
      </c>
      <c r="Q7" s="52">
        <v>85115</v>
      </c>
      <c r="R7" s="52">
        <v>84206</v>
      </c>
      <c r="S7" s="52">
        <v>80764</v>
      </c>
      <c r="T7" s="52">
        <v>79407</v>
      </c>
      <c r="U7" s="52">
        <v>77713</v>
      </c>
      <c r="V7" s="52">
        <v>79878</v>
      </c>
      <c r="W7" s="52">
        <v>83992</v>
      </c>
      <c r="DA7" s="63" t="s">
        <v>1076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8504</v>
      </c>
      <c r="C9" s="52">
        <v>8879</v>
      </c>
      <c r="D9" s="52">
        <v>8957</v>
      </c>
      <c r="E9" s="52">
        <v>9647</v>
      </c>
      <c r="F9" s="52">
        <v>9367</v>
      </c>
      <c r="G9" s="52">
        <v>9357</v>
      </c>
      <c r="H9" s="52">
        <v>11172</v>
      </c>
      <c r="I9" s="52">
        <v>12108</v>
      </c>
      <c r="J9" s="52">
        <v>12796</v>
      </c>
      <c r="K9" s="52">
        <v>13089</v>
      </c>
      <c r="L9" s="52">
        <v>13610</v>
      </c>
      <c r="M9" s="52">
        <v>15042</v>
      </c>
      <c r="N9" s="52">
        <v>16739</v>
      </c>
      <c r="O9" s="52">
        <v>17590</v>
      </c>
      <c r="P9" s="52">
        <v>18152</v>
      </c>
      <c r="Q9" s="52">
        <v>18585</v>
      </c>
      <c r="R9" s="52">
        <v>18618</v>
      </c>
      <c r="S9" s="52">
        <v>18145</v>
      </c>
      <c r="T9" s="52">
        <v>17791</v>
      </c>
      <c r="U9" s="52">
        <v>17073</v>
      </c>
      <c r="V9" s="52">
        <v>19020</v>
      </c>
      <c r="W9" s="52">
        <v>21712</v>
      </c>
      <c r="DA9" s="63" t="s">
        <v>1077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138</v>
      </c>
      <c r="B11" s="52">
        <v>57675</v>
      </c>
      <c r="C11" s="52">
        <v>59012</v>
      </c>
      <c r="D11" s="52">
        <v>60185</v>
      </c>
      <c r="E11" s="52">
        <v>61540</v>
      </c>
      <c r="F11" s="52">
        <v>63367</v>
      </c>
      <c r="G11" s="52">
        <v>66094</v>
      </c>
      <c r="H11" s="52">
        <v>70172</v>
      </c>
      <c r="I11" s="52">
        <v>73151</v>
      </c>
      <c r="J11" s="52">
        <v>74343</v>
      </c>
      <c r="K11" s="52">
        <v>74282</v>
      </c>
      <c r="L11" s="52">
        <v>71889</v>
      </c>
      <c r="M11" s="52">
        <v>70689</v>
      </c>
      <c r="N11" s="52">
        <v>69798</v>
      </c>
      <c r="O11" s="52">
        <v>66425</v>
      </c>
      <c r="P11" s="52">
        <v>64545</v>
      </c>
      <c r="Q11" s="52">
        <v>66788</v>
      </c>
      <c r="R11" s="52">
        <v>67818</v>
      </c>
      <c r="S11" s="52">
        <v>64880</v>
      </c>
      <c r="T11" s="52">
        <v>63631</v>
      </c>
      <c r="U11" s="52">
        <v>62339</v>
      </c>
      <c r="V11" s="52">
        <v>63117</v>
      </c>
      <c r="W11" s="52">
        <v>66934</v>
      </c>
      <c r="DA11" s="63" t="s">
        <v>1078</v>
      </c>
    </row>
    <row r="12" spans="1:105" ht="12" customHeight="1" x14ac:dyDescent="0.25">
      <c r="A12" s="97" t="s">
        <v>137</v>
      </c>
      <c r="B12" s="52">
        <v>0</v>
      </c>
      <c r="C12" s="52">
        <v>4</v>
      </c>
      <c r="D12" s="52">
        <v>16</v>
      </c>
      <c r="E12" s="52">
        <v>28</v>
      </c>
      <c r="F12" s="52">
        <v>41</v>
      </c>
      <c r="G12" s="52">
        <v>60</v>
      </c>
      <c r="H12" s="52">
        <v>98</v>
      </c>
      <c r="I12" s="52">
        <v>146</v>
      </c>
      <c r="J12" s="52">
        <v>204</v>
      </c>
      <c r="K12" s="52">
        <v>347</v>
      </c>
      <c r="L12" s="52">
        <v>372</v>
      </c>
      <c r="M12" s="52">
        <v>394</v>
      </c>
      <c r="N12" s="52">
        <v>603</v>
      </c>
      <c r="O12" s="52">
        <v>583</v>
      </c>
      <c r="P12" s="52">
        <v>554</v>
      </c>
      <c r="Q12" s="52">
        <v>635</v>
      </c>
      <c r="R12" s="52">
        <v>724</v>
      </c>
      <c r="S12" s="52">
        <v>687</v>
      </c>
      <c r="T12" s="52">
        <v>642</v>
      </c>
      <c r="U12" s="52">
        <v>588</v>
      </c>
      <c r="V12" s="52">
        <v>704</v>
      </c>
      <c r="W12" s="52">
        <v>819</v>
      </c>
      <c r="DA12" s="63" t="s">
        <v>1079</v>
      </c>
    </row>
    <row r="13" spans="1:105" ht="12" customHeight="1" x14ac:dyDescent="0.25">
      <c r="A13" s="97" t="s">
        <v>122</v>
      </c>
      <c r="B13" s="52">
        <v>29922</v>
      </c>
      <c r="C13" s="52">
        <v>29089</v>
      </c>
      <c r="D13" s="52">
        <v>26325</v>
      </c>
      <c r="E13" s="52">
        <v>23515</v>
      </c>
      <c r="F13" s="52">
        <v>21125</v>
      </c>
      <c r="G13" s="52">
        <v>18496</v>
      </c>
      <c r="H13" s="52">
        <v>18706</v>
      </c>
      <c r="I13" s="52">
        <v>15661</v>
      </c>
      <c r="J13" s="52">
        <v>13312</v>
      </c>
      <c r="K13" s="52">
        <v>10385</v>
      </c>
      <c r="L13" s="52">
        <v>8841</v>
      </c>
      <c r="M13" s="52">
        <v>8199</v>
      </c>
      <c r="N13" s="52">
        <v>8546</v>
      </c>
      <c r="O13" s="52">
        <v>10050</v>
      </c>
      <c r="P13" s="52">
        <v>11141</v>
      </c>
      <c r="Q13" s="52">
        <v>9831</v>
      </c>
      <c r="R13" s="52">
        <v>8753</v>
      </c>
      <c r="S13" s="52">
        <v>8079</v>
      </c>
      <c r="T13" s="52">
        <v>6933</v>
      </c>
      <c r="U13" s="52">
        <v>8087</v>
      </c>
      <c r="V13" s="52">
        <v>5733</v>
      </c>
      <c r="W13" s="52">
        <v>4771</v>
      </c>
      <c r="DA13" s="63" t="s">
        <v>1080</v>
      </c>
    </row>
    <row r="14" spans="1:105" ht="12" customHeight="1" x14ac:dyDescent="0.25">
      <c r="A14" s="97" t="s">
        <v>121</v>
      </c>
      <c r="B14" s="52">
        <v>7</v>
      </c>
      <c r="C14" s="52">
        <v>232</v>
      </c>
      <c r="D14" s="52">
        <v>668</v>
      </c>
      <c r="E14" s="52">
        <v>1043</v>
      </c>
      <c r="F14" s="52">
        <v>1373</v>
      </c>
      <c r="G14" s="52">
        <v>1789</v>
      </c>
      <c r="H14" s="52">
        <v>2577</v>
      </c>
      <c r="I14" s="52">
        <v>2721</v>
      </c>
      <c r="J14" s="52">
        <v>3150</v>
      </c>
      <c r="K14" s="52">
        <v>2685</v>
      </c>
      <c r="L14" s="52">
        <v>2424</v>
      </c>
      <c r="M14" s="52">
        <v>3474</v>
      </c>
      <c r="N14" s="52">
        <v>6175</v>
      </c>
      <c r="O14" s="52">
        <v>8446</v>
      </c>
      <c r="P14" s="52">
        <v>9216</v>
      </c>
      <c r="Q14" s="52">
        <v>7861</v>
      </c>
      <c r="R14" s="52">
        <v>6911</v>
      </c>
      <c r="S14" s="52">
        <v>7118</v>
      </c>
      <c r="T14" s="52">
        <v>8201</v>
      </c>
      <c r="U14" s="52">
        <v>6699</v>
      </c>
      <c r="V14" s="52">
        <v>10324</v>
      </c>
      <c r="W14" s="52">
        <v>11468</v>
      </c>
      <c r="DA14" s="63" t="s">
        <v>1081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34900</v>
      </c>
      <c r="C16" s="52">
        <v>30344</v>
      </c>
      <c r="D16" s="52">
        <v>19440</v>
      </c>
      <c r="E16" s="52">
        <v>14365</v>
      </c>
      <c r="F16" s="52">
        <v>14776</v>
      </c>
      <c r="G16" s="52">
        <v>16915</v>
      </c>
      <c r="H16" s="52">
        <v>16906</v>
      </c>
      <c r="I16" s="52">
        <v>13366</v>
      </c>
      <c r="J16" s="52">
        <v>12787</v>
      </c>
      <c r="K16" s="52">
        <v>14275</v>
      </c>
      <c r="L16" s="52">
        <v>13263</v>
      </c>
      <c r="M16" s="52">
        <v>9071</v>
      </c>
      <c r="N16" s="52">
        <v>5412</v>
      </c>
      <c r="O16" s="52">
        <v>4142</v>
      </c>
      <c r="P16" s="52">
        <v>4030</v>
      </c>
      <c r="Q16" s="52">
        <v>4097</v>
      </c>
      <c r="R16" s="52">
        <v>4201</v>
      </c>
      <c r="S16" s="52">
        <v>4227</v>
      </c>
      <c r="T16" s="52">
        <v>4843</v>
      </c>
      <c r="U16" s="52">
        <v>5528</v>
      </c>
      <c r="V16" s="52">
        <v>6250</v>
      </c>
      <c r="W16" s="52">
        <v>5140</v>
      </c>
      <c r="DA16" s="63" t="s">
        <v>1082</v>
      </c>
    </row>
    <row r="17" spans="1:105" ht="12" customHeight="1" x14ac:dyDescent="0.25">
      <c r="A17" s="109" t="s">
        <v>120</v>
      </c>
      <c r="B17" s="36">
        <v>52704</v>
      </c>
      <c r="C17" s="36">
        <v>57993</v>
      </c>
      <c r="D17" s="36">
        <v>67754</v>
      </c>
      <c r="E17" s="36">
        <v>71761</v>
      </c>
      <c r="F17" s="36">
        <v>71130</v>
      </c>
      <c r="G17" s="36">
        <v>69524</v>
      </c>
      <c r="H17" s="36">
        <v>74647</v>
      </c>
      <c r="I17" s="36">
        <v>78313</v>
      </c>
      <c r="J17" s="36">
        <v>78222</v>
      </c>
      <c r="K17" s="36">
        <v>73424</v>
      </c>
      <c r="L17" s="36">
        <v>70263</v>
      </c>
      <c r="M17" s="36">
        <v>73685</v>
      </c>
      <c r="N17" s="36">
        <v>79710</v>
      </c>
      <c r="O17" s="36">
        <v>81362</v>
      </c>
      <c r="P17" s="36">
        <v>81426</v>
      </c>
      <c r="Q17" s="36">
        <v>81018</v>
      </c>
      <c r="R17" s="36">
        <v>80005</v>
      </c>
      <c r="S17" s="36">
        <v>76537</v>
      </c>
      <c r="T17" s="36">
        <v>74564</v>
      </c>
      <c r="U17" s="36">
        <v>72185</v>
      </c>
      <c r="V17" s="36">
        <v>73628</v>
      </c>
      <c r="W17" s="36">
        <v>78852</v>
      </c>
      <c r="DA17" s="60" t="s">
        <v>1083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1156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215</v>
      </c>
      <c r="B21" s="52"/>
      <c r="C21" s="52">
        <v>6844</v>
      </c>
      <c r="D21" s="52">
        <v>6846</v>
      </c>
      <c r="E21" s="52">
        <v>6859</v>
      </c>
      <c r="F21" s="52">
        <v>6890</v>
      </c>
      <c r="G21" s="52">
        <v>6950</v>
      </c>
      <c r="H21" s="52">
        <v>7048</v>
      </c>
      <c r="I21" s="52">
        <v>7195</v>
      </c>
      <c r="J21" s="52">
        <v>7412</v>
      </c>
      <c r="K21" s="52">
        <v>7697</v>
      </c>
      <c r="L21" s="52">
        <v>8077</v>
      </c>
      <c r="M21" s="52">
        <v>8545</v>
      </c>
      <c r="N21" s="52">
        <v>9117</v>
      </c>
      <c r="O21" s="52">
        <v>8427</v>
      </c>
      <c r="P21" s="52">
        <v>3766</v>
      </c>
      <c r="Q21" s="52">
        <v>4708</v>
      </c>
      <c r="R21" s="52">
        <v>5808</v>
      </c>
      <c r="S21" s="52">
        <v>7050</v>
      </c>
      <c r="T21" s="52">
        <v>6936</v>
      </c>
      <c r="U21" s="52">
        <v>7187</v>
      </c>
      <c r="V21" s="52">
        <v>7443</v>
      </c>
      <c r="W21" s="52">
        <v>7520</v>
      </c>
      <c r="DA21" s="63" t="s">
        <v>1157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1329</v>
      </c>
      <c r="D23" s="52">
        <v>1331</v>
      </c>
      <c r="E23" s="52">
        <v>1354</v>
      </c>
      <c r="F23" s="52">
        <v>1417</v>
      </c>
      <c r="G23" s="52">
        <v>1533</v>
      </c>
      <c r="H23" s="52">
        <v>1727</v>
      </c>
      <c r="I23" s="52">
        <v>1220</v>
      </c>
      <c r="J23" s="52">
        <v>1106</v>
      </c>
      <c r="K23" s="52">
        <v>1688</v>
      </c>
      <c r="L23" s="52">
        <v>1720</v>
      </c>
      <c r="M23" s="52">
        <v>1902</v>
      </c>
      <c r="N23" s="52">
        <v>2566</v>
      </c>
      <c r="O23" s="52">
        <v>3092</v>
      </c>
      <c r="P23" s="52">
        <v>2345</v>
      </c>
      <c r="Q23" s="52">
        <v>1791</v>
      </c>
      <c r="R23" s="52">
        <v>1916</v>
      </c>
      <c r="S23" s="52">
        <v>2491</v>
      </c>
      <c r="T23" s="52">
        <v>3118</v>
      </c>
      <c r="U23" s="52">
        <v>3443</v>
      </c>
      <c r="V23" s="52">
        <v>3359</v>
      </c>
      <c r="W23" s="52">
        <v>3040</v>
      </c>
      <c r="DA23" s="63" t="s">
        <v>1158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138</v>
      </c>
      <c r="B25" s="52"/>
      <c r="C25" s="52">
        <v>4506</v>
      </c>
      <c r="D25" s="52">
        <v>4508</v>
      </c>
      <c r="E25" s="52">
        <v>4518</v>
      </c>
      <c r="F25" s="52">
        <v>4542</v>
      </c>
      <c r="G25" s="52">
        <v>4596</v>
      </c>
      <c r="H25" s="52">
        <v>4685</v>
      </c>
      <c r="I25" s="52">
        <v>5160</v>
      </c>
      <c r="J25" s="52">
        <v>7151</v>
      </c>
      <c r="K25" s="52">
        <v>7317</v>
      </c>
      <c r="L25" s="52">
        <v>7831</v>
      </c>
      <c r="M25" s="52">
        <v>8199</v>
      </c>
      <c r="N25" s="52">
        <v>8748</v>
      </c>
      <c r="O25" s="52">
        <v>8183</v>
      </c>
      <c r="P25" s="52">
        <v>3806</v>
      </c>
      <c r="Q25" s="52">
        <v>4225</v>
      </c>
      <c r="R25" s="52">
        <v>5471</v>
      </c>
      <c r="S25" s="52">
        <v>6901</v>
      </c>
      <c r="T25" s="52">
        <v>6268</v>
      </c>
      <c r="U25" s="52">
        <v>6413</v>
      </c>
      <c r="V25" s="52">
        <v>6425</v>
      </c>
      <c r="W25" s="52">
        <v>6514</v>
      </c>
      <c r="DA25" s="63" t="s">
        <v>1159</v>
      </c>
    </row>
    <row r="26" spans="1:105" ht="12" customHeight="1" x14ac:dyDescent="0.25">
      <c r="A26" s="97" t="s">
        <v>137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1</v>
      </c>
      <c r="K26" s="52">
        <v>5</v>
      </c>
      <c r="L26" s="52">
        <v>6</v>
      </c>
      <c r="M26" s="52">
        <v>12</v>
      </c>
      <c r="N26" s="52">
        <v>17</v>
      </c>
      <c r="O26" s="52">
        <v>20</v>
      </c>
      <c r="P26" s="52">
        <v>29</v>
      </c>
      <c r="Q26" s="52">
        <v>16</v>
      </c>
      <c r="R26" s="52">
        <v>32</v>
      </c>
      <c r="S26" s="52">
        <v>37</v>
      </c>
      <c r="T26" s="52">
        <v>45</v>
      </c>
      <c r="U26" s="52">
        <v>54</v>
      </c>
      <c r="V26" s="52">
        <v>56</v>
      </c>
      <c r="W26" s="52">
        <v>71</v>
      </c>
      <c r="DA26" s="63" t="s">
        <v>1160</v>
      </c>
    </row>
    <row r="27" spans="1:105" ht="12" customHeight="1" x14ac:dyDescent="0.25">
      <c r="A27" s="97" t="s">
        <v>122</v>
      </c>
      <c r="B27" s="52"/>
      <c r="C27" s="52">
        <v>4675</v>
      </c>
      <c r="D27" s="52">
        <v>4684</v>
      </c>
      <c r="E27" s="52">
        <v>4730</v>
      </c>
      <c r="F27" s="52">
        <v>4847</v>
      </c>
      <c r="G27" s="52">
        <v>5057</v>
      </c>
      <c r="H27" s="52">
        <v>5381</v>
      </c>
      <c r="I27" s="52">
        <v>3056</v>
      </c>
      <c r="J27" s="52">
        <v>2349</v>
      </c>
      <c r="K27" s="52">
        <v>2927</v>
      </c>
      <c r="L27" s="52">
        <v>1591</v>
      </c>
      <c r="M27" s="52">
        <v>2346</v>
      </c>
      <c r="N27" s="52">
        <v>2409</v>
      </c>
      <c r="O27" s="52">
        <v>2222</v>
      </c>
      <c r="P27" s="52">
        <v>1966</v>
      </c>
      <c r="Q27" s="52">
        <v>1310</v>
      </c>
      <c r="R27" s="52">
        <v>1078</v>
      </c>
      <c r="S27" s="52">
        <v>674</v>
      </c>
      <c r="T27" s="52">
        <v>1187</v>
      </c>
      <c r="U27" s="52">
        <v>1713</v>
      </c>
      <c r="V27" s="52">
        <v>2354</v>
      </c>
      <c r="W27" s="52">
        <v>1977</v>
      </c>
      <c r="DA27" s="63" t="s">
        <v>1161</v>
      </c>
    </row>
    <row r="28" spans="1:105" ht="12" customHeight="1" x14ac:dyDescent="0.25">
      <c r="A28" s="97" t="s">
        <v>121</v>
      </c>
      <c r="B28" s="52"/>
      <c r="C28" s="52">
        <v>1</v>
      </c>
      <c r="D28" s="52">
        <v>1</v>
      </c>
      <c r="E28" s="52">
        <v>5</v>
      </c>
      <c r="F28" s="52">
        <v>15</v>
      </c>
      <c r="G28" s="52">
        <v>41</v>
      </c>
      <c r="H28" s="52">
        <v>79</v>
      </c>
      <c r="I28" s="52">
        <v>141</v>
      </c>
      <c r="J28" s="52">
        <v>278</v>
      </c>
      <c r="K28" s="52">
        <v>465</v>
      </c>
      <c r="L28" s="52">
        <v>288</v>
      </c>
      <c r="M28" s="52">
        <v>446</v>
      </c>
      <c r="N28" s="52">
        <v>469</v>
      </c>
      <c r="O28" s="52">
        <v>531</v>
      </c>
      <c r="P28" s="52">
        <v>902</v>
      </c>
      <c r="Q28" s="52">
        <v>1356</v>
      </c>
      <c r="R28" s="52">
        <v>951</v>
      </c>
      <c r="S28" s="52">
        <v>584</v>
      </c>
      <c r="T28" s="52">
        <v>1031</v>
      </c>
      <c r="U28" s="52">
        <v>1502</v>
      </c>
      <c r="V28" s="52">
        <v>2076</v>
      </c>
      <c r="W28" s="52">
        <v>1451</v>
      </c>
      <c r="DA28" s="63" t="s">
        <v>1162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5453</v>
      </c>
      <c r="D30" s="52">
        <v>10913</v>
      </c>
      <c r="E30" s="52">
        <v>5079</v>
      </c>
      <c r="F30" s="52">
        <v>745</v>
      </c>
      <c r="G30" s="52">
        <v>5457</v>
      </c>
      <c r="H30" s="52">
        <v>5482</v>
      </c>
      <c r="I30" s="52">
        <v>3540</v>
      </c>
      <c r="J30" s="52">
        <v>861</v>
      </c>
      <c r="K30" s="52">
        <v>525</v>
      </c>
      <c r="L30" s="52">
        <v>1069</v>
      </c>
      <c r="M30" s="52">
        <v>4428</v>
      </c>
      <c r="N30" s="52">
        <v>4248</v>
      </c>
      <c r="O30" s="52">
        <v>2250</v>
      </c>
      <c r="P30" s="52">
        <v>1115</v>
      </c>
      <c r="Q30" s="52">
        <v>101</v>
      </c>
      <c r="R30" s="52">
        <v>651</v>
      </c>
      <c r="S30" s="52">
        <v>910</v>
      </c>
      <c r="T30" s="52">
        <v>399</v>
      </c>
      <c r="U30" s="52">
        <v>587</v>
      </c>
      <c r="V30" s="52">
        <v>790</v>
      </c>
      <c r="W30" s="52">
        <v>1138</v>
      </c>
      <c r="DA30" s="63" t="s">
        <v>1163</v>
      </c>
    </row>
    <row r="31" spans="1:105" ht="12" customHeight="1" x14ac:dyDescent="0.25">
      <c r="A31" s="109" t="s">
        <v>120</v>
      </c>
      <c r="B31" s="36"/>
      <c r="C31" s="36">
        <v>8235</v>
      </c>
      <c r="D31" s="36">
        <v>8262</v>
      </c>
      <c r="E31" s="36">
        <v>8454</v>
      </c>
      <c r="F31" s="36">
        <v>9008</v>
      </c>
      <c r="G31" s="36">
        <v>10066</v>
      </c>
      <c r="H31" s="36">
        <v>11743</v>
      </c>
      <c r="I31" s="36">
        <v>9205</v>
      </c>
      <c r="J31" s="36">
        <v>10583</v>
      </c>
      <c r="K31" s="36">
        <v>12987</v>
      </c>
      <c r="L31" s="36">
        <v>12899</v>
      </c>
      <c r="M31" s="36">
        <v>11758</v>
      </c>
      <c r="N31" s="36">
        <v>12448</v>
      </c>
      <c r="O31" s="36">
        <v>12841</v>
      </c>
      <c r="P31" s="36">
        <v>10449</v>
      </c>
      <c r="Q31" s="36">
        <v>10653</v>
      </c>
      <c r="R31" s="36">
        <v>11125</v>
      </c>
      <c r="S31" s="36">
        <v>12145</v>
      </c>
      <c r="T31" s="36">
        <v>13484</v>
      </c>
      <c r="U31" s="36">
        <v>14804</v>
      </c>
      <c r="V31" s="36">
        <v>14421</v>
      </c>
      <c r="W31" s="36">
        <v>12298</v>
      </c>
      <c r="DA31" s="60" t="s">
        <v>1164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1243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215</v>
      </c>
      <c r="B35" s="52"/>
      <c r="C35" s="52">
        <v>7577</v>
      </c>
      <c r="D35" s="52">
        <v>5703</v>
      </c>
      <c r="E35" s="52">
        <v>5791</v>
      </c>
      <c r="F35" s="52">
        <v>6670</v>
      </c>
      <c r="G35" s="52">
        <v>7483</v>
      </c>
      <c r="H35" s="52">
        <v>12162</v>
      </c>
      <c r="I35" s="52">
        <v>7321</v>
      </c>
      <c r="J35" s="52">
        <v>6742</v>
      </c>
      <c r="K35" s="52">
        <v>4387</v>
      </c>
      <c r="L35" s="52">
        <v>3904</v>
      </c>
      <c r="M35" s="52">
        <v>7775</v>
      </c>
      <c r="N35" s="52">
        <v>11483</v>
      </c>
      <c r="O35" s="52">
        <v>8809</v>
      </c>
      <c r="P35" s="52">
        <v>3718</v>
      </c>
      <c r="Q35" s="52">
        <v>4367</v>
      </c>
      <c r="R35" s="52">
        <v>4899</v>
      </c>
      <c r="S35" s="52">
        <v>3608</v>
      </c>
      <c r="T35" s="52">
        <v>5579</v>
      </c>
      <c r="U35" s="52">
        <v>5493</v>
      </c>
      <c r="V35" s="52">
        <v>9608</v>
      </c>
      <c r="W35" s="52">
        <v>11634</v>
      </c>
      <c r="DA35" s="63" t="s">
        <v>1244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1704</v>
      </c>
      <c r="D37" s="52">
        <v>1409</v>
      </c>
      <c r="E37" s="52">
        <v>2044</v>
      </c>
      <c r="F37" s="52">
        <v>1137</v>
      </c>
      <c r="G37" s="52">
        <v>1523</v>
      </c>
      <c r="H37" s="52">
        <v>3542</v>
      </c>
      <c r="I37" s="52">
        <v>2156</v>
      </c>
      <c r="J37" s="52">
        <v>1794</v>
      </c>
      <c r="K37" s="52">
        <v>1981</v>
      </c>
      <c r="L37" s="52">
        <v>2241</v>
      </c>
      <c r="M37" s="52">
        <v>3334</v>
      </c>
      <c r="N37" s="52">
        <v>4263</v>
      </c>
      <c r="O37" s="52">
        <v>3943</v>
      </c>
      <c r="P37" s="52">
        <v>2907</v>
      </c>
      <c r="Q37" s="52">
        <v>2224</v>
      </c>
      <c r="R37" s="52">
        <v>1949</v>
      </c>
      <c r="S37" s="52">
        <v>2018</v>
      </c>
      <c r="T37" s="52">
        <v>2764</v>
      </c>
      <c r="U37" s="52">
        <v>2725</v>
      </c>
      <c r="V37" s="52">
        <v>5306</v>
      </c>
      <c r="W37" s="52">
        <v>5732</v>
      </c>
      <c r="DA37" s="63" t="s">
        <v>1245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138</v>
      </c>
      <c r="B39" s="52"/>
      <c r="C39" s="52">
        <v>5843</v>
      </c>
      <c r="D39" s="52">
        <v>5681</v>
      </c>
      <c r="E39" s="52">
        <v>5873</v>
      </c>
      <c r="F39" s="52">
        <v>6369</v>
      </c>
      <c r="G39" s="52">
        <v>7323</v>
      </c>
      <c r="H39" s="52">
        <v>8763</v>
      </c>
      <c r="I39" s="52">
        <v>8139</v>
      </c>
      <c r="J39" s="52">
        <v>8343</v>
      </c>
      <c r="K39" s="52">
        <v>7256</v>
      </c>
      <c r="L39" s="52">
        <v>5438</v>
      </c>
      <c r="M39" s="52">
        <v>6999</v>
      </c>
      <c r="N39" s="52">
        <v>7857</v>
      </c>
      <c r="O39" s="52">
        <v>4810</v>
      </c>
      <c r="P39" s="52">
        <v>1926</v>
      </c>
      <c r="Q39" s="52">
        <v>6468</v>
      </c>
      <c r="R39" s="52">
        <v>6501</v>
      </c>
      <c r="S39" s="52">
        <v>3963</v>
      </c>
      <c r="T39" s="52">
        <v>5019</v>
      </c>
      <c r="U39" s="52">
        <v>5121</v>
      </c>
      <c r="V39" s="52">
        <v>7203</v>
      </c>
      <c r="W39" s="52">
        <v>10331</v>
      </c>
      <c r="DA39" s="63" t="s">
        <v>1246</v>
      </c>
    </row>
    <row r="40" spans="1:105" ht="12" customHeight="1" x14ac:dyDescent="0.25">
      <c r="A40" s="97" t="s">
        <v>137</v>
      </c>
      <c r="B40" s="52"/>
      <c r="C40" s="52">
        <v>4</v>
      </c>
      <c r="D40" s="52">
        <v>12</v>
      </c>
      <c r="E40" s="52">
        <v>12</v>
      </c>
      <c r="F40" s="52">
        <v>13</v>
      </c>
      <c r="G40" s="52">
        <v>19</v>
      </c>
      <c r="H40" s="52">
        <v>38</v>
      </c>
      <c r="I40" s="52">
        <v>48</v>
      </c>
      <c r="J40" s="52">
        <v>59</v>
      </c>
      <c r="K40" s="52">
        <v>148</v>
      </c>
      <c r="L40" s="52">
        <v>31</v>
      </c>
      <c r="M40" s="52">
        <v>34</v>
      </c>
      <c r="N40" s="52">
        <v>226</v>
      </c>
      <c r="O40" s="52">
        <v>0</v>
      </c>
      <c r="P40" s="52">
        <v>0</v>
      </c>
      <c r="Q40" s="52">
        <v>97</v>
      </c>
      <c r="R40" s="52">
        <v>121</v>
      </c>
      <c r="S40" s="52">
        <v>0</v>
      </c>
      <c r="T40" s="52">
        <v>0</v>
      </c>
      <c r="U40" s="52">
        <v>0</v>
      </c>
      <c r="V40" s="52">
        <v>172</v>
      </c>
      <c r="W40" s="52">
        <v>186</v>
      </c>
      <c r="DA40" s="63" t="s">
        <v>1247</v>
      </c>
    </row>
    <row r="41" spans="1:105" ht="12" customHeight="1" x14ac:dyDescent="0.25">
      <c r="A41" s="97" t="s">
        <v>122</v>
      </c>
      <c r="B41" s="52"/>
      <c r="C41" s="52">
        <v>3842</v>
      </c>
      <c r="D41" s="52">
        <v>1920</v>
      </c>
      <c r="E41" s="52">
        <v>1920</v>
      </c>
      <c r="F41" s="52">
        <v>2457</v>
      </c>
      <c r="G41" s="52">
        <v>2428</v>
      </c>
      <c r="H41" s="52">
        <v>5591</v>
      </c>
      <c r="I41" s="52">
        <v>11</v>
      </c>
      <c r="J41" s="52">
        <v>0</v>
      </c>
      <c r="K41" s="52">
        <v>0</v>
      </c>
      <c r="L41" s="52">
        <v>47</v>
      </c>
      <c r="M41" s="52">
        <v>1704</v>
      </c>
      <c r="N41" s="52">
        <v>2756</v>
      </c>
      <c r="O41" s="52">
        <v>3726</v>
      </c>
      <c r="P41" s="52">
        <v>3057</v>
      </c>
      <c r="Q41" s="52">
        <v>0</v>
      </c>
      <c r="R41" s="52">
        <v>0</v>
      </c>
      <c r="S41" s="52">
        <v>0</v>
      </c>
      <c r="T41" s="52">
        <v>41</v>
      </c>
      <c r="U41" s="52">
        <v>2867</v>
      </c>
      <c r="V41" s="52">
        <v>0</v>
      </c>
      <c r="W41" s="52">
        <v>1015</v>
      </c>
      <c r="DA41" s="63" t="s">
        <v>1248</v>
      </c>
    </row>
    <row r="42" spans="1:105" ht="12" customHeight="1" x14ac:dyDescent="0.25">
      <c r="A42" s="97" t="s">
        <v>121</v>
      </c>
      <c r="B42" s="52"/>
      <c r="C42" s="52">
        <v>226</v>
      </c>
      <c r="D42" s="52">
        <v>437</v>
      </c>
      <c r="E42" s="52">
        <v>380</v>
      </c>
      <c r="F42" s="52">
        <v>345</v>
      </c>
      <c r="G42" s="52">
        <v>457</v>
      </c>
      <c r="H42" s="52">
        <v>867</v>
      </c>
      <c r="I42" s="52">
        <v>285</v>
      </c>
      <c r="J42" s="52">
        <v>707</v>
      </c>
      <c r="K42" s="52">
        <v>0</v>
      </c>
      <c r="L42" s="52">
        <v>27</v>
      </c>
      <c r="M42" s="52">
        <v>1496</v>
      </c>
      <c r="N42" s="52">
        <v>3170</v>
      </c>
      <c r="O42" s="52">
        <v>2802</v>
      </c>
      <c r="P42" s="52">
        <v>1672</v>
      </c>
      <c r="Q42" s="52">
        <v>1</v>
      </c>
      <c r="R42" s="52">
        <v>1</v>
      </c>
      <c r="S42" s="52">
        <v>791</v>
      </c>
      <c r="T42" s="52">
        <v>2114</v>
      </c>
      <c r="U42" s="52">
        <v>0</v>
      </c>
      <c r="V42" s="52">
        <v>5701</v>
      </c>
      <c r="W42" s="52">
        <v>2595</v>
      </c>
      <c r="DA42" s="63" t="s">
        <v>1249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897</v>
      </c>
      <c r="D44" s="52">
        <v>9</v>
      </c>
      <c r="E44" s="52">
        <v>4</v>
      </c>
      <c r="F44" s="52">
        <v>1156</v>
      </c>
      <c r="G44" s="52">
        <v>7596</v>
      </c>
      <c r="H44" s="52">
        <v>5473</v>
      </c>
      <c r="I44" s="52">
        <v>0</v>
      </c>
      <c r="J44" s="52">
        <v>282</v>
      </c>
      <c r="K44" s="52">
        <v>2013</v>
      </c>
      <c r="L44" s="52">
        <v>57</v>
      </c>
      <c r="M44" s="52">
        <v>236</v>
      </c>
      <c r="N44" s="52">
        <v>589</v>
      </c>
      <c r="O44" s="52">
        <v>980</v>
      </c>
      <c r="P44" s="52">
        <v>1003</v>
      </c>
      <c r="Q44" s="52">
        <v>168</v>
      </c>
      <c r="R44" s="52">
        <v>755</v>
      </c>
      <c r="S44" s="52">
        <v>936</v>
      </c>
      <c r="T44" s="52">
        <v>1015</v>
      </c>
      <c r="U44" s="52">
        <v>1272</v>
      </c>
      <c r="V44" s="52">
        <v>1512</v>
      </c>
      <c r="W44" s="52">
        <v>28</v>
      </c>
      <c r="DA44" s="63" t="s">
        <v>1250</v>
      </c>
    </row>
    <row r="45" spans="1:105" ht="12" customHeight="1" x14ac:dyDescent="0.25">
      <c r="A45" s="109" t="s">
        <v>120</v>
      </c>
      <c r="B45" s="36"/>
      <c r="C45" s="36">
        <v>13524</v>
      </c>
      <c r="D45" s="36">
        <v>18023</v>
      </c>
      <c r="E45" s="36">
        <v>12461</v>
      </c>
      <c r="F45" s="36">
        <v>8377</v>
      </c>
      <c r="G45" s="36">
        <v>8460</v>
      </c>
      <c r="H45" s="36">
        <v>16866</v>
      </c>
      <c r="I45" s="36">
        <v>12871</v>
      </c>
      <c r="J45" s="36">
        <v>10492</v>
      </c>
      <c r="K45" s="36">
        <v>8189</v>
      </c>
      <c r="L45" s="36">
        <v>9738</v>
      </c>
      <c r="M45" s="36">
        <v>15180</v>
      </c>
      <c r="N45" s="36">
        <v>18473</v>
      </c>
      <c r="O45" s="36">
        <v>14493</v>
      </c>
      <c r="P45" s="36">
        <v>10513</v>
      </c>
      <c r="Q45" s="36">
        <v>10245</v>
      </c>
      <c r="R45" s="36">
        <v>10112</v>
      </c>
      <c r="S45" s="36">
        <v>8677</v>
      </c>
      <c r="T45" s="36">
        <v>11511</v>
      </c>
      <c r="U45" s="36">
        <v>12425</v>
      </c>
      <c r="V45" s="36">
        <v>15864</v>
      </c>
      <c r="W45" s="36">
        <v>17522</v>
      </c>
      <c r="DA45" s="60" t="s">
        <v>1251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215</v>
      </c>
      <c r="B49" s="52"/>
      <c r="C49" s="52">
        <v>2852</v>
      </c>
      <c r="D49" s="52">
        <v>2138</v>
      </c>
      <c r="E49" s="52">
        <v>2129</v>
      </c>
      <c r="F49" s="52">
        <v>2518</v>
      </c>
      <c r="G49" s="52">
        <v>2870</v>
      </c>
      <c r="H49" s="52">
        <v>5894</v>
      </c>
      <c r="I49" s="52">
        <v>2716</v>
      </c>
      <c r="J49" s="52">
        <v>2666</v>
      </c>
      <c r="K49" s="52">
        <v>1771</v>
      </c>
      <c r="L49" s="52">
        <v>1131</v>
      </c>
      <c r="M49" s="52">
        <v>2873</v>
      </c>
      <c r="N49" s="52">
        <v>5666</v>
      </c>
      <c r="O49" s="52">
        <v>3361</v>
      </c>
      <c r="P49" s="52">
        <v>2825</v>
      </c>
      <c r="Q49" s="52">
        <v>2487</v>
      </c>
      <c r="R49" s="52">
        <v>2940</v>
      </c>
      <c r="S49" s="52">
        <v>1854</v>
      </c>
      <c r="T49" s="52">
        <v>2896</v>
      </c>
      <c r="U49" s="52">
        <v>2465</v>
      </c>
      <c r="V49" s="52">
        <v>5112</v>
      </c>
      <c r="W49" s="52">
        <v>4877</v>
      </c>
      <c r="DA49" s="63" t="s">
        <v>1331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205</v>
      </c>
      <c r="D51" s="52">
        <v>9</v>
      </c>
      <c r="E51" s="52">
        <v>550</v>
      </c>
      <c r="F51" s="52">
        <v>11</v>
      </c>
      <c r="G51" s="52">
        <v>73</v>
      </c>
      <c r="H51" s="52">
        <v>1488</v>
      </c>
      <c r="I51" s="52">
        <v>369</v>
      </c>
      <c r="J51" s="52">
        <v>300</v>
      </c>
      <c r="K51" s="52">
        <v>237</v>
      </c>
      <c r="L51" s="52">
        <v>672</v>
      </c>
      <c r="M51" s="52">
        <v>1368</v>
      </c>
      <c r="N51" s="52">
        <v>1151</v>
      </c>
      <c r="O51" s="52">
        <v>641</v>
      </c>
      <c r="P51" s="52">
        <v>334</v>
      </c>
      <c r="Q51" s="52">
        <v>736</v>
      </c>
      <c r="R51" s="52">
        <v>453</v>
      </c>
      <c r="S51" s="52">
        <v>217</v>
      </c>
      <c r="T51" s="52">
        <v>722</v>
      </c>
      <c r="U51" s="52">
        <v>345</v>
      </c>
      <c r="V51" s="52">
        <v>1845</v>
      </c>
      <c r="W51" s="52">
        <v>1413</v>
      </c>
      <c r="DA51" s="63" t="s">
        <v>1332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138</v>
      </c>
      <c r="B53" s="52"/>
      <c r="C53" s="52">
        <v>1320</v>
      </c>
      <c r="D53" s="52">
        <v>1251</v>
      </c>
      <c r="E53" s="52">
        <v>1280</v>
      </c>
      <c r="F53" s="52">
        <v>1457</v>
      </c>
      <c r="G53" s="52">
        <v>1759</v>
      </c>
      <c r="H53" s="52">
        <v>2752</v>
      </c>
      <c r="I53" s="52">
        <v>2590</v>
      </c>
      <c r="J53" s="52">
        <v>2382</v>
      </c>
      <c r="K53" s="52">
        <v>1736</v>
      </c>
      <c r="L53" s="52">
        <v>1104</v>
      </c>
      <c r="M53" s="52">
        <v>1735</v>
      </c>
      <c r="N53" s="52">
        <v>2737</v>
      </c>
      <c r="O53" s="52">
        <v>1204</v>
      </c>
      <c r="P53" s="52">
        <v>419</v>
      </c>
      <c r="Q53" s="52">
        <v>2449</v>
      </c>
      <c r="R53" s="52">
        <v>2883</v>
      </c>
      <c r="S53" s="52">
        <v>1447</v>
      </c>
      <c r="T53" s="52">
        <v>1812</v>
      </c>
      <c r="U53" s="52">
        <v>1388</v>
      </c>
      <c r="V53" s="52">
        <v>2443</v>
      </c>
      <c r="W53" s="52">
        <v>3430</v>
      </c>
      <c r="DA53" s="63" t="s">
        <v>1333</v>
      </c>
    </row>
    <row r="54" spans="1:105" ht="12" customHeight="1" x14ac:dyDescent="0.25">
      <c r="A54" s="108" t="s">
        <v>137</v>
      </c>
      <c r="B54" s="52"/>
      <c r="C54" s="52">
        <v>1</v>
      </c>
      <c r="D54" s="52">
        <v>3</v>
      </c>
      <c r="E54" s="52">
        <v>3</v>
      </c>
      <c r="F54" s="52">
        <v>3</v>
      </c>
      <c r="G54" s="52">
        <v>5</v>
      </c>
      <c r="H54" s="52">
        <v>12</v>
      </c>
      <c r="I54" s="52">
        <v>16</v>
      </c>
      <c r="J54" s="52">
        <v>17</v>
      </c>
      <c r="K54" s="52">
        <v>35</v>
      </c>
      <c r="L54" s="52">
        <v>6</v>
      </c>
      <c r="M54" s="52">
        <v>9</v>
      </c>
      <c r="N54" s="52">
        <v>79</v>
      </c>
      <c r="O54" s="52">
        <v>0</v>
      </c>
      <c r="P54" s="52">
        <v>0</v>
      </c>
      <c r="Q54" s="52">
        <v>37</v>
      </c>
      <c r="R54" s="52">
        <v>56</v>
      </c>
      <c r="S54" s="52">
        <v>0</v>
      </c>
      <c r="T54" s="52">
        <v>0</v>
      </c>
      <c r="U54" s="52">
        <v>0</v>
      </c>
      <c r="V54" s="52">
        <v>60</v>
      </c>
      <c r="W54" s="52">
        <v>63</v>
      </c>
      <c r="DA54" s="63" t="s">
        <v>1334</v>
      </c>
    </row>
    <row r="55" spans="1:105" ht="12" customHeight="1" x14ac:dyDescent="0.25">
      <c r="A55" s="108" t="s">
        <v>122</v>
      </c>
      <c r="B55" s="52"/>
      <c r="C55" s="52">
        <v>1446</v>
      </c>
      <c r="D55" s="52">
        <v>720</v>
      </c>
      <c r="E55" s="52">
        <v>706</v>
      </c>
      <c r="F55" s="52">
        <v>928</v>
      </c>
      <c r="G55" s="52">
        <v>931</v>
      </c>
      <c r="H55" s="52">
        <v>2710</v>
      </c>
      <c r="I55" s="52">
        <v>4</v>
      </c>
      <c r="J55" s="52">
        <v>0</v>
      </c>
      <c r="K55" s="52">
        <v>0</v>
      </c>
      <c r="L55" s="52">
        <v>13</v>
      </c>
      <c r="M55" s="52">
        <v>601</v>
      </c>
      <c r="N55" s="52">
        <v>1326</v>
      </c>
      <c r="O55" s="52">
        <v>1230</v>
      </c>
      <c r="P55" s="52">
        <v>1555</v>
      </c>
      <c r="Q55" s="52">
        <v>0</v>
      </c>
      <c r="R55" s="52">
        <v>0</v>
      </c>
      <c r="S55" s="52">
        <v>0</v>
      </c>
      <c r="T55" s="52">
        <v>21</v>
      </c>
      <c r="U55" s="52">
        <v>1077</v>
      </c>
      <c r="V55" s="52">
        <v>0</v>
      </c>
      <c r="W55" s="52">
        <v>390</v>
      </c>
      <c r="DA55" s="63" t="s">
        <v>1335</v>
      </c>
    </row>
    <row r="56" spans="1:105" ht="12" customHeight="1" x14ac:dyDescent="0.25">
      <c r="A56" s="108" t="s">
        <v>121</v>
      </c>
      <c r="B56" s="52"/>
      <c r="C56" s="52">
        <v>85</v>
      </c>
      <c r="D56" s="52">
        <v>164</v>
      </c>
      <c r="E56" s="52">
        <v>140</v>
      </c>
      <c r="F56" s="52">
        <v>130</v>
      </c>
      <c r="G56" s="52">
        <v>175</v>
      </c>
      <c r="H56" s="52">
        <v>420</v>
      </c>
      <c r="I56" s="52">
        <v>106</v>
      </c>
      <c r="J56" s="52">
        <v>267</v>
      </c>
      <c r="K56" s="52">
        <v>0</v>
      </c>
      <c r="L56" s="52">
        <v>8</v>
      </c>
      <c r="M56" s="52">
        <v>528</v>
      </c>
      <c r="N56" s="52">
        <v>1524</v>
      </c>
      <c r="O56" s="52">
        <v>927</v>
      </c>
      <c r="P56" s="52">
        <v>851</v>
      </c>
      <c r="Q56" s="52">
        <v>1</v>
      </c>
      <c r="R56" s="52">
        <v>1</v>
      </c>
      <c r="S56" s="52">
        <v>407</v>
      </c>
      <c r="T56" s="52">
        <v>1063</v>
      </c>
      <c r="U56" s="52">
        <v>0</v>
      </c>
      <c r="V56" s="52">
        <v>2609</v>
      </c>
      <c r="W56" s="52">
        <v>994</v>
      </c>
      <c r="DA56" s="63" t="s">
        <v>1336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177</v>
      </c>
      <c r="D58" s="52">
        <v>1</v>
      </c>
      <c r="E58" s="52">
        <v>1</v>
      </c>
      <c r="F58" s="52">
        <v>306</v>
      </c>
      <c r="G58" s="52">
        <v>1358</v>
      </c>
      <c r="H58" s="52">
        <v>1444</v>
      </c>
      <c r="I58" s="52">
        <v>0</v>
      </c>
      <c r="J58" s="52">
        <v>70</v>
      </c>
      <c r="K58" s="52">
        <v>350</v>
      </c>
      <c r="L58" s="52">
        <v>7</v>
      </c>
      <c r="M58" s="52">
        <v>45</v>
      </c>
      <c r="N58" s="52">
        <v>176</v>
      </c>
      <c r="O58" s="52">
        <v>214</v>
      </c>
      <c r="P58" s="52">
        <v>248</v>
      </c>
      <c r="Q58" s="52">
        <v>41</v>
      </c>
      <c r="R58" s="52">
        <v>206</v>
      </c>
      <c r="S58" s="52">
        <v>182</v>
      </c>
      <c r="T58" s="52">
        <v>237</v>
      </c>
      <c r="U58" s="52">
        <v>230</v>
      </c>
      <c r="V58" s="52">
        <v>447</v>
      </c>
      <c r="W58" s="52">
        <v>9</v>
      </c>
      <c r="DA58" s="63" t="s">
        <v>1337</v>
      </c>
    </row>
    <row r="59" spans="1:105" ht="12" customHeight="1" x14ac:dyDescent="0.25">
      <c r="A59" s="115" t="s">
        <v>120</v>
      </c>
      <c r="B59" s="36"/>
      <c r="C59" s="36">
        <v>2675</v>
      </c>
      <c r="D59" s="36">
        <v>2137</v>
      </c>
      <c r="E59" s="36">
        <v>2128</v>
      </c>
      <c r="F59" s="36">
        <v>2212</v>
      </c>
      <c r="G59" s="36">
        <v>1512</v>
      </c>
      <c r="H59" s="36">
        <v>4450</v>
      </c>
      <c r="I59" s="36">
        <v>2716</v>
      </c>
      <c r="J59" s="36">
        <v>2596</v>
      </c>
      <c r="K59" s="36">
        <v>1421</v>
      </c>
      <c r="L59" s="36">
        <v>1124</v>
      </c>
      <c r="M59" s="36">
        <v>2828</v>
      </c>
      <c r="N59" s="36">
        <v>5490</v>
      </c>
      <c r="O59" s="36">
        <v>3147</v>
      </c>
      <c r="P59" s="36">
        <v>2577</v>
      </c>
      <c r="Q59" s="36">
        <v>2446</v>
      </c>
      <c r="R59" s="36">
        <v>2734</v>
      </c>
      <c r="S59" s="36">
        <v>1672</v>
      </c>
      <c r="T59" s="36">
        <v>2659</v>
      </c>
      <c r="U59" s="36">
        <v>2235</v>
      </c>
      <c r="V59" s="36">
        <v>4665</v>
      </c>
      <c r="W59" s="36">
        <v>4868</v>
      </c>
      <c r="DA59" s="60" t="s">
        <v>1338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1417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215</v>
      </c>
      <c r="B63" s="52"/>
      <c r="C63" s="52">
        <v>4725</v>
      </c>
      <c r="D63" s="52">
        <v>3565</v>
      </c>
      <c r="E63" s="52">
        <v>3662</v>
      </c>
      <c r="F63" s="52">
        <v>4152</v>
      </c>
      <c r="G63" s="52">
        <v>4613</v>
      </c>
      <c r="H63" s="52">
        <v>6268</v>
      </c>
      <c r="I63" s="52">
        <v>4605</v>
      </c>
      <c r="J63" s="52">
        <v>4076</v>
      </c>
      <c r="K63" s="52">
        <v>2616</v>
      </c>
      <c r="L63" s="52">
        <v>2773</v>
      </c>
      <c r="M63" s="52">
        <v>4902</v>
      </c>
      <c r="N63" s="52">
        <v>5817</v>
      </c>
      <c r="O63" s="52">
        <v>5448</v>
      </c>
      <c r="P63" s="52">
        <v>893</v>
      </c>
      <c r="Q63" s="52">
        <v>1880</v>
      </c>
      <c r="R63" s="52">
        <v>1959</v>
      </c>
      <c r="S63" s="52">
        <v>1754</v>
      </c>
      <c r="T63" s="52">
        <v>2683</v>
      </c>
      <c r="U63" s="52">
        <v>3028</v>
      </c>
      <c r="V63" s="52">
        <v>4496</v>
      </c>
      <c r="W63" s="52">
        <v>6757</v>
      </c>
      <c r="DA63" s="63" t="s">
        <v>1418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1499</v>
      </c>
      <c r="D65" s="52">
        <v>1400</v>
      </c>
      <c r="E65" s="52">
        <v>1494</v>
      </c>
      <c r="F65" s="52">
        <v>1126</v>
      </c>
      <c r="G65" s="52">
        <v>1450</v>
      </c>
      <c r="H65" s="52">
        <v>2054</v>
      </c>
      <c r="I65" s="52">
        <v>1787</v>
      </c>
      <c r="J65" s="52">
        <v>1494</v>
      </c>
      <c r="K65" s="52">
        <v>1744</v>
      </c>
      <c r="L65" s="52">
        <v>1569</v>
      </c>
      <c r="M65" s="52">
        <v>1966</v>
      </c>
      <c r="N65" s="52">
        <v>3112</v>
      </c>
      <c r="O65" s="52">
        <v>3302</v>
      </c>
      <c r="P65" s="52">
        <v>2573</v>
      </c>
      <c r="Q65" s="52">
        <v>1488</v>
      </c>
      <c r="R65" s="52">
        <v>1496</v>
      </c>
      <c r="S65" s="52">
        <v>1801</v>
      </c>
      <c r="T65" s="52">
        <v>2042</v>
      </c>
      <c r="U65" s="52">
        <v>2380</v>
      </c>
      <c r="V65" s="52">
        <v>3461</v>
      </c>
      <c r="W65" s="52">
        <v>4319</v>
      </c>
      <c r="DA65" s="63" t="s">
        <v>1419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138</v>
      </c>
      <c r="B67" s="52"/>
      <c r="C67" s="52">
        <f t="shared" ref="C67:Q67" si="0">C39-C53</f>
        <v>4523</v>
      </c>
      <c r="D67" s="52">
        <f t="shared" si="0"/>
        <v>4430</v>
      </c>
      <c r="E67" s="52">
        <f t="shared" si="0"/>
        <v>4593</v>
      </c>
      <c r="F67" s="52">
        <f t="shared" si="0"/>
        <v>4912</v>
      </c>
      <c r="G67" s="52">
        <f t="shared" si="0"/>
        <v>5564</v>
      </c>
      <c r="H67" s="52">
        <f t="shared" si="0"/>
        <v>6011</v>
      </c>
      <c r="I67" s="52">
        <f t="shared" si="0"/>
        <v>5549</v>
      </c>
      <c r="J67" s="52">
        <f t="shared" si="0"/>
        <v>5961</v>
      </c>
      <c r="K67" s="52">
        <f t="shared" si="0"/>
        <v>5520</v>
      </c>
      <c r="L67" s="52">
        <f t="shared" si="0"/>
        <v>4334</v>
      </c>
      <c r="M67" s="52">
        <f t="shared" si="0"/>
        <v>5264</v>
      </c>
      <c r="N67" s="52">
        <f t="shared" si="0"/>
        <v>5120</v>
      </c>
      <c r="O67" s="52">
        <f t="shared" si="0"/>
        <v>3606</v>
      </c>
      <c r="P67" s="52">
        <f t="shared" si="0"/>
        <v>1507</v>
      </c>
      <c r="Q67" s="52">
        <f t="shared" si="0"/>
        <v>4019</v>
      </c>
      <c r="R67" s="52">
        <f t="shared" ref="R67:V67" si="1">R39-R53</f>
        <v>3618</v>
      </c>
      <c r="S67" s="52">
        <f t="shared" si="1"/>
        <v>2516</v>
      </c>
      <c r="T67" s="52">
        <f t="shared" si="1"/>
        <v>3207</v>
      </c>
      <c r="U67" s="52">
        <f t="shared" si="1"/>
        <v>3733</v>
      </c>
      <c r="V67" s="52">
        <f t="shared" si="1"/>
        <v>4760</v>
      </c>
      <c r="W67" s="52">
        <f t="shared" ref="W67" si="2">W39-W53</f>
        <v>6901</v>
      </c>
      <c r="DA67" s="63" t="s">
        <v>1420</v>
      </c>
    </row>
    <row r="68" spans="1:105" ht="12" customHeight="1" x14ac:dyDescent="0.25">
      <c r="A68" s="108" t="s">
        <v>137</v>
      </c>
      <c r="B68" s="52"/>
      <c r="C68" s="52">
        <f t="shared" ref="C68:Q68" si="3">C40-C54</f>
        <v>3</v>
      </c>
      <c r="D68" s="52">
        <f t="shared" si="3"/>
        <v>9</v>
      </c>
      <c r="E68" s="52">
        <f t="shared" si="3"/>
        <v>9</v>
      </c>
      <c r="F68" s="52">
        <f t="shared" si="3"/>
        <v>10</v>
      </c>
      <c r="G68" s="52">
        <f t="shared" si="3"/>
        <v>14</v>
      </c>
      <c r="H68" s="52">
        <f t="shared" si="3"/>
        <v>26</v>
      </c>
      <c r="I68" s="52">
        <f t="shared" si="3"/>
        <v>32</v>
      </c>
      <c r="J68" s="52">
        <f t="shared" si="3"/>
        <v>42</v>
      </c>
      <c r="K68" s="52">
        <f t="shared" si="3"/>
        <v>113</v>
      </c>
      <c r="L68" s="52">
        <f t="shared" si="3"/>
        <v>25</v>
      </c>
      <c r="M68" s="52">
        <f t="shared" si="3"/>
        <v>25</v>
      </c>
      <c r="N68" s="52">
        <f t="shared" si="3"/>
        <v>147</v>
      </c>
      <c r="O68" s="52">
        <f t="shared" si="3"/>
        <v>0</v>
      </c>
      <c r="P68" s="52">
        <f t="shared" si="3"/>
        <v>0</v>
      </c>
      <c r="Q68" s="52">
        <f t="shared" si="3"/>
        <v>60</v>
      </c>
      <c r="R68" s="52">
        <f t="shared" ref="R68:V68" si="4">R40-R54</f>
        <v>65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112</v>
      </c>
      <c r="W68" s="52">
        <f t="shared" ref="W68" si="5">W40-W54</f>
        <v>123</v>
      </c>
      <c r="DA68" s="63" t="s">
        <v>1421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2396</v>
      </c>
      <c r="D69" s="52">
        <f t="shared" si="6"/>
        <v>1200</v>
      </c>
      <c r="E69" s="52">
        <f t="shared" si="6"/>
        <v>1214</v>
      </c>
      <c r="F69" s="52">
        <f t="shared" si="6"/>
        <v>1529</v>
      </c>
      <c r="G69" s="52">
        <f t="shared" si="6"/>
        <v>1497</v>
      </c>
      <c r="H69" s="52">
        <f t="shared" si="6"/>
        <v>2881</v>
      </c>
      <c r="I69" s="52">
        <f t="shared" si="6"/>
        <v>7</v>
      </c>
      <c r="J69" s="52">
        <f t="shared" si="6"/>
        <v>0</v>
      </c>
      <c r="K69" s="52">
        <f t="shared" si="6"/>
        <v>0</v>
      </c>
      <c r="L69" s="52">
        <f t="shared" si="6"/>
        <v>34</v>
      </c>
      <c r="M69" s="52">
        <f t="shared" si="6"/>
        <v>1103</v>
      </c>
      <c r="N69" s="52">
        <f t="shared" si="6"/>
        <v>1430</v>
      </c>
      <c r="O69" s="52">
        <f t="shared" si="6"/>
        <v>2496</v>
      </c>
      <c r="P69" s="52">
        <f t="shared" si="6"/>
        <v>1502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20</v>
      </c>
      <c r="U69" s="52">
        <f t="shared" si="7"/>
        <v>1790</v>
      </c>
      <c r="V69" s="52">
        <f t="shared" si="7"/>
        <v>0</v>
      </c>
      <c r="W69" s="52">
        <f t="shared" ref="W69" si="8">W41-W55</f>
        <v>625</v>
      </c>
      <c r="DA69" s="63" t="s">
        <v>1422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141</v>
      </c>
      <c r="D70" s="52">
        <f t="shared" si="9"/>
        <v>273</v>
      </c>
      <c r="E70" s="52">
        <f t="shared" si="9"/>
        <v>240</v>
      </c>
      <c r="F70" s="52">
        <f t="shared" si="9"/>
        <v>215</v>
      </c>
      <c r="G70" s="52">
        <f t="shared" si="9"/>
        <v>282</v>
      </c>
      <c r="H70" s="52">
        <f t="shared" si="9"/>
        <v>447</v>
      </c>
      <c r="I70" s="52">
        <f t="shared" si="9"/>
        <v>179</v>
      </c>
      <c r="J70" s="52">
        <f t="shared" si="9"/>
        <v>440</v>
      </c>
      <c r="K70" s="52">
        <f t="shared" si="9"/>
        <v>0</v>
      </c>
      <c r="L70" s="52">
        <f t="shared" si="9"/>
        <v>19</v>
      </c>
      <c r="M70" s="52">
        <f t="shared" si="9"/>
        <v>968</v>
      </c>
      <c r="N70" s="52">
        <f t="shared" si="9"/>
        <v>1646</v>
      </c>
      <c r="O70" s="52">
        <f t="shared" si="9"/>
        <v>1875</v>
      </c>
      <c r="P70" s="52">
        <f t="shared" si="9"/>
        <v>821</v>
      </c>
      <c r="Q70" s="52">
        <f t="shared" si="9"/>
        <v>0</v>
      </c>
      <c r="R70" s="52">
        <f t="shared" ref="R70:V70" si="10">R42-R56</f>
        <v>0</v>
      </c>
      <c r="S70" s="52">
        <f t="shared" si="10"/>
        <v>384</v>
      </c>
      <c r="T70" s="52">
        <f t="shared" si="10"/>
        <v>1051</v>
      </c>
      <c r="U70" s="52">
        <f t="shared" si="10"/>
        <v>0</v>
      </c>
      <c r="V70" s="52">
        <f t="shared" si="10"/>
        <v>3092</v>
      </c>
      <c r="W70" s="52">
        <f t="shared" ref="W70" si="11">W42-W56</f>
        <v>1601</v>
      </c>
      <c r="DA70" s="63" t="s">
        <v>1423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720</v>
      </c>
      <c r="D72" s="52">
        <v>8</v>
      </c>
      <c r="E72" s="52">
        <v>3</v>
      </c>
      <c r="F72" s="52">
        <v>850</v>
      </c>
      <c r="G72" s="52">
        <v>6238</v>
      </c>
      <c r="H72" s="52">
        <v>4029</v>
      </c>
      <c r="I72" s="52">
        <v>0</v>
      </c>
      <c r="J72" s="52">
        <v>212</v>
      </c>
      <c r="K72" s="52">
        <v>1663</v>
      </c>
      <c r="L72" s="52">
        <v>50</v>
      </c>
      <c r="M72" s="52">
        <v>191</v>
      </c>
      <c r="N72" s="52">
        <v>413</v>
      </c>
      <c r="O72" s="52">
        <v>766</v>
      </c>
      <c r="P72" s="52">
        <v>755</v>
      </c>
      <c r="Q72" s="52">
        <v>127</v>
      </c>
      <c r="R72" s="52">
        <v>549</v>
      </c>
      <c r="S72" s="52">
        <v>754</v>
      </c>
      <c r="T72" s="52">
        <v>778</v>
      </c>
      <c r="U72" s="52">
        <v>1042</v>
      </c>
      <c r="V72" s="52">
        <v>1065</v>
      </c>
      <c r="W72" s="52">
        <v>19</v>
      </c>
      <c r="DA72" s="63" t="s">
        <v>1424</v>
      </c>
    </row>
    <row r="73" spans="1:105" ht="12" customHeight="1" x14ac:dyDescent="0.25">
      <c r="A73" s="115" t="s">
        <v>120</v>
      </c>
      <c r="B73" s="36"/>
      <c r="C73" s="36">
        <v>10849</v>
      </c>
      <c r="D73" s="36">
        <v>15886</v>
      </c>
      <c r="E73" s="36">
        <v>10333</v>
      </c>
      <c r="F73" s="36">
        <v>6165</v>
      </c>
      <c r="G73" s="36">
        <v>6948</v>
      </c>
      <c r="H73" s="36">
        <v>12416</v>
      </c>
      <c r="I73" s="36">
        <v>10155</v>
      </c>
      <c r="J73" s="36">
        <v>7896</v>
      </c>
      <c r="K73" s="36">
        <v>6768</v>
      </c>
      <c r="L73" s="36">
        <v>8614</v>
      </c>
      <c r="M73" s="36">
        <v>12352</v>
      </c>
      <c r="N73" s="36">
        <v>12983</v>
      </c>
      <c r="O73" s="36">
        <v>11346</v>
      </c>
      <c r="P73" s="36">
        <v>7936</v>
      </c>
      <c r="Q73" s="36">
        <v>7799</v>
      </c>
      <c r="R73" s="36">
        <v>7378</v>
      </c>
      <c r="S73" s="36">
        <v>7005</v>
      </c>
      <c r="T73" s="36">
        <v>8852</v>
      </c>
      <c r="U73" s="36">
        <v>10190</v>
      </c>
      <c r="V73" s="36">
        <v>11199</v>
      </c>
      <c r="W73" s="36">
        <v>12654</v>
      </c>
      <c r="DA73" s="60" t="s">
        <v>1425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1504</v>
      </c>
    </row>
    <row r="78" spans="1:105" ht="12.95" customHeight="1" x14ac:dyDescent="0.25">
      <c r="A78" s="127" t="s">
        <v>57</v>
      </c>
      <c r="B78" s="128">
        <f>RES_hhdet_numvin!B44</f>
        <v>0</v>
      </c>
      <c r="C78" s="128">
        <f>RES_hhdet_numvin!C44</f>
        <v>0</v>
      </c>
      <c r="D78" s="128">
        <f>RES_hhdet_numvin!D44</f>
        <v>0</v>
      </c>
      <c r="E78" s="128">
        <f>RES_hhdet_numvin!E44</f>
        <v>0</v>
      </c>
      <c r="F78" s="128">
        <f>RES_hhdet_numvin!F44</f>
        <v>0</v>
      </c>
      <c r="G78" s="128">
        <f>RES_hhdet_numvin!G44</f>
        <v>0</v>
      </c>
      <c r="H78" s="128">
        <f>RES_hhdet_numvin!H44</f>
        <v>0</v>
      </c>
      <c r="I78" s="128">
        <f>RES_hhdet_numvin!I44</f>
        <v>0</v>
      </c>
      <c r="J78" s="128">
        <f>RES_hhdet_numvin!J44</f>
        <v>0</v>
      </c>
      <c r="K78" s="128">
        <f>RES_hhdet_numvin!K44</f>
        <v>0</v>
      </c>
      <c r="L78" s="128">
        <f>RES_hhdet_numvin!L44</f>
        <v>0</v>
      </c>
      <c r="M78" s="128">
        <f>RES_hhdet_numvin!M44</f>
        <v>0</v>
      </c>
      <c r="N78" s="128">
        <f>RES_hhdet_numvin!N44</f>
        <v>0</v>
      </c>
      <c r="O78" s="128">
        <f>RES_hhdet_numvin!O44</f>
        <v>0</v>
      </c>
      <c r="P78" s="128">
        <f>RES_hhdet_numvin!P44</f>
        <v>0</v>
      </c>
      <c r="Q78" s="128">
        <f>RES_hhdet_numvin!Q44</f>
        <v>0</v>
      </c>
      <c r="R78" s="128">
        <f>RES_hhdet_numvin!R44</f>
        <v>0</v>
      </c>
      <c r="S78" s="128">
        <f>RES_hhdet_numvin!S44</f>
        <v>0</v>
      </c>
      <c r="T78" s="128">
        <f>RES_hhdet_numvin!T44</f>
        <v>0</v>
      </c>
      <c r="U78" s="128">
        <f>RES_hhdet_numvin!U44</f>
        <v>0</v>
      </c>
      <c r="V78" s="128">
        <f>RES_hhdet_numvin!V44</f>
        <v>0</v>
      </c>
      <c r="W78" s="128">
        <f>RES_hhdet_numvin!W44</f>
        <v>0</v>
      </c>
      <c r="DA78" s="133"/>
    </row>
    <row r="79" spans="1:105" ht="12" customHeight="1" x14ac:dyDescent="0.25">
      <c r="A79" s="97" t="s">
        <v>215</v>
      </c>
      <c r="B79" s="52">
        <f>RES_hhdet_numvin!B45</f>
        <v>0</v>
      </c>
      <c r="C79" s="52">
        <f>RES_hhdet_numvin!C45</f>
        <v>0</v>
      </c>
      <c r="D79" s="52">
        <f>RES_hhdet_numvin!D45</f>
        <v>0</v>
      </c>
      <c r="E79" s="52">
        <f>RES_hhdet_numvin!E45</f>
        <v>0</v>
      </c>
      <c r="F79" s="52">
        <f>RES_hhdet_numvin!F45</f>
        <v>0</v>
      </c>
      <c r="G79" s="52">
        <f>RES_hhdet_numvin!G45</f>
        <v>0</v>
      </c>
      <c r="H79" s="52">
        <f>RES_hhdet_numvin!H45</f>
        <v>2140</v>
      </c>
      <c r="I79" s="52">
        <f>RES_hhdet_numvin!I45</f>
        <v>2415</v>
      </c>
      <c r="J79" s="52">
        <f>RES_hhdet_numvin!J45</f>
        <v>3127</v>
      </c>
      <c r="K79" s="52">
        <f>RES_hhdet_numvin!K45</f>
        <v>2536</v>
      </c>
      <c r="L79" s="52">
        <f>RES_hhdet_numvin!L45</f>
        <v>2636</v>
      </c>
      <c r="M79" s="52">
        <f>RES_hhdet_numvin!M45</f>
        <v>5877</v>
      </c>
      <c r="N79" s="52">
        <f>RES_hhdet_numvin!N45</f>
        <v>9440</v>
      </c>
      <c r="O79" s="52">
        <f>RES_hhdet_numvin!O45</f>
        <v>7709</v>
      </c>
      <c r="P79" s="52">
        <f>RES_hhdet_numvin!P45</f>
        <v>3405</v>
      </c>
      <c r="Q79" s="52">
        <f>RES_hhdet_numvin!Q45</f>
        <v>4139</v>
      </c>
      <c r="R79" s="52">
        <f>RES_hhdet_numvin!R45</f>
        <v>4748</v>
      </c>
      <c r="S79" s="52">
        <f>RES_hhdet_numvin!S45</f>
        <v>3551</v>
      </c>
      <c r="T79" s="52">
        <f>RES_hhdet_numvin!T45</f>
        <v>5544</v>
      </c>
      <c r="U79" s="52">
        <f>RES_hhdet_numvin!U45</f>
        <v>5484</v>
      </c>
      <c r="V79" s="52">
        <f>RES_hhdet_numvin!V45</f>
        <v>9607</v>
      </c>
      <c r="W79" s="52">
        <f>RES_hhdet_numvin!W45</f>
        <v>11634</v>
      </c>
      <c r="DA79" s="63" t="s">
        <v>1505</v>
      </c>
    </row>
    <row r="80" spans="1:105" ht="12" hidden="1" customHeight="1" x14ac:dyDescent="0.25">
      <c r="A80" s="97" t="s">
        <v>53</v>
      </c>
      <c r="B80" s="138">
        <f>RES_hhdet_numvin!B46</f>
        <v>0</v>
      </c>
      <c r="C80" s="138">
        <f>RES_hhdet_numvin!C46</f>
        <v>0</v>
      </c>
      <c r="D80" s="138">
        <f>RES_hhdet_numvin!D46</f>
        <v>0</v>
      </c>
      <c r="E80" s="138">
        <f>RES_hhdet_numvin!E46</f>
        <v>0</v>
      </c>
      <c r="F80" s="138">
        <f>RES_hhdet_numvin!F46</f>
        <v>0</v>
      </c>
      <c r="G80" s="138">
        <f>RES_hhdet_numvin!G46</f>
        <v>0</v>
      </c>
      <c r="H80" s="138">
        <f>RES_hhdet_numvin!H46</f>
        <v>0</v>
      </c>
      <c r="I80" s="138">
        <f>RES_hhdet_numvin!I46</f>
        <v>0</v>
      </c>
      <c r="J80" s="138">
        <f>RES_hhdet_numvin!J46</f>
        <v>0</v>
      </c>
      <c r="K80" s="138">
        <f>RES_hhdet_numvin!K46</f>
        <v>0</v>
      </c>
      <c r="L80" s="138">
        <f>RES_hhdet_numvin!L46</f>
        <v>0</v>
      </c>
      <c r="M80" s="138">
        <f>RES_hhdet_numvin!M46</f>
        <v>0</v>
      </c>
      <c r="N80" s="138">
        <f>RES_hhdet_numvin!N46</f>
        <v>0</v>
      </c>
      <c r="O80" s="138">
        <f>RES_hhdet_numvin!O46</f>
        <v>0</v>
      </c>
      <c r="P80" s="138">
        <f>RES_hhdet_numvin!P46</f>
        <v>0</v>
      </c>
      <c r="Q80" s="138">
        <f>RES_hhdet_numvin!Q46</f>
        <v>0</v>
      </c>
      <c r="R80" s="138">
        <f>RES_hhdet_numvin!R46</f>
        <v>0</v>
      </c>
      <c r="S80" s="138">
        <f>RES_hhdet_numvin!S46</f>
        <v>0</v>
      </c>
      <c r="T80" s="138">
        <f>RES_hhdet_numvin!T46</f>
        <v>0</v>
      </c>
      <c r="U80" s="138">
        <f>RES_hhdet_numvin!U46</f>
        <v>0</v>
      </c>
      <c r="V80" s="138">
        <f>RES_hhdet_numvin!V46</f>
        <v>0</v>
      </c>
      <c r="W80" s="138">
        <f>RES_hhdet_numvin!W46</f>
        <v>0</v>
      </c>
      <c r="DA80" s="63"/>
    </row>
    <row r="81" spans="1:105" ht="12.95" customHeight="1" x14ac:dyDescent="0.25">
      <c r="A81" s="125" t="s">
        <v>92</v>
      </c>
      <c r="B81" s="150">
        <f>RES_hhdet_numvin!B47</f>
        <v>0</v>
      </c>
      <c r="C81" s="150">
        <f>RES_hhdet_numvin!C47</f>
        <v>0</v>
      </c>
      <c r="D81" s="150">
        <f>RES_hhdet_numvin!D47</f>
        <v>0</v>
      </c>
      <c r="E81" s="150">
        <f>RES_hhdet_numvin!E47</f>
        <v>0</v>
      </c>
      <c r="F81" s="150">
        <f>RES_hhdet_numvin!F47</f>
        <v>0</v>
      </c>
      <c r="G81" s="150">
        <f>RES_hhdet_numvin!G47</f>
        <v>0</v>
      </c>
      <c r="H81" s="150">
        <f>RES_hhdet_numvin!H47</f>
        <v>0</v>
      </c>
      <c r="I81" s="150">
        <f>RES_hhdet_numvin!I47</f>
        <v>0</v>
      </c>
      <c r="J81" s="150">
        <f>RES_hhdet_numvin!J47</f>
        <v>0</v>
      </c>
      <c r="K81" s="150">
        <f>RES_hhdet_numvin!K47</f>
        <v>0</v>
      </c>
      <c r="L81" s="150">
        <f>RES_hhdet_numvin!L47</f>
        <v>0</v>
      </c>
      <c r="M81" s="150">
        <f>RES_hhdet_numvin!M47</f>
        <v>0</v>
      </c>
      <c r="N81" s="150">
        <f>RES_hhdet_numvin!N47</f>
        <v>0</v>
      </c>
      <c r="O81" s="150">
        <f>RES_hhdet_numvin!O47</f>
        <v>0</v>
      </c>
      <c r="P81" s="150">
        <f>RES_hhdet_numvin!P47</f>
        <v>0</v>
      </c>
      <c r="Q81" s="150">
        <f>RES_hhdet_numvin!Q47</f>
        <v>0</v>
      </c>
      <c r="R81" s="150">
        <f>RES_hhdet_numvin!R47</f>
        <v>0</v>
      </c>
      <c r="S81" s="150">
        <f>RES_hhdet_numvin!S47</f>
        <v>0</v>
      </c>
      <c r="T81" s="150">
        <f>RES_hhdet_numvin!T47</f>
        <v>0</v>
      </c>
      <c r="U81" s="150">
        <f>RES_hhdet_numvin!U47</f>
        <v>0</v>
      </c>
      <c r="V81" s="150">
        <f>RES_hhdet_numvin!V47</f>
        <v>0</v>
      </c>
      <c r="W81" s="150">
        <f>RES_hhdet_numvin!W47</f>
        <v>0</v>
      </c>
      <c r="DA81" s="134"/>
    </row>
    <row r="82" spans="1:105" ht="12" customHeight="1" x14ac:dyDescent="0.25">
      <c r="A82" s="97" t="s">
        <v>53</v>
      </c>
      <c r="B82" s="138">
        <f>RES_hhdet_numvin!B48</f>
        <v>0</v>
      </c>
      <c r="C82" s="138">
        <f>RES_hhdet_numvin!C48</f>
        <v>0</v>
      </c>
      <c r="D82" s="138">
        <f>RES_hhdet_numvin!D48</f>
        <v>0</v>
      </c>
      <c r="E82" s="138">
        <f>RES_hhdet_numvin!E48</f>
        <v>0</v>
      </c>
      <c r="F82" s="138">
        <f>RES_hhdet_numvin!F48</f>
        <v>0</v>
      </c>
      <c r="G82" s="138">
        <f>RES_hhdet_numvin!G48</f>
        <v>0</v>
      </c>
      <c r="H82" s="138">
        <f>RES_hhdet_numvin!H48</f>
        <v>0</v>
      </c>
      <c r="I82" s="138">
        <f>RES_hhdet_numvin!I48</f>
        <v>0</v>
      </c>
      <c r="J82" s="138">
        <f>RES_hhdet_numvin!J48</f>
        <v>0</v>
      </c>
      <c r="K82" s="138">
        <f>RES_hhdet_numvin!K48</f>
        <v>0</v>
      </c>
      <c r="L82" s="138">
        <f>RES_hhdet_numvin!L48</f>
        <v>0</v>
      </c>
      <c r="M82" s="138">
        <f>RES_hhdet_numvin!M48</f>
        <v>0</v>
      </c>
      <c r="N82" s="138">
        <f>RES_hhdet_numvin!N48</f>
        <v>0</v>
      </c>
      <c r="O82" s="138">
        <f>RES_hhdet_numvin!O48</f>
        <v>0</v>
      </c>
      <c r="P82" s="138">
        <f>RES_hhdet_numvin!P48</f>
        <v>955</v>
      </c>
      <c r="Q82" s="138">
        <f>RES_hhdet_numvin!Q48</f>
        <v>1286</v>
      </c>
      <c r="R82" s="138">
        <f>RES_hhdet_numvin!R48</f>
        <v>1473</v>
      </c>
      <c r="S82" s="138">
        <f>RES_hhdet_numvin!S48</f>
        <v>1766</v>
      </c>
      <c r="T82" s="138">
        <f>RES_hhdet_numvin!T48</f>
        <v>2599</v>
      </c>
      <c r="U82" s="138">
        <f>RES_hhdet_numvin!U48</f>
        <v>2635</v>
      </c>
      <c r="V82" s="138">
        <f>RES_hhdet_numvin!V48</f>
        <v>5266</v>
      </c>
      <c r="W82" s="138">
        <f>RES_hhdet_numvin!W48</f>
        <v>5732</v>
      </c>
      <c r="DA82" s="63" t="s">
        <v>1506</v>
      </c>
    </row>
    <row r="83" spans="1:105" ht="12" customHeight="1" x14ac:dyDescent="0.25">
      <c r="A83" s="125" t="s">
        <v>55</v>
      </c>
      <c r="B83" s="150">
        <f>RES_hhdet_numvin!B49</f>
        <v>0</v>
      </c>
      <c r="C83" s="150">
        <f>RES_hhdet_numvin!C49</f>
        <v>0</v>
      </c>
      <c r="D83" s="150">
        <f>RES_hhdet_numvin!D49</f>
        <v>0</v>
      </c>
      <c r="E83" s="150">
        <f>RES_hhdet_numvin!E49</f>
        <v>0</v>
      </c>
      <c r="F83" s="150">
        <f>RES_hhdet_numvin!F49</f>
        <v>0</v>
      </c>
      <c r="G83" s="150">
        <f>RES_hhdet_numvin!G49</f>
        <v>0</v>
      </c>
      <c r="H83" s="150">
        <f>RES_hhdet_numvin!H49</f>
        <v>0</v>
      </c>
      <c r="I83" s="150">
        <f>RES_hhdet_numvin!I49</f>
        <v>0</v>
      </c>
      <c r="J83" s="150">
        <f>RES_hhdet_numvin!J49</f>
        <v>0</v>
      </c>
      <c r="K83" s="150">
        <f>RES_hhdet_numvin!K49</f>
        <v>0</v>
      </c>
      <c r="L83" s="150">
        <f>RES_hhdet_numvin!L49</f>
        <v>0</v>
      </c>
      <c r="M83" s="150">
        <f>RES_hhdet_numvin!M49</f>
        <v>0</v>
      </c>
      <c r="N83" s="150">
        <f>RES_hhdet_numvin!N49</f>
        <v>0</v>
      </c>
      <c r="O83" s="150">
        <f>RES_hhdet_numvin!O49</f>
        <v>0</v>
      </c>
      <c r="P83" s="150">
        <f>RES_hhdet_numvin!P49</f>
        <v>0</v>
      </c>
      <c r="Q83" s="150">
        <f>RES_hhdet_numvin!Q49</f>
        <v>0</v>
      </c>
      <c r="R83" s="150">
        <f>RES_hhdet_numvin!R49</f>
        <v>0</v>
      </c>
      <c r="S83" s="150">
        <f>RES_hhdet_numvin!S49</f>
        <v>0</v>
      </c>
      <c r="T83" s="150">
        <f>RES_hhdet_numvin!T49</f>
        <v>0</v>
      </c>
      <c r="U83" s="150">
        <f>RES_hhdet_numvin!U49</f>
        <v>0</v>
      </c>
      <c r="V83" s="150">
        <f>RES_hhdet_numvin!V49</f>
        <v>0</v>
      </c>
      <c r="W83" s="150">
        <f>RES_hhdet_numvin!W49</f>
        <v>0</v>
      </c>
      <c r="DA83" s="134"/>
    </row>
    <row r="84" spans="1:105" ht="12" customHeight="1" x14ac:dyDescent="0.25">
      <c r="A84" s="97" t="s">
        <v>138</v>
      </c>
      <c r="B84" s="138">
        <f>RES_hhdet_numvin!B50</f>
        <v>0</v>
      </c>
      <c r="C84" s="138">
        <f>RES_hhdet_numvin!C50</f>
        <v>0</v>
      </c>
      <c r="D84" s="138">
        <f>RES_hhdet_numvin!D50</f>
        <v>0</v>
      </c>
      <c r="E84" s="138">
        <f>RES_hhdet_numvin!E50</f>
        <v>0</v>
      </c>
      <c r="F84" s="138">
        <f>RES_hhdet_numvin!F50</f>
        <v>0</v>
      </c>
      <c r="G84" s="138">
        <f>RES_hhdet_numvin!G50</f>
        <v>0</v>
      </c>
      <c r="H84" s="138">
        <f>RES_hhdet_numvin!H50</f>
        <v>655</v>
      </c>
      <c r="I84" s="138">
        <f>RES_hhdet_numvin!I50</f>
        <v>2165</v>
      </c>
      <c r="J84" s="138">
        <f>RES_hhdet_numvin!J50</f>
        <v>2683</v>
      </c>
      <c r="K84" s="138">
        <f>RES_hhdet_numvin!K50</f>
        <v>2444</v>
      </c>
      <c r="L84" s="138">
        <f>RES_hhdet_numvin!L50</f>
        <v>2659</v>
      </c>
      <c r="M84" s="138">
        <f>RES_hhdet_numvin!M50</f>
        <v>3572</v>
      </c>
      <c r="N84" s="138">
        <f>RES_hhdet_numvin!N50</f>
        <v>4777</v>
      </c>
      <c r="O84" s="138">
        <f>RES_hhdet_numvin!O50</f>
        <v>3242</v>
      </c>
      <c r="P84" s="138">
        <f>RES_hhdet_numvin!P50</f>
        <v>1450</v>
      </c>
      <c r="Q84" s="138">
        <f>RES_hhdet_numvin!Q50</f>
        <v>5812</v>
      </c>
      <c r="R84" s="138">
        <f>RES_hhdet_numvin!R50</f>
        <v>6035</v>
      </c>
      <c r="S84" s="138">
        <f>RES_hhdet_numvin!S50</f>
        <v>3888</v>
      </c>
      <c r="T84" s="138">
        <f>RES_hhdet_numvin!T50</f>
        <v>4966</v>
      </c>
      <c r="U84" s="138">
        <f>RES_hhdet_numvin!U50</f>
        <v>5086</v>
      </c>
      <c r="V84" s="138">
        <f>RES_hhdet_numvin!V50</f>
        <v>7169</v>
      </c>
      <c r="W84" s="138">
        <f>RES_hhdet_numvin!W50</f>
        <v>10331</v>
      </c>
      <c r="DA84" s="63" t="s">
        <v>1507</v>
      </c>
    </row>
    <row r="85" spans="1:105" ht="12" customHeight="1" x14ac:dyDescent="0.25">
      <c r="A85" s="97" t="s">
        <v>137</v>
      </c>
      <c r="B85" s="138">
        <f>RES_hhdet_numvin!B51</f>
        <v>0</v>
      </c>
      <c r="C85" s="138">
        <f>RES_hhdet_numvin!C51</f>
        <v>0</v>
      </c>
      <c r="D85" s="138">
        <f>RES_hhdet_numvin!D51</f>
        <v>0</v>
      </c>
      <c r="E85" s="138">
        <f>RES_hhdet_numvin!E51</f>
        <v>0</v>
      </c>
      <c r="F85" s="138">
        <f>RES_hhdet_numvin!F51</f>
        <v>0</v>
      </c>
      <c r="G85" s="138">
        <f>RES_hhdet_numvin!G51</f>
        <v>0</v>
      </c>
      <c r="H85" s="138">
        <f>RES_hhdet_numvin!H51</f>
        <v>2</v>
      </c>
      <c r="I85" s="138">
        <f>RES_hhdet_numvin!I51</f>
        <v>13</v>
      </c>
      <c r="J85" s="138">
        <f>RES_hhdet_numvin!J51</f>
        <v>18</v>
      </c>
      <c r="K85" s="138">
        <f>RES_hhdet_numvin!K51</f>
        <v>50</v>
      </c>
      <c r="L85" s="138">
        <f>RES_hhdet_numvin!L51</f>
        <v>16</v>
      </c>
      <c r="M85" s="138">
        <f>RES_hhdet_numvin!M51</f>
        <v>18</v>
      </c>
      <c r="N85" s="138">
        <f>RES_hhdet_numvin!N51</f>
        <v>138</v>
      </c>
      <c r="O85" s="138">
        <f>RES_hhdet_numvin!O51</f>
        <v>0</v>
      </c>
      <c r="P85" s="138">
        <f>RES_hhdet_numvin!P51</f>
        <v>0</v>
      </c>
      <c r="Q85" s="138">
        <f>RES_hhdet_numvin!Q51</f>
        <v>91</v>
      </c>
      <c r="R85" s="138">
        <f>RES_hhdet_numvin!R51</f>
        <v>115</v>
      </c>
      <c r="S85" s="138">
        <f>RES_hhdet_numvin!S51</f>
        <v>0</v>
      </c>
      <c r="T85" s="138">
        <f>RES_hhdet_numvin!T51</f>
        <v>0</v>
      </c>
      <c r="U85" s="138">
        <f>RES_hhdet_numvin!U51</f>
        <v>0</v>
      </c>
      <c r="V85" s="138">
        <f>RES_hhdet_numvin!V51</f>
        <v>172</v>
      </c>
      <c r="W85" s="138">
        <f>RES_hhdet_numvin!W51</f>
        <v>186</v>
      </c>
      <c r="DA85" s="63" t="s">
        <v>1508</v>
      </c>
    </row>
    <row r="86" spans="1:105" ht="12" hidden="1" customHeight="1" x14ac:dyDescent="0.25">
      <c r="A86" s="108" t="s">
        <v>136</v>
      </c>
      <c r="B86" s="138">
        <f>RES_hhdet_numvin!B52</f>
        <v>0</v>
      </c>
      <c r="C86" s="138">
        <f>RES_hhdet_numvin!C52</f>
        <v>0</v>
      </c>
      <c r="D86" s="138">
        <f>RES_hhdet_numvin!D52</f>
        <v>0</v>
      </c>
      <c r="E86" s="138">
        <f>RES_hhdet_numvin!E52</f>
        <v>0</v>
      </c>
      <c r="F86" s="138">
        <f>RES_hhdet_numvin!F52</f>
        <v>0</v>
      </c>
      <c r="G86" s="138">
        <f>RES_hhdet_numvin!G52</f>
        <v>0</v>
      </c>
      <c r="H86" s="138">
        <f>RES_hhdet_numvin!H52</f>
        <v>0</v>
      </c>
      <c r="I86" s="138">
        <f>RES_hhdet_numvin!I52</f>
        <v>0</v>
      </c>
      <c r="J86" s="138">
        <f>RES_hhdet_numvin!J52</f>
        <v>0</v>
      </c>
      <c r="K86" s="138">
        <f>RES_hhdet_numvin!K52</f>
        <v>0</v>
      </c>
      <c r="L86" s="138">
        <f>RES_hhdet_numvin!L52</f>
        <v>0</v>
      </c>
      <c r="M86" s="138">
        <f>RES_hhdet_numvin!M52</f>
        <v>0</v>
      </c>
      <c r="N86" s="138">
        <f>RES_hhdet_numvin!N52</f>
        <v>0</v>
      </c>
      <c r="O86" s="138">
        <f>RES_hhdet_numvin!O52</f>
        <v>0</v>
      </c>
      <c r="P86" s="138">
        <f>RES_hhdet_numvin!P52</f>
        <v>0</v>
      </c>
      <c r="Q86" s="138">
        <f>RES_hhdet_numvin!Q52</f>
        <v>0</v>
      </c>
      <c r="R86" s="138">
        <f>RES_hhdet_numvin!R52</f>
        <v>0</v>
      </c>
      <c r="S86" s="138">
        <f>RES_hhdet_numvin!S52</f>
        <v>0</v>
      </c>
      <c r="T86" s="138">
        <f>RES_hhdet_numvin!T52</f>
        <v>0</v>
      </c>
      <c r="U86" s="138">
        <f>RES_hhdet_numvin!U52</f>
        <v>0</v>
      </c>
      <c r="V86" s="138">
        <f>RES_hhdet_numvin!V52</f>
        <v>0</v>
      </c>
      <c r="W86" s="138">
        <f>RES_hhdet_numvin!W52</f>
        <v>0</v>
      </c>
      <c r="DA86" s="63"/>
    </row>
    <row r="87" spans="1:105" ht="12" hidden="1" customHeight="1" x14ac:dyDescent="0.25">
      <c r="A87" s="108" t="s">
        <v>52</v>
      </c>
      <c r="B87" s="138">
        <f>RES_hhdet_numvin!B53</f>
        <v>0</v>
      </c>
      <c r="C87" s="138">
        <f>RES_hhdet_numvin!C53</f>
        <v>0</v>
      </c>
      <c r="D87" s="138">
        <f>RES_hhdet_numvin!D53</f>
        <v>0</v>
      </c>
      <c r="E87" s="138">
        <f>RES_hhdet_numvin!E53</f>
        <v>0</v>
      </c>
      <c r="F87" s="138">
        <f>RES_hhdet_numvin!F53</f>
        <v>0</v>
      </c>
      <c r="G87" s="138">
        <f>RES_hhdet_numvin!G53</f>
        <v>0</v>
      </c>
      <c r="H87" s="138">
        <f>RES_hhdet_numvin!H53</f>
        <v>0</v>
      </c>
      <c r="I87" s="138">
        <f>RES_hhdet_numvin!I53</f>
        <v>0</v>
      </c>
      <c r="J87" s="138">
        <f>RES_hhdet_numvin!J53</f>
        <v>0</v>
      </c>
      <c r="K87" s="138">
        <f>RES_hhdet_numvin!K53</f>
        <v>0</v>
      </c>
      <c r="L87" s="138">
        <f>RES_hhdet_numvin!L53</f>
        <v>0</v>
      </c>
      <c r="M87" s="138">
        <f>RES_hhdet_numvin!M53</f>
        <v>0</v>
      </c>
      <c r="N87" s="138">
        <f>RES_hhdet_numvin!N53</f>
        <v>0</v>
      </c>
      <c r="O87" s="138">
        <f>RES_hhdet_numvin!O53</f>
        <v>0</v>
      </c>
      <c r="P87" s="138">
        <f>RES_hhdet_numvin!P53</f>
        <v>0</v>
      </c>
      <c r="Q87" s="138">
        <f>RES_hhdet_numvin!Q53</f>
        <v>0</v>
      </c>
      <c r="R87" s="138">
        <f>RES_hhdet_numvin!R53</f>
        <v>0</v>
      </c>
      <c r="S87" s="138">
        <f>RES_hhdet_numvin!S53</f>
        <v>0</v>
      </c>
      <c r="T87" s="138">
        <f>RES_hhdet_numvin!T53</f>
        <v>0</v>
      </c>
      <c r="U87" s="138">
        <f>RES_hhdet_numvin!U53</f>
        <v>0</v>
      </c>
      <c r="V87" s="138">
        <f>RES_hhdet_numvin!V53</f>
        <v>0</v>
      </c>
      <c r="W87" s="138">
        <f>RES_hhdet_numvin!W53</f>
        <v>0</v>
      </c>
      <c r="DA87" s="63"/>
    </row>
    <row r="88" spans="1:105" ht="12" customHeight="1" x14ac:dyDescent="0.25">
      <c r="A88" s="97" t="s">
        <v>122</v>
      </c>
      <c r="B88" s="138">
        <f>RES_hhdet_numvin!B54</f>
        <v>0</v>
      </c>
      <c r="C88" s="138">
        <f>RES_hhdet_numvin!C54</f>
        <v>0</v>
      </c>
      <c r="D88" s="138">
        <f>RES_hhdet_numvin!D54</f>
        <v>0</v>
      </c>
      <c r="E88" s="138">
        <f>RES_hhdet_numvin!E54</f>
        <v>0</v>
      </c>
      <c r="F88" s="138">
        <f>RES_hhdet_numvin!F54</f>
        <v>0</v>
      </c>
      <c r="G88" s="138">
        <f>RES_hhdet_numvin!G54</f>
        <v>0</v>
      </c>
      <c r="H88" s="138">
        <f>RES_hhdet_numvin!H54</f>
        <v>0</v>
      </c>
      <c r="I88" s="138">
        <f>RES_hhdet_numvin!I54</f>
        <v>0</v>
      </c>
      <c r="J88" s="138">
        <f>RES_hhdet_numvin!J54</f>
        <v>0</v>
      </c>
      <c r="K88" s="138">
        <f>RES_hhdet_numvin!K54</f>
        <v>0</v>
      </c>
      <c r="L88" s="138">
        <f>RES_hhdet_numvin!L54</f>
        <v>0</v>
      </c>
      <c r="M88" s="138">
        <f>RES_hhdet_numvin!M54</f>
        <v>0</v>
      </c>
      <c r="N88" s="138">
        <f>RES_hhdet_numvin!N54</f>
        <v>0</v>
      </c>
      <c r="O88" s="138">
        <f>RES_hhdet_numvin!O54</f>
        <v>0</v>
      </c>
      <c r="P88" s="138">
        <f>RES_hhdet_numvin!P54</f>
        <v>899</v>
      </c>
      <c r="Q88" s="138">
        <f>RES_hhdet_numvin!Q54</f>
        <v>0</v>
      </c>
      <c r="R88" s="138">
        <f>RES_hhdet_numvin!R54</f>
        <v>0</v>
      </c>
      <c r="S88" s="138">
        <f>RES_hhdet_numvin!S54</f>
        <v>0</v>
      </c>
      <c r="T88" s="138">
        <f>RES_hhdet_numvin!T54</f>
        <v>40</v>
      </c>
      <c r="U88" s="138">
        <f>RES_hhdet_numvin!U54</f>
        <v>2817</v>
      </c>
      <c r="V88" s="138">
        <f>RES_hhdet_numvin!V54</f>
        <v>0</v>
      </c>
      <c r="W88" s="138">
        <f>RES_hhdet_numvin!W54</f>
        <v>1015</v>
      </c>
      <c r="DA88" s="63" t="s">
        <v>1509</v>
      </c>
    </row>
    <row r="89" spans="1:105" ht="12" customHeight="1" x14ac:dyDescent="0.25">
      <c r="A89" s="97" t="s">
        <v>121</v>
      </c>
      <c r="B89" s="138">
        <f>RES_hhdet_numvin!B55</f>
        <v>0</v>
      </c>
      <c r="C89" s="138">
        <f>RES_hhdet_numvin!C55</f>
        <v>0</v>
      </c>
      <c r="D89" s="138">
        <f>RES_hhdet_numvin!D55</f>
        <v>0</v>
      </c>
      <c r="E89" s="138">
        <f>RES_hhdet_numvin!E55</f>
        <v>0</v>
      </c>
      <c r="F89" s="138">
        <f>RES_hhdet_numvin!F55</f>
        <v>0</v>
      </c>
      <c r="G89" s="138">
        <f>RES_hhdet_numvin!G55</f>
        <v>0</v>
      </c>
      <c r="H89" s="138">
        <f>RES_hhdet_numvin!H55</f>
        <v>0</v>
      </c>
      <c r="I89" s="138">
        <f>RES_hhdet_numvin!I55</f>
        <v>0</v>
      </c>
      <c r="J89" s="138">
        <f>RES_hhdet_numvin!J55</f>
        <v>0</v>
      </c>
      <c r="K89" s="138">
        <f>RES_hhdet_numvin!K55</f>
        <v>0</v>
      </c>
      <c r="L89" s="138">
        <f>RES_hhdet_numvin!L55</f>
        <v>0</v>
      </c>
      <c r="M89" s="138">
        <f>RES_hhdet_numvin!M55</f>
        <v>0</v>
      </c>
      <c r="N89" s="138">
        <f>RES_hhdet_numvin!N55</f>
        <v>0</v>
      </c>
      <c r="O89" s="138">
        <f>RES_hhdet_numvin!O55</f>
        <v>0</v>
      </c>
      <c r="P89" s="138">
        <f>RES_hhdet_numvin!P55</f>
        <v>493</v>
      </c>
      <c r="Q89" s="138">
        <f>RES_hhdet_numvin!Q55</f>
        <v>1</v>
      </c>
      <c r="R89" s="138">
        <f>RES_hhdet_numvin!R55</f>
        <v>1</v>
      </c>
      <c r="S89" s="138">
        <f>RES_hhdet_numvin!S55</f>
        <v>694</v>
      </c>
      <c r="T89" s="138">
        <f>RES_hhdet_numvin!T55</f>
        <v>2002</v>
      </c>
      <c r="U89" s="138">
        <f>RES_hhdet_numvin!U55</f>
        <v>0</v>
      </c>
      <c r="V89" s="138">
        <f>RES_hhdet_numvin!V55</f>
        <v>5682</v>
      </c>
      <c r="W89" s="138">
        <f>RES_hhdet_numvin!W55</f>
        <v>2595</v>
      </c>
      <c r="DA89" s="63" t="s">
        <v>1510</v>
      </c>
    </row>
    <row r="90" spans="1:105" ht="12" hidden="1" customHeight="1" x14ac:dyDescent="0.25">
      <c r="A90" s="108" t="s">
        <v>53</v>
      </c>
      <c r="B90" s="138">
        <f>RES_hhdet_numvin!B56</f>
        <v>0</v>
      </c>
      <c r="C90" s="138">
        <f>RES_hhdet_numvin!C56</f>
        <v>0</v>
      </c>
      <c r="D90" s="138">
        <f>RES_hhdet_numvin!D56</f>
        <v>0</v>
      </c>
      <c r="E90" s="138">
        <f>RES_hhdet_numvin!E56</f>
        <v>0</v>
      </c>
      <c r="F90" s="138">
        <f>RES_hhdet_numvin!F56</f>
        <v>0</v>
      </c>
      <c r="G90" s="138">
        <f>RES_hhdet_numvin!G56</f>
        <v>0</v>
      </c>
      <c r="H90" s="138">
        <f>RES_hhdet_numvin!H56</f>
        <v>0</v>
      </c>
      <c r="I90" s="138">
        <f>RES_hhdet_numvin!I56</f>
        <v>0</v>
      </c>
      <c r="J90" s="138">
        <f>RES_hhdet_numvin!J56</f>
        <v>0</v>
      </c>
      <c r="K90" s="138">
        <f>RES_hhdet_numvin!K56</f>
        <v>0</v>
      </c>
      <c r="L90" s="138">
        <f>RES_hhdet_numvin!L56</f>
        <v>0</v>
      </c>
      <c r="M90" s="138">
        <f>RES_hhdet_numvin!M56</f>
        <v>0</v>
      </c>
      <c r="N90" s="138">
        <f>RES_hhdet_numvin!N56</f>
        <v>0</v>
      </c>
      <c r="O90" s="138">
        <f>RES_hhdet_numvin!O56</f>
        <v>0</v>
      </c>
      <c r="P90" s="138">
        <f>RES_hhdet_numvin!P56</f>
        <v>0</v>
      </c>
      <c r="Q90" s="138">
        <f>RES_hhdet_numvin!Q56</f>
        <v>0</v>
      </c>
      <c r="R90" s="138">
        <f>RES_hhdet_numvin!R56</f>
        <v>0</v>
      </c>
      <c r="S90" s="138">
        <f>RES_hhdet_numvin!S56</f>
        <v>0</v>
      </c>
      <c r="T90" s="138">
        <f>RES_hhdet_numvin!T56</f>
        <v>0</v>
      </c>
      <c r="U90" s="138">
        <f>RES_hhdet_numvin!U56</f>
        <v>0</v>
      </c>
      <c r="V90" s="138">
        <f>RES_hhdet_numvin!V56</f>
        <v>0</v>
      </c>
      <c r="W90" s="138">
        <f>RES_hhdet_numvin!W56</f>
        <v>0</v>
      </c>
      <c r="DA90" s="63"/>
    </row>
    <row r="91" spans="1:105" ht="12" hidden="1" customHeight="1" x14ac:dyDescent="0.25">
      <c r="A91" s="103" t="s">
        <v>52</v>
      </c>
      <c r="B91" s="148">
        <f>RES_hhdet_numvin!B57</f>
        <v>0</v>
      </c>
      <c r="C91" s="148">
        <f>RES_hhdet_numvin!C57</f>
        <v>0</v>
      </c>
      <c r="D91" s="148">
        <f>RES_hhdet_numvin!D57</f>
        <v>0</v>
      </c>
      <c r="E91" s="148">
        <f>RES_hhdet_numvin!E57</f>
        <v>0</v>
      </c>
      <c r="F91" s="148">
        <f>RES_hhdet_numvin!F57</f>
        <v>0</v>
      </c>
      <c r="G91" s="148">
        <f>RES_hhdet_numvin!G57</f>
        <v>0</v>
      </c>
      <c r="H91" s="148">
        <f>RES_hhdet_numvin!H57</f>
        <v>0</v>
      </c>
      <c r="I91" s="148">
        <f>RES_hhdet_numvin!I57</f>
        <v>0</v>
      </c>
      <c r="J91" s="148">
        <f>RES_hhdet_numvin!J57</f>
        <v>0</v>
      </c>
      <c r="K91" s="148">
        <f>RES_hhdet_numvin!K57</f>
        <v>0</v>
      </c>
      <c r="L91" s="148">
        <f>RES_hhdet_numvin!L57</f>
        <v>0</v>
      </c>
      <c r="M91" s="148">
        <f>RES_hhdet_numvin!M57</f>
        <v>0</v>
      </c>
      <c r="N91" s="148">
        <f>RES_hhdet_numvin!N57</f>
        <v>0</v>
      </c>
      <c r="O91" s="148">
        <f>RES_hhdet_numvin!O57</f>
        <v>0</v>
      </c>
      <c r="P91" s="148">
        <f>RES_hhdet_numvin!P57</f>
        <v>0</v>
      </c>
      <c r="Q91" s="148">
        <f>RES_hhdet_numvin!Q57</f>
        <v>0</v>
      </c>
      <c r="R91" s="148">
        <f>RES_hhdet_numvin!R57</f>
        <v>0</v>
      </c>
      <c r="S91" s="148">
        <f>RES_hhdet_numvin!S57</f>
        <v>0</v>
      </c>
      <c r="T91" s="148">
        <f>RES_hhdet_numvin!T57</f>
        <v>0</v>
      </c>
      <c r="U91" s="148">
        <f>RES_hhdet_numvin!U57</f>
        <v>0</v>
      </c>
      <c r="V91" s="148">
        <f>RES_hhdet_numvin!V57</f>
        <v>0</v>
      </c>
      <c r="W91" s="148">
        <f>RES_hhdet_numvin!W57</f>
        <v>0</v>
      </c>
      <c r="DA91" s="132"/>
    </row>
    <row r="92" spans="1:105" ht="12" customHeight="1" x14ac:dyDescent="0.25">
      <c r="A92" s="125" t="s">
        <v>54</v>
      </c>
      <c r="B92" s="150">
        <f>RES_hhdet_numvin!B58</f>
        <v>0</v>
      </c>
      <c r="C92" s="150">
        <f>RES_hhdet_numvin!C58</f>
        <v>0</v>
      </c>
      <c r="D92" s="150">
        <f>RES_hhdet_numvin!D58</f>
        <v>0</v>
      </c>
      <c r="E92" s="150">
        <f>RES_hhdet_numvin!E58</f>
        <v>0</v>
      </c>
      <c r="F92" s="150">
        <f>RES_hhdet_numvin!F58</f>
        <v>0</v>
      </c>
      <c r="G92" s="150">
        <f>RES_hhdet_numvin!G58</f>
        <v>0</v>
      </c>
      <c r="H92" s="150">
        <f>RES_hhdet_numvin!H58</f>
        <v>0</v>
      </c>
      <c r="I92" s="150">
        <f>RES_hhdet_numvin!I58</f>
        <v>0</v>
      </c>
      <c r="J92" s="150">
        <f>RES_hhdet_numvin!J58</f>
        <v>0</v>
      </c>
      <c r="K92" s="150">
        <f>RES_hhdet_numvin!K58</f>
        <v>0</v>
      </c>
      <c r="L92" s="150">
        <f>RES_hhdet_numvin!L58</f>
        <v>0</v>
      </c>
      <c r="M92" s="150">
        <f>RES_hhdet_numvin!M58</f>
        <v>0</v>
      </c>
      <c r="N92" s="150">
        <f>RES_hhdet_numvin!N58</f>
        <v>0</v>
      </c>
      <c r="O92" s="150">
        <f>RES_hhdet_numvin!O58</f>
        <v>0</v>
      </c>
      <c r="P92" s="150">
        <f>RES_hhdet_numvin!P58</f>
        <v>0</v>
      </c>
      <c r="Q92" s="150">
        <f>RES_hhdet_numvin!Q58</f>
        <v>0</v>
      </c>
      <c r="R92" s="150">
        <f>RES_hhdet_numvin!R58</f>
        <v>0</v>
      </c>
      <c r="S92" s="150">
        <f>RES_hhdet_numvin!S58</f>
        <v>0</v>
      </c>
      <c r="T92" s="150">
        <f>RES_hhdet_numvin!T58</f>
        <v>0</v>
      </c>
      <c r="U92" s="150">
        <f>RES_hhdet_numvin!U58</f>
        <v>0</v>
      </c>
      <c r="V92" s="150">
        <f>RES_hhdet_numvin!V58</f>
        <v>0</v>
      </c>
      <c r="W92" s="150">
        <f>RES_hhdet_numvin!W58</f>
        <v>0</v>
      </c>
      <c r="DA92" s="134"/>
    </row>
    <row r="93" spans="1:105" ht="12" customHeight="1" x14ac:dyDescent="0.25">
      <c r="A93" s="97" t="s">
        <v>50</v>
      </c>
      <c r="B93" s="138">
        <f>RES_hhdet_numvin!B59</f>
        <v>0</v>
      </c>
      <c r="C93" s="138">
        <f>RES_hhdet_numvin!C59</f>
        <v>0</v>
      </c>
      <c r="D93" s="138">
        <f>RES_hhdet_numvin!D59</f>
        <v>0</v>
      </c>
      <c r="E93" s="138">
        <f>RES_hhdet_numvin!E59</f>
        <v>0</v>
      </c>
      <c r="F93" s="138">
        <f>RES_hhdet_numvin!F59</f>
        <v>0</v>
      </c>
      <c r="G93" s="138">
        <f>RES_hhdet_numvin!G59</f>
        <v>0</v>
      </c>
      <c r="H93" s="138">
        <f>RES_hhdet_numvin!H59</f>
        <v>0</v>
      </c>
      <c r="I93" s="138">
        <f>RES_hhdet_numvin!I59</f>
        <v>0</v>
      </c>
      <c r="J93" s="138">
        <f>RES_hhdet_numvin!J59</f>
        <v>0</v>
      </c>
      <c r="K93" s="138">
        <f>RES_hhdet_numvin!K59</f>
        <v>0</v>
      </c>
      <c r="L93" s="138">
        <f>RES_hhdet_numvin!L59</f>
        <v>0</v>
      </c>
      <c r="M93" s="138">
        <f>RES_hhdet_numvin!M59</f>
        <v>0</v>
      </c>
      <c r="N93" s="138">
        <f>RES_hhdet_numvin!N59</f>
        <v>0</v>
      </c>
      <c r="O93" s="138">
        <f>RES_hhdet_numvin!O59</f>
        <v>0</v>
      </c>
      <c r="P93" s="138">
        <f>RES_hhdet_numvin!P59</f>
        <v>297</v>
      </c>
      <c r="Q93" s="138">
        <f>RES_hhdet_numvin!Q59</f>
        <v>94</v>
      </c>
      <c r="R93" s="138">
        <f>RES_hhdet_numvin!R59</f>
        <v>529</v>
      </c>
      <c r="S93" s="138">
        <f>RES_hhdet_numvin!S59</f>
        <v>736</v>
      </c>
      <c r="T93" s="138">
        <f>RES_hhdet_numvin!T59</f>
        <v>869</v>
      </c>
      <c r="U93" s="138">
        <f>RES_hhdet_numvin!U59</f>
        <v>1158</v>
      </c>
      <c r="V93" s="138">
        <f>RES_hhdet_numvin!V59</f>
        <v>1429</v>
      </c>
      <c r="W93" s="138">
        <f>RES_hhdet_numvin!W59</f>
        <v>28</v>
      </c>
      <c r="DA93" s="63" t="s">
        <v>1511</v>
      </c>
    </row>
    <row r="94" spans="1:105" ht="12" customHeight="1" x14ac:dyDescent="0.25">
      <c r="A94" s="109" t="s">
        <v>120</v>
      </c>
      <c r="B94" s="39">
        <f>RES_hhdet_numvin!B60</f>
        <v>0</v>
      </c>
      <c r="C94" s="39">
        <f>RES_hhdet_numvin!C60</f>
        <v>0</v>
      </c>
      <c r="D94" s="39">
        <f>RES_hhdet_numvin!D60</f>
        <v>0</v>
      </c>
      <c r="E94" s="39">
        <f>RES_hhdet_numvin!E60</f>
        <v>0</v>
      </c>
      <c r="F94" s="39">
        <f>RES_hhdet_numvin!F60</f>
        <v>0</v>
      </c>
      <c r="G94" s="39">
        <f>RES_hhdet_numvin!G60</f>
        <v>0</v>
      </c>
      <c r="H94" s="39">
        <f>RES_hhdet_numvin!H60</f>
        <v>0</v>
      </c>
      <c r="I94" s="39">
        <f>RES_hhdet_numvin!I60</f>
        <v>0</v>
      </c>
      <c r="J94" s="39">
        <f>RES_hhdet_numvin!J60</f>
        <v>0</v>
      </c>
      <c r="K94" s="39">
        <f>RES_hhdet_numvin!K60</f>
        <v>0</v>
      </c>
      <c r="L94" s="39">
        <f>RES_hhdet_numvin!L60</f>
        <v>0</v>
      </c>
      <c r="M94" s="39">
        <f>RES_hhdet_numvin!M60</f>
        <v>0</v>
      </c>
      <c r="N94" s="39">
        <f>RES_hhdet_numvin!N60</f>
        <v>0</v>
      </c>
      <c r="O94" s="39">
        <f>RES_hhdet_numvin!O60</f>
        <v>0</v>
      </c>
      <c r="P94" s="39">
        <f>RES_hhdet_numvin!P60</f>
        <v>3288</v>
      </c>
      <c r="Q94" s="39">
        <f>RES_hhdet_numvin!Q60</f>
        <v>5706</v>
      </c>
      <c r="R94" s="39">
        <f>RES_hhdet_numvin!R60</f>
        <v>7335</v>
      </c>
      <c r="S94" s="39">
        <f>RES_hhdet_numvin!S60</f>
        <v>7108</v>
      </c>
      <c r="T94" s="39">
        <f>RES_hhdet_numvin!T60</f>
        <v>10323</v>
      </c>
      <c r="U94" s="39">
        <f>RES_hhdet_numvin!U60</f>
        <v>11819</v>
      </c>
      <c r="V94" s="39">
        <f>RES_hhdet_numvin!V60</f>
        <v>15751</v>
      </c>
      <c r="W94" s="39">
        <f>RES_hhdet_numvin!W60</f>
        <v>17522</v>
      </c>
      <c r="DA94" s="60" t="s">
        <v>1512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234.65377479135466</v>
      </c>
      <c r="C98" s="117">
        <f t="shared" si="12"/>
        <v>252.29480432809859</v>
      </c>
      <c r="D98" s="117">
        <f t="shared" si="12"/>
        <v>232.47073099348196</v>
      </c>
      <c r="E98" s="117">
        <f t="shared" si="12"/>
        <v>236.58560996223662</v>
      </c>
      <c r="F98" s="117">
        <f t="shared" si="12"/>
        <v>249.57923836543779</v>
      </c>
      <c r="G98" s="117">
        <f t="shared" si="12"/>
        <v>240.01192792936493</v>
      </c>
      <c r="H98" s="117">
        <f t="shared" si="12"/>
        <v>247.8615777467366</v>
      </c>
      <c r="I98" s="117">
        <f t="shared" si="12"/>
        <v>235.99770147192862</v>
      </c>
      <c r="J98" s="117">
        <f t="shared" si="12"/>
        <v>236.96505708123587</v>
      </c>
      <c r="K98" s="117">
        <f t="shared" si="12"/>
        <v>233.22312148540274</v>
      </c>
      <c r="L98" s="117">
        <f t="shared" si="12"/>
        <v>199.80134260956308</v>
      </c>
      <c r="M98" s="117">
        <f t="shared" si="12"/>
        <v>181.32895611747793</v>
      </c>
      <c r="N98" s="117">
        <f t="shared" si="12"/>
        <v>201.42534216575578</v>
      </c>
      <c r="O98" s="117">
        <f t="shared" si="12"/>
        <v>191.2059265634135</v>
      </c>
      <c r="P98" s="117">
        <f t="shared" si="12"/>
        <v>165.18224968028193</v>
      </c>
      <c r="Q98" s="117">
        <f t="shared" si="12"/>
        <v>184.38760345257057</v>
      </c>
      <c r="R98" s="117">
        <f t="shared" ref="R98:V98" si="13">R99+R102+R104+R113</f>
        <v>184.0820188552398</v>
      </c>
      <c r="S98" s="117">
        <f t="shared" si="13"/>
        <v>164.02736090514352</v>
      </c>
      <c r="T98" s="117">
        <f t="shared" si="13"/>
        <v>154.11612648013204</v>
      </c>
      <c r="U98" s="117">
        <f t="shared" si="13"/>
        <v>124.12107361743918</v>
      </c>
      <c r="V98" s="117">
        <f t="shared" si="13"/>
        <v>141.70867952736992</v>
      </c>
      <c r="W98" s="117">
        <f t="shared" ref="W98" si="14">W99+W102+W104+W113</f>
        <v>140.15440781672615</v>
      </c>
      <c r="DA98" s="129" t="s">
        <v>1609</v>
      </c>
    </row>
    <row r="99" spans="1:105" ht="12" customHeight="1" x14ac:dyDescent="0.25">
      <c r="A99" s="121" t="s">
        <v>57</v>
      </c>
      <c r="B99" s="122">
        <f t="shared" ref="B99:Q99" si="15">SUM(B100:B101)</f>
        <v>213.30254594502415</v>
      </c>
      <c r="C99" s="122">
        <f t="shared" si="15"/>
        <v>231.16178678053231</v>
      </c>
      <c r="D99" s="122">
        <f t="shared" si="15"/>
        <v>212.47187963388828</v>
      </c>
      <c r="E99" s="122">
        <f t="shared" si="15"/>
        <v>217.11233936222678</v>
      </c>
      <c r="F99" s="122">
        <f t="shared" si="15"/>
        <v>230.21452212619496</v>
      </c>
      <c r="G99" s="122">
        <f t="shared" si="15"/>
        <v>220.93062305654172</v>
      </c>
      <c r="H99" s="122">
        <f t="shared" si="15"/>
        <v>227.28668347136426</v>
      </c>
      <c r="I99" s="122">
        <f t="shared" si="15"/>
        <v>216.66915454048385</v>
      </c>
      <c r="J99" s="122">
        <f t="shared" si="15"/>
        <v>217.43694372514872</v>
      </c>
      <c r="K99" s="122">
        <f t="shared" si="15"/>
        <v>214.15669011769066</v>
      </c>
      <c r="L99" s="122">
        <f t="shared" si="15"/>
        <v>182.53526324531768</v>
      </c>
      <c r="M99" s="122">
        <f t="shared" si="15"/>
        <v>162.63639668849058</v>
      </c>
      <c r="N99" s="122">
        <f t="shared" si="15"/>
        <v>182.23313018367145</v>
      </c>
      <c r="O99" s="122">
        <f t="shared" si="15"/>
        <v>171.20227425453564</v>
      </c>
      <c r="P99" s="122">
        <f t="shared" si="15"/>
        <v>144.44293434426604</v>
      </c>
      <c r="Q99" s="122">
        <f t="shared" si="15"/>
        <v>167.05713646206962</v>
      </c>
      <c r="R99" s="122">
        <f t="shared" ref="R99:V99" si="16">SUM(R100:R101)</f>
        <v>167.02386565561167</v>
      </c>
      <c r="S99" s="122">
        <f t="shared" si="16"/>
        <v>150.73320682528293</v>
      </c>
      <c r="T99" s="122">
        <f t="shared" si="16"/>
        <v>138.7168984141168</v>
      </c>
      <c r="U99" s="122">
        <f t="shared" si="16"/>
        <v>107.99912272206184</v>
      </c>
      <c r="V99" s="122">
        <f t="shared" si="16"/>
        <v>129.39472067144217</v>
      </c>
      <c r="W99" s="122">
        <f t="shared" ref="W99" si="17">SUM(W100:W101)</f>
        <v>126.83980445990578</v>
      </c>
      <c r="DA99" s="130" t="s">
        <v>1610</v>
      </c>
    </row>
    <row r="100" spans="1:105" ht="12" customHeight="1" x14ac:dyDescent="0.25">
      <c r="A100" s="97" t="s">
        <v>216</v>
      </c>
      <c r="B100" s="98">
        <v>210.8343275064023</v>
      </c>
      <c r="C100" s="98">
        <v>228.51389550898247</v>
      </c>
      <c r="D100" s="98">
        <v>210.06411640134613</v>
      </c>
      <c r="E100" s="98">
        <v>214.73484487288619</v>
      </c>
      <c r="F100" s="98">
        <v>227.63053361168406</v>
      </c>
      <c r="G100" s="98">
        <v>218.46649414748973</v>
      </c>
      <c r="H100" s="98">
        <v>224.78838196920358</v>
      </c>
      <c r="I100" s="98">
        <v>214.23228457824874</v>
      </c>
      <c r="J100" s="98">
        <v>214.97674780168128</v>
      </c>
      <c r="K100" s="98">
        <v>211.7442897250011</v>
      </c>
      <c r="L100" s="98">
        <v>180.48804337441479</v>
      </c>
      <c r="M100" s="98">
        <v>160.78310045858422</v>
      </c>
      <c r="N100" s="98">
        <v>180.14947453902741</v>
      </c>
      <c r="O100" s="98">
        <v>169.19025031049972</v>
      </c>
      <c r="P100" s="98">
        <v>142.72858507690844</v>
      </c>
      <c r="Q100" s="98">
        <v>165.09495557466326</v>
      </c>
      <c r="R100" s="98">
        <v>165.04596828126489</v>
      </c>
      <c r="S100" s="98">
        <v>148.95059711474167</v>
      </c>
      <c r="T100" s="98">
        <v>137.03492882392283</v>
      </c>
      <c r="U100" s="98">
        <v>106.64988057705187</v>
      </c>
      <c r="V100" s="98">
        <v>127.76933218687304</v>
      </c>
      <c r="W100" s="98">
        <v>125.20917645934853</v>
      </c>
      <c r="DA100" s="63" t="s">
        <v>1611</v>
      </c>
    </row>
    <row r="101" spans="1:105" ht="12" customHeight="1" x14ac:dyDescent="0.25">
      <c r="A101" s="97" t="s">
        <v>53</v>
      </c>
      <c r="B101" s="98">
        <v>2.4682184386218404</v>
      </c>
      <c r="C101" s="98">
        <v>2.6478912715498262</v>
      </c>
      <c r="D101" s="98">
        <v>2.4077632325421523</v>
      </c>
      <c r="E101" s="98">
        <v>2.3774944893405943</v>
      </c>
      <c r="F101" s="98">
        <v>2.5839885145109136</v>
      </c>
      <c r="G101" s="98">
        <v>2.4641289090519916</v>
      </c>
      <c r="H101" s="98">
        <v>2.4983015021606705</v>
      </c>
      <c r="I101" s="98">
        <v>2.4368699622351189</v>
      </c>
      <c r="J101" s="98">
        <v>2.4601959234674253</v>
      </c>
      <c r="K101" s="98">
        <v>2.4124003926895492</v>
      </c>
      <c r="L101" s="98">
        <v>2.0472198709028815</v>
      </c>
      <c r="M101" s="98">
        <v>1.8532962299063562</v>
      </c>
      <c r="N101" s="98">
        <v>2.0836556446440402</v>
      </c>
      <c r="O101" s="98">
        <v>2.0120239440359247</v>
      </c>
      <c r="P101" s="98">
        <v>1.7143492673575944</v>
      </c>
      <c r="Q101" s="98">
        <v>1.962180887406372</v>
      </c>
      <c r="R101" s="98">
        <v>1.9778973743467736</v>
      </c>
      <c r="S101" s="98">
        <v>1.7826097105412715</v>
      </c>
      <c r="T101" s="98">
        <v>1.6819695901939649</v>
      </c>
      <c r="U101" s="98">
        <v>1.3492421450099623</v>
      </c>
      <c r="V101" s="98">
        <v>1.6253884845691275</v>
      </c>
      <c r="W101" s="98">
        <v>1.630628000557246</v>
      </c>
      <c r="DA101" s="63" t="s">
        <v>1612</v>
      </c>
    </row>
    <row r="102" spans="1:105" ht="12" customHeight="1" x14ac:dyDescent="0.25">
      <c r="A102" s="121" t="s">
        <v>92</v>
      </c>
      <c r="B102" s="122">
        <f t="shared" ref="B102:W102" si="18">B103</f>
        <v>0.26966128765590047</v>
      </c>
      <c r="C102" s="122">
        <f t="shared" si="18"/>
        <v>0.28176334483210996</v>
      </c>
      <c r="D102" s="122">
        <f t="shared" si="18"/>
        <v>0.31169963147812046</v>
      </c>
      <c r="E102" s="122">
        <f t="shared" si="18"/>
        <v>0.66646199261301609</v>
      </c>
      <c r="F102" s="122">
        <f t="shared" si="18"/>
        <v>0.25967286441983711</v>
      </c>
      <c r="G102" s="122">
        <f t="shared" si="18"/>
        <v>0.30611948119050342</v>
      </c>
      <c r="H102" s="122">
        <f t="shared" si="18"/>
        <v>0.56190121641104518</v>
      </c>
      <c r="I102" s="122">
        <f t="shared" si="18"/>
        <v>0.32969054973429052</v>
      </c>
      <c r="J102" s="122">
        <f t="shared" si="18"/>
        <v>0.34091223510364554</v>
      </c>
      <c r="K102" s="122">
        <f t="shared" si="18"/>
        <v>0.35351068471279168</v>
      </c>
      <c r="L102" s="122">
        <f t="shared" si="18"/>
        <v>0.42416309104166372</v>
      </c>
      <c r="M102" s="122">
        <f t="shared" si="18"/>
        <v>0.42678497341644916</v>
      </c>
      <c r="N102" s="122">
        <f t="shared" si="18"/>
        <v>0.47825381806346084</v>
      </c>
      <c r="O102" s="122">
        <f t="shared" si="18"/>
        <v>0.51699125609843588</v>
      </c>
      <c r="P102" s="122">
        <f t="shared" si="18"/>
        <v>0.53135900935595626</v>
      </c>
      <c r="Q102" s="122">
        <f t="shared" si="18"/>
        <v>0.55412661032530663</v>
      </c>
      <c r="R102" s="122">
        <f t="shared" si="18"/>
        <v>0.53544230806988768</v>
      </c>
      <c r="S102" s="122">
        <f t="shared" si="18"/>
        <v>0.45445570744323954</v>
      </c>
      <c r="T102" s="122">
        <f t="shared" si="18"/>
        <v>0.49485420645395806</v>
      </c>
      <c r="U102" s="122">
        <f t="shared" si="18"/>
        <v>0.4993781353748914</v>
      </c>
      <c r="V102" s="122">
        <f t="shared" si="18"/>
        <v>0.52272316532797825</v>
      </c>
      <c r="W102" s="122">
        <f t="shared" si="18"/>
        <v>0.55850654682794298</v>
      </c>
      <c r="DA102" s="130" t="s">
        <v>1613</v>
      </c>
    </row>
    <row r="103" spans="1:105" ht="12" customHeight="1" x14ac:dyDescent="0.25">
      <c r="A103" s="97" t="s">
        <v>53</v>
      </c>
      <c r="B103" s="98">
        <v>0.26966128765590047</v>
      </c>
      <c r="C103" s="98">
        <v>0.28176334483210996</v>
      </c>
      <c r="D103" s="98">
        <v>0.31169963147812046</v>
      </c>
      <c r="E103" s="98">
        <v>0.66646199261301609</v>
      </c>
      <c r="F103" s="98">
        <v>0.25967286441983711</v>
      </c>
      <c r="G103" s="98">
        <v>0.30611948119050342</v>
      </c>
      <c r="H103" s="98">
        <v>0.56190121641104518</v>
      </c>
      <c r="I103" s="98">
        <v>0.32969054973429052</v>
      </c>
      <c r="J103" s="98">
        <v>0.34091223510364554</v>
      </c>
      <c r="K103" s="98">
        <v>0.35351068471279168</v>
      </c>
      <c r="L103" s="98">
        <v>0.42416309104166372</v>
      </c>
      <c r="M103" s="98">
        <v>0.42678497341644916</v>
      </c>
      <c r="N103" s="98">
        <v>0.47825381806346084</v>
      </c>
      <c r="O103" s="98">
        <v>0.51699125609843588</v>
      </c>
      <c r="P103" s="98">
        <v>0.53135900935595626</v>
      </c>
      <c r="Q103" s="98">
        <v>0.55412661032530663</v>
      </c>
      <c r="R103" s="98">
        <v>0.53544230806988768</v>
      </c>
      <c r="S103" s="98">
        <v>0.45445570744323954</v>
      </c>
      <c r="T103" s="98">
        <v>0.49485420645395806</v>
      </c>
      <c r="U103" s="98">
        <v>0.4993781353748914</v>
      </c>
      <c r="V103" s="98">
        <v>0.52272316532797825</v>
      </c>
      <c r="W103" s="98">
        <v>0.55850654682794298</v>
      </c>
      <c r="DA103" s="63" t="s">
        <v>1614</v>
      </c>
    </row>
    <row r="104" spans="1:105" ht="12" customHeight="1" x14ac:dyDescent="0.25">
      <c r="A104" s="121" t="s">
        <v>55</v>
      </c>
      <c r="B104" s="122">
        <v>14.635040501529041</v>
      </c>
      <c r="C104" s="122">
        <v>14.210122290174564</v>
      </c>
      <c r="D104" s="122">
        <v>14.156636351649519</v>
      </c>
      <c r="E104" s="122">
        <v>13.854349950229077</v>
      </c>
      <c r="F104" s="122">
        <v>13.656795791017798</v>
      </c>
      <c r="G104" s="122">
        <v>13.022318934353679</v>
      </c>
      <c r="H104" s="122">
        <v>13.962571761649198</v>
      </c>
      <c r="I104" s="122">
        <v>13.68357029362426</v>
      </c>
      <c r="J104" s="122">
        <v>13.603197731802508</v>
      </c>
      <c r="K104" s="122">
        <v>12.69168247908585</v>
      </c>
      <c r="L104" s="122">
        <v>11.895944651895302</v>
      </c>
      <c r="M104" s="122">
        <v>12.511195782216411</v>
      </c>
      <c r="N104" s="122">
        <v>12.849478107419561</v>
      </c>
      <c r="O104" s="122">
        <v>13.422406360564471</v>
      </c>
      <c r="P104" s="122">
        <v>13.813759020444605</v>
      </c>
      <c r="Q104" s="122">
        <v>12.356156908666822</v>
      </c>
      <c r="R104" s="122">
        <v>12.087921177355659</v>
      </c>
      <c r="S104" s="122">
        <v>9.1460713999388048</v>
      </c>
      <c r="T104" s="122">
        <v>10.696472275818055</v>
      </c>
      <c r="U104" s="122">
        <v>11.133736066317461</v>
      </c>
      <c r="V104" s="122">
        <v>8.9897216321799007</v>
      </c>
      <c r="W104" s="122">
        <v>10.382178121238741</v>
      </c>
      <c r="DA104" s="130" t="s">
        <v>1615</v>
      </c>
    </row>
    <row r="105" spans="1:105" ht="12" customHeight="1" x14ac:dyDescent="0.25">
      <c r="A105" s="97" t="s">
        <v>138</v>
      </c>
      <c r="B105" s="98">
        <v>10.158277824638054</v>
      </c>
      <c r="C105" s="98">
        <v>10.185599431830482</v>
      </c>
      <c r="D105" s="98">
        <v>10.410723222521082</v>
      </c>
      <c r="E105" s="98">
        <v>10.514082460140909</v>
      </c>
      <c r="F105" s="98">
        <v>10.580201067970387</v>
      </c>
      <c r="G105" s="98">
        <v>10.393780746132904</v>
      </c>
      <c r="H105" s="98">
        <v>11.373390037846931</v>
      </c>
      <c r="I105" s="98">
        <v>11.448922254648666</v>
      </c>
      <c r="J105" s="98">
        <v>11.59563942850893</v>
      </c>
      <c r="K105" s="98">
        <v>11.228516555253112</v>
      </c>
      <c r="L105" s="98">
        <v>10.691890787017414</v>
      </c>
      <c r="M105" s="98">
        <v>11.051249566847408</v>
      </c>
      <c r="N105" s="98">
        <v>11.304970481671468</v>
      </c>
      <c r="O105" s="98">
        <v>10.829466187591077</v>
      </c>
      <c r="P105" s="98">
        <v>10.296652647577492</v>
      </c>
      <c r="Q105" s="98">
        <v>10.487159477363738</v>
      </c>
      <c r="R105" s="98">
        <v>10.406306613004761</v>
      </c>
      <c r="S105" s="98">
        <v>7.5136329767049217</v>
      </c>
      <c r="T105" s="98">
        <v>8.9658502167647391</v>
      </c>
      <c r="U105" s="98">
        <v>9.3866907128624657</v>
      </c>
      <c r="V105" s="98">
        <v>7.3041237069251412</v>
      </c>
      <c r="W105" s="98">
        <v>8.6731599682977762</v>
      </c>
      <c r="DA105" s="63" t="s">
        <v>1616</v>
      </c>
    </row>
    <row r="106" spans="1:105" ht="12" customHeight="1" x14ac:dyDescent="0.25">
      <c r="A106" s="97" t="s">
        <v>137</v>
      </c>
      <c r="B106" s="98">
        <v>0</v>
      </c>
      <c r="C106" s="98">
        <v>5.2090680337972517E-4</v>
      </c>
      <c r="D106" s="98">
        <v>2.0944243859356716E-3</v>
      </c>
      <c r="E106" s="98">
        <v>3.6264339285404399E-3</v>
      </c>
      <c r="F106" s="98">
        <v>5.2218669315750171E-3</v>
      </c>
      <c r="G106" s="98">
        <v>7.2155821042013246E-3</v>
      </c>
      <c r="H106" s="98">
        <v>1.2087994766626579E-2</v>
      </c>
      <c r="I106" s="98">
        <v>1.7509179662740092E-2</v>
      </c>
      <c r="J106" s="98">
        <v>2.4479230227427713E-2</v>
      </c>
      <c r="K106" s="98">
        <v>3.9783342845107247E-2</v>
      </c>
      <c r="L106" s="98">
        <v>4.2658569732401772E-2</v>
      </c>
      <c r="M106" s="98">
        <v>4.8021356163388942E-2</v>
      </c>
      <c r="N106" s="98">
        <v>7.4706772647239683E-2</v>
      </c>
      <c r="O106" s="98">
        <v>7.6539846717617849E-2</v>
      </c>
      <c r="P106" s="98">
        <v>7.2935360708065514E-2</v>
      </c>
      <c r="Q106" s="98">
        <v>7.7345721376067877E-2</v>
      </c>
      <c r="R106" s="98">
        <v>8.6306970243679559E-2</v>
      </c>
      <c r="S106" s="98">
        <v>6.2409219141710159E-2</v>
      </c>
      <c r="T106" s="98">
        <v>7.328900333803226E-2</v>
      </c>
      <c r="U106" s="98">
        <v>7.4150067248133389E-2</v>
      </c>
      <c r="V106" s="98">
        <v>6.7649243629943817E-2</v>
      </c>
      <c r="W106" s="98">
        <v>8.9421298293548335E-2</v>
      </c>
      <c r="DA106" s="63" t="s">
        <v>1617</v>
      </c>
    </row>
    <row r="107" spans="1:105" ht="12" customHeight="1" x14ac:dyDescent="0.25">
      <c r="A107" s="100" t="s">
        <v>216</v>
      </c>
      <c r="B107" s="101">
        <v>0</v>
      </c>
      <c r="C107" s="101">
        <v>3.3309014146208675E-4</v>
      </c>
      <c r="D107" s="101">
        <v>1.3426633210742475E-3</v>
      </c>
      <c r="E107" s="101">
        <v>2.3194425533349049E-3</v>
      </c>
      <c r="F107" s="101">
        <v>3.3667820824126748E-3</v>
      </c>
      <c r="G107" s="101">
        <v>4.6434210806581425E-3</v>
      </c>
      <c r="H107" s="101">
        <v>7.6175028377098572E-3</v>
      </c>
      <c r="I107" s="101">
        <v>1.1140544574579745E-2</v>
      </c>
      <c r="J107" s="101">
        <v>1.557493661980556E-2</v>
      </c>
      <c r="K107" s="101">
        <v>2.4184261448317951E-2</v>
      </c>
      <c r="L107" s="101">
        <v>2.6772631345060787E-2</v>
      </c>
      <c r="M107" s="101">
        <v>3.0482304749030631E-2</v>
      </c>
      <c r="N107" s="101">
        <v>4.4867103118824844E-2</v>
      </c>
      <c r="O107" s="101">
        <v>5.1564671298767427E-2</v>
      </c>
      <c r="P107" s="101">
        <v>5.1632438884721299E-2</v>
      </c>
      <c r="Q107" s="101">
        <v>4.5142041696169061E-2</v>
      </c>
      <c r="R107" s="101">
        <v>4.9530780708823073E-2</v>
      </c>
      <c r="S107" s="101">
        <v>3.4996047848427844E-2</v>
      </c>
      <c r="T107" s="101">
        <v>4.2987081410473298E-2</v>
      </c>
      <c r="U107" s="101">
        <v>4.5285975778040652E-2</v>
      </c>
      <c r="V107" s="101">
        <v>3.9527769142510355E-2</v>
      </c>
      <c r="W107" s="101">
        <v>5.2573288604883438E-2</v>
      </c>
      <c r="DA107" s="131" t="s">
        <v>1618</v>
      </c>
    </row>
    <row r="108" spans="1:105" ht="12" customHeight="1" x14ac:dyDescent="0.25">
      <c r="A108" s="103" t="s">
        <v>52</v>
      </c>
      <c r="B108" s="104">
        <v>0</v>
      </c>
      <c r="C108" s="104">
        <v>1.8781666191763845E-4</v>
      </c>
      <c r="D108" s="104">
        <v>7.5176106486142427E-4</v>
      </c>
      <c r="E108" s="104">
        <v>1.306991375205535E-3</v>
      </c>
      <c r="F108" s="104">
        <v>1.8550848491623428E-3</v>
      </c>
      <c r="G108" s="104">
        <v>2.5721610235431821E-3</v>
      </c>
      <c r="H108" s="104">
        <v>4.4704919289167214E-3</v>
      </c>
      <c r="I108" s="104">
        <v>6.3686350881603446E-3</v>
      </c>
      <c r="J108" s="104">
        <v>8.9042936076221511E-3</v>
      </c>
      <c r="K108" s="104">
        <v>1.5599081396789295E-2</v>
      </c>
      <c r="L108" s="104">
        <v>1.5885938387340981E-2</v>
      </c>
      <c r="M108" s="104">
        <v>1.7539051414358311E-2</v>
      </c>
      <c r="N108" s="104">
        <v>2.9839669528414835E-2</v>
      </c>
      <c r="O108" s="104">
        <v>2.4975175418850415E-2</v>
      </c>
      <c r="P108" s="104">
        <v>2.1302921823344215E-2</v>
      </c>
      <c r="Q108" s="104">
        <v>3.2203679679898817E-2</v>
      </c>
      <c r="R108" s="104">
        <v>3.6776189534856479E-2</v>
      </c>
      <c r="S108" s="104">
        <v>2.7413171293282315E-2</v>
      </c>
      <c r="T108" s="104">
        <v>3.030192192755897E-2</v>
      </c>
      <c r="U108" s="104">
        <v>2.8864091470092737E-2</v>
      </c>
      <c r="V108" s="104">
        <v>2.8121474487433462E-2</v>
      </c>
      <c r="W108" s="104">
        <v>3.684800968866489E-2</v>
      </c>
      <c r="DA108" s="132" t="s">
        <v>1619</v>
      </c>
    </row>
    <row r="109" spans="1:105" ht="12" customHeight="1" x14ac:dyDescent="0.25">
      <c r="A109" s="106" t="s">
        <v>122</v>
      </c>
      <c r="B109" s="101">
        <v>4.475882755640697</v>
      </c>
      <c r="C109" s="101">
        <v>3.9978030338616848</v>
      </c>
      <c r="D109" s="101">
        <v>3.6671473057616217</v>
      </c>
      <c r="E109" s="101">
        <v>3.2186703442996873</v>
      </c>
      <c r="F109" s="101">
        <v>2.9137046013542913</v>
      </c>
      <c r="G109" s="101">
        <v>2.4248458642484789</v>
      </c>
      <c r="H109" s="101">
        <v>2.3089623230874095</v>
      </c>
      <c r="I109" s="101">
        <v>1.9322407427796768</v>
      </c>
      <c r="J109" s="101">
        <v>1.6518121555188139</v>
      </c>
      <c r="K109" s="101">
        <v>1.1694200081199235</v>
      </c>
      <c r="L109" s="101">
        <v>0.9448674485424432</v>
      </c>
      <c r="M109" s="101">
        <v>1.0397531938281213</v>
      </c>
      <c r="N109" s="101">
        <v>0.91595245315367113</v>
      </c>
      <c r="O109" s="101">
        <v>1.4551200745435793</v>
      </c>
      <c r="P109" s="101">
        <v>1.9844320588889923</v>
      </c>
      <c r="Q109" s="101">
        <v>1.0688718215780348</v>
      </c>
      <c r="R109" s="101">
        <v>0.95634738662372698</v>
      </c>
      <c r="S109" s="101">
        <v>0.90061845272297836</v>
      </c>
      <c r="T109" s="101">
        <v>0.82716564589945618</v>
      </c>
      <c r="U109" s="101">
        <v>0.97324143676132524</v>
      </c>
      <c r="V109" s="101">
        <v>0.63661541401477917</v>
      </c>
      <c r="W109" s="101">
        <v>0.52038041571864324</v>
      </c>
      <c r="DA109" s="131" t="s">
        <v>1620</v>
      </c>
    </row>
    <row r="110" spans="1:105" ht="12" customHeight="1" x14ac:dyDescent="0.25">
      <c r="A110" s="107" t="s">
        <v>121</v>
      </c>
      <c r="B110" s="104">
        <v>8.7992125028986466E-4</v>
      </c>
      <c r="C110" s="104">
        <v>2.6198917679018292E-2</v>
      </c>
      <c r="D110" s="104">
        <v>7.6671398980879657E-2</v>
      </c>
      <c r="E110" s="104">
        <v>0.11797071185994154</v>
      </c>
      <c r="F110" s="104">
        <v>0.15766825476154389</v>
      </c>
      <c r="G110" s="104">
        <v>0.19647674186809444</v>
      </c>
      <c r="H110" s="104">
        <v>0.26813140594823154</v>
      </c>
      <c r="I110" s="104">
        <v>0.28489811653317731</v>
      </c>
      <c r="J110" s="104">
        <v>0.3312669175473365</v>
      </c>
      <c r="K110" s="104">
        <v>0.25396257286770885</v>
      </c>
      <c r="L110" s="104">
        <v>0.21652784660304553</v>
      </c>
      <c r="M110" s="104">
        <v>0.37217166537749335</v>
      </c>
      <c r="N110" s="104">
        <v>0.55384839994718149</v>
      </c>
      <c r="O110" s="104">
        <v>1.0612802517121973</v>
      </c>
      <c r="P110" s="104">
        <v>1.4597389532700571</v>
      </c>
      <c r="Q110" s="104">
        <v>0.72277988834898155</v>
      </c>
      <c r="R110" s="104">
        <v>0.63896020748349003</v>
      </c>
      <c r="S110" s="104">
        <v>0.66941075136919514</v>
      </c>
      <c r="T110" s="104">
        <v>0.83016740981582748</v>
      </c>
      <c r="U110" s="104">
        <v>0.69965384944553621</v>
      </c>
      <c r="V110" s="104">
        <v>0.98133326761003603</v>
      </c>
      <c r="W110" s="104">
        <v>1.0992164389287746</v>
      </c>
      <c r="DA110" s="132" t="s">
        <v>1621</v>
      </c>
    </row>
    <row r="111" spans="1:105" ht="12" customHeight="1" x14ac:dyDescent="0.25">
      <c r="A111" s="108" t="s">
        <v>53</v>
      </c>
      <c r="B111" s="98">
        <v>5.3868744981958527E-4</v>
      </c>
      <c r="C111" s="98">
        <v>1.5405821138926037E-2</v>
      </c>
      <c r="D111" s="98">
        <v>4.5221379546298568E-2</v>
      </c>
      <c r="E111" s="98">
        <v>6.9412618093385656E-2</v>
      </c>
      <c r="F111" s="98">
        <v>9.3744532696518418E-2</v>
      </c>
      <c r="G111" s="98">
        <v>0.11653243240902006</v>
      </c>
      <c r="H111" s="98">
        <v>0.15565328956015637</v>
      </c>
      <c r="I111" s="98">
        <v>0.16729266719685273</v>
      </c>
      <c r="J111" s="98">
        <v>0.19400454454435576</v>
      </c>
      <c r="K111" s="98">
        <v>0.14125657509375578</v>
      </c>
      <c r="L111" s="98">
        <v>0.1174281941562299</v>
      </c>
      <c r="M111" s="98">
        <v>0.2138928973408106</v>
      </c>
      <c r="N111" s="98">
        <v>0.29925108762976294</v>
      </c>
      <c r="O111" s="98">
        <v>0.65663498531568476</v>
      </c>
      <c r="P111" s="98">
        <v>0.96237630725923928</v>
      </c>
      <c r="Q111" s="98">
        <v>0.36242515006465498</v>
      </c>
      <c r="R111" s="98">
        <v>0.31549579438478736</v>
      </c>
      <c r="S111" s="98">
        <v>0.33005957253265017</v>
      </c>
      <c r="T111" s="98">
        <v>0.45593138795739557</v>
      </c>
      <c r="U111" s="98">
        <v>0.37861270119524731</v>
      </c>
      <c r="V111" s="98">
        <v>0.52900130435949233</v>
      </c>
      <c r="W111" s="98">
        <v>0.61354059769521196</v>
      </c>
      <c r="DA111" s="63" t="s">
        <v>1622</v>
      </c>
    </row>
    <row r="112" spans="1:105" ht="12" customHeight="1" x14ac:dyDescent="0.25">
      <c r="A112" s="108" t="s">
        <v>52</v>
      </c>
      <c r="B112" s="98">
        <v>3.4123380047027939E-4</v>
      </c>
      <c r="C112" s="98">
        <v>1.0793096540092254E-2</v>
      </c>
      <c r="D112" s="98">
        <v>3.1450019434581082E-2</v>
      </c>
      <c r="E112" s="98">
        <v>4.8558093766555885E-2</v>
      </c>
      <c r="F112" s="98">
        <v>6.392372206502546E-2</v>
      </c>
      <c r="G112" s="98">
        <v>7.9944309459074367E-2</v>
      </c>
      <c r="H112" s="98">
        <v>0.11247811638807517</v>
      </c>
      <c r="I112" s="98">
        <v>0.11760544933632457</v>
      </c>
      <c r="J112" s="98">
        <v>0.13726237300298075</v>
      </c>
      <c r="K112" s="98">
        <v>0.1127059977739531</v>
      </c>
      <c r="L112" s="98">
        <v>9.9099652446815609E-2</v>
      </c>
      <c r="M112" s="98">
        <v>0.15827876803668275</v>
      </c>
      <c r="N112" s="98">
        <v>0.25459731231741861</v>
      </c>
      <c r="O112" s="98">
        <v>0.40464526639651244</v>
      </c>
      <c r="P112" s="98">
        <v>0.49736264601081787</v>
      </c>
      <c r="Q112" s="98">
        <v>0.36035473828432657</v>
      </c>
      <c r="R112" s="98">
        <v>0.32346441309870266</v>
      </c>
      <c r="S112" s="98">
        <v>0.33935117883654503</v>
      </c>
      <c r="T112" s="98">
        <v>0.37423602185843191</v>
      </c>
      <c r="U112" s="98">
        <v>0.3210411482502889</v>
      </c>
      <c r="V112" s="98">
        <v>0.4523319632505437</v>
      </c>
      <c r="W112" s="98">
        <v>0.48567584123356272</v>
      </c>
      <c r="DA112" s="63" t="s">
        <v>1623</v>
      </c>
    </row>
    <row r="113" spans="1:105" ht="12" customHeight="1" x14ac:dyDescent="0.25">
      <c r="A113" s="121" t="s">
        <v>54</v>
      </c>
      <c r="B113" s="122">
        <v>6.4465270571455697</v>
      </c>
      <c r="C113" s="122">
        <v>6.6411319125596275</v>
      </c>
      <c r="D113" s="122">
        <v>5.5305153764660444</v>
      </c>
      <c r="E113" s="122">
        <v>4.9524586571677354</v>
      </c>
      <c r="F113" s="122">
        <v>5.4482475838051849</v>
      </c>
      <c r="G113" s="122">
        <v>5.7528664572790307</v>
      </c>
      <c r="H113" s="122">
        <v>6.0504212973120968</v>
      </c>
      <c r="I113" s="122">
        <v>5.3152860880862249</v>
      </c>
      <c r="J113" s="122">
        <v>5.5840033891809941</v>
      </c>
      <c r="K113" s="122">
        <v>6.0212382039134491</v>
      </c>
      <c r="L113" s="122">
        <v>4.9459716213084333</v>
      </c>
      <c r="M113" s="122">
        <v>5.7545786733544801</v>
      </c>
      <c r="N113" s="122">
        <v>5.8644800566013044</v>
      </c>
      <c r="O113" s="122">
        <v>6.0642546922149529</v>
      </c>
      <c r="P113" s="122">
        <v>6.3941973062153536</v>
      </c>
      <c r="Q113" s="122">
        <v>4.4201834715088095</v>
      </c>
      <c r="R113" s="122">
        <v>4.4347897142025783</v>
      </c>
      <c r="S113" s="122">
        <v>3.6936269724785524</v>
      </c>
      <c r="T113" s="122">
        <v>4.207901583743233</v>
      </c>
      <c r="U113" s="122">
        <v>4.4888366936849842</v>
      </c>
      <c r="V113" s="122">
        <v>2.8015140584198419</v>
      </c>
      <c r="W113" s="122">
        <v>2.3739186887536863</v>
      </c>
      <c r="DA113" s="130" t="s">
        <v>1624</v>
      </c>
    </row>
    <row r="114" spans="1:105" ht="12" customHeight="1" x14ac:dyDescent="0.25">
      <c r="A114" s="97" t="s">
        <v>50</v>
      </c>
      <c r="B114" s="98">
        <v>2.7902087787989105</v>
      </c>
      <c r="C114" s="98">
        <v>3.0900800869148575</v>
      </c>
      <c r="D114" s="98">
        <v>1.1405123469792517</v>
      </c>
      <c r="E114" s="98">
        <v>0.53526327304411803</v>
      </c>
      <c r="F114" s="98">
        <v>1.0466830093490385</v>
      </c>
      <c r="G114" s="98">
        <v>1.5917371500570665</v>
      </c>
      <c r="H114" s="98">
        <v>1.686514524623655</v>
      </c>
      <c r="I114" s="98">
        <v>0.57581289197507024</v>
      </c>
      <c r="J114" s="98">
        <v>0.60885658073569193</v>
      </c>
      <c r="K114" s="98">
        <v>1.5559136824897288</v>
      </c>
      <c r="L114" s="98">
        <v>1.2599153751821131</v>
      </c>
      <c r="M114" s="98">
        <v>0.57268715807044979</v>
      </c>
      <c r="N114" s="98">
        <v>0.2719205010930803</v>
      </c>
      <c r="O114" s="98">
        <v>0.29875438842078483</v>
      </c>
      <c r="P114" s="98">
        <v>0.35151213551457722</v>
      </c>
      <c r="Q114" s="98">
        <v>0.29073250502912484</v>
      </c>
      <c r="R114" s="98">
        <v>0.29583870311415722</v>
      </c>
      <c r="S114" s="98">
        <v>0.22857850283689896</v>
      </c>
      <c r="T114" s="98">
        <v>0.28956992850852825</v>
      </c>
      <c r="U114" s="98">
        <v>0.40839196746844425</v>
      </c>
      <c r="V114" s="98">
        <v>0.36329765952941317</v>
      </c>
      <c r="W114" s="98">
        <v>0.15423066204731989</v>
      </c>
      <c r="DA114" s="63" t="s">
        <v>1625</v>
      </c>
    </row>
    <row r="115" spans="1:105" ht="12" customHeight="1" x14ac:dyDescent="0.25">
      <c r="A115" s="109" t="s">
        <v>120</v>
      </c>
      <c r="B115" s="33">
        <v>3.6563182783466597</v>
      </c>
      <c r="C115" s="33">
        <v>3.5510518256447705</v>
      </c>
      <c r="D115" s="33">
        <v>4.3900030294867927</v>
      </c>
      <c r="E115" s="33">
        <v>4.4171953841236178</v>
      </c>
      <c r="F115" s="33">
        <v>4.4015645744561462</v>
      </c>
      <c r="G115" s="33">
        <v>4.1611293072219642</v>
      </c>
      <c r="H115" s="33">
        <v>4.3639067726884413</v>
      </c>
      <c r="I115" s="33">
        <v>4.7394731961111543</v>
      </c>
      <c r="J115" s="33">
        <v>4.9751468084453023</v>
      </c>
      <c r="K115" s="33">
        <v>4.46532452142372</v>
      </c>
      <c r="L115" s="33">
        <v>3.6860562461263204</v>
      </c>
      <c r="M115" s="33">
        <v>5.1818915152840299</v>
      </c>
      <c r="N115" s="33">
        <v>5.5925595555082239</v>
      </c>
      <c r="O115" s="33">
        <v>5.7655003037941679</v>
      </c>
      <c r="P115" s="33">
        <v>6.0426851707007767</v>
      </c>
      <c r="Q115" s="33">
        <v>4.129450966479685</v>
      </c>
      <c r="R115" s="33">
        <v>4.1389510110884213</v>
      </c>
      <c r="S115" s="33">
        <v>3.4650484696416535</v>
      </c>
      <c r="T115" s="33">
        <v>3.9183316552347045</v>
      </c>
      <c r="U115" s="33">
        <v>4.0804447262165402</v>
      </c>
      <c r="V115" s="33">
        <v>2.4382163988904288</v>
      </c>
      <c r="W115" s="33">
        <v>2.2196880267063666</v>
      </c>
      <c r="DA115" s="60" t="s">
        <v>1626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114.67540539077406</v>
      </c>
      <c r="C117" s="117">
        <f t="shared" si="19"/>
        <v>124.16752917427897</v>
      </c>
      <c r="D117" s="117">
        <f t="shared" si="19"/>
        <v>115.58920833170198</v>
      </c>
      <c r="E117" s="117">
        <f t="shared" si="19"/>
        <v>119.08976174039103</v>
      </c>
      <c r="F117" s="117">
        <f t="shared" si="19"/>
        <v>126.21641214405116</v>
      </c>
      <c r="G117" s="117">
        <f t="shared" si="19"/>
        <v>123.09360451989696</v>
      </c>
      <c r="H117" s="117">
        <f t="shared" si="19"/>
        <v>130.10719800598727</v>
      </c>
      <c r="I117" s="117">
        <f t="shared" si="19"/>
        <v>125.23529512063212</v>
      </c>
      <c r="J117" s="117">
        <f t="shared" si="19"/>
        <v>127.58775699551077</v>
      </c>
      <c r="K117" s="117">
        <f t="shared" si="19"/>
        <v>127.14400269419833</v>
      </c>
      <c r="L117" s="117">
        <f t="shared" si="19"/>
        <v>110.77308785900028</v>
      </c>
      <c r="M117" s="117">
        <f t="shared" si="19"/>
        <v>103.30092587826756</v>
      </c>
      <c r="N117" s="117">
        <f t="shared" si="19"/>
        <v>118.00794208172807</v>
      </c>
      <c r="O117" s="117">
        <f t="shared" si="19"/>
        <v>115.53024723448341</v>
      </c>
      <c r="P117" s="117">
        <f t="shared" si="19"/>
        <v>101.28722258854887</v>
      </c>
      <c r="Q117" s="117">
        <f t="shared" si="19"/>
        <v>113.41200916759261</v>
      </c>
      <c r="R117" s="117">
        <f t="shared" ref="R117:V117" si="20">R118+R121+R123+R132</f>
        <v>114.75690010179197</v>
      </c>
      <c r="S117" s="117">
        <f t="shared" si="20"/>
        <v>103.64849316723023</v>
      </c>
      <c r="T117" s="117">
        <f t="shared" si="20"/>
        <v>99.578061388415279</v>
      </c>
      <c r="U117" s="117">
        <f t="shared" si="20"/>
        <v>82.352369937883608</v>
      </c>
      <c r="V117" s="117">
        <f t="shared" si="20"/>
        <v>95.840004135712405</v>
      </c>
      <c r="W117" s="117">
        <f t="shared" ref="W117" si="21">W118+W121+W123+W132</f>
        <v>97.61722867867833</v>
      </c>
      <c r="DA117" s="129" t="s">
        <v>1777</v>
      </c>
    </row>
    <row r="118" spans="1:105" ht="12" customHeight="1" x14ac:dyDescent="0.25">
      <c r="A118" s="121" t="s">
        <v>57</v>
      </c>
      <c r="B118" s="122">
        <f t="shared" ref="B118:Q118" si="22">SUM(B119:B120)</f>
        <v>101.19695598349544</v>
      </c>
      <c r="C118" s="122">
        <f t="shared" si="22"/>
        <v>110.77904330943824</v>
      </c>
      <c r="D118" s="122">
        <f t="shared" si="22"/>
        <v>102.6905419393542</v>
      </c>
      <c r="E118" s="122">
        <f t="shared" si="22"/>
        <v>105.91297029567848</v>
      </c>
      <c r="F118" s="122">
        <f t="shared" si="22"/>
        <v>113.67534991293689</v>
      </c>
      <c r="G118" s="122">
        <f t="shared" si="22"/>
        <v>110.60221196749056</v>
      </c>
      <c r="H118" s="122">
        <f t="shared" si="22"/>
        <v>116.067640459788</v>
      </c>
      <c r="I118" s="122">
        <f t="shared" si="22"/>
        <v>112.31785638107911</v>
      </c>
      <c r="J118" s="122">
        <f t="shared" si="22"/>
        <v>114.4402610092927</v>
      </c>
      <c r="K118" s="122">
        <f t="shared" si="22"/>
        <v>114.28801785096624</v>
      </c>
      <c r="L118" s="122">
        <f t="shared" si="22"/>
        <v>98.918557417579947</v>
      </c>
      <c r="M118" s="122">
        <f t="shared" si="22"/>
        <v>90.180901595384384</v>
      </c>
      <c r="N118" s="122">
        <f t="shared" si="22"/>
        <v>104.20255318094245</v>
      </c>
      <c r="O118" s="122">
        <f t="shared" si="22"/>
        <v>100.77090219460497</v>
      </c>
      <c r="P118" s="122">
        <f t="shared" si="22"/>
        <v>85.714456947054387</v>
      </c>
      <c r="Q118" s="122">
        <f t="shared" si="22"/>
        <v>100.25249655715923</v>
      </c>
      <c r="R118" s="122">
        <f t="shared" ref="R118:V118" si="23">SUM(R119:R120)</f>
        <v>101.65106405648743</v>
      </c>
      <c r="S118" s="122">
        <f t="shared" si="23"/>
        <v>93.075351942449174</v>
      </c>
      <c r="T118" s="122">
        <f t="shared" si="23"/>
        <v>87.243598946442674</v>
      </c>
      <c r="U118" s="122">
        <f t="shared" si="23"/>
        <v>69.248740178785724</v>
      </c>
      <c r="V118" s="122">
        <f t="shared" si="23"/>
        <v>85.10857225813632</v>
      </c>
      <c r="W118" s="122">
        <f t="shared" ref="W118" si="24">SUM(W119:W120)</f>
        <v>85.775309057764815</v>
      </c>
      <c r="DA118" s="130" t="s">
        <v>1778</v>
      </c>
    </row>
    <row r="119" spans="1:105" ht="12" customHeight="1" x14ac:dyDescent="0.25">
      <c r="A119" s="97" t="s">
        <v>216</v>
      </c>
      <c r="B119" s="98">
        <v>98.728737544873596</v>
      </c>
      <c r="C119" s="98">
        <v>108.13115203788841</v>
      </c>
      <c r="D119" s="98">
        <v>100.28277870681205</v>
      </c>
      <c r="E119" s="98">
        <v>103.53547580633789</v>
      </c>
      <c r="F119" s="98">
        <v>111.09136139842597</v>
      </c>
      <c r="G119" s="98">
        <v>108.13808305843857</v>
      </c>
      <c r="H119" s="98">
        <v>113.56933895762732</v>
      </c>
      <c r="I119" s="98">
        <v>109.88098641884399</v>
      </c>
      <c r="J119" s="98">
        <v>111.98006508582527</v>
      </c>
      <c r="K119" s="98">
        <v>111.87561745827669</v>
      </c>
      <c r="L119" s="98">
        <v>96.871337546677069</v>
      </c>
      <c r="M119" s="98">
        <v>88.327605365478021</v>
      </c>
      <c r="N119" s="98">
        <v>102.11889753629841</v>
      </c>
      <c r="O119" s="98">
        <v>98.75887825056904</v>
      </c>
      <c r="P119" s="98">
        <v>84.000107679696796</v>
      </c>
      <c r="Q119" s="98">
        <v>98.290315669752857</v>
      </c>
      <c r="R119" s="98">
        <v>99.673166682140661</v>
      </c>
      <c r="S119" s="98">
        <v>91.292742231907908</v>
      </c>
      <c r="T119" s="98">
        <v>85.561629356248716</v>
      </c>
      <c r="U119" s="98">
        <v>67.899498033775757</v>
      </c>
      <c r="V119" s="98">
        <v>83.483183773567191</v>
      </c>
      <c r="W119" s="98">
        <v>84.144681057207563</v>
      </c>
      <c r="DA119" s="63" t="s">
        <v>1779</v>
      </c>
    </row>
    <row r="120" spans="1:105" ht="12" customHeight="1" x14ac:dyDescent="0.25">
      <c r="A120" s="97" t="s">
        <v>53</v>
      </c>
      <c r="B120" s="98">
        <v>2.4682184386218404</v>
      </c>
      <c r="C120" s="98">
        <v>2.6478912715498262</v>
      </c>
      <c r="D120" s="98">
        <v>2.4077632325421523</v>
      </c>
      <c r="E120" s="98">
        <v>2.3774944893405943</v>
      </c>
      <c r="F120" s="98">
        <v>2.5839885145109136</v>
      </c>
      <c r="G120" s="98">
        <v>2.4641289090519916</v>
      </c>
      <c r="H120" s="98">
        <v>2.4983015021606705</v>
      </c>
      <c r="I120" s="98">
        <v>2.4368699622351189</v>
      </c>
      <c r="J120" s="98">
        <v>2.4601959234674253</v>
      </c>
      <c r="K120" s="98">
        <v>2.4124003926895492</v>
      </c>
      <c r="L120" s="98">
        <v>2.0472198709028815</v>
      </c>
      <c r="M120" s="98">
        <v>1.8532962299063562</v>
      </c>
      <c r="N120" s="98">
        <v>2.0836556446440402</v>
      </c>
      <c r="O120" s="98">
        <v>2.0120239440359247</v>
      </c>
      <c r="P120" s="98">
        <v>1.7143492673575944</v>
      </c>
      <c r="Q120" s="98">
        <v>1.962180887406372</v>
      </c>
      <c r="R120" s="98">
        <v>1.9778973743467736</v>
      </c>
      <c r="S120" s="98">
        <v>1.7826097105412715</v>
      </c>
      <c r="T120" s="98">
        <v>1.6819695901939649</v>
      </c>
      <c r="U120" s="98">
        <v>1.3492421450099623</v>
      </c>
      <c r="V120" s="98">
        <v>1.6253884845691275</v>
      </c>
      <c r="W120" s="98">
        <v>1.630628000557246</v>
      </c>
      <c r="DA120" s="63" t="s">
        <v>1780</v>
      </c>
    </row>
    <row r="121" spans="1:105" ht="12" customHeight="1" x14ac:dyDescent="0.25">
      <c r="A121" s="121" t="s">
        <v>92</v>
      </c>
      <c r="B121" s="122">
        <f t="shared" ref="B121:W121" si="25">B122</f>
        <v>0.49774978511726825</v>
      </c>
      <c r="C121" s="122">
        <f t="shared" si="25"/>
        <v>0.54513340617542361</v>
      </c>
      <c r="D121" s="122">
        <f t="shared" si="25"/>
        <v>0.63037256979569189</v>
      </c>
      <c r="E121" s="122">
        <f t="shared" si="25"/>
        <v>1.4306890090039019</v>
      </c>
      <c r="F121" s="122">
        <f t="shared" si="25"/>
        <v>0.58416089101859892</v>
      </c>
      <c r="G121" s="122">
        <f t="shared" si="25"/>
        <v>0.73228473321008047</v>
      </c>
      <c r="H121" s="122">
        <f t="shared" si="25"/>
        <v>1.4699773623248107</v>
      </c>
      <c r="I121" s="122">
        <f t="shared" si="25"/>
        <v>0.89959803606353916</v>
      </c>
      <c r="J121" s="122">
        <f t="shared" si="25"/>
        <v>0.94974983781057087</v>
      </c>
      <c r="K121" s="122">
        <f t="shared" si="25"/>
        <v>1.0131183021474346</v>
      </c>
      <c r="L121" s="122">
        <f t="shared" si="25"/>
        <v>1.2504759731171076</v>
      </c>
      <c r="M121" s="122">
        <f t="shared" si="25"/>
        <v>1.3033675488934735</v>
      </c>
      <c r="N121" s="122">
        <f t="shared" si="25"/>
        <v>1.5146142122768438</v>
      </c>
      <c r="O121" s="122">
        <f t="shared" si="25"/>
        <v>1.6981573286848899</v>
      </c>
      <c r="P121" s="122">
        <f t="shared" si="25"/>
        <v>1.8113784287278825</v>
      </c>
      <c r="Q121" s="122">
        <f t="shared" si="25"/>
        <v>1.941157550783658</v>
      </c>
      <c r="R121" s="122">
        <f t="shared" si="25"/>
        <v>1.9210591211927002</v>
      </c>
      <c r="S121" s="122">
        <f t="shared" si="25"/>
        <v>1.6727838460969173</v>
      </c>
      <c r="T121" s="122">
        <f t="shared" si="25"/>
        <v>1.8801561226317607</v>
      </c>
      <c r="U121" s="122">
        <f t="shared" si="25"/>
        <v>1.9622071824351892</v>
      </c>
      <c r="V121" s="122">
        <f t="shared" si="25"/>
        <v>2.136579731905325</v>
      </c>
      <c r="W121" s="122">
        <f t="shared" si="25"/>
        <v>2.3455639284279539</v>
      </c>
      <c r="DA121" s="130" t="s">
        <v>1781</v>
      </c>
    </row>
    <row r="122" spans="1:105" ht="12" customHeight="1" x14ac:dyDescent="0.25">
      <c r="A122" s="97" t="s">
        <v>53</v>
      </c>
      <c r="B122" s="98">
        <v>0.49774978511726825</v>
      </c>
      <c r="C122" s="98">
        <v>0.54513340617542361</v>
      </c>
      <c r="D122" s="98">
        <v>0.63037256979569189</v>
      </c>
      <c r="E122" s="98">
        <v>1.4306890090039019</v>
      </c>
      <c r="F122" s="98">
        <v>0.58416089101859892</v>
      </c>
      <c r="G122" s="98">
        <v>0.73228473321008047</v>
      </c>
      <c r="H122" s="98">
        <v>1.4699773623248107</v>
      </c>
      <c r="I122" s="98">
        <v>0.89959803606353916</v>
      </c>
      <c r="J122" s="98">
        <v>0.94974983781057087</v>
      </c>
      <c r="K122" s="98">
        <v>1.0131183021474346</v>
      </c>
      <c r="L122" s="98">
        <v>1.2504759731171076</v>
      </c>
      <c r="M122" s="98">
        <v>1.3033675488934735</v>
      </c>
      <c r="N122" s="98">
        <v>1.5146142122768438</v>
      </c>
      <c r="O122" s="98">
        <v>1.6981573286848899</v>
      </c>
      <c r="P122" s="98">
        <v>1.8113784287278825</v>
      </c>
      <c r="Q122" s="98">
        <v>1.941157550783658</v>
      </c>
      <c r="R122" s="98">
        <v>1.9210591211927002</v>
      </c>
      <c r="S122" s="98">
        <v>1.6727838460969173</v>
      </c>
      <c r="T122" s="98">
        <v>1.8801561226317607</v>
      </c>
      <c r="U122" s="98">
        <v>1.9622071824351892</v>
      </c>
      <c r="V122" s="98">
        <v>2.136579731905325</v>
      </c>
      <c r="W122" s="98">
        <v>2.3455639284279539</v>
      </c>
      <c r="DA122" s="63" t="s">
        <v>1782</v>
      </c>
    </row>
    <row r="123" spans="1:105" ht="12" customHeight="1" x14ac:dyDescent="0.25">
      <c r="A123" s="121" t="s">
        <v>55</v>
      </c>
      <c r="B123" s="122">
        <v>8.4892725609938058</v>
      </c>
      <c r="C123" s="122">
        <v>8.2349151061253796</v>
      </c>
      <c r="D123" s="122">
        <v>8.2035675423531931</v>
      </c>
      <c r="E123" s="122">
        <v>8.0216528368851101</v>
      </c>
      <c r="F123" s="122">
        <v>7.9197709111771877</v>
      </c>
      <c r="G123" s="122">
        <v>7.5569646509104622</v>
      </c>
      <c r="H123" s="122">
        <v>8.1339021813919672</v>
      </c>
      <c r="I123" s="122">
        <v>7.9713235098090269</v>
      </c>
      <c r="J123" s="122">
        <v>7.9415306232850105</v>
      </c>
      <c r="K123" s="122">
        <v>7.3882645842516004</v>
      </c>
      <c r="L123" s="122">
        <v>6.9357550287519016</v>
      </c>
      <c r="M123" s="122">
        <v>7.3940218891409497</v>
      </c>
      <c r="N123" s="122">
        <v>7.7175167752375673</v>
      </c>
      <c r="O123" s="122">
        <v>8.3185158198627907</v>
      </c>
      <c r="P123" s="122">
        <v>8.7503825862942524</v>
      </c>
      <c r="Q123" s="122">
        <v>7.7483962810182447</v>
      </c>
      <c r="R123" s="122">
        <v>7.6854854335838612</v>
      </c>
      <c r="S123" s="122">
        <v>5.9637494340932724</v>
      </c>
      <c r="T123" s="122">
        <v>7.0788389522619379</v>
      </c>
      <c r="U123" s="122">
        <v>7.5098881224009775</v>
      </c>
      <c r="V123" s="122">
        <v>6.312793856001079</v>
      </c>
      <c r="W123" s="122">
        <v>7.4975774180385084</v>
      </c>
      <c r="DA123" s="130" t="s">
        <v>1783</v>
      </c>
    </row>
    <row r="124" spans="1:105" ht="12" customHeight="1" x14ac:dyDescent="0.25">
      <c r="A124" s="97" t="s">
        <v>138</v>
      </c>
      <c r="B124" s="98">
        <v>5.484440087964094</v>
      </c>
      <c r="C124" s="98">
        <v>5.5175598337141016</v>
      </c>
      <c r="D124" s="98">
        <v>5.6589114117024133</v>
      </c>
      <c r="E124" s="98">
        <v>5.7366272731741086</v>
      </c>
      <c r="F124" s="98">
        <v>5.7970330449803056</v>
      </c>
      <c r="G124" s="98">
        <v>5.7225168130463882</v>
      </c>
      <c r="H124" s="98">
        <v>6.2969120661322471</v>
      </c>
      <c r="I124" s="98">
        <v>6.3732687148053131</v>
      </c>
      <c r="J124" s="98">
        <v>6.4952243896215052</v>
      </c>
      <c r="K124" s="98">
        <v>6.3279894980404041</v>
      </c>
      <c r="L124" s="98">
        <v>6.0610038635907548</v>
      </c>
      <c r="M124" s="98">
        <v>6.3181251107776202</v>
      </c>
      <c r="N124" s="98">
        <v>6.5434764803684153</v>
      </c>
      <c r="O124" s="98">
        <v>6.3413299631336928</v>
      </c>
      <c r="P124" s="98">
        <v>6.0617312910200711</v>
      </c>
      <c r="Q124" s="98">
        <v>6.2864718974694513</v>
      </c>
      <c r="R124" s="98">
        <v>6.3665372673392593</v>
      </c>
      <c r="S124" s="98">
        <v>4.6756445978301286</v>
      </c>
      <c r="T124" s="98">
        <v>5.7029708597395992</v>
      </c>
      <c r="U124" s="98">
        <v>6.1171386644172783</v>
      </c>
      <c r="V124" s="98">
        <v>4.9100521101802235</v>
      </c>
      <c r="W124" s="98">
        <v>6.048261245551716</v>
      </c>
      <c r="DA124" s="63" t="s">
        <v>1784</v>
      </c>
    </row>
    <row r="125" spans="1:105" ht="12" customHeight="1" x14ac:dyDescent="0.25">
      <c r="A125" s="97" t="s">
        <v>137</v>
      </c>
      <c r="B125" s="98">
        <v>0</v>
      </c>
      <c r="C125" s="98">
        <v>3.7391121320366457E-4</v>
      </c>
      <c r="D125" s="98">
        <v>1.5038152080303004E-3</v>
      </c>
      <c r="E125" s="98">
        <v>2.60883848930252E-3</v>
      </c>
      <c r="F125" s="98">
        <v>3.7488302058449083E-3</v>
      </c>
      <c r="G125" s="98">
        <v>5.1915359127246725E-3</v>
      </c>
      <c r="H125" s="98">
        <v>8.7861960158532697E-3</v>
      </c>
      <c r="I125" s="98">
        <v>1.2705903470361105E-2</v>
      </c>
      <c r="J125" s="98">
        <v>1.7801618068263435E-2</v>
      </c>
      <c r="K125" s="98">
        <v>2.9524377945067452E-2</v>
      </c>
      <c r="L125" s="98">
        <v>3.1330755692420074E-2</v>
      </c>
      <c r="M125" s="98">
        <v>3.5186474676573314E-2</v>
      </c>
      <c r="N125" s="98">
        <v>5.6439469866398743E-2</v>
      </c>
      <c r="O125" s="98">
        <v>5.558387320783522E-2</v>
      </c>
      <c r="P125" s="98">
        <v>5.1968473860634717E-2</v>
      </c>
      <c r="Q125" s="98">
        <v>5.9697945927243881E-2</v>
      </c>
      <c r="R125" s="98">
        <v>6.7845868825390565E-2</v>
      </c>
      <c r="S125" s="98">
        <v>4.9456691919264023E-2</v>
      </c>
      <c r="T125" s="98">
        <v>5.7525501759358048E-2</v>
      </c>
      <c r="U125" s="98">
        <v>5.773155573841262E-2</v>
      </c>
      <c r="V125" s="98">
        <v>5.4712184441597776E-2</v>
      </c>
      <c r="W125" s="98">
        <v>7.3885447397701975E-2</v>
      </c>
      <c r="DA125" s="63" t="s">
        <v>1785</v>
      </c>
    </row>
    <row r="126" spans="1:105" ht="12" customHeight="1" x14ac:dyDescent="0.25">
      <c r="A126" s="100" t="s">
        <v>216</v>
      </c>
      <c r="B126" s="101">
        <v>0</v>
      </c>
      <c r="C126" s="101">
        <v>1.8609455128602612E-4</v>
      </c>
      <c r="D126" s="101">
        <v>7.5205414316887622E-4</v>
      </c>
      <c r="E126" s="101">
        <v>1.3018471140969848E-3</v>
      </c>
      <c r="F126" s="101">
        <v>1.8937453566825655E-3</v>
      </c>
      <c r="G126" s="101">
        <v>2.6193748891814904E-3</v>
      </c>
      <c r="H126" s="101">
        <v>4.3157040869365492E-3</v>
      </c>
      <c r="I126" s="101">
        <v>6.3372683822007607E-3</v>
      </c>
      <c r="J126" s="101">
        <v>8.8973244606412837E-3</v>
      </c>
      <c r="K126" s="101">
        <v>1.3925296548278157E-2</v>
      </c>
      <c r="L126" s="101">
        <v>1.5444817305079095E-2</v>
      </c>
      <c r="M126" s="101">
        <v>1.7647423262215002E-2</v>
      </c>
      <c r="N126" s="101">
        <v>2.6599800337983908E-2</v>
      </c>
      <c r="O126" s="101">
        <v>3.0608697788984805E-2</v>
      </c>
      <c r="P126" s="101">
        <v>3.0665552037290499E-2</v>
      </c>
      <c r="Q126" s="101">
        <v>2.7494266247345061E-2</v>
      </c>
      <c r="R126" s="101">
        <v>3.1069679290534093E-2</v>
      </c>
      <c r="S126" s="101">
        <v>2.2043520625981711E-2</v>
      </c>
      <c r="T126" s="101">
        <v>2.7223579831799079E-2</v>
      </c>
      <c r="U126" s="101">
        <v>2.8867464268319883E-2</v>
      </c>
      <c r="V126" s="101">
        <v>2.6590709954164314E-2</v>
      </c>
      <c r="W126" s="101">
        <v>3.7037437709037085E-2</v>
      </c>
      <c r="DA126" s="131" t="s">
        <v>1786</v>
      </c>
    </row>
    <row r="127" spans="1:105" ht="12" customHeight="1" x14ac:dyDescent="0.25">
      <c r="A127" s="103" t="s">
        <v>52</v>
      </c>
      <c r="B127" s="104">
        <v>0</v>
      </c>
      <c r="C127" s="104">
        <v>1.8781666191763845E-4</v>
      </c>
      <c r="D127" s="104">
        <v>7.5176106486142427E-4</v>
      </c>
      <c r="E127" s="104">
        <v>1.306991375205535E-3</v>
      </c>
      <c r="F127" s="104">
        <v>1.8550848491623428E-3</v>
      </c>
      <c r="G127" s="104">
        <v>2.5721610235431821E-3</v>
      </c>
      <c r="H127" s="104">
        <v>4.4704919289167214E-3</v>
      </c>
      <c r="I127" s="104">
        <v>6.3686350881603446E-3</v>
      </c>
      <c r="J127" s="104">
        <v>8.9042936076221511E-3</v>
      </c>
      <c r="K127" s="104">
        <v>1.5599081396789295E-2</v>
      </c>
      <c r="L127" s="104">
        <v>1.5885938387340981E-2</v>
      </c>
      <c r="M127" s="104">
        <v>1.7539051414358311E-2</v>
      </c>
      <c r="N127" s="104">
        <v>2.9839669528414835E-2</v>
      </c>
      <c r="O127" s="104">
        <v>2.4975175418850415E-2</v>
      </c>
      <c r="P127" s="104">
        <v>2.1302921823344215E-2</v>
      </c>
      <c r="Q127" s="104">
        <v>3.2203679679898817E-2</v>
      </c>
      <c r="R127" s="104">
        <v>3.6776189534856479E-2</v>
      </c>
      <c r="S127" s="104">
        <v>2.7413171293282315E-2</v>
      </c>
      <c r="T127" s="104">
        <v>3.030192192755897E-2</v>
      </c>
      <c r="U127" s="104">
        <v>2.8864091470092737E-2</v>
      </c>
      <c r="V127" s="104">
        <v>2.8121474487433462E-2</v>
      </c>
      <c r="W127" s="104">
        <v>3.684800968866489E-2</v>
      </c>
      <c r="DA127" s="132" t="s">
        <v>1787</v>
      </c>
    </row>
    <row r="128" spans="1:105" ht="12" customHeight="1" x14ac:dyDescent="0.25">
      <c r="A128" s="106" t="s">
        <v>122</v>
      </c>
      <c r="B128" s="101">
        <v>3.0041296821809973</v>
      </c>
      <c r="C128" s="101">
        <v>2.6954896737259793</v>
      </c>
      <c r="D128" s="101">
        <v>2.4802435923611124</v>
      </c>
      <c r="E128" s="101">
        <v>2.1855231452186508</v>
      </c>
      <c r="F128" s="101">
        <v>1.9897276116559892</v>
      </c>
      <c r="G128" s="101">
        <v>1.6679951750269102</v>
      </c>
      <c r="H128" s="101">
        <v>1.606907913881032</v>
      </c>
      <c r="I128" s="101">
        <v>1.3506989666147382</v>
      </c>
      <c r="J128" s="101">
        <v>1.1552543499921146</v>
      </c>
      <c r="K128" s="101">
        <v>0.81892907778980017</v>
      </c>
      <c r="L128" s="101">
        <v>0.66188534845628044</v>
      </c>
      <c r="M128" s="101">
        <v>0.73124902952774062</v>
      </c>
      <c r="N128" s="101">
        <v>0.64951258169504189</v>
      </c>
      <c r="O128" s="101">
        <v>1.044787899812339</v>
      </c>
      <c r="P128" s="101">
        <v>1.4427442668562243</v>
      </c>
      <c r="Q128" s="101">
        <v>0.77869809420504166</v>
      </c>
      <c r="R128" s="101">
        <v>0.6980992730594805</v>
      </c>
      <c r="S128" s="101">
        <v>0.65762233416965976</v>
      </c>
      <c r="T128" s="101">
        <v>0.60465953883011214</v>
      </c>
      <c r="U128" s="101">
        <v>0.73040073419823692</v>
      </c>
      <c r="V128" s="101">
        <v>0.4841176305244112</v>
      </c>
      <c r="W128" s="101">
        <v>0.40597429732572587</v>
      </c>
      <c r="DA128" s="131" t="s">
        <v>1788</v>
      </c>
    </row>
    <row r="129" spans="1:105" ht="12" customHeight="1" x14ac:dyDescent="0.25">
      <c r="A129" s="107" t="s">
        <v>121</v>
      </c>
      <c r="B129" s="104">
        <v>7.0279084871555987E-4</v>
      </c>
      <c r="C129" s="104">
        <v>2.149168747209506E-2</v>
      </c>
      <c r="D129" s="104">
        <v>6.2908723081638057E-2</v>
      </c>
      <c r="E129" s="104">
        <v>9.6893580003047333E-2</v>
      </c>
      <c r="F129" s="104">
        <v>0.12926142433504784</v>
      </c>
      <c r="G129" s="104">
        <v>0.16126112692443823</v>
      </c>
      <c r="H129" s="104">
        <v>0.22129600536283539</v>
      </c>
      <c r="I129" s="104">
        <v>0.23464992491861497</v>
      </c>
      <c r="J129" s="104">
        <v>0.27325026560312671</v>
      </c>
      <c r="K129" s="104">
        <v>0.21182163047632821</v>
      </c>
      <c r="L129" s="104">
        <v>0.18153506101244624</v>
      </c>
      <c r="M129" s="104">
        <v>0.30946127415901636</v>
      </c>
      <c r="N129" s="104">
        <v>0.46808824330771165</v>
      </c>
      <c r="O129" s="104">
        <v>0.87681408370892377</v>
      </c>
      <c r="P129" s="104">
        <v>1.1939385545573216</v>
      </c>
      <c r="Q129" s="104">
        <v>0.62352834341650809</v>
      </c>
      <c r="R129" s="104">
        <v>0.5530030243597307</v>
      </c>
      <c r="S129" s="104">
        <v>0.58102581017421961</v>
      </c>
      <c r="T129" s="104">
        <v>0.71368305193286918</v>
      </c>
      <c r="U129" s="104">
        <v>0.60461716804704912</v>
      </c>
      <c r="V129" s="104">
        <v>0.86391193085484685</v>
      </c>
      <c r="W129" s="104">
        <v>0.96945642776336505</v>
      </c>
      <c r="DA129" s="132" t="s">
        <v>1789</v>
      </c>
    </row>
    <row r="130" spans="1:105" ht="12" customHeight="1" x14ac:dyDescent="0.25">
      <c r="A130" s="108" t="s">
        <v>53</v>
      </c>
      <c r="B130" s="98">
        <v>3.6155704824528053E-4</v>
      </c>
      <c r="C130" s="98">
        <v>1.0698590932002807E-2</v>
      </c>
      <c r="D130" s="98">
        <v>3.1458703647056968E-2</v>
      </c>
      <c r="E130" s="98">
        <v>4.8335486236491448E-2</v>
      </c>
      <c r="F130" s="98">
        <v>6.5337702270022391E-2</v>
      </c>
      <c r="G130" s="98">
        <v>8.1316817465363858E-2</v>
      </c>
      <c r="H130" s="98">
        <v>0.10881788897476023</v>
      </c>
      <c r="I130" s="98">
        <v>0.11704447558229042</v>
      </c>
      <c r="J130" s="98">
        <v>0.13598789260014599</v>
      </c>
      <c r="K130" s="98">
        <v>9.9115632702375112E-2</v>
      </c>
      <c r="L130" s="98">
        <v>8.2435408565630627E-2</v>
      </c>
      <c r="M130" s="98">
        <v>0.15118250612233361</v>
      </c>
      <c r="N130" s="98">
        <v>0.21349093099029304</v>
      </c>
      <c r="O130" s="98">
        <v>0.47216881731241128</v>
      </c>
      <c r="P130" s="98">
        <v>0.69657590854650364</v>
      </c>
      <c r="Q130" s="98">
        <v>0.26317360513218152</v>
      </c>
      <c r="R130" s="98">
        <v>0.22953861126102801</v>
      </c>
      <c r="S130" s="98">
        <v>0.24167463133767458</v>
      </c>
      <c r="T130" s="98">
        <v>0.33944703007443733</v>
      </c>
      <c r="U130" s="98">
        <v>0.28357601979676028</v>
      </c>
      <c r="V130" s="98">
        <v>0.4115799676043031</v>
      </c>
      <c r="W130" s="98">
        <v>0.48378058652980233</v>
      </c>
      <c r="DA130" s="63" t="s">
        <v>1790</v>
      </c>
    </row>
    <row r="131" spans="1:105" ht="12" customHeight="1" x14ac:dyDescent="0.25">
      <c r="A131" s="108" t="s">
        <v>52</v>
      </c>
      <c r="B131" s="98">
        <v>3.4123380047027939E-4</v>
      </c>
      <c r="C131" s="98">
        <v>1.0793096540092254E-2</v>
      </c>
      <c r="D131" s="98">
        <v>3.1450019434581082E-2</v>
      </c>
      <c r="E131" s="98">
        <v>4.8558093766555885E-2</v>
      </c>
      <c r="F131" s="98">
        <v>6.392372206502546E-2</v>
      </c>
      <c r="G131" s="98">
        <v>7.9944309459074367E-2</v>
      </c>
      <c r="H131" s="98">
        <v>0.11247811638807517</v>
      </c>
      <c r="I131" s="98">
        <v>0.11760544933632457</v>
      </c>
      <c r="J131" s="98">
        <v>0.13726237300298075</v>
      </c>
      <c r="K131" s="98">
        <v>0.1127059977739531</v>
      </c>
      <c r="L131" s="98">
        <v>9.9099652446815609E-2</v>
      </c>
      <c r="M131" s="98">
        <v>0.15827876803668275</v>
      </c>
      <c r="N131" s="98">
        <v>0.25459731231741861</v>
      </c>
      <c r="O131" s="98">
        <v>0.40464526639651244</v>
      </c>
      <c r="P131" s="98">
        <v>0.49736264601081787</v>
      </c>
      <c r="Q131" s="98">
        <v>0.36035473828432657</v>
      </c>
      <c r="R131" s="98">
        <v>0.32346441309870266</v>
      </c>
      <c r="S131" s="98">
        <v>0.33935117883654503</v>
      </c>
      <c r="T131" s="98">
        <v>0.37423602185843191</v>
      </c>
      <c r="U131" s="98">
        <v>0.3210411482502889</v>
      </c>
      <c r="V131" s="98">
        <v>0.4523319632505437</v>
      </c>
      <c r="W131" s="98">
        <v>0.48567584123356272</v>
      </c>
      <c r="DA131" s="63" t="s">
        <v>1791</v>
      </c>
    </row>
    <row r="132" spans="1:105" ht="12" customHeight="1" x14ac:dyDescent="0.25">
      <c r="A132" s="121" t="s">
        <v>54</v>
      </c>
      <c r="B132" s="122">
        <v>4.4914270611675455</v>
      </c>
      <c r="C132" s="122">
        <v>4.6084373525399238</v>
      </c>
      <c r="D132" s="122">
        <v>4.0647262801988813</v>
      </c>
      <c r="E132" s="122">
        <v>3.7244495988235431</v>
      </c>
      <c r="F132" s="122">
        <v>4.0371304289184815</v>
      </c>
      <c r="G132" s="122">
        <v>4.2021431682858577</v>
      </c>
      <c r="H132" s="122">
        <v>4.4356780024824838</v>
      </c>
      <c r="I132" s="122">
        <v>4.0465171936804456</v>
      </c>
      <c r="J132" s="122">
        <v>4.2562155251224976</v>
      </c>
      <c r="K132" s="122">
        <v>4.4546019568330584</v>
      </c>
      <c r="L132" s="122">
        <v>3.6682994395513382</v>
      </c>
      <c r="M132" s="122">
        <v>4.4226348448487531</v>
      </c>
      <c r="N132" s="122">
        <v>4.5732579132712265</v>
      </c>
      <c r="O132" s="122">
        <v>4.7426718913307626</v>
      </c>
      <c r="P132" s="122">
        <v>5.0110046264723573</v>
      </c>
      <c r="Q132" s="122">
        <v>3.4699587786314856</v>
      </c>
      <c r="R132" s="122">
        <v>3.4992914905279835</v>
      </c>
      <c r="S132" s="122">
        <v>2.9366079445908553</v>
      </c>
      <c r="T132" s="122">
        <v>3.3754673670789157</v>
      </c>
      <c r="U132" s="122">
        <v>3.6315344542617076</v>
      </c>
      <c r="V132" s="122">
        <v>2.2820582896696786</v>
      </c>
      <c r="W132" s="122">
        <v>1.998778274447065</v>
      </c>
      <c r="DA132" s="130" t="s">
        <v>1792</v>
      </c>
    </row>
    <row r="133" spans="1:105" ht="12" customHeight="1" x14ac:dyDescent="0.25">
      <c r="A133" s="97" t="s">
        <v>50</v>
      </c>
      <c r="B133" s="98">
        <v>1.7163597003270024</v>
      </c>
      <c r="C133" s="98">
        <v>1.9013980447178023</v>
      </c>
      <c r="D133" s="98">
        <v>0.7018332071806529</v>
      </c>
      <c r="E133" s="98">
        <v>0.32938526182964406</v>
      </c>
      <c r="F133" s="98">
        <v>0.64464703373915833</v>
      </c>
      <c r="G133" s="98">
        <v>0.98517888643749096</v>
      </c>
      <c r="H133" s="98">
        <v>1.0477524511894927</v>
      </c>
      <c r="I133" s="98">
        <v>0.35825360905208403</v>
      </c>
      <c r="J133" s="98">
        <v>0.37882361329645453</v>
      </c>
      <c r="K133" s="98">
        <v>0.96821639837801521</v>
      </c>
      <c r="L133" s="98">
        <v>0.78403910450172487</v>
      </c>
      <c r="M133" s="98">
        <v>0.35640524015638281</v>
      </c>
      <c r="N133" s="98">
        <v>0.16925847074935668</v>
      </c>
      <c r="O133" s="98">
        <v>0.18603759997745792</v>
      </c>
      <c r="P133" s="98">
        <v>0.21895077617236172</v>
      </c>
      <c r="Q133" s="98">
        <v>0.18109407060924121</v>
      </c>
      <c r="R133" s="98">
        <v>0.18430887706674912</v>
      </c>
      <c r="S133" s="98">
        <v>0.14247474342323327</v>
      </c>
      <c r="T133" s="98">
        <v>0.18060541234039873</v>
      </c>
      <c r="U133" s="98">
        <v>0.25495675733926504</v>
      </c>
      <c r="V133" s="98">
        <v>0.22707762167893594</v>
      </c>
      <c r="W133" s="98">
        <v>9.6443188489232959E-2</v>
      </c>
      <c r="DA133" s="63" t="s">
        <v>1793</v>
      </c>
    </row>
    <row r="134" spans="1:105" ht="12" customHeight="1" x14ac:dyDescent="0.25">
      <c r="A134" s="109" t="s">
        <v>120</v>
      </c>
      <c r="B134" s="33">
        <v>2.7750673608405436</v>
      </c>
      <c r="C134" s="33">
        <v>2.7070393078221215</v>
      </c>
      <c r="D134" s="33">
        <v>3.3628930730182285</v>
      </c>
      <c r="E134" s="33">
        <v>3.3950643369938991</v>
      </c>
      <c r="F134" s="33">
        <v>3.392483395179323</v>
      </c>
      <c r="G134" s="33">
        <v>3.2169642818483668</v>
      </c>
      <c r="H134" s="33">
        <v>3.3879255512929909</v>
      </c>
      <c r="I134" s="33">
        <v>3.6882635846283613</v>
      </c>
      <c r="J134" s="33">
        <v>3.8773919118260434</v>
      </c>
      <c r="K134" s="33">
        <v>3.4863855584550434</v>
      </c>
      <c r="L134" s="33">
        <v>2.8842603350496132</v>
      </c>
      <c r="M134" s="33">
        <v>4.0662296046923707</v>
      </c>
      <c r="N134" s="33">
        <v>4.4039994425218696</v>
      </c>
      <c r="O134" s="33">
        <v>4.5566342913533049</v>
      </c>
      <c r="P134" s="33">
        <v>4.7920538502999959</v>
      </c>
      <c r="Q134" s="33">
        <v>3.2888647080222442</v>
      </c>
      <c r="R134" s="33">
        <v>3.3149826134612344</v>
      </c>
      <c r="S134" s="33">
        <v>2.7941332011676221</v>
      </c>
      <c r="T134" s="33">
        <v>3.1948619547385171</v>
      </c>
      <c r="U134" s="33">
        <v>3.3765776969224426</v>
      </c>
      <c r="V134" s="33">
        <v>2.0549806679907427</v>
      </c>
      <c r="W134" s="33">
        <v>1.9023350859578321</v>
      </c>
      <c r="DA134" s="60" t="s">
        <v>1794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0.48870045023882158</v>
      </c>
      <c r="C136" s="119">
        <f t="shared" si="26"/>
        <v>0.4921525415672231</v>
      </c>
      <c r="D136" s="119">
        <f t="shared" si="26"/>
        <v>0.49722047948884751</v>
      </c>
      <c r="E136" s="119">
        <f t="shared" si="26"/>
        <v>0.50336857664081902</v>
      </c>
      <c r="F136" s="119">
        <f t="shared" si="26"/>
        <v>0.5057167934747967</v>
      </c>
      <c r="G136" s="119">
        <f t="shared" si="26"/>
        <v>0.51286452961672457</v>
      </c>
      <c r="H136" s="119">
        <f t="shared" si="26"/>
        <v>0.52491878405990777</v>
      </c>
      <c r="I136" s="119">
        <f t="shared" si="26"/>
        <v>0.53066319858004452</v>
      </c>
      <c r="J136" s="119">
        <f t="shared" si="26"/>
        <v>0.53842435069138228</v>
      </c>
      <c r="K136" s="119">
        <f t="shared" si="26"/>
        <v>0.54516036782466348</v>
      </c>
      <c r="L136" s="119">
        <f t="shared" si="26"/>
        <v>0.55441613360659348</v>
      </c>
      <c r="M136" s="119">
        <f t="shared" si="26"/>
        <v>0.56968797532448046</v>
      </c>
      <c r="N136" s="119">
        <f t="shared" si="26"/>
        <v>0.58586442407340011</v>
      </c>
      <c r="O136" s="119">
        <f t="shared" si="26"/>
        <v>0.6042189659647802</v>
      </c>
      <c r="P136" s="119">
        <f t="shared" si="26"/>
        <v>0.6131846659347181</v>
      </c>
      <c r="Q136" s="119">
        <f t="shared" si="26"/>
        <v>0.61507393688082301</v>
      </c>
      <c r="R136" s="119">
        <f t="shared" ref="R136:V136" si="27">IF(R117=0,"",R117/R98)</f>
        <v>0.62340092104289457</v>
      </c>
      <c r="S136" s="119">
        <f t="shared" si="27"/>
        <v>0.63189758461803092</v>
      </c>
      <c r="T136" s="119">
        <f t="shared" si="27"/>
        <v>0.64612356709635077</v>
      </c>
      <c r="U136" s="119">
        <f t="shared" si="27"/>
        <v>0.66348418957208399</v>
      </c>
      <c r="V136" s="119">
        <f t="shared" si="27"/>
        <v>0.676317106724586</v>
      </c>
      <c r="W136" s="119">
        <f t="shared" ref="W136" si="28">IF(W117=0,"",W117/W98)</f>
        <v>0.69649774273477116</v>
      </c>
      <c r="DA136" s="129" t="s">
        <v>1945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0.47442919884124396</v>
      </c>
      <c r="C137" s="124">
        <f t="shared" si="29"/>
        <v>0.47922731889338244</v>
      </c>
      <c r="D137" s="124">
        <f t="shared" si="29"/>
        <v>0.48331356655902402</v>
      </c>
      <c r="E137" s="124">
        <f t="shared" si="29"/>
        <v>0.48782566024022689</v>
      </c>
      <c r="F137" s="124">
        <f t="shared" si="29"/>
        <v>0.49378010067768152</v>
      </c>
      <c r="G137" s="124">
        <f t="shared" si="29"/>
        <v>0.50061965352437654</v>
      </c>
      <c r="H137" s="124">
        <f t="shared" si="29"/>
        <v>0.5106662594001522</v>
      </c>
      <c r="I137" s="124">
        <f t="shared" si="29"/>
        <v>0.51838415403099258</v>
      </c>
      <c r="J137" s="124">
        <f t="shared" si="29"/>
        <v>0.526314705535739</v>
      </c>
      <c r="K137" s="124">
        <f t="shared" si="29"/>
        <v>0.53366541007034995</v>
      </c>
      <c r="L137" s="124">
        <f t="shared" si="29"/>
        <v>0.54191478215712585</v>
      </c>
      <c r="M137" s="124">
        <f t="shared" si="29"/>
        <v>0.55449397202346096</v>
      </c>
      <c r="N137" s="124">
        <f t="shared" si="29"/>
        <v>0.571809050724846</v>
      </c>
      <c r="O137" s="124">
        <f t="shared" si="29"/>
        <v>0.58860726373753336</v>
      </c>
      <c r="P137" s="124">
        <f t="shared" si="29"/>
        <v>0.59341398273426171</v>
      </c>
      <c r="Q137" s="124">
        <f t="shared" si="29"/>
        <v>0.60010903263579884</v>
      </c>
      <c r="R137" s="124">
        <f t="shared" ref="R137:V137" si="30">IF(R118=0,"",R118/R99)</f>
        <v>0.6086020321555895</v>
      </c>
      <c r="S137" s="124">
        <f t="shared" si="30"/>
        <v>0.61748405611999069</v>
      </c>
      <c r="T137" s="124">
        <f t="shared" si="30"/>
        <v>0.62893273958585105</v>
      </c>
      <c r="U137" s="124">
        <f t="shared" si="30"/>
        <v>0.64119724710170944</v>
      </c>
      <c r="V137" s="124">
        <f t="shared" si="30"/>
        <v>0.65774377668964712</v>
      </c>
      <c r="W137" s="124">
        <f t="shared" ref="W137" si="31">IF(W118=0,"",W118/W99)</f>
        <v>0.67624914294848582</v>
      </c>
      <c r="DA137" s="130" t="s">
        <v>1946</v>
      </c>
    </row>
    <row r="138" spans="1:105" ht="12" customHeight="1" x14ac:dyDescent="0.25">
      <c r="A138" s="97" t="s">
        <v>216</v>
      </c>
      <c r="B138" s="111">
        <f t="shared" ref="B138:Q138" si="32">IF(B119=0,"",B119/B100)</f>
        <v>0.46827638891904616</v>
      </c>
      <c r="C138" s="111">
        <f t="shared" si="32"/>
        <v>0.47319289620021365</v>
      </c>
      <c r="D138" s="111">
        <f t="shared" si="32"/>
        <v>0.47739128616908993</v>
      </c>
      <c r="E138" s="111">
        <f t="shared" si="32"/>
        <v>0.48215498452347799</v>
      </c>
      <c r="F138" s="111">
        <f t="shared" si="32"/>
        <v>0.48803365539676336</v>
      </c>
      <c r="G138" s="111">
        <f t="shared" si="32"/>
        <v>0.49498703899845192</v>
      </c>
      <c r="H138" s="111">
        <f t="shared" si="32"/>
        <v>0.50522779675146434</v>
      </c>
      <c r="I138" s="111">
        <f t="shared" si="32"/>
        <v>0.51290582385919403</v>
      </c>
      <c r="J138" s="111">
        <f t="shared" si="32"/>
        <v>0.52089384657138948</v>
      </c>
      <c r="K138" s="111">
        <f t="shared" si="32"/>
        <v>0.52835246515300627</v>
      </c>
      <c r="L138" s="111">
        <f t="shared" si="32"/>
        <v>0.53671886367409716</v>
      </c>
      <c r="M138" s="111">
        <f t="shared" si="32"/>
        <v>0.54935876415836471</v>
      </c>
      <c r="N138" s="111">
        <f t="shared" si="32"/>
        <v>0.56685648291566604</v>
      </c>
      <c r="O138" s="111">
        <f t="shared" si="32"/>
        <v>0.58371494852289485</v>
      </c>
      <c r="P138" s="111">
        <f t="shared" si="32"/>
        <v>0.5885303748680325</v>
      </c>
      <c r="Q138" s="111">
        <f t="shared" si="32"/>
        <v>0.59535626226509153</v>
      </c>
      <c r="R138" s="111">
        <f t="shared" ref="R138:V138" si="33">IF(R119=0,"",R119/R100)</f>
        <v>0.60391155094610705</v>
      </c>
      <c r="S138" s="111">
        <f t="shared" si="33"/>
        <v>0.61290618500563665</v>
      </c>
      <c r="T138" s="111">
        <f t="shared" si="33"/>
        <v>0.62437825224974197</v>
      </c>
      <c r="U138" s="111">
        <f t="shared" si="33"/>
        <v>0.63665798467275414</v>
      </c>
      <c r="V138" s="111">
        <f t="shared" si="33"/>
        <v>0.65338984202771166</v>
      </c>
      <c r="W138" s="111">
        <f t="shared" ref="W138" si="34">IF(W119=0,"",W119/W100)</f>
        <v>0.67203286082251878</v>
      </c>
      <c r="DA138" s="63" t="s">
        <v>1947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1948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1.8458333023775315</v>
      </c>
      <c r="C140" s="124">
        <f t="shared" si="38"/>
        <v>1.9347208079895699</v>
      </c>
      <c r="D140" s="124">
        <f t="shared" si="38"/>
        <v>2.0223718802822535</v>
      </c>
      <c r="E140" s="124">
        <f t="shared" si="38"/>
        <v>2.1466925719118053</v>
      </c>
      <c r="F140" s="124">
        <f t="shared" si="38"/>
        <v>2.2496031394105627</v>
      </c>
      <c r="G140" s="124">
        <f t="shared" si="38"/>
        <v>2.3921533198808969</v>
      </c>
      <c r="H140" s="124">
        <f t="shared" si="38"/>
        <v>2.6160779143953383</v>
      </c>
      <c r="I140" s="124">
        <f t="shared" si="38"/>
        <v>2.7286133520920077</v>
      </c>
      <c r="J140" s="124">
        <f t="shared" si="38"/>
        <v>2.7859071632375527</v>
      </c>
      <c r="K140" s="124">
        <f t="shared" si="38"/>
        <v>2.8658774570577363</v>
      </c>
      <c r="L140" s="124">
        <f t="shared" si="38"/>
        <v>2.9481018021774994</v>
      </c>
      <c r="M140" s="124">
        <f t="shared" si="38"/>
        <v>3.0539208971204119</v>
      </c>
      <c r="N140" s="124">
        <f t="shared" si="38"/>
        <v>3.1669673195915089</v>
      </c>
      <c r="O140" s="124">
        <f t="shared" si="38"/>
        <v>3.2846925526368249</v>
      </c>
      <c r="P140" s="124">
        <f t="shared" si="38"/>
        <v>3.4089540157103912</v>
      </c>
      <c r="Q140" s="124">
        <f t="shared" si="38"/>
        <v>3.5030939041965126</v>
      </c>
      <c r="R140" s="124">
        <f t="shared" ref="R140:V140" si="39">IF(R121=0,"",R121/R102)</f>
        <v>3.5877985214085046</v>
      </c>
      <c r="S140" s="124">
        <f t="shared" si="39"/>
        <v>3.6808512220211123</v>
      </c>
      <c r="T140" s="124">
        <f t="shared" si="39"/>
        <v>3.7994142478946333</v>
      </c>
      <c r="U140" s="124">
        <f t="shared" si="39"/>
        <v>3.9293013518946478</v>
      </c>
      <c r="V140" s="124">
        <f t="shared" si="39"/>
        <v>4.0874020392127566</v>
      </c>
      <c r="W140" s="124">
        <f t="shared" ref="W140" si="40">IF(W121=0,"",W121/W102)</f>
        <v>4.1997071327984683</v>
      </c>
      <c r="DA140" s="130" t="s">
        <v>1949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1.8458333023775315</v>
      </c>
      <c r="C141" s="111">
        <f t="shared" si="41"/>
        <v>1.9347208079895699</v>
      </c>
      <c r="D141" s="111">
        <f t="shared" si="41"/>
        <v>2.0223718802822535</v>
      </c>
      <c r="E141" s="111">
        <f t="shared" si="41"/>
        <v>2.1466925719118053</v>
      </c>
      <c r="F141" s="111">
        <f t="shared" si="41"/>
        <v>2.2496031394105627</v>
      </c>
      <c r="G141" s="111">
        <f t="shared" si="41"/>
        <v>2.3921533198808969</v>
      </c>
      <c r="H141" s="111">
        <f t="shared" si="41"/>
        <v>2.6160779143953383</v>
      </c>
      <c r="I141" s="111">
        <f t="shared" si="41"/>
        <v>2.7286133520920077</v>
      </c>
      <c r="J141" s="111">
        <f t="shared" si="41"/>
        <v>2.7859071632375527</v>
      </c>
      <c r="K141" s="111">
        <f t="shared" si="41"/>
        <v>2.8658774570577363</v>
      </c>
      <c r="L141" s="111">
        <f t="shared" si="41"/>
        <v>2.9481018021774994</v>
      </c>
      <c r="M141" s="111">
        <f t="shared" si="41"/>
        <v>3.0539208971204119</v>
      </c>
      <c r="N141" s="111">
        <f t="shared" si="41"/>
        <v>3.1669673195915089</v>
      </c>
      <c r="O141" s="111">
        <f t="shared" si="41"/>
        <v>3.2846925526368249</v>
      </c>
      <c r="P141" s="111">
        <f t="shared" si="41"/>
        <v>3.4089540157103912</v>
      </c>
      <c r="Q141" s="111">
        <f t="shared" si="41"/>
        <v>3.5030939041965126</v>
      </c>
      <c r="R141" s="111">
        <f t="shared" ref="R141:V141" si="42">IF(R122=0,"",R122/R103)</f>
        <v>3.5877985214085046</v>
      </c>
      <c r="S141" s="111">
        <f t="shared" si="42"/>
        <v>3.6808512220211123</v>
      </c>
      <c r="T141" s="111">
        <f t="shared" si="42"/>
        <v>3.7994142478946333</v>
      </c>
      <c r="U141" s="111">
        <f t="shared" si="42"/>
        <v>3.9293013518946478</v>
      </c>
      <c r="V141" s="111">
        <f t="shared" si="42"/>
        <v>4.0874020392127566</v>
      </c>
      <c r="W141" s="111">
        <f t="shared" ref="W141" si="43">IF(W122=0,"",W122/W103)</f>
        <v>4.1997071327984683</v>
      </c>
      <c r="DA141" s="63" t="s">
        <v>1950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0.58006484916163115</v>
      </c>
      <c r="C142" s="124">
        <f t="shared" si="44"/>
        <v>0.57951050230013312</v>
      </c>
      <c r="D142" s="124">
        <f t="shared" si="44"/>
        <v>0.57948564465296304</v>
      </c>
      <c r="E142" s="124">
        <f t="shared" si="44"/>
        <v>0.57899886069735629</v>
      </c>
      <c r="F142" s="124">
        <f t="shared" si="44"/>
        <v>0.57991428094620079</v>
      </c>
      <c r="G142" s="124">
        <f t="shared" si="44"/>
        <v>0.58030867536001784</v>
      </c>
      <c r="H142" s="124">
        <f t="shared" si="44"/>
        <v>0.58255042983795036</v>
      </c>
      <c r="I142" s="124">
        <f t="shared" si="44"/>
        <v>0.58254705013085617</v>
      </c>
      <c r="J142" s="124">
        <f t="shared" si="44"/>
        <v>0.58379880818160457</v>
      </c>
      <c r="K142" s="124">
        <f t="shared" si="44"/>
        <v>0.5821343700038546</v>
      </c>
      <c r="L142" s="124">
        <f t="shared" si="44"/>
        <v>0.58303524702822773</v>
      </c>
      <c r="M142" s="124">
        <f t="shared" si="44"/>
        <v>0.59099242133600971</v>
      </c>
      <c r="N142" s="124">
        <f t="shared" si="44"/>
        <v>0.60060935632718881</v>
      </c>
      <c r="O142" s="124">
        <f t="shared" si="44"/>
        <v>0.61974847105679198</v>
      </c>
      <c r="P142" s="124">
        <f t="shared" si="44"/>
        <v>0.63345412160032133</v>
      </c>
      <c r="Q142" s="124">
        <f t="shared" si="44"/>
        <v>0.62708788325465381</v>
      </c>
      <c r="R142" s="124">
        <f t="shared" ref="R142:V142" si="45">IF(R123=0,"",R123/R104)</f>
        <v>0.6357987714199449</v>
      </c>
      <c r="S142" s="124">
        <f t="shared" si="45"/>
        <v>0.65205585800840948</v>
      </c>
      <c r="T142" s="124">
        <f t="shared" si="45"/>
        <v>0.66179192258230357</v>
      </c>
      <c r="U142" s="124">
        <f t="shared" si="45"/>
        <v>0.6745164496148246</v>
      </c>
      <c r="V142" s="124">
        <f t="shared" si="45"/>
        <v>0.70222350750034312</v>
      </c>
      <c r="W142" s="124">
        <f t="shared" ref="W142" si="46">IF(W123=0,"",W123/W104)</f>
        <v>0.72215842672750652</v>
      </c>
      <c r="DA142" s="130" t="s">
        <v>1951</v>
      </c>
    </row>
    <row r="143" spans="1:105" ht="12" customHeight="1" x14ac:dyDescent="0.25">
      <c r="A143" s="97" t="s">
        <v>138</v>
      </c>
      <c r="B143" s="111">
        <f t="shared" ref="B143:Q143" si="47">IF(B124=0,"",B124/B105)</f>
        <v>0.53989861102853898</v>
      </c>
      <c r="C143" s="111">
        <f t="shared" si="47"/>
        <v>0.54170202457318961</v>
      </c>
      <c r="D143" s="111">
        <f t="shared" si="47"/>
        <v>0.54356563811635361</v>
      </c>
      <c r="E143" s="111">
        <f t="shared" si="47"/>
        <v>0.5456136847815084</v>
      </c>
      <c r="F143" s="111">
        <f t="shared" si="47"/>
        <v>0.5479133154217416</v>
      </c>
      <c r="G143" s="111">
        <f t="shared" si="47"/>
        <v>0.55057124571109506</v>
      </c>
      <c r="H143" s="111">
        <f t="shared" si="47"/>
        <v>0.55365304849109875</v>
      </c>
      <c r="I143" s="111">
        <f t="shared" si="47"/>
        <v>0.55666975223083037</v>
      </c>
      <c r="J143" s="111">
        <f t="shared" si="47"/>
        <v>0.56014370140316783</v>
      </c>
      <c r="K143" s="111">
        <f t="shared" si="47"/>
        <v>0.56356415978029961</v>
      </c>
      <c r="L143" s="111">
        <f t="shared" si="47"/>
        <v>0.5668785796942768</v>
      </c>
      <c r="M143" s="111">
        <f t="shared" si="47"/>
        <v>0.57171137730264765</v>
      </c>
      <c r="N143" s="111">
        <f t="shared" si="47"/>
        <v>0.57881411463897481</v>
      </c>
      <c r="O143" s="111">
        <f t="shared" si="47"/>
        <v>0.58556256174472321</v>
      </c>
      <c r="P143" s="111">
        <f t="shared" si="47"/>
        <v>0.58870892303492661</v>
      </c>
      <c r="Q143" s="111">
        <f t="shared" si="47"/>
        <v>0.59944467432183501</v>
      </c>
      <c r="R143" s="111">
        <f t="shared" ref="R143:V143" si="48">IF(R124=0,"",R124/R105)</f>
        <v>0.61179604869445214</v>
      </c>
      <c r="S143" s="111">
        <f t="shared" si="48"/>
        <v>0.62228812777073084</v>
      </c>
      <c r="T143" s="111">
        <f t="shared" si="48"/>
        <v>0.63607697227374316</v>
      </c>
      <c r="U143" s="111">
        <f t="shared" si="48"/>
        <v>0.6516821371386019</v>
      </c>
      <c r="V143" s="111">
        <f t="shared" si="48"/>
        <v>0.67223014110849943</v>
      </c>
      <c r="W143" s="111">
        <f t="shared" ref="W143" si="49">IF(W124=0,"",W124/W105)</f>
        <v>0.69735382117467948</v>
      </c>
      <c r="DA143" s="63" t="s">
        <v>1952</v>
      </c>
    </row>
    <row r="144" spans="1:105" ht="12" customHeight="1" x14ac:dyDescent="0.25">
      <c r="A144" s="97" t="s">
        <v>137</v>
      </c>
      <c r="B144" s="111" t="str">
        <f t="shared" ref="B144:Q144" si="50">IF(B125=0,"",B125/B106)</f>
        <v/>
      </c>
      <c r="C144" s="111">
        <f t="shared" si="50"/>
        <v>0.71780827352929522</v>
      </c>
      <c r="D144" s="111">
        <f t="shared" si="50"/>
        <v>0.71800883246423808</v>
      </c>
      <c r="E144" s="111">
        <f t="shared" si="50"/>
        <v>0.71939501469216627</v>
      </c>
      <c r="F144" s="111">
        <f t="shared" si="50"/>
        <v>0.71790994580441903</v>
      </c>
      <c r="G144" s="111">
        <f t="shared" si="50"/>
        <v>0.71948954883374738</v>
      </c>
      <c r="H144" s="111">
        <f t="shared" si="50"/>
        <v>0.72685306252041426</v>
      </c>
      <c r="I144" s="111">
        <f t="shared" si="50"/>
        <v>0.72567097460308427</v>
      </c>
      <c r="J144" s="111">
        <f t="shared" si="50"/>
        <v>0.72721314775321821</v>
      </c>
      <c r="K144" s="111">
        <f t="shared" si="50"/>
        <v>0.7421291383184635</v>
      </c>
      <c r="L144" s="111">
        <f t="shared" si="50"/>
        <v>0.73445396526322038</v>
      </c>
      <c r="M144" s="111">
        <f t="shared" si="50"/>
        <v>0.73272555145785678</v>
      </c>
      <c r="N144" s="111">
        <f t="shared" si="50"/>
        <v>0.75547996341512558</v>
      </c>
      <c r="O144" s="111">
        <f t="shared" si="50"/>
        <v>0.72620831621081616</v>
      </c>
      <c r="P144" s="111">
        <f t="shared" si="50"/>
        <v>0.71252782403649395</v>
      </c>
      <c r="Q144" s="111">
        <f t="shared" si="50"/>
        <v>0.77183255731732658</v>
      </c>
      <c r="R144" s="111">
        <f t="shared" ref="R144:V144" si="51">IF(R125=0,"",R125/R106)</f>
        <v>0.78609953093978591</v>
      </c>
      <c r="S144" s="111">
        <f t="shared" si="51"/>
        <v>0.79245811114804465</v>
      </c>
      <c r="T144" s="111">
        <f t="shared" si="51"/>
        <v>0.78491314029789827</v>
      </c>
      <c r="U144" s="111">
        <f t="shared" si="51"/>
        <v>0.77857725395206467</v>
      </c>
      <c r="V144" s="111">
        <f t="shared" si="51"/>
        <v>0.80876269276394885</v>
      </c>
      <c r="W144" s="111">
        <f t="shared" ref="W144" si="52">IF(W125=0,"",W125/W106)</f>
        <v>0.82626229777109761</v>
      </c>
      <c r="DA144" s="63" t="s">
        <v>1953</v>
      </c>
    </row>
    <row r="145" spans="1:105" ht="12" customHeight="1" x14ac:dyDescent="0.25">
      <c r="A145" s="100" t="s">
        <v>216</v>
      </c>
      <c r="B145" s="112" t="str">
        <f t="shared" ref="B145:Q145" si="53">IF(B126=0,"",B126/B107)</f>
        <v/>
      </c>
      <c r="C145" s="112">
        <f t="shared" si="53"/>
        <v>0.55869126137798919</v>
      </c>
      <c r="D145" s="112">
        <f t="shared" si="53"/>
        <v>0.56012116467676165</v>
      </c>
      <c r="E145" s="112">
        <f t="shared" si="53"/>
        <v>0.56127586010922459</v>
      </c>
      <c r="F145" s="112">
        <f t="shared" si="53"/>
        <v>0.56247933793371196</v>
      </c>
      <c r="G145" s="112">
        <f t="shared" si="53"/>
        <v>0.56410453492842161</v>
      </c>
      <c r="H145" s="112">
        <f t="shared" si="53"/>
        <v>0.56655103107700733</v>
      </c>
      <c r="I145" s="112">
        <f t="shared" si="53"/>
        <v>0.56884727131391788</v>
      </c>
      <c r="J145" s="112">
        <f t="shared" si="53"/>
        <v>0.57125911185585032</v>
      </c>
      <c r="K145" s="112">
        <f t="shared" si="53"/>
        <v>0.57579995064296996</v>
      </c>
      <c r="L145" s="112">
        <f t="shared" si="53"/>
        <v>0.57688828214222099</v>
      </c>
      <c r="M145" s="112">
        <f t="shared" si="53"/>
        <v>0.57893992621329626</v>
      </c>
      <c r="N145" s="112">
        <f t="shared" si="53"/>
        <v>0.59285753902001881</v>
      </c>
      <c r="O145" s="112">
        <f t="shared" si="53"/>
        <v>0.59359823340358342</v>
      </c>
      <c r="P145" s="112">
        <f t="shared" si="53"/>
        <v>0.59392026988608571</v>
      </c>
      <c r="Q145" s="112">
        <f t="shared" si="53"/>
        <v>0.60906120357596361</v>
      </c>
      <c r="R145" s="112">
        <f t="shared" ref="R145:V145" si="54">IF(R126=0,"",R126/R107)</f>
        <v>0.62728022546593043</v>
      </c>
      <c r="S145" s="112">
        <f t="shared" si="54"/>
        <v>0.62988600088372526</v>
      </c>
      <c r="T145" s="112">
        <f t="shared" si="54"/>
        <v>0.63329677053084077</v>
      </c>
      <c r="U145" s="112">
        <f t="shared" si="54"/>
        <v>0.63744821155687292</v>
      </c>
      <c r="V145" s="112">
        <f t="shared" si="54"/>
        <v>0.67270960469072338</v>
      </c>
      <c r="W145" s="112">
        <f t="shared" ref="W145" si="55">IF(W126=0,"",W126/W107)</f>
        <v>0.7044915524952865</v>
      </c>
      <c r="DA145" s="131" t="s">
        <v>1954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1955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0.67118149562677121</v>
      </c>
      <c r="C147" s="112">
        <f t="shared" si="59"/>
        <v>0.67424274054899258</v>
      </c>
      <c r="D147" s="112">
        <f t="shared" si="59"/>
        <v>0.67634141351897403</v>
      </c>
      <c r="E147" s="112">
        <f t="shared" si="59"/>
        <v>0.67901428584919998</v>
      </c>
      <c r="F147" s="112">
        <f t="shared" si="59"/>
        <v>0.68288583912424161</v>
      </c>
      <c r="G147" s="112">
        <f t="shared" si="59"/>
        <v>0.68787678409566211</v>
      </c>
      <c r="H147" s="112">
        <f t="shared" si="59"/>
        <v>0.69594375699139543</v>
      </c>
      <c r="I147" s="112">
        <f t="shared" si="59"/>
        <v>0.69903244285784694</v>
      </c>
      <c r="J147" s="112">
        <f t="shared" si="59"/>
        <v>0.69938603256570864</v>
      </c>
      <c r="K147" s="112">
        <f t="shared" si="59"/>
        <v>0.70028652845301698</v>
      </c>
      <c r="L147" s="112">
        <f t="shared" si="59"/>
        <v>0.70050603338839512</v>
      </c>
      <c r="M147" s="112">
        <f t="shared" si="59"/>
        <v>0.70329096738376684</v>
      </c>
      <c r="N147" s="112">
        <f t="shared" si="59"/>
        <v>0.70911167873259895</v>
      </c>
      <c r="O147" s="112">
        <f t="shared" si="59"/>
        <v>0.71800803115169221</v>
      </c>
      <c r="P147" s="112">
        <f t="shared" si="59"/>
        <v>0.72703132384585722</v>
      </c>
      <c r="Q147" s="112">
        <f t="shared" si="59"/>
        <v>0.72852336312450117</v>
      </c>
      <c r="R147" s="112">
        <f t="shared" ref="R147:V147" si="60">IF(R128=0,"",R128/R109)</f>
        <v>0.72996411432046537</v>
      </c>
      <c r="S147" s="112">
        <f t="shared" si="60"/>
        <v>0.73018971816685407</v>
      </c>
      <c r="T147" s="112">
        <f t="shared" si="60"/>
        <v>0.73100175500229836</v>
      </c>
      <c r="U147" s="112">
        <f t="shared" si="60"/>
        <v>0.7504825694935533</v>
      </c>
      <c r="V147" s="112">
        <f t="shared" si="60"/>
        <v>0.76045540190638916</v>
      </c>
      <c r="W147" s="112">
        <f t="shared" ref="W147" si="61">IF(W128=0,"",W128/W109)</f>
        <v>0.78014906991662436</v>
      </c>
      <c r="DA147" s="131" t="s">
        <v>1956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0.79869743853105679</v>
      </c>
      <c r="C148" s="113">
        <f t="shared" si="62"/>
        <v>0.82032730265445009</v>
      </c>
      <c r="D148" s="113">
        <f t="shared" si="62"/>
        <v>0.82049791601332667</v>
      </c>
      <c r="E148" s="113">
        <f t="shared" si="62"/>
        <v>0.82133589325189771</v>
      </c>
      <c r="F148" s="113">
        <f t="shared" si="62"/>
        <v>0.81983164290453836</v>
      </c>
      <c r="G148" s="113">
        <f t="shared" si="62"/>
        <v>0.82076445991099356</v>
      </c>
      <c r="H148" s="113">
        <f t="shared" si="62"/>
        <v>0.82532668853256708</v>
      </c>
      <c r="I148" s="113">
        <f t="shared" si="62"/>
        <v>0.82362750506737459</v>
      </c>
      <c r="J148" s="113">
        <f t="shared" si="62"/>
        <v>0.82486433485794886</v>
      </c>
      <c r="K148" s="113">
        <f t="shared" si="62"/>
        <v>0.83406632750829712</v>
      </c>
      <c r="L148" s="113">
        <f t="shared" si="62"/>
        <v>0.83839129174571903</v>
      </c>
      <c r="M148" s="113">
        <f t="shared" si="62"/>
        <v>0.8315014358901559</v>
      </c>
      <c r="N148" s="113">
        <f t="shared" si="62"/>
        <v>0.84515590069837077</v>
      </c>
      <c r="O148" s="113">
        <f t="shared" si="62"/>
        <v>0.82618524399594884</v>
      </c>
      <c r="P148" s="113">
        <f t="shared" si="62"/>
        <v>0.81791237527963567</v>
      </c>
      <c r="Q148" s="113">
        <f t="shared" si="62"/>
        <v>0.86268081537355723</v>
      </c>
      <c r="R148" s="113">
        <f t="shared" ref="R148:V148" si="63">IF(R129=0,"",R129/R110)</f>
        <v>0.86547333915785307</v>
      </c>
      <c r="S148" s="113">
        <f t="shared" si="63"/>
        <v>0.86796605669359916</v>
      </c>
      <c r="T148" s="113">
        <f t="shared" si="63"/>
        <v>0.85968570133486655</v>
      </c>
      <c r="U148" s="113">
        <f t="shared" si="63"/>
        <v>0.86416614233766875</v>
      </c>
      <c r="V148" s="113">
        <f t="shared" si="63"/>
        <v>0.88034509719500276</v>
      </c>
      <c r="W148" s="113">
        <f t="shared" ref="W148" si="64">IF(W129=0,"",W129/W110)</f>
        <v>0.8819522647497291</v>
      </c>
      <c r="DA148" s="132" t="s">
        <v>1957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0.67118149562677121</v>
      </c>
      <c r="C149" s="111">
        <f t="shared" si="65"/>
        <v>0.69445119708488467</v>
      </c>
      <c r="D149" s="111">
        <f t="shared" si="65"/>
        <v>0.6956599723997563</v>
      </c>
      <c r="E149" s="111">
        <f t="shared" si="65"/>
        <v>0.69635013869470153</v>
      </c>
      <c r="F149" s="111">
        <f t="shared" si="65"/>
        <v>0.69697613706755368</v>
      </c>
      <c r="G149" s="111">
        <f t="shared" si="65"/>
        <v>0.69780417163136144</v>
      </c>
      <c r="H149" s="111">
        <f t="shared" si="65"/>
        <v>0.69910433169936093</v>
      </c>
      <c r="I149" s="111">
        <f t="shared" si="65"/>
        <v>0.69963900715722682</v>
      </c>
      <c r="J149" s="111">
        <f t="shared" si="65"/>
        <v>0.70095209841362627</v>
      </c>
      <c r="K149" s="111">
        <f t="shared" si="65"/>
        <v>0.7016709320368939</v>
      </c>
      <c r="L149" s="111">
        <f t="shared" si="65"/>
        <v>0.70200695120931644</v>
      </c>
      <c r="M149" s="111">
        <f t="shared" si="65"/>
        <v>0.70681405508030448</v>
      </c>
      <c r="N149" s="111">
        <f t="shared" si="65"/>
        <v>0.71341739367185386</v>
      </c>
      <c r="O149" s="111">
        <f t="shared" si="65"/>
        <v>0.71907350030308048</v>
      </c>
      <c r="P149" s="111">
        <f t="shared" si="65"/>
        <v>0.72380824765967988</v>
      </c>
      <c r="Q149" s="111">
        <f t="shared" si="65"/>
        <v>0.72614608860679941</v>
      </c>
      <c r="R149" s="111">
        <f t="shared" ref="R149:V149" si="66">IF(R130=0,"",R130/R111)</f>
        <v>0.72754887813520708</v>
      </c>
      <c r="S149" s="111">
        <f t="shared" si="66"/>
        <v>0.73221518613512604</v>
      </c>
      <c r="T149" s="111">
        <f t="shared" si="66"/>
        <v>0.74451340495591611</v>
      </c>
      <c r="U149" s="111">
        <f t="shared" si="66"/>
        <v>0.74898707545081156</v>
      </c>
      <c r="V149" s="111">
        <f t="shared" si="66"/>
        <v>0.7780320468257419</v>
      </c>
      <c r="W149" s="111">
        <f t="shared" ref="W149" si="67">IF(W130=0,"",W130/W111)</f>
        <v>0.78850623470906744</v>
      </c>
      <c r="DA149" s="63" t="s">
        <v>1958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1959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0.69672042347035235</v>
      </c>
      <c r="C151" s="124">
        <f t="shared" si="71"/>
        <v>0.69392347768676355</v>
      </c>
      <c r="D151" s="124">
        <f t="shared" si="71"/>
        <v>0.73496338107936143</v>
      </c>
      <c r="E151" s="124">
        <f t="shared" si="71"/>
        <v>0.7520405230305387</v>
      </c>
      <c r="F151" s="124">
        <f t="shared" si="71"/>
        <v>0.74099613991823299</v>
      </c>
      <c r="G151" s="124">
        <f t="shared" si="71"/>
        <v>0.73044337105530022</v>
      </c>
      <c r="H151" s="124">
        <f t="shared" si="71"/>
        <v>0.73311886635944445</v>
      </c>
      <c r="I151" s="124">
        <f t="shared" si="71"/>
        <v>0.76129809884558797</v>
      </c>
      <c r="J151" s="124">
        <f t="shared" si="71"/>
        <v>0.76221578471261575</v>
      </c>
      <c r="K151" s="124">
        <f t="shared" si="71"/>
        <v>0.73981493606046511</v>
      </c>
      <c r="L151" s="124">
        <f t="shared" si="71"/>
        <v>0.74167417858756479</v>
      </c>
      <c r="M151" s="124">
        <f t="shared" si="71"/>
        <v>0.76854190304616943</v>
      </c>
      <c r="N151" s="124">
        <f t="shared" si="71"/>
        <v>0.77982325272355146</v>
      </c>
      <c r="O151" s="124">
        <f t="shared" si="71"/>
        <v>0.78207003696912902</v>
      </c>
      <c r="P151" s="124">
        <f t="shared" si="71"/>
        <v>0.78368001275179744</v>
      </c>
      <c r="Q151" s="124">
        <f t="shared" si="71"/>
        <v>0.78502596125201807</v>
      </c>
      <c r="R151" s="124">
        <f t="shared" ref="R151:V151" si="72">IF(R132=0,"",R132/R113)</f>
        <v>0.78905466009388736</v>
      </c>
      <c r="S151" s="124">
        <f t="shared" si="72"/>
        <v>0.79504724393440551</v>
      </c>
      <c r="T151" s="124">
        <f t="shared" si="72"/>
        <v>0.80217355370659438</v>
      </c>
      <c r="U151" s="124">
        <f t="shared" si="72"/>
        <v>0.80901460714101003</v>
      </c>
      <c r="V151" s="124">
        <f t="shared" si="72"/>
        <v>0.81458034551389846</v>
      </c>
      <c r="W151" s="124">
        <f t="shared" ref="W151" si="73">IF(W132=0,"",W132/W113)</f>
        <v>0.84197419394192852</v>
      </c>
      <c r="DA151" s="130" t="s">
        <v>1960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0.61513665692996511</v>
      </c>
      <c r="C152" s="111">
        <f t="shared" si="74"/>
        <v>0.61532322504176973</v>
      </c>
      <c r="D152" s="111">
        <f t="shared" si="74"/>
        <v>0.61536660172028868</v>
      </c>
      <c r="E152" s="111">
        <f t="shared" si="74"/>
        <v>0.6153705632676485</v>
      </c>
      <c r="F152" s="111">
        <f t="shared" si="74"/>
        <v>0.61589519270030224</v>
      </c>
      <c r="G152" s="111">
        <f t="shared" si="74"/>
        <v>0.61893314885700235</v>
      </c>
      <c r="H152" s="111">
        <f t="shared" si="74"/>
        <v>0.6212531442166489</v>
      </c>
      <c r="I152" s="111">
        <f t="shared" si="74"/>
        <v>0.62217017723110402</v>
      </c>
      <c r="J152" s="111">
        <f t="shared" si="74"/>
        <v>0.62218858312858405</v>
      </c>
      <c r="K152" s="111">
        <f t="shared" si="74"/>
        <v>0.62228156309333493</v>
      </c>
      <c r="L152" s="111">
        <f t="shared" si="74"/>
        <v>0.62229505246604111</v>
      </c>
      <c r="M152" s="111">
        <f t="shared" si="74"/>
        <v>0.62233845326166581</v>
      </c>
      <c r="N152" s="111">
        <f t="shared" si="74"/>
        <v>0.62245571800935418</v>
      </c>
      <c r="O152" s="111">
        <f t="shared" si="74"/>
        <v>0.62271085275383686</v>
      </c>
      <c r="P152" s="111">
        <f t="shared" si="74"/>
        <v>0.62288255240986357</v>
      </c>
      <c r="Q152" s="111">
        <f t="shared" si="74"/>
        <v>0.62288897002108401</v>
      </c>
      <c r="R152" s="111">
        <f t="shared" ref="R152:V152" si="75">IF(R133=0,"",R133/R114)</f>
        <v>0.62300461409076902</v>
      </c>
      <c r="S152" s="111">
        <f t="shared" si="75"/>
        <v>0.62330771115818973</v>
      </c>
      <c r="T152" s="111">
        <f t="shared" si="75"/>
        <v>0.62370223755841292</v>
      </c>
      <c r="U152" s="111">
        <f t="shared" si="75"/>
        <v>0.62429425074077916</v>
      </c>
      <c r="V152" s="111">
        <f t="shared" si="75"/>
        <v>0.6250456498207948</v>
      </c>
      <c r="W152" s="111">
        <f t="shared" ref="W152" si="76">IF(W133=0,"",W133/W114)</f>
        <v>0.62531786616881013</v>
      </c>
      <c r="DA152" s="63" t="s">
        <v>1961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0.75897860896710378</v>
      </c>
      <c r="C153" s="45">
        <f t="shared" si="77"/>
        <v>0.76232041680512497</v>
      </c>
      <c r="D153" s="45">
        <f t="shared" si="77"/>
        <v>0.7660343399378845</v>
      </c>
      <c r="E153" s="45">
        <f t="shared" si="77"/>
        <v>0.76860180312523985</v>
      </c>
      <c r="F153" s="45">
        <f t="shared" si="77"/>
        <v>0.77074488804892638</v>
      </c>
      <c r="G153" s="45">
        <f t="shared" si="77"/>
        <v>0.77309884993601963</v>
      </c>
      <c r="H153" s="45">
        <f t="shared" si="77"/>
        <v>0.77635149597978592</v>
      </c>
      <c r="I153" s="45">
        <f t="shared" si="77"/>
        <v>0.77820116962675634</v>
      </c>
      <c r="J153" s="45">
        <f t="shared" si="77"/>
        <v>0.77935226056931184</v>
      </c>
      <c r="K153" s="45">
        <f t="shared" si="77"/>
        <v>0.78076868584311698</v>
      </c>
      <c r="L153" s="45">
        <f t="shared" si="77"/>
        <v>0.78247865535982664</v>
      </c>
      <c r="M153" s="45">
        <f t="shared" si="77"/>
        <v>0.78469987121478602</v>
      </c>
      <c r="N153" s="45">
        <f t="shared" si="77"/>
        <v>0.78747475083824225</v>
      </c>
      <c r="O153" s="45">
        <f t="shared" si="77"/>
        <v>0.79032764742977624</v>
      </c>
      <c r="P153" s="45">
        <f t="shared" si="77"/>
        <v>0.79303384421469969</v>
      </c>
      <c r="Q153" s="45">
        <f t="shared" si="77"/>
        <v>0.79644115760647183</v>
      </c>
      <c r="R153" s="45">
        <f t="shared" ref="R153:V153" si="78">IF(R134=0,"",R134/R115)</f>
        <v>0.80092337516927803</v>
      </c>
      <c r="S153" s="45">
        <f t="shared" si="78"/>
        <v>0.80637636836767945</v>
      </c>
      <c r="T153" s="45">
        <f t="shared" si="78"/>
        <v>0.81536282169232244</v>
      </c>
      <c r="U153" s="45">
        <f t="shared" si="78"/>
        <v>0.82750237375553537</v>
      </c>
      <c r="V153" s="45">
        <f t="shared" si="78"/>
        <v>0.84282128072221685</v>
      </c>
      <c r="W153" s="45">
        <f t="shared" ref="W153" si="79">IF(W134=0,"",W134/W115)</f>
        <v>0.85702813326455096</v>
      </c>
      <c r="DA153" s="60" t="s">
        <v>1962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692.87024333861234</v>
      </c>
      <c r="C155" s="117">
        <f t="shared" si="80"/>
        <v>748.58197983128184</v>
      </c>
      <c r="D155" s="117">
        <f t="shared" si="80"/>
        <v>686.91268874652383</v>
      </c>
      <c r="E155" s="117">
        <f t="shared" si="80"/>
        <v>700.11667065136771</v>
      </c>
      <c r="F155" s="117">
        <f t="shared" si="80"/>
        <v>741.6757903192555</v>
      </c>
      <c r="G155" s="117">
        <f t="shared" si="80"/>
        <v>714.07762121801079</v>
      </c>
      <c r="H155" s="117">
        <f t="shared" si="80"/>
        <v>737.04754563637914</v>
      </c>
      <c r="I155" s="117">
        <f t="shared" si="80"/>
        <v>701.62725894557229</v>
      </c>
      <c r="J155" s="117">
        <f t="shared" si="80"/>
        <v>704.48811490203366</v>
      </c>
      <c r="K155" s="117">
        <f t="shared" si="80"/>
        <v>695.88642176509018</v>
      </c>
      <c r="L155" s="117">
        <f t="shared" si="80"/>
        <v>596.46995236016448</v>
      </c>
      <c r="M155" s="117">
        <f t="shared" si="80"/>
        <v>534.63227396044147</v>
      </c>
      <c r="N155" s="117">
        <f t="shared" si="80"/>
        <v>594.7602558317592</v>
      </c>
      <c r="O155" s="117">
        <f t="shared" si="80"/>
        <v>559.37988829514097</v>
      </c>
      <c r="P155" s="117">
        <f t="shared" si="80"/>
        <v>475.79750652666189</v>
      </c>
      <c r="Q155" s="117">
        <f t="shared" si="80"/>
        <v>545.55759583564736</v>
      </c>
      <c r="R155" s="117">
        <f t="shared" ref="R155:V155" si="81">R156+R159+R161+R170</f>
        <v>545.2150281112672</v>
      </c>
      <c r="S155" s="117">
        <f t="shared" si="81"/>
        <v>486.08202895215277</v>
      </c>
      <c r="T155" s="117">
        <f t="shared" si="81"/>
        <v>453.80796429868485</v>
      </c>
      <c r="U155" s="117">
        <f t="shared" si="81"/>
        <v>361.15110889381009</v>
      </c>
      <c r="V155" s="117">
        <f t="shared" si="81"/>
        <v>420.08770251841923</v>
      </c>
      <c r="W155" s="117">
        <f t="shared" ref="W155" si="82">W156+W159+W161+W170</f>
        <v>415.87105512252776</v>
      </c>
      <c r="DA155" s="129" t="s">
        <v>2113</v>
      </c>
    </row>
    <row r="156" spans="1:105" ht="12" customHeight="1" x14ac:dyDescent="0.25">
      <c r="A156" s="121" t="s">
        <v>57</v>
      </c>
      <c r="B156" s="122">
        <f t="shared" ref="B156:Q156" si="83">SUM(B157:B158)</f>
        <v>653.98882247042093</v>
      </c>
      <c r="C156" s="122">
        <f t="shared" si="83"/>
        <v>708.82284007172734</v>
      </c>
      <c r="D156" s="122">
        <f t="shared" si="83"/>
        <v>651.60220125301578</v>
      </c>
      <c r="E156" s="122">
        <f t="shared" si="83"/>
        <v>666.08194644620312</v>
      </c>
      <c r="F156" s="122">
        <f t="shared" si="83"/>
        <v>706.08167460445623</v>
      </c>
      <c r="G156" s="122">
        <f t="shared" si="83"/>
        <v>677.6195678418253</v>
      </c>
      <c r="H156" s="122">
        <f t="shared" si="83"/>
        <v>697.28836960196713</v>
      </c>
      <c r="I156" s="122">
        <f t="shared" si="83"/>
        <v>664.55649566130751</v>
      </c>
      <c r="J156" s="122">
        <f t="shared" si="83"/>
        <v>666.86141608103537</v>
      </c>
      <c r="K156" s="122">
        <f t="shared" si="83"/>
        <v>656.86804110191326</v>
      </c>
      <c r="L156" s="122">
        <f t="shared" si="83"/>
        <v>559.89110374208485</v>
      </c>
      <c r="M156" s="122">
        <f t="shared" si="83"/>
        <v>498.74412449357391</v>
      </c>
      <c r="N156" s="122">
        <f t="shared" si="83"/>
        <v>558.83402822112487</v>
      </c>
      <c r="O156" s="122">
        <f t="shared" si="83"/>
        <v>524.83708580812947</v>
      </c>
      <c r="P156" s="122">
        <f t="shared" si="83"/>
        <v>442.76682667496578</v>
      </c>
      <c r="Q156" s="122">
        <f t="shared" si="83"/>
        <v>512.11869262164828</v>
      </c>
      <c r="R156" s="122">
        <f t="shared" ref="R156:V156" si="84">SUM(R157:R158)</f>
        <v>511.99785269475626</v>
      </c>
      <c r="S156" s="122">
        <f t="shared" si="84"/>
        <v>462.06146011236973</v>
      </c>
      <c r="T156" s="122">
        <f t="shared" si="84"/>
        <v>425.09660731649859</v>
      </c>
      <c r="U156" s="122">
        <f t="shared" si="84"/>
        <v>330.81531408697646</v>
      </c>
      <c r="V156" s="122">
        <f t="shared" si="84"/>
        <v>396.34750568952393</v>
      </c>
      <c r="W156" s="122">
        <f t="shared" ref="W156" si="85">SUM(W157:W158)</f>
        <v>388.39653544807419</v>
      </c>
      <c r="DA156" s="130" t="s">
        <v>2114</v>
      </c>
    </row>
    <row r="157" spans="1:105" ht="12" customHeight="1" x14ac:dyDescent="0.25">
      <c r="A157" s="97" t="s">
        <v>216</v>
      </c>
      <c r="B157" s="98">
        <v>653.98882247042093</v>
      </c>
      <c r="C157" s="98">
        <v>708.82284007172734</v>
      </c>
      <c r="D157" s="98">
        <v>651.60220125301578</v>
      </c>
      <c r="E157" s="98">
        <v>666.08194644620312</v>
      </c>
      <c r="F157" s="98">
        <v>706.08167460445623</v>
      </c>
      <c r="G157" s="98">
        <v>677.6195678418253</v>
      </c>
      <c r="H157" s="98">
        <v>697.28836960196713</v>
      </c>
      <c r="I157" s="98">
        <v>664.55649566130751</v>
      </c>
      <c r="J157" s="98">
        <v>666.86141608103537</v>
      </c>
      <c r="K157" s="98">
        <v>656.86804110191326</v>
      </c>
      <c r="L157" s="98">
        <v>559.89110374208485</v>
      </c>
      <c r="M157" s="98">
        <v>498.74412449357391</v>
      </c>
      <c r="N157" s="98">
        <v>558.83402822112487</v>
      </c>
      <c r="O157" s="98">
        <v>524.83708580812947</v>
      </c>
      <c r="P157" s="98">
        <v>442.76682667496578</v>
      </c>
      <c r="Q157" s="98">
        <v>512.11869262164828</v>
      </c>
      <c r="R157" s="98">
        <v>511.99785269475626</v>
      </c>
      <c r="S157" s="98">
        <v>462.06146011236973</v>
      </c>
      <c r="T157" s="98">
        <v>425.09660731649859</v>
      </c>
      <c r="U157" s="98">
        <v>330.81531408697646</v>
      </c>
      <c r="V157" s="98">
        <v>396.34750568952393</v>
      </c>
      <c r="W157" s="98">
        <v>388.39653544807419</v>
      </c>
      <c r="DA157" s="63" t="s">
        <v>2115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2116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2117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2118</v>
      </c>
    </row>
    <row r="161" spans="1:105" ht="12" customHeight="1" x14ac:dyDescent="0.25">
      <c r="A161" s="121" t="s">
        <v>55</v>
      </c>
      <c r="B161" s="122">
        <v>31.510049769578877</v>
      </c>
      <c r="C161" s="122">
        <v>31.595547408272683</v>
      </c>
      <c r="D161" s="122">
        <v>32.297401226984164</v>
      </c>
      <c r="E161" s="122">
        <v>32.620627793796899</v>
      </c>
      <c r="F161" s="122">
        <v>32.828914435543858</v>
      </c>
      <c r="G161" s="122">
        <v>32.252889478174517</v>
      </c>
      <c r="H161" s="122">
        <v>35.303622558032878</v>
      </c>
      <c r="I161" s="122">
        <v>35.549540018692227</v>
      </c>
      <c r="J161" s="122">
        <v>36.018178398964743</v>
      </c>
      <c r="K161" s="122">
        <v>34.907857738086776</v>
      </c>
      <c r="L161" s="122">
        <v>33.250314977914982</v>
      </c>
      <c r="M161" s="122">
        <v>34.375183986426329</v>
      </c>
      <c r="N161" s="122">
        <v>35.207848778875082</v>
      </c>
      <c r="O161" s="122">
        <v>33.753531991870751</v>
      </c>
      <c r="P161" s="122">
        <v>32.102030205034481</v>
      </c>
      <c r="Q161" s="122">
        <v>32.670825498351768</v>
      </c>
      <c r="R161" s="122">
        <v>32.435607785243768</v>
      </c>
      <c r="S161" s="122">
        <v>23.416693967630511</v>
      </c>
      <c r="T161" s="122">
        <v>27.946350643501471</v>
      </c>
      <c r="U161" s="122">
        <v>29.256875993024227</v>
      </c>
      <c r="V161" s="122">
        <v>22.780411350476182</v>
      </c>
      <c r="W161" s="122">
        <v>27.067062191926084</v>
      </c>
      <c r="DA161" s="130" t="s">
        <v>2119</v>
      </c>
    </row>
    <row r="162" spans="1:105" ht="12" customHeight="1" x14ac:dyDescent="0.25">
      <c r="A162" s="97" t="s">
        <v>138</v>
      </c>
      <c r="B162" s="98">
        <v>31.510049769578877</v>
      </c>
      <c r="C162" s="98">
        <v>31.594514202394567</v>
      </c>
      <c r="D162" s="98">
        <v>32.293236392025477</v>
      </c>
      <c r="E162" s="98">
        <v>32.613433158890253</v>
      </c>
      <c r="F162" s="98">
        <v>32.818471095219252</v>
      </c>
      <c r="G162" s="98">
        <v>32.238486935586643</v>
      </c>
      <c r="H162" s="98">
        <v>35.279993240149032</v>
      </c>
      <c r="I162" s="98">
        <v>35.514981636061819</v>
      </c>
      <c r="J162" s="98">
        <v>35.969864688780433</v>
      </c>
      <c r="K162" s="98">
        <v>34.832833904085469</v>
      </c>
      <c r="L162" s="98">
        <v>33.167263725136038</v>
      </c>
      <c r="M162" s="98">
        <v>34.280628835099854</v>
      </c>
      <c r="N162" s="98">
        <v>35.068668445240114</v>
      </c>
      <c r="O162" s="98">
        <v>33.593575660076027</v>
      </c>
      <c r="P162" s="98">
        <v>31.941858147656074</v>
      </c>
      <c r="Q162" s="98">
        <v>32.530796487197279</v>
      </c>
      <c r="R162" s="98">
        <v>32.281955723158887</v>
      </c>
      <c r="S162" s="98">
        <v>23.308132301680622</v>
      </c>
      <c r="T162" s="98">
        <v>27.813000244279458</v>
      </c>
      <c r="U162" s="98">
        <v>29.116404252974558</v>
      </c>
      <c r="V162" s="98">
        <v>22.657794033495989</v>
      </c>
      <c r="W162" s="98">
        <v>26.903980828972802</v>
      </c>
      <c r="DA162" s="63" t="s">
        <v>2120</v>
      </c>
    </row>
    <row r="163" spans="1:105" ht="12" customHeight="1" x14ac:dyDescent="0.25">
      <c r="A163" s="97" t="s">
        <v>137</v>
      </c>
      <c r="B163" s="98">
        <v>0</v>
      </c>
      <c r="C163" s="98">
        <v>1.0332058781159284E-3</v>
      </c>
      <c r="D163" s="98">
        <v>4.1648349586852996E-3</v>
      </c>
      <c r="E163" s="98">
        <v>7.1946349066449944E-3</v>
      </c>
      <c r="F163" s="98">
        <v>1.0443340324604849E-2</v>
      </c>
      <c r="G163" s="98">
        <v>1.4402542587876039E-2</v>
      </c>
      <c r="H163" s="98">
        <v>2.3629317883843134E-2</v>
      </c>
      <c r="I163" s="98">
        <v>3.4558382630406753E-2</v>
      </c>
      <c r="J163" s="98">
        <v>4.8313710184309903E-2</v>
      </c>
      <c r="K163" s="98">
        <v>7.5023834001306966E-2</v>
      </c>
      <c r="L163" s="98">
        <v>8.3051252778946719E-2</v>
      </c>
      <c r="M163" s="98">
        <v>9.4555151326477044E-2</v>
      </c>
      <c r="N163" s="98">
        <v>0.1391803336349651</v>
      </c>
      <c r="O163" s="98">
        <v>0.1599563317947269</v>
      </c>
      <c r="P163" s="98">
        <v>0.16017205737840515</v>
      </c>
      <c r="Q163" s="98">
        <v>0.14002901115448688</v>
      </c>
      <c r="R163" s="98">
        <v>0.15365206208488136</v>
      </c>
      <c r="S163" s="98">
        <v>0.10856166594988792</v>
      </c>
      <c r="T163" s="98">
        <v>0.13335039922201355</v>
      </c>
      <c r="U163" s="98">
        <v>0.14047174004966761</v>
      </c>
      <c r="V163" s="98">
        <v>0.1226173169801924</v>
      </c>
      <c r="W163" s="98">
        <v>0.16308136295328118</v>
      </c>
      <c r="DA163" s="63" t="s">
        <v>2121</v>
      </c>
    </row>
    <row r="164" spans="1:105" ht="12" customHeight="1" x14ac:dyDescent="0.25">
      <c r="A164" s="100" t="s">
        <v>216</v>
      </c>
      <c r="B164" s="101">
        <v>0</v>
      </c>
      <c r="C164" s="101">
        <v>1.0332058781159284E-3</v>
      </c>
      <c r="D164" s="101">
        <v>4.1648349586852996E-3</v>
      </c>
      <c r="E164" s="101">
        <v>7.1946349066449944E-3</v>
      </c>
      <c r="F164" s="101">
        <v>1.0443340324604849E-2</v>
      </c>
      <c r="G164" s="101">
        <v>1.4402542587876039E-2</v>
      </c>
      <c r="H164" s="101">
        <v>2.3629317883843134E-2</v>
      </c>
      <c r="I164" s="101">
        <v>3.4558382630406753E-2</v>
      </c>
      <c r="J164" s="101">
        <v>4.8313710184309903E-2</v>
      </c>
      <c r="K164" s="101">
        <v>7.5023834001306966E-2</v>
      </c>
      <c r="L164" s="101">
        <v>8.3051252778946719E-2</v>
      </c>
      <c r="M164" s="101">
        <v>9.4555151326477044E-2</v>
      </c>
      <c r="N164" s="101">
        <v>0.1391803336349651</v>
      </c>
      <c r="O164" s="101">
        <v>0.1599563317947269</v>
      </c>
      <c r="P164" s="101">
        <v>0.16017205737840515</v>
      </c>
      <c r="Q164" s="101">
        <v>0.14002901115448688</v>
      </c>
      <c r="R164" s="101">
        <v>0.15365206208488136</v>
      </c>
      <c r="S164" s="101">
        <v>0.10856166594988792</v>
      </c>
      <c r="T164" s="101">
        <v>0.13335039922201355</v>
      </c>
      <c r="U164" s="101">
        <v>0.14047174004966761</v>
      </c>
      <c r="V164" s="101">
        <v>0.1226173169801924</v>
      </c>
      <c r="W164" s="101">
        <v>0.16308136295328118</v>
      </c>
      <c r="DA164" s="131" t="s">
        <v>2122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2123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2124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2125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2126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2127</v>
      </c>
    </row>
    <row r="170" spans="1:105" ht="12" customHeight="1" x14ac:dyDescent="0.25">
      <c r="A170" s="121" t="s">
        <v>54</v>
      </c>
      <c r="B170" s="122">
        <v>7.3713710986125021</v>
      </c>
      <c r="C170" s="122">
        <v>8.1635923512818245</v>
      </c>
      <c r="D170" s="122">
        <v>3.0130862665239539</v>
      </c>
      <c r="E170" s="122">
        <v>1.4140964113676828</v>
      </c>
      <c r="F170" s="122">
        <v>2.765201279255352</v>
      </c>
      <c r="G170" s="122">
        <v>4.2051638980109827</v>
      </c>
      <c r="H170" s="122">
        <v>4.4555534763791158</v>
      </c>
      <c r="I170" s="122">
        <v>1.5212232655724927</v>
      </c>
      <c r="J170" s="122">
        <v>1.6085204220334672</v>
      </c>
      <c r="K170" s="122">
        <v>4.1105229250900868</v>
      </c>
      <c r="L170" s="122">
        <v>3.3285336401646695</v>
      </c>
      <c r="M170" s="122">
        <v>1.512965480441306</v>
      </c>
      <c r="N170" s="122">
        <v>0.71837883175917705</v>
      </c>
      <c r="O170" s="122">
        <v>0.78927049514072967</v>
      </c>
      <c r="P170" s="122">
        <v>0.92864964666160466</v>
      </c>
      <c r="Q170" s="122">
        <v>0.76807771564729821</v>
      </c>
      <c r="R170" s="122">
        <v>0.78156763126716111</v>
      </c>
      <c r="S170" s="122">
        <v>0.60387487215252056</v>
      </c>
      <c r="T170" s="122">
        <v>0.76500633868476831</v>
      </c>
      <c r="U170" s="122">
        <v>1.078918813809433</v>
      </c>
      <c r="V170" s="122">
        <v>0.95978547841909856</v>
      </c>
      <c r="W170" s="122">
        <v>0.40745748252748271</v>
      </c>
      <c r="DA170" s="130" t="s">
        <v>2128</v>
      </c>
    </row>
    <row r="171" spans="1:105" ht="12" customHeight="1" x14ac:dyDescent="0.25">
      <c r="A171" s="97" t="s">
        <v>50</v>
      </c>
      <c r="B171" s="98">
        <v>7.3713710986125021</v>
      </c>
      <c r="C171" s="98">
        <v>8.1635923512818245</v>
      </c>
      <c r="D171" s="98">
        <v>3.0130862665239539</v>
      </c>
      <c r="E171" s="98">
        <v>1.4140964113676828</v>
      </c>
      <c r="F171" s="98">
        <v>2.765201279255352</v>
      </c>
      <c r="G171" s="98">
        <v>4.2051638980109827</v>
      </c>
      <c r="H171" s="98">
        <v>4.4555534763791158</v>
      </c>
      <c r="I171" s="98">
        <v>1.5212232655724927</v>
      </c>
      <c r="J171" s="98">
        <v>1.6085204220334672</v>
      </c>
      <c r="K171" s="98">
        <v>4.1105229250900868</v>
      </c>
      <c r="L171" s="98">
        <v>3.3285336401646695</v>
      </c>
      <c r="M171" s="98">
        <v>1.512965480441306</v>
      </c>
      <c r="N171" s="98">
        <v>0.71837883175917705</v>
      </c>
      <c r="O171" s="98">
        <v>0.78927049514072967</v>
      </c>
      <c r="P171" s="98">
        <v>0.92864964666160466</v>
      </c>
      <c r="Q171" s="98">
        <v>0.76807771564729821</v>
      </c>
      <c r="R171" s="98">
        <v>0.78156763126716111</v>
      </c>
      <c r="S171" s="98">
        <v>0.60387487215252056</v>
      </c>
      <c r="T171" s="98">
        <v>0.76500633868476831</v>
      </c>
      <c r="U171" s="98">
        <v>1.078918813809433</v>
      </c>
      <c r="V171" s="98">
        <v>0.95978547841909856</v>
      </c>
      <c r="W171" s="98">
        <v>0.40745748252748271</v>
      </c>
      <c r="DA171" s="63" t="s">
        <v>2129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2130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31151.812712016057</v>
      </c>
      <c r="C174" s="117">
        <f t="shared" si="87"/>
        <v>33215.850372276465</v>
      </c>
      <c r="D174" s="117">
        <f t="shared" si="87"/>
        <v>31007.117478888395</v>
      </c>
      <c r="E174" s="117">
        <f t="shared" si="87"/>
        <v>31947.270787692589</v>
      </c>
      <c r="F174" s="117">
        <f t="shared" si="87"/>
        <v>33788.1701183857</v>
      </c>
      <c r="G174" s="117">
        <f t="shared" si="87"/>
        <v>32292.584618268542</v>
      </c>
      <c r="H174" s="117">
        <f t="shared" si="87"/>
        <v>31485.916891795423</v>
      </c>
      <c r="I174" s="117">
        <f t="shared" si="87"/>
        <v>29937.64404191287</v>
      </c>
      <c r="J174" s="117">
        <f t="shared" si="87"/>
        <v>30281.660207834091</v>
      </c>
      <c r="K174" s="117">
        <f t="shared" si="87"/>
        <v>30928.344711743965</v>
      </c>
      <c r="L174" s="117">
        <f t="shared" si="87"/>
        <v>27819.955637157513</v>
      </c>
      <c r="M174" s="117">
        <f t="shared" si="87"/>
        <v>25482.814051504036</v>
      </c>
      <c r="N174" s="117">
        <f t="shared" si="87"/>
        <v>27520.226608723242</v>
      </c>
      <c r="O174" s="117">
        <f t="shared" si="87"/>
        <v>26007.261951867735</v>
      </c>
      <c r="P174" s="117">
        <f t="shared" si="87"/>
        <v>22480.218636276903</v>
      </c>
      <c r="Q174" s="117">
        <f t="shared" si="87"/>
        <v>25194.476040103342</v>
      </c>
      <c r="R174" s="117">
        <f t="shared" ref="R174:V174" si="88">R175+R178+R180+R189</f>
        <v>25424.243869634451</v>
      </c>
      <c r="S174" s="117">
        <f t="shared" si="88"/>
        <v>23619.907475197106</v>
      </c>
      <c r="T174" s="117">
        <f t="shared" si="88"/>
        <v>22571.946440035965</v>
      </c>
      <c r="U174" s="117">
        <f t="shared" si="88"/>
        <v>18575.117241270029</v>
      </c>
      <c r="V174" s="117">
        <f t="shared" si="88"/>
        <v>20632.363640843683</v>
      </c>
      <c r="W174" s="117">
        <f t="shared" ref="W174" si="89">W175+W178+W180+W189</f>
        <v>19406.559706978347</v>
      </c>
      <c r="DA174" s="129" t="s">
        <v>2281</v>
      </c>
    </row>
    <row r="175" spans="1:105" ht="12" customHeight="1" x14ac:dyDescent="0.25">
      <c r="A175" s="121" t="s">
        <v>57</v>
      </c>
      <c r="B175" s="122">
        <f t="shared" ref="B175:Q175" si="90">SUM(B176:B177)</f>
        <v>28317.298403504759</v>
      </c>
      <c r="C175" s="122">
        <f t="shared" si="90"/>
        <v>30433.584797509426</v>
      </c>
      <c r="D175" s="122">
        <f t="shared" si="90"/>
        <v>28339.655941258807</v>
      </c>
      <c r="E175" s="122">
        <f t="shared" si="90"/>
        <v>29317.703211372846</v>
      </c>
      <c r="F175" s="122">
        <f t="shared" si="90"/>
        <v>31166.56452782865</v>
      </c>
      <c r="G175" s="122">
        <f t="shared" si="90"/>
        <v>29725.276161773971</v>
      </c>
      <c r="H175" s="122">
        <f t="shared" si="90"/>
        <v>28872.283035749413</v>
      </c>
      <c r="I175" s="122">
        <f t="shared" si="90"/>
        <v>27485.708475286898</v>
      </c>
      <c r="J175" s="122">
        <f t="shared" si="90"/>
        <v>27786.171208600019</v>
      </c>
      <c r="K175" s="122">
        <f t="shared" si="90"/>
        <v>28399.894024660971</v>
      </c>
      <c r="L175" s="122">
        <f t="shared" si="90"/>
        <v>25415.859870495948</v>
      </c>
      <c r="M175" s="122">
        <f t="shared" si="90"/>
        <v>22855.881065870093</v>
      </c>
      <c r="N175" s="122">
        <f t="shared" si="90"/>
        <v>24898.044031344412</v>
      </c>
      <c r="O175" s="122">
        <f t="shared" si="90"/>
        <v>23286.424606804936</v>
      </c>
      <c r="P175" s="122">
        <f t="shared" si="90"/>
        <v>19657.734113740567</v>
      </c>
      <c r="Q175" s="122">
        <f t="shared" si="90"/>
        <v>22826.46416088668</v>
      </c>
      <c r="R175" s="122">
        <f t="shared" ref="R175:V175" si="91">SUM(R176:R177)</f>
        <v>23068.279666232378</v>
      </c>
      <c r="S175" s="122">
        <f t="shared" si="91"/>
        <v>21705.551921376362</v>
      </c>
      <c r="T175" s="122">
        <f t="shared" si="91"/>
        <v>20316.565649831606</v>
      </c>
      <c r="U175" s="122">
        <f t="shared" si="91"/>
        <v>16162.415519380016</v>
      </c>
      <c r="V175" s="122">
        <f t="shared" si="91"/>
        <v>18839.48773640893</v>
      </c>
      <c r="W175" s="122">
        <f t="shared" ref="W175" si="92">SUM(W176:W177)</f>
        <v>17562.945588493003</v>
      </c>
      <c r="DA175" s="130" t="s">
        <v>2282</v>
      </c>
    </row>
    <row r="176" spans="1:105" ht="12" customHeight="1" x14ac:dyDescent="0.25">
      <c r="A176" s="97" t="s">
        <v>216</v>
      </c>
      <c r="B176" s="98">
        <v>27989.62637436029</v>
      </c>
      <c r="C176" s="98">
        <v>30084.976904009258</v>
      </c>
      <c r="D176" s="98">
        <v>28018.506706283177</v>
      </c>
      <c r="E176" s="98">
        <v>28996.658916838893</v>
      </c>
      <c r="F176" s="98">
        <v>30816.742787510604</v>
      </c>
      <c r="G176" s="98">
        <v>29393.738092010615</v>
      </c>
      <c r="H176" s="98">
        <v>28554.92318440507</v>
      </c>
      <c r="I176" s="98">
        <v>27176.577729305871</v>
      </c>
      <c r="J176" s="98">
        <v>27471.783855811547</v>
      </c>
      <c r="K176" s="98">
        <v>28079.979127490198</v>
      </c>
      <c r="L176" s="98">
        <v>25130.808903149245</v>
      </c>
      <c r="M176" s="98">
        <v>22595.43064349817</v>
      </c>
      <c r="N176" s="98">
        <v>24613.359517972895</v>
      </c>
      <c r="O176" s="98">
        <v>23012.755088780777</v>
      </c>
      <c r="P176" s="98">
        <v>19424.422444818912</v>
      </c>
      <c r="Q176" s="98">
        <v>22558.354383285365</v>
      </c>
      <c r="R176" s="98">
        <v>22795.104993837856</v>
      </c>
      <c r="S176" s="98">
        <v>21448.856476207784</v>
      </c>
      <c r="T176" s="98">
        <v>20070.223308048691</v>
      </c>
      <c r="U176" s="98">
        <v>15960.497099727372</v>
      </c>
      <c r="V176" s="98">
        <v>18602.835991553788</v>
      </c>
      <c r="W176" s="98">
        <v>17337.15975595561</v>
      </c>
      <c r="DA176" s="63" t="s">
        <v>2283</v>
      </c>
    </row>
    <row r="177" spans="1:105" ht="12" customHeight="1" x14ac:dyDescent="0.25">
      <c r="A177" s="97" t="s">
        <v>53</v>
      </c>
      <c r="B177" s="98">
        <v>327.67202914446835</v>
      </c>
      <c r="C177" s="98">
        <v>348.60789350016955</v>
      </c>
      <c r="D177" s="98">
        <v>321.14923497563171</v>
      </c>
      <c r="E177" s="98">
        <v>321.04429453395153</v>
      </c>
      <c r="F177" s="98">
        <v>349.82174031804448</v>
      </c>
      <c r="G177" s="98">
        <v>331.53806976335522</v>
      </c>
      <c r="H177" s="98">
        <v>317.35985134434259</v>
      </c>
      <c r="I177" s="98">
        <v>309.13074598102548</v>
      </c>
      <c r="J177" s="98">
        <v>314.38735278847321</v>
      </c>
      <c r="K177" s="98">
        <v>319.9148971707711</v>
      </c>
      <c r="L177" s="98">
        <v>285.05096734670053</v>
      </c>
      <c r="M177" s="98">
        <v>260.45042237192376</v>
      </c>
      <c r="N177" s="98">
        <v>284.68451337151606</v>
      </c>
      <c r="O177" s="98">
        <v>273.66951802416037</v>
      </c>
      <c r="P177" s="98">
        <v>233.31166892165353</v>
      </c>
      <c r="Q177" s="98">
        <v>268.10977760131715</v>
      </c>
      <c r="R177" s="98">
        <v>273.17467239452031</v>
      </c>
      <c r="S177" s="98">
        <v>256.69544516857741</v>
      </c>
      <c r="T177" s="98">
        <v>246.34234178291345</v>
      </c>
      <c r="U177" s="98">
        <v>201.91841965264322</v>
      </c>
      <c r="V177" s="98">
        <v>236.65174485514098</v>
      </c>
      <c r="W177" s="98">
        <v>225.7858325373937</v>
      </c>
      <c r="DA177" s="63" t="s">
        <v>2284</v>
      </c>
    </row>
    <row r="178" spans="1:105" ht="12" customHeight="1" x14ac:dyDescent="0.25">
      <c r="A178" s="121" t="s">
        <v>92</v>
      </c>
      <c r="B178" s="122">
        <f t="shared" ref="B178:W178" si="93">B179</f>
        <v>35.799287423383895</v>
      </c>
      <c r="C178" s="122">
        <f t="shared" si="93"/>
        <v>37.095528491995864</v>
      </c>
      <c r="D178" s="122">
        <f t="shared" si="93"/>
        <v>41.574726633604847</v>
      </c>
      <c r="E178" s="122">
        <f t="shared" si="93"/>
        <v>89.995506282532304</v>
      </c>
      <c r="F178" s="122">
        <f t="shared" si="93"/>
        <v>35.15465058555521</v>
      </c>
      <c r="G178" s="122">
        <f t="shared" si="93"/>
        <v>41.187074888019929</v>
      </c>
      <c r="H178" s="122">
        <f t="shared" si="93"/>
        <v>71.378449060767593</v>
      </c>
      <c r="I178" s="122">
        <f t="shared" si="93"/>
        <v>41.823112091207356</v>
      </c>
      <c r="J178" s="122">
        <f t="shared" si="93"/>
        <v>43.565024275131009</v>
      </c>
      <c r="K178" s="122">
        <f t="shared" si="93"/>
        <v>46.880001632969218</v>
      </c>
      <c r="L178" s="122">
        <f t="shared" si="93"/>
        <v>59.059655063268316</v>
      </c>
      <c r="M178" s="122">
        <f t="shared" si="93"/>
        <v>59.977635951874234</v>
      </c>
      <c r="N178" s="122">
        <f t="shared" si="93"/>
        <v>65.342589507742417</v>
      </c>
      <c r="O178" s="122">
        <f t="shared" si="93"/>
        <v>70.319614385582071</v>
      </c>
      <c r="P178" s="122">
        <f t="shared" si="93"/>
        <v>72.31446918659627</v>
      </c>
      <c r="Q178" s="122">
        <f t="shared" si="93"/>
        <v>75.715120461532237</v>
      </c>
      <c r="R178" s="122">
        <f t="shared" si="93"/>
        <v>73.951904173726248</v>
      </c>
      <c r="S178" s="122">
        <f t="shared" si="93"/>
        <v>65.441531840484316</v>
      </c>
      <c r="T178" s="122">
        <f t="shared" si="93"/>
        <v>72.476663531672671</v>
      </c>
      <c r="U178" s="122">
        <f t="shared" si="93"/>
        <v>74.733541549161487</v>
      </c>
      <c r="V178" s="122">
        <f t="shared" si="93"/>
        <v>76.106943248008037</v>
      </c>
      <c r="W178" s="122">
        <f t="shared" si="93"/>
        <v>77.333926321661323</v>
      </c>
      <c r="DA178" s="130" t="s">
        <v>2285</v>
      </c>
    </row>
    <row r="179" spans="1:105" ht="12" customHeight="1" x14ac:dyDescent="0.25">
      <c r="A179" s="97" t="s">
        <v>53</v>
      </c>
      <c r="B179" s="98">
        <f>RES_hhdet_fech!B48</f>
        <v>35.799287423383895</v>
      </c>
      <c r="C179" s="98">
        <f>RES_hhdet_fech!C48</f>
        <v>37.095528491995864</v>
      </c>
      <c r="D179" s="98">
        <f>RES_hhdet_fech!D48</f>
        <v>41.574726633604847</v>
      </c>
      <c r="E179" s="98">
        <f>RES_hhdet_fech!E48</f>
        <v>89.995506282532304</v>
      </c>
      <c r="F179" s="98">
        <f>RES_hhdet_fech!F48</f>
        <v>35.15465058555521</v>
      </c>
      <c r="G179" s="98">
        <f>RES_hhdet_fech!G48</f>
        <v>41.187074888019929</v>
      </c>
      <c r="H179" s="98">
        <f>RES_hhdet_fech!H48</f>
        <v>71.378449060767593</v>
      </c>
      <c r="I179" s="98">
        <f>RES_hhdet_fech!I48</f>
        <v>41.823112091207356</v>
      </c>
      <c r="J179" s="98">
        <f>RES_hhdet_fech!J48</f>
        <v>43.565024275131009</v>
      </c>
      <c r="K179" s="98">
        <f>RES_hhdet_fech!K48</f>
        <v>46.880001632969218</v>
      </c>
      <c r="L179" s="98">
        <f>RES_hhdet_fech!L48</f>
        <v>59.059655063268316</v>
      </c>
      <c r="M179" s="98">
        <f>RES_hhdet_fech!M48</f>
        <v>59.977635951874234</v>
      </c>
      <c r="N179" s="98">
        <f>RES_hhdet_fech!N48</f>
        <v>65.342589507742417</v>
      </c>
      <c r="O179" s="98">
        <f>RES_hhdet_fech!O48</f>
        <v>70.319614385582071</v>
      </c>
      <c r="P179" s="98">
        <f>RES_hhdet_fech!P48</f>
        <v>72.31446918659627</v>
      </c>
      <c r="Q179" s="98">
        <f>RES_hhdet_fech!Q48</f>
        <v>75.715120461532237</v>
      </c>
      <c r="R179" s="98">
        <f>RES_hhdet_fech!R48</f>
        <v>73.951904173726248</v>
      </c>
      <c r="S179" s="98">
        <f>RES_hhdet_fech!S48</f>
        <v>65.441531840484316</v>
      </c>
      <c r="T179" s="98">
        <f>RES_hhdet_fech!T48</f>
        <v>72.476663531672671</v>
      </c>
      <c r="U179" s="98">
        <f>RES_hhdet_fech!U48</f>
        <v>74.733541549161487</v>
      </c>
      <c r="V179" s="98">
        <f>RES_hhdet_fech!V48</f>
        <v>76.106943248008037</v>
      </c>
      <c r="W179" s="98">
        <f>RES_hhdet_fech!W48</f>
        <v>77.333926321661323</v>
      </c>
      <c r="DA179" s="63" t="s">
        <v>2286</v>
      </c>
    </row>
    <row r="180" spans="1:105" ht="12" customHeight="1" x14ac:dyDescent="0.25">
      <c r="A180" s="121" t="s">
        <v>55</v>
      </c>
      <c r="B180" s="122">
        <v>1942.8966831740872</v>
      </c>
      <c r="C180" s="122">
        <v>1870.8324058404767</v>
      </c>
      <c r="D180" s="122">
        <v>1888.2225929500182</v>
      </c>
      <c r="E180" s="122">
        <v>1870.818218902122</v>
      </c>
      <c r="F180" s="122">
        <v>1848.864282466149</v>
      </c>
      <c r="G180" s="122">
        <v>1752.0976550692776</v>
      </c>
      <c r="H180" s="122">
        <v>1773.6689085882515</v>
      </c>
      <c r="I180" s="122">
        <v>1735.8383328226766</v>
      </c>
      <c r="J180" s="122">
        <v>1738.3466428689819</v>
      </c>
      <c r="K180" s="122">
        <v>1683.0781107169801</v>
      </c>
      <c r="L180" s="122">
        <v>1656.3685116196434</v>
      </c>
      <c r="M180" s="122">
        <v>1758.2435949922287</v>
      </c>
      <c r="N180" s="122">
        <v>1755.5911560970073</v>
      </c>
      <c r="O180" s="122">
        <v>1825.675827719929</v>
      </c>
      <c r="P180" s="122">
        <v>1879.9618213790811</v>
      </c>
      <c r="Q180" s="122">
        <v>1688.3287886717401</v>
      </c>
      <c r="R180" s="122">
        <v>1669.507200112181</v>
      </c>
      <c r="S180" s="122">
        <v>1317.0324696806535</v>
      </c>
      <c r="T180" s="122">
        <v>1566.6121698057348</v>
      </c>
      <c r="U180" s="122">
        <v>1666.1993546931926</v>
      </c>
      <c r="V180" s="122">
        <v>1308.8768194277804</v>
      </c>
      <c r="W180" s="122">
        <v>1437.5741921850481</v>
      </c>
      <c r="DA180" s="130" t="s">
        <v>2287</v>
      </c>
    </row>
    <row r="181" spans="1:105" ht="12" customHeight="1" x14ac:dyDescent="0.25">
      <c r="A181" s="97" t="s">
        <v>138</v>
      </c>
      <c r="B181" s="98">
        <v>2048.3878821073354</v>
      </c>
      <c r="C181" s="98">
        <v>2007.3632717445353</v>
      </c>
      <c r="D181" s="98">
        <v>2011.742312501789</v>
      </c>
      <c r="E181" s="98">
        <v>1986.9804844237692</v>
      </c>
      <c r="F181" s="98">
        <v>1941.8267934492023</v>
      </c>
      <c r="G181" s="98">
        <v>1828.9053481030908</v>
      </c>
      <c r="H181" s="98">
        <v>1884.9758613144818</v>
      </c>
      <c r="I181" s="98">
        <v>1820.2207190819536</v>
      </c>
      <c r="J181" s="98">
        <v>1813.9876861783739</v>
      </c>
      <c r="K181" s="98">
        <v>1757.9985398561387</v>
      </c>
      <c r="L181" s="98">
        <v>1729.7039860481091</v>
      </c>
      <c r="M181" s="98">
        <v>1818.1899936685393</v>
      </c>
      <c r="N181" s="98">
        <v>1883.6758460391297</v>
      </c>
      <c r="O181" s="98">
        <v>1896.073643382525</v>
      </c>
      <c r="P181" s="98">
        <v>1855.2958446250871</v>
      </c>
      <c r="Q181" s="98">
        <v>1826.1613571560802</v>
      </c>
      <c r="R181" s="98">
        <v>1784.5608232216427</v>
      </c>
      <c r="S181" s="98">
        <v>1346.8488211941776</v>
      </c>
      <c r="T181" s="98">
        <v>1638.7112888525076</v>
      </c>
      <c r="U181" s="98">
        <v>1751.1864641811783</v>
      </c>
      <c r="V181" s="98">
        <v>1345.8649604946272</v>
      </c>
      <c r="W181" s="98">
        <v>1506.9897276616241</v>
      </c>
      <c r="DA181" s="63" t="s">
        <v>2288</v>
      </c>
    </row>
    <row r="182" spans="1:105" ht="12" customHeight="1" x14ac:dyDescent="0.25">
      <c r="A182" s="97" t="s">
        <v>137</v>
      </c>
      <c r="B182" s="98">
        <v>0</v>
      </c>
      <c r="C182" s="98">
        <v>1514.5365308265511</v>
      </c>
      <c r="D182" s="98">
        <v>1522.3847255269914</v>
      </c>
      <c r="E182" s="98">
        <v>1506.2652353187616</v>
      </c>
      <c r="F182" s="98">
        <v>1481.2271320540842</v>
      </c>
      <c r="G182" s="98">
        <v>1398.6203311976901</v>
      </c>
      <c r="H182" s="98">
        <v>1434.5242768966032</v>
      </c>
      <c r="I182" s="98">
        <v>1394.7380786141593</v>
      </c>
      <c r="J182" s="98">
        <v>1395.5561154165896</v>
      </c>
      <c r="K182" s="98">
        <v>1333.3725570276579</v>
      </c>
      <c r="L182" s="98">
        <v>1333.6536720103027</v>
      </c>
      <c r="M182" s="98">
        <v>1417.4831781223693</v>
      </c>
      <c r="N182" s="98">
        <v>1440.8619666457671</v>
      </c>
      <c r="O182" s="98">
        <v>1526.8583487579685</v>
      </c>
      <c r="P182" s="98">
        <v>1531.1159657667904</v>
      </c>
      <c r="Q182" s="98">
        <v>1416.5838418955423</v>
      </c>
      <c r="R182" s="98">
        <v>1386.3951159309299</v>
      </c>
      <c r="S182" s="98">
        <v>1056.5054128356467</v>
      </c>
      <c r="T182" s="98">
        <v>1327.6497022138865</v>
      </c>
      <c r="U182" s="98">
        <v>1466.6076226118901</v>
      </c>
      <c r="V182" s="98">
        <v>1117.557817352623</v>
      </c>
      <c r="W182" s="98">
        <v>1269.8042724712664</v>
      </c>
      <c r="DA182" s="63" t="s">
        <v>2289</v>
      </c>
    </row>
    <row r="183" spans="1:105" ht="12" customHeight="1" x14ac:dyDescent="0.25">
      <c r="A183" s="100" t="s">
        <v>216</v>
      </c>
      <c r="B183" s="101">
        <v>0</v>
      </c>
      <c r="C183" s="101">
        <v>968.45958630101723</v>
      </c>
      <c r="D183" s="101">
        <v>975.94840150584366</v>
      </c>
      <c r="E183" s="101">
        <v>963.39703197446227</v>
      </c>
      <c r="F183" s="101">
        <v>955.01647849900985</v>
      </c>
      <c r="G183" s="101">
        <v>900.04978613423668</v>
      </c>
      <c r="H183" s="101">
        <v>903.99548982209831</v>
      </c>
      <c r="I183" s="101">
        <v>887.4283109750852</v>
      </c>
      <c r="J183" s="101">
        <v>887.92408278597395</v>
      </c>
      <c r="K183" s="101">
        <v>810.55608254737126</v>
      </c>
      <c r="L183" s="101">
        <v>837.00457672864775</v>
      </c>
      <c r="M183" s="101">
        <v>899.769553886361</v>
      </c>
      <c r="N183" s="101">
        <v>865.34727905793193</v>
      </c>
      <c r="O183" s="101">
        <v>1028.6400123579162</v>
      </c>
      <c r="P183" s="101">
        <v>1083.9084191864779</v>
      </c>
      <c r="Q183" s="101">
        <v>826.77471641960028</v>
      </c>
      <c r="R183" s="101">
        <v>795.63947464587329</v>
      </c>
      <c r="S183" s="101">
        <v>592.43673431909144</v>
      </c>
      <c r="T183" s="101">
        <v>778.72236262274839</v>
      </c>
      <c r="U183" s="101">
        <v>895.7073100316544</v>
      </c>
      <c r="V183" s="101">
        <v>652.99425444232304</v>
      </c>
      <c r="W183" s="101">
        <v>746.5535365992605</v>
      </c>
      <c r="DA183" s="131" t="s">
        <v>2290</v>
      </c>
    </row>
    <row r="184" spans="1:105" ht="12" customHeight="1" x14ac:dyDescent="0.25">
      <c r="A184" s="103" t="s">
        <v>52</v>
      </c>
      <c r="B184" s="104">
        <v>0</v>
      </c>
      <c r="C184" s="104">
        <v>546.0769445255338</v>
      </c>
      <c r="D184" s="104">
        <v>546.4363240211477</v>
      </c>
      <c r="E184" s="104">
        <v>542.86820334429899</v>
      </c>
      <c r="F184" s="104">
        <v>526.21065355507437</v>
      </c>
      <c r="G184" s="104">
        <v>498.57054506345344</v>
      </c>
      <c r="H184" s="104">
        <v>530.52878707450475</v>
      </c>
      <c r="I184" s="104">
        <v>507.30976763907398</v>
      </c>
      <c r="J184" s="104">
        <v>507.63203263061581</v>
      </c>
      <c r="K184" s="104">
        <v>522.81647448028673</v>
      </c>
      <c r="L184" s="104">
        <v>496.64909528165487</v>
      </c>
      <c r="M184" s="104">
        <v>517.71362423600806</v>
      </c>
      <c r="N184" s="104">
        <v>575.51468758783506</v>
      </c>
      <c r="O184" s="104">
        <v>498.21833640005195</v>
      </c>
      <c r="P184" s="104">
        <v>447.20754658031268</v>
      </c>
      <c r="Q184" s="104">
        <v>589.8091254759421</v>
      </c>
      <c r="R184" s="104">
        <v>590.75564128505641</v>
      </c>
      <c r="S184" s="104">
        <v>464.06867851655505</v>
      </c>
      <c r="T184" s="104">
        <v>548.92733959113832</v>
      </c>
      <c r="U184" s="104">
        <v>570.90031258023566</v>
      </c>
      <c r="V184" s="104">
        <v>464.56356291029994</v>
      </c>
      <c r="W184" s="104">
        <v>523.25073587200563</v>
      </c>
      <c r="DA184" s="132" t="s">
        <v>2291</v>
      </c>
    </row>
    <row r="185" spans="1:105" ht="12" customHeight="1" x14ac:dyDescent="0.25">
      <c r="A185" s="106" t="s">
        <v>122</v>
      </c>
      <c r="B185" s="101">
        <v>1739.6736998897568</v>
      </c>
      <c r="C185" s="101">
        <v>1598.351585953845</v>
      </c>
      <c r="D185" s="101">
        <v>1620.092048091459</v>
      </c>
      <c r="E185" s="101">
        <v>1591.8833129579145</v>
      </c>
      <c r="F185" s="101">
        <v>1604.0892077514989</v>
      </c>
      <c r="G185" s="101">
        <v>1524.7057418474162</v>
      </c>
      <c r="H185" s="101">
        <v>1435.5411000484642</v>
      </c>
      <c r="I185" s="101">
        <v>1434.899421398866</v>
      </c>
      <c r="J185" s="101">
        <v>1443.1021160369446</v>
      </c>
      <c r="K185" s="101">
        <v>1309.6152811203381</v>
      </c>
      <c r="L185" s="101">
        <v>1242.9372725425419</v>
      </c>
      <c r="M185" s="101">
        <v>1474.8542071253873</v>
      </c>
      <c r="N185" s="101">
        <v>1246.4927486750757</v>
      </c>
      <c r="O185" s="101">
        <v>1683.8852205912265</v>
      </c>
      <c r="P185" s="101">
        <v>2071.5326133093063</v>
      </c>
      <c r="Q185" s="101">
        <v>1264.4674280289437</v>
      </c>
      <c r="R185" s="101">
        <v>1270.6866338894031</v>
      </c>
      <c r="S185" s="101">
        <v>1296.4714203698773</v>
      </c>
      <c r="T185" s="101">
        <v>1387.5575453354502</v>
      </c>
      <c r="U185" s="101">
        <v>1399.6287757554362</v>
      </c>
      <c r="V185" s="101">
        <v>1291.4420486642041</v>
      </c>
      <c r="W185" s="101">
        <v>1268.5022500121192</v>
      </c>
      <c r="DA185" s="131" t="s">
        <v>2292</v>
      </c>
    </row>
    <row r="186" spans="1:105" ht="12" customHeight="1" x14ac:dyDescent="0.25">
      <c r="A186" s="107" t="s">
        <v>121</v>
      </c>
      <c r="B186" s="104">
        <v>1461.9263058387321</v>
      </c>
      <c r="C186" s="104">
        <v>1313.333675030098</v>
      </c>
      <c r="D186" s="104">
        <v>1334.8628295623209</v>
      </c>
      <c r="E186" s="104">
        <v>1315.4356461468076</v>
      </c>
      <c r="F186" s="104">
        <v>1335.529353879647</v>
      </c>
      <c r="G186" s="104">
        <v>1277.2635594890655</v>
      </c>
      <c r="H186" s="104">
        <v>1210.0769309964817</v>
      </c>
      <c r="I186" s="104">
        <v>1217.7012478062668</v>
      </c>
      <c r="J186" s="104">
        <v>1223.0584924049281</v>
      </c>
      <c r="K186" s="104">
        <v>1100.0315539856438</v>
      </c>
      <c r="L186" s="104">
        <v>1038.8691650137869</v>
      </c>
      <c r="M186" s="104">
        <v>1245.928747363341</v>
      </c>
      <c r="N186" s="104">
        <v>1043.1185249207645</v>
      </c>
      <c r="O186" s="104">
        <v>1461.3650636292748</v>
      </c>
      <c r="P186" s="104">
        <v>1842.0967910732168</v>
      </c>
      <c r="Q186" s="104">
        <v>1069.320710023999</v>
      </c>
      <c r="R186" s="104">
        <v>1075.2578806298638</v>
      </c>
      <c r="S186" s="104">
        <v>1093.7408033750687</v>
      </c>
      <c r="T186" s="104">
        <v>1177.2767926055451</v>
      </c>
      <c r="U186" s="104">
        <v>1214.6550633007294</v>
      </c>
      <c r="V186" s="104">
        <v>1105.4732567129718</v>
      </c>
      <c r="W186" s="104">
        <v>1114.7442609645664</v>
      </c>
      <c r="DA186" s="132" t="s">
        <v>2293</v>
      </c>
    </row>
    <row r="187" spans="1:105" ht="12" customHeight="1" x14ac:dyDescent="0.25">
      <c r="A187" s="108" t="s">
        <v>53</v>
      </c>
      <c r="B187" s="98">
        <v>894.9907202002538</v>
      </c>
      <c r="C187" s="98">
        <v>772.28318899012856</v>
      </c>
      <c r="D187" s="98">
        <v>787.31234150217415</v>
      </c>
      <c r="E187" s="98">
        <v>773.9872947517498</v>
      </c>
      <c r="F187" s="98">
        <v>794.0633031758988</v>
      </c>
      <c r="G187" s="98">
        <v>757.55851812012486</v>
      </c>
      <c r="H187" s="98">
        <v>702.46323538401953</v>
      </c>
      <c r="I187" s="98">
        <v>715.0362805951479</v>
      </c>
      <c r="J187" s="98">
        <v>716.27709620662142</v>
      </c>
      <c r="K187" s="98">
        <v>611.84877778040209</v>
      </c>
      <c r="L187" s="98">
        <v>563.40342328257168</v>
      </c>
      <c r="M187" s="98">
        <v>716.05480600852832</v>
      </c>
      <c r="N187" s="98">
        <v>563.60974075046852</v>
      </c>
      <c r="O187" s="98">
        <v>904.17533497767147</v>
      </c>
      <c r="P187" s="98">
        <v>1214.4570804497562</v>
      </c>
      <c r="Q187" s="98">
        <v>536.19189610125147</v>
      </c>
      <c r="R187" s="98">
        <v>530.92404698235805</v>
      </c>
      <c r="S187" s="98">
        <v>539.2796893164824</v>
      </c>
      <c r="T187" s="98">
        <v>646.56530202957083</v>
      </c>
      <c r="U187" s="98">
        <v>657.3019428124685</v>
      </c>
      <c r="V187" s="98">
        <v>595.9206867203502</v>
      </c>
      <c r="W187" s="98">
        <v>622.20763439094128</v>
      </c>
      <c r="DA187" s="63" t="s">
        <v>2294</v>
      </c>
    </row>
    <row r="188" spans="1:105" ht="12" customHeight="1" x14ac:dyDescent="0.25">
      <c r="A188" s="108" t="s">
        <v>52</v>
      </c>
      <c r="B188" s="98">
        <v>566.93558563847853</v>
      </c>
      <c r="C188" s="98">
        <v>541.05048603996954</v>
      </c>
      <c r="D188" s="98">
        <v>547.55048806014668</v>
      </c>
      <c r="E188" s="98">
        <v>541.44835139505744</v>
      </c>
      <c r="F188" s="98">
        <v>541.46605070374812</v>
      </c>
      <c r="G188" s="98">
        <v>519.70504136894067</v>
      </c>
      <c r="H188" s="98">
        <v>507.61369561246187</v>
      </c>
      <c r="I188" s="98">
        <v>502.66496721111895</v>
      </c>
      <c r="J188" s="98">
        <v>506.78139619830671</v>
      </c>
      <c r="K188" s="98">
        <v>488.18277620524185</v>
      </c>
      <c r="L188" s="98">
        <v>475.46574173121519</v>
      </c>
      <c r="M188" s="98">
        <v>529.87394135481304</v>
      </c>
      <c r="N188" s="98">
        <v>479.50878417029617</v>
      </c>
      <c r="O188" s="98">
        <v>557.1897286516031</v>
      </c>
      <c r="P188" s="98">
        <v>627.63971062346047</v>
      </c>
      <c r="Q188" s="98">
        <v>533.12881392274755</v>
      </c>
      <c r="R188" s="98">
        <v>544.33383364750568</v>
      </c>
      <c r="S188" s="98">
        <v>554.46111405858653</v>
      </c>
      <c r="T188" s="98">
        <v>530.71149057597404</v>
      </c>
      <c r="U188" s="98">
        <v>557.35312048826086</v>
      </c>
      <c r="V188" s="98">
        <v>509.55256999262133</v>
      </c>
      <c r="W188" s="98">
        <v>492.53662657362526</v>
      </c>
      <c r="DA188" s="63" t="s">
        <v>2295</v>
      </c>
    </row>
    <row r="189" spans="1:105" ht="12" customHeight="1" x14ac:dyDescent="0.25">
      <c r="A189" s="121" t="s">
        <v>54</v>
      </c>
      <c r="B189" s="122">
        <v>855.81833791382792</v>
      </c>
      <c r="C189" s="122">
        <v>874.33764043456836</v>
      </c>
      <c r="D189" s="122">
        <v>737.66421804596757</v>
      </c>
      <c r="E189" s="122">
        <v>668.75385113509003</v>
      </c>
      <c r="F189" s="122">
        <v>737.58665750534658</v>
      </c>
      <c r="G189" s="122">
        <v>774.02372653727059</v>
      </c>
      <c r="H189" s="122">
        <v>768.58649839699069</v>
      </c>
      <c r="I189" s="122">
        <v>674.27412171209107</v>
      </c>
      <c r="J189" s="122">
        <v>713.57733208995774</v>
      </c>
      <c r="K189" s="122">
        <v>798.49257473304624</v>
      </c>
      <c r="L189" s="122">
        <v>688.66759997865427</v>
      </c>
      <c r="M189" s="122">
        <v>808.71175468984245</v>
      </c>
      <c r="N189" s="122">
        <v>801.24883177407912</v>
      </c>
      <c r="O189" s="122">
        <v>824.8419029572874</v>
      </c>
      <c r="P189" s="122">
        <v>870.20823197065806</v>
      </c>
      <c r="Q189" s="122">
        <v>603.96797008338672</v>
      </c>
      <c r="R189" s="122">
        <v>612.50509911616734</v>
      </c>
      <c r="S189" s="122">
        <v>531.88155229960819</v>
      </c>
      <c r="T189" s="122">
        <v>616.29195686694868</v>
      </c>
      <c r="U189" s="122">
        <v>671.76882564765697</v>
      </c>
      <c r="V189" s="122">
        <v>407.89214175896689</v>
      </c>
      <c r="W189" s="122">
        <v>328.70599997863337</v>
      </c>
      <c r="DA189" s="130" t="s">
        <v>2296</v>
      </c>
    </row>
    <row r="190" spans="1:105" ht="12" customHeight="1" x14ac:dyDescent="0.25">
      <c r="A190" s="97" t="s">
        <v>50</v>
      </c>
      <c r="B190" s="98">
        <v>929.8030973476026</v>
      </c>
      <c r="C190" s="98">
        <v>1184.3406080549628</v>
      </c>
      <c r="D190" s="98">
        <v>682.31268494694939</v>
      </c>
      <c r="E190" s="98">
        <v>433.35272297271786</v>
      </c>
      <c r="F190" s="98">
        <v>823.83076602120445</v>
      </c>
      <c r="G190" s="98">
        <v>1094.4075113901083</v>
      </c>
      <c r="H190" s="98">
        <v>1160.1895138633092</v>
      </c>
      <c r="I190" s="98">
        <v>501.02528308170486</v>
      </c>
      <c r="J190" s="98">
        <v>553.76570219411099</v>
      </c>
      <c r="K190" s="98">
        <v>1267.6200439478494</v>
      </c>
      <c r="L190" s="98">
        <v>1104.7889477017247</v>
      </c>
      <c r="M190" s="98">
        <v>734.24668155212555</v>
      </c>
      <c r="N190" s="98">
        <v>584.33766217895857</v>
      </c>
      <c r="O190" s="98">
        <v>838.84923643981824</v>
      </c>
      <c r="P190" s="98">
        <v>1014.4134332591893</v>
      </c>
      <c r="Q190" s="98">
        <v>825.29144092963679</v>
      </c>
      <c r="R190" s="98">
        <v>818.99645732388672</v>
      </c>
      <c r="S190" s="98">
        <v>628.90181878238343</v>
      </c>
      <c r="T190" s="98">
        <v>695.37441019082871</v>
      </c>
      <c r="U190" s="98">
        <v>859.18932374421252</v>
      </c>
      <c r="V190" s="98">
        <v>676.02428485233202</v>
      </c>
      <c r="W190" s="98">
        <v>348.96937735609538</v>
      </c>
      <c r="DA190" s="63" t="s">
        <v>2297</v>
      </c>
    </row>
    <row r="191" spans="1:105" ht="12" customHeight="1" x14ac:dyDescent="0.25">
      <c r="A191" s="109" t="s">
        <v>120</v>
      </c>
      <c r="B191" s="33">
        <v>806.82645676175719</v>
      </c>
      <c r="C191" s="33">
        <v>712.13306316708361</v>
      </c>
      <c r="D191" s="33">
        <v>753.54569815702996</v>
      </c>
      <c r="E191" s="33">
        <v>715.87606523540182</v>
      </c>
      <c r="F191" s="33">
        <v>719.67096866195675</v>
      </c>
      <c r="G191" s="33">
        <v>696.07522356296306</v>
      </c>
      <c r="H191" s="33">
        <v>679.89652318735625</v>
      </c>
      <c r="I191" s="33">
        <v>703.84320956639033</v>
      </c>
      <c r="J191" s="33">
        <v>739.70184068700451</v>
      </c>
      <c r="K191" s="33">
        <v>707.28541327301514</v>
      </c>
      <c r="L191" s="33">
        <v>610.11960978678837</v>
      </c>
      <c r="M191" s="33">
        <v>817.87878567894779</v>
      </c>
      <c r="N191" s="33">
        <v>815.97625932205051</v>
      </c>
      <c r="O191" s="33">
        <v>824.12881361232735</v>
      </c>
      <c r="P191" s="33">
        <v>863.07111408211165</v>
      </c>
      <c r="Q191" s="33">
        <v>592.77586141547238</v>
      </c>
      <c r="R191" s="33">
        <v>601.6623993370207</v>
      </c>
      <c r="S191" s="33">
        <v>526.52329856059725</v>
      </c>
      <c r="T191" s="33">
        <v>611.15547919075709</v>
      </c>
      <c r="U191" s="33">
        <v>657.41597514578325</v>
      </c>
      <c r="V191" s="33">
        <v>385.13142716216231</v>
      </c>
      <c r="W191" s="33">
        <v>327.38512340327503</v>
      </c>
      <c r="DA191" s="60" t="s">
        <v>2298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15223.904898117693</v>
      </c>
      <c r="C193" s="117">
        <f t="shared" si="94"/>
        <v>16347.265181032457</v>
      </c>
      <c r="D193" s="117">
        <f t="shared" si="94"/>
        <v>15417.373820419913</v>
      </c>
      <c r="E193" s="117">
        <f t="shared" si="94"/>
        <v>16081.252223959636</v>
      </c>
      <c r="F193" s="117">
        <f t="shared" si="94"/>
        <v>17087.245049650955</v>
      </c>
      <c r="G193" s="117">
        <f t="shared" si="94"/>
        <v>16561.721220356572</v>
      </c>
      <c r="H193" s="117">
        <f t="shared" si="94"/>
        <v>16527.549209852561</v>
      </c>
      <c r="I193" s="117">
        <f t="shared" si="94"/>
        <v>15886.805945232294</v>
      </c>
      <c r="J193" s="117">
        <f t="shared" si="94"/>
        <v>16304.383235260146</v>
      </c>
      <c r="K193" s="117">
        <f t="shared" si="94"/>
        <v>16860.907779262325</v>
      </c>
      <c r="L193" s="117">
        <f t="shared" si="94"/>
        <v>15423.832241459826</v>
      </c>
      <c r="M193" s="117">
        <f t="shared" si="94"/>
        <v>14517.252742571554</v>
      </c>
      <c r="N193" s="117">
        <f t="shared" si="94"/>
        <v>16123.121712489103</v>
      </c>
      <c r="O193" s="117">
        <f t="shared" si="94"/>
        <v>15714.080924132695</v>
      </c>
      <c r="P193" s="117">
        <f t="shared" si="94"/>
        <v>13784.525354624877</v>
      </c>
      <c r="Q193" s="117">
        <f t="shared" si="94"/>
        <v>15496.465565635932</v>
      </c>
      <c r="R193" s="117">
        <f t="shared" ref="R193:V193" si="95">R194+R197+R199+R208</f>
        <v>15849.497045149283</v>
      </c>
      <c r="S193" s="117">
        <f t="shared" si="95"/>
        <v>14925.362482478422</v>
      </c>
      <c r="T193" s="117">
        <f t="shared" si="95"/>
        <v>14584.266550143813</v>
      </c>
      <c r="U193" s="117">
        <f t="shared" si="95"/>
        <v>12324.296609030489</v>
      </c>
      <c r="V193" s="117">
        <f t="shared" si="95"/>
        <v>13954.020482464948</v>
      </c>
      <c r="W193" s="117">
        <f t="shared" ref="W193" si="96">W194+W197+W199+W208</f>
        <v>13516.625030157982</v>
      </c>
      <c r="DA193" s="129" t="s">
        <v>2449</v>
      </c>
    </row>
    <row r="194" spans="1:105" ht="12" customHeight="1" x14ac:dyDescent="0.25">
      <c r="A194" s="121" t="s">
        <v>57</v>
      </c>
      <c r="B194" s="122">
        <f t="shared" ref="B194:Q194" si="97">SUM(B195:B196)</f>
        <v>13434.553194923199</v>
      </c>
      <c r="C194" s="122">
        <f t="shared" si="97"/>
        <v>14584.605246824847</v>
      </c>
      <c r="D194" s="122">
        <f t="shared" si="97"/>
        <v>13696.940188025432</v>
      </c>
      <c r="E194" s="122">
        <f t="shared" si="97"/>
        <v>14301.927925814976</v>
      </c>
      <c r="F194" s="122">
        <f t="shared" si="97"/>
        <v>15389.429370328686</v>
      </c>
      <c r="G194" s="122">
        <f t="shared" si="97"/>
        <v>14881.057453023695</v>
      </c>
      <c r="H194" s="122">
        <f t="shared" si="97"/>
        <v>14744.100778208625</v>
      </c>
      <c r="I194" s="122">
        <f t="shared" si="97"/>
        <v>14248.155735904078</v>
      </c>
      <c r="J194" s="122">
        <f t="shared" si="97"/>
        <v>14624.270517619952</v>
      </c>
      <c r="K194" s="122">
        <f t="shared" si="97"/>
        <v>15156.041090625176</v>
      </c>
      <c r="L194" s="122">
        <f t="shared" si="97"/>
        <v>13773.230165055849</v>
      </c>
      <c r="M194" s="122">
        <f t="shared" si="97"/>
        <v>12673.448276310119</v>
      </c>
      <c r="N194" s="122">
        <f t="shared" si="97"/>
        <v>14236.926922468463</v>
      </c>
      <c r="O194" s="122">
        <f t="shared" si="97"/>
        <v>13706.558670041819</v>
      </c>
      <c r="P194" s="122">
        <f t="shared" si="97"/>
        <v>11665.174291965954</v>
      </c>
      <c r="Q194" s="122">
        <f t="shared" si="97"/>
        <v>13698.367326085438</v>
      </c>
      <c r="R194" s="122">
        <f t="shared" ref="R194:V194" si="98">SUM(R195:R196)</f>
        <v>14039.401883202489</v>
      </c>
      <c r="S194" s="122">
        <f t="shared" si="98"/>
        <v>13402.832240734533</v>
      </c>
      <c r="T194" s="122">
        <f t="shared" si="98"/>
        <v>12777.75329312439</v>
      </c>
      <c r="U194" s="122">
        <f t="shared" si="98"/>
        <v>10363.296337540411</v>
      </c>
      <c r="V194" s="122">
        <f t="shared" si="98"/>
        <v>12391.555814643898</v>
      </c>
      <c r="W194" s="122">
        <f t="shared" ref="W194" si="99">SUM(W195:W196)</f>
        <v>11876.926901869283</v>
      </c>
      <c r="DA194" s="130" t="s">
        <v>2450</v>
      </c>
    </row>
    <row r="195" spans="1:105" ht="12" customHeight="1" x14ac:dyDescent="0.25">
      <c r="A195" s="97" t="s">
        <v>216</v>
      </c>
      <c r="B195" s="98">
        <v>13106.88116577873</v>
      </c>
      <c r="C195" s="98">
        <v>14235.997353324678</v>
      </c>
      <c r="D195" s="98">
        <v>13375.7909530498</v>
      </c>
      <c r="E195" s="98">
        <v>13980.883631281025</v>
      </c>
      <c r="F195" s="98">
        <v>15039.607630010642</v>
      </c>
      <c r="G195" s="98">
        <v>14549.51938326034</v>
      </c>
      <c r="H195" s="98">
        <v>14426.740926864282</v>
      </c>
      <c r="I195" s="98">
        <v>13939.024989923053</v>
      </c>
      <c r="J195" s="98">
        <v>14309.883164831479</v>
      </c>
      <c r="K195" s="98">
        <v>14836.126193454405</v>
      </c>
      <c r="L195" s="98">
        <v>13488.179197709149</v>
      </c>
      <c r="M195" s="98">
        <v>12412.997853938195</v>
      </c>
      <c r="N195" s="98">
        <v>13952.242409096947</v>
      </c>
      <c r="O195" s="98">
        <v>13432.889152017658</v>
      </c>
      <c r="P195" s="98">
        <v>11431.862623044301</v>
      </c>
      <c r="Q195" s="98">
        <v>13430.25754848412</v>
      </c>
      <c r="R195" s="98">
        <v>13766.227210807969</v>
      </c>
      <c r="S195" s="98">
        <v>13146.136795565955</v>
      </c>
      <c r="T195" s="98">
        <v>12531.410951341477</v>
      </c>
      <c r="U195" s="98">
        <v>10161.377917887767</v>
      </c>
      <c r="V195" s="98">
        <v>12154.904069788758</v>
      </c>
      <c r="W195" s="98">
        <v>11651.141069331889</v>
      </c>
      <c r="DA195" s="63" t="s">
        <v>2451</v>
      </c>
    </row>
    <row r="196" spans="1:105" ht="12" customHeight="1" x14ac:dyDescent="0.25">
      <c r="A196" s="97" t="s">
        <v>53</v>
      </c>
      <c r="B196" s="98">
        <v>327.67202914446835</v>
      </c>
      <c r="C196" s="98">
        <v>348.60789350016955</v>
      </c>
      <c r="D196" s="98">
        <v>321.14923497563171</v>
      </c>
      <c r="E196" s="98">
        <v>321.04429453395153</v>
      </c>
      <c r="F196" s="98">
        <v>349.82174031804448</v>
      </c>
      <c r="G196" s="98">
        <v>331.53806976335522</v>
      </c>
      <c r="H196" s="98">
        <v>317.35985134434259</v>
      </c>
      <c r="I196" s="98">
        <v>309.13074598102548</v>
      </c>
      <c r="J196" s="98">
        <v>314.38735278847321</v>
      </c>
      <c r="K196" s="98">
        <v>319.9148971707711</v>
      </c>
      <c r="L196" s="98">
        <v>285.05096734670053</v>
      </c>
      <c r="M196" s="98">
        <v>260.45042237192376</v>
      </c>
      <c r="N196" s="98">
        <v>284.68451337151606</v>
      </c>
      <c r="O196" s="98">
        <v>273.66951802416037</v>
      </c>
      <c r="P196" s="98">
        <v>233.31166892165353</v>
      </c>
      <c r="Q196" s="98">
        <v>268.10977760131715</v>
      </c>
      <c r="R196" s="98">
        <v>273.17467239452031</v>
      </c>
      <c r="S196" s="98">
        <v>256.69544516857741</v>
      </c>
      <c r="T196" s="98">
        <v>246.34234178291345</v>
      </c>
      <c r="U196" s="98">
        <v>201.91841965264322</v>
      </c>
      <c r="V196" s="98">
        <v>236.65174485514098</v>
      </c>
      <c r="W196" s="98">
        <v>225.7858325373937</v>
      </c>
      <c r="DA196" s="63" t="s">
        <v>2452</v>
      </c>
    </row>
    <row r="197" spans="1:105" ht="12" customHeight="1" x14ac:dyDescent="0.25">
      <c r="A197" s="121" t="s">
        <v>92</v>
      </c>
      <c r="B197" s="122">
        <f t="shared" ref="B197:W197" si="100">B198</f>
        <v>66.079516927467125</v>
      </c>
      <c r="C197" s="122">
        <f t="shared" si="100"/>
        <v>71.769490856834366</v>
      </c>
      <c r="D197" s="122">
        <f t="shared" si="100"/>
        <v>84.07955807422411</v>
      </c>
      <c r="E197" s="122">
        <f t="shared" si="100"/>
        <v>193.19268484215428</v>
      </c>
      <c r="F197" s="122">
        <f t="shared" si="100"/>
        <v>79.084012322146364</v>
      </c>
      <c r="G197" s="122">
        <f t="shared" si="100"/>
        <v>98.525797929559985</v>
      </c>
      <c r="H197" s="122">
        <f t="shared" si="100"/>
        <v>186.73158415166677</v>
      </c>
      <c r="I197" s="122">
        <f t="shared" si="100"/>
        <v>114.11910207810907</v>
      </c>
      <c r="J197" s="122">
        <f t="shared" si="100"/>
        <v>121.36811319470534</v>
      </c>
      <c r="K197" s="122">
        <f t="shared" si="100"/>
        <v>134.35233986675635</v>
      </c>
      <c r="L197" s="122">
        <f t="shared" si="100"/>
        <v>174.11387552800278</v>
      </c>
      <c r="M197" s="122">
        <f t="shared" si="100"/>
        <v>183.1669557933092</v>
      </c>
      <c r="N197" s="122">
        <f t="shared" si="100"/>
        <v>206.93784554850325</v>
      </c>
      <c r="O197" s="122">
        <f t="shared" si="100"/>
        <v>230.97831367661479</v>
      </c>
      <c r="P197" s="122">
        <f t="shared" si="100"/>
        <v>246.51670012761269</v>
      </c>
      <c r="Q197" s="122">
        <f t="shared" si="100"/>
        <v>265.23717694429826</v>
      </c>
      <c r="R197" s="122">
        <f t="shared" si="100"/>
        <v>265.32453244983856</v>
      </c>
      <c r="S197" s="122">
        <f t="shared" si="100"/>
        <v>240.88054244598027</v>
      </c>
      <c r="T197" s="122">
        <f t="shared" si="100"/>
        <v>275.36886806210254</v>
      </c>
      <c r="U197" s="122">
        <f t="shared" si="100"/>
        <v>293.65060584099507</v>
      </c>
      <c r="V197" s="122">
        <f t="shared" si="100"/>
        <v>311.0796750301576</v>
      </c>
      <c r="W197" s="122">
        <f t="shared" si="100"/>
        <v>324.77984198039223</v>
      </c>
      <c r="DA197" s="130" t="s">
        <v>2453</v>
      </c>
    </row>
    <row r="198" spans="1:105" ht="12" customHeight="1" x14ac:dyDescent="0.25">
      <c r="A198" s="97" t="s">
        <v>53</v>
      </c>
      <c r="B198" s="98">
        <f>RES_hhdet_tesh!B48</f>
        <v>66.079516927467125</v>
      </c>
      <c r="C198" s="98">
        <f>RES_hhdet_tesh!C48</f>
        <v>71.769490856834366</v>
      </c>
      <c r="D198" s="98">
        <f>RES_hhdet_tesh!D48</f>
        <v>84.07955807422411</v>
      </c>
      <c r="E198" s="98">
        <f>RES_hhdet_tesh!E48</f>
        <v>193.19268484215428</v>
      </c>
      <c r="F198" s="98">
        <f>RES_hhdet_tesh!F48</f>
        <v>79.084012322146364</v>
      </c>
      <c r="G198" s="98">
        <f>RES_hhdet_tesh!G48</f>
        <v>98.525797929559985</v>
      </c>
      <c r="H198" s="98">
        <f>RES_hhdet_tesh!H48</f>
        <v>186.73158415166677</v>
      </c>
      <c r="I198" s="98">
        <f>RES_hhdet_tesh!I48</f>
        <v>114.11910207810907</v>
      </c>
      <c r="J198" s="98">
        <f>RES_hhdet_tesh!J48</f>
        <v>121.36811319470534</v>
      </c>
      <c r="K198" s="98">
        <f>RES_hhdet_tesh!K48</f>
        <v>134.35233986675635</v>
      </c>
      <c r="L198" s="98">
        <f>RES_hhdet_tesh!L48</f>
        <v>174.11387552800278</v>
      </c>
      <c r="M198" s="98">
        <f>RES_hhdet_tesh!M48</f>
        <v>183.1669557933092</v>
      </c>
      <c r="N198" s="98">
        <f>RES_hhdet_tesh!N48</f>
        <v>206.93784554850325</v>
      </c>
      <c r="O198" s="98">
        <f>RES_hhdet_tesh!O48</f>
        <v>230.97831367661479</v>
      </c>
      <c r="P198" s="98">
        <f>RES_hhdet_tesh!P48</f>
        <v>246.51670012761269</v>
      </c>
      <c r="Q198" s="98">
        <f>RES_hhdet_tesh!Q48</f>
        <v>265.23717694429826</v>
      </c>
      <c r="R198" s="98">
        <f>RES_hhdet_tesh!R48</f>
        <v>265.32453244983856</v>
      </c>
      <c r="S198" s="98">
        <f>RES_hhdet_tesh!S48</f>
        <v>240.88054244598027</v>
      </c>
      <c r="T198" s="98">
        <f>RES_hhdet_tesh!T48</f>
        <v>275.36886806210254</v>
      </c>
      <c r="U198" s="98">
        <f>RES_hhdet_tesh!U48</f>
        <v>293.65060584099507</v>
      </c>
      <c r="V198" s="98">
        <f>RES_hhdet_tesh!V48</f>
        <v>311.0796750301576</v>
      </c>
      <c r="W198" s="98">
        <f>RES_hhdet_tesh!W48</f>
        <v>324.77984198039223</v>
      </c>
      <c r="DA198" s="63" t="s">
        <v>2454</v>
      </c>
    </row>
    <row r="199" spans="1:105" ht="12" customHeight="1" x14ac:dyDescent="0.25">
      <c r="A199" s="121" t="s">
        <v>55</v>
      </c>
      <c r="B199" s="122">
        <v>1127.0060714620104</v>
      </c>
      <c r="C199" s="122">
        <v>1084.1670272279812</v>
      </c>
      <c r="D199" s="122">
        <v>1094.1978865239309</v>
      </c>
      <c r="E199" s="122">
        <v>1083.201617316186</v>
      </c>
      <c r="F199" s="122">
        <v>1072.1828009334704</v>
      </c>
      <c r="G199" s="122">
        <v>1016.757469314646</v>
      </c>
      <c r="H199" s="122">
        <v>1033.251585088294</v>
      </c>
      <c r="I199" s="122">
        <v>1011.2075002899136</v>
      </c>
      <c r="J199" s="122">
        <v>1014.844698313405</v>
      </c>
      <c r="K199" s="122">
        <v>979.77761564950697</v>
      </c>
      <c r="L199" s="122">
        <v>965.72122434193693</v>
      </c>
      <c r="M199" s="122">
        <v>1039.1086395029879</v>
      </c>
      <c r="N199" s="122">
        <v>1054.4244742371291</v>
      </c>
      <c r="O199" s="122">
        <v>1131.4598028747691</v>
      </c>
      <c r="P199" s="122">
        <v>1190.869564203826</v>
      </c>
      <c r="Q199" s="122">
        <v>1058.730526326055</v>
      </c>
      <c r="R199" s="122">
        <v>1061.4706267080767</v>
      </c>
      <c r="S199" s="122">
        <v>858.77873704255296</v>
      </c>
      <c r="T199" s="122">
        <v>1036.7712797965714</v>
      </c>
      <c r="U199" s="122">
        <v>1123.8788730781644</v>
      </c>
      <c r="V199" s="122">
        <v>919.12407102446923</v>
      </c>
      <c r="W199" s="122">
        <v>1038.1563169324204</v>
      </c>
      <c r="DA199" s="130" t="s">
        <v>2455</v>
      </c>
    </row>
    <row r="200" spans="1:105" ht="12" customHeight="1" x14ac:dyDescent="0.25">
      <c r="A200" s="97" t="s">
        <v>138</v>
      </c>
      <c r="B200" s="98">
        <v>1105.9217723974411</v>
      </c>
      <c r="C200" s="98">
        <v>1087.3927483578764</v>
      </c>
      <c r="D200" s="98">
        <v>1093.5139938207037</v>
      </c>
      <c r="E200" s="98">
        <v>1084.1237436953993</v>
      </c>
      <c r="F200" s="98">
        <v>1063.9527563735219</v>
      </c>
      <c r="G200" s="98">
        <v>1006.9426957928026</v>
      </c>
      <c r="H200" s="98">
        <v>1043.6226319488974</v>
      </c>
      <c r="I200" s="98">
        <v>1013.261816696775</v>
      </c>
      <c r="J200" s="98">
        <v>1016.0937768357223</v>
      </c>
      <c r="K200" s="98">
        <v>990.7449700090184</v>
      </c>
      <c r="L200" s="98">
        <v>980.53213890248128</v>
      </c>
      <c r="M200" s="98">
        <v>1039.4799054781329</v>
      </c>
      <c r="N200" s="98">
        <v>1090.2981670919607</v>
      </c>
      <c r="O200" s="98">
        <v>1110.2697398757221</v>
      </c>
      <c r="P200" s="98">
        <v>1092.2292186004095</v>
      </c>
      <c r="Q200" s="98">
        <v>1094.6826999995465</v>
      </c>
      <c r="R200" s="98">
        <v>1091.7872603019196</v>
      </c>
      <c r="S200" s="98">
        <v>838.12803133114051</v>
      </c>
      <c r="T200" s="98">
        <v>1042.3465150441066</v>
      </c>
      <c r="U200" s="98">
        <v>1141.2169375057822</v>
      </c>
      <c r="V200" s="98">
        <v>904.73099230628827</v>
      </c>
      <c r="W200" s="98">
        <v>1050.9050450558229</v>
      </c>
      <c r="DA200" s="63" t="s">
        <v>2456</v>
      </c>
    </row>
    <row r="201" spans="1:105" ht="12" customHeight="1" x14ac:dyDescent="0.25">
      <c r="A201" s="97" t="s">
        <v>137</v>
      </c>
      <c r="B201" s="98">
        <v>0</v>
      </c>
      <c r="C201" s="98">
        <v>1087.1468523896549</v>
      </c>
      <c r="D201" s="98">
        <v>1093.0856793370244</v>
      </c>
      <c r="E201" s="98">
        <v>1083.5997010924395</v>
      </c>
      <c r="F201" s="98">
        <v>1063.3876900969824</v>
      </c>
      <c r="G201" s="98">
        <v>1006.2927110831323</v>
      </c>
      <c r="H201" s="98">
        <v>1042.688363922179</v>
      </c>
      <c r="I201" s="98">
        <v>1012.1209408239702</v>
      </c>
      <c r="J201" s="98">
        <v>1014.8667555583518</v>
      </c>
      <c r="K201" s="98">
        <v>989.53462680442226</v>
      </c>
      <c r="L201" s="98">
        <v>979.50722769582114</v>
      </c>
      <c r="M201" s="98">
        <v>1038.6261433719485</v>
      </c>
      <c r="N201" s="98">
        <v>1088.5423458477901</v>
      </c>
      <c r="O201" s="98">
        <v>1108.8172305439514</v>
      </c>
      <c r="P201" s="98">
        <v>1090.9627274353461</v>
      </c>
      <c r="Q201" s="98">
        <v>1093.36552934464</v>
      </c>
      <c r="R201" s="98">
        <v>1089.8445503305143</v>
      </c>
      <c r="S201" s="98">
        <v>837.2362838734216</v>
      </c>
      <c r="T201" s="98">
        <v>1042.0896969802711</v>
      </c>
      <c r="U201" s="98">
        <v>1141.8673354383311</v>
      </c>
      <c r="V201" s="98">
        <v>903.8390696815087</v>
      </c>
      <c r="W201" s="98">
        <v>1049.1913958916655</v>
      </c>
      <c r="DA201" s="63" t="s">
        <v>2457</v>
      </c>
    </row>
    <row r="202" spans="1:105" ht="12" customHeight="1" x14ac:dyDescent="0.25">
      <c r="A202" s="100" t="s">
        <v>216</v>
      </c>
      <c r="B202" s="101">
        <v>0</v>
      </c>
      <c r="C202" s="101">
        <v>541.06990786412086</v>
      </c>
      <c r="D202" s="101">
        <v>546.64935531587685</v>
      </c>
      <c r="E202" s="101">
        <v>540.73149774814044</v>
      </c>
      <c r="F202" s="101">
        <v>537.17703654190825</v>
      </c>
      <c r="G202" s="101">
        <v>507.72216601967892</v>
      </c>
      <c r="H202" s="101">
        <v>512.15957684767409</v>
      </c>
      <c r="I202" s="101">
        <v>504.81117318489623</v>
      </c>
      <c r="J202" s="101">
        <v>507.23472292773585</v>
      </c>
      <c r="K202" s="101">
        <v>466.71815232413536</v>
      </c>
      <c r="L202" s="101">
        <v>482.85813241416633</v>
      </c>
      <c r="M202" s="101">
        <v>520.91251913594033</v>
      </c>
      <c r="N202" s="101">
        <v>513.02765825995505</v>
      </c>
      <c r="O202" s="101">
        <v>610.59889414389932</v>
      </c>
      <c r="P202" s="101">
        <v>643.75518085503336</v>
      </c>
      <c r="Q202" s="101">
        <v>503.55640386869766</v>
      </c>
      <c r="R202" s="101">
        <v>499.08890904545785</v>
      </c>
      <c r="S202" s="101">
        <v>373.16760535686655</v>
      </c>
      <c r="T202" s="101">
        <v>493.16235738913286</v>
      </c>
      <c r="U202" s="101">
        <v>570.96702285809567</v>
      </c>
      <c r="V202" s="101">
        <v>439.27550677120871</v>
      </c>
      <c r="W202" s="101">
        <v>525.94066001965973</v>
      </c>
      <c r="DA202" s="131" t="s">
        <v>2458</v>
      </c>
    </row>
    <row r="203" spans="1:105" ht="12" customHeight="1" x14ac:dyDescent="0.25">
      <c r="A203" s="103" t="s">
        <v>52</v>
      </c>
      <c r="B203" s="104">
        <v>0</v>
      </c>
      <c r="C203" s="104">
        <v>546.0769445255338</v>
      </c>
      <c r="D203" s="104">
        <v>546.4363240211477</v>
      </c>
      <c r="E203" s="104">
        <v>542.86820334429899</v>
      </c>
      <c r="F203" s="104">
        <v>526.21065355507437</v>
      </c>
      <c r="G203" s="104">
        <v>498.57054506345344</v>
      </c>
      <c r="H203" s="104">
        <v>530.52878707450475</v>
      </c>
      <c r="I203" s="104">
        <v>507.30976763907398</v>
      </c>
      <c r="J203" s="104">
        <v>507.63203263061581</v>
      </c>
      <c r="K203" s="104">
        <v>522.81647448028673</v>
      </c>
      <c r="L203" s="104">
        <v>496.64909528165487</v>
      </c>
      <c r="M203" s="104">
        <v>517.71362423600806</v>
      </c>
      <c r="N203" s="104">
        <v>575.51468758783506</v>
      </c>
      <c r="O203" s="104">
        <v>498.21833640005195</v>
      </c>
      <c r="P203" s="104">
        <v>447.20754658031268</v>
      </c>
      <c r="Q203" s="104">
        <v>589.8091254759421</v>
      </c>
      <c r="R203" s="104">
        <v>590.75564128505641</v>
      </c>
      <c r="S203" s="104">
        <v>464.06867851655505</v>
      </c>
      <c r="T203" s="104">
        <v>548.92733959113832</v>
      </c>
      <c r="U203" s="104">
        <v>570.90031258023566</v>
      </c>
      <c r="V203" s="104">
        <v>464.56356291029994</v>
      </c>
      <c r="W203" s="104">
        <v>523.25073587200563</v>
      </c>
      <c r="DA203" s="132" t="s">
        <v>2459</v>
      </c>
    </row>
    <row r="204" spans="1:105" ht="12" customHeight="1" x14ac:dyDescent="0.25">
      <c r="A204" s="106" t="s">
        <v>122</v>
      </c>
      <c r="B204" s="101">
        <v>1167.6367957945658</v>
      </c>
      <c r="C204" s="101">
        <v>1077.6769536743491</v>
      </c>
      <c r="D204" s="101">
        <v>1095.7353458370269</v>
      </c>
      <c r="E204" s="101">
        <v>1080.9115109033771</v>
      </c>
      <c r="F204" s="101">
        <v>1095.4098046655222</v>
      </c>
      <c r="G204" s="101">
        <v>1048.8096823941917</v>
      </c>
      <c r="H204" s="101">
        <v>999.05586648328892</v>
      </c>
      <c r="I204" s="101">
        <v>1003.0412477957605</v>
      </c>
      <c r="J204" s="101">
        <v>1009.2854635222576</v>
      </c>
      <c r="K204" s="101">
        <v>917.10593882478327</v>
      </c>
      <c r="L204" s="101">
        <v>870.68505853936665</v>
      </c>
      <c r="M204" s="101">
        <v>1037.2516420792319</v>
      </c>
      <c r="N204" s="101">
        <v>883.90256554099426</v>
      </c>
      <c r="O204" s="101">
        <v>1209.0431119221396</v>
      </c>
      <c r="P204" s="101">
        <v>1506.0690982441333</v>
      </c>
      <c r="Q204" s="101">
        <v>921.1940632290341</v>
      </c>
      <c r="R204" s="101">
        <v>927.55564328593141</v>
      </c>
      <c r="S204" s="101">
        <v>946.67010105126167</v>
      </c>
      <c r="T204" s="101">
        <v>1014.3070008068953</v>
      </c>
      <c r="U204" s="101">
        <v>1050.396999966056</v>
      </c>
      <c r="V204" s="101">
        <v>982.08408215574786</v>
      </c>
      <c r="W204" s="101">
        <v>989.62085053410021</v>
      </c>
      <c r="DA204" s="131" t="s">
        <v>2460</v>
      </c>
    </row>
    <row r="205" spans="1:105" ht="12" customHeight="1" x14ac:dyDescent="0.25">
      <c r="A205" s="107" t="s">
        <v>121</v>
      </c>
      <c r="B205" s="104">
        <v>1167.6367957945658</v>
      </c>
      <c r="C205" s="104">
        <v>1077.3634711226964</v>
      </c>
      <c r="D205" s="104">
        <v>1095.2521698195369</v>
      </c>
      <c r="E205" s="104">
        <v>1080.4145114433752</v>
      </c>
      <c r="F205" s="104">
        <v>1094.9092243383875</v>
      </c>
      <c r="G205" s="104">
        <v>1048.3325355680361</v>
      </c>
      <c r="H205" s="104">
        <v>998.70878632897791</v>
      </c>
      <c r="I205" s="104">
        <v>1002.9322406481044</v>
      </c>
      <c r="J205" s="104">
        <v>1008.8573298299567</v>
      </c>
      <c r="K205" s="104">
        <v>917.49927837605094</v>
      </c>
      <c r="L205" s="104">
        <v>870.97886121070519</v>
      </c>
      <c r="M205" s="104">
        <v>1035.9915424494416</v>
      </c>
      <c r="N205" s="104">
        <v>881.59777646456462</v>
      </c>
      <c r="O205" s="104">
        <v>1207.3582516617078</v>
      </c>
      <c r="P205" s="104">
        <v>1506.6737618816894</v>
      </c>
      <c r="Q205" s="104">
        <v>922.48246201933466</v>
      </c>
      <c r="R205" s="104">
        <v>930.60702840452439</v>
      </c>
      <c r="S205" s="104">
        <v>949.32989215034752</v>
      </c>
      <c r="T205" s="104">
        <v>1012.0880251163601</v>
      </c>
      <c r="U205" s="104">
        <v>1049.6637803235083</v>
      </c>
      <c r="V205" s="104">
        <v>973.1979616274574</v>
      </c>
      <c r="W205" s="104">
        <v>983.15122557446239</v>
      </c>
      <c r="DA205" s="132" t="s">
        <v>2461</v>
      </c>
    </row>
    <row r="206" spans="1:105" ht="12" customHeight="1" x14ac:dyDescent="0.25">
      <c r="A206" s="108" t="s">
        <v>53</v>
      </c>
      <c r="B206" s="98">
        <v>600.70121015608754</v>
      </c>
      <c r="C206" s="98">
        <v>536.31298508272698</v>
      </c>
      <c r="D206" s="98">
        <v>547.70168175939</v>
      </c>
      <c r="E206" s="98">
        <v>538.96616004831787</v>
      </c>
      <c r="F206" s="98">
        <v>553.44317363463972</v>
      </c>
      <c r="G206" s="98">
        <v>528.62749419909539</v>
      </c>
      <c r="H206" s="98">
        <v>491.09509071651593</v>
      </c>
      <c r="I206" s="98">
        <v>500.26727343698553</v>
      </c>
      <c r="J206" s="98">
        <v>502.07593363165012</v>
      </c>
      <c r="K206" s="98">
        <v>429.31650217080914</v>
      </c>
      <c r="L206" s="98">
        <v>395.51311947949017</v>
      </c>
      <c r="M206" s="98">
        <v>506.11760109462864</v>
      </c>
      <c r="N206" s="98">
        <v>402.08899229426851</v>
      </c>
      <c r="O206" s="98">
        <v>650.16852301010454</v>
      </c>
      <c r="P206" s="98">
        <v>879.03405125822883</v>
      </c>
      <c r="Q206" s="98">
        <v>389.35364809658711</v>
      </c>
      <c r="R206" s="98">
        <v>386.27319475701859</v>
      </c>
      <c r="S206" s="98">
        <v>394.8687780917611</v>
      </c>
      <c r="T206" s="98">
        <v>481.3765345403861</v>
      </c>
      <c r="U206" s="98">
        <v>492.31065983524735</v>
      </c>
      <c r="V206" s="98">
        <v>463.64539163483585</v>
      </c>
      <c r="W206" s="98">
        <v>490.61459900083725</v>
      </c>
      <c r="DA206" s="63" t="s">
        <v>2462</v>
      </c>
    </row>
    <row r="207" spans="1:105" ht="12" customHeight="1" x14ac:dyDescent="0.25">
      <c r="A207" s="108" t="s">
        <v>52</v>
      </c>
      <c r="B207" s="98">
        <v>566.93558563847853</v>
      </c>
      <c r="C207" s="98">
        <v>541.05048603996954</v>
      </c>
      <c r="D207" s="98">
        <v>547.55048806014668</v>
      </c>
      <c r="E207" s="98">
        <v>541.44835139505744</v>
      </c>
      <c r="F207" s="98">
        <v>541.46605070374812</v>
      </c>
      <c r="G207" s="98">
        <v>519.70504136894067</v>
      </c>
      <c r="H207" s="98">
        <v>507.61369561246187</v>
      </c>
      <c r="I207" s="98">
        <v>502.66496721111895</v>
      </c>
      <c r="J207" s="98">
        <v>506.78139619830671</v>
      </c>
      <c r="K207" s="98">
        <v>488.18277620524185</v>
      </c>
      <c r="L207" s="98">
        <v>475.46574173121519</v>
      </c>
      <c r="M207" s="98">
        <v>529.87394135481304</v>
      </c>
      <c r="N207" s="98">
        <v>479.50878417029617</v>
      </c>
      <c r="O207" s="98">
        <v>557.1897286516031</v>
      </c>
      <c r="P207" s="98">
        <v>627.63971062346047</v>
      </c>
      <c r="Q207" s="98">
        <v>533.12881392274755</v>
      </c>
      <c r="R207" s="98">
        <v>544.33383364750568</v>
      </c>
      <c r="S207" s="98">
        <v>554.46111405858653</v>
      </c>
      <c r="T207" s="98">
        <v>530.71149057597404</v>
      </c>
      <c r="U207" s="98">
        <v>557.35312048826086</v>
      </c>
      <c r="V207" s="98">
        <v>509.55256999262133</v>
      </c>
      <c r="W207" s="98">
        <v>492.53662657362526</v>
      </c>
      <c r="DA207" s="63" t="s">
        <v>2463</v>
      </c>
    </row>
    <row r="208" spans="1:105" ht="12" customHeight="1" x14ac:dyDescent="0.25">
      <c r="A208" s="121" t="s">
        <v>54</v>
      </c>
      <c r="B208" s="122">
        <v>596.26611480501515</v>
      </c>
      <c r="C208" s="122">
        <v>606.72341612279467</v>
      </c>
      <c r="D208" s="122">
        <v>542.15618779632757</v>
      </c>
      <c r="E208" s="122">
        <v>502.92999598632008</v>
      </c>
      <c r="F208" s="122">
        <v>546.54886606665355</v>
      </c>
      <c r="G208" s="122">
        <v>565.38050008866969</v>
      </c>
      <c r="H208" s="122">
        <v>563.46526240397679</v>
      </c>
      <c r="I208" s="122">
        <v>513.3236069601935</v>
      </c>
      <c r="J208" s="122">
        <v>543.89990613208192</v>
      </c>
      <c r="K208" s="122">
        <v>590.73673312088476</v>
      </c>
      <c r="L208" s="122">
        <v>510.76697653403801</v>
      </c>
      <c r="M208" s="122">
        <v>621.52887096513848</v>
      </c>
      <c r="N208" s="122">
        <v>624.83247023500815</v>
      </c>
      <c r="O208" s="122">
        <v>645.08413753949253</v>
      </c>
      <c r="P208" s="122">
        <v>681.96479832748457</v>
      </c>
      <c r="Q208" s="122">
        <v>474.1305362801408</v>
      </c>
      <c r="R208" s="122">
        <v>483.30000278888014</v>
      </c>
      <c r="S208" s="122">
        <v>422.87096225535691</v>
      </c>
      <c r="T208" s="122">
        <v>494.37310916075143</v>
      </c>
      <c r="U208" s="122">
        <v>543.47079257091684</v>
      </c>
      <c r="V208" s="122">
        <v>332.26092176642328</v>
      </c>
      <c r="W208" s="122">
        <v>276.76196937588543</v>
      </c>
      <c r="DA208" s="130" t="s">
        <v>2464</v>
      </c>
    </row>
    <row r="209" spans="1:105" ht="12" customHeight="1" x14ac:dyDescent="0.25">
      <c r="A209" s="97" t="s">
        <v>50</v>
      </c>
      <c r="B209" s="98">
        <v>571.95596890553122</v>
      </c>
      <c r="C209" s="98">
        <v>728.75228249631027</v>
      </c>
      <c r="D209" s="98">
        <v>419.87243824645026</v>
      </c>
      <c r="E209" s="98">
        <v>266.67250922929065</v>
      </c>
      <c r="F209" s="98">
        <v>507.3934083910674</v>
      </c>
      <c r="G209" s="98">
        <v>677.36508715743537</v>
      </c>
      <c r="H209" s="98">
        <v>720.7713833747664</v>
      </c>
      <c r="I209" s="98">
        <v>311.72298917220837</v>
      </c>
      <c r="J209" s="98">
        <v>344.54669763335937</v>
      </c>
      <c r="K209" s="98">
        <v>788.81658235630925</v>
      </c>
      <c r="L209" s="98">
        <v>687.50469617394708</v>
      </c>
      <c r="M209" s="98">
        <v>456.94994410966069</v>
      </c>
      <c r="N209" s="98">
        <v>363.72431907151116</v>
      </c>
      <c r="O209" s="98">
        <v>522.36052335534418</v>
      </c>
      <c r="P209" s="98">
        <v>631.86042850733668</v>
      </c>
      <c r="Q209" s="98">
        <v>514.06493560787771</v>
      </c>
      <c r="R209" s="98">
        <v>510.23857183677507</v>
      </c>
      <c r="S209" s="98">
        <v>391.99935320847004</v>
      </c>
      <c r="T209" s="98">
        <v>433.70657557688156</v>
      </c>
      <c r="U209" s="98">
        <v>536.38695511136984</v>
      </c>
      <c r="V209" s="98">
        <v>422.546038420164</v>
      </c>
      <c r="W209" s="98">
        <v>218.21678640657188</v>
      </c>
      <c r="DA209" s="63" t="s">
        <v>2465</v>
      </c>
    </row>
    <row r="210" spans="1:105" ht="12" customHeight="1" x14ac:dyDescent="0.25">
      <c r="A210" s="109" t="s">
        <v>120</v>
      </c>
      <c r="B210" s="33">
        <v>612.36402183089558</v>
      </c>
      <c r="C210" s="33">
        <v>542.87357353424159</v>
      </c>
      <c r="D210" s="33">
        <v>577.2418815007527</v>
      </c>
      <c r="E210" s="33">
        <v>550.22363455413165</v>
      </c>
      <c r="F210" s="33">
        <v>554.68272017342235</v>
      </c>
      <c r="G210" s="33">
        <v>538.13495480548454</v>
      </c>
      <c r="H210" s="33">
        <v>527.83868288795907</v>
      </c>
      <c r="I210" s="33">
        <v>547.73160891841508</v>
      </c>
      <c r="J210" s="33">
        <v>576.48830168669792</v>
      </c>
      <c r="K210" s="33">
        <v>552.22630263717792</v>
      </c>
      <c r="L210" s="33">
        <v>477.40557187462821</v>
      </c>
      <c r="M210" s="33">
        <v>641.78937779157582</v>
      </c>
      <c r="N210" s="33">
        <v>642.56070149955269</v>
      </c>
      <c r="O210" s="33">
        <v>651.33178644132317</v>
      </c>
      <c r="P210" s="33">
        <v>684.44460343120068</v>
      </c>
      <c r="Q210" s="33">
        <v>472.11109326691229</v>
      </c>
      <c r="R210" s="33">
        <v>481.88547958945253</v>
      </c>
      <c r="S210" s="33">
        <v>424.57594535426585</v>
      </c>
      <c r="T210" s="33">
        <v>498.31345600569915</v>
      </c>
      <c r="U210" s="33">
        <v>544.01327997794567</v>
      </c>
      <c r="V210" s="33">
        <v>324.59696268718881</v>
      </c>
      <c r="W210" s="33">
        <v>280.57826116889345</v>
      </c>
      <c r="DA210" s="60" t="s">
        <v>2466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7909.116516809876</v>
      </c>
      <c r="C212" s="117">
        <f t="shared" si="101"/>
        <v>8474.1612215864461</v>
      </c>
      <c r="D212" s="117">
        <f t="shared" si="101"/>
        <v>7877.9811540533046</v>
      </c>
      <c r="E212" s="117">
        <f t="shared" si="101"/>
        <v>8128.9816159042302</v>
      </c>
      <c r="F212" s="117">
        <f t="shared" si="101"/>
        <v>8633.5737936727983</v>
      </c>
      <c r="G212" s="117">
        <f t="shared" si="101"/>
        <v>8261.0583326740343</v>
      </c>
      <c r="H212" s="117">
        <f t="shared" si="101"/>
        <v>8050.5013012831814</v>
      </c>
      <c r="I212" s="117">
        <f t="shared" si="101"/>
        <v>7653.0858642172379</v>
      </c>
      <c r="J212" s="117">
        <f t="shared" si="101"/>
        <v>7740.8620565222518</v>
      </c>
      <c r="K212" s="117">
        <f t="shared" si="101"/>
        <v>7934.9413535512394</v>
      </c>
      <c r="L212" s="117">
        <f t="shared" si="101"/>
        <v>7141.1291377554835</v>
      </c>
      <c r="M212" s="117">
        <f t="shared" si="101"/>
        <v>6460.3445545995646</v>
      </c>
      <c r="N212" s="117">
        <f t="shared" si="101"/>
        <v>6987.1508638396554</v>
      </c>
      <c r="O212" s="117">
        <f t="shared" si="101"/>
        <v>6542.14876842184</v>
      </c>
      <c r="P212" s="117">
        <f t="shared" si="101"/>
        <v>5567.7483912968291</v>
      </c>
      <c r="Q212" s="117">
        <f t="shared" si="101"/>
        <v>6409.6527737255165</v>
      </c>
      <c r="R212" s="117">
        <f t="shared" ref="R212:V212" si="102">R213+R216+R218+R227</f>
        <v>6474.7764780569933</v>
      </c>
      <c r="S212" s="117">
        <f t="shared" si="102"/>
        <v>6018.5482263403583</v>
      </c>
      <c r="T212" s="117">
        <f t="shared" si="102"/>
        <v>5714.9617073895861</v>
      </c>
      <c r="U212" s="117">
        <f t="shared" si="102"/>
        <v>4647.241888664832</v>
      </c>
      <c r="V212" s="117">
        <f t="shared" si="102"/>
        <v>5259.1164340421537</v>
      </c>
      <c r="W212" s="117">
        <f t="shared" ref="W212" si="103">W213+W216+W218+W227</f>
        <v>4951.3174483585071</v>
      </c>
      <c r="DA212" s="129" t="s">
        <v>2617</v>
      </c>
    </row>
    <row r="213" spans="1:105" ht="12" customHeight="1" x14ac:dyDescent="0.25">
      <c r="A213" s="121" t="s">
        <v>57</v>
      </c>
      <c r="B213" s="122">
        <f t="shared" ref="B213:Q213" si="104">SUM(B214:B215)</f>
        <v>7465.2849466967373</v>
      </c>
      <c r="C213" s="122">
        <f t="shared" si="104"/>
        <v>8024.0764353750683</v>
      </c>
      <c r="D213" s="122">
        <f t="shared" si="104"/>
        <v>7473.0165063308914</v>
      </c>
      <c r="E213" s="122">
        <f t="shared" si="104"/>
        <v>7733.8079841883182</v>
      </c>
      <c r="F213" s="122">
        <f t="shared" si="104"/>
        <v>8219.2358462093016</v>
      </c>
      <c r="G213" s="122">
        <f t="shared" si="104"/>
        <v>7839.2805081250972</v>
      </c>
      <c r="H213" s="122">
        <f t="shared" si="104"/>
        <v>7616.226334494414</v>
      </c>
      <c r="I213" s="122">
        <f t="shared" si="104"/>
        <v>7248.7319414621388</v>
      </c>
      <c r="J213" s="122">
        <f t="shared" si="104"/>
        <v>7327.4227393008978</v>
      </c>
      <c r="K213" s="122">
        <f t="shared" si="104"/>
        <v>7490.0288612403019</v>
      </c>
      <c r="L213" s="122">
        <f t="shared" si="104"/>
        <v>6703.1954570084145</v>
      </c>
      <c r="M213" s="122">
        <f t="shared" si="104"/>
        <v>6026.682349238411</v>
      </c>
      <c r="N213" s="122">
        <f t="shared" si="104"/>
        <v>6565.0951366406434</v>
      </c>
      <c r="O213" s="122">
        <f t="shared" si="104"/>
        <v>6138.1582827485208</v>
      </c>
      <c r="P213" s="122">
        <f t="shared" si="104"/>
        <v>5181.2257380987385</v>
      </c>
      <c r="Q213" s="122">
        <f t="shared" si="104"/>
        <v>6016.7854387786911</v>
      </c>
      <c r="R213" s="122">
        <f t="shared" ref="R213:V213" si="105">SUM(R214:R215)</f>
        <v>6080.3013169460164</v>
      </c>
      <c r="S213" s="122">
        <f t="shared" si="105"/>
        <v>5721.1314460944195</v>
      </c>
      <c r="T213" s="122">
        <f t="shared" si="105"/>
        <v>5353.3895918054905</v>
      </c>
      <c r="U213" s="122">
        <f t="shared" si="105"/>
        <v>4256.8851297334613</v>
      </c>
      <c r="V213" s="122">
        <f t="shared" si="105"/>
        <v>4961.9107349899086</v>
      </c>
      <c r="W213" s="122">
        <f t="shared" ref="W213" si="106">SUM(W214:W215)</f>
        <v>4624.2086799704039</v>
      </c>
      <c r="DA213" s="130" t="s">
        <v>2618</v>
      </c>
    </row>
    <row r="214" spans="1:105" ht="12" customHeight="1" x14ac:dyDescent="0.25">
      <c r="A214" s="97" t="s">
        <v>216</v>
      </c>
      <c r="B214" s="98">
        <v>7465.2849466967373</v>
      </c>
      <c r="C214" s="98">
        <v>8024.0764353750683</v>
      </c>
      <c r="D214" s="98">
        <v>7473.0165063308914</v>
      </c>
      <c r="E214" s="98">
        <v>7733.8079841883182</v>
      </c>
      <c r="F214" s="98">
        <v>8219.2358462093016</v>
      </c>
      <c r="G214" s="98">
        <v>7839.2805081250972</v>
      </c>
      <c r="H214" s="98">
        <v>7616.226334494414</v>
      </c>
      <c r="I214" s="98">
        <v>7248.7319414621388</v>
      </c>
      <c r="J214" s="98">
        <v>7327.4227393008978</v>
      </c>
      <c r="K214" s="98">
        <v>7490.0288612403019</v>
      </c>
      <c r="L214" s="98">
        <v>6703.1954570084145</v>
      </c>
      <c r="M214" s="98">
        <v>6026.682349238411</v>
      </c>
      <c r="N214" s="98">
        <v>6565.0951366406434</v>
      </c>
      <c r="O214" s="98">
        <v>6138.1582827485208</v>
      </c>
      <c r="P214" s="98">
        <v>5181.2257380987385</v>
      </c>
      <c r="Q214" s="98">
        <v>6016.7854387786911</v>
      </c>
      <c r="R214" s="98">
        <v>6080.3013169460164</v>
      </c>
      <c r="S214" s="98">
        <v>5721.1314460944195</v>
      </c>
      <c r="T214" s="98">
        <v>5353.3895918054905</v>
      </c>
      <c r="U214" s="98">
        <v>4256.8851297334613</v>
      </c>
      <c r="V214" s="98">
        <v>4961.9107349899086</v>
      </c>
      <c r="W214" s="98">
        <v>4624.2086799704039</v>
      </c>
      <c r="DA214" s="63" t="s">
        <v>2619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2620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2621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2622</v>
      </c>
    </row>
    <row r="218" spans="1:105" ht="12" customHeight="1" x14ac:dyDescent="0.25">
      <c r="A218" s="121" t="s">
        <v>55</v>
      </c>
      <c r="B218" s="122">
        <v>359.68734041343862</v>
      </c>
      <c r="C218" s="122">
        <v>357.6705956538334</v>
      </c>
      <c r="D218" s="122">
        <v>370.40852841920503</v>
      </c>
      <c r="E218" s="122">
        <v>378.7547058239893</v>
      </c>
      <c r="F218" s="122">
        <v>382.1492612337189</v>
      </c>
      <c r="G218" s="122">
        <v>373.12890568116842</v>
      </c>
      <c r="H218" s="122">
        <v>385.60858254817293</v>
      </c>
      <c r="I218" s="122">
        <v>387.76099236130659</v>
      </c>
      <c r="J218" s="122">
        <v>395.76501663532991</v>
      </c>
      <c r="K218" s="122">
        <v>398.04168506011217</v>
      </c>
      <c r="L218" s="122">
        <v>398.08341088900443</v>
      </c>
      <c r="M218" s="122">
        <v>415.37996020139121</v>
      </c>
      <c r="N218" s="122">
        <v>413.61632455622617</v>
      </c>
      <c r="O218" s="122">
        <v>394.75968366241057</v>
      </c>
      <c r="P218" s="122">
        <v>375.6556614519107</v>
      </c>
      <c r="Q218" s="122">
        <v>383.84333546791714</v>
      </c>
      <c r="R218" s="122">
        <v>385.19354660289963</v>
      </c>
      <c r="S218" s="122">
        <v>289.93974998304333</v>
      </c>
      <c r="T218" s="122">
        <v>351.93812439081529</v>
      </c>
      <c r="U218" s="122">
        <v>376.473382741938</v>
      </c>
      <c r="V218" s="122">
        <v>285.1900567174464</v>
      </c>
      <c r="W218" s="122">
        <v>322.25762205836372</v>
      </c>
      <c r="DA218" s="130" t="s">
        <v>2623</v>
      </c>
    </row>
    <row r="219" spans="1:105" ht="12" customHeight="1" x14ac:dyDescent="0.25">
      <c r="A219" s="97" t="s">
        <v>138</v>
      </c>
      <c r="B219" s="98">
        <v>546.33809743526444</v>
      </c>
      <c r="C219" s="98">
        <v>535.39134756311546</v>
      </c>
      <c r="D219" s="98">
        <v>536.56619410194367</v>
      </c>
      <c r="E219" s="98">
        <v>529.95503995596766</v>
      </c>
      <c r="F219" s="98">
        <v>517.91107508986147</v>
      </c>
      <c r="G219" s="98">
        <v>487.76722449218755</v>
      </c>
      <c r="H219" s="98">
        <v>502.76453913454134</v>
      </c>
      <c r="I219" s="98">
        <v>485.50233949039409</v>
      </c>
      <c r="J219" s="98">
        <v>483.83660450587729</v>
      </c>
      <c r="K219" s="98">
        <v>468.92697967321118</v>
      </c>
      <c r="L219" s="98">
        <v>461.36771585549997</v>
      </c>
      <c r="M219" s="98">
        <v>484.9499757402121</v>
      </c>
      <c r="N219" s="98">
        <v>502.43084966961965</v>
      </c>
      <c r="O219" s="98">
        <v>505.73693127701966</v>
      </c>
      <c r="P219" s="98">
        <v>494.87734367737357</v>
      </c>
      <c r="Q219" s="98">
        <v>487.07546995264539</v>
      </c>
      <c r="R219" s="98">
        <v>476.00866618241304</v>
      </c>
      <c r="S219" s="98">
        <v>359.24988134526234</v>
      </c>
      <c r="T219" s="98">
        <v>437.09827355030501</v>
      </c>
      <c r="U219" s="98">
        <v>467.06562910817559</v>
      </c>
      <c r="V219" s="98">
        <v>358.98084562789722</v>
      </c>
      <c r="W219" s="98">
        <v>401.9479013501778</v>
      </c>
      <c r="DA219" s="63" t="s">
        <v>2624</v>
      </c>
    </row>
    <row r="220" spans="1:105" ht="12" customHeight="1" x14ac:dyDescent="0.25">
      <c r="A220" s="97" t="s">
        <v>137</v>
      </c>
      <c r="B220" s="98">
        <v>0</v>
      </c>
      <c r="C220" s="98">
        <v>258.30146952898212</v>
      </c>
      <c r="D220" s="98">
        <v>260.3021849178312</v>
      </c>
      <c r="E220" s="98">
        <v>256.95124666589265</v>
      </c>
      <c r="F220" s="98">
        <v>254.71561767328902</v>
      </c>
      <c r="G220" s="98">
        <v>240.04237646460064</v>
      </c>
      <c r="H220" s="98">
        <v>241.11548861064423</v>
      </c>
      <c r="I220" s="98">
        <v>236.70125089319694</v>
      </c>
      <c r="J220" s="98">
        <v>236.83191266818579</v>
      </c>
      <c r="K220" s="98">
        <v>216.20701441298837</v>
      </c>
      <c r="L220" s="98">
        <v>223.25605585738364</v>
      </c>
      <c r="M220" s="98">
        <v>239.98769372202295</v>
      </c>
      <c r="N220" s="98">
        <v>230.81315694024062</v>
      </c>
      <c r="O220" s="98">
        <v>274.36763601153842</v>
      </c>
      <c r="P220" s="98">
        <v>289.11923714513563</v>
      </c>
      <c r="Q220" s="98">
        <v>220.51812780234155</v>
      </c>
      <c r="R220" s="98">
        <v>212.22660508961513</v>
      </c>
      <c r="S220" s="98">
        <v>158.02280342050642</v>
      </c>
      <c r="T220" s="98">
        <v>207.71090221497437</v>
      </c>
      <c r="U220" s="98">
        <v>238.89751709127148</v>
      </c>
      <c r="V220" s="98">
        <v>174.17232525595512</v>
      </c>
      <c r="W220" s="98">
        <v>199.1225432884996</v>
      </c>
      <c r="DA220" s="63" t="s">
        <v>2625</v>
      </c>
    </row>
    <row r="221" spans="1:105" ht="12" customHeight="1" x14ac:dyDescent="0.25">
      <c r="A221" s="100" t="s">
        <v>216</v>
      </c>
      <c r="B221" s="101">
        <v>0</v>
      </c>
      <c r="C221" s="101">
        <v>258.30146952898212</v>
      </c>
      <c r="D221" s="101">
        <v>260.3021849178312</v>
      </c>
      <c r="E221" s="101">
        <v>256.95124666589265</v>
      </c>
      <c r="F221" s="101">
        <v>254.71561767328902</v>
      </c>
      <c r="G221" s="101">
        <v>240.04237646460064</v>
      </c>
      <c r="H221" s="101">
        <v>241.11548861064423</v>
      </c>
      <c r="I221" s="101">
        <v>236.70125089319694</v>
      </c>
      <c r="J221" s="101">
        <v>236.83191266818579</v>
      </c>
      <c r="K221" s="101">
        <v>216.20701441298837</v>
      </c>
      <c r="L221" s="101">
        <v>223.25605585738364</v>
      </c>
      <c r="M221" s="101">
        <v>239.98769372202295</v>
      </c>
      <c r="N221" s="101">
        <v>230.81315694024062</v>
      </c>
      <c r="O221" s="101">
        <v>274.36763601153842</v>
      </c>
      <c r="P221" s="101">
        <v>289.11923714513563</v>
      </c>
      <c r="Q221" s="101">
        <v>220.51812780234155</v>
      </c>
      <c r="R221" s="101">
        <v>212.22660508961513</v>
      </c>
      <c r="S221" s="101">
        <v>158.02280342050642</v>
      </c>
      <c r="T221" s="101">
        <v>207.71090221497437</v>
      </c>
      <c r="U221" s="101">
        <v>238.89751709127148</v>
      </c>
      <c r="V221" s="101">
        <v>174.17232525595512</v>
      </c>
      <c r="W221" s="101">
        <v>199.1225432884996</v>
      </c>
      <c r="DA221" s="131" t="s">
        <v>2626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2627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2628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2629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2630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2631</v>
      </c>
    </row>
    <row r="227" spans="1:105" ht="12" customHeight="1" x14ac:dyDescent="0.25">
      <c r="A227" s="121" t="s">
        <v>54</v>
      </c>
      <c r="B227" s="122">
        <v>84.144229699699807</v>
      </c>
      <c r="C227" s="122">
        <v>92.414190557544686</v>
      </c>
      <c r="D227" s="122">
        <v>34.556119303208412</v>
      </c>
      <c r="E227" s="122">
        <v>16.4189258919221</v>
      </c>
      <c r="F227" s="122">
        <v>32.188686229778504</v>
      </c>
      <c r="G227" s="122">
        <v>48.648918867767826</v>
      </c>
      <c r="H227" s="122">
        <v>48.666384240594148</v>
      </c>
      <c r="I227" s="122">
        <v>16.592930393792393</v>
      </c>
      <c r="J227" s="122">
        <v>17.674300586024099</v>
      </c>
      <c r="K227" s="122">
        <v>46.870807250824832</v>
      </c>
      <c r="L227" s="122">
        <v>39.850269858064188</v>
      </c>
      <c r="M227" s="122">
        <v>18.282245159762507</v>
      </c>
      <c r="N227" s="122">
        <v>8.4394026427853799</v>
      </c>
      <c r="O227" s="122">
        <v>9.2308020109086097</v>
      </c>
      <c r="P227" s="122">
        <v>10.866991746180545</v>
      </c>
      <c r="Q227" s="122">
        <v>9.0239994789085145</v>
      </c>
      <c r="R227" s="122">
        <v>9.2816145080773467</v>
      </c>
      <c r="S227" s="122">
        <v>7.4770302628958518</v>
      </c>
      <c r="T227" s="122">
        <v>9.6339911932797904</v>
      </c>
      <c r="U227" s="122">
        <v>13.883376189433339</v>
      </c>
      <c r="V227" s="122">
        <v>12.015642334799301</v>
      </c>
      <c r="W227" s="122">
        <v>4.8511463297395316</v>
      </c>
      <c r="DA227" s="130" t="s">
        <v>2632</v>
      </c>
    </row>
    <row r="228" spans="1:105" ht="12" customHeight="1" x14ac:dyDescent="0.25">
      <c r="A228" s="97" t="s">
        <v>50</v>
      </c>
      <c r="B228" s="98">
        <v>211.21407159348144</v>
      </c>
      <c r="C228" s="98">
        <v>269.03481252576535</v>
      </c>
      <c r="D228" s="98">
        <v>154.99414951254909</v>
      </c>
      <c r="E228" s="98">
        <v>98.440404550482612</v>
      </c>
      <c r="F228" s="98">
        <v>187.14139680937683</v>
      </c>
      <c r="G228" s="98">
        <v>248.60561028737706</v>
      </c>
      <c r="H228" s="98">
        <v>263.5486499691894</v>
      </c>
      <c r="I228" s="98">
        <v>113.81290330484009</v>
      </c>
      <c r="J228" s="98">
        <v>125.79341691041428</v>
      </c>
      <c r="K228" s="98">
        <v>287.95256918319348</v>
      </c>
      <c r="L228" s="98">
        <v>250.96385735992382</v>
      </c>
      <c r="M228" s="98">
        <v>166.79147618138089</v>
      </c>
      <c r="N228" s="98">
        <v>132.73814334057226</v>
      </c>
      <c r="O228" s="98">
        <v>190.55299254966917</v>
      </c>
      <c r="P228" s="98">
        <v>230.43415549915747</v>
      </c>
      <c r="Q228" s="98">
        <v>187.47320372157634</v>
      </c>
      <c r="R228" s="98">
        <v>186.04323524569415</v>
      </c>
      <c r="S228" s="98">
        <v>142.86133715460625</v>
      </c>
      <c r="T228" s="98">
        <v>157.96125101894864</v>
      </c>
      <c r="U228" s="98">
        <v>195.17344678173535</v>
      </c>
      <c r="V228" s="98">
        <v>153.56567654705577</v>
      </c>
      <c r="W228" s="98">
        <v>79.271883760210642</v>
      </c>
      <c r="DA228" s="63" t="s">
        <v>2633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2634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235.55414507343573</v>
      </c>
      <c r="C231" s="118">
        <f t="shared" si="108"/>
        <v>251.63947648729027</v>
      </c>
      <c r="D231" s="118">
        <f t="shared" si="108"/>
        <v>235.28833413340115</v>
      </c>
      <c r="E231" s="118">
        <f t="shared" si="108"/>
        <v>242.76873729745785</v>
      </c>
      <c r="F231" s="118">
        <f t="shared" si="108"/>
        <v>257.07392015497339</v>
      </c>
      <c r="G231" s="118">
        <f t="shared" si="108"/>
        <v>245.95506955647852</v>
      </c>
      <c r="H231" s="118">
        <f t="shared" si="108"/>
        <v>240.12720969515971</v>
      </c>
      <c r="I231" s="118">
        <f t="shared" si="108"/>
        <v>228.46716720024457</v>
      </c>
      <c r="J231" s="118">
        <f t="shared" si="108"/>
        <v>231.21125393335959</v>
      </c>
      <c r="K231" s="118">
        <f t="shared" si="108"/>
        <v>236.19113389247917</v>
      </c>
      <c r="L231" s="118">
        <f t="shared" si="108"/>
        <v>212.4720443955423</v>
      </c>
      <c r="M231" s="118">
        <f t="shared" si="108"/>
        <v>194.56352306466363</v>
      </c>
      <c r="N231" s="118">
        <f t="shared" si="108"/>
        <v>209.91782310238935</v>
      </c>
      <c r="O231" s="118">
        <f t="shared" si="108"/>
        <v>198.269680668327</v>
      </c>
      <c r="P231" s="118">
        <f t="shared" si="108"/>
        <v>171.17140986733898</v>
      </c>
      <c r="Q231" s="118">
        <f t="shared" si="108"/>
        <v>191.65404257503485</v>
      </c>
      <c r="R231" s="118">
        <f t="shared" ref="R231:V231" si="109">R232+R235+R237+R246</f>
        <v>193.12986080655372</v>
      </c>
      <c r="S231" s="118">
        <f t="shared" si="109"/>
        <v>179.19768583933651</v>
      </c>
      <c r="T231" s="118">
        <f t="shared" si="109"/>
        <v>171.02400204462171</v>
      </c>
      <c r="U231" s="118">
        <f t="shared" si="109"/>
        <v>140.58510305167255</v>
      </c>
      <c r="V231" s="118">
        <f t="shared" si="109"/>
        <v>155.89962983945725</v>
      </c>
      <c r="W231" s="118">
        <f t="shared" ref="W231" si="110">W232+W235+W237+W246</f>
        <v>146.44323656334549</v>
      </c>
      <c r="DA231" s="129" t="s">
        <v>2785</v>
      </c>
    </row>
    <row r="232" spans="1:105" ht="12" customHeight="1" x14ac:dyDescent="0.25">
      <c r="A232" s="121" t="s">
        <v>57</v>
      </c>
      <c r="B232" s="123">
        <f t="shared" ref="B232:Q232" si="111">SUM(B233:B234)</f>
        <v>214.12099122097121</v>
      </c>
      <c r="C232" s="123">
        <f t="shared" si="111"/>
        <v>230.56135128994927</v>
      </c>
      <c r="D232" s="123">
        <f t="shared" si="111"/>
        <v>215.04709171603966</v>
      </c>
      <c r="E232" s="123">
        <f t="shared" si="111"/>
        <v>222.7865358636061</v>
      </c>
      <c r="F232" s="123">
        <f t="shared" si="111"/>
        <v>237.1276956656522</v>
      </c>
      <c r="G232" s="123">
        <f t="shared" si="111"/>
        <v>226.40127609416032</v>
      </c>
      <c r="H232" s="123">
        <f t="shared" si="111"/>
        <v>220.19434233817731</v>
      </c>
      <c r="I232" s="123">
        <f t="shared" si="111"/>
        <v>209.75538172105661</v>
      </c>
      <c r="J232" s="123">
        <f t="shared" si="111"/>
        <v>212.15730719696026</v>
      </c>
      <c r="K232" s="123">
        <f t="shared" si="111"/>
        <v>216.88206189592367</v>
      </c>
      <c r="L232" s="123">
        <f t="shared" si="111"/>
        <v>194.11101071427356</v>
      </c>
      <c r="M232" s="123">
        <f t="shared" si="111"/>
        <v>174.50665903439184</v>
      </c>
      <c r="N232" s="123">
        <f t="shared" si="111"/>
        <v>189.91643044503746</v>
      </c>
      <c r="O232" s="123">
        <f t="shared" si="111"/>
        <v>177.52702992122218</v>
      </c>
      <c r="P232" s="123">
        <f t="shared" si="111"/>
        <v>149.68013067347692</v>
      </c>
      <c r="Q232" s="123">
        <f t="shared" si="111"/>
        <v>173.6406078524719</v>
      </c>
      <c r="R232" s="123">
        <f t="shared" ref="R232:V232" si="112">SUM(R233:R234)</f>
        <v>175.23327985014993</v>
      </c>
      <c r="S232" s="123">
        <f t="shared" si="112"/>
        <v>164.67400129575444</v>
      </c>
      <c r="T232" s="123">
        <f t="shared" si="112"/>
        <v>153.93534511820133</v>
      </c>
      <c r="U232" s="123">
        <f t="shared" si="112"/>
        <v>122.32465732747298</v>
      </c>
      <c r="V232" s="123">
        <f t="shared" si="112"/>
        <v>142.35253001536597</v>
      </c>
      <c r="W232" s="123">
        <f t="shared" ref="W232" si="113">SUM(W233:W234)</f>
        <v>132.53119740950262</v>
      </c>
      <c r="DA232" s="130" t="s">
        <v>2786</v>
      </c>
    </row>
    <row r="233" spans="1:105" ht="12" customHeight="1" x14ac:dyDescent="0.25">
      <c r="A233" s="97" t="s">
        <v>216</v>
      </c>
      <c r="B233" s="99">
        <v>211.64330218877467</v>
      </c>
      <c r="C233" s="99">
        <v>227.92033783292402</v>
      </c>
      <c r="D233" s="99">
        <v>212.61014579363714</v>
      </c>
      <c r="E233" s="99">
        <v>220.34690593344675</v>
      </c>
      <c r="F233" s="99">
        <v>234.46611186801232</v>
      </c>
      <c r="G233" s="99">
        <v>223.8761307713813</v>
      </c>
      <c r="H233" s="99">
        <v>217.77399879746099</v>
      </c>
      <c r="I233" s="99">
        <v>207.39627070584424</v>
      </c>
      <c r="J233" s="99">
        <v>209.75684785754112</v>
      </c>
      <c r="K233" s="99">
        <v>214.43896114106275</v>
      </c>
      <c r="L233" s="99">
        <v>191.93396332501797</v>
      </c>
      <c r="M233" s="99">
        <v>172.51809718804543</v>
      </c>
      <c r="N233" s="99">
        <v>187.74492385944237</v>
      </c>
      <c r="O233" s="99">
        <v>175.44067542347742</v>
      </c>
      <c r="P233" s="99">
        <v>147.90362271534812</v>
      </c>
      <c r="Q233" s="99">
        <v>171.60110035688459</v>
      </c>
      <c r="R233" s="99">
        <v>173.15816655569157</v>
      </c>
      <c r="S233" s="99">
        <v>162.7265241607144</v>
      </c>
      <c r="T233" s="99">
        <v>152.06884887798205</v>
      </c>
      <c r="U233" s="99">
        <v>120.79644507092644</v>
      </c>
      <c r="V233" s="99">
        <v>140.5643723391052</v>
      </c>
      <c r="W233" s="99">
        <v>130.82740196166569</v>
      </c>
      <c r="DA233" s="63" t="s">
        <v>2787</v>
      </c>
    </row>
    <row r="234" spans="1:105" ht="12" customHeight="1" x14ac:dyDescent="0.25">
      <c r="A234" s="97" t="s">
        <v>53</v>
      </c>
      <c r="B234" s="99">
        <v>2.477689032196547</v>
      </c>
      <c r="C234" s="99">
        <v>2.6410134570252617</v>
      </c>
      <c r="D234" s="99">
        <v>2.436945922402507</v>
      </c>
      <c r="E234" s="99">
        <v>2.439629930159358</v>
      </c>
      <c r="F234" s="99">
        <v>2.6615837976398642</v>
      </c>
      <c r="G234" s="99">
        <v>2.5251453227790246</v>
      </c>
      <c r="H234" s="99">
        <v>2.4203435407163116</v>
      </c>
      <c r="I234" s="99">
        <v>2.359111015212358</v>
      </c>
      <c r="J234" s="99">
        <v>2.4004593394191436</v>
      </c>
      <c r="K234" s="99">
        <v>2.4431007548609158</v>
      </c>
      <c r="L234" s="99">
        <v>2.1770473892556024</v>
      </c>
      <c r="M234" s="99">
        <v>1.9885618463464123</v>
      </c>
      <c r="N234" s="99">
        <v>2.1715065855950884</v>
      </c>
      <c r="O234" s="99">
        <v>2.0863544977447526</v>
      </c>
      <c r="P234" s="99">
        <v>1.7765079581287988</v>
      </c>
      <c r="Q234" s="99">
        <v>2.0395074955873222</v>
      </c>
      <c r="R234" s="99">
        <v>2.0751132944583484</v>
      </c>
      <c r="S234" s="99">
        <v>1.9474771350400262</v>
      </c>
      <c r="T234" s="99">
        <v>1.8664962402192713</v>
      </c>
      <c r="U234" s="99">
        <v>1.5282122565465348</v>
      </c>
      <c r="V234" s="99">
        <v>1.7881576762607656</v>
      </c>
      <c r="W234" s="99">
        <v>1.7037954478369388</v>
      </c>
      <c r="DA234" s="63" t="s">
        <v>2788</v>
      </c>
    </row>
    <row r="235" spans="1:105" ht="12" customHeight="1" x14ac:dyDescent="0.25">
      <c r="A235" s="121" t="s">
        <v>92</v>
      </c>
      <c r="B235" s="123">
        <f t="shared" ref="B235:W235" si="114">B236</f>
        <v>0.27069598232403003</v>
      </c>
      <c r="C235" s="123">
        <f t="shared" si="114"/>
        <v>0.28103147338164747</v>
      </c>
      <c r="D235" s="123">
        <f t="shared" si="114"/>
        <v>0.31547750861822821</v>
      </c>
      <c r="E235" s="123">
        <f t="shared" si="114"/>
        <v>0.68387987092382851</v>
      </c>
      <c r="F235" s="123">
        <f t="shared" si="114"/>
        <v>0.26747065040936835</v>
      </c>
      <c r="G235" s="123">
        <f t="shared" si="114"/>
        <v>0.3136995687604392</v>
      </c>
      <c r="H235" s="123">
        <f t="shared" si="114"/>
        <v>0.54436743462905213</v>
      </c>
      <c r="I235" s="123">
        <f t="shared" si="114"/>
        <v>0.31917033717145865</v>
      </c>
      <c r="J235" s="123">
        <f t="shared" si="114"/>
        <v>0.33263446657671702</v>
      </c>
      <c r="K235" s="123">
        <f t="shared" si="114"/>
        <v>0.35800948436687025</v>
      </c>
      <c r="L235" s="123">
        <f t="shared" si="114"/>
        <v>0.45106202958238439</v>
      </c>
      <c r="M235" s="123">
        <f t="shared" si="114"/>
        <v>0.45793451744775926</v>
      </c>
      <c r="N235" s="123">
        <f t="shared" si="114"/>
        <v>0.49841792149307718</v>
      </c>
      <c r="O235" s="123">
        <f t="shared" si="114"/>
        <v>0.53609055481320944</v>
      </c>
      <c r="P235" s="123">
        <f t="shared" si="114"/>
        <v>0.55062496698777463</v>
      </c>
      <c r="Q235" s="123">
        <f t="shared" si="114"/>
        <v>0.57596390960503863</v>
      </c>
      <c r="R235" s="123">
        <f t="shared" si="114"/>
        <v>0.56175991044947049</v>
      </c>
      <c r="S235" s="123">
        <f t="shared" si="114"/>
        <v>0.49648674855777281</v>
      </c>
      <c r="T235" s="123">
        <f t="shared" si="114"/>
        <v>0.54914400426020138</v>
      </c>
      <c r="U235" s="123">
        <f t="shared" si="114"/>
        <v>0.56561810639677934</v>
      </c>
      <c r="V235" s="123">
        <f t="shared" si="114"/>
        <v>0.57506955999404119</v>
      </c>
      <c r="W235" s="123">
        <f t="shared" si="114"/>
        <v>0.58356713594234066</v>
      </c>
      <c r="DA235" s="130" t="s">
        <v>2789</v>
      </c>
    </row>
    <row r="236" spans="1:105" ht="12" customHeight="1" x14ac:dyDescent="0.25">
      <c r="A236" s="97" t="s">
        <v>53</v>
      </c>
      <c r="B236" s="99">
        <f>RES_hhdet_fecs!B48</f>
        <v>0.27069598232403003</v>
      </c>
      <c r="C236" s="99">
        <f>RES_hhdet_fecs!C48</f>
        <v>0.28103147338164747</v>
      </c>
      <c r="D236" s="99">
        <f>RES_hhdet_fecs!D48</f>
        <v>0.31547750861822821</v>
      </c>
      <c r="E236" s="99">
        <f>RES_hhdet_fecs!E48</f>
        <v>0.68387987092382851</v>
      </c>
      <c r="F236" s="99">
        <f>RES_hhdet_fecs!F48</f>
        <v>0.26747065040936835</v>
      </c>
      <c r="G236" s="99">
        <f>RES_hhdet_fecs!G48</f>
        <v>0.3136995687604392</v>
      </c>
      <c r="H236" s="99">
        <f>RES_hhdet_fecs!H48</f>
        <v>0.54436743462905213</v>
      </c>
      <c r="I236" s="99">
        <f>RES_hhdet_fecs!I48</f>
        <v>0.31917033717145865</v>
      </c>
      <c r="J236" s="99">
        <f>RES_hhdet_fecs!J48</f>
        <v>0.33263446657671702</v>
      </c>
      <c r="K236" s="99">
        <f>RES_hhdet_fecs!K48</f>
        <v>0.35800948436687025</v>
      </c>
      <c r="L236" s="99">
        <f>RES_hhdet_fecs!L48</f>
        <v>0.45106202958238439</v>
      </c>
      <c r="M236" s="99">
        <f>RES_hhdet_fecs!M48</f>
        <v>0.45793451744775926</v>
      </c>
      <c r="N236" s="99">
        <f>RES_hhdet_fecs!N48</f>
        <v>0.49841792149307718</v>
      </c>
      <c r="O236" s="99">
        <f>RES_hhdet_fecs!O48</f>
        <v>0.53609055481320944</v>
      </c>
      <c r="P236" s="99">
        <f>RES_hhdet_fecs!P48</f>
        <v>0.55062496698777463</v>
      </c>
      <c r="Q236" s="99">
        <f>RES_hhdet_fecs!Q48</f>
        <v>0.57596390960503863</v>
      </c>
      <c r="R236" s="99">
        <f>RES_hhdet_fecs!R48</f>
        <v>0.56175991044947049</v>
      </c>
      <c r="S236" s="99">
        <f>RES_hhdet_fecs!S48</f>
        <v>0.49648674855777281</v>
      </c>
      <c r="T236" s="99">
        <f>RES_hhdet_fecs!T48</f>
        <v>0.54914400426020138</v>
      </c>
      <c r="U236" s="99">
        <f>RES_hhdet_fecs!U48</f>
        <v>0.56561810639677934</v>
      </c>
      <c r="V236" s="99">
        <f>RES_hhdet_fecs!V48</f>
        <v>0.57506955999404119</v>
      </c>
      <c r="W236" s="99">
        <f>RES_hhdet_fecs!W48</f>
        <v>0.58356713594234066</v>
      </c>
      <c r="DA236" s="63" t="s">
        <v>2790</v>
      </c>
    </row>
    <row r="237" spans="1:105" ht="12" customHeight="1" x14ac:dyDescent="0.25">
      <c r="A237" s="121" t="s">
        <v>55</v>
      </c>
      <c r="B237" s="123">
        <v>14.691195385704015</v>
      </c>
      <c r="C237" s="123">
        <v>14.173211943238003</v>
      </c>
      <c r="D237" s="123">
        <v>14.32821830893351</v>
      </c>
      <c r="E237" s="123">
        <v>14.216431185443069</v>
      </c>
      <c r="F237" s="123">
        <v>14.066899369298934</v>
      </c>
      <c r="G237" s="123">
        <v>13.344775765595349</v>
      </c>
      <c r="H237" s="123">
        <v>13.52687829946405</v>
      </c>
      <c r="I237" s="123">
        <v>13.246936400953096</v>
      </c>
      <c r="J237" s="123">
        <v>13.272895353491954</v>
      </c>
      <c r="K237" s="123">
        <v>12.853197644583533</v>
      </c>
      <c r="L237" s="123">
        <v>12.650343822481585</v>
      </c>
      <c r="M237" s="123">
        <v>13.424344248486829</v>
      </c>
      <c r="N237" s="123">
        <v>13.391236888611804</v>
      </c>
      <c r="O237" s="123">
        <v>13.918272674602647</v>
      </c>
      <c r="P237" s="123">
        <v>14.314616804613184</v>
      </c>
      <c r="Q237" s="123">
        <v>12.843094535075851</v>
      </c>
      <c r="R237" s="123">
        <v>12.682056340652959</v>
      </c>
      <c r="S237" s="123">
        <v>9.9919600019546539</v>
      </c>
      <c r="T237" s="123">
        <v>11.869968043906026</v>
      </c>
      <c r="U237" s="123">
        <v>12.610569556122867</v>
      </c>
      <c r="V237" s="123">
        <v>9.8899677810202196</v>
      </c>
      <c r="W237" s="123">
        <v>10.848033895869447</v>
      </c>
      <c r="DA237" s="130" t="s">
        <v>2791</v>
      </c>
    </row>
    <row r="238" spans="1:105" ht="12" customHeight="1" x14ac:dyDescent="0.25">
      <c r="A238" s="97" t="s">
        <v>138</v>
      </c>
      <c r="B238" s="99">
        <v>15.488866115404702</v>
      </c>
      <c r="C238" s="99">
        <v>15.207554139370044</v>
      </c>
      <c r="D238" s="99">
        <v>15.265511143901119</v>
      </c>
      <c r="E238" s="99">
        <v>15.099153428282239</v>
      </c>
      <c r="F238" s="99">
        <v>14.774195356093411</v>
      </c>
      <c r="G238" s="99">
        <v>13.92977822686991</v>
      </c>
      <c r="H238" s="99">
        <v>14.375760295490199</v>
      </c>
      <c r="I238" s="99">
        <v>13.890895047908204</v>
      </c>
      <c r="J238" s="99">
        <v>13.85044164231358</v>
      </c>
      <c r="K238" s="99">
        <v>13.425344045401737</v>
      </c>
      <c r="L238" s="99">
        <v>13.210435951374899</v>
      </c>
      <c r="M238" s="99">
        <v>13.882040266592549</v>
      </c>
      <c r="N238" s="99">
        <v>14.368236811892675</v>
      </c>
      <c r="O238" s="99">
        <v>14.454959406831616</v>
      </c>
      <c r="P238" s="99">
        <v>14.126802349378178</v>
      </c>
      <c r="Q238" s="99">
        <v>13.891585041743905</v>
      </c>
      <c r="R238" s="99">
        <v>13.556036716641994</v>
      </c>
      <c r="S238" s="99">
        <v>10.218168389815881</v>
      </c>
      <c r="T238" s="99">
        <v>12.41625145442306</v>
      </c>
      <c r="U238" s="99">
        <v>13.253791420633442</v>
      </c>
      <c r="V238" s="99">
        <v>10.169452846384027</v>
      </c>
      <c r="W238" s="99">
        <v>11.371848308957418</v>
      </c>
      <c r="DA238" s="63" t="s">
        <v>2792</v>
      </c>
    </row>
    <row r="239" spans="1:105" ht="12" customHeight="1" x14ac:dyDescent="0.25">
      <c r="A239" s="97" t="s">
        <v>137</v>
      </c>
      <c r="B239" s="99">
        <v>0</v>
      </c>
      <c r="C239" s="99">
        <v>11.473955219167552</v>
      </c>
      <c r="D239" s="99">
        <v>11.552165925235251</v>
      </c>
      <c r="E239" s="99">
        <v>11.446176784348877</v>
      </c>
      <c r="F239" s="99">
        <v>11.26976880200592</v>
      </c>
      <c r="G239" s="99">
        <v>10.652531065854257</v>
      </c>
      <c r="H239" s="99">
        <v>10.940393225166304</v>
      </c>
      <c r="I239" s="99">
        <v>10.643852180257557</v>
      </c>
      <c r="J239" s="99">
        <v>10.65556766588251</v>
      </c>
      <c r="K239" s="99">
        <v>10.182593962938236</v>
      </c>
      <c r="L239" s="99">
        <v>10.185642489996567</v>
      </c>
      <c r="M239" s="99">
        <v>10.822608541700939</v>
      </c>
      <c r="N239" s="99">
        <v>10.990556572431482</v>
      </c>
      <c r="O239" s="99">
        <v>11.640199487138654</v>
      </c>
      <c r="P239" s="99">
        <v>11.658395444062245</v>
      </c>
      <c r="Q239" s="99">
        <v>10.775934356150282</v>
      </c>
      <c r="R239" s="99">
        <v>10.531455611249065</v>
      </c>
      <c r="S239" s="99">
        <v>8.0154134920166875</v>
      </c>
      <c r="T239" s="99">
        <v>10.059387921603069</v>
      </c>
      <c r="U239" s="99">
        <v>11.099966750312893</v>
      </c>
      <c r="V239" s="99">
        <v>8.4443475833552792</v>
      </c>
      <c r="W239" s="99">
        <v>9.5820305232044714</v>
      </c>
      <c r="DA239" s="63" t="s">
        <v>2793</v>
      </c>
    </row>
    <row r="240" spans="1:105" ht="12" customHeight="1" x14ac:dyDescent="0.25">
      <c r="A240" s="100" t="s">
        <v>216</v>
      </c>
      <c r="B240" s="102">
        <v>0</v>
      </c>
      <c r="C240" s="102">
        <v>7.3369388579402903</v>
      </c>
      <c r="D240" s="102">
        <v>7.4056956034952872</v>
      </c>
      <c r="E240" s="102">
        <v>7.3208970657568697</v>
      </c>
      <c r="F240" s="102">
        <v>7.2661475623015495</v>
      </c>
      <c r="G240" s="102">
        <v>6.8551901425600201</v>
      </c>
      <c r="H240" s="102">
        <v>6.8943177133442335</v>
      </c>
      <c r="I240" s="102">
        <v>6.7723509578083947</v>
      </c>
      <c r="J240" s="102">
        <v>6.7796164136820041</v>
      </c>
      <c r="K240" s="102">
        <v>6.1899905088556038</v>
      </c>
      <c r="L240" s="102">
        <v>6.392536203344287</v>
      </c>
      <c r="M240" s="102">
        <v>6.8698195574722494</v>
      </c>
      <c r="N240" s="102">
        <v>6.6006657441489853</v>
      </c>
      <c r="O240" s="102">
        <v>7.8419684144497657</v>
      </c>
      <c r="P240" s="102">
        <v>8.2532174300043017</v>
      </c>
      <c r="Q240" s="102">
        <v>6.2892642199990165</v>
      </c>
      <c r="R240" s="102">
        <v>6.0439060362413981</v>
      </c>
      <c r="S240" s="102">
        <v>4.4946531610115494</v>
      </c>
      <c r="T240" s="102">
        <v>5.9002538966317601</v>
      </c>
      <c r="U240" s="102">
        <v>6.7791283817666432</v>
      </c>
      <c r="V240" s="102">
        <v>4.9340717489742589</v>
      </c>
      <c r="W240" s="102">
        <v>5.6335444209668406</v>
      </c>
      <c r="DA240" s="131" t="s">
        <v>2794</v>
      </c>
    </row>
    <row r="241" spans="1:105" ht="12" customHeight="1" x14ac:dyDescent="0.25">
      <c r="A241" s="103" t="s">
        <v>52</v>
      </c>
      <c r="B241" s="105">
        <v>0</v>
      </c>
      <c r="C241" s="105">
        <v>4.1370163612272615</v>
      </c>
      <c r="D241" s="105">
        <v>4.1464703217399643</v>
      </c>
      <c r="E241" s="105">
        <v>4.1252797185920045</v>
      </c>
      <c r="F241" s="105">
        <v>4.0036212397043709</v>
      </c>
      <c r="G241" s="105">
        <v>3.7973409232942363</v>
      </c>
      <c r="H241" s="105">
        <v>4.0460755118220701</v>
      </c>
      <c r="I241" s="105">
        <v>3.8715012224491612</v>
      </c>
      <c r="J241" s="105">
        <v>3.8759512522005064</v>
      </c>
      <c r="K241" s="105">
        <v>3.9926034540826341</v>
      </c>
      <c r="L241" s="105">
        <v>3.7931062866522804</v>
      </c>
      <c r="M241" s="105">
        <v>3.9527889842286865</v>
      </c>
      <c r="N241" s="105">
        <v>4.3898908282824953</v>
      </c>
      <c r="O241" s="105">
        <v>3.7982310726888846</v>
      </c>
      <c r="P241" s="105">
        <v>3.4051780140579453</v>
      </c>
      <c r="Q241" s="105">
        <v>4.4866701361512664</v>
      </c>
      <c r="R241" s="105">
        <v>4.487549575007665</v>
      </c>
      <c r="S241" s="105">
        <v>3.5207603310051372</v>
      </c>
      <c r="T241" s="105">
        <v>4.1591340249713094</v>
      </c>
      <c r="U241" s="105">
        <v>4.3208383685462497</v>
      </c>
      <c r="V241" s="105">
        <v>3.510275834381019</v>
      </c>
      <c r="W241" s="105">
        <v>3.948486102237629</v>
      </c>
      <c r="DA241" s="132" t="s">
        <v>2795</v>
      </c>
    </row>
    <row r="242" spans="1:105" ht="12" customHeight="1" x14ac:dyDescent="0.25">
      <c r="A242" s="106" t="s">
        <v>122</v>
      </c>
      <c r="B242" s="102">
        <v>13.154526668241264</v>
      </c>
      <c r="C242" s="102">
        <v>12.10892847312914</v>
      </c>
      <c r="D242" s="102">
        <v>12.293589025092279</v>
      </c>
      <c r="E242" s="102">
        <v>12.096792379540823</v>
      </c>
      <c r="F242" s="102">
        <v>12.204552642836791</v>
      </c>
      <c r="G242" s="102">
        <v>11.612855125169931</v>
      </c>
      <c r="H242" s="102">
        <v>10.948148022558703</v>
      </c>
      <c r="I242" s="102">
        <v>10.950340833945004</v>
      </c>
      <c r="J242" s="102">
        <v>11.018598303816441</v>
      </c>
      <c r="K242" s="102">
        <v>10.001166279463936</v>
      </c>
      <c r="L242" s="102">
        <v>9.4928053371804886</v>
      </c>
      <c r="M242" s="102">
        <v>11.260641386194161</v>
      </c>
      <c r="N242" s="102">
        <v>9.5079538419151479</v>
      </c>
      <c r="O242" s="102">
        <v>12.837313885122807</v>
      </c>
      <c r="P242" s="102">
        <v>15.773296681115047</v>
      </c>
      <c r="Q242" s="102">
        <v>9.6187868285277496</v>
      </c>
      <c r="R242" s="102">
        <v>9.6525007386714137</v>
      </c>
      <c r="S242" s="102">
        <v>9.8359690244798852</v>
      </c>
      <c r="T242" s="102">
        <v>10.513299998336441</v>
      </c>
      <c r="U242" s="102">
        <v>10.593039770241086</v>
      </c>
      <c r="V242" s="102">
        <v>9.7582293939070404</v>
      </c>
      <c r="W242" s="102">
        <v>9.5722053720249392</v>
      </c>
      <c r="DA242" s="131" t="s">
        <v>2796</v>
      </c>
    </row>
    <row r="243" spans="1:105" ht="12" customHeight="1" x14ac:dyDescent="0.25">
      <c r="A243" s="107" t="s">
        <v>121</v>
      </c>
      <c r="B243" s="105">
        <v>11.054342304753876</v>
      </c>
      <c r="C243" s="105">
        <v>9.9496654378459848</v>
      </c>
      <c r="D243" s="105">
        <v>10.129211516619065</v>
      </c>
      <c r="E243" s="105">
        <v>9.9960542148768337</v>
      </c>
      <c r="F243" s="105">
        <v>10.161241797970527</v>
      </c>
      <c r="G243" s="105">
        <v>9.7282224798558889</v>
      </c>
      <c r="H243" s="105">
        <v>9.2286465074289943</v>
      </c>
      <c r="I243" s="105">
        <v>9.2928072159924326</v>
      </c>
      <c r="J243" s="105">
        <v>9.3384869165670512</v>
      </c>
      <c r="K243" s="105">
        <v>8.4006338675706225</v>
      </c>
      <c r="L243" s="105">
        <v>7.9342561946846564</v>
      </c>
      <c r="M243" s="105">
        <v>9.5127753977487934</v>
      </c>
      <c r="N243" s="105">
        <v>7.9566630428738714</v>
      </c>
      <c r="O243" s="105">
        <v>11.140903069375874</v>
      </c>
      <c r="P243" s="105">
        <v>14.026300630869878</v>
      </c>
      <c r="Q243" s="105">
        <v>8.1343083523187012</v>
      </c>
      <c r="R243" s="105">
        <v>8.1679677823268673</v>
      </c>
      <c r="S243" s="105">
        <v>8.2979080709220057</v>
      </c>
      <c r="T243" s="105">
        <v>8.9200366091837875</v>
      </c>
      <c r="U243" s="105">
        <v>9.1930729172987675</v>
      </c>
      <c r="V243" s="105">
        <v>8.3530357703565681</v>
      </c>
      <c r="W243" s="105">
        <v>8.4119369935189674</v>
      </c>
      <c r="DA243" s="132" t="s">
        <v>2797</v>
      </c>
    </row>
    <row r="244" spans="1:105" ht="12" customHeight="1" x14ac:dyDescent="0.25">
      <c r="A244" s="108" t="s">
        <v>53</v>
      </c>
      <c r="B244" s="99">
        <v>6.7674640925184768</v>
      </c>
      <c r="C244" s="99">
        <v>5.8507289501645232</v>
      </c>
      <c r="D244" s="99">
        <v>5.9742866908167374</v>
      </c>
      <c r="E244" s="99">
        <v>5.8815640146495536</v>
      </c>
      <c r="F244" s="99">
        <v>6.0415513916084276</v>
      </c>
      <c r="G244" s="99">
        <v>5.7699115824854186</v>
      </c>
      <c r="H244" s="99">
        <v>5.3573328420413073</v>
      </c>
      <c r="I244" s="99">
        <v>5.4567524834039869</v>
      </c>
      <c r="J244" s="99">
        <v>5.4690305762969267</v>
      </c>
      <c r="K244" s="99">
        <v>4.6725182980713091</v>
      </c>
      <c r="L244" s="99">
        <v>4.3029355878773838</v>
      </c>
      <c r="M244" s="99">
        <v>5.4671413244559126</v>
      </c>
      <c r="N244" s="99">
        <v>4.2990826906977002</v>
      </c>
      <c r="O244" s="99">
        <v>6.8930960616300476</v>
      </c>
      <c r="P244" s="99">
        <v>9.2472557339142281</v>
      </c>
      <c r="Q244" s="99">
        <v>4.0788045887600211</v>
      </c>
      <c r="R244" s="99">
        <v>4.0330515950966319</v>
      </c>
      <c r="S244" s="99">
        <v>4.0913654063695084</v>
      </c>
      <c r="T244" s="99">
        <v>4.8989211377957975</v>
      </c>
      <c r="U244" s="99">
        <v>4.9747659821520118</v>
      </c>
      <c r="V244" s="99">
        <v>4.5028197491375153</v>
      </c>
      <c r="W244" s="99">
        <v>4.6952216760947758</v>
      </c>
      <c r="DA244" s="63" t="s">
        <v>2798</v>
      </c>
    </row>
    <row r="245" spans="1:105" ht="12" customHeight="1" x14ac:dyDescent="0.25">
      <c r="A245" s="108" t="s">
        <v>52</v>
      </c>
      <c r="B245" s="99">
        <v>4.2868782122353997</v>
      </c>
      <c r="C245" s="99">
        <v>4.0989364876814616</v>
      </c>
      <c r="D245" s="99">
        <v>4.1549248258023272</v>
      </c>
      <c r="E245" s="99">
        <v>4.1144902002272783</v>
      </c>
      <c r="F245" s="99">
        <v>4.1196904063620989</v>
      </c>
      <c r="G245" s="99">
        <v>3.9583108973704695</v>
      </c>
      <c r="H245" s="99">
        <v>3.8713136653876856</v>
      </c>
      <c r="I245" s="99">
        <v>3.8360547325884458</v>
      </c>
      <c r="J245" s="99">
        <v>3.8694563402701259</v>
      </c>
      <c r="K245" s="99">
        <v>3.7281155694993147</v>
      </c>
      <c r="L245" s="99">
        <v>3.6313206068072725</v>
      </c>
      <c r="M245" s="99">
        <v>4.0456340732928826</v>
      </c>
      <c r="N245" s="99">
        <v>3.6575803521761725</v>
      </c>
      <c r="O245" s="99">
        <v>4.2478070077458234</v>
      </c>
      <c r="P245" s="99">
        <v>4.7790448969556483</v>
      </c>
      <c r="Q245" s="99">
        <v>4.0555037635586801</v>
      </c>
      <c r="R245" s="99">
        <v>4.1349161872302336</v>
      </c>
      <c r="S245" s="99">
        <v>4.2065426645524981</v>
      </c>
      <c r="T245" s="99">
        <v>4.0211154713879882</v>
      </c>
      <c r="U245" s="99">
        <v>4.2183069351467557</v>
      </c>
      <c r="V245" s="99">
        <v>3.850216021219051</v>
      </c>
      <c r="W245" s="99">
        <v>3.7167153174241934</v>
      </c>
      <c r="DA245" s="63" t="s">
        <v>2799</v>
      </c>
    </row>
    <row r="246" spans="1:105" ht="12" customHeight="1" x14ac:dyDescent="0.25">
      <c r="A246" s="121" t="s">
        <v>54</v>
      </c>
      <c r="B246" s="123">
        <v>6.4712624844364637</v>
      </c>
      <c r="C246" s="123">
        <v>6.6238817807213151</v>
      </c>
      <c r="D246" s="123">
        <v>5.5975465998097649</v>
      </c>
      <c r="E246" s="123">
        <v>5.0818903774848527</v>
      </c>
      <c r="F246" s="123">
        <v>5.6118544696128803</v>
      </c>
      <c r="G246" s="123">
        <v>5.895318127962426</v>
      </c>
      <c r="H246" s="123">
        <v>5.8616216228892739</v>
      </c>
      <c r="I246" s="123">
        <v>5.1456787410633975</v>
      </c>
      <c r="J246" s="123">
        <v>5.4484169163306673</v>
      </c>
      <c r="K246" s="123">
        <v>6.0978648676050948</v>
      </c>
      <c r="L246" s="123">
        <v>5.2596278292047867</v>
      </c>
      <c r="M246" s="123">
        <v>6.1745852643371988</v>
      </c>
      <c r="N246" s="123">
        <v>6.1117378472469808</v>
      </c>
      <c r="O246" s="123">
        <v>6.2882875176889446</v>
      </c>
      <c r="P246" s="123">
        <v>6.6260374222610894</v>
      </c>
      <c r="Q246" s="123">
        <v>4.5943762778820618</v>
      </c>
      <c r="R246" s="123">
        <v>4.6527647053013652</v>
      </c>
      <c r="S246" s="123">
        <v>4.0352377930696548</v>
      </c>
      <c r="T246" s="123">
        <v>4.6695448782541513</v>
      </c>
      <c r="U246" s="123">
        <v>5.0842580616799253</v>
      </c>
      <c r="V246" s="123">
        <v>3.0820624830770025</v>
      </c>
      <c r="W246" s="123">
        <v>2.480438122031114</v>
      </c>
      <c r="DA246" s="130" t="s">
        <v>2800</v>
      </c>
    </row>
    <row r="247" spans="1:105" ht="12" customHeight="1" x14ac:dyDescent="0.25">
      <c r="A247" s="97" t="s">
        <v>50</v>
      </c>
      <c r="B247" s="99">
        <v>7.0306975618746508</v>
      </c>
      <c r="C247" s="99">
        <v>8.9724287427046363</v>
      </c>
      <c r="D247" s="99">
        <v>5.1775278727073486</v>
      </c>
      <c r="E247" s="99">
        <v>3.2930666929154682</v>
      </c>
      <c r="F247" s="99">
        <v>6.2680341617583917</v>
      </c>
      <c r="G247" s="99">
        <v>8.3355073237095159</v>
      </c>
      <c r="H247" s="99">
        <v>8.848180335322418</v>
      </c>
      <c r="I247" s="99">
        <v>3.823541590685029</v>
      </c>
      <c r="J247" s="99">
        <v>4.2281982398198794</v>
      </c>
      <c r="K247" s="99">
        <v>9.6804603775380791</v>
      </c>
      <c r="L247" s="99">
        <v>8.4377117420798822</v>
      </c>
      <c r="M247" s="99">
        <v>5.6060378917566211</v>
      </c>
      <c r="N247" s="99">
        <v>4.4571904056366023</v>
      </c>
      <c r="O247" s="99">
        <v>6.3950742121797388</v>
      </c>
      <c r="P247" s="99">
        <v>7.7240608896542584</v>
      </c>
      <c r="Q247" s="99">
        <v>6.2779809631671819</v>
      </c>
      <c r="R247" s="99">
        <v>6.2213323871132706</v>
      </c>
      <c r="S247" s="99">
        <v>4.7713036414005856</v>
      </c>
      <c r="T247" s="99">
        <v>5.2687398876383487</v>
      </c>
      <c r="U247" s="99">
        <v>6.5027433232619698</v>
      </c>
      <c r="V247" s="99">
        <v>5.1080883220926374</v>
      </c>
      <c r="W247" s="99">
        <v>2.6333469637663631</v>
      </c>
      <c r="DA247" s="63" t="s">
        <v>2801</v>
      </c>
    </row>
    <row r="248" spans="1:105" ht="12" customHeight="1" x14ac:dyDescent="0.25">
      <c r="A248" s="109" t="s">
        <v>120</v>
      </c>
      <c r="B248" s="110">
        <v>6.1008108260691154</v>
      </c>
      <c r="C248" s="110">
        <v>5.3950384890409078</v>
      </c>
      <c r="D248" s="110">
        <v>5.7180585113555198</v>
      </c>
      <c r="E248" s="110">
        <v>5.4399741866407902</v>
      </c>
      <c r="F248" s="110">
        <v>5.4755447391033609</v>
      </c>
      <c r="G248" s="110">
        <v>5.301626737276302</v>
      </c>
      <c r="H248" s="110">
        <v>5.1852279085753059</v>
      </c>
      <c r="I248" s="110">
        <v>5.3713332958877213</v>
      </c>
      <c r="J248" s="110">
        <v>5.6478868380476195</v>
      </c>
      <c r="K248" s="110">
        <v>5.4013412390327833</v>
      </c>
      <c r="L248" s="110">
        <v>4.6597256483064138</v>
      </c>
      <c r="M248" s="110">
        <v>6.2445763509447634</v>
      </c>
      <c r="N248" s="110">
        <v>6.2240752045923005</v>
      </c>
      <c r="O248" s="110">
        <v>6.2828511900595743</v>
      </c>
      <c r="P248" s="110">
        <v>6.5716931762758453</v>
      </c>
      <c r="Q248" s="110">
        <v>4.5092380568001653</v>
      </c>
      <c r="R248" s="110">
        <v>4.5704004426766316</v>
      </c>
      <c r="S248" s="110">
        <v>3.9945862083342356</v>
      </c>
      <c r="T248" s="110">
        <v>4.6306266143406321</v>
      </c>
      <c r="U248" s="110">
        <v>4.9756290317426046</v>
      </c>
      <c r="V248" s="110">
        <v>2.9100808796944895</v>
      </c>
      <c r="W248" s="110">
        <v>2.4704706963916987</v>
      </c>
      <c r="DA248" s="60" t="s">
        <v>2802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115.11541675300872</v>
      </c>
      <c r="C250" s="118">
        <f t="shared" si="115"/>
        <v>123.84500791186537</v>
      </c>
      <c r="D250" s="118">
        <f t="shared" si="115"/>
        <v>116.99017831594188</v>
      </c>
      <c r="E250" s="118">
        <f t="shared" si="115"/>
        <v>122.20215374631027</v>
      </c>
      <c r="F250" s="118">
        <f t="shared" si="115"/>
        <v>130.00659858676903</v>
      </c>
      <c r="G250" s="118">
        <f t="shared" si="115"/>
        <v>126.14163105493215</v>
      </c>
      <c r="H250" s="118">
        <f t="shared" si="115"/>
        <v>126.04728293288171</v>
      </c>
      <c r="I250" s="118">
        <f t="shared" si="115"/>
        <v>121.23911771700361</v>
      </c>
      <c r="J250" s="118">
        <f t="shared" si="115"/>
        <v>124.48976927160948</v>
      </c>
      <c r="K250" s="118">
        <f t="shared" si="115"/>
        <v>128.76204542974827</v>
      </c>
      <c r="L250" s="118">
        <f t="shared" si="115"/>
        <v>117.7979293532651</v>
      </c>
      <c r="M250" s="118">
        <f t="shared" si="115"/>
        <v>110.84049952670605</v>
      </c>
      <c r="N250" s="118">
        <f t="shared" si="115"/>
        <v>122.98338453462321</v>
      </c>
      <c r="O250" s="118">
        <f t="shared" si="115"/>
        <v>119.79830143558368</v>
      </c>
      <c r="P250" s="118">
        <f t="shared" si="115"/>
        <v>104.95968377707896</v>
      </c>
      <c r="Q250" s="118">
        <f t="shared" si="115"/>
        <v>117.88140648575155</v>
      </c>
      <c r="R250" s="118">
        <f t="shared" ref="R250:V250" si="116">R251+R254+R256+R265</f>
        <v>120.39733310769162</v>
      </c>
      <c r="S250" s="118">
        <f t="shared" si="116"/>
        <v>113.23458485101744</v>
      </c>
      <c r="T250" s="118">
        <f t="shared" si="116"/>
        <v>110.50263826016462</v>
      </c>
      <c r="U250" s="118">
        <f t="shared" si="116"/>
        <v>93.275993164146854</v>
      </c>
      <c r="V250" s="118">
        <f t="shared" si="116"/>
        <v>105.43758659245566</v>
      </c>
      <c r="W250" s="118">
        <f t="shared" ref="W250" si="117">W251+W254+W256+W265</f>
        <v>101.99738370514427</v>
      </c>
      <c r="DA250" s="129" t="s">
        <v>2953</v>
      </c>
    </row>
    <row r="251" spans="1:105" ht="12" customHeight="1" x14ac:dyDescent="0.25">
      <c r="A251" s="121" t="s">
        <v>57</v>
      </c>
      <c r="B251" s="123">
        <f t="shared" ref="B251:Q251" si="118">SUM(B252:B253)</f>
        <v>101.58525032005839</v>
      </c>
      <c r="C251" s="123">
        <f t="shared" si="118"/>
        <v>110.49129821911771</v>
      </c>
      <c r="D251" s="123">
        <f t="shared" si="118"/>
        <v>103.93517687542467</v>
      </c>
      <c r="E251" s="123">
        <f t="shared" si="118"/>
        <v>108.68098895029662</v>
      </c>
      <c r="F251" s="123">
        <f t="shared" si="118"/>
        <v>117.08893743925235</v>
      </c>
      <c r="G251" s="123">
        <f t="shared" si="118"/>
        <v>113.34092839573526</v>
      </c>
      <c r="H251" s="123">
        <f t="shared" si="118"/>
        <v>112.44582114291359</v>
      </c>
      <c r="I251" s="123">
        <f t="shared" si="118"/>
        <v>108.73386610691784</v>
      </c>
      <c r="J251" s="123">
        <f t="shared" si="118"/>
        <v>111.66151066462348</v>
      </c>
      <c r="K251" s="123">
        <f t="shared" si="118"/>
        <v>115.74245449859112</v>
      </c>
      <c r="L251" s="123">
        <f t="shared" si="118"/>
        <v>105.19162608552512</v>
      </c>
      <c r="M251" s="123">
        <f t="shared" si="118"/>
        <v>96.762890512523683</v>
      </c>
      <c r="N251" s="123">
        <f t="shared" si="118"/>
        <v>108.5959338098281</v>
      </c>
      <c r="O251" s="123">
        <f t="shared" si="118"/>
        <v>104.49369932138177</v>
      </c>
      <c r="P251" s="123">
        <f t="shared" si="118"/>
        <v>88.822282479132696</v>
      </c>
      <c r="Q251" s="123">
        <f t="shared" si="118"/>
        <v>104.20329720463899</v>
      </c>
      <c r="R251" s="123">
        <f t="shared" ref="R251:V251" si="119">SUM(R252:R253)</f>
        <v>106.64733021809036</v>
      </c>
      <c r="S251" s="123">
        <f t="shared" si="119"/>
        <v>101.68357025761104</v>
      </c>
      <c r="T251" s="123">
        <f t="shared" si="119"/>
        <v>96.814978324283857</v>
      </c>
      <c r="U251" s="123">
        <f t="shared" si="119"/>
        <v>78.434233531035616</v>
      </c>
      <c r="V251" s="123">
        <f t="shared" si="119"/>
        <v>93.631490713633156</v>
      </c>
      <c r="W251" s="123">
        <f t="shared" ref="W251" si="120">SUM(W252:W253)</f>
        <v>89.624108662112732</v>
      </c>
      <c r="DA251" s="130" t="s">
        <v>2954</v>
      </c>
    </row>
    <row r="252" spans="1:105" ht="12" customHeight="1" x14ac:dyDescent="0.25">
      <c r="A252" s="97" t="s">
        <v>216</v>
      </c>
      <c r="B252" s="99">
        <v>99.107561287861841</v>
      </c>
      <c r="C252" s="99">
        <v>107.85028476209244</v>
      </c>
      <c r="D252" s="99">
        <v>101.49823095302217</v>
      </c>
      <c r="E252" s="99">
        <v>106.24135902013727</v>
      </c>
      <c r="F252" s="99">
        <v>114.42735364161248</v>
      </c>
      <c r="G252" s="99">
        <v>110.81578307295624</v>
      </c>
      <c r="H252" s="99">
        <v>110.02547760219727</v>
      </c>
      <c r="I252" s="99">
        <v>106.37475509170548</v>
      </c>
      <c r="J252" s="99">
        <v>109.26105132520433</v>
      </c>
      <c r="K252" s="99">
        <v>113.29935374373019</v>
      </c>
      <c r="L252" s="99">
        <v>103.01457869626951</v>
      </c>
      <c r="M252" s="99">
        <v>94.774328666177269</v>
      </c>
      <c r="N252" s="99">
        <v>106.42442722423301</v>
      </c>
      <c r="O252" s="99">
        <v>102.40734482363702</v>
      </c>
      <c r="P252" s="99">
        <v>87.045774521003892</v>
      </c>
      <c r="Q252" s="99">
        <v>102.16378970905167</v>
      </c>
      <c r="R252" s="99">
        <v>104.57221692363201</v>
      </c>
      <c r="S252" s="99">
        <v>99.736093122571006</v>
      </c>
      <c r="T252" s="99">
        <v>94.94848208406458</v>
      </c>
      <c r="U252" s="99">
        <v>76.906021274489078</v>
      </c>
      <c r="V252" s="99">
        <v>91.843333037372389</v>
      </c>
      <c r="W252" s="99">
        <v>87.920313214275794</v>
      </c>
      <c r="DA252" s="63" t="s">
        <v>2955</v>
      </c>
    </row>
    <row r="253" spans="1:105" ht="12" customHeight="1" x14ac:dyDescent="0.25">
      <c r="A253" s="97" t="s">
        <v>53</v>
      </c>
      <c r="B253" s="99">
        <v>2.477689032196547</v>
      </c>
      <c r="C253" s="99">
        <v>2.6410134570252617</v>
      </c>
      <c r="D253" s="99">
        <v>2.436945922402507</v>
      </c>
      <c r="E253" s="99">
        <v>2.439629930159358</v>
      </c>
      <c r="F253" s="99">
        <v>2.6615837976398642</v>
      </c>
      <c r="G253" s="99">
        <v>2.5251453227790246</v>
      </c>
      <c r="H253" s="99">
        <v>2.4203435407163116</v>
      </c>
      <c r="I253" s="99">
        <v>2.359111015212358</v>
      </c>
      <c r="J253" s="99">
        <v>2.4004593394191436</v>
      </c>
      <c r="K253" s="99">
        <v>2.4431007548609158</v>
      </c>
      <c r="L253" s="99">
        <v>2.1770473892556024</v>
      </c>
      <c r="M253" s="99">
        <v>1.9885618463464123</v>
      </c>
      <c r="N253" s="99">
        <v>2.1715065855950884</v>
      </c>
      <c r="O253" s="99">
        <v>2.0863544977447526</v>
      </c>
      <c r="P253" s="99">
        <v>1.7765079581287988</v>
      </c>
      <c r="Q253" s="99">
        <v>2.0395074955873222</v>
      </c>
      <c r="R253" s="99">
        <v>2.0751132944583484</v>
      </c>
      <c r="S253" s="99">
        <v>1.9474771350400262</v>
      </c>
      <c r="T253" s="99">
        <v>1.8664962402192713</v>
      </c>
      <c r="U253" s="99">
        <v>1.5282122565465348</v>
      </c>
      <c r="V253" s="99">
        <v>1.7881576762607656</v>
      </c>
      <c r="W253" s="99">
        <v>1.7037954478369388</v>
      </c>
      <c r="DA253" s="63" t="s">
        <v>2956</v>
      </c>
    </row>
    <row r="254" spans="1:105" ht="12" customHeight="1" x14ac:dyDescent="0.25">
      <c r="A254" s="121" t="s">
        <v>92</v>
      </c>
      <c r="B254" s="123">
        <f t="shared" ref="B254:W254" si="121">B255</f>
        <v>0.49965965899349424</v>
      </c>
      <c r="C254" s="123">
        <f t="shared" si="121"/>
        <v>0.54371743925144045</v>
      </c>
      <c r="D254" s="123">
        <f t="shared" si="121"/>
        <v>0.63801284229100697</v>
      </c>
      <c r="E254" s="123">
        <f t="shared" si="121"/>
        <v>1.4680798389921865</v>
      </c>
      <c r="F254" s="123">
        <f t="shared" si="121"/>
        <v>0.60170281486110011</v>
      </c>
      <c r="G254" s="123">
        <f t="shared" si="121"/>
        <v>0.75041746485549021</v>
      </c>
      <c r="H254" s="123">
        <f t="shared" si="121"/>
        <v>1.4241076230491112</v>
      </c>
      <c r="I254" s="123">
        <f t="shared" si="121"/>
        <v>0.87089244359774987</v>
      </c>
      <c r="J254" s="123">
        <f t="shared" si="121"/>
        <v>0.92668874317577821</v>
      </c>
      <c r="K254" s="123">
        <f t="shared" si="121"/>
        <v>1.0260113106598774</v>
      </c>
      <c r="L254" s="123">
        <f t="shared" si="121"/>
        <v>1.3297767823056679</v>
      </c>
      <c r="M254" s="123">
        <f t="shared" si="121"/>
        <v>1.3984957923464636</v>
      </c>
      <c r="N254" s="123">
        <f t="shared" si="121"/>
        <v>1.5784732688673018</v>
      </c>
      <c r="O254" s="123">
        <f t="shared" si="121"/>
        <v>1.7608926529338929</v>
      </c>
      <c r="P254" s="123">
        <f t="shared" si="121"/>
        <v>1.8770551923633758</v>
      </c>
      <c r="Q254" s="123">
        <f t="shared" si="121"/>
        <v>2.0176556607746021</v>
      </c>
      <c r="R254" s="123">
        <f t="shared" si="121"/>
        <v>2.0154813760971848</v>
      </c>
      <c r="S254" s="123">
        <f t="shared" si="121"/>
        <v>1.827493855146167</v>
      </c>
      <c r="T254" s="123">
        <f t="shared" si="121"/>
        <v>2.0864255539321208</v>
      </c>
      <c r="U254" s="123">
        <f t="shared" si="121"/>
        <v>2.2224839901209559</v>
      </c>
      <c r="V254" s="123">
        <f t="shared" si="121"/>
        <v>2.3505404922088267</v>
      </c>
      <c r="W254" s="123">
        <f t="shared" si="121"/>
        <v>2.4508110632838211</v>
      </c>
      <c r="DA254" s="130" t="s">
        <v>2957</v>
      </c>
    </row>
    <row r="255" spans="1:105" ht="12" customHeight="1" x14ac:dyDescent="0.25">
      <c r="A255" s="97" t="s">
        <v>53</v>
      </c>
      <c r="B255" s="99">
        <f>RES_hhdet_tess!B48</f>
        <v>0.49965965899349424</v>
      </c>
      <c r="C255" s="99">
        <f>RES_hhdet_tess!C48</f>
        <v>0.54371743925144045</v>
      </c>
      <c r="D255" s="99">
        <f>RES_hhdet_tess!D48</f>
        <v>0.63801284229100697</v>
      </c>
      <c r="E255" s="99">
        <f>RES_hhdet_tess!E48</f>
        <v>1.4680798389921865</v>
      </c>
      <c r="F255" s="99">
        <f>RES_hhdet_tess!F48</f>
        <v>0.60170281486110011</v>
      </c>
      <c r="G255" s="99">
        <f>RES_hhdet_tess!G48</f>
        <v>0.75041746485549021</v>
      </c>
      <c r="H255" s="99">
        <f>RES_hhdet_tess!H48</f>
        <v>1.4241076230491112</v>
      </c>
      <c r="I255" s="99">
        <f>RES_hhdet_tess!I48</f>
        <v>0.87089244359774987</v>
      </c>
      <c r="J255" s="99">
        <f>RES_hhdet_tess!J48</f>
        <v>0.92668874317577821</v>
      </c>
      <c r="K255" s="99">
        <f>RES_hhdet_tess!K48</f>
        <v>1.0260113106598774</v>
      </c>
      <c r="L255" s="99">
        <f>RES_hhdet_tess!L48</f>
        <v>1.3297767823056679</v>
      </c>
      <c r="M255" s="99">
        <f>RES_hhdet_tess!M48</f>
        <v>1.3984957923464636</v>
      </c>
      <c r="N255" s="99">
        <f>RES_hhdet_tess!N48</f>
        <v>1.5784732688673018</v>
      </c>
      <c r="O255" s="99">
        <f>RES_hhdet_tess!O48</f>
        <v>1.7608926529338929</v>
      </c>
      <c r="P255" s="99">
        <f>RES_hhdet_tess!P48</f>
        <v>1.8770551923633758</v>
      </c>
      <c r="Q255" s="99">
        <f>RES_hhdet_tess!Q48</f>
        <v>2.0176556607746021</v>
      </c>
      <c r="R255" s="99">
        <f>RES_hhdet_tess!R48</f>
        <v>2.0154813760971848</v>
      </c>
      <c r="S255" s="99">
        <f>RES_hhdet_tess!S48</f>
        <v>1.827493855146167</v>
      </c>
      <c r="T255" s="99">
        <f>RES_hhdet_tess!T48</f>
        <v>2.0864255539321208</v>
      </c>
      <c r="U255" s="99">
        <f>RES_hhdet_tess!U48</f>
        <v>2.2224839901209559</v>
      </c>
      <c r="V255" s="99">
        <f>RES_hhdet_tess!V48</f>
        <v>2.3505404922088267</v>
      </c>
      <c r="W255" s="99">
        <f>RES_hhdet_tess!W48</f>
        <v>2.4508110632838211</v>
      </c>
      <c r="DA255" s="63" t="s">
        <v>2958</v>
      </c>
    </row>
    <row r="256" spans="1:105" ht="12" customHeight="1" x14ac:dyDescent="0.25">
      <c r="A256" s="121" t="s">
        <v>55</v>
      </c>
      <c r="B256" s="123">
        <v>8.5218460354124517</v>
      </c>
      <c r="C256" s="123">
        <v>8.2135251724321012</v>
      </c>
      <c r="D256" s="123">
        <v>8.3029968234807239</v>
      </c>
      <c r="E256" s="123">
        <v>8.2312974595539039</v>
      </c>
      <c r="F256" s="123">
        <v>8.1575958328895588</v>
      </c>
      <c r="G256" s="123">
        <v>7.7440891475091052</v>
      </c>
      <c r="H256" s="123">
        <v>7.8800887677184237</v>
      </c>
      <c r="I256" s="123">
        <v>7.7169637236462867</v>
      </c>
      <c r="J256" s="123">
        <v>7.7487004884877599</v>
      </c>
      <c r="K256" s="123">
        <v>7.4822881133646622</v>
      </c>
      <c r="L256" s="123">
        <v>7.3755963355325669</v>
      </c>
      <c r="M256" s="123">
        <v>7.9336857122613686</v>
      </c>
      <c r="N256" s="123">
        <v>8.0429021680940433</v>
      </c>
      <c r="O256" s="123">
        <v>8.6258282098365182</v>
      </c>
      <c r="P256" s="123">
        <v>9.0676530140114426</v>
      </c>
      <c r="Q256" s="123">
        <v>8.0537489664401267</v>
      </c>
      <c r="R256" s="123">
        <v>8.0632358404656728</v>
      </c>
      <c r="S256" s="123">
        <v>6.5153160522602498</v>
      </c>
      <c r="T256" s="123">
        <v>7.855448972767074</v>
      </c>
      <c r="U256" s="123">
        <v>8.5060366046167921</v>
      </c>
      <c r="V256" s="123">
        <v>6.9449678642534041</v>
      </c>
      <c r="W256" s="123">
        <v>7.8339990913277431</v>
      </c>
      <c r="DA256" s="130" t="s">
        <v>2959</v>
      </c>
    </row>
    <row r="257" spans="1:105" ht="12" customHeight="1" x14ac:dyDescent="0.25">
      <c r="A257" s="97" t="s">
        <v>138</v>
      </c>
      <c r="B257" s="99">
        <v>8.362417302114002</v>
      </c>
      <c r="C257" s="99">
        <v>8.2379628661031425</v>
      </c>
      <c r="D257" s="99">
        <v>8.2978073061069182</v>
      </c>
      <c r="E257" s="99">
        <v>8.2383047390864181</v>
      </c>
      <c r="F257" s="99">
        <v>8.0949783602456389</v>
      </c>
      <c r="G257" s="99">
        <v>7.6693353508470556</v>
      </c>
      <c r="H257" s="99">
        <v>7.9591835119754464</v>
      </c>
      <c r="I257" s="99">
        <v>7.7326411045835286</v>
      </c>
      <c r="J257" s="99">
        <v>7.7582376475940995</v>
      </c>
      <c r="K257" s="99">
        <v>7.5660427367082788</v>
      </c>
      <c r="L257" s="99">
        <v>7.4887131692576157</v>
      </c>
      <c r="M257" s="99">
        <v>7.9365203605844403</v>
      </c>
      <c r="N257" s="99">
        <v>8.3165382691987855</v>
      </c>
      <c r="O257" s="99">
        <v>8.4642830601803052</v>
      </c>
      <c r="P257" s="99">
        <v>8.3165745970296978</v>
      </c>
      <c r="Q257" s="99">
        <v>8.3272366711622485</v>
      </c>
      <c r="R257" s="99">
        <v>8.2935296991984853</v>
      </c>
      <c r="S257" s="99">
        <v>6.358644876544588</v>
      </c>
      <c r="T257" s="99">
        <v>7.8976916321188817</v>
      </c>
      <c r="U257" s="99">
        <v>8.6372591181876697</v>
      </c>
      <c r="V257" s="99">
        <v>6.8362127219209654</v>
      </c>
      <c r="W257" s="99">
        <v>7.9302018720702705</v>
      </c>
      <c r="DA257" s="63" t="s">
        <v>2960</v>
      </c>
    </row>
    <row r="258" spans="1:105" ht="12" customHeight="1" x14ac:dyDescent="0.25">
      <c r="A258" s="97" t="s">
        <v>137</v>
      </c>
      <c r="B258" s="99">
        <v>0</v>
      </c>
      <c r="C258" s="99">
        <v>8.2360999864231079</v>
      </c>
      <c r="D258" s="99">
        <v>8.2945571684113162</v>
      </c>
      <c r="E258" s="99">
        <v>8.2343225159457916</v>
      </c>
      <c r="F258" s="99">
        <v>8.090679109876401</v>
      </c>
      <c r="G258" s="99">
        <v>7.6643847705089563</v>
      </c>
      <c r="H258" s="99">
        <v>7.952058320889722</v>
      </c>
      <c r="I258" s="99">
        <v>7.7239345851786645</v>
      </c>
      <c r="J258" s="99">
        <v>7.7488689034038334</v>
      </c>
      <c r="K258" s="99">
        <v>7.5567996835621436</v>
      </c>
      <c r="L258" s="99">
        <v>7.4808855155315204</v>
      </c>
      <c r="M258" s="99">
        <v>7.9300018119303317</v>
      </c>
      <c r="N258" s="99">
        <v>8.303145277252403</v>
      </c>
      <c r="O258" s="99">
        <v>8.4532096699129671</v>
      </c>
      <c r="P258" s="99">
        <v>8.3069311375146473</v>
      </c>
      <c r="Q258" s="99">
        <v>8.3172169715911117</v>
      </c>
      <c r="R258" s="99">
        <v>8.2787723161160667</v>
      </c>
      <c r="S258" s="99">
        <v>6.3518794359540971</v>
      </c>
      <c r="T258" s="99">
        <v>7.8957457630202121</v>
      </c>
      <c r="U258" s="99">
        <v>8.6421816314178326</v>
      </c>
      <c r="V258" s="99">
        <v>6.829473290149159</v>
      </c>
      <c r="W258" s="99">
        <v>7.9172705574157192</v>
      </c>
      <c r="DA258" s="63" t="s">
        <v>2961</v>
      </c>
    </row>
    <row r="259" spans="1:105" ht="12" customHeight="1" x14ac:dyDescent="0.25">
      <c r="A259" s="100" t="s">
        <v>216</v>
      </c>
      <c r="B259" s="102">
        <v>0</v>
      </c>
      <c r="C259" s="102">
        <v>4.0990836251958438</v>
      </c>
      <c r="D259" s="102">
        <v>4.1480868466713527</v>
      </c>
      <c r="E259" s="102">
        <v>4.1090427973537853</v>
      </c>
      <c r="F259" s="102">
        <v>4.087057870172031</v>
      </c>
      <c r="G259" s="102">
        <v>3.8670438472147204</v>
      </c>
      <c r="H259" s="102">
        <v>3.9059828090676509</v>
      </c>
      <c r="I259" s="102">
        <v>3.8524333627295038</v>
      </c>
      <c r="J259" s="102">
        <v>3.8729176512033257</v>
      </c>
      <c r="K259" s="102">
        <v>3.5641962294795086</v>
      </c>
      <c r="L259" s="102">
        <v>3.6877792288792404</v>
      </c>
      <c r="M259" s="102">
        <v>3.9772128277016439</v>
      </c>
      <c r="N259" s="102">
        <v>3.913254448969909</v>
      </c>
      <c r="O259" s="102">
        <v>4.6549785972240816</v>
      </c>
      <c r="P259" s="102">
        <v>4.9017531234567011</v>
      </c>
      <c r="Q259" s="102">
        <v>3.830546835439844</v>
      </c>
      <c r="R259" s="102">
        <v>3.7912227411084025</v>
      </c>
      <c r="S259" s="102">
        <v>2.8311191049489595</v>
      </c>
      <c r="T259" s="102">
        <v>3.7366117380489028</v>
      </c>
      <c r="U259" s="102">
        <v>4.3213432628715855</v>
      </c>
      <c r="V259" s="102">
        <v>3.3191974557681396</v>
      </c>
      <c r="W259" s="102">
        <v>3.9687844551780893</v>
      </c>
      <c r="DA259" s="131" t="s">
        <v>2962</v>
      </c>
    </row>
    <row r="260" spans="1:105" ht="12" customHeight="1" x14ac:dyDescent="0.25">
      <c r="A260" s="103" t="s">
        <v>52</v>
      </c>
      <c r="B260" s="105">
        <v>0</v>
      </c>
      <c r="C260" s="105">
        <v>4.1370163612272615</v>
      </c>
      <c r="D260" s="105">
        <v>4.1464703217399643</v>
      </c>
      <c r="E260" s="105">
        <v>4.1252797185920045</v>
      </c>
      <c r="F260" s="105">
        <v>4.0036212397043709</v>
      </c>
      <c r="G260" s="105">
        <v>3.7973409232942363</v>
      </c>
      <c r="H260" s="105">
        <v>4.0460755118220701</v>
      </c>
      <c r="I260" s="105">
        <v>3.8715012224491612</v>
      </c>
      <c r="J260" s="105">
        <v>3.8759512522005064</v>
      </c>
      <c r="K260" s="105">
        <v>3.9926034540826341</v>
      </c>
      <c r="L260" s="105">
        <v>3.7931062866522804</v>
      </c>
      <c r="M260" s="105">
        <v>3.9527889842286865</v>
      </c>
      <c r="N260" s="105">
        <v>4.3898908282824953</v>
      </c>
      <c r="O260" s="105">
        <v>3.7982310726888846</v>
      </c>
      <c r="P260" s="105">
        <v>3.4051780140579453</v>
      </c>
      <c r="Q260" s="105">
        <v>4.4866701361512664</v>
      </c>
      <c r="R260" s="105">
        <v>4.487549575007665</v>
      </c>
      <c r="S260" s="105">
        <v>3.5207603310051372</v>
      </c>
      <c r="T260" s="105">
        <v>4.1591340249713094</v>
      </c>
      <c r="U260" s="105">
        <v>4.3208383685462497</v>
      </c>
      <c r="V260" s="105">
        <v>3.510275834381019</v>
      </c>
      <c r="W260" s="105">
        <v>3.948486102237629</v>
      </c>
      <c r="DA260" s="132" t="s">
        <v>2963</v>
      </c>
    </row>
    <row r="261" spans="1:105" ht="12" customHeight="1" x14ac:dyDescent="0.25">
      <c r="A261" s="106" t="s">
        <v>122</v>
      </c>
      <c r="B261" s="102">
        <v>8.8290748834524209</v>
      </c>
      <c r="C261" s="102">
        <v>8.1643571188343191</v>
      </c>
      <c r="D261" s="102">
        <v>8.3146633784522574</v>
      </c>
      <c r="E261" s="102">
        <v>8.2138948386599591</v>
      </c>
      <c r="F261" s="102">
        <v>8.334316172639582</v>
      </c>
      <c r="G261" s="102">
        <v>7.988213437670721</v>
      </c>
      <c r="H261" s="102">
        <v>7.6192952669174216</v>
      </c>
      <c r="I261" s="102">
        <v>7.6546435032786091</v>
      </c>
      <c r="J261" s="102">
        <v>7.7062537521414276</v>
      </c>
      <c r="K261" s="102">
        <v>7.0036820143271745</v>
      </c>
      <c r="L261" s="102">
        <v>6.6497674124764918</v>
      </c>
      <c r="M261" s="102">
        <v>7.9195073738581714</v>
      </c>
      <c r="N261" s="102">
        <v>6.7422011101525117</v>
      </c>
      <c r="O261" s="102">
        <v>9.2172944679333089</v>
      </c>
      <c r="P261" s="102">
        <v>11.46768076748454</v>
      </c>
      <c r="Q261" s="102">
        <v>7.0075109294966902</v>
      </c>
      <c r="R261" s="102">
        <v>7.0459791526819151</v>
      </c>
      <c r="S261" s="102">
        <v>7.1821234498828739</v>
      </c>
      <c r="T261" s="102">
        <v>7.6852407496495996</v>
      </c>
      <c r="U261" s="102">
        <v>7.9498917055179295</v>
      </c>
      <c r="V261" s="102">
        <v>7.4206982556383183</v>
      </c>
      <c r="W261" s="102">
        <v>7.4677471180361721</v>
      </c>
      <c r="DA261" s="131" t="s">
        <v>2964</v>
      </c>
    </row>
    <row r="262" spans="1:105" ht="12" customHeight="1" x14ac:dyDescent="0.25">
      <c r="A262" s="107" t="s">
        <v>121</v>
      </c>
      <c r="B262" s="105">
        <v>8.8290748834524209</v>
      </c>
      <c r="C262" s="105">
        <v>8.1619822109424049</v>
      </c>
      <c r="D262" s="105">
        <v>8.3109969402441308</v>
      </c>
      <c r="E262" s="105">
        <v>8.2101181175702607</v>
      </c>
      <c r="F262" s="105">
        <v>8.3305075571804412</v>
      </c>
      <c r="G262" s="105">
        <v>7.9845792695729045</v>
      </c>
      <c r="H262" s="105">
        <v>7.6166482616140128</v>
      </c>
      <c r="I262" s="105">
        <v>7.6538116223799424</v>
      </c>
      <c r="J262" s="105">
        <v>7.7029847990137394</v>
      </c>
      <c r="K262" s="105">
        <v>7.006685838666451</v>
      </c>
      <c r="L262" s="105">
        <v>6.6520113001031413</v>
      </c>
      <c r="M262" s="105">
        <v>7.9098864025286719</v>
      </c>
      <c r="N262" s="105">
        <v>6.7246207205535065</v>
      </c>
      <c r="O262" s="105">
        <v>9.2044497207075224</v>
      </c>
      <c r="P262" s="105">
        <v>11.472284865381033</v>
      </c>
      <c r="Q262" s="105">
        <v>7.0173117618782346</v>
      </c>
      <c r="R262" s="105">
        <v>7.0691583507041971</v>
      </c>
      <c r="S262" s="105">
        <v>7.2023025471241624</v>
      </c>
      <c r="T262" s="105">
        <v>7.6684279282988479</v>
      </c>
      <c r="U262" s="105">
        <v>7.9443423591709754</v>
      </c>
      <c r="V262" s="105">
        <v>7.3535540871278879</v>
      </c>
      <c r="W262" s="105">
        <v>7.4189268823660814</v>
      </c>
      <c r="DA262" s="132" t="s">
        <v>2965</v>
      </c>
    </row>
    <row r="263" spans="1:105" ht="12" customHeight="1" x14ac:dyDescent="0.25">
      <c r="A263" s="108" t="s">
        <v>53</v>
      </c>
      <c r="B263" s="99">
        <v>4.5421966712170221</v>
      </c>
      <c r="C263" s="99">
        <v>4.0630457232609434</v>
      </c>
      <c r="D263" s="99">
        <v>4.1560721144418027</v>
      </c>
      <c r="E263" s="99">
        <v>4.0956279173429824</v>
      </c>
      <c r="F263" s="99">
        <v>4.2108171508183458</v>
      </c>
      <c r="G263" s="99">
        <v>4.0262683722024351</v>
      </c>
      <c r="H263" s="99">
        <v>3.7453345962263267</v>
      </c>
      <c r="I263" s="99">
        <v>3.8177568897914971</v>
      </c>
      <c r="J263" s="99">
        <v>3.833528458743614</v>
      </c>
      <c r="K263" s="99">
        <v>3.2785702691671368</v>
      </c>
      <c r="L263" s="99">
        <v>3.0206906932958701</v>
      </c>
      <c r="M263" s="99">
        <v>3.8642523292357902</v>
      </c>
      <c r="N263" s="99">
        <v>3.0670403683773344</v>
      </c>
      <c r="O263" s="99">
        <v>4.9566427129616972</v>
      </c>
      <c r="P263" s="99">
        <v>6.6932399684253845</v>
      </c>
      <c r="Q263" s="99">
        <v>2.961807998319554</v>
      </c>
      <c r="R263" s="99">
        <v>2.9342421634739622</v>
      </c>
      <c r="S263" s="99">
        <v>2.9957598825716651</v>
      </c>
      <c r="T263" s="99">
        <v>3.6473124569108601</v>
      </c>
      <c r="U263" s="99">
        <v>3.7260354240242197</v>
      </c>
      <c r="V263" s="99">
        <v>3.5033380659088351</v>
      </c>
      <c r="W263" s="99">
        <v>3.702211564941889</v>
      </c>
      <c r="DA263" s="63" t="s">
        <v>2966</v>
      </c>
    </row>
    <row r="264" spans="1:105" ht="12" customHeight="1" x14ac:dyDescent="0.25">
      <c r="A264" s="108" t="s">
        <v>52</v>
      </c>
      <c r="B264" s="99">
        <v>4.2868782122353997</v>
      </c>
      <c r="C264" s="99">
        <v>4.0989364876814616</v>
      </c>
      <c r="D264" s="99">
        <v>4.1549248258023272</v>
      </c>
      <c r="E264" s="99">
        <v>4.1144902002272783</v>
      </c>
      <c r="F264" s="99">
        <v>4.1196904063620989</v>
      </c>
      <c r="G264" s="99">
        <v>3.9583108973704695</v>
      </c>
      <c r="H264" s="99">
        <v>3.8713136653876856</v>
      </c>
      <c r="I264" s="99">
        <v>3.8360547325884458</v>
      </c>
      <c r="J264" s="99">
        <v>3.8694563402701259</v>
      </c>
      <c r="K264" s="99">
        <v>3.7281155694993147</v>
      </c>
      <c r="L264" s="99">
        <v>3.6313206068072725</v>
      </c>
      <c r="M264" s="99">
        <v>4.0456340732928826</v>
      </c>
      <c r="N264" s="99">
        <v>3.6575803521761725</v>
      </c>
      <c r="O264" s="99">
        <v>4.2478070077458234</v>
      </c>
      <c r="P264" s="99">
        <v>4.7790448969556483</v>
      </c>
      <c r="Q264" s="99">
        <v>4.0555037635586801</v>
      </c>
      <c r="R264" s="99">
        <v>4.1349161872302336</v>
      </c>
      <c r="S264" s="99">
        <v>4.2065426645524981</v>
      </c>
      <c r="T264" s="99">
        <v>4.0211154713879882</v>
      </c>
      <c r="U264" s="99">
        <v>4.2183069351467557</v>
      </c>
      <c r="V264" s="99">
        <v>3.850216021219051</v>
      </c>
      <c r="W264" s="99">
        <v>3.7167153174241934</v>
      </c>
      <c r="DA264" s="63" t="s">
        <v>2967</v>
      </c>
    </row>
    <row r="265" spans="1:105" ht="12" customHeight="1" x14ac:dyDescent="0.25">
      <c r="A265" s="121" t="s">
        <v>54</v>
      </c>
      <c r="B265" s="123">
        <v>4.5086607385443767</v>
      </c>
      <c r="C265" s="123">
        <v>4.5964670810641266</v>
      </c>
      <c r="D265" s="123">
        <v>4.1139917747454682</v>
      </c>
      <c r="E265" s="123">
        <v>3.8217874974675703</v>
      </c>
      <c r="F265" s="123">
        <v>4.1583624997660271</v>
      </c>
      <c r="G265" s="123">
        <v>4.3061960468322953</v>
      </c>
      <c r="H265" s="123">
        <v>4.297265399200592</v>
      </c>
      <c r="I265" s="123">
        <v>3.9173954428417233</v>
      </c>
      <c r="J265" s="123">
        <v>4.152869375322469</v>
      </c>
      <c r="K265" s="123">
        <v>4.5112915071326194</v>
      </c>
      <c r="L265" s="123">
        <v>3.9009301499017561</v>
      </c>
      <c r="M265" s="123">
        <v>4.7454275095745464</v>
      </c>
      <c r="N265" s="123">
        <v>4.7660752878337771</v>
      </c>
      <c r="O265" s="123">
        <v>4.9178812514315062</v>
      </c>
      <c r="P265" s="123">
        <v>5.1926930915714591</v>
      </c>
      <c r="Q265" s="123">
        <v>3.6067046538978347</v>
      </c>
      <c r="R265" s="123">
        <v>3.6712856730384043</v>
      </c>
      <c r="S265" s="123">
        <v>3.2082046859999824</v>
      </c>
      <c r="T265" s="123">
        <v>3.7457854091815594</v>
      </c>
      <c r="U265" s="123">
        <v>4.1132390383734974</v>
      </c>
      <c r="V265" s="123">
        <v>2.5105875223602885</v>
      </c>
      <c r="W265" s="123">
        <v>2.0884648884199786</v>
      </c>
      <c r="DA265" s="130" t="s">
        <v>2968</v>
      </c>
    </row>
    <row r="266" spans="1:105" ht="12" customHeight="1" x14ac:dyDescent="0.25">
      <c r="A266" s="97" t="s">
        <v>50</v>
      </c>
      <c r="B266" s="99">
        <v>4.3248397940972296</v>
      </c>
      <c r="C266" s="99">
        <v>5.5209437904184879</v>
      </c>
      <c r="D266" s="99">
        <v>3.1860777323399967</v>
      </c>
      <c r="E266" s="99">
        <v>2.0264563056973244</v>
      </c>
      <c r="F266" s="99">
        <v>3.8604521079082628</v>
      </c>
      <c r="G266" s="99">
        <v>5.1591217951841344</v>
      </c>
      <c r="H266" s="99">
        <v>5.4969598539149764</v>
      </c>
      <c r="I266" s="99">
        <v>2.3788935491270018</v>
      </c>
      <c r="J266" s="99">
        <v>2.630736672020304</v>
      </c>
      <c r="K266" s="99">
        <v>6.0239720151974874</v>
      </c>
      <c r="L266" s="99">
        <v>5.2507462712309314</v>
      </c>
      <c r="M266" s="99">
        <v>3.4888529504821055</v>
      </c>
      <c r="N266" s="99">
        <v>2.7744036542449364</v>
      </c>
      <c r="O266" s="99">
        <v>3.9822821160905173</v>
      </c>
      <c r="P266" s="99">
        <v>4.8111827619170464</v>
      </c>
      <c r="Q266" s="99">
        <v>3.9104850959591788</v>
      </c>
      <c r="R266" s="99">
        <v>3.8759187829639066</v>
      </c>
      <c r="S266" s="99">
        <v>2.9739903519621356</v>
      </c>
      <c r="T266" s="99">
        <v>3.2861248570332995</v>
      </c>
      <c r="U266" s="99">
        <v>4.0596252707554354</v>
      </c>
      <c r="V266" s="99">
        <v>3.1927883846244063</v>
      </c>
      <c r="W266" s="99">
        <v>1.6466789042644974</v>
      </c>
      <c r="DA266" s="63" t="s">
        <v>2969</v>
      </c>
    </row>
    <row r="267" spans="1:105" ht="12" customHeight="1" x14ac:dyDescent="0.25">
      <c r="A267" s="109" t="s">
        <v>120</v>
      </c>
      <c r="B267" s="110">
        <v>4.6303849143413851</v>
      </c>
      <c r="C267" s="110">
        <v>4.1127479896453574</v>
      </c>
      <c r="D267" s="110">
        <v>4.3802291774724269</v>
      </c>
      <c r="E267" s="110">
        <v>4.1811739688068714</v>
      </c>
      <c r="F267" s="110">
        <v>4.2202481169471087</v>
      </c>
      <c r="G267" s="110">
        <v>4.0986815333783611</v>
      </c>
      <c r="H267" s="110">
        <v>4.0255594438185742</v>
      </c>
      <c r="I267" s="110">
        <v>4.1799778533149645</v>
      </c>
      <c r="J267" s="110">
        <v>4.4016933746720746</v>
      </c>
      <c r="K267" s="110">
        <v>4.2171981009898598</v>
      </c>
      <c r="L267" s="110">
        <v>3.6461358596324986</v>
      </c>
      <c r="M267" s="110">
        <v>4.9001182583772538</v>
      </c>
      <c r="N267" s="110">
        <v>4.9013020709348032</v>
      </c>
      <c r="O267" s="110">
        <v>4.9655110001911531</v>
      </c>
      <c r="P267" s="110">
        <v>5.211575102581544</v>
      </c>
      <c r="Q267" s="110">
        <v>3.5913427778810805</v>
      </c>
      <c r="R267" s="110">
        <v>3.6605405484237297</v>
      </c>
      <c r="S267" s="110">
        <v>3.2211399198081798</v>
      </c>
      <c r="T267" s="110">
        <v>3.7756407824723435</v>
      </c>
      <c r="U267" s="110">
        <v>4.1173448346939612</v>
      </c>
      <c r="V267" s="110">
        <v>2.4526780940293449</v>
      </c>
      <c r="W267" s="110">
        <v>2.1172628892133525</v>
      </c>
      <c r="DA267" s="60" t="s">
        <v>2970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59.804711739446326</v>
      </c>
      <c r="C269" s="118">
        <f t="shared" si="122"/>
        <v>64.199274429798734</v>
      </c>
      <c r="D269" s="118">
        <f t="shared" si="122"/>
        <v>59.779728423113724</v>
      </c>
      <c r="E269" s="118">
        <f t="shared" si="122"/>
        <v>61.77249429292651</v>
      </c>
      <c r="F269" s="118">
        <f t="shared" si="122"/>
        <v>65.687684544922945</v>
      </c>
      <c r="G269" s="118">
        <f t="shared" si="122"/>
        <v>62.91999234008393</v>
      </c>
      <c r="H269" s="118">
        <f t="shared" si="122"/>
        <v>61.397113533896153</v>
      </c>
      <c r="I269" s="118">
        <f t="shared" si="122"/>
        <v>58.404022884702194</v>
      </c>
      <c r="J269" s="118">
        <f t="shared" si="122"/>
        <v>59.10423703092232</v>
      </c>
      <c r="K269" s="118">
        <f t="shared" si="122"/>
        <v>60.596931815556957</v>
      </c>
      <c r="L269" s="118">
        <f t="shared" si="122"/>
        <v>54.539637912467647</v>
      </c>
      <c r="M269" s="118">
        <f t="shared" si="122"/>
        <v>49.32529799158187</v>
      </c>
      <c r="N269" s="118">
        <f t="shared" si="122"/>
        <v>53.296345261934825</v>
      </c>
      <c r="O269" s="118">
        <f t="shared" si="122"/>
        <v>49.874906078166887</v>
      </c>
      <c r="P269" s="118">
        <f t="shared" si="122"/>
        <v>42.394576198068776</v>
      </c>
      <c r="Q269" s="118">
        <f t="shared" si="122"/>
        <v>48.758143000529799</v>
      </c>
      <c r="R269" s="118">
        <f t="shared" ref="R269:V269" si="123">R270+R273+R275+R284</f>
        <v>49.184262327431583</v>
      </c>
      <c r="S269" s="118">
        <f t="shared" si="123"/>
        <v>45.661055844742904</v>
      </c>
      <c r="T269" s="118">
        <f t="shared" si="123"/>
        <v>43.301344229486581</v>
      </c>
      <c r="U269" s="118">
        <f t="shared" si="123"/>
        <v>35.172482161912043</v>
      </c>
      <c r="V269" s="118">
        <f t="shared" si="123"/>
        <v>39.738263614485795</v>
      </c>
      <c r="W269" s="118">
        <f t="shared" ref="W269" si="124">W270+W273+W275+W284</f>
        <v>37.362982586215594</v>
      </c>
      <c r="DA269" s="129" t="s">
        <v>3121</v>
      </c>
    </row>
    <row r="270" spans="1:105" ht="12" customHeight="1" x14ac:dyDescent="0.25">
      <c r="A270" s="121" t="s">
        <v>57</v>
      </c>
      <c r="B270" s="123">
        <f t="shared" ref="B270:Q270" si="125">SUM(B271:B272)</f>
        <v>56.448683407448982</v>
      </c>
      <c r="C270" s="123">
        <f t="shared" si="125"/>
        <v>60.789483661001903</v>
      </c>
      <c r="D270" s="123">
        <f t="shared" si="125"/>
        <v>56.706774047061153</v>
      </c>
      <c r="E270" s="123">
        <f t="shared" si="125"/>
        <v>58.769552219330642</v>
      </c>
      <c r="F270" s="123">
        <f t="shared" si="125"/>
        <v>62.535235624185248</v>
      </c>
      <c r="G270" s="123">
        <f t="shared" si="125"/>
        <v>59.707539840520703</v>
      </c>
      <c r="H270" s="123">
        <f t="shared" si="125"/>
        <v>58.085117368314634</v>
      </c>
      <c r="I270" s="123">
        <f t="shared" si="125"/>
        <v>55.318222440658261</v>
      </c>
      <c r="J270" s="123">
        <f t="shared" si="125"/>
        <v>55.947480687180935</v>
      </c>
      <c r="K270" s="123">
        <f t="shared" si="125"/>
        <v>57.19925932382651</v>
      </c>
      <c r="L270" s="123">
        <f t="shared" si="125"/>
        <v>51.194964553833152</v>
      </c>
      <c r="M270" s="123">
        <f t="shared" si="125"/>
        <v>46.014248971464809</v>
      </c>
      <c r="N270" s="123">
        <f t="shared" si="125"/>
        <v>50.077003330592248</v>
      </c>
      <c r="O270" s="123">
        <f t="shared" si="125"/>
        <v>46.795033051327984</v>
      </c>
      <c r="P270" s="123">
        <f t="shared" si="125"/>
        <v>39.451471926528683</v>
      </c>
      <c r="Q270" s="123">
        <f t="shared" si="125"/>
        <v>45.769606433292239</v>
      </c>
      <c r="R270" s="123">
        <f t="shared" ref="R270:V270" si="126">SUM(R271:R272)</f>
        <v>46.187715671112038</v>
      </c>
      <c r="S270" s="123">
        <f t="shared" si="126"/>
        <v>43.404637236591093</v>
      </c>
      <c r="T270" s="123">
        <f t="shared" si="126"/>
        <v>40.561770555625159</v>
      </c>
      <c r="U270" s="123">
        <f t="shared" si="126"/>
        <v>32.218081149607499</v>
      </c>
      <c r="V270" s="123">
        <f t="shared" si="126"/>
        <v>37.492555886811815</v>
      </c>
      <c r="W270" s="123">
        <f t="shared" ref="W270" si="127">SUM(W271:W272)</f>
        <v>34.894597283807855</v>
      </c>
      <c r="DA270" s="130" t="s">
        <v>3122</v>
      </c>
    </row>
    <row r="271" spans="1:105" ht="12" customHeight="1" x14ac:dyDescent="0.25">
      <c r="A271" s="97" t="s">
        <v>216</v>
      </c>
      <c r="B271" s="99">
        <v>56.448683407448982</v>
      </c>
      <c r="C271" s="99">
        <v>60.789483661001903</v>
      </c>
      <c r="D271" s="99">
        <v>56.706774047061153</v>
      </c>
      <c r="E271" s="99">
        <v>58.769552219330642</v>
      </c>
      <c r="F271" s="99">
        <v>62.535235624185248</v>
      </c>
      <c r="G271" s="99">
        <v>59.707539840520703</v>
      </c>
      <c r="H271" s="99">
        <v>58.085117368314634</v>
      </c>
      <c r="I271" s="99">
        <v>55.318222440658261</v>
      </c>
      <c r="J271" s="99">
        <v>55.947480687180935</v>
      </c>
      <c r="K271" s="99">
        <v>57.19925932382651</v>
      </c>
      <c r="L271" s="99">
        <v>51.194964553833152</v>
      </c>
      <c r="M271" s="99">
        <v>46.014248971464809</v>
      </c>
      <c r="N271" s="99">
        <v>50.077003330592248</v>
      </c>
      <c r="O271" s="99">
        <v>46.795033051327984</v>
      </c>
      <c r="P271" s="99">
        <v>39.451471926528683</v>
      </c>
      <c r="Q271" s="99">
        <v>45.769606433292239</v>
      </c>
      <c r="R271" s="99">
        <v>46.187715671112038</v>
      </c>
      <c r="S271" s="99">
        <v>43.404637236591093</v>
      </c>
      <c r="T271" s="99">
        <v>40.561770555625159</v>
      </c>
      <c r="U271" s="99">
        <v>32.218081149607499</v>
      </c>
      <c r="V271" s="99">
        <v>37.492555886811815</v>
      </c>
      <c r="W271" s="99">
        <v>34.894597283807855</v>
      </c>
      <c r="DA271" s="63" t="s">
        <v>3123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3124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3125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3126</v>
      </c>
    </row>
    <row r="275" spans="1:105" ht="12" customHeight="1" x14ac:dyDescent="0.25">
      <c r="A275" s="121" t="s">
        <v>55</v>
      </c>
      <c r="B275" s="123">
        <v>2.7197725136599975</v>
      </c>
      <c r="C275" s="123">
        <v>2.7096714501203789</v>
      </c>
      <c r="D275" s="123">
        <v>2.8107354919365997</v>
      </c>
      <c r="E275" s="123">
        <v>2.878173922568148</v>
      </c>
      <c r="F275" s="123">
        <v>2.9075445141144791</v>
      </c>
      <c r="G275" s="123">
        <v>2.8419201199035262</v>
      </c>
      <c r="H275" s="123">
        <v>2.9408421955762316</v>
      </c>
      <c r="I275" s="123">
        <v>2.9591725839052652</v>
      </c>
      <c r="J275" s="123">
        <v>3.0218067678977008</v>
      </c>
      <c r="K275" s="123">
        <v>3.0397332222930915</v>
      </c>
      <c r="L275" s="123">
        <v>3.0403210290733429</v>
      </c>
      <c r="M275" s="123">
        <v>3.1714624728610943</v>
      </c>
      <c r="N275" s="123">
        <v>3.154968150695852</v>
      </c>
      <c r="O275" s="123">
        <v>3.0095008296271248</v>
      </c>
      <c r="P275" s="123">
        <v>2.8603596004002538</v>
      </c>
      <c r="Q275" s="123">
        <v>2.9198911237849989</v>
      </c>
      <c r="R275" s="123">
        <v>2.9260408459128886</v>
      </c>
      <c r="S275" s="123">
        <v>2.1996924536794187</v>
      </c>
      <c r="T275" s="123">
        <v>2.6665784745366969</v>
      </c>
      <c r="U275" s="123">
        <v>2.849325181721889</v>
      </c>
      <c r="V275" s="123">
        <v>2.1549166663643406</v>
      </c>
      <c r="W275" s="123">
        <v>2.43177821798391</v>
      </c>
      <c r="DA275" s="130" t="s">
        <v>3127</v>
      </c>
    </row>
    <row r="276" spans="1:105" ht="12" customHeight="1" x14ac:dyDescent="0.25">
      <c r="A276" s="97" t="s">
        <v>138</v>
      </c>
      <c r="B276" s="99">
        <v>4.1311304947840561</v>
      </c>
      <c r="C276" s="99">
        <v>4.0560635030152845</v>
      </c>
      <c r="D276" s="99">
        <v>4.071573762008124</v>
      </c>
      <c r="E276" s="99">
        <v>4.027152013376301</v>
      </c>
      <c r="F276" s="99">
        <v>3.9404747252820025</v>
      </c>
      <c r="G276" s="99">
        <v>3.7150579009237243</v>
      </c>
      <c r="H276" s="99">
        <v>3.8343315943741625</v>
      </c>
      <c r="I276" s="99">
        <v>3.705079264659946</v>
      </c>
      <c r="J276" s="99">
        <v>3.6942646888865647</v>
      </c>
      <c r="K276" s="99">
        <v>3.5810644272771373</v>
      </c>
      <c r="L276" s="99">
        <v>3.5236483869510469</v>
      </c>
      <c r="M276" s="99">
        <v>3.7026356508130589</v>
      </c>
      <c r="N276" s="99">
        <v>3.8324244826057945</v>
      </c>
      <c r="O276" s="99">
        <v>3.8555500402945402</v>
      </c>
      <c r="P276" s="99">
        <v>3.7681507461837072</v>
      </c>
      <c r="Q276" s="99">
        <v>3.7051765913674668</v>
      </c>
      <c r="R276" s="99">
        <v>3.6158985853782446</v>
      </c>
      <c r="S276" s="99">
        <v>2.7255291936570134</v>
      </c>
      <c r="T276" s="99">
        <v>3.3118232062067965</v>
      </c>
      <c r="U276" s="99">
        <v>3.5349693219797751</v>
      </c>
      <c r="V276" s="99">
        <v>2.7124851968999142</v>
      </c>
      <c r="W276" s="99">
        <v>3.0331265557799072</v>
      </c>
      <c r="DA276" s="63" t="s">
        <v>3128</v>
      </c>
    </row>
    <row r="277" spans="1:105" ht="12" customHeight="1" x14ac:dyDescent="0.25">
      <c r="A277" s="97" t="s">
        <v>137</v>
      </c>
      <c r="B277" s="99">
        <v>0</v>
      </c>
      <c r="C277" s="99">
        <v>1.9568623364952882</v>
      </c>
      <c r="D277" s="99">
        <v>1.975226091309559</v>
      </c>
      <c r="E277" s="99">
        <v>1.952583997382263</v>
      </c>
      <c r="F277" s="99">
        <v>1.9379783554581056</v>
      </c>
      <c r="G277" s="99">
        <v>1.8282723448049245</v>
      </c>
      <c r="H277" s="99">
        <v>1.838866236398095</v>
      </c>
      <c r="I277" s="99">
        <v>1.8063700733635855</v>
      </c>
      <c r="J277" s="99">
        <v>1.8082959495490538</v>
      </c>
      <c r="K277" s="99">
        <v>1.6511126077277811</v>
      </c>
      <c r="L277" s="99">
        <v>1.705095120581235</v>
      </c>
      <c r="M277" s="99">
        <v>1.8323271161633874</v>
      </c>
      <c r="N277" s="99">
        <v>1.7605885350132771</v>
      </c>
      <c r="O277" s="99">
        <v>2.0916766893188767</v>
      </c>
      <c r="P277" s="99">
        <v>2.2014442227016784</v>
      </c>
      <c r="Q277" s="99">
        <v>1.677478451511532</v>
      </c>
      <c r="R277" s="99">
        <v>1.6121342648604058</v>
      </c>
      <c r="S277" s="99">
        <v>1.1988751739410797</v>
      </c>
      <c r="T277" s="99">
        <v>1.5737920457801424</v>
      </c>
      <c r="U277" s="99">
        <v>1.8080872181223866</v>
      </c>
      <c r="V277" s="99">
        <v>1.3160586692029925</v>
      </c>
      <c r="W277" s="99">
        <v>1.5025924301980813</v>
      </c>
      <c r="DA277" s="63" t="s">
        <v>3129</v>
      </c>
    </row>
    <row r="278" spans="1:105" ht="12" customHeight="1" x14ac:dyDescent="0.25">
      <c r="A278" s="100" t="s">
        <v>216</v>
      </c>
      <c r="B278" s="102">
        <v>0</v>
      </c>
      <c r="C278" s="102">
        <v>1.9568623364952882</v>
      </c>
      <c r="D278" s="102">
        <v>1.975226091309559</v>
      </c>
      <c r="E278" s="102">
        <v>1.952583997382263</v>
      </c>
      <c r="F278" s="102">
        <v>1.9379783554581056</v>
      </c>
      <c r="G278" s="102">
        <v>1.8282723448049245</v>
      </c>
      <c r="H278" s="102">
        <v>1.838866236398095</v>
      </c>
      <c r="I278" s="102">
        <v>1.8063700733635855</v>
      </c>
      <c r="J278" s="102">
        <v>1.8082959495490538</v>
      </c>
      <c r="K278" s="102">
        <v>1.6511126077277811</v>
      </c>
      <c r="L278" s="102">
        <v>1.705095120581235</v>
      </c>
      <c r="M278" s="102">
        <v>1.8323271161633874</v>
      </c>
      <c r="N278" s="102">
        <v>1.7605885350132771</v>
      </c>
      <c r="O278" s="102">
        <v>2.0916766893188767</v>
      </c>
      <c r="P278" s="102">
        <v>2.2014442227016784</v>
      </c>
      <c r="Q278" s="102">
        <v>1.677478451511532</v>
      </c>
      <c r="R278" s="102">
        <v>1.6121342648604058</v>
      </c>
      <c r="S278" s="102">
        <v>1.1988751739410797</v>
      </c>
      <c r="T278" s="102">
        <v>1.5737920457801424</v>
      </c>
      <c r="U278" s="102">
        <v>1.8080872181223866</v>
      </c>
      <c r="V278" s="102">
        <v>1.3160586692029925</v>
      </c>
      <c r="W278" s="102">
        <v>1.5025924301980813</v>
      </c>
      <c r="DA278" s="131" t="s">
        <v>3130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3131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3132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3133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3134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3135</v>
      </c>
    </row>
    <row r="284" spans="1:105" ht="12" customHeight="1" x14ac:dyDescent="0.25">
      <c r="A284" s="121" t="s">
        <v>54</v>
      </c>
      <c r="B284" s="123">
        <v>0.63625581833734834</v>
      </c>
      <c r="C284" s="123">
        <v>0.70011931867645361</v>
      </c>
      <c r="D284" s="123">
        <v>0.26221888411597222</v>
      </c>
      <c r="E284" s="123">
        <v>0.1247681510277253</v>
      </c>
      <c r="F284" s="123">
        <v>0.24490440662321725</v>
      </c>
      <c r="G284" s="123">
        <v>0.37053237965970154</v>
      </c>
      <c r="H284" s="123">
        <v>0.37115397000528599</v>
      </c>
      <c r="I284" s="123">
        <v>0.12662786013866853</v>
      </c>
      <c r="J284" s="123">
        <v>0.134949575843683</v>
      </c>
      <c r="K284" s="123">
        <v>0.35793926943734966</v>
      </c>
      <c r="L284" s="123">
        <v>0.30435232956115793</v>
      </c>
      <c r="M284" s="123">
        <v>0.13958654725596698</v>
      </c>
      <c r="N284" s="123">
        <v>6.4373780646722958E-2</v>
      </c>
      <c r="O284" s="123">
        <v>7.0372197211785448E-2</v>
      </c>
      <c r="P284" s="123">
        <v>8.2744671139841117E-2</v>
      </c>
      <c r="Q284" s="123">
        <v>6.8645443452561308E-2</v>
      </c>
      <c r="R284" s="123">
        <v>7.0505810406657363E-2</v>
      </c>
      <c r="S284" s="123">
        <v>5.6726154472391356E-2</v>
      </c>
      <c r="T284" s="123">
        <v>7.2995199324720941E-2</v>
      </c>
      <c r="U284" s="123">
        <v>0.10507583058265391</v>
      </c>
      <c r="V284" s="123">
        <v>9.0791061309634977E-2</v>
      </c>
      <c r="W284" s="123">
        <v>3.6607084423829886E-2</v>
      </c>
      <c r="DA284" s="130" t="s">
        <v>3136</v>
      </c>
    </row>
    <row r="285" spans="1:105" ht="12" customHeight="1" x14ac:dyDescent="0.25">
      <c r="A285" s="97" t="s">
        <v>50</v>
      </c>
      <c r="B285" s="99">
        <v>1.597093258155446</v>
      </c>
      <c r="C285" s="99">
        <v>2.0381769131927849</v>
      </c>
      <c r="D285" s="99">
        <v>1.1761272315642017</v>
      </c>
      <c r="E285" s="99">
        <v>0.74805302996267786</v>
      </c>
      <c r="F285" s="99">
        <v>1.4238466401850365</v>
      </c>
      <c r="G285" s="99">
        <v>1.893493843653854</v>
      </c>
      <c r="H285" s="99">
        <v>2.009952644971841</v>
      </c>
      <c r="I285" s="99">
        <v>0.86855570774001134</v>
      </c>
      <c r="J285" s="99">
        <v>0.96047751215748389</v>
      </c>
      <c r="K285" s="99">
        <v>2.1990133793615501</v>
      </c>
      <c r="L285" s="99">
        <v>1.9167105993308664</v>
      </c>
      <c r="M285" s="99">
        <v>1.2734675674914344</v>
      </c>
      <c r="N285" s="99">
        <v>1.012495372544411</v>
      </c>
      <c r="O285" s="99">
        <v>1.4527050580387499</v>
      </c>
      <c r="P285" s="99">
        <v>1.7545976716938616</v>
      </c>
      <c r="Q285" s="99">
        <v>1.4261061555930574</v>
      </c>
      <c r="R285" s="99">
        <v>1.4132378650566511</v>
      </c>
      <c r="S285" s="99">
        <v>1.0838493351805574</v>
      </c>
      <c r="T285" s="99">
        <v>1.1968469528759274</v>
      </c>
      <c r="U285" s="99">
        <v>1.4771631733121893</v>
      </c>
      <c r="V285" s="99">
        <v>1.1603533432465638</v>
      </c>
      <c r="W285" s="99">
        <v>0.59819109628916722</v>
      </c>
      <c r="DA285" s="63" t="s">
        <v>3137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3138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6.8705148148645527</v>
      </c>
      <c r="D290" s="117">
        <f t="shared" si="129"/>
        <v>4.8041674458309238</v>
      </c>
      <c r="E290" s="117">
        <f t="shared" si="129"/>
        <v>4.9075489122996832</v>
      </c>
      <c r="F290" s="117">
        <f t="shared" si="129"/>
        <v>6.0657548663996304</v>
      </c>
      <c r="G290" s="117">
        <f t="shared" si="129"/>
        <v>6.6048268871601179</v>
      </c>
      <c r="H290" s="117">
        <f t="shared" si="129"/>
        <v>13.205288972074072</v>
      </c>
      <c r="I290" s="117">
        <f t="shared" si="129"/>
        <v>5.7737699417535584</v>
      </c>
      <c r="J290" s="117">
        <f t="shared" si="129"/>
        <v>5.6685169757973739</v>
      </c>
      <c r="K290" s="117">
        <f t="shared" si="129"/>
        <v>3.812930804258861</v>
      </c>
      <c r="L290" s="117">
        <f t="shared" si="129"/>
        <v>2.1610374126252792</v>
      </c>
      <c r="M290" s="117">
        <f t="shared" si="129"/>
        <v>4.9553951844180846</v>
      </c>
      <c r="N290" s="117">
        <f t="shared" si="129"/>
        <v>10.281283346723438</v>
      </c>
      <c r="O290" s="117">
        <f t="shared" si="129"/>
        <v>5.6194445920724405</v>
      </c>
      <c r="P290" s="117">
        <f t="shared" si="129"/>
        <v>3.9313581686455366</v>
      </c>
      <c r="Q290" s="117">
        <f t="shared" si="129"/>
        <v>3.6112503588670828</v>
      </c>
      <c r="R290" s="117">
        <f t="shared" ref="R290:V290" si="130">R291+R294+R296+R305</f>
        <v>4.1511585502552526</v>
      </c>
      <c r="S290" s="117">
        <f t="shared" si="130"/>
        <v>2.3252176961528868</v>
      </c>
      <c r="T290" s="117">
        <f t="shared" si="130"/>
        <v>3.3915294549275474</v>
      </c>
      <c r="U290" s="117">
        <f t="shared" si="130"/>
        <v>2.3306579124875362</v>
      </c>
      <c r="V290" s="117">
        <f t="shared" si="130"/>
        <v>5.1580743606982118</v>
      </c>
      <c r="W290" s="117">
        <f t="shared" ref="W290" si="131">W291+W294+W296+W305</f>
        <v>4.3477551320763901</v>
      </c>
      <c r="DA290" s="129" t="s">
        <v>3289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6.2637500468882683</v>
      </c>
      <c r="D291" s="122">
        <f t="shared" si="132"/>
        <v>4.3418418545333184</v>
      </c>
      <c r="E291" s="122">
        <f t="shared" si="132"/>
        <v>4.4278210668294875</v>
      </c>
      <c r="F291" s="122">
        <f t="shared" si="132"/>
        <v>5.5354385257636762</v>
      </c>
      <c r="G291" s="122">
        <f t="shared" si="132"/>
        <v>5.9825447597678831</v>
      </c>
      <c r="H291" s="122">
        <f t="shared" si="132"/>
        <v>11.937694309500438</v>
      </c>
      <c r="I291" s="122">
        <f t="shared" si="132"/>
        <v>5.2013926117227403</v>
      </c>
      <c r="J291" s="122">
        <f t="shared" si="132"/>
        <v>5.1113177581901095</v>
      </c>
      <c r="K291" s="122">
        <f t="shared" si="132"/>
        <v>3.4312381874180731</v>
      </c>
      <c r="L291" s="122">
        <f t="shared" si="132"/>
        <v>1.9266259161531676</v>
      </c>
      <c r="M291" s="122">
        <f t="shared" si="132"/>
        <v>4.3412116606627302</v>
      </c>
      <c r="N291" s="122">
        <f t="shared" si="132"/>
        <v>9.1826485189543892</v>
      </c>
      <c r="O291" s="122">
        <f t="shared" si="132"/>
        <v>4.9139725868801083</v>
      </c>
      <c r="P291" s="122">
        <f t="shared" si="132"/>
        <v>3.2664001109319747</v>
      </c>
      <c r="Q291" s="122">
        <f t="shared" si="132"/>
        <v>3.154806214775828</v>
      </c>
      <c r="R291" s="122">
        <f t="shared" ref="R291:V291" si="133">SUM(R292:R293)</f>
        <v>3.6310658166119674</v>
      </c>
      <c r="S291" s="122">
        <f t="shared" si="133"/>
        <v>2.0714845379125295</v>
      </c>
      <c r="T291" s="122">
        <f t="shared" si="133"/>
        <v>2.9275340845112252</v>
      </c>
      <c r="U291" s="122">
        <f t="shared" si="133"/>
        <v>1.9063129657673721</v>
      </c>
      <c r="V291" s="122">
        <f t="shared" si="133"/>
        <v>4.4836773270987882</v>
      </c>
      <c r="W291" s="122">
        <f t="shared" ref="W291" si="134">SUM(W292:W293)</f>
        <v>3.6962867871634462</v>
      </c>
      <c r="DA291" s="130" t="s">
        <v>3290</v>
      </c>
    </row>
    <row r="292" spans="1:105" ht="12" customHeight="1" x14ac:dyDescent="0.25">
      <c r="A292" s="97" t="s">
        <v>216</v>
      </c>
      <c r="B292" s="98"/>
      <c r="C292" s="98">
        <v>6.1828614471065997</v>
      </c>
      <c r="D292" s="98">
        <v>4.2862324133996896</v>
      </c>
      <c r="E292" s="98">
        <v>4.3729249719619681</v>
      </c>
      <c r="F292" s="98">
        <v>5.4651437804039018</v>
      </c>
      <c r="G292" s="98">
        <v>5.9072370837758683</v>
      </c>
      <c r="H292" s="98">
        <v>11.790863579877218</v>
      </c>
      <c r="I292" s="98">
        <v>5.1361333645113056</v>
      </c>
      <c r="J292" s="98">
        <v>5.046988846210505</v>
      </c>
      <c r="K292" s="98">
        <v>3.38828050475498</v>
      </c>
      <c r="L292" s="98">
        <v>1.9026465070407133</v>
      </c>
      <c r="M292" s="98">
        <v>4.286365007553135</v>
      </c>
      <c r="N292" s="98">
        <v>9.0661657971078213</v>
      </c>
      <c r="O292" s="98">
        <v>4.8491036253136377</v>
      </c>
      <c r="P292" s="98">
        <v>3.2212017247191449</v>
      </c>
      <c r="Q292" s="98">
        <v>3.1105264420750998</v>
      </c>
      <c r="R292" s="98">
        <v>3.5795257859586647</v>
      </c>
      <c r="S292" s="98">
        <v>2.042193588162144</v>
      </c>
      <c r="T292" s="98">
        <v>2.8854967959966915</v>
      </c>
      <c r="U292" s="98">
        <v>1.8784593138214447</v>
      </c>
      <c r="V292" s="98">
        <v>4.4190941854712236</v>
      </c>
      <c r="W292" s="98">
        <v>3.6430907537030182</v>
      </c>
      <c r="DA292" s="63" t="s">
        <v>3291</v>
      </c>
    </row>
    <row r="293" spans="1:105" ht="12" customHeight="1" x14ac:dyDescent="0.25">
      <c r="A293" s="97" t="s">
        <v>53</v>
      </c>
      <c r="B293" s="98"/>
      <c r="C293" s="98">
        <v>8.0888599781668818E-2</v>
      </c>
      <c r="D293" s="98">
        <v>5.5609441133629103E-2</v>
      </c>
      <c r="E293" s="98">
        <v>5.4896094867519521E-2</v>
      </c>
      <c r="F293" s="98">
        <v>7.0294745359774369E-2</v>
      </c>
      <c r="G293" s="98">
        <v>7.53076759920146E-2</v>
      </c>
      <c r="H293" s="98">
        <v>0.14683072962321947</v>
      </c>
      <c r="I293" s="98">
        <v>6.5259247211434682E-2</v>
      </c>
      <c r="J293" s="98">
        <v>6.4328911979604358E-2</v>
      </c>
      <c r="K293" s="98">
        <v>4.2957682663093244E-2</v>
      </c>
      <c r="L293" s="98">
        <v>2.3979409112454324E-2</v>
      </c>
      <c r="M293" s="98">
        <v>5.4846653109595342E-2</v>
      </c>
      <c r="N293" s="98">
        <v>0.11648272184656848</v>
      </c>
      <c r="O293" s="98">
        <v>6.4868961566470804E-2</v>
      </c>
      <c r="P293" s="98">
        <v>4.519838621282992E-2</v>
      </c>
      <c r="Q293" s="98">
        <v>4.427977270072847E-2</v>
      </c>
      <c r="R293" s="98">
        <v>5.1540030653302538E-2</v>
      </c>
      <c r="S293" s="98">
        <v>2.9290949750385611E-2</v>
      </c>
      <c r="T293" s="98">
        <v>4.2037288514533505E-2</v>
      </c>
      <c r="U293" s="98">
        <v>2.7853651945927357E-2</v>
      </c>
      <c r="V293" s="98">
        <v>6.4583141627564261E-2</v>
      </c>
      <c r="W293" s="98">
        <v>5.3196033460428005E-2</v>
      </c>
      <c r="DA293" s="63" t="s">
        <v>3292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4.9063318086680829E-3</v>
      </c>
      <c r="D294" s="122">
        <f t="shared" si="135"/>
        <v>2.3785850387748636E-4</v>
      </c>
      <c r="E294" s="122">
        <f t="shared" si="135"/>
        <v>2.975838384853547E-2</v>
      </c>
      <c r="F294" s="122">
        <f t="shared" si="135"/>
        <v>2.4285402050204511E-4</v>
      </c>
      <c r="G294" s="122">
        <f t="shared" si="135"/>
        <v>1.9648327361441458E-3</v>
      </c>
      <c r="H294" s="122">
        <f t="shared" si="135"/>
        <v>6.5885748947236658E-2</v>
      </c>
      <c r="I294" s="122">
        <f t="shared" si="135"/>
        <v>8.9674778058725022E-3</v>
      </c>
      <c r="J294" s="122">
        <f t="shared" si="135"/>
        <v>7.0416940002145188E-3</v>
      </c>
      <c r="K294" s="122">
        <f t="shared" si="135"/>
        <v>5.6326501344435113E-3</v>
      </c>
      <c r="L294" s="122">
        <f t="shared" si="135"/>
        <v>1.8300039543415969E-2</v>
      </c>
      <c r="M294" s="122">
        <f t="shared" si="135"/>
        <v>3.3884433232566888E-2</v>
      </c>
      <c r="N294" s="122">
        <f t="shared" si="135"/>
        <v>2.8294262207587469E-2</v>
      </c>
      <c r="O294" s="122">
        <f t="shared" si="135"/>
        <v>1.5943841724224719E-2</v>
      </c>
      <c r="P294" s="122">
        <f t="shared" si="135"/>
        <v>8.1006055855977182E-3</v>
      </c>
      <c r="Q294" s="122">
        <f t="shared" si="135"/>
        <v>1.7695741126682783E-2</v>
      </c>
      <c r="R294" s="122">
        <f t="shared" si="135"/>
        <v>1.030941200329584E-2</v>
      </c>
      <c r="S294" s="122">
        <f t="shared" si="135"/>
        <v>4.2481545498899674E-3</v>
      </c>
      <c r="T294" s="122">
        <f t="shared" si="135"/>
        <v>1.5730036366907008E-2</v>
      </c>
      <c r="U294" s="122">
        <f t="shared" si="135"/>
        <v>7.9575333374001384E-3</v>
      </c>
      <c r="V294" s="122">
        <f t="shared" si="135"/>
        <v>4.0593700290441036E-2</v>
      </c>
      <c r="W294" s="122">
        <f t="shared" si="135"/>
        <v>2.8762635980285511E-2</v>
      </c>
      <c r="DA294" s="130" t="s">
        <v>3293</v>
      </c>
    </row>
    <row r="295" spans="1:105" ht="12" customHeight="1" x14ac:dyDescent="0.25">
      <c r="A295" s="97" t="s">
        <v>53</v>
      </c>
      <c r="B295" s="98"/>
      <c r="C295" s="98">
        <v>4.9063318086680829E-3</v>
      </c>
      <c r="D295" s="98">
        <v>2.3785850387748636E-4</v>
      </c>
      <c r="E295" s="98">
        <v>2.975838384853547E-2</v>
      </c>
      <c r="F295" s="98">
        <v>2.4285402050204511E-4</v>
      </c>
      <c r="G295" s="98">
        <v>1.9648327361441458E-3</v>
      </c>
      <c r="H295" s="98">
        <v>6.5885748947236658E-2</v>
      </c>
      <c r="I295" s="98">
        <v>8.9674778058725022E-3</v>
      </c>
      <c r="J295" s="98">
        <v>7.0416940002145188E-3</v>
      </c>
      <c r="K295" s="98">
        <v>5.6326501344435113E-3</v>
      </c>
      <c r="L295" s="98">
        <v>1.8300039543415969E-2</v>
      </c>
      <c r="M295" s="98">
        <v>3.3884433232566888E-2</v>
      </c>
      <c r="N295" s="98">
        <v>2.8294262207587469E-2</v>
      </c>
      <c r="O295" s="98">
        <v>1.5943841724224719E-2</v>
      </c>
      <c r="P295" s="98">
        <v>8.1006055855977182E-3</v>
      </c>
      <c r="Q295" s="98">
        <v>1.7695741126682783E-2</v>
      </c>
      <c r="R295" s="98">
        <v>1.030941200329584E-2</v>
      </c>
      <c r="S295" s="98">
        <v>4.2481545498899674E-3</v>
      </c>
      <c r="T295" s="98">
        <v>1.5730036366907008E-2</v>
      </c>
      <c r="U295" s="98">
        <v>7.9575333374001384E-3</v>
      </c>
      <c r="V295" s="98">
        <v>4.0593700290441036E-2</v>
      </c>
      <c r="W295" s="98">
        <v>2.8762635980285511E-2</v>
      </c>
      <c r="DA295" s="63" t="s">
        <v>3294</v>
      </c>
    </row>
    <row r="296" spans="1:105" ht="12" customHeight="1" x14ac:dyDescent="0.25">
      <c r="A296" s="121" t="s">
        <v>55</v>
      </c>
      <c r="B296" s="122"/>
      <c r="C296" s="122">
        <v>0.42258781193394085</v>
      </c>
      <c r="D296" s="122">
        <v>0.32515090330479557</v>
      </c>
      <c r="E296" s="122">
        <v>0.32024992482317338</v>
      </c>
      <c r="F296" s="122">
        <v>0.37296737808625108</v>
      </c>
      <c r="G296" s="122">
        <v>0.40340682914931963</v>
      </c>
      <c r="H296" s="122">
        <v>0.79923074942617955</v>
      </c>
      <c r="I296" s="122">
        <v>0.39991533233033139</v>
      </c>
      <c r="J296" s="122">
        <v>0.38270253802020526</v>
      </c>
      <c r="K296" s="122">
        <v>0.25207965956462364</v>
      </c>
      <c r="L296" s="122">
        <v>0.1568784803779826</v>
      </c>
      <c r="M296" s="122">
        <v>0.38002203429542081</v>
      </c>
      <c r="N296" s="122">
        <v>0.67944453212991585</v>
      </c>
      <c r="O296" s="122">
        <v>0.45342061746435935</v>
      </c>
      <c r="P296" s="122">
        <v>0.44679377179618696</v>
      </c>
      <c r="Q296" s="122">
        <v>0.31368012854618804</v>
      </c>
      <c r="R296" s="122">
        <v>0.35775274799037959</v>
      </c>
      <c r="S296" s="122">
        <v>0.16674890843441145</v>
      </c>
      <c r="T296" s="122">
        <v>0.30036863625465582</v>
      </c>
      <c r="U296" s="122">
        <v>0.27867388732028142</v>
      </c>
      <c r="V296" s="122">
        <v>0.45947475809073357</v>
      </c>
      <c r="W296" s="122">
        <v>0.48986946906716827</v>
      </c>
      <c r="DA296" s="130" t="s">
        <v>3295</v>
      </c>
    </row>
    <row r="297" spans="1:105" ht="12" customHeight="1" x14ac:dyDescent="0.25">
      <c r="A297" s="97" t="s">
        <v>138</v>
      </c>
      <c r="B297" s="98"/>
      <c r="C297" s="98">
        <v>0.22047469019269228</v>
      </c>
      <c r="D297" s="98">
        <v>0.20896064126160874</v>
      </c>
      <c r="E297" s="98">
        <v>0.21063585065110768</v>
      </c>
      <c r="F297" s="98">
        <v>0.23376578447364105</v>
      </c>
      <c r="G297" s="98">
        <v>0.2651792866255398</v>
      </c>
      <c r="H297" s="98">
        <v>0.42671235050976192</v>
      </c>
      <c r="I297" s="98">
        <v>0.38664245762421995</v>
      </c>
      <c r="J297" s="98">
        <v>0.35319778124055295</v>
      </c>
      <c r="K297" s="98">
        <v>0.24817607824419732</v>
      </c>
      <c r="L297" s="98">
        <v>0.15418375724996272</v>
      </c>
      <c r="M297" s="98">
        <v>0.25109834125803643</v>
      </c>
      <c r="N297" s="98">
        <v>0.40149068461578125</v>
      </c>
      <c r="O297" s="98">
        <v>0.17140884004778023</v>
      </c>
      <c r="P297" s="98">
        <v>5.5469825893155494E-2</v>
      </c>
      <c r="Q297" s="98">
        <v>0.30964438405197925</v>
      </c>
      <c r="R297" s="98">
        <v>0.35182224682247115</v>
      </c>
      <c r="S297" s="98">
        <v>0.13126578132372577</v>
      </c>
      <c r="T297" s="98">
        <v>0.1985844013387435</v>
      </c>
      <c r="U297" s="98">
        <v>0.16237383076342671</v>
      </c>
      <c r="V297" s="98">
        <v>0.22229125429218841</v>
      </c>
      <c r="W297" s="98">
        <v>0.35674353558368949</v>
      </c>
      <c r="DA297" s="63" t="s">
        <v>3296</v>
      </c>
    </row>
    <row r="298" spans="1:105" ht="12" customHeight="1" x14ac:dyDescent="0.25">
      <c r="A298" s="97" t="s">
        <v>137</v>
      </c>
      <c r="B298" s="98"/>
      <c r="C298" s="98">
        <v>1.3003126307477883E-4</v>
      </c>
      <c r="D298" s="98">
        <v>3.9118793616147428E-4</v>
      </c>
      <c r="E298" s="98">
        <v>3.8574243890000429E-4</v>
      </c>
      <c r="F298" s="98">
        <v>3.7794135463240267E-4</v>
      </c>
      <c r="G298" s="98">
        <v>5.9269368720832544E-4</v>
      </c>
      <c r="H298" s="98">
        <v>1.4553884749545106E-3</v>
      </c>
      <c r="I298" s="98">
        <v>1.880206608242619E-3</v>
      </c>
      <c r="J298" s="98">
        <v>1.9902359902686777E-3</v>
      </c>
      <c r="K298" s="98">
        <v>3.9035813204263354E-3</v>
      </c>
      <c r="L298" s="98">
        <v>6.6328763026656944E-4</v>
      </c>
      <c r="M298" s="98">
        <v>1.0426580850118226E-3</v>
      </c>
      <c r="N298" s="98">
        <v>9.260233580924232E-3</v>
      </c>
      <c r="O298" s="98">
        <v>0</v>
      </c>
      <c r="P298" s="98">
        <v>0</v>
      </c>
      <c r="Q298" s="98">
        <v>3.9489339914920178E-3</v>
      </c>
      <c r="R298" s="98">
        <v>5.8441344791570361E-3</v>
      </c>
      <c r="S298" s="98">
        <v>0</v>
      </c>
      <c r="T298" s="98">
        <v>0</v>
      </c>
      <c r="U298" s="98">
        <v>0</v>
      </c>
      <c r="V298" s="98">
        <v>4.8832530620451136E-3</v>
      </c>
      <c r="W298" s="98">
        <v>5.9019961394195207E-3</v>
      </c>
      <c r="DA298" s="63" t="s">
        <v>3297</v>
      </c>
    </row>
    <row r="299" spans="1:105" ht="12" customHeight="1" x14ac:dyDescent="0.25">
      <c r="A299" s="100" t="s">
        <v>216</v>
      </c>
      <c r="B299" s="101"/>
      <c r="C299" s="101">
        <v>8.3147564076829064E-5</v>
      </c>
      <c r="D299" s="101">
        <v>2.5070023241040491E-4</v>
      </c>
      <c r="E299" s="101">
        <v>2.4647322238205085E-4</v>
      </c>
      <c r="F299" s="101">
        <v>2.4327512973958536E-4</v>
      </c>
      <c r="G299" s="101">
        <v>3.8056170792336876E-4</v>
      </c>
      <c r="H299" s="101">
        <v>9.14803904119461E-4</v>
      </c>
      <c r="I299" s="101">
        <v>1.1926849074661444E-3</v>
      </c>
      <c r="J299" s="101">
        <v>1.2614198593532222E-3</v>
      </c>
      <c r="K299" s="101">
        <v>2.363296533805158E-3</v>
      </c>
      <c r="L299" s="101">
        <v>4.1353949592453428E-4</v>
      </c>
      <c r="M299" s="101">
        <v>6.5382206085652585E-4</v>
      </c>
      <c r="N299" s="101">
        <v>5.4720714763347453E-3</v>
      </c>
      <c r="O299" s="101">
        <v>0</v>
      </c>
      <c r="P299" s="101">
        <v>0</v>
      </c>
      <c r="Q299" s="101">
        <v>2.1577689619927403E-3</v>
      </c>
      <c r="R299" s="101">
        <v>3.1365727497883618E-3</v>
      </c>
      <c r="S299" s="101">
        <v>0</v>
      </c>
      <c r="T299" s="101">
        <v>0</v>
      </c>
      <c r="U299" s="101">
        <v>0</v>
      </c>
      <c r="V299" s="101">
        <v>2.6561062103078823E-3</v>
      </c>
      <c r="W299" s="101">
        <v>3.2900759710757063E-3</v>
      </c>
      <c r="DA299" s="131" t="s">
        <v>3298</v>
      </c>
    </row>
    <row r="300" spans="1:105" ht="12" customHeight="1" x14ac:dyDescent="0.25">
      <c r="A300" s="103" t="s">
        <v>52</v>
      </c>
      <c r="B300" s="104"/>
      <c r="C300" s="104">
        <v>4.6883698997949777E-5</v>
      </c>
      <c r="D300" s="104">
        <v>1.4048770375106934E-4</v>
      </c>
      <c r="E300" s="104">
        <v>1.3926921651795344E-4</v>
      </c>
      <c r="F300" s="104">
        <v>1.3466622489281734E-4</v>
      </c>
      <c r="G300" s="104">
        <v>2.1213197928495668E-4</v>
      </c>
      <c r="H300" s="104">
        <v>5.4058457083504957E-4</v>
      </c>
      <c r="I300" s="104">
        <v>6.8752170077647458E-4</v>
      </c>
      <c r="J300" s="104">
        <v>7.2881613091545542E-4</v>
      </c>
      <c r="K300" s="104">
        <v>1.5402847866211771E-3</v>
      </c>
      <c r="L300" s="104">
        <v>2.497481343420351E-4</v>
      </c>
      <c r="M300" s="104">
        <v>3.8883602415529678E-4</v>
      </c>
      <c r="N300" s="104">
        <v>3.7881621045894862E-3</v>
      </c>
      <c r="O300" s="104">
        <v>0</v>
      </c>
      <c r="P300" s="104">
        <v>0</v>
      </c>
      <c r="Q300" s="104">
        <v>1.7911650294992777E-3</v>
      </c>
      <c r="R300" s="104">
        <v>2.7075617293686747E-3</v>
      </c>
      <c r="S300" s="104">
        <v>0</v>
      </c>
      <c r="T300" s="104">
        <v>0</v>
      </c>
      <c r="U300" s="104">
        <v>0</v>
      </c>
      <c r="V300" s="104">
        <v>2.2271468517372313E-3</v>
      </c>
      <c r="W300" s="104">
        <v>2.6119201683438148E-3</v>
      </c>
      <c r="DA300" s="132" t="s">
        <v>3299</v>
      </c>
    </row>
    <row r="301" spans="1:105" ht="12" customHeight="1" x14ac:dyDescent="0.25">
      <c r="A301" s="106" t="s">
        <v>122</v>
      </c>
      <c r="B301" s="101"/>
      <c r="C301" s="101">
        <v>0.19240171453238111</v>
      </c>
      <c r="D301" s="101">
        <v>9.7040255905966738E-2</v>
      </c>
      <c r="E301" s="101">
        <v>9.348741778418003E-2</v>
      </c>
      <c r="F301" s="101">
        <v>0.12402558464796049</v>
      </c>
      <c r="G301" s="101">
        <v>0.11863582153521803</v>
      </c>
      <c r="H301" s="101">
        <v>0.32793673385803901</v>
      </c>
      <c r="I301" s="101">
        <v>4.8350929478089665E-4</v>
      </c>
      <c r="J301" s="101">
        <v>0</v>
      </c>
      <c r="K301" s="101">
        <v>0</v>
      </c>
      <c r="L301" s="101">
        <v>1.3380660622649078E-3</v>
      </c>
      <c r="M301" s="101">
        <v>7.3072912911806703E-2</v>
      </c>
      <c r="N301" s="101">
        <v>0.13611145434159638</v>
      </c>
      <c r="O301" s="101">
        <v>0.16998779970361522</v>
      </c>
      <c r="P301" s="101">
        <v>0.26303932394683371</v>
      </c>
      <c r="Q301" s="101">
        <v>0</v>
      </c>
      <c r="R301" s="101">
        <v>0</v>
      </c>
      <c r="S301" s="101">
        <v>0</v>
      </c>
      <c r="T301" s="101">
        <v>2.2149421701792441E-3</v>
      </c>
      <c r="U301" s="101">
        <v>0.1163000565568547</v>
      </c>
      <c r="V301" s="101">
        <v>0</v>
      </c>
      <c r="W301" s="101">
        <v>3.8608830690082294E-2</v>
      </c>
      <c r="DA301" s="131" t="s">
        <v>3300</v>
      </c>
    </row>
    <row r="302" spans="1:105" ht="12" customHeight="1" x14ac:dyDescent="0.25">
      <c r="A302" s="107" t="s">
        <v>121</v>
      </c>
      <c r="B302" s="104"/>
      <c r="C302" s="104">
        <v>9.5813759457926452E-3</v>
      </c>
      <c r="D302" s="104">
        <v>1.8758818201058625E-2</v>
      </c>
      <c r="E302" s="104">
        <v>1.5740913948985719E-2</v>
      </c>
      <c r="F302" s="104">
        <v>1.4798067610017188E-2</v>
      </c>
      <c r="G302" s="104">
        <v>1.8999027301353506E-2</v>
      </c>
      <c r="H302" s="104">
        <v>4.3126276583424036E-2</v>
      </c>
      <c r="I302" s="104">
        <v>1.0909158803087878E-2</v>
      </c>
      <c r="J302" s="104">
        <v>2.7514520789383642E-2</v>
      </c>
      <c r="K302" s="104">
        <v>0</v>
      </c>
      <c r="L302" s="104">
        <v>6.9336943548839317E-4</v>
      </c>
      <c r="M302" s="104">
        <v>5.4808122040565815E-2</v>
      </c>
      <c r="N302" s="104">
        <v>0.1325821595916139</v>
      </c>
      <c r="O302" s="104">
        <v>0.11202397771296389</v>
      </c>
      <c r="P302" s="104">
        <v>0.12828462195619772</v>
      </c>
      <c r="Q302" s="104">
        <v>8.6810502716759352E-5</v>
      </c>
      <c r="R302" s="104">
        <v>8.6366688751410796E-5</v>
      </c>
      <c r="S302" s="104">
        <v>3.5483127110685686E-2</v>
      </c>
      <c r="T302" s="104">
        <v>9.9569292745733062E-2</v>
      </c>
      <c r="U302" s="104">
        <v>0</v>
      </c>
      <c r="V302" s="104">
        <v>0.23230025073650001</v>
      </c>
      <c r="W302" s="104">
        <v>8.8615106653976969E-2</v>
      </c>
      <c r="DA302" s="132" t="s">
        <v>3301</v>
      </c>
    </row>
    <row r="303" spans="1:105" ht="12" customHeight="1" x14ac:dyDescent="0.25">
      <c r="A303" s="108" t="s">
        <v>53</v>
      </c>
      <c r="B303" s="98"/>
      <c r="C303" s="98">
        <v>5.6320234914251097E-3</v>
      </c>
      <c r="D303" s="98">
        <v>1.1060274959217933E-2</v>
      </c>
      <c r="E303" s="98">
        <v>9.2555446002655171E-3</v>
      </c>
      <c r="F303" s="98">
        <v>8.7894233984119052E-3</v>
      </c>
      <c r="G303" s="98">
        <v>1.1253582553796517E-2</v>
      </c>
      <c r="H303" s="98">
        <v>2.499945386892111E-2</v>
      </c>
      <c r="I303" s="98">
        <v>6.3932062142205391E-3</v>
      </c>
      <c r="J303" s="98">
        <v>1.6078387497838836E-2</v>
      </c>
      <c r="K303" s="98">
        <v>0</v>
      </c>
      <c r="L303" s="98">
        <v>3.7438973051865645E-4</v>
      </c>
      <c r="M303" s="98">
        <v>3.1389116880775308E-2</v>
      </c>
      <c r="N303" s="98">
        <v>7.1381309761292838E-2</v>
      </c>
      <c r="O303" s="98">
        <v>6.8966312191783813E-2</v>
      </c>
      <c r="P303" s="98">
        <v>8.3898471305465724E-2</v>
      </c>
      <c r="Q303" s="98">
        <v>4.2737071607372586E-5</v>
      </c>
      <c r="R303" s="98">
        <v>4.1649188329250341E-5</v>
      </c>
      <c r="S303" s="98">
        <v>1.7042779884144821E-2</v>
      </c>
      <c r="T303" s="98">
        <v>5.356656148954763E-2</v>
      </c>
      <c r="U303" s="98">
        <v>0</v>
      </c>
      <c r="V303" s="98">
        <v>0.12406167470671364</v>
      </c>
      <c r="W303" s="98">
        <v>4.9162250921627591E-2</v>
      </c>
      <c r="DA303" s="63" t="s">
        <v>3302</v>
      </c>
    </row>
    <row r="304" spans="1:105" ht="12" customHeight="1" x14ac:dyDescent="0.25">
      <c r="A304" s="108" t="s">
        <v>52</v>
      </c>
      <c r="B304" s="98"/>
      <c r="C304" s="98">
        <v>3.9493524543675364E-3</v>
      </c>
      <c r="D304" s="98">
        <v>7.6985432418406902E-3</v>
      </c>
      <c r="E304" s="98">
        <v>6.4853693487202024E-3</v>
      </c>
      <c r="F304" s="98">
        <v>6.0086442116052815E-3</v>
      </c>
      <c r="G304" s="98">
        <v>7.7454447475569883E-3</v>
      </c>
      <c r="H304" s="98">
        <v>1.8126822714502923E-2</v>
      </c>
      <c r="I304" s="98">
        <v>4.5159525888673387E-3</v>
      </c>
      <c r="J304" s="98">
        <v>1.1436133291544805E-2</v>
      </c>
      <c r="K304" s="98">
        <v>0</v>
      </c>
      <c r="L304" s="98">
        <v>3.1897970496973672E-4</v>
      </c>
      <c r="M304" s="98">
        <v>2.341900515979051E-2</v>
      </c>
      <c r="N304" s="98">
        <v>6.120084983032107E-2</v>
      </c>
      <c r="O304" s="98">
        <v>4.305766552118008E-2</v>
      </c>
      <c r="P304" s="98">
        <v>4.4386150650731981E-2</v>
      </c>
      <c r="Q304" s="98">
        <v>4.4073431109386758E-5</v>
      </c>
      <c r="R304" s="98">
        <v>4.4717500422160462E-5</v>
      </c>
      <c r="S304" s="98">
        <v>1.8440347226540869E-2</v>
      </c>
      <c r="T304" s="98">
        <v>4.6002731256185425E-2</v>
      </c>
      <c r="U304" s="98">
        <v>0</v>
      </c>
      <c r="V304" s="98">
        <v>0.10823857602978637</v>
      </c>
      <c r="W304" s="98">
        <v>3.9452855732349378E-2</v>
      </c>
      <c r="DA304" s="63" t="s">
        <v>3303</v>
      </c>
    </row>
    <row r="305" spans="1:105" ht="12" customHeight="1" x14ac:dyDescent="0.25">
      <c r="A305" s="121" t="s">
        <v>54</v>
      </c>
      <c r="B305" s="122"/>
      <c r="C305" s="122">
        <v>0.17927062423367651</v>
      </c>
      <c r="D305" s="122">
        <v>0.13693682948893296</v>
      </c>
      <c r="E305" s="122">
        <v>0.12971953679848736</v>
      </c>
      <c r="F305" s="122">
        <v>0.15710610852920087</v>
      </c>
      <c r="G305" s="122">
        <v>0.21691046550677109</v>
      </c>
      <c r="H305" s="122">
        <v>0.40247816420021865</v>
      </c>
      <c r="I305" s="122">
        <v>0.16349451989461425</v>
      </c>
      <c r="J305" s="122">
        <v>0.16745498558684432</v>
      </c>
      <c r="K305" s="122">
        <v>0.12398030714172097</v>
      </c>
      <c r="L305" s="122">
        <v>5.9232976550713058E-2</v>
      </c>
      <c r="M305" s="122">
        <v>0.20027705622736672</v>
      </c>
      <c r="N305" s="122">
        <v>0.390896033431545</v>
      </c>
      <c r="O305" s="122">
        <v>0.23610754600374831</v>
      </c>
      <c r="P305" s="122">
        <v>0.21006368033177722</v>
      </c>
      <c r="Q305" s="122">
        <v>0.12506827441838397</v>
      </c>
      <c r="R305" s="122">
        <v>0.15203057364960962</v>
      </c>
      <c r="S305" s="122">
        <v>8.2736095256055908E-2</v>
      </c>
      <c r="T305" s="122">
        <v>0.1478966977947597</v>
      </c>
      <c r="U305" s="122">
        <v>0.13771352606248285</v>
      </c>
      <c r="V305" s="122">
        <v>0.17432857521824929</v>
      </c>
      <c r="W305" s="122">
        <v>0.13283623986549045</v>
      </c>
      <c r="DA305" s="130" t="s">
        <v>3304</v>
      </c>
    </row>
    <row r="306" spans="1:105" ht="12" customHeight="1" x14ac:dyDescent="0.25">
      <c r="A306" s="97" t="s">
        <v>50</v>
      </c>
      <c r="B306" s="98"/>
      <c r="C306" s="98">
        <v>1.784532127791684E-2</v>
      </c>
      <c r="D306" s="98">
        <v>5.8073216125337487E-5</v>
      </c>
      <c r="E306" s="98">
        <v>3.6874463490347698E-5</v>
      </c>
      <c r="F306" s="98">
        <v>2.146361684328589E-2</v>
      </c>
      <c r="G306" s="98">
        <v>0.12713054969999768</v>
      </c>
      <c r="H306" s="98">
        <v>0.14380834855941824</v>
      </c>
      <c r="I306" s="98">
        <v>0</v>
      </c>
      <c r="J306" s="98">
        <v>3.3308550363532383E-3</v>
      </c>
      <c r="K306" s="98">
        <v>3.812011513668026E-2</v>
      </c>
      <c r="L306" s="98">
        <v>6.6433725950493347E-4</v>
      </c>
      <c r="M306" s="98">
        <v>2.8382118452691205E-3</v>
      </c>
      <c r="N306" s="98">
        <v>8.8358568909202035E-3</v>
      </c>
      <c r="O306" s="98">
        <v>1.542935557412759E-2</v>
      </c>
      <c r="P306" s="98">
        <v>2.162900317707742E-2</v>
      </c>
      <c r="Q306" s="98">
        <v>2.909145911191994E-3</v>
      </c>
      <c r="R306" s="98">
        <v>1.4497082856122718E-2</v>
      </c>
      <c r="S306" s="98">
        <v>9.8280711427877719E-3</v>
      </c>
      <c r="T306" s="98">
        <v>1.4139695695342961E-2</v>
      </c>
      <c r="U306" s="98">
        <v>1.6945907663297146E-2</v>
      </c>
      <c r="V306" s="98">
        <v>2.5908853523370107E-2</v>
      </c>
      <c r="W306" s="98">
        <v>2.6906036786893649E-4</v>
      </c>
      <c r="DA306" s="63" t="s">
        <v>3305</v>
      </c>
    </row>
    <row r="307" spans="1:105" ht="12" customHeight="1" x14ac:dyDescent="0.25">
      <c r="A307" s="109" t="s">
        <v>120</v>
      </c>
      <c r="B307" s="33"/>
      <c r="C307" s="33">
        <v>0.16142530295575969</v>
      </c>
      <c r="D307" s="33">
        <v>0.13687875627280763</v>
      </c>
      <c r="E307" s="33">
        <v>0.12968266233499701</v>
      </c>
      <c r="F307" s="33">
        <v>0.13564249168591497</v>
      </c>
      <c r="G307" s="33">
        <v>8.9779915806773414E-2</v>
      </c>
      <c r="H307" s="33">
        <v>0.25866981564080038</v>
      </c>
      <c r="I307" s="33">
        <v>0.16349451989461425</v>
      </c>
      <c r="J307" s="33">
        <v>0.16412413055049108</v>
      </c>
      <c r="K307" s="33">
        <v>8.5860192005040706E-2</v>
      </c>
      <c r="L307" s="33">
        <v>5.8568639291208126E-2</v>
      </c>
      <c r="M307" s="33">
        <v>0.19743884438209761</v>
      </c>
      <c r="N307" s="33">
        <v>0.3820601765406248</v>
      </c>
      <c r="O307" s="33">
        <v>0.22067819042962072</v>
      </c>
      <c r="P307" s="33">
        <v>0.1884346771546998</v>
      </c>
      <c r="Q307" s="33">
        <v>0.12215912850719199</v>
      </c>
      <c r="R307" s="33">
        <v>0.1375334907934869</v>
      </c>
      <c r="S307" s="33">
        <v>7.2908024113268133E-2</v>
      </c>
      <c r="T307" s="33">
        <v>0.13375700209941674</v>
      </c>
      <c r="U307" s="33">
        <v>0.12076761839918572</v>
      </c>
      <c r="V307" s="33">
        <v>0.14841972169487919</v>
      </c>
      <c r="W307" s="33">
        <v>0.13256717949762151</v>
      </c>
      <c r="DA307" s="60" t="s">
        <v>3306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3.7968669668573418</v>
      </c>
      <c r="D309" s="117">
        <f t="shared" si="136"/>
        <v>2.678818929560888</v>
      </c>
      <c r="E309" s="117">
        <f t="shared" si="136"/>
        <v>2.8205519628429681</v>
      </c>
      <c r="F309" s="117">
        <f t="shared" si="136"/>
        <v>3.443105750155659</v>
      </c>
      <c r="G309" s="117">
        <f t="shared" si="136"/>
        <v>3.7843128846187231</v>
      </c>
      <c r="H309" s="117">
        <f t="shared" si="136"/>
        <v>7.8114070002979101</v>
      </c>
      <c r="I309" s="117">
        <f t="shared" si="136"/>
        <v>3.3946812679657099</v>
      </c>
      <c r="J309" s="117">
        <f t="shared" si="136"/>
        <v>3.3726118950553574</v>
      </c>
      <c r="K309" s="117">
        <f t="shared" si="136"/>
        <v>2.2912455724969711</v>
      </c>
      <c r="L309" s="117">
        <f t="shared" si="136"/>
        <v>1.3566295496314216</v>
      </c>
      <c r="M309" s="117">
        <f t="shared" si="136"/>
        <v>3.188336789073932</v>
      </c>
      <c r="N309" s="117">
        <f t="shared" si="136"/>
        <v>6.6973737135150468</v>
      </c>
      <c r="O309" s="117">
        <f t="shared" si="136"/>
        <v>3.8202067566357143</v>
      </c>
      <c r="P309" s="117">
        <f t="shared" si="136"/>
        <v>2.7948226331735855</v>
      </c>
      <c r="Q309" s="117">
        <f t="shared" si="136"/>
        <v>2.6561987125029178</v>
      </c>
      <c r="R309" s="117">
        <f t="shared" ref="R309:V309" si="137">R310+R313+R315+R324</f>
        <v>3.0744786967869469</v>
      </c>
      <c r="S309" s="117">
        <f t="shared" si="137"/>
        <v>1.7439426723536506</v>
      </c>
      <c r="T309" s="117">
        <f t="shared" si="137"/>
        <v>2.6107908162059621</v>
      </c>
      <c r="U309" s="117">
        <f t="shared" si="137"/>
        <v>1.7969353041669396</v>
      </c>
      <c r="V309" s="117">
        <f t="shared" si="137"/>
        <v>4.0898600958223064</v>
      </c>
      <c r="W309" s="117">
        <f t="shared" ref="W309" si="138">W310+W313+W315+W324</f>
        <v>3.4405979562712456</v>
      </c>
      <c r="DA309" s="129" t="s">
        <v>3457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3.3841124047395339</v>
      </c>
      <c r="D310" s="122">
        <f t="shared" si="139"/>
        <v>2.3717297322991726</v>
      </c>
      <c r="E310" s="122">
        <f t="shared" si="139"/>
        <v>2.4455192182863619</v>
      </c>
      <c r="F310" s="122">
        <f t="shared" si="139"/>
        <v>3.0924207793259524</v>
      </c>
      <c r="G310" s="122">
        <f t="shared" si="139"/>
        <v>3.380178493199181</v>
      </c>
      <c r="H310" s="122">
        <f t="shared" si="139"/>
        <v>6.8215530910168587</v>
      </c>
      <c r="I310" s="122">
        <f t="shared" si="139"/>
        <v>3.0078661846643291</v>
      </c>
      <c r="J310" s="122">
        <f t="shared" si="139"/>
        <v>2.9923704072372885</v>
      </c>
      <c r="K310" s="122">
        <f t="shared" si="139"/>
        <v>2.0351299966263738</v>
      </c>
      <c r="L310" s="122">
        <f t="shared" si="139"/>
        <v>1.1586486585262732</v>
      </c>
      <c r="M310" s="122">
        <f t="shared" si="139"/>
        <v>2.6688235518412067</v>
      </c>
      <c r="N310" s="122">
        <f t="shared" si="139"/>
        <v>5.8252413488177561</v>
      </c>
      <c r="O310" s="122">
        <f t="shared" si="139"/>
        <v>3.2489194777513561</v>
      </c>
      <c r="P310" s="122">
        <f t="shared" si="139"/>
        <v>2.2598400471144116</v>
      </c>
      <c r="Q310" s="122">
        <f t="shared" si="139"/>
        <v>2.2623590866279883</v>
      </c>
      <c r="R310" s="122">
        <f t="shared" ref="R310:V310" si="140">SUM(R311:R312)</f>
        <v>2.6488224441586432</v>
      </c>
      <c r="S310" s="122">
        <f t="shared" si="140"/>
        <v>1.5293675562431048</v>
      </c>
      <c r="T310" s="122">
        <f t="shared" si="140"/>
        <v>2.1804700639890462</v>
      </c>
      <c r="U310" s="122">
        <f t="shared" si="140"/>
        <v>1.4295657112160614</v>
      </c>
      <c r="V310" s="122">
        <f t="shared" si="140"/>
        <v>3.3817016842740113</v>
      </c>
      <c r="W310" s="122">
        <f t="shared" ref="W310" si="141">SUM(W311:W312)</f>
        <v>2.798250863566734</v>
      </c>
      <c r="DA310" s="130" t="s">
        <v>3458</v>
      </c>
    </row>
    <row r="311" spans="1:105" ht="12" customHeight="1" x14ac:dyDescent="0.25">
      <c r="A311" s="97" t="s">
        <v>216</v>
      </c>
      <c r="B311" s="98"/>
      <c r="C311" s="98">
        <v>3.3032238049578653</v>
      </c>
      <c r="D311" s="98">
        <v>2.3161202911655434</v>
      </c>
      <c r="E311" s="98">
        <v>2.3906231234188424</v>
      </c>
      <c r="F311" s="98">
        <v>3.022126033966178</v>
      </c>
      <c r="G311" s="98">
        <v>3.3048708172071661</v>
      </c>
      <c r="H311" s="98">
        <v>6.6747223613936395</v>
      </c>
      <c r="I311" s="98">
        <v>2.9426069374528945</v>
      </c>
      <c r="J311" s="98">
        <v>2.9280414952576841</v>
      </c>
      <c r="K311" s="98">
        <v>1.9921723139632805</v>
      </c>
      <c r="L311" s="98">
        <v>1.1346692494138189</v>
      </c>
      <c r="M311" s="98">
        <v>2.6139768987316114</v>
      </c>
      <c r="N311" s="98">
        <v>5.7087586269711874</v>
      </c>
      <c r="O311" s="98">
        <v>3.1840505161848855</v>
      </c>
      <c r="P311" s="98">
        <v>2.2146416609015818</v>
      </c>
      <c r="Q311" s="98">
        <v>2.2180793139272597</v>
      </c>
      <c r="R311" s="98">
        <v>2.5972824135053405</v>
      </c>
      <c r="S311" s="98">
        <v>1.5000766064927191</v>
      </c>
      <c r="T311" s="98">
        <v>2.1384327754745125</v>
      </c>
      <c r="U311" s="98">
        <v>1.401712059270134</v>
      </c>
      <c r="V311" s="98">
        <v>3.3171185426464471</v>
      </c>
      <c r="W311" s="98">
        <v>2.745054830106306</v>
      </c>
      <c r="DA311" s="63" t="s">
        <v>3459</v>
      </c>
    </row>
    <row r="312" spans="1:105" ht="12" customHeight="1" x14ac:dyDescent="0.25">
      <c r="A312" s="97" t="s">
        <v>53</v>
      </c>
      <c r="B312" s="98"/>
      <c r="C312" s="98">
        <v>8.0888599781668818E-2</v>
      </c>
      <c r="D312" s="98">
        <v>5.5609441133629103E-2</v>
      </c>
      <c r="E312" s="98">
        <v>5.4896094867519521E-2</v>
      </c>
      <c r="F312" s="98">
        <v>7.0294745359774369E-2</v>
      </c>
      <c r="G312" s="98">
        <v>7.53076759920146E-2</v>
      </c>
      <c r="H312" s="98">
        <v>0.14683072962321947</v>
      </c>
      <c r="I312" s="98">
        <v>6.5259247211434682E-2</v>
      </c>
      <c r="J312" s="98">
        <v>6.4328911979604358E-2</v>
      </c>
      <c r="K312" s="98">
        <v>4.2957682663093244E-2</v>
      </c>
      <c r="L312" s="98">
        <v>2.3979409112454324E-2</v>
      </c>
      <c r="M312" s="98">
        <v>5.4846653109595342E-2</v>
      </c>
      <c r="N312" s="98">
        <v>0.11648272184656848</v>
      </c>
      <c r="O312" s="98">
        <v>6.4868961566470804E-2</v>
      </c>
      <c r="P312" s="98">
        <v>4.519838621282992E-2</v>
      </c>
      <c r="Q312" s="98">
        <v>4.427977270072847E-2</v>
      </c>
      <c r="R312" s="98">
        <v>5.1540030653302538E-2</v>
      </c>
      <c r="S312" s="98">
        <v>2.9290949750385611E-2</v>
      </c>
      <c r="T312" s="98">
        <v>4.2037288514533505E-2</v>
      </c>
      <c r="U312" s="98">
        <v>2.7853651945927357E-2</v>
      </c>
      <c r="V312" s="98">
        <v>6.4583141627564261E-2</v>
      </c>
      <c r="W312" s="98">
        <v>5.3196033460428005E-2</v>
      </c>
      <c r="DA312" s="63" t="s">
        <v>3460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1.1926367466480126E-2</v>
      </c>
      <c r="D313" s="122">
        <f t="shared" si="142"/>
        <v>5.9814322787896709E-4</v>
      </c>
      <c r="E313" s="122">
        <f t="shared" si="142"/>
        <v>7.7356267124751493E-2</v>
      </c>
      <c r="F313" s="122">
        <f t="shared" si="142"/>
        <v>6.5190406413198306E-4</v>
      </c>
      <c r="G313" s="122">
        <f t="shared" si="142"/>
        <v>5.4426241621335497E-3</v>
      </c>
      <c r="H313" s="122">
        <f t="shared" si="142"/>
        <v>0.18819651668976312</v>
      </c>
      <c r="I313" s="122">
        <f t="shared" si="142"/>
        <v>2.6397391129906078E-2</v>
      </c>
      <c r="J313" s="122">
        <f t="shared" si="142"/>
        <v>2.1354311171037151E-2</v>
      </c>
      <c r="K313" s="122">
        <f t="shared" si="142"/>
        <v>1.7594281146873558E-2</v>
      </c>
      <c r="L313" s="122">
        <f t="shared" si="142"/>
        <v>5.8871987430142318E-2</v>
      </c>
      <c r="M313" s="122">
        <f t="shared" si="142"/>
        <v>0.11278840189034768</v>
      </c>
      <c r="N313" s="122">
        <f t="shared" si="142"/>
        <v>9.79981595583789E-2</v>
      </c>
      <c r="O313" s="122">
        <f t="shared" si="142"/>
        <v>5.7790796777041721E-2</v>
      </c>
      <c r="P313" s="122">
        <f t="shared" si="142"/>
        <v>3.0777194829076961E-2</v>
      </c>
      <c r="Q313" s="122">
        <f t="shared" si="142"/>
        <v>6.9889744655818278E-2</v>
      </c>
      <c r="R313" s="122">
        <f t="shared" si="142"/>
        <v>4.1688413591602018E-2</v>
      </c>
      <c r="S313" s="122">
        <f t="shared" si="142"/>
        <v>1.7496884588832595E-2</v>
      </c>
      <c r="T313" s="122">
        <f t="shared" si="142"/>
        <v>6.5772788668591195E-2</v>
      </c>
      <c r="U313" s="122">
        <f t="shared" si="142"/>
        <v>3.3727071502010153E-2</v>
      </c>
      <c r="V313" s="122">
        <f t="shared" si="142"/>
        <v>0.17441220016716794</v>
      </c>
      <c r="W313" s="122">
        <f t="shared" si="142"/>
        <v>0.12521710896491928</v>
      </c>
      <c r="DA313" s="130" t="s">
        <v>3461</v>
      </c>
    </row>
    <row r="314" spans="1:105" ht="12" customHeight="1" x14ac:dyDescent="0.25">
      <c r="A314" s="97" t="s">
        <v>53</v>
      </c>
      <c r="B314" s="98"/>
      <c r="C314" s="98">
        <v>1.1926367466480126E-2</v>
      </c>
      <c r="D314" s="98">
        <v>5.9814322787896709E-4</v>
      </c>
      <c r="E314" s="98">
        <v>7.7356267124751493E-2</v>
      </c>
      <c r="F314" s="98">
        <v>6.5190406413198306E-4</v>
      </c>
      <c r="G314" s="98">
        <v>5.4426241621335497E-3</v>
      </c>
      <c r="H314" s="98">
        <v>0.18819651668976312</v>
      </c>
      <c r="I314" s="98">
        <v>2.6397391129906078E-2</v>
      </c>
      <c r="J314" s="98">
        <v>2.1354311171037151E-2</v>
      </c>
      <c r="K314" s="98">
        <v>1.7594281146873558E-2</v>
      </c>
      <c r="L314" s="98">
        <v>5.8871987430142318E-2</v>
      </c>
      <c r="M314" s="98">
        <v>0.11278840189034768</v>
      </c>
      <c r="N314" s="98">
        <v>9.79981595583789E-2</v>
      </c>
      <c r="O314" s="98">
        <v>5.7790796777041721E-2</v>
      </c>
      <c r="P314" s="98">
        <v>3.0777194829076961E-2</v>
      </c>
      <c r="Q314" s="98">
        <v>6.9889744655818278E-2</v>
      </c>
      <c r="R314" s="98">
        <v>4.1688413591602018E-2</v>
      </c>
      <c r="S314" s="98">
        <v>1.7496884588832595E-2</v>
      </c>
      <c r="T314" s="98">
        <v>6.5772788668591195E-2</v>
      </c>
      <c r="U314" s="98">
        <v>3.3727071502010153E-2</v>
      </c>
      <c r="V314" s="98">
        <v>0.17441220016716794</v>
      </c>
      <c r="W314" s="98">
        <v>0.12521710896491928</v>
      </c>
      <c r="DA314" s="63" t="s">
        <v>3462</v>
      </c>
    </row>
    <row r="315" spans="1:105" ht="12" customHeight="1" x14ac:dyDescent="0.25">
      <c r="A315" s="121" t="s">
        <v>55</v>
      </c>
      <c r="B315" s="122"/>
      <c r="C315" s="122">
        <v>0.26487153401453117</v>
      </c>
      <c r="D315" s="122">
        <v>0.20038737620018557</v>
      </c>
      <c r="E315" s="122">
        <v>0.19697634270782874</v>
      </c>
      <c r="F315" s="122">
        <v>0.23118349152986706</v>
      </c>
      <c r="G315" s="122">
        <v>0.24963571910386675</v>
      </c>
      <c r="H315" s="122">
        <v>0.51019771791849544</v>
      </c>
      <c r="I315" s="122">
        <v>0.23250375839482665</v>
      </c>
      <c r="J315" s="122">
        <v>0.22813206916526033</v>
      </c>
      <c r="K315" s="122">
        <v>0.14730896627384057</v>
      </c>
      <c r="L315" s="122">
        <v>9.2555473265694105E-2</v>
      </c>
      <c r="M315" s="122">
        <v>0.24889653715841256</v>
      </c>
      <c r="N315" s="122">
        <v>0.46530585334276992</v>
      </c>
      <c r="O315" s="122">
        <v>0.32763867609451464</v>
      </c>
      <c r="P315" s="122">
        <v>0.33907081433310393</v>
      </c>
      <c r="Q315" s="122">
        <v>0.22284408616401324</v>
      </c>
      <c r="R315" s="122">
        <v>0.26164762863292335</v>
      </c>
      <c r="S315" s="122">
        <v>0.1299041246501505</v>
      </c>
      <c r="T315" s="122">
        <v>0.24177892331351153</v>
      </c>
      <c r="U315" s="122">
        <v>0.21848872261599372</v>
      </c>
      <c r="V315" s="122">
        <v>0.38730400070962673</v>
      </c>
      <c r="W315" s="122">
        <v>0.39951872609145439</v>
      </c>
      <c r="DA315" s="130" t="s">
        <v>3463</v>
      </c>
    </row>
    <row r="316" spans="1:105" ht="12" customHeight="1" x14ac:dyDescent="0.25">
      <c r="A316" s="97" t="s">
        <v>138</v>
      </c>
      <c r="B316" s="98"/>
      <c r="C316" s="98">
        <v>0.12317728276567663</v>
      </c>
      <c r="D316" s="98">
        <v>0.11714327163497555</v>
      </c>
      <c r="E316" s="98">
        <v>0.11855092400167229</v>
      </c>
      <c r="F316" s="98">
        <v>0.13209905797862337</v>
      </c>
      <c r="G316" s="98">
        <v>0.15052899476587625</v>
      </c>
      <c r="H316" s="98">
        <v>0.2434261293222357</v>
      </c>
      <c r="I316" s="98">
        <v>0.22178183081498221</v>
      </c>
      <c r="J316" s="98">
        <v>0.20390892518153464</v>
      </c>
      <c r="K316" s="98">
        <v>0.1443936695953707</v>
      </c>
      <c r="L316" s="98">
        <v>9.0530263589822024E-2</v>
      </c>
      <c r="M316" s="98">
        <v>0.1502539743623387</v>
      </c>
      <c r="N316" s="98">
        <v>0.24776310479833488</v>
      </c>
      <c r="O316" s="98">
        <v>0.1105002312826267</v>
      </c>
      <c r="P316" s="98">
        <v>3.7621212024059651E-2</v>
      </c>
      <c r="Q316" s="98">
        <v>0.21944743209096096</v>
      </c>
      <c r="R316" s="98">
        <v>0.25657618358551371</v>
      </c>
      <c r="S316" s="98">
        <v>9.8331174988008349E-2</v>
      </c>
      <c r="T316" s="98">
        <v>0.15232452028709895</v>
      </c>
      <c r="U316" s="98">
        <v>0.12697824376400998</v>
      </c>
      <c r="V316" s="98">
        <v>0.17624533796618252</v>
      </c>
      <c r="W316" s="98">
        <v>0.28466690787229276</v>
      </c>
      <c r="DA316" s="63" t="s">
        <v>3464</v>
      </c>
    </row>
    <row r="317" spans="1:105" ht="12" customHeight="1" x14ac:dyDescent="0.25">
      <c r="A317" s="97" t="s">
        <v>137</v>
      </c>
      <c r="B317" s="98"/>
      <c r="C317" s="98">
        <v>9.3337516452540595E-5</v>
      </c>
      <c r="D317" s="98">
        <v>2.8103017742885837E-4</v>
      </c>
      <c r="E317" s="98">
        <v>2.7799027546750751E-4</v>
      </c>
      <c r="F317" s="98">
        <v>2.7213893305918396E-4</v>
      </c>
      <c r="G317" s="98">
        <v>4.2815779362762355E-4</v>
      </c>
      <c r="H317" s="98">
        <v>1.0624517565460843E-3</v>
      </c>
      <c r="I317" s="98">
        <v>1.3716572299901949E-3</v>
      </c>
      <c r="J317" s="98">
        <v>1.4570618373860079E-3</v>
      </c>
      <c r="K317" s="98">
        <v>2.9152966784698853E-3</v>
      </c>
      <c r="L317" s="98">
        <v>4.9256125706387916E-4</v>
      </c>
      <c r="M317" s="98">
        <v>7.8007462285441796E-4</v>
      </c>
      <c r="N317" s="98">
        <v>7.1650210719464928E-3</v>
      </c>
      <c r="O317" s="98">
        <v>0</v>
      </c>
      <c r="P317" s="98">
        <v>0</v>
      </c>
      <c r="Q317" s="98">
        <v>3.3203930153535184E-3</v>
      </c>
      <c r="R317" s="98">
        <v>4.9949948662649426E-3</v>
      </c>
      <c r="S317" s="98">
        <v>0</v>
      </c>
      <c r="T317" s="98">
        <v>0</v>
      </c>
      <c r="U317" s="98">
        <v>0</v>
      </c>
      <c r="V317" s="98">
        <v>4.3330611766187006E-3</v>
      </c>
      <c r="W317" s="98">
        <v>5.2372676797392617E-3</v>
      </c>
      <c r="DA317" s="63" t="s">
        <v>3465</v>
      </c>
    </row>
    <row r="318" spans="1:105" ht="12" customHeight="1" x14ac:dyDescent="0.25">
      <c r="A318" s="100" t="s">
        <v>216</v>
      </c>
      <c r="B318" s="101"/>
      <c r="C318" s="101">
        <v>4.6453817454590811E-5</v>
      </c>
      <c r="D318" s="101">
        <v>1.4054247367778903E-4</v>
      </c>
      <c r="E318" s="101">
        <v>1.387210589495541E-4</v>
      </c>
      <c r="F318" s="101">
        <v>1.3747270816636661E-4</v>
      </c>
      <c r="G318" s="101">
        <v>2.1602581434266685E-4</v>
      </c>
      <c r="H318" s="101">
        <v>5.2186718571103463E-4</v>
      </c>
      <c r="I318" s="101">
        <v>6.8413552921372037E-4</v>
      </c>
      <c r="J318" s="101">
        <v>7.282457064705525E-4</v>
      </c>
      <c r="K318" s="101">
        <v>1.3750118918487082E-3</v>
      </c>
      <c r="L318" s="101">
        <v>2.4281312272184409E-4</v>
      </c>
      <c r="M318" s="101">
        <v>3.9123859869912117E-4</v>
      </c>
      <c r="N318" s="101">
        <v>3.3768589673570065E-3</v>
      </c>
      <c r="O318" s="101">
        <v>0</v>
      </c>
      <c r="P318" s="101">
        <v>0</v>
      </c>
      <c r="Q318" s="101">
        <v>1.5292279858542407E-3</v>
      </c>
      <c r="R318" s="101">
        <v>2.2874331368962684E-3</v>
      </c>
      <c r="S318" s="101">
        <v>0</v>
      </c>
      <c r="T318" s="101">
        <v>0</v>
      </c>
      <c r="U318" s="101">
        <v>0</v>
      </c>
      <c r="V318" s="101">
        <v>2.1059143248814693E-3</v>
      </c>
      <c r="W318" s="101">
        <v>2.6253475113954469E-3</v>
      </c>
      <c r="DA318" s="131" t="s">
        <v>3466</v>
      </c>
    </row>
    <row r="319" spans="1:105" ht="12" customHeight="1" x14ac:dyDescent="0.25">
      <c r="A319" s="103" t="s">
        <v>52</v>
      </c>
      <c r="B319" s="104"/>
      <c r="C319" s="104">
        <v>4.6883698997949777E-5</v>
      </c>
      <c r="D319" s="104">
        <v>1.4048770375106934E-4</v>
      </c>
      <c r="E319" s="104">
        <v>1.3926921651795344E-4</v>
      </c>
      <c r="F319" s="104">
        <v>1.3466622489281734E-4</v>
      </c>
      <c r="G319" s="104">
        <v>2.1213197928495668E-4</v>
      </c>
      <c r="H319" s="104">
        <v>5.4058457083504957E-4</v>
      </c>
      <c r="I319" s="104">
        <v>6.8752170077647458E-4</v>
      </c>
      <c r="J319" s="104">
        <v>7.2881613091545542E-4</v>
      </c>
      <c r="K319" s="104">
        <v>1.5402847866211771E-3</v>
      </c>
      <c r="L319" s="104">
        <v>2.497481343420351E-4</v>
      </c>
      <c r="M319" s="104">
        <v>3.8883602415529678E-4</v>
      </c>
      <c r="N319" s="104">
        <v>3.7881621045894862E-3</v>
      </c>
      <c r="O319" s="104">
        <v>0</v>
      </c>
      <c r="P319" s="104">
        <v>0</v>
      </c>
      <c r="Q319" s="104">
        <v>1.7911650294992777E-3</v>
      </c>
      <c r="R319" s="104">
        <v>2.7075617293686747E-3</v>
      </c>
      <c r="S319" s="104">
        <v>0</v>
      </c>
      <c r="T319" s="104">
        <v>0</v>
      </c>
      <c r="U319" s="104">
        <v>0</v>
      </c>
      <c r="V319" s="104">
        <v>2.2271468517372313E-3</v>
      </c>
      <c r="W319" s="104">
        <v>2.6119201683438148E-3</v>
      </c>
      <c r="DA319" s="132" t="s">
        <v>3467</v>
      </c>
    </row>
    <row r="320" spans="1:105" ht="12" customHeight="1" x14ac:dyDescent="0.25">
      <c r="A320" s="106" t="s">
        <v>122</v>
      </c>
      <c r="B320" s="101"/>
      <c r="C320" s="101">
        <v>0.13373678981290144</v>
      </c>
      <c r="D320" s="101">
        <v>6.7563862125277721E-2</v>
      </c>
      <c r="E320" s="101">
        <v>6.5206420967328996E-2</v>
      </c>
      <c r="F320" s="101">
        <v>8.6662096162522489E-2</v>
      </c>
      <c r="G320" s="101">
        <v>8.3054700918737248E-2</v>
      </c>
      <c r="H320" s="101">
        <v>0.23004536876237872</v>
      </c>
      <c r="I320" s="101">
        <v>3.3990610318281983E-4</v>
      </c>
      <c r="J320" s="101">
        <v>0</v>
      </c>
      <c r="K320" s="101">
        <v>0</v>
      </c>
      <c r="L320" s="101">
        <v>9.4832749765774683E-4</v>
      </c>
      <c r="M320" s="101">
        <v>5.2074444292275666E-2</v>
      </c>
      <c r="N320" s="101">
        <v>9.7857300507815922E-2</v>
      </c>
      <c r="O320" s="101">
        <v>0.12383803905944785</v>
      </c>
      <c r="P320" s="101">
        <v>0.19489890539734694</v>
      </c>
      <c r="Q320" s="101">
        <v>0</v>
      </c>
      <c r="R320" s="101">
        <v>0</v>
      </c>
      <c r="S320" s="101">
        <v>0</v>
      </c>
      <c r="T320" s="101">
        <v>1.7253557873906618E-3</v>
      </c>
      <c r="U320" s="101">
        <v>9.1510478851983754E-2</v>
      </c>
      <c r="V320" s="101">
        <v>0</v>
      </c>
      <c r="W320" s="101">
        <v>3.0862796105432831E-2</v>
      </c>
      <c r="DA320" s="131" t="s">
        <v>3468</v>
      </c>
    </row>
    <row r="321" spans="1:105" ht="12" customHeight="1" x14ac:dyDescent="0.25">
      <c r="A321" s="107" t="s">
        <v>121</v>
      </c>
      <c r="B321" s="104"/>
      <c r="C321" s="104">
        <v>7.8641239195006013E-3</v>
      </c>
      <c r="D321" s="104">
        <v>1.5399212262503426E-2</v>
      </c>
      <c r="E321" s="104">
        <v>1.2941007463359947E-2</v>
      </c>
      <c r="F321" s="104">
        <v>1.2150198455662002E-2</v>
      </c>
      <c r="G321" s="104">
        <v>1.5623865625625646E-2</v>
      </c>
      <c r="H321" s="104">
        <v>3.5663768077334998E-2</v>
      </c>
      <c r="I321" s="104">
        <v>9.0103642466714193E-3</v>
      </c>
      <c r="J321" s="104">
        <v>2.2766082146339676E-2</v>
      </c>
      <c r="K321" s="104">
        <v>0</v>
      </c>
      <c r="L321" s="104">
        <v>5.8432092115045522E-4</v>
      </c>
      <c r="M321" s="104">
        <v>4.5788043880943763E-2</v>
      </c>
      <c r="N321" s="104">
        <v>0.11252042696467264</v>
      </c>
      <c r="O321" s="104">
        <v>9.3300405752440099E-2</v>
      </c>
      <c r="P321" s="104">
        <v>0.10655069691169732</v>
      </c>
      <c r="Q321" s="104">
        <v>7.6261057698745921E-5</v>
      </c>
      <c r="R321" s="104">
        <v>7.6450181144707363E-5</v>
      </c>
      <c r="S321" s="104">
        <v>3.1572949662142136E-2</v>
      </c>
      <c r="T321" s="104">
        <v>8.7729047239021918E-2</v>
      </c>
      <c r="U321" s="104">
        <v>0</v>
      </c>
      <c r="V321" s="104">
        <v>0.20672560156682551</v>
      </c>
      <c r="W321" s="104">
        <v>7.8751754433989532E-2</v>
      </c>
      <c r="DA321" s="132" t="s">
        <v>3469</v>
      </c>
    </row>
    <row r="322" spans="1:105" ht="12" customHeight="1" x14ac:dyDescent="0.25">
      <c r="A322" s="108" t="s">
        <v>53</v>
      </c>
      <c r="B322" s="98"/>
      <c r="C322" s="98">
        <v>3.9147714651330641E-3</v>
      </c>
      <c r="D322" s="98">
        <v>7.7006690206627357E-3</v>
      </c>
      <c r="E322" s="98">
        <v>6.4556381146397444E-3</v>
      </c>
      <c r="F322" s="98">
        <v>6.1415542440567206E-3</v>
      </c>
      <c r="G322" s="98">
        <v>7.8784208780686583E-3</v>
      </c>
      <c r="H322" s="98">
        <v>1.7536945362832072E-2</v>
      </c>
      <c r="I322" s="98">
        <v>4.4944116578040805E-3</v>
      </c>
      <c r="J322" s="98">
        <v>1.1329948854794873E-2</v>
      </c>
      <c r="K322" s="98">
        <v>0</v>
      </c>
      <c r="L322" s="98">
        <v>2.653412161807185E-4</v>
      </c>
      <c r="M322" s="98">
        <v>2.2369038721153249E-2</v>
      </c>
      <c r="N322" s="98">
        <v>5.131957713435157E-2</v>
      </c>
      <c r="O322" s="98">
        <v>5.0242740231260019E-2</v>
      </c>
      <c r="P322" s="98">
        <v>6.2164546260965334E-2</v>
      </c>
      <c r="Q322" s="98">
        <v>3.218762658935917E-5</v>
      </c>
      <c r="R322" s="98">
        <v>3.1732680722546901E-5</v>
      </c>
      <c r="S322" s="98">
        <v>1.3132602435601269E-2</v>
      </c>
      <c r="T322" s="98">
        <v>4.17263159828365E-2</v>
      </c>
      <c r="U322" s="98">
        <v>0</v>
      </c>
      <c r="V322" s="98">
        <v>9.8487025537039141E-2</v>
      </c>
      <c r="W322" s="98">
        <v>3.9298898701640154E-2</v>
      </c>
      <c r="DA322" s="63" t="s">
        <v>3470</v>
      </c>
    </row>
    <row r="323" spans="1:105" ht="12" customHeight="1" x14ac:dyDescent="0.25">
      <c r="A323" s="108" t="s">
        <v>52</v>
      </c>
      <c r="B323" s="98"/>
      <c r="C323" s="98">
        <v>3.9493524543675364E-3</v>
      </c>
      <c r="D323" s="98">
        <v>7.6985432418406902E-3</v>
      </c>
      <c r="E323" s="98">
        <v>6.4853693487202024E-3</v>
      </c>
      <c r="F323" s="98">
        <v>6.0086442116052815E-3</v>
      </c>
      <c r="G323" s="98">
        <v>7.7454447475569883E-3</v>
      </c>
      <c r="H323" s="98">
        <v>1.8126822714502923E-2</v>
      </c>
      <c r="I323" s="98">
        <v>4.5159525888673387E-3</v>
      </c>
      <c r="J323" s="98">
        <v>1.1436133291544805E-2</v>
      </c>
      <c r="K323" s="98">
        <v>0</v>
      </c>
      <c r="L323" s="98">
        <v>3.1897970496973672E-4</v>
      </c>
      <c r="M323" s="98">
        <v>2.341900515979051E-2</v>
      </c>
      <c r="N323" s="98">
        <v>6.120084983032107E-2</v>
      </c>
      <c r="O323" s="98">
        <v>4.305766552118008E-2</v>
      </c>
      <c r="P323" s="98">
        <v>4.4386150650731981E-2</v>
      </c>
      <c r="Q323" s="98">
        <v>4.4073431109386758E-5</v>
      </c>
      <c r="R323" s="98">
        <v>4.4717500422160462E-5</v>
      </c>
      <c r="S323" s="98">
        <v>1.8440347226540869E-2</v>
      </c>
      <c r="T323" s="98">
        <v>4.6002731256185425E-2</v>
      </c>
      <c r="U323" s="98">
        <v>0</v>
      </c>
      <c r="V323" s="98">
        <v>0.10823857602978637</v>
      </c>
      <c r="W323" s="98">
        <v>3.9452855732349378E-2</v>
      </c>
      <c r="DA323" s="63" t="s">
        <v>3471</v>
      </c>
    </row>
    <row r="324" spans="1:105" ht="12" customHeight="1" x14ac:dyDescent="0.25">
      <c r="A324" s="121" t="s">
        <v>54</v>
      </c>
      <c r="B324" s="122"/>
      <c r="C324" s="122">
        <v>0.13595666063679654</v>
      </c>
      <c r="D324" s="122">
        <v>0.10610367783365046</v>
      </c>
      <c r="E324" s="122">
        <v>0.10070013472402592</v>
      </c>
      <c r="F324" s="122">
        <v>0.1188495752357074</v>
      </c>
      <c r="G324" s="122">
        <v>0.14905604815354168</v>
      </c>
      <c r="H324" s="122">
        <v>0.29145967467279288</v>
      </c>
      <c r="I324" s="122">
        <v>0.127913933776648</v>
      </c>
      <c r="J324" s="122">
        <v>0.13075510748177149</v>
      </c>
      <c r="K324" s="122">
        <v>9.1212328449882946E-2</v>
      </c>
      <c r="L324" s="122">
        <v>4.6553430409311987E-2</v>
      </c>
      <c r="M324" s="122">
        <v>0.15782829818396507</v>
      </c>
      <c r="N324" s="122">
        <v>0.30882835179614238</v>
      </c>
      <c r="O324" s="122">
        <v>0.1858578060128018</v>
      </c>
      <c r="P324" s="122">
        <v>0.16513457689699315</v>
      </c>
      <c r="Q324" s="122">
        <v>0.1011057950550983</v>
      </c>
      <c r="R324" s="122">
        <v>0.12232021040377798</v>
      </c>
      <c r="S324" s="122">
        <v>6.7174106871562833E-2</v>
      </c>
      <c r="T324" s="122">
        <v>0.12276904023481294</v>
      </c>
      <c r="U324" s="122">
        <v>0.11515379883287434</v>
      </c>
      <c r="V324" s="122">
        <v>0.14644221067150059</v>
      </c>
      <c r="W324" s="122">
        <v>0.11761125764813762</v>
      </c>
      <c r="DA324" s="130" t="s">
        <v>3472</v>
      </c>
    </row>
    <row r="325" spans="1:105" ht="12" customHeight="1" x14ac:dyDescent="0.25">
      <c r="A325" s="97" t="s">
        <v>50</v>
      </c>
      <c r="B325" s="98"/>
      <c r="C325" s="98">
        <v>1.1091070851405585E-2</v>
      </c>
      <c r="D325" s="98">
        <v>3.610253123357269E-5</v>
      </c>
      <c r="E325" s="98">
        <v>2.2929708446198685E-5</v>
      </c>
      <c r="F325" s="98">
        <v>1.3350161906076241E-2</v>
      </c>
      <c r="G325" s="98">
        <v>7.9093876901100368E-2</v>
      </c>
      <c r="H325" s="98">
        <v>8.9492164883332975E-2</v>
      </c>
      <c r="I325" s="98">
        <v>0</v>
      </c>
      <c r="J325" s="98">
        <v>2.0737978361423173E-3</v>
      </c>
      <c r="K325" s="98">
        <v>2.3739106089828734E-2</v>
      </c>
      <c r="L325" s="98">
        <v>4.1380334249506705E-4</v>
      </c>
      <c r="M325" s="98">
        <v>1.7680780296590488E-3</v>
      </c>
      <c r="N325" s="98">
        <v>5.504340512174204E-3</v>
      </c>
      <c r="O325" s="98">
        <v>9.6117929491008943E-3</v>
      </c>
      <c r="P325" s="98">
        <v>1.34738939182992E-2</v>
      </c>
      <c r="Q325" s="98">
        <v>1.8122667549374915E-3</v>
      </c>
      <c r="R325" s="98">
        <v>9.0377597419067611E-3</v>
      </c>
      <c r="S325" s="98">
        <v>6.1344696718780541E-3</v>
      </c>
      <c r="T325" s="98">
        <v>8.838216544430004E-3</v>
      </c>
      <c r="U325" s="98">
        <v>1.0607824563681411E-2</v>
      </c>
      <c r="V325" s="98">
        <v>1.6240591502477565E-2</v>
      </c>
      <c r="W325" s="98">
        <v>1.6886939618737293E-4</v>
      </c>
      <c r="DA325" s="63" t="s">
        <v>3473</v>
      </c>
    </row>
    <row r="326" spans="1:105" ht="12" customHeight="1" x14ac:dyDescent="0.25">
      <c r="A326" s="109" t="s">
        <v>120</v>
      </c>
      <c r="B326" s="33"/>
      <c r="C326" s="33">
        <v>0.12486558978539095</v>
      </c>
      <c r="D326" s="33">
        <v>0.10606757530241689</v>
      </c>
      <c r="E326" s="33">
        <v>0.10067720501557972</v>
      </c>
      <c r="F326" s="33">
        <v>0.10549941332963116</v>
      </c>
      <c r="G326" s="33">
        <v>6.9962171252441294E-2</v>
      </c>
      <c r="H326" s="33">
        <v>0.2019675097894599</v>
      </c>
      <c r="I326" s="33">
        <v>0.127913933776648</v>
      </c>
      <c r="J326" s="33">
        <v>0.12868130964562918</v>
      </c>
      <c r="K326" s="33">
        <v>6.7473222360054208E-2</v>
      </c>
      <c r="L326" s="33">
        <v>4.6139627066816923E-2</v>
      </c>
      <c r="M326" s="33">
        <v>0.15606022015430601</v>
      </c>
      <c r="N326" s="33">
        <v>0.30332401128396819</v>
      </c>
      <c r="O326" s="33">
        <v>0.17624601306370091</v>
      </c>
      <c r="P326" s="33">
        <v>0.15166068297869395</v>
      </c>
      <c r="Q326" s="33">
        <v>9.9293528300160805E-2</v>
      </c>
      <c r="R326" s="33">
        <v>0.11328245066187122</v>
      </c>
      <c r="S326" s="33">
        <v>6.1039637199684783E-2</v>
      </c>
      <c r="T326" s="33">
        <v>0.11393082369038295</v>
      </c>
      <c r="U326" s="33">
        <v>0.10454597426919293</v>
      </c>
      <c r="V326" s="33">
        <v>0.13020161916902304</v>
      </c>
      <c r="W326" s="33">
        <v>0.11744238825195025</v>
      </c>
      <c r="DA326" s="60" t="s">
        <v>3474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0.55263209077763908</v>
      </c>
      <c r="D328" s="119">
        <f t="shared" si="143"/>
        <v>0.55760315596109744</v>
      </c>
      <c r="E328" s="119">
        <f t="shared" si="143"/>
        <v>0.57473741235138376</v>
      </c>
      <c r="F328" s="119">
        <f t="shared" si="143"/>
        <v>0.56763021684708104</v>
      </c>
      <c r="G328" s="119">
        <f t="shared" si="143"/>
        <v>0.57296170653245793</v>
      </c>
      <c r="H328" s="119">
        <f t="shared" si="143"/>
        <v>0.59153624103320335</v>
      </c>
      <c r="I328" s="119">
        <f t="shared" si="143"/>
        <v>0.58794882757914446</v>
      </c>
      <c r="J328" s="119">
        <f t="shared" si="143"/>
        <v>0.59497253152019391</v>
      </c>
      <c r="K328" s="119">
        <f t="shared" si="143"/>
        <v>0.60091454320066851</v>
      </c>
      <c r="L328" s="119">
        <f t="shared" si="143"/>
        <v>0.6277677293811198</v>
      </c>
      <c r="M328" s="119">
        <f t="shared" si="143"/>
        <v>0.64340716944219667</v>
      </c>
      <c r="N328" s="119">
        <f t="shared" si="143"/>
        <v>0.65141417541511937</v>
      </c>
      <c r="O328" s="119">
        <f t="shared" si="143"/>
        <v>0.67981927645038476</v>
      </c>
      <c r="P328" s="119">
        <f t="shared" si="143"/>
        <v>0.7109051155561541</v>
      </c>
      <c r="Q328" s="119">
        <f t="shared" si="143"/>
        <v>0.73553435750608476</v>
      </c>
      <c r="R328" s="119">
        <f t="shared" ref="R328:V328" si="144">IF(R309=0,"",R309/R290)</f>
        <v>0.74063147903562943</v>
      </c>
      <c r="S328" s="119">
        <f t="shared" si="144"/>
        <v>0.75001264408017976</v>
      </c>
      <c r="T328" s="119">
        <f t="shared" si="144"/>
        <v>0.76979747659650977</v>
      </c>
      <c r="U328" s="119">
        <f t="shared" si="144"/>
        <v>0.77099916488775966</v>
      </c>
      <c r="V328" s="119">
        <f t="shared" si="144"/>
        <v>0.7929044464703473</v>
      </c>
      <c r="W328" s="119">
        <f t="shared" ref="W328" si="145">IF(W309=0,"",W309/W290)</f>
        <v>0.79135044448285052</v>
      </c>
      <c r="DA328" s="129" t="s">
        <v>3625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0.54026938805144487</v>
      </c>
      <c r="D329" s="124">
        <f t="shared" si="146"/>
        <v>0.54624968199218238</v>
      </c>
      <c r="E329" s="124">
        <f t="shared" si="146"/>
        <v>0.55230759811110886</v>
      </c>
      <c r="F329" s="124">
        <f t="shared" si="146"/>
        <v>0.55865867987384399</v>
      </c>
      <c r="G329" s="124">
        <f t="shared" si="146"/>
        <v>0.56500680378199608</v>
      </c>
      <c r="H329" s="124">
        <f t="shared" si="146"/>
        <v>0.5714297010929511</v>
      </c>
      <c r="I329" s="124">
        <f t="shared" si="146"/>
        <v>0.5782809353566758</v>
      </c>
      <c r="J329" s="124">
        <f t="shared" si="146"/>
        <v>0.58544010542926428</v>
      </c>
      <c r="K329" s="124">
        <f t="shared" si="146"/>
        <v>0.59311825220672365</v>
      </c>
      <c r="L329" s="124">
        <f t="shared" si="146"/>
        <v>0.60138745607642918</v>
      </c>
      <c r="M329" s="124">
        <f t="shared" si="146"/>
        <v>0.61476466951021314</v>
      </c>
      <c r="N329" s="124">
        <f t="shared" si="146"/>
        <v>0.63437485784123915</v>
      </c>
      <c r="O329" s="124">
        <f t="shared" si="146"/>
        <v>0.66115946320614338</v>
      </c>
      <c r="P329" s="124">
        <f t="shared" si="146"/>
        <v>0.69184422311008009</v>
      </c>
      <c r="Q329" s="124">
        <f t="shared" si="146"/>
        <v>0.71711507224501436</v>
      </c>
      <c r="R329" s="124">
        <f t="shared" ref="R329:V329" si="147">IF(R310=0,"",R310/R291)</f>
        <v>0.72948896493156257</v>
      </c>
      <c r="S329" s="124">
        <f t="shared" si="147"/>
        <v>0.73829542449024255</v>
      </c>
      <c r="T329" s="124">
        <f t="shared" si="147"/>
        <v>0.74481457808648976</v>
      </c>
      <c r="U329" s="124">
        <f t="shared" si="147"/>
        <v>0.74991134031373508</v>
      </c>
      <c r="V329" s="124">
        <f t="shared" si="147"/>
        <v>0.75422503395492513</v>
      </c>
      <c r="W329" s="124">
        <f t="shared" ref="W329" si="148">IF(W310=0,"",W310/W291)</f>
        <v>0.75704376437579657</v>
      </c>
      <c r="DA329" s="130" t="s">
        <v>3626</v>
      </c>
    </row>
    <row r="330" spans="1:105" ht="12" customHeight="1" x14ac:dyDescent="0.25">
      <c r="A330" s="97" t="s">
        <v>216</v>
      </c>
      <c r="B330" s="111"/>
      <c r="C330" s="111">
        <f t="shared" ref="C330:Q330" si="149">IF(C311=0,"",C311/C292)</f>
        <v>0.53425486455040627</v>
      </c>
      <c r="D330" s="111">
        <f t="shared" si="149"/>
        <v>0.54036273999628448</v>
      </c>
      <c r="E330" s="111">
        <f t="shared" si="149"/>
        <v>0.54668743203848269</v>
      </c>
      <c r="F330" s="111">
        <f t="shared" si="149"/>
        <v>0.55298198096863749</v>
      </c>
      <c r="G330" s="111">
        <f t="shared" si="149"/>
        <v>0.55946134721491725</v>
      </c>
      <c r="H330" s="111">
        <f t="shared" si="149"/>
        <v>0.56609274767498796</v>
      </c>
      <c r="I330" s="111">
        <f t="shared" si="149"/>
        <v>0.57292261096356456</v>
      </c>
      <c r="J330" s="111">
        <f t="shared" si="149"/>
        <v>0.58015612565820962</v>
      </c>
      <c r="K330" s="111">
        <f t="shared" si="149"/>
        <v>0.58795967782701108</v>
      </c>
      <c r="L330" s="111">
        <f t="shared" si="149"/>
        <v>0.59636366777275407</v>
      </c>
      <c r="M330" s="111">
        <f t="shared" si="149"/>
        <v>0.60983534862883648</v>
      </c>
      <c r="N330" s="111">
        <f t="shared" si="149"/>
        <v>0.62967728086247077</v>
      </c>
      <c r="O330" s="111">
        <f t="shared" si="149"/>
        <v>0.65662661848744108</v>
      </c>
      <c r="P330" s="111">
        <f t="shared" si="149"/>
        <v>0.68752032631383098</v>
      </c>
      <c r="Q330" s="111">
        <f t="shared" si="149"/>
        <v>0.71308807535727958</v>
      </c>
      <c r="R330" s="111">
        <f t="shared" ref="R330:V330" si="150">IF(R311=0,"",R311/R292)</f>
        <v>0.72559399451560014</v>
      </c>
      <c r="S330" s="111">
        <f t="shared" si="150"/>
        <v>0.73454182560758174</v>
      </c>
      <c r="T330" s="111">
        <f t="shared" si="150"/>
        <v>0.7410969155957311</v>
      </c>
      <c r="U330" s="111">
        <f t="shared" si="150"/>
        <v>0.74620304467418053</v>
      </c>
      <c r="V330" s="111">
        <f t="shared" si="150"/>
        <v>0.75063313960409084</v>
      </c>
      <c r="W330" s="111">
        <f t="shared" ref="W330" si="151">IF(W311=0,"",W311/W292)</f>
        <v>0.75349614261354758</v>
      </c>
      <c r="DA330" s="63" t="s">
        <v>3627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3628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2.4308114354209902</v>
      </c>
      <c r="D332" s="124">
        <f t="shared" si="155"/>
        <v>2.5147018842221103</v>
      </c>
      <c r="E332" s="124">
        <f t="shared" si="155"/>
        <v>2.5994781006414938</v>
      </c>
      <c r="F332" s="124">
        <f t="shared" si="155"/>
        <v>2.6843453642822985</v>
      </c>
      <c r="G332" s="124">
        <f t="shared" si="155"/>
        <v>2.7700190769491857</v>
      </c>
      <c r="H332" s="124">
        <f t="shared" si="155"/>
        <v>2.8564070333400431</v>
      </c>
      <c r="I332" s="124">
        <f t="shared" si="155"/>
        <v>2.9436806760334893</v>
      </c>
      <c r="J332" s="124">
        <f t="shared" si="155"/>
        <v>3.032553128606073</v>
      </c>
      <c r="K332" s="124">
        <f t="shared" si="155"/>
        <v>3.1236240005898788</v>
      </c>
      <c r="L332" s="124">
        <f t="shared" si="155"/>
        <v>3.2170415419306249</v>
      </c>
      <c r="M332" s="124">
        <f t="shared" si="155"/>
        <v>3.3286199924378517</v>
      </c>
      <c r="N332" s="124">
        <f t="shared" si="155"/>
        <v>3.4635347209053373</v>
      </c>
      <c r="O332" s="124">
        <f t="shared" si="155"/>
        <v>3.6246469186429309</v>
      </c>
      <c r="P332" s="124">
        <f t="shared" si="155"/>
        <v>3.7993696278456701</v>
      </c>
      <c r="Q332" s="124">
        <f t="shared" si="155"/>
        <v>3.9495234562645134</v>
      </c>
      <c r="R332" s="124">
        <f t="shared" ref="R332:V332" si="156">IF(R313=0,"",R313/R294)</f>
        <v>4.0437236942586594</v>
      </c>
      <c r="S332" s="124">
        <f t="shared" si="156"/>
        <v>4.1187024585265588</v>
      </c>
      <c r="T332" s="124">
        <f t="shared" si="156"/>
        <v>4.1813500703001925</v>
      </c>
      <c r="U332" s="124">
        <f t="shared" si="156"/>
        <v>4.238382683675864</v>
      </c>
      <c r="V332" s="124">
        <f t="shared" si="156"/>
        <v>4.2965336719559497</v>
      </c>
      <c r="W332" s="124">
        <f t="shared" ref="W332" si="157">IF(W313=0,"",W313/W294)</f>
        <v>4.3534643017679464</v>
      </c>
      <c r="DA332" s="130" t="s">
        <v>3629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2.4308114354209902</v>
      </c>
      <c r="D333" s="111">
        <f t="shared" si="158"/>
        <v>2.5147018842221103</v>
      </c>
      <c r="E333" s="111">
        <f t="shared" si="158"/>
        <v>2.5994781006414938</v>
      </c>
      <c r="F333" s="111">
        <f t="shared" si="158"/>
        <v>2.6843453642822985</v>
      </c>
      <c r="G333" s="111">
        <f t="shared" si="158"/>
        <v>2.7700190769491857</v>
      </c>
      <c r="H333" s="111">
        <f t="shared" si="158"/>
        <v>2.8564070333400431</v>
      </c>
      <c r="I333" s="111">
        <f t="shared" si="158"/>
        <v>2.9436806760334893</v>
      </c>
      <c r="J333" s="111">
        <f t="shared" si="158"/>
        <v>3.032553128606073</v>
      </c>
      <c r="K333" s="111">
        <f t="shared" si="158"/>
        <v>3.1236240005898788</v>
      </c>
      <c r="L333" s="111">
        <f t="shared" si="158"/>
        <v>3.2170415419306249</v>
      </c>
      <c r="M333" s="111">
        <f t="shared" si="158"/>
        <v>3.3286199924378517</v>
      </c>
      <c r="N333" s="111">
        <f t="shared" si="158"/>
        <v>3.4635347209053373</v>
      </c>
      <c r="O333" s="111">
        <f t="shared" si="158"/>
        <v>3.6246469186429309</v>
      </c>
      <c r="P333" s="111">
        <f t="shared" si="158"/>
        <v>3.7993696278456701</v>
      </c>
      <c r="Q333" s="111">
        <f t="shared" si="158"/>
        <v>3.9495234562645134</v>
      </c>
      <c r="R333" s="111">
        <f t="shared" ref="R333:V333" si="159">IF(R314=0,"",R314/R295)</f>
        <v>4.0437236942586594</v>
      </c>
      <c r="S333" s="111">
        <f t="shared" si="159"/>
        <v>4.1187024585265588</v>
      </c>
      <c r="T333" s="111">
        <f t="shared" si="159"/>
        <v>4.1813500703001925</v>
      </c>
      <c r="U333" s="111">
        <f t="shared" si="159"/>
        <v>4.238382683675864</v>
      </c>
      <c r="V333" s="111">
        <f t="shared" si="159"/>
        <v>4.2965336719559497</v>
      </c>
      <c r="W333" s="111">
        <f t="shared" ref="W333" si="160">IF(W314=0,"",W314/W295)</f>
        <v>4.3534643017679464</v>
      </c>
      <c r="DA333" s="63" t="s">
        <v>3630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0.6267846031866533</v>
      </c>
      <c r="D334" s="124">
        <f t="shared" si="161"/>
        <v>0.61629038751998477</v>
      </c>
      <c r="E334" s="124">
        <f t="shared" si="161"/>
        <v>0.6150706914813161</v>
      </c>
      <c r="F334" s="124">
        <f t="shared" si="161"/>
        <v>0.61984909435270874</v>
      </c>
      <c r="G334" s="124">
        <f t="shared" si="161"/>
        <v>0.61881877317318534</v>
      </c>
      <c r="H334" s="124">
        <f t="shared" si="161"/>
        <v>0.63836097182797336</v>
      </c>
      <c r="I334" s="124">
        <f t="shared" si="161"/>
        <v>0.58138245673156086</v>
      </c>
      <c r="J334" s="124">
        <f t="shared" si="161"/>
        <v>0.59610806436098374</v>
      </c>
      <c r="K334" s="124">
        <f t="shared" si="161"/>
        <v>0.58437466366093749</v>
      </c>
      <c r="L334" s="124">
        <f t="shared" si="161"/>
        <v>0.58998195955679322</v>
      </c>
      <c r="M334" s="124">
        <f t="shared" si="161"/>
        <v>0.65495290982239684</v>
      </c>
      <c r="N334" s="124">
        <f t="shared" si="161"/>
        <v>0.6848327292945221</v>
      </c>
      <c r="O334" s="124">
        <f t="shared" si="161"/>
        <v>0.72259324670049507</v>
      </c>
      <c r="P334" s="124">
        <f t="shared" si="161"/>
        <v>0.75889780864666401</v>
      </c>
      <c r="Q334" s="124">
        <f t="shared" si="161"/>
        <v>0.7104182442057384</v>
      </c>
      <c r="R334" s="124">
        <f t="shared" ref="R334:V334" si="162">IF(R315=0,"",R315/R296)</f>
        <v>0.73136441327897039</v>
      </c>
      <c r="S334" s="124">
        <f t="shared" si="162"/>
        <v>0.77904032997761197</v>
      </c>
      <c r="T334" s="124">
        <f t="shared" si="162"/>
        <v>0.80494064336507065</v>
      </c>
      <c r="U334" s="124">
        <f t="shared" si="162"/>
        <v>0.78403012466282296</v>
      </c>
      <c r="V334" s="124">
        <f t="shared" si="162"/>
        <v>0.84292769926905298</v>
      </c>
      <c r="W334" s="124">
        <f t="shared" ref="W334" si="163">IF(W315=0,"",W315/W296)</f>
        <v>0.81556159613751011</v>
      </c>
      <c r="DA334" s="130" t="s">
        <v>3631</v>
      </c>
    </row>
    <row r="335" spans="1:105" ht="12" customHeight="1" x14ac:dyDescent="0.25">
      <c r="A335" s="97" t="s">
        <v>138</v>
      </c>
      <c r="B335" s="111"/>
      <c r="C335" s="111">
        <f t="shared" ref="C335:Q335" si="164">IF(C316=0,"",C316/C297)</f>
        <v>0.55869126137798919</v>
      </c>
      <c r="D335" s="111">
        <f t="shared" si="164"/>
        <v>0.56059969441000024</v>
      </c>
      <c r="E335" s="111">
        <f t="shared" si="164"/>
        <v>0.56282405694573467</v>
      </c>
      <c r="F335" s="111">
        <f t="shared" si="164"/>
        <v>0.56509150077743131</v>
      </c>
      <c r="G335" s="111">
        <f t="shared" si="164"/>
        <v>0.56764989709938596</v>
      </c>
      <c r="H335" s="111">
        <f t="shared" si="164"/>
        <v>0.57046890963299368</v>
      </c>
      <c r="I335" s="111">
        <f t="shared" si="164"/>
        <v>0.57360961384777165</v>
      </c>
      <c r="J335" s="111">
        <f t="shared" si="164"/>
        <v>0.57732221438463138</v>
      </c>
      <c r="K335" s="111">
        <f t="shared" si="164"/>
        <v>0.58181945099999499</v>
      </c>
      <c r="L335" s="111">
        <f t="shared" si="164"/>
        <v>0.58715824030059371</v>
      </c>
      <c r="M335" s="111">
        <f t="shared" si="164"/>
        <v>0.59838696508127498</v>
      </c>
      <c r="N335" s="111">
        <f t="shared" si="164"/>
        <v>0.61710797857100808</v>
      </c>
      <c r="O335" s="111">
        <f t="shared" si="164"/>
        <v>0.64465888253969139</v>
      </c>
      <c r="P335" s="111">
        <f t="shared" si="164"/>
        <v>0.67822841370594222</v>
      </c>
      <c r="Q335" s="111">
        <f t="shared" si="164"/>
        <v>0.70870793527494702</v>
      </c>
      <c r="R335" s="111">
        <f t="shared" ref="R335:V335" si="165">IF(R316=0,"",R316/R297)</f>
        <v>0.72927788365521284</v>
      </c>
      <c r="S335" s="111">
        <f t="shared" si="165"/>
        <v>0.7490998339125825</v>
      </c>
      <c r="T335" s="111">
        <f t="shared" si="165"/>
        <v>0.76705178886263647</v>
      </c>
      <c r="U335" s="111">
        <f t="shared" si="165"/>
        <v>0.78201175132101852</v>
      </c>
      <c r="V335" s="111">
        <f t="shared" si="165"/>
        <v>0.79285772410334543</v>
      </c>
      <c r="W335" s="111">
        <f t="shared" ref="W335" si="166">IF(W316=0,"",W316/W297)</f>
        <v>0.79795954089688592</v>
      </c>
      <c r="DA335" s="63" t="s">
        <v>3632</v>
      </c>
    </row>
    <row r="336" spans="1:105" ht="12" customHeight="1" x14ac:dyDescent="0.25">
      <c r="A336" s="97" t="s">
        <v>137</v>
      </c>
      <c r="B336" s="111"/>
      <c r="C336" s="111">
        <f t="shared" ref="C336:Q336" si="167">IF(C317=0,"",C317/C298)</f>
        <v>0.71780827352929533</v>
      </c>
      <c r="D336" s="111">
        <f t="shared" si="167"/>
        <v>0.71840195325669487</v>
      </c>
      <c r="E336" s="111">
        <f t="shared" si="167"/>
        <v>0.72066292798955089</v>
      </c>
      <c r="F336" s="111">
        <f t="shared" si="167"/>
        <v>0.72005598149976102</v>
      </c>
      <c r="G336" s="111">
        <f t="shared" si="167"/>
        <v>0.72239303854291048</v>
      </c>
      <c r="H336" s="111">
        <f t="shared" si="167"/>
        <v>0.73001248452190204</v>
      </c>
      <c r="I336" s="111">
        <f t="shared" si="167"/>
        <v>0.72952473625877101</v>
      </c>
      <c r="J336" s="111">
        <f t="shared" si="167"/>
        <v>0.73210505915396873</v>
      </c>
      <c r="K336" s="111">
        <f t="shared" si="167"/>
        <v>0.74682616786153866</v>
      </c>
      <c r="L336" s="111">
        <f t="shared" si="167"/>
        <v>0.74260582375993223</v>
      </c>
      <c r="M336" s="111">
        <f t="shared" si="167"/>
        <v>0.74815956838388953</v>
      </c>
      <c r="N336" s="111">
        <f t="shared" si="167"/>
        <v>0.77374085754231881</v>
      </c>
      <c r="O336" s="111" t="str">
        <f t="shared" si="167"/>
        <v/>
      </c>
      <c r="P336" s="111" t="str">
        <f t="shared" si="167"/>
        <v/>
      </c>
      <c r="Q336" s="111">
        <f t="shared" si="167"/>
        <v>0.84083274688999832</v>
      </c>
      <c r="R336" s="111">
        <f t="shared" ref="R336:V336" si="168">IF(R317=0,"",R317/R298)</f>
        <v>0.85470224617169077</v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>
        <f t="shared" si="168"/>
        <v>0.88733086767451042</v>
      </c>
      <c r="W336" s="111">
        <f t="shared" ref="W336" si="169">IF(W317=0,"",W317/W298)</f>
        <v>0.88737226457324703</v>
      </c>
      <c r="DA336" s="63" t="s">
        <v>3633</v>
      </c>
    </row>
    <row r="337" spans="1:105" ht="12" customHeight="1" x14ac:dyDescent="0.25">
      <c r="A337" s="100" t="s">
        <v>216</v>
      </c>
      <c r="B337" s="112"/>
      <c r="C337" s="112">
        <f t="shared" ref="C337:Q337" si="170">IF(C318=0,"",C318/C299)</f>
        <v>0.55869126137798919</v>
      </c>
      <c r="D337" s="112">
        <f t="shared" si="170"/>
        <v>0.56059969441000024</v>
      </c>
      <c r="E337" s="112">
        <f t="shared" si="170"/>
        <v>0.56282405694573467</v>
      </c>
      <c r="F337" s="112">
        <f t="shared" si="170"/>
        <v>0.56509150077743131</v>
      </c>
      <c r="G337" s="112">
        <f t="shared" si="170"/>
        <v>0.56764989709938596</v>
      </c>
      <c r="H337" s="112">
        <f t="shared" si="170"/>
        <v>0.57046890963299368</v>
      </c>
      <c r="I337" s="112">
        <f t="shared" si="170"/>
        <v>0.57360961384777165</v>
      </c>
      <c r="J337" s="112">
        <f t="shared" si="170"/>
        <v>0.57732221438463138</v>
      </c>
      <c r="K337" s="112">
        <f t="shared" si="170"/>
        <v>0.58181945099999499</v>
      </c>
      <c r="L337" s="112">
        <f t="shared" si="170"/>
        <v>0.58715824030059371</v>
      </c>
      <c r="M337" s="112">
        <f t="shared" si="170"/>
        <v>0.59838696508127498</v>
      </c>
      <c r="N337" s="112">
        <f t="shared" si="170"/>
        <v>0.61710797857100808</v>
      </c>
      <c r="O337" s="112" t="str">
        <f t="shared" si="170"/>
        <v/>
      </c>
      <c r="P337" s="112" t="str">
        <f t="shared" si="170"/>
        <v/>
      </c>
      <c r="Q337" s="112">
        <f t="shared" si="170"/>
        <v>0.70870793527494702</v>
      </c>
      <c r="R337" s="112">
        <f t="shared" ref="R337:V337" si="171">IF(R318=0,"",R318/R299)</f>
        <v>0.72927788365521296</v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>
        <f t="shared" si="171"/>
        <v>0.79285772410334543</v>
      </c>
      <c r="W337" s="112">
        <f t="shared" ref="W337" si="172">IF(W318=0,"",W318/W299)</f>
        <v>0.79795954089688592</v>
      </c>
      <c r="DA337" s="131" t="s">
        <v>3634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>
        <f t="shared" si="173"/>
        <v>1</v>
      </c>
      <c r="E338" s="113">
        <f t="shared" si="173"/>
        <v>1</v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 t="str">
        <f t="shared" si="173"/>
        <v/>
      </c>
      <c r="P338" s="113" t="str">
        <f t="shared" si="173"/>
        <v/>
      </c>
      <c r="Q338" s="113">
        <f t="shared" si="173"/>
        <v>1</v>
      </c>
      <c r="R338" s="113">
        <f t="shared" ref="R338:V338" si="174">IF(R319=0,"",R319/R300)</f>
        <v>1</v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>
        <f t="shared" si="174"/>
        <v>1</v>
      </c>
      <c r="W338" s="113">
        <f t="shared" ref="W338" si="175">IF(W319=0,"",W319/W300)</f>
        <v>1</v>
      </c>
      <c r="DA338" s="132" t="s">
        <v>3635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0.6950914659879166</v>
      </c>
      <c r="D339" s="112">
        <f t="shared" si="176"/>
        <v>0.69624571261176371</v>
      </c>
      <c r="E339" s="112">
        <f t="shared" si="176"/>
        <v>0.6974887371246149</v>
      </c>
      <c r="F339" s="112">
        <f t="shared" si="176"/>
        <v>0.69874370202331948</v>
      </c>
      <c r="G339" s="112">
        <f t="shared" si="176"/>
        <v>0.70008113775384251</v>
      </c>
      <c r="H339" s="112">
        <f t="shared" si="176"/>
        <v>0.7014931388014719</v>
      </c>
      <c r="I339" s="112">
        <f t="shared" si="176"/>
        <v>0.70299807439451412</v>
      </c>
      <c r="J339" s="112" t="str">
        <f t="shared" si="176"/>
        <v/>
      </c>
      <c r="K339" s="112" t="str">
        <f t="shared" si="176"/>
        <v/>
      </c>
      <c r="L339" s="112">
        <f t="shared" si="176"/>
        <v>0.70872995317775178</v>
      </c>
      <c r="M339" s="112">
        <f t="shared" si="176"/>
        <v>0.71263676535141618</v>
      </c>
      <c r="N339" s="112">
        <f t="shared" si="176"/>
        <v>0.71894978259673337</v>
      </c>
      <c r="O339" s="112">
        <f t="shared" si="176"/>
        <v>0.72851133596274276</v>
      </c>
      <c r="P339" s="112">
        <f t="shared" si="176"/>
        <v>0.74094968947205964</v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>
        <f t="shared" si="177"/>
        <v>0.77896200208741229</v>
      </c>
      <c r="U339" s="112">
        <f t="shared" si="177"/>
        <v>0.78684810275434169</v>
      </c>
      <c r="V339" s="112" t="str">
        <f t="shared" si="177"/>
        <v/>
      </c>
      <c r="W339" s="112">
        <f t="shared" ref="W339" si="178">IF(W320=0,"",W320/W301)</f>
        <v>0.79937142756723689</v>
      </c>
      <c r="DA339" s="131" t="s">
        <v>3636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0.8207718770239758</v>
      </c>
      <c r="D340" s="113">
        <f t="shared" si="179"/>
        <v>0.82090524559987443</v>
      </c>
      <c r="E340" s="113">
        <f t="shared" si="179"/>
        <v>0.8221255452701216</v>
      </c>
      <c r="F340" s="113">
        <f t="shared" si="179"/>
        <v>0.82106655922001759</v>
      </c>
      <c r="G340" s="113">
        <f t="shared" si="179"/>
        <v>0.82235081711328395</v>
      </c>
      <c r="H340" s="113">
        <f t="shared" si="179"/>
        <v>0.82696144677239958</v>
      </c>
      <c r="I340" s="113">
        <f t="shared" si="179"/>
        <v>0.82594491558056726</v>
      </c>
      <c r="J340" s="113">
        <f t="shared" si="179"/>
        <v>0.82742063075014083</v>
      </c>
      <c r="K340" s="113" t="str">
        <f t="shared" si="179"/>
        <v/>
      </c>
      <c r="L340" s="113">
        <f t="shared" si="179"/>
        <v>0.84272667822294944</v>
      </c>
      <c r="M340" s="113">
        <f t="shared" si="179"/>
        <v>0.83542442572752429</v>
      </c>
      <c r="N340" s="113">
        <f t="shared" si="179"/>
        <v>0.84868452370412129</v>
      </c>
      <c r="O340" s="113">
        <f t="shared" si="179"/>
        <v>0.83286103258626731</v>
      </c>
      <c r="P340" s="113">
        <f t="shared" si="179"/>
        <v>0.83058043346831256</v>
      </c>
      <c r="Q340" s="113">
        <f t="shared" si="179"/>
        <v>0.87847731912769134</v>
      </c>
      <c r="R340" s="113">
        <f t="shared" ref="R340:V340" si="180">IF(R321=0,"",R321/R302)</f>
        <v>0.88518133842961011</v>
      </c>
      <c r="S340" s="113">
        <f t="shared" si="180"/>
        <v>0.88980177997429077</v>
      </c>
      <c r="T340" s="113">
        <f t="shared" si="180"/>
        <v>0.88108537099939832</v>
      </c>
      <c r="U340" s="113" t="str">
        <f t="shared" si="180"/>
        <v/>
      </c>
      <c r="V340" s="113">
        <f t="shared" si="180"/>
        <v>0.88990692395470539</v>
      </c>
      <c r="W340" s="113">
        <f t="shared" ref="W340" si="181">IF(W321=0,"",W321/W302)</f>
        <v>0.88869446088349568</v>
      </c>
      <c r="DA340" s="132" t="s">
        <v>3637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0.6950914659879166</v>
      </c>
      <c r="D341" s="111">
        <f t="shared" si="182"/>
        <v>0.69624571261176371</v>
      </c>
      <c r="E341" s="111">
        <f t="shared" si="182"/>
        <v>0.6974887371246149</v>
      </c>
      <c r="F341" s="111">
        <f t="shared" si="182"/>
        <v>0.69874370202331948</v>
      </c>
      <c r="G341" s="111">
        <f t="shared" si="182"/>
        <v>0.70008113775384251</v>
      </c>
      <c r="H341" s="111">
        <f t="shared" si="182"/>
        <v>0.70149313880147202</v>
      </c>
      <c r="I341" s="111">
        <f t="shared" si="182"/>
        <v>0.70299807439451412</v>
      </c>
      <c r="J341" s="111">
        <f t="shared" si="182"/>
        <v>0.70466947362213905</v>
      </c>
      <c r="K341" s="111" t="str">
        <f t="shared" si="182"/>
        <v/>
      </c>
      <c r="L341" s="111">
        <f t="shared" si="182"/>
        <v>0.70872995317775178</v>
      </c>
      <c r="M341" s="111">
        <f t="shared" si="182"/>
        <v>0.71263676535141618</v>
      </c>
      <c r="N341" s="111">
        <f t="shared" si="182"/>
        <v>0.71894978259673337</v>
      </c>
      <c r="O341" s="111">
        <f t="shared" si="182"/>
        <v>0.72851133596274276</v>
      </c>
      <c r="P341" s="111">
        <f t="shared" si="182"/>
        <v>0.74094968947205964</v>
      </c>
      <c r="Q341" s="111">
        <f t="shared" si="182"/>
        <v>0.75315470571002974</v>
      </c>
      <c r="R341" s="111">
        <f t="shared" ref="R341:V341" si="183">IF(R322=0,"",R322/R303)</f>
        <v>0.76190394088090674</v>
      </c>
      <c r="S341" s="111">
        <f t="shared" si="183"/>
        <v>0.7705669218798481</v>
      </c>
      <c r="T341" s="111">
        <f t="shared" si="183"/>
        <v>0.77896200208741229</v>
      </c>
      <c r="U341" s="111" t="str">
        <f t="shared" si="183"/>
        <v/>
      </c>
      <c r="V341" s="111">
        <f t="shared" si="183"/>
        <v>0.79385536081038799</v>
      </c>
      <c r="W341" s="111">
        <f t="shared" ref="W341" si="184">IF(W322=0,"",W322/W303)</f>
        <v>0.79937142756723689</v>
      </c>
      <c r="DA341" s="63" t="s">
        <v>3638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 t="str">
        <f t="shared" si="185"/>
        <v/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 t="str">
        <f t="shared" si="186"/>
        <v/>
      </c>
      <c r="V342" s="111">
        <f t="shared" si="186"/>
        <v>1</v>
      </c>
      <c r="W342" s="111">
        <f t="shared" ref="W342" si="187">IF(W323=0,"",W323/W304)</f>
        <v>1</v>
      </c>
      <c r="DA342" s="63" t="s">
        <v>3639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0.75838783525168696</v>
      </c>
      <c r="D343" s="124">
        <f t="shared" si="188"/>
        <v>0.77483667636854126</v>
      </c>
      <c r="E343" s="124">
        <f t="shared" si="188"/>
        <v>0.77629119876105024</v>
      </c>
      <c r="F343" s="124">
        <f t="shared" si="188"/>
        <v>0.75649238815954223</v>
      </c>
      <c r="G343" s="124">
        <f t="shared" si="188"/>
        <v>0.68717776159531929</v>
      </c>
      <c r="H343" s="124">
        <f t="shared" si="188"/>
        <v>0.72416270147714645</v>
      </c>
      <c r="I343" s="124">
        <f t="shared" si="188"/>
        <v>0.78237444202471818</v>
      </c>
      <c r="J343" s="124">
        <f t="shared" si="188"/>
        <v>0.78083735174286706</v>
      </c>
      <c r="K343" s="124">
        <f t="shared" si="188"/>
        <v>0.73570013297046288</v>
      </c>
      <c r="L343" s="124">
        <f t="shared" si="188"/>
        <v>0.7859377178091782</v>
      </c>
      <c r="M343" s="124">
        <f t="shared" si="188"/>
        <v>0.78804982036878335</v>
      </c>
      <c r="N343" s="124">
        <f t="shared" si="188"/>
        <v>0.79005240622434048</v>
      </c>
      <c r="O343" s="124">
        <f t="shared" si="188"/>
        <v>0.7871743582894688</v>
      </c>
      <c r="P343" s="124">
        <f t="shared" si="188"/>
        <v>0.78611674629415962</v>
      </c>
      <c r="Q343" s="124">
        <f t="shared" si="188"/>
        <v>0.808404813493106</v>
      </c>
      <c r="R343" s="124">
        <f t="shared" ref="R343:V343" si="189">IF(R324=0,"",R324/R305)</f>
        <v>0.8045763918887382</v>
      </c>
      <c r="S343" s="124">
        <f t="shared" si="189"/>
        <v>0.81190811173368727</v>
      </c>
      <c r="T343" s="124">
        <f t="shared" si="189"/>
        <v>0.83009994182008651</v>
      </c>
      <c r="U343" s="124">
        <f t="shared" si="189"/>
        <v>0.83618364967742675</v>
      </c>
      <c r="V343" s="124">
        <f t="shared" si="189"/>
        <v>0.84003560797857391</v>
      </c>
      <c r="W343" s="124">
        <f t="shared" ref="W343" si="190">IF(W324=0,"",W324/W305)</f>
        <v>0.8853853268297146</v>
      </c>
      <c r="DA343" s="130" t="s">
        <v>3640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0.62151141347791372</v>
      </c>
      <c r="D344" s="111">
        <f t="shared" si="191"/>
        <v>0.62167266844071112</v>
      </c>
      <c r="E344" s="111">
        <f t="shared" si="191"/>
        <v>0.62183164921710088</v>
      </c>
      <c r="F344" s="111">
        <f t="shared" si="191"/>
        <v>0.62199031987716236</v>
      </c>
      <c r="G344" s="111">
        <f t="shared" si="191"/>
        <v>0.62214689614530794</v>
      </c>
      <c r="H344" s="111">
        <f t="shared" si="191"/>
        <v>0.6223015963941545</v>
      </c>
      <c r="I344" s="111" t="str">
        <f t="shared" si="191"/>
        <v/>
      </c>
      <c r="J344" s="111">
        <f t="shared" si="191"/>
        <v>0.6226022488246139</v>
      </c>
      <c r="K344" s="111">
        <f t="shared" si="191"/>
        <v>0.62274486854805666</v>
      </c>
      <c r="L344" s="111">
        <f t="shared" si="191"/>
        <v>0.62288143044006716</v>
      </c>
      <c r="M344" s="111">
        <f t="shared" si="191"/>
        <v>0.62295491881840093</v>
      </c>
      <c r="N344" s="111">
        <f t="shared" si="191"/>
        <v>0.62295491881840093</v>
      </c>
      <c r="O344" s="111">
        <f t="shared" si="191"/>
        <v>0.62295491881840093</v>
      </c>
      <c r="P344" s="111">
        <f t="shared" si="191"/>
        <v>0.62295491881840093</v>
      </c>
      <c r="Q344" s="111">
        <f t="shared" si="191"/>
        <v>0.62295491881840093</v>
      </c>
      <c r="R344" s="111">
        <f t="shared" ref="R344:V344" si="192">IF(R325=0,"",R325/R306)</f>
        <v>0.62341919623434738</v>
      </c>
      <c r="S344" s="111">
        <f t="shared" si="192"/>
        <v>0.62417839500274386</v>
      </c>
      <c r="T344" s="111">
        <f t="shared" si="192"/>
        <v>0.62506412689920565</v>
      </c>
      <c r="U344" s="111">
        <f t="shared" si="192"/>
        <v>0.62598149207768417</v>
      </c>
      <c r="V344" s="111">
        <f t="shared" si="192"/>
        <v>0.62683559069212968</v>
      </c>
      <c r="W344" s="111">
        <f t="shared" ref="W344" si="193">IF(W325=0,"",W325/W306)</f>
        <v>0.62762642274254177</v>
      </c>
      <c r="DA344" s="63" t="s">
        <v>3641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0.77351931512008176</v>
      </c>
      <c r="D345" s="45">
        <f t="shared" si="194"/>
        <v>0.77490165888867235</v>
      </c>
      <c r="E345" s="45">
        <f t="shared" si="194"/>
        <v>0.77633511837927716</v>
      </c>
      <c r="F345" s="45">
        <f t="shared" si="194"/>
        <v>0.77777554819561123</v>
      </c>
      <c r="G345" s="45">
        <f t="shared" si="194"/>
        <v>0.77926305258534245</v>
      </c>
      <c r="H345" s="45">
        <f t="shared" si="194"/>
        <v>0.78079272329911253</v>
      </c>
      <c r="I345" s="45">
        <f t="shared" si="194"/>
        <v>0.78237444202471818</v>
      </c>
      <c r="J345" s="45">
        <f t="shared" si="194"/>
        <v>0.78404869054914339</v>
      </c>
      <c r="K345" s="45">
        <f t="shared" si="194"/>
        <v>0.78584988903929975</v>
      </c>
      <c r="L345" s="45">
        <f t="shared" si="194"/>
        <v>0.78778724630099184</v>
      </c>
      <c r="M345" s="45">
        <f t="shared" si="194"/>
        <v>0.79042308337404588</v>
      </c>
      <c r="N345" s="45">
        <f t="shared" si="194"/>
        <v>0.79391684846723476</v>
      </c>
      <c r="O345" s="45">
        <f t="shared" si="194"/>
        <v>0.79865623657952622</v>
      </c>
      <c r="P345" s="45">
        <f t="shared" si="194"/>
        <v>0.80484486862354221</v>
      </c>
      <c r="Q345" s="45">
        <f t="shared" si="194"/>
        <v>0.81282119079881132</v>
      </c>
      <c r="R345" s="45">
        <f t="shared" ref="R345:V345" si="195">IF(R326=0,"",R326/R307)</f>
        <v>0.82367174721079561</v>
      </c>
      <c r="S345" s="45">
        <f t="shared" si="195"/>
        <v>0.83721425648369086</v>
      </c>
      <c r="T345" s="45">
        <f t="shared" si="195"/>
        <v>0.85177465031477217</v>
      </c>
      <c r="U345" s="45">
        <f t="shared" si="195"/>
        <v>0.865678860401356</v>
      </c>
      <c r="V345" s="45">
        <f t="shared" si="195"/>
        <v>0.87725281844074021</v>
      </c>
      <c r="W345" s="45">
        <f t="shared" ref="W345" si="196">IF(W326=0,"",W326/W307)</f>
        <v>0.88590847822976704</v>
      </c>
      <c r="DA345" s="60" t="s">
        <v>3642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19.909787668376978</v>
      </c>
      <c r="D347" s="117">
        <f t="shared" si="197"/>
        <v>13.944662824488391</v>
      </c>
      <c r="E347" s="117">
        <f t="shared" si="197"/>
        <v>14.218522413063372</v>
      </c>
      <c r="F347" s="117">
        <f t="shared" si="197"/>
        <v>17.734769154997188</v>
      </c>
      <c r="G347" s="117">
        <f t="shared" si="197"/>
        <v>19.482084455006774</v>
      </c>
      <c r="H347" s="117">
        <f t="shared" si="197"/>
        <v>38.28139916060514</v>
      </c>
      <c r="I347" s="117">
        <f t="shared" si="197"/>
        <v>17.13555527081671</v>
      </c>
      <c r="J347" s="117">
        <f t="shared" si="197"/>
        <v>16.764180587064782</v>
      </c>
      <c r="K347" s="117">
        <f t="shared" si="197"/>
        <v>11.38896790080744</v>
      </c>
      <c r="L347" s="117">
        <f t="shared" si="197"/>
        <v>6.3835213444996688</v>
      </c>
      <c r="M347" s="117">
        <f t="shared" si="197"/>
        <v>14.084595028033487</v>
      </c>
      <c r="N347" s="117">
        <f t="shared" si="197"/>
        <v>29.4095326485272</v>
      </c>
      <c r="O347" s="117">
        <f t="shared" si="197"/>
        <v>15.614656998828064</v>
      </c>
      <c r="P347" s="117">
        <f t="shared" si="197"/>
        <v>10.2218985942537</v>
      </c>
      <c r="Q347" s="117">
        <f t="shared" si="197"/>
        <v>10.623627423884477</v>
      </c>
      <c r="R347" s="117">
        <f t="shared" ref="R347:V347" si="198">R348+R351+R353+R362</f>
        <v>12.243672810521828</v>
      </c>
      <c r="S347" s="117">
        <f t="shared" si="198"/>
        <v>6.7682792563343472</v>
      </c>
      <c r="T347" s="117">
        <f t="shared" si="198"/>
        <v>9.6044960134170925</v>
      </c>
      <c r="U347" s="117">
        <f t="shared" si="198"/>
        <v>6.3751919058806799</v>
      </c>
      <c r="V347" s="117">
        <f t="shared" si="198"/>
        <v>14.474520502500372</v>
      </c>
      <c r="W347" s="117">
        <f t="shared" ref="W347" si="199">W348+W351+W353+W362</f>
        <v>12.418328112454784</v>
      </c>
      <c r="DA347" s="129" t="s">
        <v>3793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19.178498537021436</v>
      </c>
      <c r="D348" s="122">
        <f t="shared" si="200"/>
        <v>13.295552441318181</v>
      </c>
      <c r="E348" s="122">
        <f t="shared" si="200"/>
        <v>13.564293110938028</v>
      </c>
      <c r="F348" s="122">
        <f t="shared" si="200"/>
        <v>16.952197981508597</v>
      </c>
      <c r="G348" s="122">
        <f t="shared" si="200"/>
        <v>18.32253250306211</v>
      </c>
      <c r="H348" s="122">
        <f t="shared" si="200"/>
        <v>36.574986526386304</v>
      </c>
      <c r="I348" s="122">
        <f t="shared" si="200"/>
        <v>15.932476268403224</v>
      </c>
      <c r="J348" s="122">
        <f t="shared" si="200"/>
        <v>15.655842612494887</v>
      </c>
      <c r="K348" s="122">
        <f t="shared" si="200"/>
        <v>10.511042261176113</v>
      </c>
      <c r="L348" s="122">
        <f t="shared" si="200"/>
        <v>5.9021907099307391</v>
      </c>
      <c r="M348" s="122">
        <f t="shared" si="200"/>
        <v>13.296169540546028</v>
      </c>
      <c r="N348" s="122">
        <f t="shared" si="200"/>
        <v>28.123767587347317</v>
      </c>
      <c r="O348" s="122">
        <f t="shared" si="200"/>
        <v>15.042175366610392</v>
      </c>
      <c r="P348" s="122">
        <f t="shared" si="200"/>
        <v>9.992681318639157</v>
      </c>
      <c r="Q348" s="122">
        <f t="shared" si="200"/>
        <v>9.6487426241207039</v>
      </c>
      <c r="R348" s="122">
        <f t="shared" ref="R348:V348" si="201">SUM(R349:R350)</f>
        <v>11.104236808457593</v>
      </c>
      <c r="S348" s="122">
        <f t="shared" si="201"/>
        <v>6.3351135843478241</v>
      </c>
      <c r="T348" s="122">
        <f t="shared" si="201"/>
        <v>8.9511112891291145</v>
      </c>
      <c r="U348" s="122">
        <f t="shared" si="201"/>
        <v>5.8267585911874029</v>
      </c>
      <c r="V348" s="122">
        <f t="shared" si="201"/>
        <v>13.708273557044903</v>
      </c>
      <c r="W348" s="122">
        <f t="shared" ref="W348" si="202">SUM(W349:W350)</f>
        <v>11.300799726292903</v>
      </c>
      <c r="DA348" s="130" t="s">
        <v>3794</v>
      </c>
    </row>
    <row r="349" spans="1:105" ht="12" customHeight="1" x14ac:dyDescent="0.25">
      <c r="A349" s="97" t="s">
        <v>216</v>
      </c>
      <c r="B349" s="98"/>
      <c r="C349" s="98">
        <v>19.178498537021436</v>
      </c>
      <c r="D349" s="98">
        <v>13.295552441318181</v>
      </c>
      <c r="E349" s="98">
        <v>13.564293110938028</v>
      </c>
      <c r="F349" s="98">
        <v>16.952197981508597</v>
      </c>
      <c r="G349" s="98">
        <v>18.32253250306211</v>
      </c>
      <c r="H349" s="98">
        <v>36.574986526386304</v>
      </c>
      <c r="I349" s="98">
        <v>15.932476268403224</v>
      </c>
      <c r="J349" s="98">
        <v>15.655842612494887</v>
      </c>
      <c r="K349" s="98">
        <v>10.511042261176113</v>
      </c>
      <c r="L349" s="98">
        <v>5.9021907099307391</v>
      </c>
      <c r="M349" s="98">
        <v>13.296169540546028</v>
      </c>
      <c r="N349" s="98">
        <v>28.123767587347317</v>
      </c>
      <c r="O349" s="98">
        <v>15.042175366610392</v>
      </c>
      <c r="P349" s="98">
        <v>9.992681318639157</v>
      </c>
      <c r="Q349" s="98">
        <v>9.6487426241207039</v>
      </c>
      <c r="R349" s="98">
        <v>11.104236808457593</v>
      </c>
      <c r="S349" s="98">
        <v>6.3351135843478241</v>
      </c>
      <c r="T349" s="98">
        <v>8.9511112891291145</v>
      </c>
      <c r="U349" s="98">
        <v>5.8267585911874029</v>
      </c>
      <c r="V349" s="98">
        <v>13.708273557044903</v>
      </c>
      <c r="W349" s="98">
        <v>11.300799726292903</v>
      </c>
      <c r="DA349" s="63" t="s">
        <v>3795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3796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3797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3798</v>
      </c>
    </row>
    <row r="353" spans="1:105" ht="12" customHeight="1" x14ac:dyDescent="0.25">
      <c r="A353" s="121" t="s">
        <v>55</v>
      </c>
      <c r="B353" s="122"/>
      <c r="C353" s="122">
        <v>0.68414409815479704</v>
      </c>
      <c r="D353" s="122">
        <v>0.648956961236268</v>
      </c>
      <c r="E353" s="122">
        <v>0.65413188455698401</v>
      </c>
      <c r="F353" s="122">
        <v>0.72586707088792735</v>
      </c>
      <c r="G353" s="122">
        <v>0.82368946490428996</v>
      </c>
      <c r="H353" s="122">
        <v>1.3264895573634901</v>
      </c>
      <c r="I353" s="122">
        <v>1.2030790024134834</v>
      </c>
      <c r="J353" s="122">
        <v>1.0995382859103204</v>
      </c>
      <c r="K353" s="122">
        <v>0.77721722055909259</v>
      </c>
      <c r="L353" s="122">
        <v>0.4795755413616915</v>
      </c>
      <c r="M353" s="122">
        <v>0.78092729848922904</v>
      </c>
      <c r="N353" s="122">
        <v>1.2624218688667852</v>
      </c>
      <c r="O353" s="122">
        <v>0.53171926826356763</v>
      </c>
      <c r="P353" s="122">
        <v>0.17207624368791433</v>
      </c>
      <c r="Q353" s="122">
        <v>0.9671992121280546</v>
      </c>
      <c r="R353" s="122">
        <v>1.1011365821814638</v>
      </c>
      <c r="S353" s="122">
        <v>0.40720117781406956</v>
      </c>
      <c r="T353" s="122">
        <v>0.61602947510956518</v>
      </c>
      <c r="U353" s="122">
        <v>0.50366441605811529</v>
      </c>
      <c r="V353" s="122">
        <v>0.69779910187060146</v>
      </c>
      <c r="W353" s="122">
        <v>1.1168175634325717</v>
      </c>
      <c r="DA353" s="130" t="s">
        <v>3799</v>
      </c>
    </row>
    <row r="354" spans="1:105" ht="12" customHeight="1" x14ac:dyDescent="0.25">
      <c r="A354" s="97" t="s">
        <v>138</v>
      </c>
      <c r="B354" s="98"/>
      <c r="C354" s="98">
        <v>0.68388618433129533</v>
      </c>
      <c r="D354" s="98">
        <v>0.6481793090313519</v>
      </c>
      <c r="E354" s="98">
        <v>0.65336735393873113</v>
      </c>
      <c r="F354" s="98">
        <v>0.72511246161705878</v>
      </c>
      <c r="G354" s="98">
        <v>0.82250907309607935</v>
      </c>
      <c r="H354" s="98">
        <v>1.3236518567794076</v>
      </c>
      <c r="I354" s="98">
        <v>1.1993792495770041</v>
      </c>
      <c r="J354" s="98">
        <v>1.0956253407091165</v>
      </c>
      <c r="K354" s="98">
        <v>0.76988585891189232</v>
      </c>
      <c r="L354" s="98">
        <v>0.47829270245178201</v>
      </c>
      <c r="M354" s="98">
        <v>0.77889916300492501</v>
      </c>
      <c r="N354" s="98">
        <v>1.2454471885150444</v>
      </c>
      <c r="O354" s="98">
        <v>0.53171926826356763</v>
      </c>
      <c r="P354" s="98">
        <v>0.17207624368791433</v>
      </c>
      <c r="Q354" s="98">
        <v>0.96050588939176085</v>
      </c>
      <c r="R354" s="98">
        <v>1.0914064534819503</v>
      </c>
      <c r="S354" s="98">
        <v>0.40720117781406956</v>
      </c>
      <c r="T354" s="98">
        <v>0.61602947510956518</v>
      </c>
      <c r="U354" s="98">
        <v>0.50366441605811529</v>
      </c>
      <c r="V354" s="98">
        <v>0.6895597141139036</v>
      </c>
      <c r="W354" s="98">
        <v>1.1066118089929868</v>
      </c>
      <c r="DA354" s="63" t="s">
        <v>3800</v>
      </c>
    </row>
    <row r="355" spans="1:105" ht="12" customHeight="1" x14ac:dyDescent="0.25">
      <c r="A355" s="97" t="s">
        <v>137</v>
      </c>
      <c r="B355" s="98"/>
      <c r="C355" s="98">
        <v>2.5791382350167497E-4</v>
      </c>
      <c r="D355" s="98">
        <v>7.7765220491611618E-4</v>
      </c>
      <c r="E355" s="98">
        <v>7.6453061825288175E-4</v>
      </c>
      <c r="F355" s="98">
        <v>7.5460927086859789E-4</v>
      </c>
      <c r="G355" s="98">
        <v>1.1803918082105736E-3</v>
      </c>
      <c r="H355" s="98">
        <v>2.8377005840825183E-3</v>
      </c>
      <c r="I355" s="98">
        <v>3.6997528364793716E-3</v>
      </c>
      <c r="J355" s="98">
        <v>3.9129452012039946E-3</v>
      </c>
      <c r="K355" s="98">
        <v>7.3313616472002715E-3</v>
      </c>
      <c r="L355" s="98">
        <v>1.2828389099095003E-3</v>
      </c>
      <c r="M355" s="98">
        <v>2.0281354843040174E-3</v>
      </c>
      <c r="N355" s="98">
        <v>1.6974680351740833E-2</v>
      </c>
      <c r="O355" s="98">
        <v>0</v>
      </c>
      <c r="P355" s="98">
        <v>0</v>
      </c>
      <c r="Q355" s="98">
        <v>6.6933227362937081E-3</v>
      </c>
      <c r="R355" s="98">
        <v>9.7301286995134881E-3</v>
      </c>
      <c r="S355" s="98">
        <v>0</v>
      </c>
      <c r="T355" s="98">
        <v>0</v>
      </c>
      <c r="U355" s="98">
        <v>0</v>
      </c>
      <c r="V355" s="98">
        <v>8.2393877566978579E-3</v>
      </c>
      <c r="W355" s="98">
        <v>1.0205754439584878E-2</v>
      </c>
      <c r="DA355" s="63" t="s">
        <v>3801</v>
      </c>
    </row>
    <row r="356" spans="1:105" ht="12" customHeight="1" x14ac:dyDescent="0.25">
      <c r="A356" s="100" t="s">
        <v>216</v>
      </c>
      <c r="B356" s="101"/>
      <c r="C356" s="101">
        <v>2.5791382350167497E-4</v>
      </c>
      <c r="D356" s="101">
        <v>7.7765220491611618E-4</v>
      </c>
      <c r="E356" s="101">
        <v>7.6453061825288175E-4</v>
      </c>
      <c r="F356" s="101">
        <v>7.5460927086859789E-4</v>
      </c>
      <c r="G356" s="101">
        <v>1.1803918082105736E-3</v>
      </c>
      <c r="H356" s="101">
        <v>2.8377005840825183E-3</v>
      </c>
      <c r="I356" s="101">
        <v>3.6997528364793716E-3</v>
      </c>
      <c r="J356" s="101">
        <v>3.9129452012039946E-3</v>
      </c>
      <c r="K356" s="101">
        <v>7.3313616472002715E-3</v>
      </c>
      <c r="L356" s="101">
        <v>1.2828389099095003E-3</v>
      </c>
      <c r="M356" s="101">
        <v>2.0281354843040174E-3</v>
      </c>
      <c r="N356" s="101">
        <v>1.6974680351740833E-2</v>
      </c>
      <c r="O356" s="101">
        <v>0</v>
      </c>
      <c r="P356" s="101">
        <v>0</v>
      </c>
      <c r="Q356" s="101">
        <v>6.6933227362937081E-3</v>
      </c>
      <c r="R356" s="101">
        <v>9.7301286995134881E-3</v>
      </c>
      <c r="S356" s="101">
        <v>0</v>
      </c>
      <c r="T356" s="101">
        <v>0</v>
      </c>
      <c r="U356" s="101">
        <v>0</v>
      </c>
      <c r="V356" s="101">
        <v>8.2393877566978579E-3</v>
      </c>
      <c r="W356" s="101">
        <v>1.0205754439584878E-2</v>
      </c>
      <c r="DA356" s="131" t="s">
        <v>3802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3803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3804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3805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3806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3807</v>
      </c>
    </row>
    <row r="362" spans="1:105" ht="12" customHeight="1" x14ac:dyDescent="0.25">
      <c r="A362" s="121" t="s">
        <v>54</v>
      </c>
      <c r="B362" s="122"/>
      <c r="C362" s="122">
        <v>4.7145033200747193E-2</v>
      </c>
      <c r="D362" s="122">
        <v>1.5342193394361826E-4</v>
      </c>
      <c r="E362" s="122">
        <v>9.7417568360815679E-5</v>
      </c>
      <c r="F362" s="122">
        <v>5.6704102600665177E-2</v>
      </c>
      <c r="G362" s="122">
        <v>0.33586248704037269</v>
      </c>
      <c r="H362" s="122">
        <v>0.37992307685534915</v>
      </c>
      <c r="I362" s="122">
        <v>0</v>
      </c>
      <c r="J362" s="122">
        <v>8.7996886595745599E-3</v>
      </c>
      <c r="K362" s="122">
        <v>0.1007084190722336</v>
      </c>
      <c r="L362" s="122">
        <v>1.7550932072381066E-3</v>
      </c>
      <c r="M362" s="122">
        <v>7.4981889982306087E-3</v>
      </c>
      <c r="N362" s="122">
        <v>2.3343192313100874E-2</v>
      </c>
      <c r="O362" s="122">
        <v>4.0762363954104923E-2</v>
      </c>
      <c r="P362" s="122">
        <v>5.7141031926628075E-2</v>
      </c>
      <c r="Q362" s="122">
        <v>7.6855876357175236E-3</v>
      </c>
      <c r="R362" s="122">
        <v>3.8299419882771212E-2</v>
      </c>
      <c r="S362" s="122">
        <v>2.596449417245365E-2</v>
      </c>
      <c r="T362" s="122">
        <v>3.7355249178412264E-2</v>
      </c>
      <c r="U362" s="122">
        <v>4.4768898635160967E-2</v>
      </c>
      <c r="V362" s="122">
        <v>6.8447843584868606E-2</v>
      </c>
      <c r="W362" s="122">
        <v>7.1082272931020159E-4</v>
      </c>
      <c r="DA362" s="130" t="s">
        <v>3808</v>
      </c>
    </row>
    <row r="363" spans="1:105" ht="12" customHeight="1" x14ac:dyDescent="0.25">
      <c r="A363" s="97" t="s">
        <v>50</v>
      </c>
      <c r="B363" s="98"/>
      <c r="C363" s="98">
        <v>4.7145033200747193E-2</v>
      </c>
      <c r="D363" s="98">
        <v>1.5342193394361826E-4</v>
      </c>
      <c r="E363" s="98">
        <v>9.7417568360815679E-5</v>
      </c>
      <c r="F363" s="98">
        <v>5.6704102600665177E-2</v>
      </c>
      <c r="G363" s="98">
        <v>0.33586248704037269</v>
      </c>
      <c r="H363" s="98">
        <v>0.37992307685534915</v>
      </c>
      <c r="I363" s="98">
        <v>0</v>
      </c>
      <c r="J363" s="98">
        <v>8.7996886595745599E-3</v>
      </c>
      <c r="K363" s="98">
        <v>0.1007084190722336</v>
      </c>
      <c r="L363" s="98">
        <v>1.7550932072381066E-3</v>
      </c>
      <c r="M363" s="98">
        <v>7.4981889982306087E-3</v>
      </c>
      <c r="N363" s="98">
        <v>2.3343192313100874E-2</v>
      </c>
      <c r="O363" s="98">
        <v>4.0762363954104923E-2</v>
      </c>
      <c r="P363" s="98">
        <v>5.7141031926628075E-2</v>
      </c>
      <c r="Q363" s="98">
        <v>7.6855876357175236E-3</v>
      </c>
      <c r="R363" s="98">
        <v>3.8299419882771212E-2</v>
      </c>
      <c r="S363" s="98">
        <v>2.596449417245365E-2</v>
      </c>
      <c r="T363" s="98">
        <v>3.7355249178412264E-2</v>
      </c>
      <c r="U363" s="98">
        <v>4.4768898635160967E-2</v>
      </c>
      <c r="V363" s="98">
        <v>6.8447843584868606E-2</v>
      </c>
      <c r="W363" s="98">
        <v>7.1082272931020159E-4</v>
      </c>
      <c r="DA363" s="63" t="s">
        <v>3809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3810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28016.860903532528</v>
      </c>
      <c r="D366" s="117">
        <f t="shared" si="204"/>
        <v>26133.053037892259</v>
      </c>
      <c r="E366" s="117">
        <f t="shared" si="204"/>
        <v>26808.263903262243</v>
      </c>
      <c r="F366" s="117">
        <f t="shared" si="204"/>
        <v>28016.175177215129</v>
      </c>
      <c r="G366" s="117">
        <f t="shared" si="204"/>
        <v>26764.507560164522</v>
      </c>
      <c r="H366" s="117">
        <f t="shared" si="204"/>
        <v>26056.584788805812</v>
      </c>
      <c r="I366" s="117">
        <f t="shared" si="204"/>
        <v>24723.469964136188</v>
      </c>
      <c r="J366" s="117">
        <f t="shared" si="204"/>
        <v>24728.001661111572</v>
      </c>
      <c r="K366" s="117">
        <f t="shared" si="204"/>
        <v>25039.178573422108</v>
      </c>
      <c r="L366" s="117">
        <f t="shared" si="204"/>
        <v>22221.808230620685</v>
      </c>
      <c r="M366" s="117">
        <f t="shared" si="204"/>
        <v>20059.605288820861</v>
      </c>
      <c r="N366" s="117">
        <f t="shared" si="204"/>
        <v>21103.304857464453</v>
      </c>
      <c r="O366" s="117">
        <f t="shared" si="204"/>
        <v>19444.849927343796</v>
      </c>
      <c r="P366" s="117">
        <f t="shared" si="204"/>
        <v>16184.670973928351</v>
      </c>
      <c r="Q366" s="117">
        <f t="shared" si="204"/>
        <v>16887.350894098985</v>
      </c>
      <c r="R366" s="117">
        <f t="shared" ref="R366:V366" si="205">R367+R370+R372+R381</f>
        <v>16421.079571247818</v>
      </c>
      <c r="S366" s="117">
        <f t="shared" si="205"/>
        <v>14585.912516859804</v>
      </c>
      <c r="T366" s="117">
        <f t="shared" si="205"/>
        <v>13619.988798621333</v>
      </c>
      <c r="U366" s="117">
        <f t="shared" si="205"/>
        <v>10996.166946137952</v>
      </c>
      <c r="V366" s="117">
        <f t="shared" si="205"/>
        <v>11734.820973184704</v>
      </c>
      <c r="W366" s="117">
        <f t="shared" ref="W366" si="206">W367+W370+W372+W381</f>
        <v>10367.929502983065</v>
      </c>
      <c r="DA366" s="129" t="s">
        <v>3961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25542.571194007913</v>
      </c>
      <c r="D367" s="122">
        <f t="shared" si="207"/>
        <v>23618.157515539053</v>
      </c>
      <c r="E367" s="122">
        <f t="shared" si="207"/>
        <v>24187.674498462631</v>
      </c>
      <c r="F367" s="122">
        <f t="shared" si="207"/>
        <v>25566.779211529611</v>
      </c>
      <c r="G367" s="122">
        <f t="shared" si="207"/>
        <v>24242.855594460099</v>
      </c>
      <c r="H367" s="122">
        <f t="shared" si="207"/>
        <v>23555.375775278266</v>
      </c>
      <c r="I367" s="122">
        <f t="shared" si="207"/>
        <v>22272.531691581542</v>
      </c>
      <c r="J367" s="122">
        <f t="shared" si="207"/>
        <v>22297.308900131648</v>
      </c>
      <c r="K367" s="122">
        <f t="shared" si="207"/>
        <v>22532.636995862333</v>
      </c>
      <c r="L367" s="122">
        <f t="shared" si="207"/>
        <v>19811.369942406134</v>
      </c>
      <c r="M367" s="122">
        <f t="shared" si="207"/>
        <v>17573.369861993582</v>
      </c>
      <c r="N367" s="122">
        <f t="shared" si="207"/>
        <v>18848.253137211355</v>
      </c>
      <c r="O367" s="122">
        <f t="shared" si="207"/>
        <v>17003.719483908262</v>
      </c>
      <c r="P367" s="122">
        <f t="shared" si="207"/>
        <v>13447.162226597828</v>
      </c>
      <c r="Q367" s="122">
        <f t="shared" si="207"/>
        <v>14752.873453093238</v>
      </c>
      <c r="R367" s="122">
        <f t="shared" ref="R367:V367" si="208">SUM(R368:R369)</f>
        <v>14363.705934420808</v>
      </c>
      <c r="S367" s="122">
        <f t="shared" si="208"/>
        <v>12994.263848933506</v>
      </c>
      <c r="T367" s="122">
        <f t="shared" si="208"/>
        <v>11756.637224746391</v>
      </c>
      <c r="U367" s="122">
        <f t="shared" si="208"/>
        <v>8994.0851082655317</v>
      </c>
      <c r="V367" s="122">
        <f t="shared" si="208"/>
        <v>10200.541336885544</v>
      </c>
      <c r="W367" s="122">
        <f t="shared" ref="W367" si="209">SUM(W368:W369)</f>
        <v>8814.3972390221188</v>
      </c>
      <c r="DA367" s="130" t="s">
        <v>3962</v>
      </c>
    </row>
    <row r="368" spans="1:105" ht="12" customHeight="1" x14ac:dyDescent="0.25">
      <c r="A368" s="97" t="s">
        <v>216</v>
      </c>
      <c r="B368" s="98"/>
      <c r="C368" s="98">
        <v>25212.720417198372</v>
      </c>
      <c r="D368" s="98">
        <v>23315.660882992699</v>
      </c>
      <c r="E368" s="98">
        <v>23887.795877838274</v>
      </c>
      <c r="F368" s="98">
        <v>25242.105705360358</v>
      </c>
      <c r="G368" s="98">
        <v>23937.688949238101</v>
      </c>
      <c r="H368" s="98">
        <v>23265.650395991186</v>
      </c>
      <c r="I368" s="98">
        <v>21993.089480584124</v>
      </c>
      <c r="J368" s="98">
        <v>22016.684276604716</v>
      </c>
      <c r="K368" s="98">
        <v>22250.537702032987</v>
      </c>
      <c r="L368" s="98">
        <v>19564.791226245354</v>
      </c>
      <c r="M368" s="98">
        <v>17351.348777529747</v>
      </c>
      <c r="N368" s="98">
        <v>18609.16135198799</v>
      </c>
      <c r="O368" s="98">
        <v>16779.254734423568</v>
      </c>
      <c r="P368" s="98">
        <v>13261.0888702597</v>
      </c>
      <c r="Q368" s="98">
        <v>14545.807206004589</v>
      </c>
      <c r="R368" s="98">
        <v>14159.824792754853</v>
      </c>
      <c r="S368" s="98">
        <v>12810.523964576987</v>
      </c>
      <c r="T368" s="98">
        <v>11587.820351326493</v>
      </c>
      <c r="U368" s="98">
        <v>8862.6701094293712</v>
      </c>
      <c r="V368" s="98">
        <v>10053.612162955855</v>
      </c>
      <c r="W368" s="98">
        <v>8687.5426421091033</v>
      </c>
      <c r="DA368" s="63" t="s">
        <v>3963</v>
      </c>
    </row>
    <row r="369" spans="1:105" ht="12" customHeight="1" x14ac:dyDescent="0.25">
      <c r="A369" s="97" t="s">
        <v>53</v>
      </c>
      <c r="B369" s="98"/>
      <c r="C369" s="98">
        <v>329.85077680954009</v>
      </c>
      <c r="D369" s="98">
        <v>302.49663254635476</v>
      </c>
      <c r="E369" s="98">
        <v>299.87862062435511</v>
      </c>
      <c r="F369" s="98">
        <v>324.67350616925177</v>
      </c>
      <c r="G369" s="98">
        <v>305.16664522199648</v>
      </c>
      <c r="H369" s="98">
        <v>289.72537928707879</v>
      </c>
      <c r="I369" s="98">
        <v>279.44221099741725</v>
      </c>
      <c r="J369" s="98">
        <v>280.6246235269312</v>
      </c>
      <c r="K369" s="98">
        <v>282.09929382934752</v>
      </c>
      <c r="L369" s="98">
        <v>246.5787161607814</v>
      </c>
      <c r="M369" s="98">
        <v>222.02108446383357</v>
      </c>
      <c r="N369" s="98">
        <v>239.09178522336595</v>
      </c>
      <c r="O369" s="98">
        <v>224.4647494846937</v>
      </c>
      <c r="P369" s="98">
        <v>186.07335633812815</v>
      </c>
      <c r="Q369" s="98">
        <v>207.06624708864982</v>
      </c>
      <c r="R369" s="98">
        <v>203.88114166595528</v>
      </c>
      <c r="S369" s="98">
        <v>183.73988435651813</v>
      </c>
      <c r="T369" s="98">
        <v>168.81687341989803</v>
      </c>
      <c r="U369" s="98">
        <v>131.41499883616032</v>
      </c>
      <c r="V369" s="98">
        <v>146.92917392968943</v>
      </c>
      <c r="W369" s="98">
        <v>126.85459691301571</v>
      </c>
      <c r="DA369" s="63" t="s">
        <v>3964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20.007236653159119</v>
      </c>
      <c r="D370" s="122">
        <f t="shared" si="210"/>
        <v>1.2938701590716402</v>
      </c>
      <c r="E370" s="122">
        <f t="shared" si="210"/>
        <v>162.55988922426843</v>
      </c>
      <c r="F370" s="122">
        <f t="shared" si="210"/>
        <v>1.1216808016039652</v>
      </c>
      <c r="G370" s="122">
        <f t="shared" si="210"/>
        <v>7.9620225509952665</v>
      </c>
      <c r="H370" s="122">
        <f t="shared" si="210"/>
        <v>130.00530374217212</v>
      </c>
      <c r="I370" s="122">
        <f t="shared" si="210"/>
        <v>38.399030516309715</v>
      </c>
      <c r="J370" s="122">
        <f t="shared" si="210"/>
        <v>30.7182675253169</v>
      </c>
      <c r="K370" s="122">
        <f t="shared" si="210"/>
        <v>36.989114095752704</v>
      </c>
      <c r="L370" s="122">
        <f t="shared" si="210"/>
        <v>188.17812545528534</v>
      </c>
      <c r="M370" s="122">
        <f t="shared" si="210"/>
        <v>137.16531795849386</v>
      </c>
      <c r="N370" s="122">
        <f t="shared" si="210"/>
        <v>58.076644806608243</v>
      </c>
      <c r="O370" s="122">
        <f t="shared" si="210"/>
        <v>55.17015151821883</v>
      </c>
      <c r="P370" s="122">
        <f t="shared" si="210"/>
        <v>33.348687773628832</v>
      </c>
      <c r="Q370" s="122">
        <f t="shared" si="210"/>
        <v>82.750892361608678</v>
      </c>
      <c r="R370" s="122">
        <f t="shared" si="210"/>
        <v>40.78178965929613</v>
      </c>
      <c r="S370" s="122">
        <f t="shared" si="210"/>
        <v>26.648348120399312</v>
      </c>
      <c r="T370" s="122">
        <f t="shared" si="210"/>
        <v>63.170001017654869</v>
      </c>
      <c r="U370" s="122">
        <f t="shared" si="210"/>
        <v>37.544061952926413</v>
      </c>
      <c r="V370" s="122">
        <f t="shared" si="210"/>
        <v>92.352256333691173</v>
      </c>
      <c r="W370" s="122">
        <f t="shared" si="210"/>
        <v>68.589185247225856</v>
      </c>
      <c r="DA370" s="130" t="s">
        <v>3965</v>
      </c>
    </row>
    <row r="371" spans="1:105" ht="12" customHeight="1" x14ac:dyDescent="0.25">
      <c r="A371" s="97" t="s">
        <v>53</v>
      </c>
      <c r="B371" s="98"/>
      <c r="C371" s="98">
        <f>RES_hhdet_in_fech!C48</f>
        <v>20.007236653159119</v>
      </c>
      <c r="D371" s="98">
        <f>RES_hhdet_in_fech!D48</f>
        <v>1.2938701590716402</v>
      </c>
      <c r="E371" s="98">
        <f>RES_hhdet_in_fech!E48</f>
        <v>162.55988922426843</v>
      </c>
      <c r="F371" s="98">
        <f>RES_hhdet_in_fech!F48</f>
        <v>1.1216808016039652</v>
      </c>
      <c r="G371" s="98">
        <f>RES_hhdet_in_fech!G48</f>
        <v>7.9620225509952665</v>
      </c>
      <c r="H371" s="98">
        <f>RES_hhdet_in_fech!H48</f>
        <v>130.00530374217212</v>
      </c>
      <c r="I371" s="98">
        <f>RES_hhdet_in_fech!I48</f>
        <v>38.399030516309715</v>
      </c>
      <c r="J371" s="98">
        <f>RES_hhdet_in_fech!J48</f>
        <v>30.7182675253169</v>
      </c>
      <c r="K371" s="98">
        <f>RES_hhdet_in_fech!K48</f>
        <v>36.989114095752704</v>
      </c>
      <c r="L371" s="98">
        <f>RES_hhdet_in_fech!L48</f>
        <v>188.17812545528534</v>
      </c>
      <c r="M371" s="98">
        <f>RES_hhdet_in_fech!M48</f>
        <v>137.16531795849386</v>
      </c>
      <c r="N371" s="98">
        <f>RES_hhdet_in_fech!N48</f>
        <v>58.076644806608243</v>
      </c>
      <c r="O371" s="98">
        <f>RES_hhdet_in_fech!O48</f>
        <v>55.17015151821883</v>
      </c>
      <c r="P371" s="98">
        <f>RES_hhdet_in_fech!P48</f>
        <v>33.348687773628832</v>
      </c>
      <c r="Q371" s="98">
        <f>RES_hhdet_in_fech!Q48</f>
        <v>82.750892361608678</v>
      </c>
      <c r="R371" s="98">
        <f>RES_hhdet_in_fech!R48</f>
        <v>40.78178965929613</v>
      </c>
      <c r="S371" s="98">
        <f>RES_hhdet_in_fech!S48</f>
        <v>26.648348120399312</v>
      </c>
      <c r="T371" s="98">
        <f>RES_hhdet_in_fech!T48</f>
        <v>63.170001017654869</v>
      </c>
      <c r="U371" s="98">
        <f>RES_hhdet_in_fech!U48</f>
        <v>37.544061952926413</v>
      </c>
      <c r="V371" s="98">
        <f>RES_hhdet_in_fech!V48</f>
        <v>92.352256333691173</v>
      </c>
      <c r="W371" s="98">
        <f>RES_hhdet_in_fech!W48</f>
        <v>68.589185247225856</v>
      </c>
      <c r="DA371" s="63" t="s">
        <v>3966</v>
      </c>
    </row>
    <row r="372" spans="1:105" ht="12" customHeight="1" x14ac:dyDescent="0.25">
      <c r="A372" s="121" t="s">
        <v>55</v>
      </c>
      <c r="B372" s="122"/>
      <c r="C372" s="122">
        <v>1723.2455304318837</v>
      </c>
      <c r="D372" s="122">
        <v>1768.7114150770685</v>
      </c>
      <c r="E372" s="122">
        <v>1749.4159820072834</v>
      </c>
      <c r="F372" s="122">
        <v>1722.6412260298255</v>
      </c>
      <c r="G372" s="122">
        <v>1634.7112972148386</v>
      </c>
      <c r="H372" s="122">
        <v>1577.0365822576293</v>
      </c>
      <c r="I372" s="122">
        <v>1712.4504105308372</v>
      </c>
      <c r="J372" s="122">
        <v>1669.4788136440311</v>
      </c>
      <c r="K372" s="122">
        <v>1655.384777378076</v>
      </c>
      <c r="L372" s="122">
        <v>1613.1712880600689</v>
      </c>
      <c r="M372" s="122">
        <v>1538.3418930928449</v>
      </c>
      <c r="N372" s="122">
        <v>1394.6240573016098</v>
      </c>
      <c r="O372" s="122">
        <v>1568.962148500595</v>
      </c>
      <c r="P372" s="122">
        <v>1839.3669260140371</v>
      </c>
      <c r="Q372" s="122">
        <v>1466.867669880244</v>
      </c>
      <c r="R372" s="122">
        <v>1415.1919929007192</v>
      </c>
      <c r="S372" s="122">
        <v>1046.0031311176942</v>
      </c>
      <c r="T372" s="122">
        <v>1206.2455937989114</v>
      </c>
      <c r="U372" s="122">
        <v>1314.7980971743907</v>
      </c>
      <c r="V372" s="122">
        <v>1045.3230509771579</v>
      </c>
      <c r="W372" s="122">
        <v>1168.1734519686624</v>
      </c>
      <c r="DA372" s="130" t="s">
        <v>3967</v>
      </c>
    </row>
    <row r="373" spans="1:105" ht="12" customHeight="1" x14ac:dyDescent="0.25">
      <c r="A373" s="97" t="s">
        <v>138</v>
      </c>
      <c r="B373" s="98"/>
      <c r="C373" s="98">
        <v>1942.5156416219784</v>
      </c>
      <c r="D373" s="98">
        <v>1942.6157137270261</v>
      </c>
      <c r="E373" s="98">
        <v>1913.8241742752987</v>
      </c>
      <c r="F373" s="98">
        <v>1865.954751838329</v>
      </c>
      <c r="G373" s="98">
        <v>1753.2888592694871</v>
      </c>
      <c r="H373" s="98">
        <v>1803.2938359115299</v>
      </c>
      <c r="I373" s="98">
        <v>1736.158989254702</v>
      </c>
      <c r="J373" s="98">
        <v>1724.4711149570242</v>
      </c>
      <c r="K373" s="98">
        <v>1662.6081739516217</v>
      </c>
      <c r="L373" s="98">
        <v>1624.2365007400963</v>
      </c>
      <c r="M373" s="98">
        <v>1683.1548754068956</v>
      </c>
      <c r="N373" s="98">
        <v>1706.0053569899655</v>
      </c>
      <c r="O373" s="98">
        <v>1655.7182805279767</v>
      </c>
      <c r="P373" s="98">
        <v>1539.6517306381822</v>
      </c>
      <c r="Q373" s="98">
        <v>1470.4631223048259</v>
      </c>
      <c r="R373" s="98">
        <v>1419.248258947395</v>
      </c>
      <c r="S373" s="98">
        <v>1055.0249044885493</v>
      </c>
      <c r="T373" s="98">
        <v>1274.5786907116926</v>
      </c>
      <c r="U373" s="98">
        <v>1360.5242447973001</v>
      </c>
      <c r="V373" s="98">
        <v>1058.2264786811918</v>
      </c>
      <c r="W373" s="98">
        <v>1209.5998014105855</v>
      </c>
      <c r="DA373" s="63" t="s">
        <v>3968</v>
      </c>
    </row>
    <row r="374" spans="1:105" ht="12" customHeight="1" x14ac:dyDescent="0.25">
      <c r="A374" s="97" t="s">
        <v>137</v>
      </c>
      <c r="B374" s="98"/>
      <c r="C374" s="98">
        <v>1512.2635895596779</v>
      </c>
      <c r="D374" s="98">
        <v>1516.5052325193153</v>
      </c>
      <c r="E374" s="98">
        <v>1495.39485480235</v>
      </c>
      <c r="F374" s="98">
        <v>1465.1526514582808</v>
      </c>
      <c r="G374" s="98">
        <v>1378.6055164465649</v>
      </c>
      <c r="H374" s="98">
        <v>1410.5139969767463</v>
      </c>
      <c r="I374" s="98">
        <v>1366.6751783663537</v>
      </c>
      <c r="J374" s="98">
        <v>1361.5555627543956</v>
      </c>
      <c r="K374" s="98">
        <v>1297.1043073302365</v>
      </c>
      <c r="L374" s="98">
        <v>1285.6725233333671</v>
      </c>
      <c r="M374" s="98">
        <v>1347.345947631944</v>
      </c>
      <c r="N374" s="98">
        <v>1363.2470448879596</v>
      </c>
      <c r="O374" s="98">
        <v>0</v>
      </c>
      <c r="P374" s="98">
        <v>0</v>
      </c>
      <c r="Q374" s="98">
        <v>1241.2460086770857</v>
      </c>
      <c r="R374" s="98">
        <v>1213.7014998677917</v>
      </c>
      <c r="S374" s="98">
        <v>0</v>
      </c>
      <c r="T374" s="98">
        <v>0</v>
      </c>
      <c r="U374" s="98">
        <v>0</v>
      </c>
      <c r="V374" s="98">
        <v>946.53721852641115</v>
      </c>
      <c r="W374" s="98">
        <v>1089.5272238325242</v>
      </c>
      <c r="DA374" s="63" t="s">
        <v>3969</v>
      </c>
    </row>
    <row r="375" spans="1:105" ht="12" customHeight="1" x14ac:dyDescent="0.25">
      <c r="A375" s="100" t="s">
        <v>216</v>
      </c>
      <c r="B375" s="101"/>
      <c r="C375" s="101">
        <v>967.00617021352195</v>
      </c>
      <c r="D375" s="101">
        <v>971.88123431100303</v>
      </c>
      <c r="E375" s="101">
        <v>955.49452543441714</v>
      </c>
      <c r="F375" s="101">
        <v>943.09658629045941</v>
      </c>
      <c r="G375" s="101">
        <v>885.1865326297559</v>
      </c>
      <c r="H375" s="101">
        <v>886.59745040911093</v>
      </c>
      <c r="I375" s="101">
        <v>866.93284211445371</v>
      </c>
      <c r="J375" s="101">
        <v>862.95958613399841</v>
      </c>
      <c r="K375" s="101">
        <v>785.28967680439962</v>
      </c>
      <c r="L375" s="101">
        <v>801.57738960038898</v>
      </c>
      <c r="M375" s="101">
        <v>844.88339641793277</v>
      </c>
      <c r="N375" s="101">
        <v>805.57204138953273</v>
      </c>
      <c r="O375" s="101">
        <v>0</v>
      </c>
      <c r="P375" s="101">
        <v>0</v>
      </c>
      <c r="Q375" s="101">
        <v>678.23927102636685</v>
      </c>
      <c r="R375" s="101">
        <v>651.39894785783304</v>
      </c>
      <c r="S375" s="101">
        <v>0</v>
      </c>
      <c r="T375" s="101">
        <v>0</v>
      </c>
      <c r="U375" s="101">
        <v>0</v>
      </c>
      <c r="V375" s="101">
        <v>514.84192043134453</v>
      </c>
      <c r="W375" s="101">
        <v>607.35846894619795</v>
      </c>
      <c r="DA375" s="131" t="s">
        <v>3970</v>
      </c>
    </row>
    <row r="376" spans="1:105" ht="12" customHeight="1" x14ac:dyDescent="0.25">
      <c r="A376" s="103" t="s">
        <v>52</v>
      </c>
      <c r="B376" s="104"/>
      <c r="C376" s="104">
        <v>545.25741934615587</v>
      </c>
      <c r="D376" s="104">
        <v>544.62399820831217</v>
      </c>
      <c r="E376" s="104">
        <v>539.90032936793284</v>
      </c>
      <c r="F376" s="104">
        <v>522.05606516782188</v>
      </c>
      <c r="G376" s="104">
        <v>493.4189838168092</v>
      </c>
      <c r="H376" s="104">
        <v>523.91654656763558</v>
      </c>
      <c r="I376" s="104">
        <v>499.74233625189993</v>
      </c>
      <c r="J376" s="104">
        <v>498.59597662039693</v>
      </c>
      <c r="K376" s="104">
        <v>511.81463052583695</v>
      </c>
      <c r="L376" s="104">
        <v>484.09513373297801</v>
      </c>
      <c r="M376" s="104">
        <v>502.46255121401123</v>
      </c>
      <c r="N376" s="104">
        <v>557.67500349842692</v>
      </c>
      <c r="O376" s="104">
        <v>0</v>
      </c>
      <c r="P376" s="104">
        <v>0</v>
      </c>
      <c r="Q376" s="104">
        <v>563.00673765071883</v>
      </c>
      <c r="R376" s="104">
        <v>562.30255200995873</v>
      </c>
      <c r="S376" s="104">
        <v>0</v>
      </c>
      <c r="T376" s="104">
        <v>0</v>
      </c>
      <c r="U376" s="104">
        <v>0</v>
      </c>
      <c r="V376" s="104">
        <v>431.69529809506662</v>
      </c>
      <c r="W376" s="104">
        <v>482.16875488632644</v>
      </c>
      <c r="DA376" s="132" t="s">
        <v>3971</v>
      </c>
    </row>
    <row r="377" spans="1:105" ht="12" customHeight="1" x14ac:dyDescent="0.25">
      <c r="A377" s="106" t="s">
        <v>122</v>
      </c>
      <c r="B377" s="101"/>
      <c r="C377" s="101">
        <v>1547.4633056788327</v>
      </c>
      <c r="D377" s="101">
        <v>1567.4696891477683</v>
      </c>
      <c r="E377" s="101">
        <v>1540.0264431020023</v>
      </c>
      <c r="F377" s="101">
        <v>1554.3292558790738</v>
      </c>
      <c r="G377" s="101">
        <v>1481.9920563421972</v>
      </c>
      <c r="H377" s="101">
        <v>1407.3447286970456</v>
      </c>
      <c r="I377" s="101">
        <v>1405.803274575457</v>
      </c>
      <c r="J377" s="101">
        <v>0</v>
      </c>
      <c r="K377" s="101">
        <v>0</v>
      </c>
      <c r="L377" s="101">
        <v>1197.0544849339135</v>
      </c>
      <c r="M377" s="101">
        <v>1414.0398954481063</v>
      </c>
      <c r="N377" s="101">
        <v>1193.7980497683</v>
      </c>
      <c r="O377" s="101">
        <v>1607.2830167097925</v>
      </c>
      <c r="P377" s="101">
        <v>1967.2973231522035</v>
      </c>
      <c r="Q377" s="101">
        <v>0</v>
      </c>
      <c r="R377" s="101">
        <v>0</v>
      </c>
      <c r="S377" s="101">
        <v>0</v>
      </c>
      <c r="T377" s="101">
        <v>1226.6560685326006</v>
      </c>
      <c r="U377" s="101">
        <v>1255.8678344997402</v>
      </c>
      <c r="V377" s="101">
        <v>0</v>
      </c>
      <c r="W377" s="101">
        <v>1151.335130578608</v>
      </c>
      <c r="DA377" s="131" t="s">
        <v>3972</v>
      </c>
    </row>
    <row r="378" spans="1:105" ht="12" customHeight="1" x14ac:dyDescent="0.25">
      <c r="A378" s="107" t="s">
        <v>121</v>
      </c>
      <c r="B378" s="104"/>
      <c r="C378" s="104">
        <v>1310.957673524335</v>
      </c>
      <c r="D378" s="104">
        <v>1330.2747297458036</v>
      </c>
      <c r="E378" s="104">
        <v>1307.6202087621707</v>
      </c>
      <c r="F378" s="104">
        <v>1323.857894649999</v>
      </c>
      <c r="G378" s="104">
        <v>1262.6210715128075</v>
      </c>
      <c r="H378" s="104">
        <v>1194.1871349171943</v>
      </c>
      <c r="I378" s="104">
        <v>1196.9199705652077</v>
      </c>
      <c r="J378" s="104">
        <v>1198.4789392529281</v>
      </c>
      <c r="K378" s="104">
        <v>0</v>
      </c>
      <c r="L378" s="104">
        <v>1007.9858168412517</v>
      </c>
      <c r="M378" s="104">
        <v>1207.2319305526144</v>
      </c>
      <c r="N378" s="104">
        <v>1011.7654304793108</v>
      </c>
      <c r="O378" s="104">
        <v>1405.4356642953292</v>
      </c>
      <c r="P378" s="104">
        <v>1753.1729181557926</v>
      </c>
      <c r="Q378" s="104">
        <v>1009.6061465959112</v>
      </c>
      <c r="R378" s="104">
        <v>1004.4445901789077</v>
      </c>
      <c r="S378" s="104">
        <v>1013.9281776345812</v>
      </c>
      <c r="T378" s="104">
        <v>1089.3611238314918</v>
      </c>
      <c r="U378" s="104">
        <v>0</v>
      </c>
      <c r="V378" s="104">
        <v>1035.5124247088906</v>
      </c>
      <c r="W378" s="104">
        <v>1036.8145778528694</v>
      </c>
      <c r="DA378" s="132" t="s">
        <v>3973</v>
      </c>
    </row>
    <row r="379" spans="1:105" ht="12" customHeight="1" x14ac:dyDescent="0.25">
      <c r="A379" s="108" t="s">
        <v>53</v>
      </c>
      <c r="B379" s="98"/>
      <c r="C379" s="98">
        <v>770.59333182675323</v>
      </c>
      <c r="D379" s="98">
        <v>784.33535229088136</v>
      </c>
      <c r="E379" s="98">
        <v>768.87131215062834</v>
      </c>
      <c r="F379" s="98">
        <v>786.3153394117727</v>
      </c>
      <c r="G379" s="98">
        <v>747.88094343230568</v>
      </c>
      <c r="H379" s="98">
        <v>692.24678213226798</v>
      </c>
      <c r="I379" s="98">
        <v>701.44328557910262</v>
      </c>
      <c r="J379" s="98">
        <v>700.34324569238061</v>
      </c>
      <c r="K379" s="98">
        <v>0</v>
      </c>
      <c r="L379" s="98">
        <v>544.26907074149676</v>
      </c>
      <c r="M379" s="98">
        <v>691.39285856707738</v>
      </c>
      <c r="N379" s="98">
        <v>544.72744916262184</v>
      </c>
      <c r="O379" s="98">
        <v>865.24078833920782</v>
      </c>
      <c r="P379" s="98">
        <v>1146.5795784754011</v>
      </c>
      <c r="Q379" s="98">
        <v>497.03214279374322</v>
      </c>
      <c r="R379" s="98">
        <v>484.38006026918146</v>
      </c>
      <c r="S379" s="98">
        <v>486.99638833563694</v>
      </c>
      <c r="T379" s="98">
        <v>586.05748835695101</v>
      </c>
      <c r="U379" s="98">
        <v>0</v>
      </c>
      <c r="V379" s="98">
        <v>553.02310342624753</v>
      </c>
      <c r="W379" s="98">
        <v>575.20822758403301</v>
      </c>
      <c r="DA379" s="63" t="s">
        <v>3974</v>
      </c>
    </row>
    <row r="380" spans="1:105" ht="12" customHeight="1" x14ac:dyDescent="0.25">
      <c r="A380" s="108" t="s">
        <v>52</v>
      </c>
      <c r="B380" s="98"/>
      <c r="C380" s="98">
        <v>540.36434169758172</v>
      </c>
      <c r="D380" s="98">
        <v>545.93937745492212</v>
      </c>
      <c r="E380" s="98">
        <v>538.74889661154248</v>
      </c>
      <c r="F380" s="98">
        <v>537.54255523822633</v>
      </c>
      <c r="G380" s="98">
        <v>514.74012808050168</v>
      </c>
      <c r="H380" s="98">
        <v>501.94035278492618</v>
      </c>
      <c r="I380" s="98">
        <v>495.47668498610517</v>
      </c>
      <c r="J380" s="98">
        <v>498.13569356054711</v>
      </c>
      <c r="K380" s="98">
        <v>0</v>
      </c>
      <c r="L380" s="98">
        <v>463.7167460997548</v>
      </c>
      <c r="M380" s="98">
        <v>515.8390719855372</v>
      </c>
      <c r="N380" s="98">
        <v>467.03798131668901</v>
      </c>
      <c r="O380" s="98">
        <v>540.19487595612122</v>
      </c>
      <c r="P380" s="98">
        <v>606.5933396803913</v>
      </c>
      <c r="Q380" s="98">
        <v>512.57400380216802</v>
      </c>
      <c r="R380" s="98">
        <v>520.06452990972616</v>
      </c>
      <c r="S380" s="98">
        <v>526.9317892989443</v>
      </c>
      <c r="T380" s="98">
        <v>503.30363547454039</v>
      </c>
      <c r="U380" s="98">
        <v>0</v>
      </c>
      <c r="V380" s="98">
        <v>482.48932128264295</v>
      </c>
      <c r="W380" s="98">
        <v>461.60635026883631</v>
      </c>
      <c r="DA380" s="63" t="s">
        <v>3975</v>
      </c>
    </row>
    <row r="381" spans="1:105" ht="12" customHeight="1" x14ac:dyDescent="0.25">
      <c r="A381" s="121" t="s">
        <v>54</v>
      </c>
      <c r="B381" s="122"/>
      <c r="C381" s="122">
        <v>731.03694243957148</v>
      </c>
      <c r="D381" s="122">
        <v>744.8902371170675</v>
      </c>
      <c r="E381" s="122">
        <v>708.61353356806387</v>
      </c>
      <c r="F381" s="122">
        <v>725.63305885409295</v>
      </c>
      <c r="G381" s="122">
        <v>878.9786459385881</v>
      </c>
      <c r="H381" s="122">
        <v>794.16712752774731</v>
      </c>
      <c r="I381" s="122">
        <v>700.08883150749773</v>
      </c>
      <c r="J381" s="122">
        <v>730.49567981057749</v>
      </c>
      <c r="K381" s="122">
        <v>814.16768608594862</v>
      </c>
      <c r="L381" s="122">
        <v>609.08887469919796</v>
      </c>
      <c r="M381" s="122">
        <v>810.72821577593982</v>
      </c>
      <c r="N381" s="122">
        <v>802.35101814487621</v>
      </c>
      <c r="O381" s="122">
        <v>816.99814341671913</v>
      </c>
      <c r="P381" s="122">
        <v>864.79313354285637</v>
      </c>
      <c r="Q381" s="122">
        <v>584.8588787638945</v>
      </c>
      <c r="R381" s="122">
        <v>601.3998542669932</v>
      </c>
      <c r="S381" s="122">
        <v>518.99718868820401</v>
      </c>
      <c r="T381" s="122">
        <v>593.93597905837544</v>
      </c>
      <c r="U381" s="122">
        <v>649.73967874510163</v>
      </c>
      <c r="V381" s="122">
        <v>396.6043289883097</v>
      </c>
      <c r="W381" s="122">
        <v>316.76962674505921</v>
      </c>
      <c r="DA381" s="130" t="s">
        <v>3976</v>
      </c>
    </row>
    <row r="382" spans="1:105" ht="12" customHeight="1" x14ac:dyDescent="0.25">
      <c r="A382" s="97" t="s">
        <v>50</v>
      </c>
      <c r="B382" s="98"/>
      <c r="C382" s="98">
        <v>1172.5485110857223</v>
      </c>
      <c r="D382" s="98">
        <v>675.39150353767491</v>
      </c>
      <c r="E382" s="98">
        <v>428.85001039274374</v>
      </c>
      <c r="F382" s="98">
        <v>815.75772512227093</v>
      </c>
      <c r="G382" s="98">
        <v>1088.7542658401865</v>
      </c>
      <c r="H382" s="98">
        <v>1158.2348294640124</v>
      </c>
      <c r="I382" s="98">
        <v>0</v>
      </c>
      <c r="J382" s="98">
        <v>553.39777246840231</v>
      </c>
      <c r="K382" s="98">
        <v>1266.6769686845469</v>
      </c>
      <c r="L382" s="98">
        <v>1103.7489040060539</v>
      </c>
      <c r="M382" s="98">
        <v>733.52008356621934</v>
      </c>
      <c r="N382" s="98">
        <v>583.86940705342033</v>
      </c>
      <c r="O382" s="98">
        <v>838.52058564067238</v>
      </c>
      <c r="P382" s="98">
        <v>1014.2955925379451</v>
      </c>
      <c r="Q382" s="98">
        <v>825.20407188202171</v>
      </c>
      <c r="R382" s="98">
        <v>818.45181367333589</v>
      </c>
      <c r="S382" s="98">
        <v>628.02454610231757</v>
      </c>
      <c r="T382" s="98">
        <v>693.85932884742033</v>
      </c>
      <c r="U382" s="98">
        <v>856.87350488759046</v>
      </c>
      <c r="V382" s="98">
        <v>674.09388473555782</v>
      </c>
      <c r="W382" s="98">
        <v>347.68578647952569</v>
      </c>
      <c r="DA382" s="63" t="s">
        <v>3977</v>
      </c>
    </row>
    <row r="383" spans="1:105" ht="12" customHeight="1" x14ac:dyDescent="0.25">
      <c r="A383" s="109" t="s">
        <v>120</v>
      </c>
      <c r="B383" s="33"/>
      <c r="C383" s="33">
        <v>701.8229059347608</v>
      </c>
      <c r="D383" s="33">
        <v>744.92275875187306</v>
      </c>
      <c r="E383" s="33">
        <v>708.74500138910491</v>
      </c>
      <c r="F383" s="33">
        <v>713.16554173019483</v>
      </c>
      <c r="G383" s="33">
        <v>690.56906139733792</v>
      </c>
      <c r="H383" s="33">
        <v>676.02920357359744</v>
      </c>
      <c r="I383" s="33">
        <v>700.08883150749773</v>
      </c>
      <c r="J383" s="33">
        <v>735.27104711179163</v>
      </c>
      <c r="K383" s="33">
        <v>702.71219776117061</v>
      </c>
      <c r="L383" s="33">
        <v>606.00825174088118</v>
      </c>
      <c r="M383" s="33">
        <v>811.9567751640011</v>
      </c>
      <c r="N383" s="33">
        <v>809.35516451137812</v>
      </c>
      <c r="O383" s="33">
        <v>815.53458998935139</v>
      </c>
      <c r="P383" s="33">
        <v>850.40562487743853</v>
      </c>
      <c r="Q383" s="33">
        <v>580.83019809429379</v>
      </c>
      <c r="R383" s="33">
        <v>585.04553691596664</v>
      </c>
      <c r="S383" s="33">
        <v>507.12937825197872</v>
      </c>
      <c r="T383" s="33">
        <v>585.02968575262003</v>
      </c>
      <c r="U383" s="33">
        <v>628.42389350448775</v>
      </c>
      <c r="V383" s="33">
        <v>370.01529760159588</v>
      </c>
      <c r="W383" s="33">
        <v>316.71246868474492</v>
      </c>
      <c r="DA383" s="60" t="s">
        <v>3978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15483.016418145475</v>
      </c>
      <c r="D385" s="117">
        <f t="shared" si="211"/>
        <v>14571.872848827465</v>
      </c>
      <c r="E385" s="117">
        <f t="shared" si="211"/>
        <v>15407.712225393951</v>
      </c>
      <c r="F385" s="117">
        <f t="shared" si="211"/>
        <v>15902.827591068432</v>
      </c>
      <c r="G385" s="117">
        <f t="shared" si="211"/>
        <v>15335.037926172736</v>
      </c>
      <c r="H385" s="117">
        <f t="shared" si="211"/>
        <v>15413.414220133132</v>
      </c>
      <c r="I385" s="117">
        <f t="shared" si="211"/>
        <v>14536.135179102062</v>
      </c>
      <c r="J385" s="117">
        <f t="shared" si="211"/>
        <v>14712.481747747113</v>
      </c>
      <c r="K385" s="117">
        <f t="shared" si="211"/>
        <v>15046.40655456791</v>
      </c>
      <c r="L385" s="117">
        <f t="shared" si="211"/>
        <v>13950.13409567943</v>
      </c>
      <c r="M385" s="117">
        <f t="shared" si="211"/>
        <v>12906.493859007946</v>
      </c>
      <c r="N385" s="117">
        <f t="shared" si="211"/>
        <v>13746.991932259089</v>
      </c>
      <c r="O385" s="117">
        <f t="shared" si="211"/>
        <v>13218.983808293175</v>
      </c>
      <c r="P385" s="117">
        <f t="shared" si="211"/>
        <v>11505.765388958869</v>
      </c>
      <c r="Q385" s="117">
        <f t="shared" si="211"/>
        <v>12421.226789870901</v>
      </c>
      <c r="R385" s="117">
        <f t="shared" ref="R385:V385" si="212">R386+R389+R391+R400</f>
        <v>12161.968450215032</v>
      </c>
      <c r="S385" s="117">
        <f t="shared" si="212"/>
        <v>10939.618813092209</v>
      </c>
      <c r="T385" s="117">
        <f t="shared" si="212"/>
        <v>10484.633008451428</v>
      </c>
      <c r="U385" s="117">
        <f t="shared" si="212"/>
        <v>8478.0355324387456</v>
      </c>
      <c r="V385" s="117">
        <f t="shared" si="212"/>
        <v>9304.5917281716393</v>
      </c>
      <c r="W385" s="117">
        <f t="shared" ref="W385" si="213">W386+W389+W391+W400</f>
        <v>8204.6656205525087</v>
      </c>
      <c r="DA385" s="129" t="s">
        <v>4129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13799.86930824712</v>
      </c>
      <c r="D386" s="122">
        <f t="shared" si="214"/>
        <v>12901.411032104479</v>
      </c>
      <c r="E386" s="122">
        <f t="shared" si="214"/>
        <v>13359.036406139216</v>
      </c>
      <c r="F386" s="122">
        <f t="shared" si="214"/>
        <v>14283.103122939168</v>
      </c>
      <c r="G386" s="122">
        <f t="shared" si="214"/>
        <v>13697.378353974382</v>
      </c>
      <c r="H386" s="122">
        <f t="shared" si="214"/>
        <v>13460.241338399399</v>
      </c>
      <c r="I386" s="122">
        <f t="shared" si="214"/>
        <v>12879.780459368978</v>
      </c>
      <c r="J386" s="122">
        <f t="shared" si="214"/>
        <v>13053.738873281945</v>
      </c>
      <c r="K386" s="122">
        <f t="shared" si="214"/>
        <v>13364.518272594425</v>
      </c>
      <c r="L386" s="122">
        <f t="shared" si="214"/>
        <v>11914.309371052659</v>
      </c>
      <c r="M386" s="122">
        <f t="shared" si="214"/>
        <v>10803.486915389221</v>
      </c>
      <c r="N386" s="122">
        <f t="shared" si="214"/>
        <v>11956.857904474144</v>
      </c>
      <c r="O386" s="122">
        <f t="shared" si="214"/>
        <v>11242.170046488627</v>
      </c>
      <c r="P386" s="122">
        <f t="shared" si="214"/>
        <v>9303.3415036957904</v>
      </c>
      <c r="Q386" s="122">
        <f t="shared" si="214"/>
        <v>10579.507912136511</v>
      </c>
      <c r="R386" s="122">
        <f t="shared" ref="R386:V386" si="215">SUM(R387:R388)</f>
        <v>10478.16497468198</v>
      </c>
      <c r="S386" s="122">
        <f t="shared" si="215"/>
        <v>9593.6055442865745</v>
      </c>
      <c r="T386" s="122">
        <f t="shared" si="215"/>
        <v>8756.5147942654021</v>
      </c>
      <c r="U386" s="122">
        <f t="shared" si="215"/>
        <v>6744.7664184352107</v>
      </c>
      <c r="V386" s="122">
        <f t="shared" si="215"/>
        <v>7693.5036361711173</v>
      </c>
      <c r="W386" s="122">
        <f t="shared" ref="W386" si="216">SUM(W387:W388)</f>
        <v>6672.8844665329334</v>
      </c>
      <c r="DA386" s="130" t="s">
        <v>4130</v>
      </c>
    </row>
    <row r="387" spans="1:105" ht="12" customHeight="1" x14ac:dyDescent="0.25">
      <c r="A387" s="97" t="s">
        <v>216</v>
      </c>
      <c r="B387" s="98"/>
      <c r="C387" s="98">
        <v>13470.018531437579</v>
      </c>
      <c r="D387" s="98">
        <v>12598.914399558123</v>
      </c>
      <c r="E387" s="98">
        <v>13059.157785514861</v>
      </c>
      <c r="F387" s="98">
        <v>13958.429616769916</v>
      </c>
      <c r="G387" s="98">
        <v>13392.211708752386</v>
      </c>
      <c r="H387" s="98">
        <v>13170.515959112321</v>
      </c>
      <c r="I387" s="98">
        <v>12600.338248371561</v>
      </c>
      <c r="J387" s="98">
        <v>12773.114249755014</v>
      </c>
      <c r="K387" s="98">
        <v>13082.418978765078</v>
      </c>
      <c r="L387" s="98">
        <v>11667.730654891877</v>
      </c>
      <c r="M387" s="98">
        <v>10581.465830925388</v>
      </c>
      <c r="N387" s="98">
        <v>11717.766119250779</v>
      </c>
      <c r="O387" s="98">
        <v>11017.705297003933</v>
      </c>
      <c r="P387" s="98">
        <v>9117.2681473576631</v>
      </c>
      <c r="Q387" s="98">
        <v>10372.441665047862</v>
      </c>
      <c r="R387" s="98">
        <v>10274.283833016025</v>
      </c>
      <c r="S387" s="98">
        <v>9409.8656599300557</v>
      </c>
      <c r="T387" s="98">
        <v>8587.6979208455032</v>
      </c>
      <c r="U387" s="98">
        <v>6613.3514195990501</v>
      </c>
      <c r="V387" s="98">
        <v>7546.5744622414277</v>
      </c>
      <c r="W387" s="98">
        <v>6546.0298696199179</v>
      </c>
      <c r="DA387" s="63" t="s">
        <v>4131</v>
      </c>
    </row>
    <row r="388" spans="1:105" ht="12" customHeight="1" x14ac:dyDescent="0.25">
      <c r="A388" s="97" t="s">
        <v>53</v>
      </c>
      <c r="B388" s="98"/>
      <c r="C388" s="98">
        <v>329.85077680954009</v>
      </c>
      <c r="D388" s="98">
        <v>302.49663254635476</v>
      </c>
      <c r="E388" s="98">
        <v>299.87862062435511</v>
      </c>
      <c r="F388" s="98">
        <v>324.67350616925177</v>
      </c>
      <c r="G388" s="98">
        <v>305.16664522199648</v>
      </c>
      <c r="H388" s="98">
        <v>289.72537928707879</v>
      </c>
      <c r="I388" s="98">
        <v>279.44221099741725</v>
      </c>
      <c r="J388" s="98">
        <v>280.6246235269312</v>
      </c>
      <c r="K388" s="98">
        <v>282.09929382934752</v>
      </c>
      <c r="L388" s="98">
        <v>246.5787161607814</v>
      </c>
      <c r="M388" s="98">
        <v>222.02108446383357</v>
      </c>
      <c r="N388" s="98">
        <v>239.09178522336595</v>
      </c>
      <c r="O388" s="98">
        <v>224.4647494846937</v>
      </c>
      <c r="P388" s="98">
        <v>186.07335633812815</v>
      </c>
      <c r="Q388" s="98">
        <v>207.06624708864982</v>
      </c>
      <c r="R388" s="98">
        <v>203.88114166595528</v>
      </c>
      <c r="S388" s="98">
        <v>183.73988435651813</v>
      </c>
      <c r="T388" s="98">
        <v>168.81687341989803</v>
      </c>
      <c r="U388" s="98">
        <v>131.41499883616032</v>
      </c>
      <c r="V388" s="98">
        <v>146.92917392968943</v>
      </c>
      <c r="W388" s="98">
        <v>126.85459691301571</v>
      </c>
      <c r="DA388" s="63" t="s">
        <v>4132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48.633819647673171</v>
      </c>
      <c r="D389" s="122">
        <f t="shared" si="217"/>
        <v>3.2536977269562151</v>
      </c>
      <c r="E389" s="122">
        <f t="shared" si="217"/>
        <v>422.57087208119299</v>
      </c>
      <c r="F389" s="122">
        <f t="shared" si="217"/>
        <v>3.010978659990057</v>
      </c>
      <c r="G389" s="122">
        <f t="shared" si="217"/>
        <v>22.054954357356507</v>
      </c>
      <c r="H389" s="122">
        <f t="shared" si="217"/>
        <v>371.34806398064893</v>
      </c>
      <c r="I389" s="122">
        <f t="shared" si="217"/>
        <v>113.03448410928118</v>
      </c>
      <c r="J389" s="122">
        <f t="shared" si="217"/>
        <v>93.154778289258076</v>
      </c>
      <c r="K389" s="122">
        <f t="shared" si="217"/>
        <v>115.54008455005054</v>
      </c>
      <c r="L389" s="122">
        <f t="shared" si="217"/>
        <v>605.3768468722858</v>
      </c>
      <c r="M389" s="122">
        <f t="shared" si="217"/>
        <v>456.5712196257374</v>
      </c>
      <c r="N389" s="122">
        <f t="shared" si="217"/>
        <v>201.15047576137425</v>
      </c>
      <c r="O389" s="122">
        <f t="shared" si="217"/>
        <v>199.97231970157549</v>
      </c>
      <c r="P389" s="122">
        <f t="shared" si="217"/>
        <v>126.70399145563366</v>
      </c>
      <c r="Q389" s="122">
        <f t="shared" si="217"/>
        <v>326.82659040899335</v>
      </c>
      <c r="R389" s="122">
        <f t="shared" si="217"/>
        <v>164.91028913956853</v>
      </c>
      <c r="S389" s="122">
        <f t="shared" si="217"/>
        <v>109.75661691916024</v>
      </c>
      <c r="T389" s="122">
        <f t="shared" si="217"/>
        <v>264.13588819603439</v>
      </c>
      <c r="U389" s="122">
        <f t="shared" si="217"/>
        <v>159.12610205613717</v>
      </c>
      <c r="V389" s="122">
        <f t="shared" si="217"/>
        <v>396.79457901881125</v>
      </c>
      <c r="W389" s="122">
        <f t="shared" si="217"/>
        <v>298.60056946114645</v>
      </c>
      <c r="DA389" s="130" t="s">
        <v>4133</v>
      </c>
    </row>
    <row r="390" spans="1:105" ht="12" customHeight="1" x14ac:dyDescent="0.25">
      <c r="A390" s="97" t="s">
        <v>53</v>
      </c>
      <c r="B390" s="98"/>
      <c r="C390" s="98">
        <f>RES_hhdet_in_tesh!C48</f>
        <v>48.633819647673171</v>
      </c>
      <c r="D390" s="98">
        <f>RES_hhdet_in_tesh!D48</f>
        <v>3.2536977269562151</v>
      </c>
      <c r="E390" s="98">
        <f>RES_hhdet_in_tesh!E48</f>
        <v>422.57087208119299</v>
      </c>
      <c r="F390" s="98">
        <f>RES_hhdet_in_tesh!F48</f>
        <v>3.010978659990057</v>
      </c>
      <c r="G390" s="98">
        <f>RES_hhdet_in_tesh!G48</f>
        <v>22.054954357356507</v>
      </c>
      <c r="H390" s="98">
        <f>RES_hhdet_in_tesh!H48</f>
        <v>371.34806398064893</v>
      </c>
      <c r="I390" s="98">
        <f>RES_hhdet_in_tesh!I48</f>
        <v>113.03448410928118</v>
      </c>
      <c r="J390" s="98">
        <f>RES_hhdet_in_tesh!J48</f>
        <v>93.154778289258076</v>
      </c>
      <c r="K390" s="98">
        <f>RES_hhdet_in_tesh!K48</f>
        <v>115.54008455005054</v>
      </c>
      <c r="L390" s="98">
        <f>RES_hhdet_in_tesh!L48</f>
        <v>605.3768468722858</v>
      </c>
      <c r="M390" s="98">
        <f>RES_hhdet_in_tesh!M48</f>
        <v>456.5712196257374</v>
      </c>
      <c r="N390" s="98">
        <f>RES_hhdet_in_tesh!N48</f>
        <v>201.15047576137425</v>
      </c>
      <c r="O390" s="98">
        <f>RES_hhdet_in_tesh!O48</f>
        <v>199.97231970157549</v>
      </c>
      <c r="P390" s="98">
        <f>RES_hhdet_in_tesh!P48</f>
        <v>126.70399145563366</v>
      </c>
      <c r="Q390" s="98">
        <f>RES_hhdet_in_tesh!Q48</f>
        <v>326.82659040899335</v>
      </c>
      <c r="R390" s="98">
        <f>RES_hhdet_in_tesh!R48</f>
        <v>164.91028913956853</v>
      </c>
      <c r="S390" s="98">
        <f>RES_hhdet_in_tesh!S48</f>
        <v>109.75661691916024</v>
      </c>
      <c r="T390" s="98">
        <f>RES_hhdet_in_tesh!T48</f>
        <v>264.13588819603439</v>
      </c>
      <c r="U390" s="98">
        <f>RES_hhdet_in_tesh!U48</f>
        <v>159.12610205613717</v>
      </c>
      <c r="V390" s="98">
        <f>RES_hhdet_in_tesh!V48</f>
        <v>396.79457901881125</v>
      </c>
      <c r="W390" s="98">
        <f>RES_hhdet_in_tesh!W48</f>
        <v>298.60056946114645</v>
      </c>
      <c r="DA390" s="63" t="s">
        <v>4134</v>
      </c>
    </row>
    <row r="391" spans="1:105" ht="12" customHeight="1" x14ac:dyDescent="0.25">
      <c r="A391" s="121" t="s">
        <v>55</v>
      </c>
      <c r="B391" s="122"/>
      <c r="C391" s="122">
        <v>1080.1037659849221</v>
      </c>
      <c r="D391" s="122">
        <v>1090.0398434088672</v>
      </c>
      <c r="E391" s="122">
        <v>1076.0144977416855</v>
      </c>
      <c r="F391" s="122">
        <v>1067.7776038492273</v>
      </c>
      <c r="G391" s="122">
        <v>1011.5900394348329</v>
      </c>
      <c r="H391" s="122">
        <v>1006.718605258246</v>
      </c>
      <c r="I391" s="122">
        <v>995.58862670538804</v>
      </c>
      <c r="J391" s="122">
        <v>995.18978409301485</v>
      </c>
      <c r="K391" s="122">
        <v>967.36492250974925</v>
      </c>
      <c r="L391" s="122">
        <v>951.74195763043554</v>
      </c>
      <c r="M391" s="122">
        <v>1007.5414991828534</v>
      </c>
      <c r="N391" s="122">
        <v>955.0841995016616</v>
      </c>
      <c r="O391" s="122">
        <v>1133.7214528352292</v>
      </c>
      <c r="P391" s="122">
        <v>1395.8915294492031</v>
      </c>
      <c r="Q391" s="122">
        <v>1042.0895545184858</v>
      </c>
      <c r="R391" s="122">
        <v>1035.0210615649316</v>
      </c>
      <c r="S391" s="122">
        <v>814.87862442354378</v>
      </c>
      <c r="T391" s="122">
        <v>970.95610432877743</v>
      </c>
      <c r="U391" s="122">
        <v>1030.8413160340799</v>
      </c>
      <c r="V391" s="122">
        <v>881.13175435308267</v>
      </c>
      <c r="W391" s="122">
        <v>952.71740505302728</v>
      </c>
      <c r="DA391" s="130" t="s">
        <v>4135</v>
      </c>
    </row>
    <row r="392" spans="1:105" ht="12" customHeight="1" x14ac:dyDescent="0.25">
      <c r="A392" s="97" t="s">
        <v>138</v>
      </c>
      <c r="B392" s="98"/>
      <c r="C392" s="98">
        <v>1085.2665140642569</v>
      </c>
      <c r="D392" s="98">
        <v>1089.0297754714352</v>
      </c>
      <c r="E392" s="98">
        <v>1077.1462860464442</v>
      </c>
      <c r="F392" s="98">
        <v>1054.4351710991009</v>
      </c>
      <c r="G392" s="98">
        <v>995.25424054982432</v>
      </c>
      <c r="H392" s="98">
        <v>1028.7230683203493</v>
      </c>
      <c r="I392" s="98">
        <v>995.87748740472705</v>
      </c>
      <c r="J392" s="98">
        <v>995.57548272932308</v>
      </c>
      <c r="K392" s="98">
        <v>967.33777499663665</v>
      </c>
      <c r="L392" s="98">
        <v>953.68384560654897</v>
      </c>
      <c r="M392" s="98">
        <v>1007.1779376564836</v>
      </c>
      <c r="N392" s="98">
        <v>1052.7895172833887</v>
      </c>
      <c r="O392" s="98">
        <v>1067.3734965257047</v>
      </c>
      <c r="P392" s="98">
        <v>1044.2355509303432</v>
      </c>
      <c r="Q392" s="98">
        <v>1042.1288833066051</v>
      </c>
      <c r="R392" s="98">
        <v>1035.0263666665016</v>
      </c>
      <c r="S392" s="98">
        <v>790.31898072601052</v>
      </c>
      <c r="T392" s="98">
        <v>977.66786475660081</v>
      </c>
      <c r="U392" s="98">
        <v>1063.9459473886427</v>
      </c>
      <c r="V392" s="98">
        <v>839.02303747306701</v>
      </c>
      <c r="W392" s="98">
        <v>965.21170220255533</v>
      </c>
      <c r="DA392" s="63" t="s">
        <v>4136</v>
      </c>
    </row>
    <row r="393" spans="1:105" ht="12" customHeight="1" x14ac:dyDescent="0.25">
      <c r="A393" s="97" t="s">
        <v>137</v>
      </c>
      <c r="B393" s="98"/>
      <c r="C393" s="98">
        <v>1085.5153163430471</v>
      </c>
      <c r="D393" s="98">
        <v>1089.4603211658743</v>
      </c>
      <c r="E393" s="98">
        <v>1077.6756345623708</v>
      </c>
      <c r="F393" s="98">
        <v>1054.9919304927696</v>
      </c>
      <c r="G393" s="98">
        <v>995.89502797785246</v>
      </c>
      <c r="H393" s="98">
        <v>1029.6928273859135</v>
      </c>
      <c r="I393" s="98">
        <v>997.02334904912288</v>
      </c>
      <c r="J393" s="98">
        <v>996.80171581172181</v>
      </c>
      <c r="K393" s="98">
        <v>968.71143916013614</v>
      </c>
      <c r="L393" s="98">
        <v>954.74790327548578</v>
      </c>
      <c r="M393" s="98">
        <v>1008.029762644098</v>
      </c>
      <c r="N393" s="98">
        <v>1054.7999375536419</v>
      </c>
      <c r="O393" s="98">
        <v>0</v>
      </c>
      <c r="P393" s="98">
        <v>0</v>
      </c>
      <c r="Q393" s="98">
        <v>1043.6802910422005</v>
      </c>
      <c r="R393" s="98">
        <v>1037.3533981189514</v>
      </c>
      <c r="S393" s="98">
        <v>0</v>
      </c>
      <c r="T393" s="98">
        <v>0</v>
      </c>
      <c r="U393" s="98">
        <v>0</v>
      </c>
      <c r="V393" s="98">
        <v>839.89169140125819</v>
      </c>
      <c r="W393" s="98">
        <v>966.81623992647008</v>
      </c>
      <c r="DA393" s="63" t="s">
        <v>4137</v>
      </c>
    </row>
    <row r="394" spans="1:105" ht="12" customHeight="1" x14ac:dyDescent="0.25">
      <c r="A394" s="100" t="s">
        <v>216</v>
      </c>
      <c r="B394" s="101"/>
      <c r="C394" s="101">
        <v>540.25789699689108</v>
      </c>
      <c r="D394" s="101">
        <v>544.83632295756217</v>
      </c>
      <c r="E394" s="101">
        <v>537.77530519443803</v>
      </c>
      <c r="F394" s="101">
        <v>532.93586532494794</v>
      </c>
      <c r="G394" s="101">
        <v>502.47604416104303</v>
      </c>
      <c r="H394" s="101">
        <v>505.77628081827771</v>
      </c>
      <c r="I394" s="101">
        <v>497.28101279722296</v>
      </c>
      <c r="J394" s="101">
        <v>498.20573919132511</v>
      </c>
      <c r="K394" s="101">
        <v>456.8968086342993</v>
      </c>
      <c r="L394" s="101">
        <v>470.65276954250777</v>
      </c>
      <c r="M394" s="101">
        <v>505.56721143008662</v>
      </c>
      <c r="N394" s="101">
        <v>497.12493405521508</v>
      </c>
      <c r="O394" s="101">
        <v>0</v>
      </c>
      <c r="P394" s="101">
        <v>0</v>
      </c>
      <c r="Q394" s="101">
        <v>480.67355339148156</v>
      </c>
      <c r="R394" s="101">
        <v>475.05084610899291</v>
      </c>
      <c r="S394" s="101">
        <v>0</v>
      </c>
      <c r="T394" s="101">
        <v>0</v>
      </c>
      <c r="U394" s="101">
        <v>0</v>
      </c>
      <c r="V394" s="101">
        <v>408.19639330619145</v>
      </c>
      <c r="W394" s="101">
        <v>484.64748504014364</v>
      </c>
      <c r="DA394" s="131" t="s">
        <v>4138</v>
      </c>
    </row>
    <row r="395" spans="1:105" ht="12" customHeight="1" x14ac:dyDescent="0.25">
      <c r="A395" s="103" t="s">
        <v>52</v>
      </c>
      <c r="B395" s="104"/>
      <c r="C395" s="104">
        <v>545.25741934615587</v>
      </c>
      <c r="D395" s="104">
        <v>544.62399820831217</v>
      </c>
      <c r="E395" s="104">
        <v>539.90032936793284</v>
      </c>
      <c r="F395" s="104">
        <v>522.05606516782188</v>
      </c>
      <c r="G395" s="104">
        <v>493.4189838168092</v>
      </c>
      <c r="H395" s="104">
        <v>523.91654656763558</v>
      </c>
      <c r="I395" s="104">
        <v>499.74233625189993</v>
      </c>
      <c r="J395" s="104">
        <v>498.59597662039693</v>
      </c>
      <c r="K395" s="104">
        <v>511.81463052583695</v>
      </c>
      <c r="L395" s="104">
        <v>484.09513373297801</v>
      </c>
      <c r="M395" s="104">
        <v>502.46255121401123</v>
      </c>
      <c r="N395" s="104">
        <v>557.67500349842692</v>
      </c>
      <c r="O395" s="104">
        <v>0</v>
      </c>
      <c r="P395" s="104">
        <v>0</v>
      </c>
      <c r="Q395" s="104">
        <v>563.00673765071883</v>
      </c>
      <c r="R395" s="104">
        <v>562.30255200995873</v>
      </c>
      <c r="S395" s="104">
        <v>0</v>
      </c>
      <c r="T395" s="104">
        <v>0</v>
      </c>
      <c r="U395" s="104">
        <v>0</v>
      </c>
      <c r="V395" s="104">
        <v>431.69529809506662</v>
      </c>
      <c r="W395" s="104">
        <v>482.16875488632644</v>
      </c>
      <c r="DA395" s="132" t="s">
        <v>4139</v>
      </c>
    </row>
    <row r="396" spans="1:105" ht="12" customHeight="1" x14ac:dyDescent="0.25">
      <c r="A396" s="106" t="s">
        <v>122</v>
      </c>
      <c r="B396" s="101"/>
      <c r="C396" s="101">
        <v>1075.6285377068075</v>
      </c>
      <c r="D396" s="101">
        <v>1091.3440507180278</v>
      </c>
      <c r="E396" s="101">
        <v>1074.1510989377284</v>
      </c>
      <c r="F396" s="101">
        <v>1086.0777784160955</v>
      </c>
      <c r="G396" s="101">
        <v>1037.5146849462021</v>
      </c>
      <c r="H396" s="101">
        <v>987.24267110939661</v>
      </c>
      <c r="I396" s="101">
        <v>988.27699500404867</v>
      </c>
      <c r="J396" s="101">
        <v>0</v>
      </c>
      <c r="K396" s="101">
        <v>0</v>
      </c>
      <c r="L396" s="101">
        <v>848.38836905843038</v>
      </c>
      <c r="M396" s="101">
        <v>1007.6968171699933</v>
      </c>
      <c r="N396" s="101">
        <v>858.28084834532365</v>
      </c>
      <c r="O396" s="101">
        <v>1170.9238977734785</v>
      </c>
      <c r="P396" s="101">
        <v>1457.668340688839</v>
      </c>
      <c r="Q396" s="101">
        <v>0</v>
      </c>
      <c r="R396" s="101">
        <v>0</v>
      </c>
      <c r="S396" s="101">
        <v>0</v>
      </c>
      <c r="T396" s="101">
        <v>955.51846701682859</v>
      </c>
      <c r="U396" s="101">
        <v>988.17722288632422</v>
      </c>
      <c r="V396" s="101">
        <v>0</v>
      </c>
      <c r="W396" s="101">
        <v>920.34440693893282</v>
      </c>
      <c r="DA396" s="131" t="s">
        <v>4140</v>
      </c>
    </row>
    <row r="397" spans="1:105" ht="12" customHeight="1" x14ac:dyDescent="0.25">
      <c r="A397" s="107" t="s">
        <v>121</v>
      </c>
      <c r="B397" s="104"/>
      <c r="C397" s="104">
        <v>1075.9971903975529</v>
      </c>
      <c r="D397" s="104">
        <v>1092.0295037372857</v>
      </c>
      <c r="E397" s="104">
        <v>1075.0279771348298</v>
      </c>
      <c r="F397" s="104">
        <v>1086.9754464565312</v>
      </c>
      <c r="G397" s="104">
        <v>1038.3174698630071</v>
      </c>
      <c r="H397" s="104">
        <v>987.54672080810951</v>
      </c>
      <c r="I397" s="104">
        <v>988.58996404517552</v>
      </c>
      <c r="J397" s="104">
        <v>991.6461998574174</v>
      </c>
      <c r="K397" s="104">
        <v>0</v>
      </c>
      <c r="L397" s="104">
        <v>849.45653912247428</v>
      </c>
      <c r="M397" s="104">
        <v>1008.5510423018484</v>
      </c>
      <c r="N397" s="104">
        <v>858.66966246662912</v>
      </c>
      <c r="O397" s="104">
        <v>1170.5325985985744</v>
      </c>
      <c r="P397" s="104">
        <v>1456.1511223067446</v>
      </c>
      <c r="Q397" s="104">
        <v>886.91610103641506</v>
      </c>
      <c r="R397" s="104">
        <v>889.1156067129466</v>
      </c>
      <c r="S397" s="104">
        <v>902.19509722533917</v>
      </c>
      <c r="T397" s="104">
        <v>959.82014994339124</v>
      </c>
      <c r="U397" s="104">
        <v>0</v>
      </c>
      <c r="V397" s="104">
        <v>921.50967658956722</v>
      </c>
      <c r="W397" s="104">
        <v>921.41137230110496</v>
      </c>
      <c r="DA397" s="132" t="s">
        <v>4141</v>
      </c>
    </row>
    <row r="398" spans="1:105" ht="12" customHeight="1" x14ac:dyDescent="0.25">
      <c r="A398" s="108" t="s">
        <v>53</v>
      </c>
      <c r="B398" s="98"/>
      <c r="C398" s="98">
        <v>535.63284869997096</v>
      </c>
      <c r="D398" s="98">
        <v>546.09012628236349</v>
      </c>
      <c r="E398" s="98">
        <v>536.27908052328735</v>
      </c>
      <c r="F398" s="98">
        <v>549.43289121830503</v>
      </c>
      <c r="G398" s="98">
        <v>523.57734178250575</v>
      </c>
      <c r="H398" s="98">
        <v>485.60636802318334</v>
      </c>
      <c r="I398" s="98">
        <v>493.11327905907035</v>
      </c>
      <c r="J398" s="98">
        <v>493.51050629687023</v>
      </c>
      <c r="K398" s="98">
        <v>0</v>
      </c>
      <c r="L398" s="98">
        <v>385.73979302271954</v>
      </c>
      <c r="M398" s="98">
        <v>492.71197031631118</v>
      </c>
      <c r="N398" s="98">
        <v>391.63168114994011</v>
      </c>
      <c r="O398" s="98">
        <v>630.33772264245306</v>
      </c>
      <c r="P398" s="98">
        <v>849.55778262635351</v>
      </c>
      <c r="Q398" s="98">
        <v>374.34209723424715</v>
      </c>
      <c r="R398" s="98">
        <v>369.05107680322044</v>
      </c>
      <c r="S398" s="98">
        <v>375.26330792639493</v>
      </c>
      <c r="T398" s="98">
        <v>456.51651446885086</v>
      </c>
      <c r="U398" s="98">
        <v>0</v>
      </c>
      <c r="V398" s="98">
        <v>439.02035530692416</v>
      </c>
      <c r="W398" s="98">
        <v>459.80502203226854</v>
      </c>
      <c r="DA398" s="63" t="s">
        <v>4142</v>
      </c>
    </row>
    <row r="399" spans="1:105" ht="12" customHeight="1" x14ac:dyDescent="0.25">
      <c r="A399" s="108" t="s">
        <v>52</v>
      </c>
      <c r="B399" s="98"/>
      <c r="C399" s="98">
        <v>540.36434169758172</v>
      </c>
      <c r="D399" s="98">
        <v>545.93937745492212</v>
      </c>
      <c r="E399" s="98">
        <v>538.74889661154248</v>
      </c>
      <c r="F399" s="98">
        <v>537.54255523822633</v>
      </c>
      <c r="G399" s="98">
        <v>514.74012808050168</v>
      </c>
      <c r="H399" s="98">
        <v>501.94035278492618</v>
      </c>
      <c r="I399" s="98">
        <v>495.47668498610517</v>
      </c>
      <c r="J399" s="98">
        <v>498.13569356054711</v>
      </c>
      <c r="K399" s="98">
        <v>0</v>
      </c>
      <c r="L399" s="98">
        <v>463.7167460997548</v>
      </c>
      <c r="M399" s="98">
        <v>515.8390719855372</v>
      </c>
      <c r="N399" s="98">
        <v>467.03798131668901</v>
      </c>
      <c r="O399" s="98">
        <v>540.19487595612122</v>
      </c>
      <c r="P399" s="98">
        <v>606.5933396803913</v>
      </c>
      <c r="Q399" s="98">
        <v>512.57400380216802</v>
      </c>
      <c r="R399" s="98">
        <v>520.06452990972616</v>
      </c>
      <c r="S399" s="98">
        <v>526.9317892989443</v>
      </c>
      <c r="T399" s="98">
        <v>503.30363547454039</v>
      </c>
      <c r="U399" s="98">
        <v>0</v>
      </c>
      <c r="V399" s="98">
        <v>482.48932128264295</v>
      </c>
      <c r="W399" s="98">
        <v>461.60635026883631</v>
      </c>
      <c r="DA399" s="63" t="s">
        <v>4143</v>
      </c>
    </row>
    <row r="400" spans="1:105" ht="12" customHeight="1" x14ac:dyDescent="0.25">
      <c r="A400" s="121" t="s">
        <v>54</v>
      </c>
      <c r="B400" s="122"/>
      <c r="C400" s="122">
        <v>554.40952426575871</v>
      </c>
      <c r="D400" s="122">
        <v>577.16827558716318</v>
      </c>
      <c r="E400" s="122">
        <v>550.09044943185597</v>
      </c>
      <c r="F400" s="122">
        <v>548.93588562004652</v>
      </c>
      <c r="G400" s="122">
        <v>604.01457840616365</v>
      </c>
      <c r="H400" s="122">
        <v>575.10621249483904</v>
      </c>
      <c r="I400" s="122">
        <v>547.73160891841542</v>
      </c>
      <c r="J400" s="122">
        <v>570.39831208289661</v>
      </c>
      <c r="K400" s="122">
        <v>598.98327491368639</v>
      </c>
      <c r="L400" s="122">
        <v>478.70592012404813</v>
      </c>
      <c r="M400" s="122">
        <v>638.89422481013366</v>
      </c>
      <c r="N400" s="122">
        <v>633.8993525219089</v>
      </c>
      <c r="O400" s="122">
        <v>643.11998926774311</v>
      </c>
      <c r="P400" s="122">
        <v>679.82836435824083</v>
      </c>
      <c r="Q400" s="122">
        <v>472.80273280691324</v>
      </c>
      <c r="R400" s="122">
        <v>483.87212482855034</v>
      </c>
      <c r="S400" s="122">
        <v>421.37802746293198</v>
      </c>
      <c r="T400" s="122">
        <v>493.02622166121358</v>
      </c>
      <c r="U400" s="122">
        <v>543.30169591331787</v>
      </c>
      <c r="V400" s="122">
        <v>333.16175862862906</v>
      </c>
      <c r="W400" s="122">
        <v>280.463179505401</v>
      </c>
      <c r="DA400" s="130" t="s">
        <v>4144</v>
      </c>
    </row>
    <row r="401" spans="1:105" ht="12" customHeight="1" x14ac:dyDescent="0.25">
      <c r="A401" s="97" t="s">
        <v>50</v>
      </c>
      <c r="B401" s="98"/>
      <c r="C401" s="98">
        <v>728.75228249631039</v>
      </c>
      <c r="D401" s="98">
        <v>419.87243824645037</v>
      </c>
      <c r="E401" s="98">
        <v>266.67250922929071</v>
      </c>
      <c r="F401" s="98">
        <v>507.39340839106762</v>
      </c>
      <c r="G401" s="98">
        <v>677.36508715743548</v>
      </c>
      <c r="H401" s="98">
        <v>720.77138337476629</v>
      </c>
      <c r="I401" s="98">
        <v>0</v>
      </c>
      <c r="J401" s="98">
        <v>344.54669763335932</v>
      </c>
      <c r="K401" s="98">
        <v>788.81658235630914</v>
      </c>
      <c r="L401" s="98">
        <v>687.50469617394708</v>
      </c>
      <c r="M401" s="98">
        <v>456.94994410966086</v>
      </c>
      <c r="N401" s="98">
        <v>363.72431907151133</v>
      </c>
      <c r="O401" s="98">
        <v>522.36052335534305</v>
      </c>
      <c r="P401" s="98">
        <v>631.86042850733747</v>
      </c>
      <c r="Q401" s="98">
        <v>514.06493560787874</v>
      </c>
      <c r="R401" s="98">
        <v>510.23857183677495</v>
      </c>
      <c r="S401" s="98">
        <v>391.99935320847129</v>
      </c>
      <c r="T401" s="98">
        <v>433.70657557688168</v>
      </c>
      <c r="U401" s="98">
        <v>536.38695511136871</v>
      </c>
      <c r="V401" s="98">
        <v>422.54603842016576</v>
      </c>
      <c r="W401" s="98">
        <v>218.21678640657191</v>
      </c>
      <c r="DA401" s="63" t="s">
        <v>4145</v>
      </c>
    </row>
    <row r="402" spans="1:105" ht="12" customHeight="1" x14ac:dyDescent="0.25">
      <c r="A402" s="109" t="s">
        <v>120</v>
      </c>
      <c r="B402" s="33"/>
      <c r="C402" s="33">
        <v>542.87357353424181</v>
      </c>
      <c r="D402" s="33">
        <v>577.24188150075281</v>
      </c>
      <c r="E402" s="33">
        <v>550.22363455413176</v>
      </c>
      <c r="F402" s="33">
        <v>554.68272017342235</v>
      </c>
      <c r="G402" s="33">
        <v>538.13495480548431</v>
      </c>
      <c r="H402" s="33">
        <v>527.83868288795929</v>
      </c>
      <c r="I402" s="33">
        <v>547.73160891841542</v>
      </c>
      <c r="J402" s="33">
        <v>576.48830168669781</v>
      </c>
      <c r="K402" s="33">
        <v>552.22630263717838</v>
      </c>
      <c r="L402" s="33">
        <v>477.40557187462707</v>
      </c>
      <c r="M402" s="33">
        <v>641.78937779157673</v>
      </c>
      <c r="N402" s="33">
        <v>642.56070149955372</v>
      </c>
      <c r="O402" s="33">
        <v>651.33178644132238</v>
      </c>
      <c r="P402" s="33">
        <v>684.44460343120329</v>
      </c>
      <c r="Q402" s="33">
        <v>472.11109326691349</v>
      </c>
      <c r="R402" s="33">
        <v>481.88547958945219</v>
      </c>
      <c r="S402" s="33">
        <v>424.57594535426676</v>
      </c>
      <c r="T402" s="33">
        <v>498.31345600569892</v>
      </c>
      <c r="U402" s="33">
        <v>544.01327997794795</v>
      </c>
      <c r="V402" s="33">
        <v>324.59696268718926</v>
      </c>
      <c r="W402" s="33">
        <v>280.5782611688951</v>
      </c>
      <c r="DA402" s="60" t="s">
        <v>4146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6980.9914685753783</v>
      </c>
      <c r="D404" s="117">
        <f t="shared" si="218"/>
        <v>6522.2931826419053</v>
      </c>
      <c r="E404" s="117">
        <f t="shared" si="218"/>
        <v>6678.4980803491653</v>
      </c>
      <c r="F404" s="117">
        <f t="shared" si="218"/>
        <v>7043.1966461466209</v>
      </c>
      <c r="G404" s="117">
        <f t="shared" si="218"/>
        <v>6788.1827369361581</v>
      </c>
      <c r="H404" s="117">
        <f t="shared" si="218"/>
        <v>6494.9778012563875</v>
      </c>
      <c r="I404" s="117">
        <f t="shared" si="218"/>
        <v>6309.1146063389942</v>
      </c>
      <c r="J404" s="117">
        <f t="shared" si="218"/>
        <v>6288.1397550880647</v>
      </c>
      <c r="K404" s="117">
        <f t="shared" si="218"/>
        <v>6430.8119146287063</v>
      </c>
      <c r="L404" s="117">
        <f t="shared" si="218"/>
        <v>5644.1391198051897</v>
      </c>
      <c r="M404" s="117">
        <f t="shared" si="218"/>
        <v>4902.3999401439223</v>
      </c>
      <c r="N404" s="117">
        <f t="shared" si="218"/>
        <v>5190.5281765843993</v>
      </c>
      <c r="O404" s="117">
        <f t="shared" si="218"/>
        <v>4645.8366554085287</v>
      </c>
      <c r="P404" s="117">
        <f t="shared" si="218"/>
        <v>3618.3711838066197</v>
      </c>
      <c r="Q404" s="117">
        <f t="shared" si="218"/>
        <v>4271.6636203797652</v>
      </c>
      <c r="R404" s="117">
        <f t="shared" ref="R404:V404" si="219">R405+R408+R410+R419</f>
        <v>4164.5145614019821</v>
      </c>
      <c r="S404" s="117">
        <f t="shared" si="219"/>
        <v>3650.6360605902632</v>
      </c>
      <c r="T404" s="117">
        <f t="shared" si="219"/>
        <v>3316.469617892642</v>
      </c>
      <c r="U404" s="117">
        <f t="shared" si="219"/>
        <v>2586.2847488359748</v>
      </c>
      <c r="V404" s="117">
        <f t="shared" si="219"/>
        <v>2831.4789715376314</v>
      </c>
      <c r="W404" s="117">
        <f t="shared" ref="W404" si="220">W405+W408+W410+W419</f>
        <v>2546.3047185677228</v>
      </c>
      <c r="DA404" s="129" t="s">
        <v>4296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6724.5787296709104</v>
      </c>
      <c r="D405" s="122">
        <f t="shared" si="221"/>
        <v>6218.6868294285223</v>
      </c>
      <c r="E405" s="122">
        <f t="shared" si="221"/>
        <v>6371.2039036815531</v>
      </c>
      <c r="F405" s="122">
        <f t="shared" si="221"/>
        <v>6732.4058703370129</v>
      </c>
      <c r="G405" s="122">
        <f t="shared" si="221"/>
        <v>6384.1576665721641</v>
      </c>
      <c r="H405" s="122">
        <f t="shared" si="221"/>
        <v>6205.4608969097908</v>
      </c>
      <c r="I405" s="122">
        <f t="shared" si="221"/>
        <v>5866.1547379982421</v>
      </c>
      <c r="J405" s="122">
        <f t="shared" si="221"/>
        <v>5872.4090819560715</v>
      </c>
      <c r="K405" s="122">
        <f t="shared" si="221"/>
        <v>5935.088797953762</v>
      </c>
      <c r="L405" s="122">
        <f t="shared" si="221"/>
        <v>5218.559425226118</v>
      </c>
      <c r="M405" s="122">
        <f t="shared" si="221"/>
        <v>4627.9740830302917</v>
      </c>
      <c r="N405" s="122">
        <f t="shared" si="221"/>
        <v>4963.6017626804305</v>
      </c>
      <c r="O405" s="122">
        <f t="shared" si="221"/>
        <v>4475.5059109224612</v>
      </c>
      <c r="P405" s="122">
        <f t="shared" si="221"/>
        <v>3537.2323251820026</v>
      </c>
      <c r="Q405" s="122">
        <f t="shared" si="221"/>
        <v>3879.6713406195036</v>
      </c>
      <c r="R405" s="122">
        <f t="shared" ref="R405:V405" si="222">SUM(R406:R407)</f>
        <v>3776.9512953937387</v>
      </c>
      <c r="S405" s="122">
        <f t="shared" si="222"/>
        <v>3416.997618310585</v>
      </c>
      <c r="T405" s="122">
        <f t="shared" si="222"/>
        <v>3090.8533456937548</v>
      </c>
      <c r="U405" s="122">
        <f t="shared" si="222"/>
        <v>2363.7965887169989</v>
      </c>
      <c r="V405" s="122">
        <f t="shared" si="222"/>
        <v>2681.5871590463425</v>
      </c>
      <c r="W405" s="122">
        <f t="shared" ref="W405" si="223">SUM(W406:W407)</f>
        <v>2317.1621337488009</v>
      </c>
      <c r="DA405" s="130" t="s">
        <v>4297</v>
      </c>
    </row>
    <row r="406" spans="1:105" ht="12" customHeight="1" x14ac:dyDescent="0.25">
      <c r="A406" s="97" t="s">
        <v>216</v>
      </c>
      <c r="B406" s="98"/>
      <c r="C406" s="98">
        <v>6724.5787296709104</v>
      </c>
      <c r="D406" s="98">
        <v>6218.6868294285223</v>
      </c>
      <c r="E406" s="98">
        <v>6371.2039036815531</v>
      </c>
      <c r="F406" s="98">
        <v>6732.4058703370129</v>
      </c>
      <c r="G406" s="98">
        <v>6384.1576665721641</v>
      </c>
      <c r="H406" s="98">
        <v>6205.4608969097908</v>
      </c>
      <c r="I406" s="98">
        <v>5866.1547379982421</v>
      </c>
      <c r="J406" s="98">
        <v>5872.4090819560715</v>
      </c>
      <c r="K406" s="98">
        <v>5935.088797953762</v>
      </c>
      <c r="L406" s="98">
        <v>5218.559425226118</v>
      </c>
      <c r="M406" s="98">
        <v>4627.9740830302917</v>
      </c>
      <c r="N406" s="98">
        <v>4963.6017626804305</v>
      </c>
      <c r="O406" s="98">
        <v>4475.5059109224612</v>
      </c>
      <c r="P406" s="98">
        <v>3537.2323251820026</v>
      </c>
      <c r="Q406" s="98">
        <v>3879.6713406195036</v>
      </c>
      <c r="R406" s="98">
        <v>3776.9512953937387</v>
      </c>
      <c r="S406" s="98">
        <v>3416.997618310585</v>
      </c>
      <c r="T406" s="98">
        <v>3090.8533456937548</v>
      </c>
      <c r="U406" s="98">
        <v>2363.7965887169989</v>
      </c>
      <c r="V406" s="98">
        <v>2681.5871590463425</v>
      </c>
      <c r="W406" s="98">
        <v>2317.1621337488009</v>
      </c>
      <c r="DA406" s="63" t="s">
        <v>4298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4299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4300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4301</v>
      </c>
    </row>
    <row r="410" spans="1:105" ht="12" customHeight="1" x14ac:dyDescent="0.25">
      <c r="A410" s="121" t="s">
        <v>55</v>
      </c>
      <c r="B410" s="122"/>
      <c r="C410" s="122">
        <v>239.88222235441688</v>
      </c>
      <c r="D410" s="122">
        <v>303.53459365587844</v>
      </c>
      <c r="E410" s="122">
        <v>307.2484192376628</v>
      </c>
      <c r="F410" s="122">
        <v>288.2712751739187</v>
      </c>
      <c r="G410" s="122">
        <v>286.9998135555017</v>
      </c>
      <c r="H410" s="122">
        <v>225.05761068264169</v>
      </c>
      <c r="I410" s="122">
        <v>442.95986834075234</v>
      </c>
      <c r="J410" s="122">
        <v>412.42996470754707</v>
      </c>
      <c r="K410" s="122">
        <v>438.85783204917709</v>
      </c>
      <c r="L410" s="122">
        <v>424.0278880297891</v>
      </c>
      <c r="M410" s="122">
        <v>271.81597580550959</v>
      </c>
      <c r="N410" s="122">
        <v>222.80654233441319</v>
      </c>
      <c r="O410" s="122">
        <v>158.20269808496508</v>
      </c>
      <c r="P410" s="122">
        <v>60.911944668288257</v>
      </c>
      <c r="Q410" s="122">
        <v>388.90197512185546</v>
      </c>
      <c r="R410" s="122">
        <v>374.53625244267471</v>
      </c>
      <c r="S410" s="122">
        <v>219.63386074113785</v>
      </c>
      <c r="T410" s="122">
        <v>212.71736018976699</v>
      </c>
      <c r="U410" s="122">
        <v>204.32633511485409</v>
      </c>
      <c r="V410" s="122">
        <v>136.50217172742595</v>
      </c>
      <c r="W410" s="122">
        <v>228.99683482316419</v>
      </c>
      <c r="DA410" s="130" t="s">
        <v>4302</v>
      </c>
    </row>
    <row r="411" spans="1:105" ht="12" customHeight="1" x14ac:dyDescent="0.25">
      <c r="A411" s="97" t="s">
        <v>138</v>
      </c>
      <c r="B411" s="98"/>
      <c r="C411" s="98">
        <v>518.09559419037521</v>
      </c>
      <c r="D411" s="98">
        <v>518.12894406982571</v>
      </c>
      <c r="E411" s="98">
        <v>510.44324526463367</v>
      </c>
      <c r="F411" s="98">
        <v>497.67499081472801</v>
      </c>
      <c r="G411" s="98">
        <v>467.60038265837375</v>
      </c>
      <c r="H411" s="98">
        <v>480.97814563205213</v>
      </c>
      <c r="I411" s="98">
        <v>463.08079134247265</v>
      </c>
      <c r="J411" s="98">
        <v>459.96026058317233</v>
      </c>
      <c r="K411" s="98">
        <v>443.48263762205778</v>
      </c>
      <c r="L411" s="98">
        <v>433.23614352516489</v>
      </c>
      <c r="M411" s="98">
        <v>448.93323516134006</v>
      </c>
      <c r="N411" s="98">
        <v>455.04098959263592</v>
      </c>
      <c r="O411" s="98">
        <v>441.62729922223224</v>
      </c>
      <c r="P411" s="98">
        <v>410.6831591597001</v>
      </c>
      <c r="Q411" s="98">
        <v>392.20330314077614</v>
      </c>
      <c r="R411" s="98">
        <v>378.56623429828318</v>
      </c>
      <c r="S411" s="98">
        <v>281.41062737668938</v>
      </c>
      <c r="T411" s="98">
        <v>339.97211650638258</v>
      </c>
      <c r="U411" s="98">
        <v>362.87061675656724</v>
      </c>
      <c r="V411" s="98">
        <v>282.2593999647579</v>
      </c>
      <c r="W411" s="98">
        <v>322.62734956063753</v>
      </c>
      <c r="DA411" s="63" t="s">
        <v>4303</v>
      </c>
    </row>
    <row r="412" spans="1:105" ht="12" customHeight="1" x14ac:dyDescent="0.25">
      <c r="A412" s="97" t="s">
        <v>137</v>
      </c>
      <c r="B412" s="98"/>
      <c r="C412" s="98">
        <v>257.91382350167498</v>
      </c>
      <c r="D412" s="98">
        <v>259.21740163870538</v>
      </c>
      <c r="E412" s="98">
        <v>254.84353941762723</v>
      </c>
      <c r="F412" s="98">
        <v>251.53642362286598</v>
      </c>
      <c r="G412" s="98">
        <v>236.07836164211471</v>
      </c>
      <c r="H412" s="98">
        <v>236.47504867354317</v>
      </c>
      <c r="I412" s="98">
        <v>231.23455227996072</v>
      </c>
      <c r="J412" s="98">
        <v>230.17324712964674</v>
      </c>
      <c r="K412" s="98">
        <v>209.46747563429346</v>
      </c>
      <c r="L412" s="98">
        <v>213.80648498491669</v>
      </c>
      <c r="M412" s="98">
        <v>225.34838714489081</v>
      </c>
      <c r="N412" s="98">
        <v>214.86937154102321</v>
      </c>
      <c r="O412" s="98">
        <v>0</v>
      </c>
      <c r="P412" s="98">
        <v>0</v>
      </c>
      <c r="Q412" s="98">
        <v>180.90061449442453</v>
      </c>
      <c r="R412" s="98">
        <v>173.75229820559801</v>
      </c>
      <c r="S412" s="98">
        <v>0</v>
      </c>
      <c r="T412" s="98">
        <v>0</v>
      </c>
      <c r="U412" s="98">
        <v>0</v>
      </c>
      <c r="V412" s="98">
        <v>137.32312927829761</v>
      </c>
      <c r="W412" s="98">
        <v>161.99610221563299</v>
      </c>
      <c r="DA412" s="63" t="s">
        <v>4304</v>
      </c>
    </row>
    <row r="413" spans="1:105" ht="12" customHeight="1" x14ac:dyDescent="0.25">
      <c r="A413" s="100" t="s">
        <v>216</v>
      </c>
      <c r="B413" s="101"/>
      <c r="C413" s="101">
        <v>257.91382350167498</v>
      </c>
      <c r="D413" s="101">
        <v>259.21740163870538</v>
      </c>
      <c r="E413" s="101">
        <v>254.84353941762723</v>
      </c>
      <c r="F413" s="101">
        <v>251.53642362286598</v>
      </c>
      <c r="G413" s="101">
        <v>236.07836164211471</v>
      </c>
      <c r="H413" s="101">
        <v>236.47504867354317</v>
      </c>
      <c r="I413" s="101">
        <v>231.23455227996072</v>
      </c>
      <c r="J413" s="101">
        <v>230.17324712964674</v>
      </c>
      <c r="K413" s="101">
        <v>209.46747563429346</v>
      </c>
      <c r="L413" s="101">
        <v>213.80648498491669</v>
      </c>
      <c r="M413" s="101">
        <v>225.34838714489081</v>
      </c>
      <c r="N413" s="101">
        <v>214.86937154102321</v>
      </c>
      <c r="O413" s="101">
        <v>0</v>
      </c>
      <c r="P413" s="101">
        <v>0</v>
      </c>
      <c r="Q413" s="101">
        <v>180.90061449442453</v>
      </c>
      <c r="R413" s="101">
        <v>173.75229820559801</v>
      </c>
      <c r="S413" s="101">
        <v>0</v>
      </c>
      <c r="T413" s="101">
        <v>0</v>
      </c>
      <c r="U413" s="101">
        <v>0</v>
      </c>
      <c r="V413" s="101">
        <v>137.32312927829761</v>
      </c>
      <c r="W413" s="101">
        <v>161.99610221563299</v>
      </c>
      <c r="DA413" s="131" t="s">
        <v>4305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4306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4307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4308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4309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4310</v>
      </c>
    </row>
    <row r="419" spans="1:105" ht="12" customHeight="1" x14ac:dyDescent="0.25">
      <c r="A419" s="121" t="s">
        <v>54</v>
      </c>
      <c r="B419" s="122"/>
      <c r="C419" s="122">
        <v>16.530516550051612</v>
      </c>
      <c r="D419" s="122">
        <v>7.1759557504030985E-2</v>
      </c>
      <c r="E419" s="122">
        <v>4.5757429948715678E-2</v>
      </c>
      <c r="F419" s="122">
        <v>22.519500635689109</v>
      </c>
      <c r="G419" s="122">
        <v>117.02525680849223</v>
      </c>
      <c r="H419" s="122">
        <v>64.459293663954725</v>
      </c>
      <c r="I419" s="122">
        <v>0</v>
      </c>
      <c r="J419" s="122">
        <v>3.3007084244465719</v>
      </c>
      <c r="K419" s="122">
        <v>56.865284625767138</v>
      </c>
      <c r="L419" s="122">
        <v>1.5518065492821456</v>
      </c>
      <c r="M419" s="122">
        <v>2.6098813081206433</v>
      </c>
      <c r="N419" s="122">
        <v>4.1198715695553956</v>
      </c>
      <c r="O419" s="122">
        <v>12.128046401102326</v>
      </c>
      <c r="P419" s="122">
        <v>20.22691395632852</v>
      </c>
      <c r="Q419" s="122">
        <v>3.0903046384067245</v>
      </c>
      <c r="R419" s="122">
        <v>13.027013565568438</v>
      </c>
      <c r="S419" s="122">
        <v>14.004581538540265</v>
      </c>
      <c r="T419" s="122">
        <v>12.898912009120256</v>
      </c>
      <c r="U419" s="122">
        <v>18.161825004122093</v>
      </c>
      <c r="V419" s="122">
        <v>13.389640763863186</v>
      </c>
      <c r="W419" s="122">
        <v>0.14574999575767922</v>
      </c>
      <c r="DA419" s="130" t="s">
        <v>4311</v>
      </c>
    </row>
    <row r="420" spans="1:105" ht="12" customHeight="1" x14ac:dyDescent="0.25">
      <c r="A420" s="97" t="s">
        <v>50</v>
      </c>
      <c r="B420" s="98"/>
      <c r="C420" s="98">
        <v>266.35611977823277</v>
      </c>
      <c r="D420" s="98">
        <v>153.42193394361826</v>
      </c>
      <c r="E420" s="98">
        <v>97.417568360815679</v>
      </c>
      <c r="F420" s="98">
        <v>185.30752483877507</v>
      </c>
      <c r="G420" s="98">
        <v>247.32141902825677</v>
      </c>
      <c r="H420" s="98">
        <v>263.10462386104513</v>
      </c>
      <c r="I420" s="98">
        <v>0</v>
      </c>
      <c r="J420" s="98">
        <v>125.70983799392229</v>
      </c>
      <c r="K420" s="98">
        <v>287.73834020638174</v>
      </c>
      <c r="L420" s="98">
        <v>250.72760103401521</v>
      </c>
      <c r="M420" s="98">
        <v>166.62642218290242</v>
      </c>
      <c r="N420" s="98">
        <v>132.63177450625497</v>
      </c>
      <c r="O420" s="98">
        <v>190.47833623413513</v>
      </c>
      <c r="P420" s="98">
        <v>230.40738680091965</v>
      </c>
      <c r="Q420" s="98">
        <v>187.4533569687201</v>
      </c>
      <c r="R420" s="98">
        <v>185.91951399403499</v>
      </c>
      <c r="S420" s="98">
        <v>142.66205589260247</v>
      </c>
      <c r="T420" s="98">
        <v>157.61708514098001</v>
      </c>
      <c r="U420" s="98">
        <v>194.64738537026506</v>
      </c>
      <c r="V420" s="98">
        <v>153.12716685652933</v>
      </c>
      <c r="W420" s="98">
        <v>78.980303256689069</v>
      </c>
      <c r="DA420" s="63" t="s">
        <v>4312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4313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223.89416492719266</v>
      </c>
      <c r="D423" s="118">
        <f t="shared" si="225"/>
        <v>207.54562771255212</v>
      </c>
      <c r="E423" s="118">
        <f t="shared" si="225"/>
        <v>212.27170670548591</v>
      </c>
      <c r="F423" s="118">
        <f t="shared" si="225"/>
        <v>220.42506835575094</v>
      </c>
      <c r="G423" s="118">
        <f t="shared" si="225"/>
        <v>209.46398823769442</v>
      </c>
      <c r="H423" s="118">
        <f t="shared" si="225"/>
        <v>203.18352845531783</v>
      </c>
      <c r="I423" s="118">
        <f t="shared" si="225"/>
        <v>191.44051419919717</v>
      </c>
      <c r="J423" s="118">
        <f t="shared" si="225"/>
        <v>190.43711162654449</v>
      </c>
      <c r="K423" s="118">
        <f t="shared" si="225"/>
        <v>191.13760342690978</v>
      </c>
      <c r="L423" s="118">
        <f t="shared" si="225"/>
        <v>168.98855053224923</v>
      </c>
      <c r="M423" s="118">
        <f t="shared" si="225"/>
        <v>151.24797869810513</v>
      </c>
      <c r="N423" s="118">
        <f t="shared" si="225"/>
        <v>158.40766222859492</v>
      </c>
      <c r="O423" s="118">
        <f t="shared" si="225"/>
        <v>145.58942844796195</v>
      </c>
      <c r="P423" s="118">
        <f t="shared" si="225"/>
        <v>120.80637941558972</v>
      </c>
      <c r="Q423" s="118">
        <f t="shared" si="225"/>
        <v>125.68774084281837</v>
      </c>
      <c r="R423" s="118">
        <f t="shared" ref="R423:V423" si="226">R424+R427+R429+R438</f>
        <v>121.85536540911917</v>
      </c>
      <c r="S423" s="118">
        <f t="shared" si="226"/>
        <v>107.9757036774639</v>
      </c>
      <c r="T423" s="118">
        <f t="shared" si="226"/>
        <v>100.56285025563575</v>
      </c>
      <c r="U423" s="118">
        <f t="shared" si="226"/>
        <v>80.988597169360474</v>
      </c>
      <c r="V423" s="118">
        <f t="shared" si="226"/>
        <v>86.185832920420083</v>
      </c>
      <c r="W423" s="118">
        <f t="shared" ref="W423" si="227">W424+W427+W429+W438</f>
        <v>75.281399420174367</v>
      </c>
      <c r="DA423" s="129" t="s">
        <v>4464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204.12110647466235</v>
      </c>
      <c r="D424" s="123">
        <f t="shared" si="228"/>
        <v>187.57262382887038</v>
      </c>
      <c r="E424" s="123">
        <f t="shared" si="228"/>
        <v>191.52150118906545</v>
      </c>
      <c r="F424" s="123">
        <f t="shared" si="228"/>
        <v>201.15376277062501</v>
      </c>
      <c r="G424" s="123">
        <f t="shared" si="228"/>
        <v>189.72907338837288</v>
      </c>
      <c r="H424" s="123">
        <f t="shared" si="228"/>
        <v>183.679649612719</v>
      </c>
      <c r="I424" s="123">
        <f t="shared" si="228"/>
        <v>172.46223631793751</v>
      </c>
      <c r="J424" s="123">
        <f t="shared" si="228"/>
        <v>171.71768112033675</v>
      </c>
      <c r="K424" s="123">
        <f t="shared" si="228"/>
        <v>172.00381480761308</v>
      </c>
      <c r="L424" s="123">
        <f t="shared" si="228"/>
        <v>150.65806778100665</v>
      </c>
      <c r="M424" s="123">
        <f t="shared" si="228"/>
        <v>132.50194269884193</v>
      </c>
      <c r="N424" s="123">
        <f t="shared" si="228"/>
        <v>141.48057551764725</v>
      </c>
      <c r="O424" s="123">
        <f t="shared" si="228"/>
        <v>127.31195202851561</v>
      </c>
      <c r="P424" s="123">
        <f t="shared" si="228"/>
        <v>100.37293835792222</v>
      </c>
      <c r="Q424" s="123">
        <f t="shared" si="228"/>
        <v>109.80143344491159</v>
      </c>
      <c r="R424" s="123">
        <f t="shared" ref="R424:V424" si="229">SUM(R425:R426)</f>
        <v>106.58828048873393</v>
      </c>
      <c r="S424" s="123">
        <f t="shared" si="229"/>
        <v>96.193143983102061</v>
      </c>
      <c r="T424" s="123">
        <f t="shared" si="229"/>
        <v>86.804840020256066</v>
      </c>
      <c r="U424" s="123">
        <f t="shared" si="229"/>
        <v>66.242931678669592</v>
      </c>
      <c r="V424" s="123">
        <f t="shared" si="229"/>
        <v>74.917389312337022</v>
      </c>
      <c r="W424" s="123">
        <f t="shared" ref="W424" si="230">SUM(W425:W426)</f>
        <v>64.001222134852128</v>
      </c>
      <c r="DA424" s="130" t="s">
        <v>4465</v>
      </c>
    </row>
    <row r="425" spans="1:105" ht="12" customHeight="1" x14ac:dyDescent="0.25">
      <c r="A425" s="97" t="s">
        <v>216</v>
      </c>
      <c r="B425" s="99"/>
      <c r="C425" s="99">
        <v>201.48513435492191</v>
      </c>
      <c r="D425" s="99">
        <v>185.17023121933738</v>
      </c>
      <c r="E425" s="99">
        <v>189.14701894604812</v>
      </c>
      <c r="F425" s="99">
        <v>198.59930345067966</v>
      </c>
      <c r="G425" s="99">
        <v>187.34078275976233</v>
      </c>
      <c r="H425" s="99">
        <v>181.42043470317745</v>
      </c>
      <c r="I425" s="99">
        <v>170.29843970524891</v>
      </c>
      <c r="J425" s="99">
        <v>169.55651405604462</v>
      </c>
      <c r="K425" s="99">
        <v>169.8503982011994</v>
      </c>
      <c r="L425" s="99">
        <v>148.78292875525017</v>
      </c>
      <c r="M425" s="99">
        <v>130.82791971733141</v>
      </c>
      <c r="N425" s="99">
        <v>139.68588170020479</v>
      </c>
      <c r="O425" s="99">
        <v>125.6313170682922</v>
      </c>
      <c r="P425" s="99">
        <v>98.984040893084853</v>
      </c>
      <c r="Q425" s="99">
        <v>108.26029836904439</v>
      </c>
      <c r="R425" s="99">
        <v>105.07534640240056</v>
      </c>
      <c r="S425" s="99">
        <v>94.832965572318471</v>
      </c>
      <c r="T425" s="99">
        <v>85.558384812887013</v>
      </c>
      <c r="U425" s="99">
        <v>65.275038370493533</v>
      </c>
      <c r="V425" s="99">
        <v>73.838275002508496</v>
      </c>
      <c r="W425" s="99">
        <v>63.080132579242566</v>
      </c>
      <c r="DA425" s="63" t="s">
        <v>4466</v>
      </c>
    </row>
    <row r="426" spans="1:105" ht="12" customHeight="1" x14ac:dyDescent="0.25">
      <c r="A426" s="97" t="s">
        <v>53</v>
      </c>
      <c r="B426" s="99"/>
      <c r="C426" s="99">
        <v>2.6359721197404431</v>
      </c>
      <c r="D426" s="99">
        <v>2.4023926095330057</v>
      </c>
      <c r="E426" s="99">
        <v>2.3744822430173347</v>
      </c>
      <c r="F426" s="99">
        <v>2.5544593199453454</v>
      </c>
      <c r="G426" s="99">
        <v>2.3882906286105428</v>
      </c>
      <c r="H426" s="99">
        <v>2.2592149095415603</v>
      </c>
      <c r="I426" s="99">
        <v>2.1637966126885955</v>
      </c>
      <c r="J426" s="99">
        <v>2.1611670642921221</v>
      </c>
      <c r="K426" s="99">
        <v>2.1534166064136939</v>
      </c>
      <c r="L426" s="99">
        <v>1.8751390257564777</v>
      </c>
      <c r="M426" s="99">
        <v>1.6740229815105208</v>
      </c>
      <c r="N426" s="99">
        <v>1.7946938174424518</v>
      </c>
      <c r="O426" s="99">
        <v>1.680634960223405</v>
      </c>
      <c r="P426" s="99">
        <v>1.3888974648373749</v>
      </c>
      <c r="Q426" s="99">
        <v>1.5411350758671967</v>
      </c>
      <c r="R426" s="99">
        <v>1.5129340863333693</v>
      </c>
      <c r="S426" s="99">
        <v>1.360178410783593</v>
      </c>
      <c r="T426" s="99">
        <v>1.2464552073690596</v>
      </c>
      <c r="U426" s="99">
        <v>0.96789330817606567</v>
      </c>
      <c r="V426" s="99">
        <v>1.0791143098285287</v>
      </c>
      <c r="W426" s="99">
        <v>0.92108955560956329</v>
      </c>
      <c r="DA426" s="63" t="s">
        <v>4467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0.15988599002520587</v>
      </c>
      <c r="D427" s="123">
        <f t="shared" si="231"/>
        <v>1.0275764333914269E-2</v>
      </c>
      <c r="E427" s="123">
        <f t="shared" si="231"/>
        <v>1.2871726886906361</v>
      </c>
      <c r="F427" s="123">
        <f t="shared" si="231"/>
        <v>8.8251364007734742E-3</v>
      </c>
      <c r="G427" s="123">
        <f t="shared" si="231"/>
        <v>6.2312261648040532E-2</v>
      </c>
      <c r="H427" s="123">
        <f t="shared" si="231"/>
        <v>1.0137528208834186</v>
      </c>
      <c r="I427" s="123">
        <f t="shared" si="231"/>
        <v>0.2973340780018553</v>
      </c>
      <c r="J427" s="123">
        <f t="shared" si="231"/>
        <v>0.23656978925606664</v>
      </c>
      <c r="K427" s="123">
        <f t="shared" si="231"/>
        <v>0.28235792961080508</v>
      </c>
      <c r="L427" s="123">
        <f t="shared" si="231"/>
        <v>1.4310243492581975</v>
      </c>
      <c r="M427" s="123">
        <f t="shared" si="231"/>
        <v>1.0342166154319472</v>
      </c>
      <c r="N427" s="123">
        <f t="shared" si="231"/>
        <v>0.4359405124473299</v>
      </c>
      <c r="O427" s="123">
        <f t="shared" si="231"/>
        <v>0.41307548563951058</v>
      </c>
      <c r="P427" s="123">
        <f t="shared" si="231"/>
        <v>0.24892283783111013</v>
      </c>
      <c r="Q427" s="123">
        <f t="shared" si="231"/>
        <v>0.61589131290522381</v>
      </c>
      <c r="R427" s="123">
        <f t="shared" si="231"/>
        <v>0.30262808601649954</v>
      </c>
      <c r="S427" s="123">
        <f t="shared" si="231"/>
        <v>0.19727076635186119</v>
      </c>
      <c r="T427" s="123">
        <f t="shared" si="231"/>
        <v>0.46641413931484399</v>
      </c>
      <c r="U427" s="123">
        <f t="shared" si="231"/>
        <v>0.27651825627065418</v>
      </c>
      <c r="V427" s="123">
        <f t="shared" si="231"/>
        <v>0.67827674170637176</v>
      </c>
      <c r="W427" s="123">
        <f t="shared" si="231"/>
        <v>0.49802516973278976</v>
      </c>
      <c r="DA427" s="130" t="s">
        <v>4468</v>
      </c>
    </row>
    <row r="428" spans="1:105" ht="12" customHeight="1" x14ac:dyDescent="0.25">
      <c r="A428" s="97" t="s">
        <v>53</v>
      </c>
      <c r="B428" s="99"/>
      <c r="C428" s="99">
        <f>RES_hhdet_in_fecs!C48</f>
        <v>0.15988599002520587</v>
      </c>
      <c r="D428" s="99">
        <f>RES_hhdet_in_fecs!D48</f>
        <v>1.0275764333914269E-2</v>
      </c>
      <c r="E428" s="99">
        <f>RES_hhdet_in_fecs!E48</f>
        <v>1.2871726886906361</v>
      </c>
      <c r="F428" s="99">
        <f>RES_hhdet_in_fecs!F48</f>
        <v>8.8251364007734742E-3</v>
      </c>
      <c r="G428" s="99">
        <f>RES_hhdet_in_fecs!G48</f>
        <v>6.2312261648040532E-2</v>
      </c>
      <c r="H428" s="99">
        <f>RES_hhdet_in_fecs!H48</f>
        <v>1.0137528208834186</v>
      </c>
      <c r="I428" s="99">
        <f>RES_hhdet_in_fecs!I48</f>
        <v>0.2973340780018553</v>
      </c>
      <c r="J428" s="99">
        <f>RES_hhdet_in_fecs!J48</f>
        <v>0.23656978925606664</v>
      </c>
      <c r="K428" s="99">
        <f>RES_hhdet_in_fecs!K48</f>
        <v>0.28235792961080508</v>
      </c>
      <c r="L428" s="99">
        <f>RES_hhdet_in_fecs!L48</f>
        <v>1.4310243492581975</v>
      </c>
      <c r="M428" s="99">
        <f>RES_hhdet_in_fecs!M48</f>
        <v>1.0342166154319472</v>
      </c>
      <c r="N428" s="99">
        <f>RES_hhdet_in_fecs!N48</f>
        <v>0.4359405124473299</v>
      </c>
      <c r="O428" s="99">
        <f>RES_hhdet_in_fecs!O48</f>
        <v>0.41307548563951058</v>
      </c>
      <c r="P428" s="99">
        <f>RES_hhdet_in_fecs!P48</f>
        <v>0.24892283783111013</v>
      </c>
      <c r="Q428" s="99">
        <f>RES_hhdet_in_fecs!Q48</f>
        <v>0.61589131290522381</v>
      </c>
      <c r="R428" s="99">
        <f>RES_hhdet_in_fecs!R48</f>
        <v>0.30262808601649954</v>
      </c>
      <c r="S428" s="99">
        <f>RES_hhdet_in_fecs!S48</f>
        <v>0.19727076635186119</v>
      </c>
      <c r="T428" s="99">
        <f>RES_hhdet_in_fecs!T48</f>
        <v>0.46641413931484399</v>
      </c>
      <c r="U428" s="99">
        <f>RES_hhdet_in_fecs!U48</f>
        <v>0.27651825627065418</v>
      </c>
      <c r="V428" s="99">
        <f>RES_hhdet_in_fecs!V48</f>
        <v>0.67827674170637176</v>
      </c>
      <c r="W428" s="99">
        <f>RES_hhdet_in_fecs!W48</f>
        <v>0.49802516973278976</v>
      </c>
      <c r="DA428" s="63" t="s">
        <v>4469</v>
      </c>
    </row>
    <row r="429" spans="1:105" ht="12" customHeight="1" x14ac:dyDescent="0.25">
      <c r="A429" s="121" t="s">
        <v>55</v>
      </c>
      <c r="B429" s="123"/>
      <c r="C429" s="123">
        <v>13.771158029767594</v>
      </c>
      <c r="D429" s="123">
        <v>14.046897633899025</v>
      </c>
      <c r="E429" s="123">
        <v>13.852128492115845</v>
      </c>
      <c r="F429" s="123">
        <v>13.553360071394412</v>
      </c>
      <c r="G429" s="123">
        <v>12.793553072557648</v>
      </c>
      <c r="H429" s="123">
        <v>12.297385090308513</v>
      </c>
      <c r="I429" s="123">
        <v>13.259966647408424</v>
      </c>
      <c r="J429" s="123">
        <v>12.857113467930258</v>
      </c>
      <c r="K429" s="123">
        <v>12.636448043598529</v>
      </c>
      <c r="L429" s="123">
        <v>12.26756503792843</v>
      </c>
      <c r="M429" s="123">
        <v>11.598987045202533</v>
      </c>
      <c r="N429" s="123">
        <v>10.468461603385533</v>
      </c>
      <c r="O429" s="123">
        <v>11.747290583892475</v>
      </c>
      <c r="P429" s="123">
        <v>13.729488792604378</v>
      </c>
      <c r="Q429" s="123">
        <v>10.91747809936496</v>
      </c>
      <c r="R429" s="123">
        <v>10.501668703982327</v>
      </c>
      <c r="S429" s="123">
        <v>7.7432881899376023</v>
      </c>
      <c r="T429" s="123">
        <v>8.9062844921722082</v>
      </c>
      <c r="U429" s="123">
        <v>9.6837065108853562</v>
      </c>
      <c r="V429" s="123">
        <v>7.6773252890053332</v>
      </c>
      <c r="W429" s="123">
        <v>8.4820920323960642</v>
      </c>
      <c r="DA429" s="130" t="s">
        <v>4470</v>
      </c>
    </row>
    <row r="430" spans="1:105" ht="12" customHeight="1" x14ac:dyDescent="0.25">
      <c r="A430" s="97" t="s">
        <v>138</v>
      </c>
      <c r="B430" s="99"/>
      <c r="C430" s="99">
        <v>15.523434939284213</v>
      </c>
      <c r="D430" s="99">
        <v>15.428025080924925</v>
      </c>
      <c r="E430" s="99">
        <v>15.153936311340143</v>
      </c>
      <c r="F430" s="99">
        <v>14.680919187612901</v>
      </c>
      <c r="G430" s="99">
        <v>13.721563012872675</v>
      </c>
      <c r="H430" s="99">
        <v>14.061689488164955</v>
      </c>
      <c r="I430" s="99">
        <v>13.443548584264891</v>
      </c>
      <c r="J430" s="99">
        <v>13.280624237917495</v>
      </c>
      <c r="K430" s="99">
        <v>12.691588139573369</v>
      </c>
      <c r="L430" s="99">
        <v>12.35171184689748</v>
      </c>
      <c r="M430" s="99">
        <v>12.690866498904988</v>
      </c>
      <c r="N430" s="99">
        <v>12.805781946264773</v>
      </c>
      <c r="O430" s="99">
        <v>12.396859787224857</v>
      </c>
      <c r="P430" s="99">
        <v>11.492340588138607</v>
      </c>
      <c r="Q430" s="99">
        <v>10.944238027277125</v>
      </c>
      <c r="R430" s="99">
        <v>10.531768904104354</v>
      </c>
      <c r="S430" s="99">
        <v>7.8100740236665986</v>
      </c>
      <c r="T430" s="99">
        <v>9.410820222263224</v>
      </c>
      <c r="U430" s="99">
        <v>10.02048718801387</v>
      </c>
      <c r="V430" s="99">
        <v>7.7720938983213026</v>
      </c>
      <c r="W430" s="99">
        <v>8.7828882094881084</v>
      </c>
      <c r="DA430" s="63" t="s">
        <v>4471</v>
      </c>
    </row>
    <row r="431" spans="1:105" ht="12" customHeight="1" x14ac:dyDescent="0.25">
      <c r="A431" s="97" t="s">
        <v>137</v>
      </c>
      <c r="B431" s="99"/>
      <c r="C431" s="99">
        <v>12.085115270411038</v>
      </c>
      <c r="D431" s="99">
        <v>12.043905851957684</v>
      </c>
      <c r="E431" s="99">
        <v>11.840752507247203</v>
      </c>
      <c r="F431" s="99">
        <v>11.52749693012891</v>
      </c>
      <c r="G431" s="99">
        <v>10.789221846591259</v>
      </c>
      <c r="H431" s="99">
        <v>10.998878523960373</v>
      </c>
      <c r="I431" s="99">
        <v>10.58253551258235</v>
      </c>
      <c r="J431" s="99">
        <v>10.485712199614346</v>
      </c>
      <c r="K431" s="99">
        <v>9.9014992832466238</v>
      </c>
      <c r="L431" s="99">
        <v>9.7770592708951938</v>
      </c>
      <c r="M431" s="99">
        <v>10.158891376590656</v>
      </c>
      <c r="N431" s="99">
        <v>10.232936446651332</v>
      </c>
      <c r="O431" s="99">
        <v>0</v>
      </c>
      <c r="P431" s="99">
        <v>0</v>
      </c>
      <c r="Q431" s="99">
        <v>9.238240363401415</v>
      </c>
      <c r="R431" s="99">
        <v>9.0064748253788114</v>
      </c>
      <c r="S431" s="99">
        <v>0</v>
      </c>
      <c r="T431" s="99">
        <v>0</v>
      </c>
      <c r="U431" s="99">
        <v>0</v>
      </c>
      <c r="V431" s="99">
        <v>6.9517974543702836</v>
      </c>
      <c r="W431" s="99">
        <v>7.9110428068488314</v>
      </c>
      <c r="DA431" s="63" t="s">
        <v>4472</v>
      </c>
    </row>
    <row r="432" spans="1:105" ht="12" customHeight="1" x14ac:dyDescent="0.25">
      <c r="A432" s="100" t="s">
        <v>216</v>
      </c>
      <c r="B432" s="102"/>
      <c r="C432" s="102">
        <v>7.7277407952616404</v>
      </c>
      <c r="D432" s="102">
        <v>7.7185662365837304</v>
      </c>
      <c r="E432" s="102">
        <v>7.5657436973018877</v>
      </c>
      <c r="F432" s="102">
        <v>7.420075302363732</v>
      </c>
      <c r="G432" s="102">
        <v>6.927633584967964</v>
      </c>
      <c r="H432" s="102">
        <v>6.9134922996893575</v>
      </c>
      <c r="I432" s="102">
        <v>6.7128954516219794</v>
      </c>
      <c r="J432" s="102">
        <v>6.6458880618826957</v>
      </c>
      <c r="K432" s="102">
        <v>5.9945411699570581</v>
      </c>
      <c r="L432" s="102">
        <v>6.0956966148839031</v>
      </c>
      <c r="M432" s="102">
        <v>6.3703599399843309</v>
      </c>
      <c r="N432" s="102">
        <v>6.0468625504453284</v>
      </c>
      <c r="O432" s="102">
        <v>0</v>
      </c>
      <c r="P432" s="102">
        <v>0</v>
      </c>
      <c r="Q432" s="102">
        <v>5.0479416375467165</v>
      </c>
      <c r="R432" s="102">
        <v>4.8338147607124888</v>
      </c>
      <c r="S432" s="102">
        <v>0</v>
      </c>
      <c r="T432" s="102">
        <v>0</v>
      </c>
      <c r="U432" s="102">
        <v>0</v>
      </c>
      <c r="V432" s="102">
        <v>3.78123192813243</v>
      </c>
      <c r="W432" s="102">
        <v>4.4100218350065852</v>
      </c>
      <c r="DA432" s="131" t="s">
        <v>4473</v>
      </c>
    </row>
    <row r="433" spans="1:105" ht="12" customHeight="1" x14ac:dyDescent="0.25">
      <c r="A433" s="103" t="s">
        <v>52</v>
      </c>
      <c r="B433" s="105"/>
      <c r="C433" s="105">
        <v>4.3573744751493955</v>
      </c>
      <c r="D433" s="105">
        <v>4.3253396153739523</v>
      </c>
      <c r="E433" s="105">
        <v>4.275008809945315</v>
      </c>
      <c r="F433" s="105">
        <v>4.1074216277651825</v>
      </c>
      <c r="G433" s="105">
        <v>3.8615882616232957</v>
      </c>
      <c r="H433" s="105">
        <v>4.0853862242710184</v>
      </c>
      <c r="I433" s="105">
        <v>3.8696400609603696</v>
      </c>
      <c r="J433" s="105">
        <v>3.8398241377316475</v>
      </c>
      <c r="K433" s="105">
        <v>3.9069581132895657</v>
      </c>
      <c r="L433" s="105">
        <v>3.6813626560112898</v>
      </c>
      <c r="M433" s="105">
        <v>3.7885314366063256</v>
      </c>
      <c r="N433" s="105">
        <v>4.186073896206004</v>
      </c>
      <c r="O433" s="105">
        <v>0</v>
      </c>
      <c r="P433" s="105">
        <v>0</v>
      </c>
      <c r="Q433" s="105">
        <v>4.1902987258546984</v>
      </c>
      <c r="R433" s="105">
        <v>4.1726600646663234</v>
      </c>
      <c r="S433" s="105">
        <v>0</v>
      </c>
      <c r="T433" s="105">
        <v>0</v>
      </c>
      <c r="U433" s="105">
        <v>0</v>
      </c>
      <c r="V433" s="105">
        <v>3.1705655262378531</v>
      </c>
      <c r="W433" s="105">
        <v>3.501020971842248</v>
      </c>
      <c r="DA433" s="132" t="s">
        <v>4474</v>
      </c>
    </row>
    <row r="434" spans="1:105" ht="12" customHeight="1" x14ac:dyDescent="0.25">
      <c r="A434" s="106" t="s">
        <v>122</v>
      </c>
      <c r="B434" s="102"/>
      <c r="C434" s="102">
        <v>12.366410561604017</v>
      </c>
      <c r="D434" s="102">
        <v>12.448659560858223</v>
      </c>
      <c r="E434" s="102">
        <v>12.194151871545124</v>
      </c>
      <c r="F434" s="102">
        <v>12.229118725425701</v>
      </c>
      <c r="G434" s="102">
        <v>11.598344036788639</v>
      </c>
      <c r="H434" s="102">
        <v>10.974165265607049</v>
      </c>
      <c r="I434" s="102">
        <v>10.885514943413556</v>
      </c>
      <c r="J434" s="102">
        <v>0</v>
      </c>
      <c r="K434" s="102">
        <v>0</v>
      </c>
      <c r="L434" s="102">
        <v>9.1031521925549459</v>
      </c>
      <c r="M434" s="102">
        <v>10.661758938207788</v>
      </c>
      <c r="N434" s="102">
        <v>8.9610020569817639</v>
      </c>
      <c r="O434" s="102">
        <v>12.034210427504188</v>
      </c>
      <c r="P434" s="102">
        <v>14.684392857095792</v>
      </c>
      <c r="Q434" s="102">
        <v>0</v>
      </c>
      <c r="R434" s="102">
        <v>0</v>
      </c>
      <c r="S434" s="102">
        <v>0</v>
      </c>
      <c r="T434" s="102">
        <v>9.0569847272926793</v>
      </c>
      <c r="U434" s="102">
        <v>9.2496753318190805</v>
      </c>
      <c r="V434" s="102">
        <v>0</v>
      </c>
      <c r="W434" s="102">
        <v>8.3598292027958774</v>
      </c>
      <c r="DA434" s="131" t="s">
        <v>4475</v>
      </c>
    </row>
    <row r="435" spans="1:105" ht="12" customHeight="1" x14ac:dyDescent="0.25">
      <c r="A435" s="107" t="s">
        <v>121</v>
      </c>
      <c r="B435" s="105"/>
      <c r="C435" s="105">
        <v>10.476397572849358</v>
      </c>
      <c r="D435" s="105">
        <v>10.56488514430025</v>
      </c>
      <c r="E435" s="105">
        <v>10.353925731190401</v>
      </c>
      <c r="F435" s="105">
        <v>10.415821041797654</v>
      </c>
      <c r="G435" s="105">
        <v>9.8815061206528014</v>
      </c>
      <c r="H435" s="105">
        <v>9.3120091399185423</v>
      </c>
      <c r="I435" s="105">
        <v>9.2680750296248799</v>
      </c>
      <c r="J435" s="105">
        <v>9.2298144696223243</v>
      </c>
      <c r="K435" s="105">
        <v>0</v>
      </c>
      <c r="L435" s="105">
        <v>7.6653555992059159</v>
      </c>
      <c r="M435" s="105">
        <v>9.1024417822244814</v>
      </c>
      <c r="N435" s="105">
        <v>7.5946112539451844</v>
      </c>
      <c r="O435" s="105">
        <v>10.522918708536915</v>
      </c>
      <c r="P435" s="105">
        <v>13.086115440532705</v>
      </c>
      <c r="Q435" s="105">
        <v>7.5142108731218968</v>
      </c>
      <c r="R435" s="105">
        <v>7.4536489539806157</v>
      </c>
      <c r="S435" s="105">
        <v>7.5058456803409062</v>
      </c>
      <c r="T435" s="105">
        <v>8.0432709005800636</v>
      </c>
      <c r="U435" s="105">
        <v>0</v>
      </c>
      <c r="V435" s="105">
        <v>7.6052716123166384</v>
      </c>
      <c r="W435" s="105">
        <v>7.5282969794059573</v>
      </c>
      <c r="DA435" s="132" t="s">
        <v>4476</v>
      </c>
    </row>
    <row r="436" spans="1:105" ht="12" customHeight="1" x14ac:dyDescent="0.25">
      <c r="A436" s="108" t="s">
        <v>53</v>
      </c>
      <c r="B436" s="99"/>
      <c r="C436" s="99">
        <v>6.1581256773152715</v>
      </c>
      <c r="D436" s="99">
        <v>6.2290989419537794</v>
      </c>
      <c r="E436" s="99">
        <v>6.0880341321632407</v>
      </c>
      <c r="F436" s="99">
        <v>6.1865551361905853</v>
      </c>
      <c r="G436" s="99">
        <v>5.8530546391019556</v>
      </c>
      <c r="H436" s="99">
        <v>5.3979884507312699</v>
      </c>
      <c r="I436" s="99">
        <v>5.4314650600272039</v>
      </c>
      <c r="J436" s="99">
        <v>5.3935350977658034</v>
      </c>
      <c r="K436" s="99">
        <v>0</v>
      </c>
      <c r="L436" s="99">
        <v>4.1389629687021543</v>
      </c>
      <c r="M436" s="99">
        <v>5.2130523427025155</v>
      </c>
      <c r="N436" s="99">
        <v>4.0888857151241611</v>
      </c>
      <c r="O436" s="99">
        <v>6.4783175141417519</v>
      </c>
      <c r="P436" s="99">
        <v>8.5583530125880589</v>
      </c>
      <c r="Q436" s="99">
        <v>3.6992686150579206</v>
      </c>
      <c r="R436" s="99">
        <v>3.5944231915385019</v>
      </c>
      <c r="S436" s="99">
        <v>3.6051071647483468</v>
      </c>
      <c r="T436" s="99">
        <v>4.3271409627590698</v>
      </c>
      <c r="U436" s="99">
        <v>0</v>
      </c>
      <c r="V436" s="99">
        <v>4.0616518055061226</v>
      </c>
      <c r="W436" s="99">
        <v>4.1765793563763269</v>
      </c>
      <c r="DA436" s="63" t="s">
        <v>4477</v>
      </c>
    </row>
    <row r="437" spans="1:105" ht="12" customHeight="1" x14ac:dyDescent="0.25">
      <c r="A437" s="108" t="s">
        <v>52</v>
      </c>
      <c r="B437" s="99"/>
      <c r="C437" s="99">
        <v>4.3182718955340871</v>
      </c>
      <c r="D437" s="99">
        <v>4.3357862023464691</v>
      </c>
      <c r="E437" s="99">
        <v>4.2658915990271611</v>
      </c>
      <c r="F437" s="99">
        <v>4.2292659056070692</v>
      </c>
      <c r="G437" s="99">
        <v>4.0284514815508441</v>
      </c>
      <c r="H437" s="99">
        <v>3.914020689187272</v>
      </c>
      <c r="I437" s="99">
        <v>3.836609969597677</v>
      </c>
      <c r="J437" s="99">
        <v>3.8362793718565191</v>
      </c>
      <c r="K437" s="99">
        <v>0</v>
      </c>
      <c r="L437" s="99">
        <v>3.5263926305037607</v>
      </c>
      <c r="M437" s="99">
        <v>3.8893894395219677</v>
      </c>
      <c r="N437" s="99">
        <v>3.5057255388210238</v>
      </c>
      <c r="O437" s="99">
        <v>4.0446011943951623</v>
      </c>
      <c r="P437" s="99">
        <v>4.5277624279446442</v>
      </c>
      <c r="Q437" s="99">
        <v>3.8149422580639762</v>
      </c>
      <c r="R437" s="99">
        <v>3.8592257624421133</v>
      </c>
      <c r="S437" s="99">
        <v>3.9007385155925598</v>
      </c>
      <c r="T437" s="99">
        <v>3.7161299378209911</v>
      </c>
      <c r="U437" s="99">
        <v>0</v>
      </c>
      <c r="V437" s="99">
        <v>3.5436198068105145</v>
      </c>
      <c r="W437" s="99">
        <v>3.3517176230296299</v>
      </c>
      <c r="DA437" s="63" t="s">
        <v>4478</v>
      </c>
    </row>
    <row r="438" spans="1:105" ht="12" customHeight="1" x14ac:dyDescent="0.25">
      <c r="A438" s="121" t="s">
        <v>54</v>
      </c>
      <c r="B438" s="123"/>
      <c r="C438" s="123">
        <v>5.8420144327375017</v>
      </c>
      <c r="D438" s="123">
        <v>5.9158304854488062</v>
      </c>
      <c r="E438" s="123">
        <v>5.610904335613986</v>
      </c>
      <c r="F438" s="123">
        <v>5.7091203773307218</v>
      </c>
      <c r="G438" s="123">
        <v>6.8790495151158781</v>
      </c>
      <c r="H438" s="123">
        <v>6.1927409314068962</v>
      </c>
      <c r="I438" s="123">
        <v>5.4209771558493767</v>
      </c>
      <c r="J438" s="123">
        <v>5.6257472490214155</v>
      </c>
      <c r="K438" s="123">
        <v>6.214982646087357</v>
      </c>
      <c r="L438" s="123">
        <v>4.6318933640559674</v>
      </c>
      <c r="M438" s="123">
        <v>6.112832338628734</v>
      </c>
      <c r="N438" s="123">
        <v>6.0226845951148142</v>
      </c>
      <c r="O438" s="123">
        <v>6.1171103499143582</v>
      </c>
      <c r="P438" s="123">
        <v>6.455029427231997</v>
      </c>
      <c r="Q438" s="123">
        <v>4.3529379856366015</v>
      </c>
      <c r="R438" s="123">
        <v>4.4627881303864072</v>
      </c>
      <c r="S438" s="123">
        <v>3.8420007380723664</v>
      </c>
      <c r="T438" s="123">
        <v>4.3853116038926343</v>
      </c>
      <c r="U438" s="123">
        <v>4.7854407235348804</v>
      </c>
      <c r="V438" s="123">
        <v>2.9128415773713541</v>
      </c>
      <c r="W438" s="123">
        <v>2.3000600831933817</v>
      </c>
      <c r="DA438" s="130" t="s">
        <v>4479</v>
      </c>
    </row>
    <row r="439" spans="1:105" ht="12" customHeight="1" x14ac:dyDescent="0.25">
      <c r="A439" s="97" t="s">
        <v>50</v>
      </c>
      <c r="B439" s="99"/>
      <c r="C439" s="99">
        <v>9.3703134919394202</v>
      </c>
      <c r="D439" s="99">
        <v>5.36387973307985</v>
      </c>
      <c r="E439" s="99">
        <v>3.3956963403234588</v>
      </c>
      <c r="F439" s="99">
        <v>6.4182013135057172</v>
      </c>
      <c r="G439" s="99">
        <v>8.520792329955599</v>
      </c>
      <c r="H439" s="99">
        <v>9.03166095394986</v>
      </c>
      <c r="I439" s="99">
        <v>0</v>
      </c>
      <c r="J439" s="99">
        <v>4.2618677729702483</v>
      </c>
      <c r="K439" s="99">
        <v>9.6692309374483578</v>
      </c>
      <c r="L439" s="99">
        <v>8.393598104339862</v>
      </c>
      <c r="M439" s="99">
        <v>5.5306885841709059</v>
      </c>
      <c r="N439" s="99">
        <v>4.3826968544888256</v>
      </c>
      <c r="O439" s="99">
        <v>6.278255335547974</v>
      </c>
      <c r="P439" s="99">
        <v>7.5709526865937899</v>
      </c>
      <c r="Q439" s="99">
        <v>6.1417587743373421</v>
      </c>
      <c r="R439" s="99">
        <v>6.0734584709975978</v>
      </c>
      <c r="S439" s="99">
        <v>4.6491018106501505</v>
      </c>
      <c r="T439" s="99">
        <v>5.1230931843660619</v>
      </c>
      <c r="U439" s="99">
        <v>6.311015779622422</v>
      </c>
      <c r="V439" s="99">
        <v>4.9508503841050686</v>
      </c>
      <c r="W439" s="99">
        <v>2.5245419113962684</v>
      </c>
      <c r="DA439" s="63" t="s">
        <v>4480</v>
      </c>
    </row>
    <row r="440" spans="1:105" ht="12" customHeight="1" x14ac:dyDescent="0.25">
      <c r="A440" s="109" t="s">
        <v>120</v>
      </c>
      <c r="B440" s="110"/>
      <c r="C440" s="110">
        <v>5.6085531491940479</v>
      </c>
      <c r="D440" s="110">
        <v>5.9160887684400878</v>
      </c>
      <c r="E440" s="110">
        <v>5.6119453168147801</v>
      </c>
      <c r="F440" s="110">
        <v>5.6110287107531676</v>
      </c>
      <c r="G440" s="110">
        <v>5.4045212462320578</v>
      </c>
      <c r="H440" s="110">
        <v>5.2715273330805941</v>
      </c>
      <c r="I440" s="110">
        <v>5.4209771558493767</v>
      </c>
      <c r="J440" s="110">
        <v>5.6625236601630107</v>
      </c>
      <c r="K440" s="110">
        <v>5.3641825743235634</v>
      </c>
      <c r="L440" s="110">
        <v>4.6084663772392522</v>
      </c>
      <c r="M440" s="110">
        <v>6.1220955879040533</v>
      </c>
      <c r="N440" s="110">
        <v>6.0752597940857012</v>
      </c>
      <c r="O440" s="110">
        <v>6.1061522860676485</v>
      </c>
      <c r="P440" s="110">
        <v>6.3476375109255461</v>
      </c>
      <c r="Q440" s="110">
        <v>4.3229536633403089</v>
      </c>
      <c r="R440" s="110">
        <v>4.3414281851903924</v>
      </c>
      <c r="S440" s="110">
        <v>3.7541464347176077</v>
      </c>
      <c r="T440" s="110">
        <v>4.3195522076639001</v>
      </c>
      <c r="U440" s="110">
        <v>4.6284464224609962</v>
      </c>
      <c r="V440" s="110">
        <v>2.7175597045717894</v>
      </c>
      <c r="W440" s="110">
        <v>2.299645059271068</v>
      </c>
      <c r="DA440" s="60" t="s">
        <v>4481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123.73110047662803</v>
      </c>
      <c r="D442" s="118">
        <f t="shared" si="232"/>
        <v>115.72809701844604</v>
      </c>
      <c r="E442" s="118">
        <f t="shared" si="232"/>
        <v>122.00049142732286</v>
      </c>
      <c r="F442" s="118">
        <f t="shared" si="232"/>
        <v>125.11992934930753</v>
      </c>
      <c r="G442" s="118">
        <f t="shared" si="232"/>
        <v>120.01484415776412</v>
      </c>
      <c r="H442" s="118">
        <f t="shared" si="232"/>
        <v>120.19042066232159</v>
      </c>
      <c r="I442" s="118">
        <f t="shared" si="232"/>
        <v>112.55722587456653</v>
      </c>
      <c r="J442" s="118">
        <f t="shared" si="232"/>
        <v>113.30485039983893</v>
      </c>
      <c r="K442" s="118">
        <f t="shared" si="232"/>
        <v>114.85736565175198</v>
      </c>
      <c r="L442" s="118">
        <f t="shared" si="232"/>
        <v>106.08555865903674</v>
      </c>
      <c r="M442" s="118">
        <f t="shared" si="232"/>
        <v>97.31403385800148</v>
      </c>
      <c r="N442" s="118">
        <f t="shared" si="232"/>
        <v>103.18899667007689</v>
      </c>
      <c r="O442" s="118">
        <f t="shared" si="232"/>
        <v>98.974499906318556</v>
      </c>
      <c r="P442" s="118">
        <f t="shared" si="232"/>
        <v>85.881873118360417</v>
      </c>
      <c r="Q442" s="118">
        <f t="shared" si="232"/>
        <v>92.447651707213709</v>
      </c>
      <c r="R442" s="118">
        <f t="shared" ref="R442:V442" si="233">R443+R446+R448+R457</f>
        <v>90.249919511383013</v>
      </c>
      <c r="S442" s="118">
        <f t="shared" si="233"/>
        <v>80.98314301155267</v>
      </c>
      <c r="T442" s="118">
        <f t="shared" si="233"/>
        <v>77.413028366141049</v>
      </c>
      <c r="U442" s="118">
        <f t="shared" si="233"/>
        <v>62.442140783008107</v>
      </c>
      <c r="V442" s="118">
        <f t="shared" si="233"/>
        <v>68.337130145351537</v>
      </c>
      <c r="W442" s="118">
        <f t="shared" ref="W442" si="234">W443+W446+W448+W457</f>
        <v>59.573968892445983</v>
      </c>
      <c r="DA442" s="129" t="s">
        <v>4632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110.28038528344966</v>
      </c>
      <c r="D443" s="123">
        <f t="shared" si="235"/>
        <v>102.46148611695969</v>
      </c>
      <c r="E443" s="123">
        <f t="shared" si="235"/>
        <v>105.77878030836663</v>
      </c>
      <c r="F443" s="123">
        <f t="shared" si="235"/>
        <v>112.37629556109374</v>
      </c>
      <c r="G443" s="123">
        <f t="shared" si="235"/>
        <v>107.19821733968433</v>
      </c>
      <c r="H443" s="123">
        <f t="shared" si="235"/>
        <v>104.960007275054</v>
      </c>
      <c r="I443" s="123">
        <f t="shared" si="235"/>
        <v>99.731623331640975</v>
      </c>
      <c r="J443" s="123">
        <f t="shared" si="235"/>
        <v>100.53041733915872</v>
      </c>
      <c r="K443" s="123">
        <f t="shared" si="235"/>
        <v>102.01860201158043</v>
      </c>
      <c r="L443" s="123">
        <f t="shared" si="235"/>
        <v>90.603872120209829</v>
      </c>
      <c r="M443" s="123">
        <f t="shared" si="235"/>
        <v>81.457513012714742</v>
      </c>
      <c r="N443" s="123">
        <f t="shared" si="235"/>
        <v>89.751719981304163</v>
      </c>
      <c r="O443" s="123">
        <f t="shared" si="235"/>
        <v>84.173501862899641</v>
      </c>
      <c r="P443" s="123">
        <f t="shared" si="235"/>
        <v>69.442437559512669</v>
      </c>
      <c r="Q443" s="123">
        <f t="shared" si="235"/>
        <v>78.740262877453901</v>
      </c>
      <c r="R443" s="123">
        <f t="shared" ref="R443:V443" si="236">SUM(R444:R445)</f>
        <v>77.754974407561605</v>
      </c>
      <c r="S443" s="123">
        <f t="shared" si="236"/>
        <v>71.018958070055348</v>
      </c>
      <c r="T443" s="123">
        <f t="shared" si="236"/>
        <v>64.653510295552252</v>
      </c>
      <c r="U443" s="123">
        <f t="shared" si="236"/>
        <v>49.676325681462302</v>
      </c>
      <c r="V443" s="123">
        <f t="shared" si="236"/>
        <v>56.504570497911736</v>
      </c>
      <c r="W443" s="123">
        <f t="shared" ref="W443" si="237">SUM(W444:W445)</f>
        <v>48.451726129620013</v>
      </c>
      <c r="DA443" s="130" t="s">
        <v>4633</v>
      </c>
    </row>
    <row r="444" spans="1:105" ht="12" customHeight="1" x14ac:dyDescent="0.25">
      <c r="A444" s="97" t="s">
        <v>216</v>
      </c>
      <c r="B444" s="99"/>
      <c r="C444" s="99">
        <v>107.64441316370922</v>
      </c>
      <c r="D444" s="99">
        <v>100.05909350742668</v>
      </c>
      <c r="E444" s="99">
        <v>103.40429806534929</v>
      </c>
      <c r="F444" s="99">
        <v>109.82183624114839</v>
      </c>
      <c r="G444" s="99">
        <v>104.80992671107379</v>
      </c>
      <c r="H444" s="99">
        <v>102.70079236551244</v>
      </c>
      <c r="I444" s="99">
        <v>97.567826718952375</v>
      </c>
      <c r="J444" s="99">
        <v>98.369250274866602</v>
      </c>
      <c r="K444" s="99">
        <v>99.865185405166727</v>
      </c>
      <c r="L444" s="99">
        <v>88.728733094453347</v>
      </c>
      <c r="M444" s="99">
        <v>79.783490031204224</v>
      </c>
      <c r="N444" s="99">
        <v>87.957026163861713</v>
      </c>
      <c r="O444" s="99">
        <v>82.492866902676241</v>
      </c>
      <c r="P444" s="99">
        <v>68.053540094675299</v>
      </c>
      <c r="Q444" s="99">
        <v>77.199127801586698</v>
      </c>
      <c r="R444" s="99">
        <v>76.242040321228231</v>
      </c>
      <c r="S444" s="99">
        <v>69.658779659271758</v>
      </c>
      <c r="T444" s="99">
        <v>63.407055088183192</v>
      </c>
      <c r="U444" s="99">
        <v>48.708432373286236</v>
      </c>
      <c r="V444" s="99">
        <v>55.42545618808321</v>
      </c>
      <c r="W444" s="99">
        <v>47.530636574010451</v>
      </c>
      <c r="DA444" s="63" t="s">
        <v>4634</v>
      </c>
    </row>
    <row r="445" spans="1:105" ht="12" customHeight="1" x14ac:dyDescent="0.25">
      <c r="A445" s="97" t="s">
        <v>53</v>
      </c>
      <c r="B445" s="99"/>
      <c r="C445" s="99">
        <v>2.6359721197404431</v>
      </c>
      <c r="D445" s="99">
        <v>2.4023926095330057</v>
      </c>
      <c r="E445" s="99">
        <v>2.3744822430173347</v>
      </c>
      <c r="F445" s="99">
        <v>2.5544593199453454</v>
      </c>
      <c r="G445" s="99">
        <v>2.3882906286105428</v>
      </c>
      <c r="H445" s="99">
        <v>2.2592149095415603</v>
      </c>
      <c r="I445" s="99">
        <v>2.1637966126885955</v>
      </c>
      <c r="J445" s="99">
        <v>2.1611670642921221</v>
      </c>
      <c r="K445" s="99">
        <v>2.1534166064136939</v>
      </c>
      <c r="L445" s="99">
        <v>1.8751390257564777</v>
      </c>
      <c r="M445" s="99">
        <v>1.6740229815105208</v>
      </c>
      <c r="N445" s="99">
        <v>1.7946938174424518</v>
      </c>
      <c r="O445" s="99">
        <v>1.680634960223405</v>
      </c>
      <c r="P445" s="99">
        <v>1.3888974648373749</v>
      </c>
      <c r="Q445" s="99">
        <v>1.5411350758671967</v>
      </c>
      <c r="R445" s="99">
        <v>1.5129340863333693</v>
      </c>
      <c r="S445" s="99">
        <v>1.360178410783593</v>
      </c>
      <c r="T445" s="99">
        <v>1.2464552073690596</v>
      </c>
      <c r="U445" s="99">
        <v>0.96789330817606567</v>
      </c>
      <c r="V445" s="99">
        <v>1.0791143098285287</v>
      </c>
      <c r="W445" s="99">
        <v>0.92108955560956329</v>
      </c>
      <c r="DA445" s="63" t="s">
        <v>4635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0.38865269291687682</v>
      </c>
      <c r="D446" s="123">
        <f t="shared" si="238"/>
        <v>2.5840483932316572E-2</v>
      </c>
      <c r="E446" s="123">
        <f t="shared" si="238"/>
        <v>3.3459772159951395</v>
      </c>
      <c r="F446" s="123">
        <f t="shared" si="238"/>
        <v>2.3689713986575246E-2</v>
      </c>
      <c r="G446" s="123">
        <f t="shared" si="238"/>
        <v>0.17260615349292135</v>
      </c>
      <c r="H446" s="123">
        <f t="shared" si="238"/>
        <v>2.8956906876397044</v>
      </c>
      <c r="I446" s="123">
        <f t="shared" si="238"/>
        <v>0.8752565797402958</v>
      </c>
      <c r="J446" s="123">
        <f t="shared" si="238"/>
        <v>0.71741045454216412</v>
      </c>
      <c r="K446" s="123">
        <f t="shared" si="238"/>
        <v>0.88198000568917834</v>
      </c>
      <c r="L446" s="123">
        <f t="shared" si="238"/>
        <v>4.6036647790778611</v>
      </c>
      <c r="M446" s="123">
        <f t="shared" si="238"/>
        <v>3.4425141026381891</v>
      </c>
      <c r="N446" s="123">
        <f t="shared" si="238"/>
        <v>1.5098951011105923</v>
      </c>
      <c r="O446" s="123">
        <f t="shared" si="238"/>
        <v>1.4972527861901841</v>
      </c>
      <c r="P446" s="123">
        <f t="shared" si="238"/>
        <v>0.94574986973267328</v>
      </c>
      <c r="Q446" s="123">
        <f t="shared" si="238"/>
        <v>2.432477186828728</v>
      </c>
      <c r="R446" s="123">
        <f t="shared" si="238"/>
        <v>1.2237443619730668</v>
      </c>
      <c r="S446" s="123">
        <f t="shared" si="238"/>
        <v>0.81249959036882902</v>
      </c>
      <c r="T446" s="123">
        <f t="shared" si="238"/>
        <v>1.9502407942131266</v>
      </c>
      <c r="U446" s="123">
        <f t="shared" si="238"/>
        <v>1.171990189097786</v>
      </c>
      <c r="V446" s="123">
        <f t="shared" si="238"/>
        <v>2.9142388596459949</v>
      </c>
      <c r="W446" s="123">
        <f t="shared" si="238"/>
        <v>2.1681347978136225</v>
      </c>
      <c r="DA446" s="130" t="s">
        <v>4636</v>
      </c>
    </row>
    <row r="447" spans="1:105" ht="12" customHeight="1" x14ac:dyDescent="0.25">
      <c r="A447" s="97" t="s">
        <v>53</v>
      </c>
      <c r="B447" s="99"/>
      <c r="C447" s="99">
        <f>RES_hhdet_in_tess!C48</f>
        <v>0.38865269291687682</v>
      </c>
      <c r="D447" s="99">
        <f>RES_hhdet_in_tess!D48</f>
        <v>2.5840483932316572E-2</v>
      </c>
      <c r="E447" s="99">
        <f>RES_hhdet_in_tess!E48</f>
        <v>3.3459772159951395</v>
      </c>
      <c r="F447" s="99">
        <f>RES_hhdet_in_tess!F48</f>
        <v>2.3689713986575246E-2</v>
      </c>
      <c r="G447" s="99">
        <f>RES_hhdet_in_tess!G48</f>
        <v>0.17260615349292135</v>
      </c>
      <c r="H447" s="99">
        <f>RES_hhdet_in_tess!H48</f>
        <v>2.8956906876397044</v>
      </c>
      <c r="I447" s="99">
        <f>RES_hhdet_in_tess!I48</f>
        <v>0.8752565797402958</v>
      </c>
      <c r="J447" s="99">
        <f>RES_hhdet_in_tess!J48</f>
        <v>0.71741045454216412</v>
      </c>
      <c r="K447" s="99">
        <f>RES_hhdet_in_tess!K48</f>
        <v>0.88198000568917834</v>
      </c>
      <c r="L447" s="99">
        <f>RES_hhdet_in_tess!L48</f>
        <v>4.6036647790778611</v>
      </c>
      <c r="M447" s="99">
        <f>RES_hhdet_in_tess!M48</f>
        <v>3.4425141026381891</v>
      </c>
      <c r="N447" s="99">
        <f>RES_hhdet_in_tess!N48</f>
        <v>1.5098951011105923</v>
      </c>
      <c r="O447" s="99">
        <f>RES_hhdet_in_tess!O48</f>
        <v>1.4972527861901841</v>
      </c>
      <c r="P447" s="99">
        <f>RES_hhdet_in_tess!P48</f>
        <v>0.94574986973267328</v>
      </c>
      <c r="Q447" s="99">
        <f>RES_hhdet_in_tess!Q48</f>
        <v>2.432477186828728</v>
      </c>
      <c r="R447" s="99">
        <f>RES_hhdet_in_tess!R48</f>
        <v>1.2237443619730668</v>
      </c>
      <c r="S447" s="99">
        <f>RES_hhdet_in_tess!S48</f>
        <v>0.81249959036882902</v>
      </c>
      <c r="T447" s="99">
        <f>RES_hhdet_in_tess!T48</f>
        <v>1.9502407942131266</v>
      </c>
      <c r="U447" s="99">
        <f>RES_hhdet_in_tess!U48</f>
        <v>1.171990189097786</v>
      </c>
      <c r="V447" s="99">
        <f>RES_hhdet_in_tess!V48</f>
        <v>2.9142388596459949</v>
      </c>
      <c r="W447" s="99">
        <f>RES_hhdet_in_tess!W48</f>
        <v>2.1681347978136225</v>
      </c>
      <c r="DA447" s="63" t="s">
        <v>4637</v>
      </c>
    </row>
    <row r="448" spans="1:105" ht="12" customHeight="1" x14ac:dyDescent="0.25">
      <c r="A448" s="121" t="s">
        <v>55</v>
      </c>
      <c r="B448" s="123"/>
      <c r="C448" s="123">
        <v>8.6315498211085764</v>
      </c>
      <c r="D448" s="123">
        <v>8.6569679862491871</v>
      </c>
      <c r="E448" s="123">
        <v>8.5200382501337337</v>
      </c>
      <c r="F448" s="123">
        <v>8.4010379656899907</v>
      </c>
      <c r="G448" s="123">
        <v>7.91689081688616</v>
      </c>
      <c r="H448" s="123">
        <v>7.8501706971921736</v>
      </c>
      <c r="I448" s="123">
        <v>7.7091119856488675</v>
      </c>
      <c r="J448" s="123">
        <v>7.664229022637441</v>
      </c>
      <c r="K448" s="123">
        <v>7.384420075346803</v>
      </c>
      <c r="L448" s="123">
        <v>7.2376420600674205</v>
      </c>
      <c r="M448" s="123">
        <v>7.5967903162476844</v>
      </c>
      <c r="N448" s="123">
        <v>7.1691451313614243</v>
      </c>
      <c r="O448" s="123">
        <v>8.4885128429490173</v>
      </c>
      <c r="P448" s="123">
        <v>10.419278958546395</v>
      </c>
      <c r="Q448" s="123">
        <v>7.7559756225054581</v>
      </c>
      <c r="R448" s="123">
        <v>7.6805467701381618</v>
      </c>
      <c r="S448" s="123">
        <v>6.0323337866007352</v>
      </c>
      <c r="T448" s="123">
        <v>7.1690303691214492</v>
      </c>
      <c r="U448" s="123">
        <v>7.5923176229276361</v>
      </c>
      <c r="V448" s="123">
        <v>6.4714301424013829</v>
      </c>
      <c r="W448" s="123">
        <v>6.9176685165261897</v>
      </c>
      <c r="DA448" s="130" t="s">
        <v>4638</v>
      </c>
    </row>
    <row r="449" spans="1:105" ht="12" customHeight="1" x14ac:dyDescent="0.25">
      <c r="A449" s="97" t="s">
        <v>138</v>
      </c>
      <c r="B449" s="99"/>
      <c r="C449" s="99">
        <v>8.6728074471478447</v>
      </c>
      <c r="D449" s="99">
        <v>8.6489461457163301</v>
      </c>
      <c r="E449" s="99">
        <v>8.5289999134457393</v>
      </c>
      <c r="F449" s="99">
        <v>8.2960626565203626</v>
      </c>
      <c r="G449" s="99">
        <v>7.7890438322999156</v>
      </c>
      <c r="H449" s="99">
        <v>8.0217566699111931</v>
      </c>
      <c r="I449" s="99">
        <v>7.7113487121639412</v>
      </c>
      <c r="J449" s="99">
        <v>7.6671993934447329</v>
      </c>
      <c r="K449" s="99">
        <v>7.384212843684625</v>
      </c>
      <c r="L449" s="99">
        <v>7.2524093927243207</v>
      </c>
      <c r="M449" s="99">
        <v>7.5940490885313805</v>
      </c>
      <c r="N449" s="99">
        <v>7.9025502108805634</v>
      </c>
      <c r="O449" s="99">
        <v>7.9917457774336116</v>
      </c>
      <c r="P449" s="99">
        <v>7.7944319268616633</v>
      </c>
      <c r="Q449" s="99">
        <v>7.7562683354691311</v>
      </c>
      <c r="R449" s="99">
        <v>7.6805861375310025</v>
      </c>
      <c r="S449" s="99">
        <v>5.8505251539736243</v>
      </c>
      <c r="T449" s="99">
        <v>7.2185864861516791</v>
      </c>
      <c r="U449" s="99">
        <v>7.8361387349885545</v>
      </c>
      <c r="V449" s="99">
        <v>6.162164679740525</v>
      </c>
      <c r="W449" s="99">
        <v>7.0083894433918044</v>
      </c>
      <c r="DA449" s="63" t="s">
        <v>4639</v>
      </c>
    </row>
    <row r="450" spans="1:105" ht="12" customHeight="1" x14ac:dyDescent="0.25">
      <c r="A450" s="97" t="s">
        <v>137</v>
      </c>
      <c r="B450" s="99"/>
      <c r="C450" s="99">
        <v>8.6747957276562673</v>
      </c>
      <c r="D450" s="99">
        <v>8.6523654888861383</v>
      </c>
      <c r="E450" s="99">
        <v>8.5331913714723839</v>
      </c>
      <c r="F450" s="99">
        <v>8.300443116259455</v>
      </c>
      <c r="G450" s="99">
        <v>7.794058753272612</v>
      </c>
      <c r="H450" s="99">
        <v>8.0293186382309045</v>
      </c>
      <c r="I450" s="99">
        <v>7.7202214287657158</v>
      </c>
      <c r="J450" s="99">
        <v>7.6766429501701507</v>
      </c>
      <c r="K450" s="99">
        <v>7.3946987657908485</v>
      </c>
      <c r="L450" s="99">
        <v>7.2605011538128075</v>
      </c>
      <c r="M450" s="99">
        <v>7.6004717875688845</v>
      </c>
      <c r="N450" s="99">
        <v>7.917641021408051</v>
      </c>
      <c r="O450" s="99">
        <v>0</v>
      </c>
      <c r="P450" s="99">
        <v>0</v>
      </c>
      <c r="Q450" s="99">
        <v>7.7678150211888664</v>
      </c>
      <c r="R450" s="99">
        <v>7.6978542633400551</v>
      </c>
      <c r="S450" s="99">
        <v>0</v>
      </c>
      <c r="T450" s="99">
        <v>0</v>
      </c>
      <c r="U450" s="99">
        <v>0</v>
      </c>
      <c r="V450" s="99">
        <v>6.1685444670838372</v>
      </c>
      <c r="W450" s="99">
        <v>7.0200399706493446</v>
      </c>
      <c r="DA450" s="63" t="s">
        <v>4640</v>
      </c>
    </row>
    <row r="451" spans="1:105" ht="12" customHeight="1" x14ac:dyDescent="0.25">
      <c r="A451" s="100" t="s">
        <v>216</v>
      </c>
      <c r="B451" s="102"/>
      <c r="C451" s="102">
        <v>4.3174212525068709</v>
      </c>
      <c r="D451" s="102">
        <v>4.3270258735121852</v>
      </c>
      <c r="E451" s="102">
        <v>4.2581825615270699</v>
      </c>
      <c r="F451" s="102">
        <v>4.1930214884942734</v>
      </c>
      <c r="G451" s="102">
        <v>3.9324704916493141</v>
      </c>
      <c r="H451" s="102">
        <v>3.9439324139598857</v>
      </c>
      <c r="I451" s="102">
        <v>3.8505813678053462</v>
      </c>
      <c r="J451" s="102">
        <v>3.836818812438505</v>
      </c>
      <c r="K451" s="102">
        <v>3.4877406525012833</v>
      </c>
      <c r="L451" s="102">
        <v>3.5791384978015182</v>
      </c>
      <c r="M451" s="102">
        <v>3.8119403509625576</v>
      </c>
      <c r="N451" s="102">
        <v>3.7315671252020475</v>
      </c>
      <c r="O451" s="102">
        <v>0</v>
      </c>
      <c r="P451" s="102">
        <v>0</v>
      </c>
      <c r="Q451" s="102">
        <v>3.5775162953341679</v>
      </c>
      <c r="R451" s="102">
        <v>3.5251941986737338</v>
      </c>
      <c r="S451" s="102">
        <v>0</v>
      </c>
      <c r="T451" s="102">
        <v>0</v>
      </c>
      <c r="U451" s="102">
        <v>0</v>
      </c>
      <c r="V451" s="102">
        <v>2.9979789408459827</v>
      </c>
      <c r="W451" s="102">
        <v>3.519018998807097</v>
      </c>
      <c r="DA451" s="131" t="s">
        <v>4641</v>
      </c>
    </row>
    <row r="452" spans="1:105" ht="12" customHeight="1" x14ac:dyDescent="0.25">
      <c r="A452" s="103" t="s">
        <v>52</v>
      </c>
      <c r="B452" s="105"/>
      <c r="C452" s="105">
        <v>4.3573744751493955</v>
      </c>
      <c r="D452" s="105">
        <v>4.3253396153739523</v>
      </c>
      <c r="E452" s="105">
        <v>4.275008809945315</v>
      </c>
      <c r="F452" s="105">
        <v>4.1074216277651825</v>
      </c>
      <c r="G452" s="105">
        <v>3.8615882616232957</v>
      </c>
      <c r="H452" s="105">
        <v>4.0853862242710184</v>
      </c>
      <c r="I452" s="105">
        <v>3.8696400609603696</v>
      </c>
      <c r="J452" s="105">
        <v>3.8398241377316475</v>
      </c>
      <c r="K452" s="105">
        <v>3.9069581132895657</v>
      </c>
      <c r="L452" s="105">
        <v>3.6813626560112898</v>
      </c>
      <c r="M452" s="105">
        <v>3.7885314366063256</v>
      </c>
      <c r="N452" s="105">
        <v>4.186073896206004</v>
      </c>
      <c r="O452" s="105">
        <v>0</v>
      </c>
      <c r="P452" s="105">
        <v>0</v>
      </c>
      <c r="Q452" s="105">
        <v>4.1902987258546984</v>
      </c>
      <c r="R452" s="105">
        <v>4.1726600646663234</v>
      </c>
      <c r="S452" s="105">
        <v>0</v>
      </c>
      <c r="T452" s="105">
        <v>0</v>
      </c>
      <c r="U452" s="105">
        <v>0</v>
      </c>
      <c r="V452" s="105">
        <v>3.1705655262378531</v>
      </c>
      <c r="W452" s="105">
        <v>3.501020971842248</v>
      </c>
      <c r="DA452" s="132" t="s">
        <v>4642</v>
      </c>
    </row>
    <row r="453" spans="1:105" ht="12" customHeight="1" x14ac:dyDescent="0.25">
      <c r="A453" s="106" t="s">
        <v>122</v>
      </c>
      <c r="B453" s="102"/>
      <c r="C453" s="102">
        <v>8.5957864462737934</v>
      </c>
      <c r="D453" s="102">
        <v>8.6673258470109804</v>
      </c>
      <c r="E453" s="102">
        <v>8.5052835891897693</v>
      </c>
      <c r="F453" s="102">
        <v>8.5450196906866527</v>
      </c>
      <c r="G453" s="102">
        <v>8.1197818893354849</v>
      </c>
      <c r="H453" s="102">
        <v>7.6983016378967779</v>
      </c>
      <c r="I453" s="102">
        <v>7.6524960440124383</v>
      </c>
      <c r="J453" s="102">
        <v>0</v>
      </c>
      <c r="K453" s="102">
        <v>0</v>
      </c>
      <c r="L453" s="102">
        <v>6.4516766271994159</v>
      </c>
      <c r="M453" s="102">
        <v>7.5979614026809488</v>
      </c>
      <c r="N453" s="102">
        <v>6.4425104807159208</v>
      </c>
      <c r="O453" s="102">
        <v>8.7670587157978481</v>
      </c>
      <c r="P453" s="102">
        <v>10.880396327550855</v>
      </c>
      <c r="Q453" s="102">
        <v>0</v>
      </c>
      <c r="R453" s="102">
        <v>0</v>
      </c>
      <c r="S453" s="102">
        <v>0</v>
      </c>
      <c r="T453" s="102">
        <v>7.0550469560470219</v>
      </c>
      <c r="U453" s="102">
        <v>7.278089485935479</v>
      </c>
      <c r="V453" s="102">
        <v>0</v>
      </c>
      <c r="W453" s="102">
        <v>6.6826086040572159</v>
      </c>
      <c r="DA453" s="131" t="s">
        <v>4643</v>
      </c>
    </row>
    <row r="454" spans="1:105" ht="12" customHeight="1" x14ac:dyDescent="0.25">
      <c r="A454" s="107" t="s">
        <v>121</v>
      </c>
      <c r="B454" s="105"/>
      <c r="C454" s="105">
        <v>8.5987325003169914</v>
      </c>
      <c r="D454" s="105">
        <v>8.6727696341162623</v>
      </c>
      <c r="E454" s="105">
        <v>8.5122268374412506</v>
      </c>
      <c r="F454" s="105">
        <v>8.5520823442402598</v>
      </c>
      <c r="G454" s="105">
        <v>8.1260646326287453</v>
      </c>
      <c r="H454" s="105">
        <v>7.7006725507048452</v>
      </c>
      <c r="I454" s="105">
        <v>7.6549194479378846</v>
      </c>
      <c r="J454" s="105">
        <v>7.63693891016168</v>
      </c>
      <c r="K454" s="105">
        <v>0</v>
      </c>
      <c r="L454" s="105">
        <v>6.4597996615164872</v>
      </c>
      <c r="M454" s="105">
        <v>7.6044021986331103</v>
      </c>
      <c r="N454" s="105">
        <v>6.4454290347724283</v>
      </c>
      <c r="O454" s="105">
        <v>8.7641289414134054</v>
      </c>
      <c r="P454" s="105">
        <v>10.869071435014032</v>
      </c>
      <c r="Q454" s="105">
        <v>6.6010638231802732</v>
      </c>
      <c r="R454" s="105">
        <v>6.5978309572690241</v>
      </c>
      <c r="S454" s="105">
        <v>6.6787148465796795</v>
      </c>
      <c r="T454" s="105">
        <v>7.0868083254862491</v>
      </c>
      <c r="U454" s="105">
        <v>0</v>
      </c>
      <c r="V454" s="105">
        <v>6.767983866356742</v>
      </c>
      <c r="W454" s="105">
        <v>6.6903558254840263</v>
      </c>
      <c r="DA454" s="132" t="s">
        <v>4644</v>
      </c>
    </row>
    <row r="455" spans="1:105" ht="12" customHeight="1" x14ac:dyDescent="0.25">
      <c r="A455" s="108" t="s">
        <v>53</v>
      </c>
      <c r="B455" s="99"/>
      <c r="C455" s="99">
        <v>4.2804606047829035</v>
      </c>
      <c r="D455" s="99">
        <v>4.3369834317697933</v>
      </c>
      <c r="E455" s="99">
        <v>4.2463352384140896</v>
      </c>
      <c r="F455" s="99">
        <v>4.3228164386331915</v>
      </c>
      <c r="G455" s="99">
        <v>4.097613151077903</v>
      </c>
      <c r="H455" s="99">
        <v>3.7866518615175733</v>
      </c>
      <c r="I455" s="99">
        <v>3.8183094783402076</v>
      </c>
      <c r="J455" s="99">
        <v>3.8006595383051605</v>
      </c>
      <c r="K455" s="99">
        <v>0</v>
      </c>
      <c r="L455" s="99">
        <v>2.9334070310127269</v>
      </c>
      <c r="M455" s="99">
        <v>3.7150127591111426</v>
      </c>
      <c r="N455" s="99">
        <v>2.9397034959514041</v>
      </c>
      <c r="O455" s="99">
        <v>4.7195277470182431</v>
      </c>
      <c r="P455" s="99">
        <v>6.3413090070693885</v>
      </c>
      <c r="Q455" s="99">
        <v>2.7861215651162974</v>
      </c>
      <c r="R455" s="99">
        <v>2.7386051948269108</v>
      </c>
      <c r="S455" s="99">
        <v>2.7779763309871202</v>
      </c>
      <c r="T455" s="99">
        <v>3.3706783876652575</v>
      </c>
      <c r="U455" s="99">
        <v>0</v>
      </c>
      <c r="V455" s="99">
        <v>3.2243640595462262</v>
      </c>
      <c r="W455" s="99">
        <v>3.3386382024543955</v>
      </c>
      <c r="DA455" s="63" t="s">
        <v>4645</v>
      </c>
    </row>
    <row r="456" spans="1:105" ht="12" customHeight="1" x14ac:dyDescent="0.25">
      <c r="A456" s="108" t="s">
        <v>52</v>
      </c>
      <c r="B456" s="99"/>
      <c r="C456" s="99">
        <v>4.3182718955340871</v>
      </c>
      <c r="D456" s="99">
        <v>4.3357862023464691</v>
      </c>
      <c r="E456" s="99">
        <v>4.2658915990271611</v>
      </c>
      <c r="F456" s="99">
        <v>4.2292659056070692</v>
      </c>
      <c r="G456" s="99">
        <v>4.0284514815508441</v>
      </c>
      <c r="H456" s="99">
        <v>3.914020689187272</v>
      </c>
      <c r="I456" s="99">
        <v>3.836609969597677</v>
      </c>
      <c r="J456" s="99">
        <v>3.8362793718565191</v>
      </c>
      <c r="K456" s="99">
        <v>0</v>
      </c>
      <c r="L456" s="99">
        <v>3.5263926305037607</v>
      </c>
      <c r="M456" s="99">
        <v>3.8893894395219677</v>
      </c>
      <c r="N456" s="99">
        <v>3.5057255388210238</v>
      </c>
      <c r="O456" s="99">
        <v>4.0446011943951623</v>
      </c>
      <c r="P456" s="99">
        <v>4.5277624279446442</v>
      </c>
      <c r="Q456" s="99">
        <v>3.8149422580639762</v>
      </c>
      <c r="R456" s="99">
        <v>3.8592257624421133</v>
      </c>
      <c r="S456" s="99">
        <v>3.9007385155925598</v>
      </c>
      <c r="T456" s="99">
        <v>3.7161299378209911</v>
      </c>
      <c r="U456" s="99">
        <v>0</v>
      </c>
      <c r="V456" s="99">
        <v>3.5436198068105145</v>
      </c>
      <c r="W456" s="99">
        <v>3.3517176230296299</v>
      </c>
      <c r="DA456" s="63" t="s">
        <v>4646</v>
      </c>
    </row>
    <row r="457" spans="1:105" ht="12" customHeight="1" x14ac:dyDescent="0.25">
      <c r="A457" s="121" t="s">
        <v>54</v>
      </c>
      <c r="B457" s="123"/>
      <c r="C457" s="123">
        <v>4.4305126791529057</v>
      </c>
      <c r="D457" s="123">
        <v>4.5838024313048464</v>
      </c>
      <c r="E457" s="123">
        <v>4.3556956528273547</v>
      </c>
      <c r="F457" s="123">
        <v>4.3189061085372256</v>
      </c>
      <c r="G457" s="123">
        <v>4.727129847700696</v>
      </c>
      <c r="H457" s="123">
        <v>4.4845520024357182</v>
      </c>
      <c r="I457" s="123">
        <v>4.2412339775363996</v>
      </c>
      <c r="J457" s="123">
        <v>4.3927935835006018</v>
      </c>
      <c r="K457" s="123">
        <v>4.5723635591355878</v>
      </c>
      <c r="L457" s="123">
        <v>3.640379699681624</v>
      </c>
      <c r="M457" s="123">
        <v>4.8172164264008641</v>
      </c>
      <c r="N457" s="123">
        <v>4.7582364563007262</v>
      </c>
      <c r="O457" s="123">
        <v>4.8152324142797012</v>
      </c>
      <c r="P457" s="123">
        <v>5.0744067305686693</v>
      </c>
      <c r="Q457" s="123">
        <v>3.5189360204256133</v>
      </c>
      <c r="R457" s="123">
        <v>3.5906539717101831</v>
      </c>
      <c r="S457" s="123">
        <v>3.1193515645277685</v>
      </c>
      <c r="T457" s="123">
        <v>3.6402469072542258</v>
      </c>
      <c r="U457" s="123">
        <v>4.001507289520382</v>
      </c>
      <c r="V457" s="123">
        <v>2.4468906453924135</v>
      </c>
      <c r="W457" s="123">
        <v>2.0364394484861532</v>
      </c>
      <c r="DA457" s="130" t="s">
        <v>4647</v>
      </c>
    </row>
    <row r="458" spans="1:105" ht="12" customHeight="1" x14ac:dyDescent="0.25">
      <c r="A458" s="97" t="s">
        <v>50</v>
      </c>
      <c r="B458" s="99"/>
      <c r="C458" s="99">
        <v>5.8237567831064343</v>
      </c>
      <c r="D458" s="99">
        <v>3.3345774268588002</v>
      </c>
      <c r="E458" s="99">
        <v>2.1115514555438102</v>
      </c>
      <c r="F458" s="99">
        <v>3.9920590880234448</v>
      </c>
      <c r="G458" s="99">
        <v>5.3011845007806224</v>
      </c>
      <c r="H458" s="99">
        <v>5.6204170297337512</v>
      </c>
      <c r="I458" s="99">
        <v>0</v>
      </c>
      <c r="J458" s="99">
        <v>2.6534484596444261</v>
      </c>
      <c r="K458" s="99">
        <v>6.0214639491020812</v>
      </c>
      <c r="L458" s="99">
        <v>5.228216393770249</v>
      </c>
      <c r="M458" s="99">
        <v>3.4453696579620434</v>
      </c>
      <c r="N458" s="99">
        <v>2.7302225631937471</v>
      </c>
      <c r="O458" s="99">
        <v>3.9110700428774807</v>
      </c>
      <c r="P458" s="99">
        <v>4.7163622162549892</v>
      </c>
      <c r="Q458" s="99">
        <v>3.8260388386695205</v>
      </c>
      <c r="R458" s="99">
        <v>3.7863105983520113</v>
      </c>
      <c r="S458" s="99">
        <v>2.9018689063759613</v>
      </c>
      <c r="T458" s="99">
        <v>3.2022617683090444</v>
      </c>
      <c r="U458" s="99">
        <v>3.9505790742538536</v>
      </c>
      <c r="V458" s="99">
        <v>3.1033692249488576</v>
      </c>
      <c r="W458" s="99">
        <v>1.5844692089132588</v>
      </c>
      <c r="DA458" s="63" t="s">
        <v>4648</v>
      </c>
    </row>
    <row r="459" spans="1:105" ht="12" customHeight="1" x14ac:dyDescent="0.25">
      <c r="A459" s="109" t="s">
        <v>120</v>
      </c>
      <c r="B459" s="110"/>
      <c r="C459" s="110">
        <v>4.3383241907791579</v>
      </c>
      <c r="D459" s="110">
        <v>4.5843870007968679</v>
      </c>
      <c r="E459" s="110">
        <v>4.3567502318674327</v>
      </c>
      <c r="F459" s="110">
        <v>4.364120931447359</v>
      </c>
      <c r="G459" s="110">
        <v>4.2115437241011326</v>
      </c>
      <c r="H459" s="110">
        <v>4.1159701823417052</v>
      </c>
      <c r="I459" s="110">
        <v>4.2412339775363996</v>
      </c>
      <c r="J459" s="110">
        <v>4.4396942609543517</v>
      </c>
      <c r="K459" s="110">
        <v>4.2154422808187171</v>
      </c>
      <c r="L459" s="110">
        <v>3.6304910369960188</v>
      </c>
      <c r="M459" s="110">
        <v>4.839045671301764</v>
      </c>
      <c r="N459" s="110">
        <v>4.8232511093402222</v>
      </c>
      <c r="O459" s="110">
        <v>4.876716604772259</v>
      </c>
      <c r="P459" s="110">
        <v>5.108863478550739</v>
      </c>
      <c r="Q459" s="110">
        <v>3.5137883444043547</v>
      </c>
      <c r="R459" s="110">
        <v>3.5759117386859631</v>
      </c>
      <c r="S459" s="110">
        <v>3.1430249160730006</v>
      </c>
      <c r="T459" s="110">
        <v>3.6792850711993204</v>
      </c>
      <c r="U459" s="110">
        <v>4.0067482244247676</v>
      </c>
      <c r="V459" s="110">
        <v>2.3839869101165876</v>
      </c>
      <c r="W459" s="110">
        <v>2.0372750549274339</v>
      </c>
      <c r="DA459" s="60" t="s">
        <v>4649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55.787950713046101</v>
      </c>
      <c r="D461" s="118">
        <f t="shared" si="239"/>
        <v>51.799283870656879</v>
      </c>
      <c r="E461" s="118">
        <f t="shared" si="239"/>
        <v>52.88131267510078</v>
      </c>
      <c r="F461" s="118">
        <f t="shared" si="239"/>
        <v>55.414313065563356</v>
      </c>
      <c r="G461" s="118">
        <f t="shared" si="239"/>
        <v>53.125574074869164</v>
      </c>
      <c r="H461" s="118">
        <f t="shared" si="239"/>
        <v>50.646411169938901</v>
      </c>
      <c r="I461" s="118">
        <f t="shared" si="239"/>
        <v>48.853180647023414</v>
      </c>
      <c r="J461" s="118">
        <f t="shared" si="239"/>
        <v>48.426686024785234</v>
      </c>
      <c r="K461" s="118">
        <f t="shared" si="239"/>
        <v>49.089868257741216</v>
      </c>
      <c r="L461" s="118">
        <f t="shared" si="239"/>
        <v>42.921569611241452</v>
      </c>
      <c r="M461" s="118">
        <f t="shared" si="239"/>
        <v>36.963742358863996</v>
      </c>
      <c r="N461" s="118">
        <f t="shared" si="239"/>
        <v>38.961643199385378</v>
      </c>
      <c r="O461" s="118">
        <f t="shared" si="239"/>
        <v>34.784773647050429</v>
      </c>
      <c r="P461" s="118">
        <f t="shared" si="239"/>
        <v>27.008415728780204</v>
      </c>
      <c r="Q461" s="118">
        <f t="shared" si="239"/>
        <v>31.792775163663883</v>
      </c>
      <c r="R461" s="118">
        <f t="shared" ref="R461:V461" si="240">R462+R465+R467+R476</f>
        <v>30.903476317097844</v>
      </c>
      <c r="S461" s="118">
        <f t="shared" si="240"/>
        <v>27.024706000185258</v>
      </c>
      <c r="T461" s="118">
        <f t="shared" si="240"/>
        <v>24.487071354659474</v>
      </c>
      <c r="U461" s="118">
        <f t="shared" si="240"/>
        <v>19.048417027017162</v>
      </c>
      <c r="V461" s="118">
        <f t="shared" si="240"/>
        <v>20.795662253072891</v>
      </c>
      <c r="W461" s="118">
        <f t="shared" ref="W461" si="241">W462+W465+W467+W476</f>
        <v>18.488684988532995</v>
      </c>
      <c r="DA461" s="129" t="s">
        <v>4800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53.738851913170492</v>
      </c>
      <c r="D462" s="123">
        <f t="shared" si="242"/>
        <v>49.388077990355633</v>
      </c>
      <c r="E462" s="123">
        <f t="shared" si="242"/>
        <v>50.448112987971719</v>
      </c>
      <c r="F462" s="123">
        <f t="shared" si="242"/>
        <v>52.969079996850823</v>
      </c>
      <c r="G462" s="123">
        <f t="shared" si="242"/>
        <v>49.963599119932347</v>
      </c>
      <c r="H462" s="123">
        <f t="shared" si="242"/>
        <v>48.388821902220513</v>
      </c>
      <c r="I462" s="123">
        <f t="shared" si="242"/>
        <v>45.42322259146836</v>
      </c>
      <c r="J462" s="123">
        <f t="shared" si="242"/>
        <v>45.22503027876823</v>
      </c>
      <c r="K462" s="123">
        <f t="shared" si="242"/>
        <v>45.305745379798992</v>
      </c>
      <c r="L462" s="123">
        <f t="shared" si="242"/>
        <v>39.68519501127642</v>
      </c>
      <c r="M462" s="123">
        <f t="shared" si="242"/>
        <v>34.894591167037561</v>
      </c>
      <c r="N462" s="123">
        <f t="shared" si="242"/>
        <v>37.258266265429391</v>
      </c>
      <c r="O462" s="123">
        <f t="shared" si="242"/>
        <v>33.509456232439248</v>
      </c>
      <c r="P462" s="123">
        <f t="shared" si="242"/>
        <v>26.402775258476954</v>
      </c>
      <c r="Q462" s="123">
        <f t="shared" si="242"/>
        <v>28.875288319228765</v>
      </c>
      <c r="R462" s="123">
        <f t="shared" ref="R462:V462" si="243">SUM(R463:R464)</f>
        <v>28.027498328337789</v>
      </c>
      <c r="S462" s="123">
        <f t="shared" si="243"/>
        <v>25.295141587804842</v>
      </c>
      <c r="T462" s="123">
        <f t="shared" si="243"/>
        <v>22.821239191958423</v>
      </c>
      <c r="U462" s="123">
        <f t="shared" si="243"/>
        <v>17.409754749235312</v>
      </c>
      <c r="V462" s="123">
        <f t="shared" si="243"/>
        <v>19.694788985638013</v>
      </c>
      <c r="W462" s="123">
        <f t="shared" ref="W462" si="244">SUM(W463:W464)</f>
        <v>16.824883701404143</v>
      </c>
      <c r="DA462" s="130" t="s">
        <v>4801</v>
      </c>
    </row>
    <row r="463" spans="1:105" ht="12" customHeight="1" x14ac:dyDescent="0.25">
      <c r="A463" s="97" t="s">
        <v>216</v>
      </c>
      <c r="B463" s="99"/>
      <c r="C463" s="99">
        <v>53.738851913170492</v>
      </c>
      <c r="D463" s="99">
        <v>49.388077990355633</v>
      </c>
      <c r="E463" s="99">
        <v>50.448112987971719</v>
      </c>
      <c r="F463" s="99">
        <v>52.969079996850823</v>
      </c>
      <c r="G463" s="99">
        <v>49.963599119932347</v>
      </c>
      <c r="H463" s="99">
        <v>48.388821902220513</v>
      </c>
      <c r="I463" s="99">
        <v>45.42322259146836</v>
      </c>
      <c r="J463" s="99">
        <v>45.22503027876823</v>
      </c>
      <c r="K463" s="99">
        <v>45.305745379798992</v>
      </c>
      <c r="L463" s="99">
        <v>39.68519501127642</v>
      </c>
      <c r="M463" s="99">
        <v>34.894591167037561</v>
      </c>
      <c r="N463" s="99">
        <v>37.258266265429391</v>
      </c>
      <c r="O463" s="99">
        <v>33.509456232439248</v>
      </c>
      <c r="P463" s="99">
        <v>26.402775258476954</v>
      </c>
      <c r="Q463" s="99">
        <v>28.875288319228765</v>
      </c>
      <c r="R463" s="99">
        <v>28.027498328337789</v>
      </c>
      <c r="S463" s="99">
        <v>25.295141587804842</v>
      </c>
      <c r="T463" s="99">
        <v>22.821239191958423</v>
      </c>
      <c r="U463" s="99">
        <v>17.409754749235312</v>
      </c>
      <c r="V463" s="99">
        <v>19.694788985638013</v>
      </c>
      <c r="W463" s="99">
        <v>16.824883701404143</v>
      </c>
      <c r="DA463" s="63" t="s">
        <v>4802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4803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4804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4805</v>
      </c>
    </row>
    <row r="467" spans="1:105" ht="12" customHeight="1" x14ac:dyDescent="0.25">
      <c r="A467" s="121" t="s">
        <v>55</v>
      </c>
      <c r="B467" s="123"/>
      <c r="C467" s="123">
        <v>1.9169966985184079</v>
      </c>
      <c r="D467" s="123">
        <v>2.4106359743516874</v>
      </c>
      <c r="E467" s="123">
        <v>2.4328373731879305</v>
      </c>
      <c r="F467" s="123">
        <v>2.2680546196358677</v>
      </c>
      <c r="G467" s="123">
        <v>2.2461136426916788</v>
      </c>
      <c r="H467" s="123">
        <v>1.7549498453023515</v>
      </c>
      <c r="I467" s="123">
        <v>3.4299580555550531</v>
      </c>
      <c r="J467" s="123">
        <v>3.1762360866653356</v>
      </c>
      <c r="K467" s="123">
        <v>3.3500393799677584</v>
      </c>
      <c r="L467" s="123">
        <v>3.2245736908424165</v>
      </c>
      <c r="M467" s="123">
        <v>2.0494728747901996</v>
      </c>
      <c r="N467" s="123">
        <v>1.6724519566397167</v>
      </c>
      <c r="O467" s="123">
        <v>1.184511090554961</v>
      </c>
      <c r="P467" s="123">
        <v>0.45466179141932639</v>
      </c>
      <c r="Q467" s="123">
        <v>2.8944865875592347</v>
      </c>
      <c r="R467" s="123">
        <v>2.7793088573954314</v>
      </c>
      <c r="S467" s="123">
        <v>1.6258921502175643</v>
      </c>
      <c r="T467" s="123">
        <v>1.5705933650769961</v>
      </c>
      <c r="U467" s="123">
        <v>1.5048974180517205</v>
      </c>
      <c r="V467" s="123">
        <v>1.0025336894919541</v>
      </c>
      <c r="W467" s="123">
        <v>1.6627429983313682</v>
      </c>
      <c r="DA467" s="130" t="s">
        <v>4806</v>
      </c>
    </row>
    <row r="468" spans="1:105" ht="12" customHeight="1" x14ac:dyDescent="0.25">
      <c r="A468" s="97" t="s">
        <v>138</v>
      </c>
      <c r="B468" s="99"/>
      <c r="C468" s="99">
        <v>4.1403132496933654</v>
      </c>
      <c r="D468" s="99">
        <v>4.1149190175786279</v>
      </c>
      <c r="E468" s="99">
        <v>4.04176336220808</v>
      </c>
      <c r="F468" s="99">
        <v>3.9155967285106241</v>
      </c>
      <c r="G468" s="99">
        <v>3.6595271119007635</v>
      </c>
      <c r="H468" s="99">
        <v>3.7505619992609529</v>
      </c>
      <c r="I468" s="99">
        <v>3.5857598039018441</v>
      </c>
      <c r="J468" s="99">
        <v>3.542279909589531</v>
      </c>
      <c r="K468" s="99">
        <v>3.3853430242516058</v>
      </c>
      <c r="L468" s="99">
        <v>3.2945990340973346</v>
      </c>
      <c r="M468" s="99">
        <v>3.3849242500496426</v>
      </c>
      <c r="N468" s="99">
        <v>3.4156725624924915</v>
      </c>
      <c r="O468" s="99">
        <v>3.3065961589329098</v>
      </c>
      <c r="P468" s="99">
        <v>3.0654404791398497</v>
      </c>
      <c r="Q468" s="99">
        <v>2.919057431327527</v>
      </c>
      <c r="R468" s="99">
        <v>2.809214011284773</v>
      </c>
      <c r="S468" s="99">
        <v>2.0832094308938243</v>
      </c>
      <c r="T468" s="99">
        <v>2.5101757093062811</v>
      </c>
      <c r="U468" s="99">
        <v>2.672602403096175</v>
      </c>
      <c r="V468" s="99">
        <v>2.0730407000813948</v>
      </c>
      <c r="W468" s="99">
        <v>2.3425929313233138</v>
      </c>
      <c r="DA468" s="63" t="s">
        <v>4807</v>
      </c>
    </row>
    <row r="469" spans="1:105" ht="12" customHeight="1" x14ac:dyDescent="0.25">
      <c r="A469" s="97" t="s">
        <v>137</v>
      </c>
      <c r="B469" s="99"/>
      <c r="C469" s="99">
        <v>2.0610945792576643</v>
      </c>
      <c r="D469" s="99">
        <v>2.0586740576814364</v>
      </c>
      <c r="E469" s="99">
        <v>2.0178879635866185</v>
      </c>
      <c r="F469" s="99">
        <v>1.9790329343786854</v>
      </c>
      <c r="G469" s="99">
        <v>1.8475929383351646</v>
      </c>
      <c r="H469" s="99">
        <v>1.8439805204930535</v>
      </c>
      <c r="I469" s="99">
        <v>1.790511673859349</v>
      </c>
      <c r="J469" s="99">
        <v>1.7726272004424615</v>
      </c>
      <c r="K469" s="99">
        <v>1.598978623488909</v>
      </c>
      <c r="L469" s="99">
        <v>1.6259184498860648</v>
      </c>
      <c r="M469" s="99">
        <v>1.6991106040126021</v>
      </c>
      <c r="N469" s="99">
        <v>1.6128731997302146</v>
      </c>
      <c r="O469" s="99">
        <v>0</v>
      </c>
      <c r="P469" s="99">
        <v>0</v>
      </c>
      <c r="Q469" s="99">
        <v>1.3463917280730455</v>
      </c>
      <c r="R469" s="99">
        <v>1.2893579680101692</v>
      </c>
      <c r="S469" s="99">
        <v>0</v>
      </c>
      <c r="T469" s="99">
        <v>0</v>
      </c>
      <c r="U469" s="99">
        <v>0</v>
      </c>
      <c r="V469" s="99">
        <v>1.0085631730670221</v>
      </c>
      <c r="W469" s="99">
        <v>1.1762515622716785</v>
      </c>
      <c r="DA469" s="63" t="s">
        <v>4808</v>
      </c>
    </row>
    <row r="470" spans="1:105" ht="12" customHeight="1" x14ac:dyDescent="0.25">
      <c r="A470" s="100" t="s">
        <v>216</v>
      </c>
      <c r="B470" s="102"/>
      <c r="C470" s="102">
        <v>2.0610945792576643</v>
      </c>
      <c r="D470" s="102">
        <v>2.0586740576814364</v>
      </c>
      <c r="E470" s="102">
        <v>2.0178879635866185</v>
      </c>
      <c r="F470" s="102">
        <v>1.9790329343786854</v>
      </c>
      <c r="G470" s="102">
        <v>1.8475929383351646</v>
      </c>
      <c r="H470" s="102">
        <v>1.8439805204930535</v>
      </c>
      <c r="I470" s="102">
        <v>1.790511673859349</v>
      </c>
      <c r="J470" s="102">
        <v>1.7726272004424615</v>
      </c>
      <c r="K470" s="102">
        <v>1.598978623488909</v>
      </c>
      <c r="L470" s="102">
        <v>1.6259184498860648</v>
      </c>
      <c r="M470" s="102">
        <v>1.6991106040126021</v>
      </c>
      <c r="N470" s="102">
        <v>1.6128731997302146</v>
      </c>
      <c r="O470" s="102">
        <v>0</v>
      </c>
      <c r="P470" s="102">
        <v>0</v>
      </c>
      <c r="Q470" s="102">
        <v>1.3463917280730455</v>
      </c>
      <c r="R470" s="102">
        <v>1.2893579680101692</v>
      </c>
      <c r="S470" s="102">
        <v>0</v>
      </c>
      <c r="T470" s="102">
        <v>0</v>
      </c>
      <c r="U470" s="102">
        <v>0</v>
      </c>
      <c r="V470" s="102">
        <v>1.0085631730670221</v>
      </c>
      <c r="W470" s="102">
        <v>1.1762515622716785</v>
      </c>
      <c r="DA470" s="131" t="s">
        <v>4809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4810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4811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4812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4813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4814</v>
      </c>
    </row>
    <row r="476" spans="1:105" ht="12" customHeight="1" x14ac:dyDescent="0.25">
      <c r="A476" s="121" t="s">
        <v>54</v>
      </c>
      <c r="B476" s="123"/>
      <c r="C476" s="123">
        <v>0.13210210135719699</v>
      </c>
      <c r="D476" s="123">
        <v>5.6990594956333909E-4</v>
      </c>
      <c r="E476" s="123">
        <v>3.6231394113098961E-4</v>
      </c>
      <c r="F476" s="123">
        <v>0.17717844907666538</v>
      </c>
      <c r="G476" s="123">
        <v>0.91586131224513778</v>
      </c>
      <c r="H476" s="123">
        <v>0.50263942241603632</v>
      </c>
      <c r="I476" s="123">
        <v>0</v>
      </c>
      <c r="J476" s="123">
        <v>2.5419659351670867E-2</v>
      </c>
      <c r="K476" s="123">
        <v>0.43408349797446039</v>
      </c>
      <c r="L476" s="123">
        <v>1.180090912261088E-2</v>
      </c>
      <c r="M476" s="123">
        <v>1.9678317036238024E-2</v>
      </c>
      <c r="N476" s="123">
        <v>3.0924977316265433E-2</v>
      </c>
      <c r="O476" s="123">
        <v>9.0806324056215013E-2</v>
      </c>
      <c r="P476" s="123">
        <v>0.15097867888392499</v>
      </c>
      <c r="Q476" s="123">
        <v>2.3000256875881506E-2</v>
      </c>
      <c r="R476" s="123">
        <v>9.6669131364623739E-2</v>
      </c>
      <c r="S476" s="123">
        <v>0.10367226216285139</v>
      </c>
      <c r="T476" s="123">
        <v>9.5238797624054197E-2</v>
      </c>
      <c r="U476" s="123">
        <v>0.13376485973013255</v>
      </c>
      <c r="V476" s="123">
        <v>9.8339577942924181E-2</v>
      </c>
      <c r="W476" s="123">
        <v>1.0582887974851316E-3</v>
      </c>
      <c r="DA476" s="130" t="s">
        <v>4815</v>
      </c>
    </row>
    <row r="477" spans="1:105" ht="12" customHeight="1" x14ac:dyDescent="0.25">
      <c r="A477" s="97" t="s">
        <v>50</v>
      </c>
      <c r="B477" s="99"/>
      <c r="C477" s="99">
        <v>2.1285604128289592</v>
      </c>
      <c r="D477" s="99">
        <v>1.2184589201664189</v>
      </c>
      <c r="E477" s="99">
        <v>0.77136638066787699</v>
      </c>
      <c r="F477" s="99">
        <v>1.4579586103759588</v>
      </c>
      <c r="G477" s="99">
        <v>1.9355831856727137</v>
      </c>
      <c r="H477" s="99">
        <v>2.051632102299251</v>
      </c>
      <c r="I477" s="99">
        <v>0</v>
      </c>
      <c r="J477" s="99">
        <v>0.96812588330792193</v>
      </c>
      <c r="K477" s="99">
        <v>2.1964624997507696</v>
      </c>
      <c r="L477" s="99">
        <v>1.9066897453818432</v>
      </c>
      <c r="M477" s="99">
        <v>1.2563512187802632</v>
      </c>
      <c r="N477" s="99">
        <v>0.99557341746568162</v>
      </c>
      <c r="O477" s="99">
        <v>1.4261684820230778</v>
      </c>
      <c r="P477" s="99">
        <v>1.7198176122866455</v>
      </c>
      <c r="Q477" s="99">
        <v>1.3951619231784711</v>
      </c>
      <c r="R477" s="99">
        <v>1.3796468262718145</v>
      </c>
      <c r="S477" s="99">
        <v>1.0560899673072883</v>
      </c>
      <c r="T477" s="99">
        <v>1.1637618477605947</v>
      </c>
      <c r="U477" s="99">
        <v>1.4336103444990296</v>
      </c>
      <c r="V477" s="99">
        <v>1.1246351732533075</v>
      </c>
      <c r="W477" s="99">
        <v>0.57347494059277637</v>
      </c>
      <c r="DA477" s="63" t="s">
        <v>4816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4817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68944</v>
      </c>
      <c r="C5" s="120">
        <v>71439</v>
      </c>
      <c r="D5" s="120">
        <v>75805</v>
      </c>
      <c r="E5" s="120">
        <v>79550</v>
      </c>
      <c r="F5" s="120">
        <v>82295</v>
      </c>
      <c r="G5" s="120">
        <v>84301</v>
      </c>
      <c r="H5" s="120">
        <v>85683</v>
      </c>
      <c r="I5" s="120">
        <v>87938</v>
      </c>
      <c r="J5" s="120">
        <v>92350</v>
      </c>
      <c r="K5" s="120">
        <v>97955</v>
      </c>
      <c r="L5" s="120">
        <v>102659</v>
      </c>
      <c r="M5" s="120">
        <v>105455</v>
      </c>
      <c r="N5" s="120">
        <v>110718</v>
      </c>
      <c r="O5" s="120">
        <v>111706</v>
      </c>
      <c r="P5" s="120">
        <v>119560</v>
      </c>
      <c r="Q5" s="120">
        <v>127632</v>
      </c>
      <c r="R5" s="120">
        <v>138558</v>
      </c>
      <c r="S5" s="120">
        <v>150656</v>
      </c>
      <c r="T5" s="120">
        <v>159346</v>
      </c>
      <c r="U5" s="120">
        <v>166792</v>
      </c>
      <c r="V5" s="120">
        <v>174565</v>
      </c>
      <c r="W5" s="120">
        <v>172654</v>
      </c>
      <c r="DA5" s="129" t="s">
        <v>338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206</v>
      </c>
      <c r="B7" s="52">
        <v>68944</v>
      </c>
      <c r="C7" s="52">
        <v>71439</v>
      </c>
      <c r="D7" s="52">
        <v>75805</v>
      </c>
      <c r="E7" s="52">
        <v>79550</v>
      </c>
      <c r="F7" s="52">
        <v>82295</v>
      </c>
      <c r="G7" s="52">
        <v>84301</v>
      </c>
      <c r="H7" s="52">
        <v>85683</v>
      </c>
      <c r="I7" s="52">
        <v>87938</v>
      </c>
      <c r="J7" s="52">
        <v>92350</v>
      </c>
      <c r="K7" s="52">
        <v>97955</v>
      </c>
      <c r="L7" s="52">
        <v>102659</v>
      </c>
      <c r="M7" s="52">
        <v>105455</v>
      </c>
      <c r="N7" s="52">
        <v>110718</v>
      </c>
      <c r="O7" s="52">
        <v>111706</v>
      </c>
      <c r="P7" s="52">
        <v>119560</v>
      </c>
      <c r="Q7" s="52">
        <v>127632</v>
      </c>
      <c r="R7" s="52">
        <v>138558</v>
      </c>
      <c r="S7" s="52">
        <v>150656</v>
      </c>
      <c r="T7" s="52">
        <v>159346</v>
      </c>
      <c r="U7" s="52">
        <v>166792</v>
      </c>
      <c r="V7" s="52">
        <v>174565</v>
      </c>
      <c r="W7" s="52">
        <v>172654</v>
      </c>
      <c r="DA7" s="63" t="s">
        <v>1084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6693</v>
      </c>
      <c r="C9" s="52">
        <v>7064</v>
      </c>
      <c r="D9" s="52">
        <v>7225</v>
      </c>
      <c r="E9" s="52">
        <v>9011</v>
      </c>
      <c r="F9" s="52">
        <v>9753</v>
      </c>
      <c r="G9" s="52">
        <v>10475</v>
      </c>
      <c r="H9" s="52">
        <v>12108</v>
      </c>
      <c r="I9" s="52">
        <v>12628</v>
      </c>
      <c r="J9" s="52">
        <v>13147</v>
      </c>
      <c r="K9" s="52">
        <v>14416</v>
      </c>
      <c r="L9" s="52">
        <v>17853</v>
      </c>
      <c r="M9" s="52">
        <v>22754</v>
      </c>
      <c r="N9" s="52">
        <v>24084</v>
      </c>
      <c r="O9" s="52">
        <v>25245</v>
      </c>
      <c r="P9" s="52">
        <v>26899</v>
      </c>
      <c r="Q9" s="52">
        <v>31367</v>
      </c>
      <c r="R9" s="52">
        <v>35026</v>
      </c>
      <c r="S9" s="52">
        <v>38184</v>
      </c>
      <c r="T9" s="52">
        <v>44678</v>
      </c>
      <c r="U9" s="52">
        <v>48542</v>
      </c>
      <c r="V9" s="52">
        <v>56166</v>
      </c>
      <c r="W9" s="52">
        <v>59164</v>
      </c>
      <c r="DA9" s="63" t="s">
        <v>1085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134</v>
      </c>
      <c r="B11" s="52">
        <v>51999</v>
      </c>
      <c r="C11" s="52">
        <v>55320</v>
      </c>
      <c r="D11" s="52">
        <v>60910</v>
      </c>
      <c r="E11" s="52">
        <v>65786</v>
      </c>
      <c r="F11" s="52">
        <v>69559</v>
      </c>
      <c r="G11" s="52">
        <v>72812</v>
      </c>
      <c r="H11" s="52">
        <v>78234</v>
      </c>
      <c r="I11" s="52">
        <v>80548</v>
      </c>
      <c r="J11" s="52">
        <v>84771</v>
      </c>
      <c r="K11" s="52">
        <v>87907</v>
      </c>
      <c r="L11" s="52">
        <v>89153</v>
      </c>
      <c r="M11" s="52">
        <v>91132</v>
      </c>
      <c r="N11" s="52">
        <v>94096</v>
      </c>
      <c r="O11" s="52">
        <v>95466</v>
      </c>
      <c r="P11" s="52">
        <v>103872</v>
      </c>
      <c r="Q11" s="52">
        <v>103543</v>
      </c>
      <c r="R11" s="52">
        <v>110512</v>
      </c>
      <c r="S11" s="52">
        <v>119933</v>
      </c>
      <c r="T11" s="52">
        <v>128373</v>
      </c>
      <c r="U11" s="52">
        <v>135614</v>
      </c>
      <c r="V11" s="52">
        <v>134996</v>
      </c>
      <c r="W11" s="52">
        <v>132955</v>
      </c>
      <c r="DA11" s="63" t="s">
        <v>1086</v>
      </c>
    </row>
    <row r="12" spans="1:105" ht="12" customHeight="1" x14ac:dyDescent="0.25">
      <c r="A12" s="97" t="s">
        <v>133</v>
      </c>
      <c r="B12" s="52">
        <v>2</v>
      </c>
      <c r="C12" s="52">
        <v>82</v>
      </c>
      <c r="D12" s="52">
        <v>324</v>
      </c>
      <c r="E12" s="52">
        <v>613</v>
      </c>
      <c r="F12" s="52">
        <v>913</v>
      </c>
      <c r="G12" s="52">
        <v>1431</v>
      </c>
      <c r="H12" s="52">
        <v>2102</v>
      </c>
      <c r="I12" s="52">
        <v>3300</v>
      </c>
      <c r="J12" s="52">
        <v>4891</v>
      </c>
      <c r="K12" s="52">
        <v>7575</v>
      </c>
      <c r="L12" s="52">
        <v>11055</v>
      </c>
      <c r="M12" s="52">
        <v>11843</v>
      </c>
      <c r="N12" s="52">
        <v>15163</v>
      </c>
      <c r="O12" s="52">
        <v>14869</v>
      </c>
      <c r="P12" s="52">
        <v>14001</v>
      </c>
      <c r="Q12" s="52">
        <v>20010</v>
      </c>
      <c r="R12" s="52">
        <v>23378</v>
      </c>
      <c r="S12" s="52">
        <v>25964</v>
      </c>
      <c r="T12" s="52">
        <v>26937</v>
      </c>
      <c r="U12" s="52">
        <v>27316</v>
      </c>
      <c r="V12" s="52">
        <v>34852</v>
      </c>
      <c r="W12" s="52">
        <v>34874</v>
      </c>
      <c r="DA12" s="63" t="s">
        <v>1087</v>
      </c>
    </row>
    <row r="13" spans="1:105" ht="12" customHeight="1" x14ac:dyDescent="0.25">
      <c r="A13" s="97" t="s">
        <v>122</v>
      </c>
      <c r="B13" s="52">
        <v>16939</v>
      </c>
      <c r="C13" s="52">
        <v>15937</v>
      </c>
      <c r="D13" s="52">
        <v>14252</v>
      </c>
      <c r="E13" s="52">
        <v>12628</v>
      </c>
      <c r="F13" s="52">
        <v>11134</v>
      </c>
      <c r="G13" s="52">
        <v>9219</v>
      </c>
      <c r="H13" s="52">
        <v>4584</v>
      </c>
      <c r="I13" s="52">
        <v>3466</v>
      </c>
      <c r="J13" s="52">
        <v>2295</v>
      </c>
      <c r="K13" s="52">
        <v>2115</v>
      </c>
      <c r="L13" s="52">
        <v>1989</v>
      </c>
      <c r="M13" s="52">
        <v>1701</v>
      </c>
      <c r="N13" s="52">
        <v>827</v>
      </c>
      <c r="O13" s="52">
        <v>759</v>
      </c>
      <c r="P13" s="52">
        <v>982</v>
      </c>
      <c r="Q13" s="52">
        <v>905</v>
      </c>
      <c r="R13" s="52">
        <v>804</v>
      </c>
      <c r="S13" s="52">
        <v>638</v>
      </c>
      <c r="T13" s="52">
        <v>293</v>
      </c>
      <c r="U13" s="52">
        <v>406</v>
      </c>
      <c r="V13" s="52">
        <v>359</v>
      </c>
      <c r="W13" s="52">
        <v>512</v>
      </c>
      <c r="DA13" s="63" t="s">
        <v>1088</v>
      </c>
    </row>
    <row r="14" spans="1:105" ht="12" customHeight="1" x14ac:dyDescent="0.25">
      <c r="A14" s="97" t="s">
        <v>121</v>
      </c>
      <c r="B14" s="52">
        <v>4</v>
      </c>
      <c r="C14" s="52">
        <v>100</v>
      </c>
      <c r="D14" s="52">
        <v>319</v>
      </c>
      <c r="E14" s="52">
        <v>523</v>
      </c>
      <c r="F14" s="52">
        <v>689</v>
      </c>
      <c r="G14" s="52">
        <v>839</v>
      </c>
      <c r="H14" s="52">
        <v>763</v>
      </c>
      <c r="I14" s="52">
        <v>624</v>
      </c>
      <c r="J14" s="52">
        <v>393</v>
      </c>
      <c r="K14" s="52">
        <v>358</v>
      </c>
      <c r="L14" s="52">
        <v>462</v>
      </c>
      <c r="M14" s="52">
        <v>779</v>
      </c>
      <c r="N14" s="52">
        <v>632</v>
      </c>
      <c r="O14" s="52">
        <v>612</v>
      </c>
      <c r="P14" s="52">
        <v>705</v>
      </c>
      <c r="Q14" s="52">
        <v>3174</v>
      </c>
      <c r="R14" s="52">
        <v>3864</v>
      </c>
      <c r="S14" s="52">
        <v>4121</v>
      </c>
      <c r="T14" s="52">
        <v>3743</v>
      </c>
      <c r="U14" s="52">
        <v>3456</v>
      </c>
      <c r="V14" s="52">
        <v>4358</v>
      </c>
      <c r="W14" s="52">
        <v>4313</v>
      </c>
      <c r="DA14" s="63" t="s">
        <v>1089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175</v>
      </c>
      <c r="B16" s="52">
        <v>38442</v>
      </c>
      <c r="C16" s="52">
        <v>42632</v>
      </c>
      <c r="D16" s="52">
        <v>42395</v>
      </c>
      <c r="E16" s="52">
        <v>42476</v>
      </c>
      <c r="F16" s="52">
        <v>41767</v>
      </c>
      <c r="G16" s="52">
        <v>42534</v>
      </c>
      <c r="H16" s="52">
        <v>44802</v>
      </c>
      <c r="I16" s="52">
        <v>48937</v>
      </c>
      <c r="J16" s="52">
        <v>55022</v>
      </c>
      <c r="K16" s="52">
        <v>59912</v>
      </c>
      <c r="L16" s="52">
        <v>65045</v>
      </c>
      <c r="M16" s="52">
        <v>64297</v>
      </c>
      <c r="N16" s="52">
        <v>65003</v>
      </c>
      <c r="O16" s="52">
        <v>64996</v>
      </c>
      <c r="P16" s="52">
        <v>70302</v>
      </c>
      <c r="Q16" s="52">
        <v>86818</v>
      </c>
      <c r="R16" s="52">
        <v>99885</v>
      </c>
      <c r="S16" s="52">
        <v>112568</v>
      </c>
      <c r="T16" s="52">
        <v>117801</v>
      </c>
      <c r="U16" s="52">
        <v>127536</v>
      </c>
      <c r="V16" s="52">
        <v>149903</v>
      </c>
      <c r="W16" s="52">
        <v>164238</v>
      </c>
      <c r="DA16" s="63" t="s">
        <v>1090</v>
      </c>
    </row>
    <row r="17" spans="1:105" ht="12" customHeight="1" x14ac:dyDescent="0.25">
      <c r="A17" s="109" t="s">
        <v>120</v>
      </c>
      <c r="B17" s="36">
        <v>30502</v>
      </c>
      <c r="C17" s="36">
        <v>28807</v>
      </c>
      <c r="D17" s="36">
        <v>33410</v>
      </c>
      <c r="E17" s="36">
        <v>37074</v>
      </c>
      <c r="F17" s="36">
        <v>40528</v>
      </c>
      <c r="G17" s="36">
        <v>41767</v>
      </c>
      <c r="H17" s="36">
        <v>40881</v>
      </c>
      <c r="I17" s="36">
        <v>39001</v>
      </c>
      <c r="J17" s="36">
        <v>37328</v>
      </c>
      <c r="K17" s="36">
        <v>38043</v>
      </c>
      <c r="L17" s="36">
        <v>37614</v>
      </c>
      <c r="M17" s="36">
        <v>41158</v>
      </c>
      <c r="N17" s="36">
        <v>45715</v>
      </c>
      <c r="O17" s="36">
        <v>46710</v>
      </c>
      <c r="P17" s="36">
        <v>49258</v>
      </c>
      <c r="Q17" s="36">
        <v>40814</v>
      </c>
      <c r="R17" s="36">
        <v>38673</v>
      </c>
      <c r="S17" s="36">
        <v>38088</v>
      </c>
      <c r="T17" s="36">
        <v>41545</v>
      </c>
      <c r="U17" s="36">
        <v>39256</v>
      </c>
      <c r="V17" s="36">
        <v>24662</v>
      </c>
      <c r="W17" s="36">
        <v>8416</v>
      </c>
      <c r="DA17" s="60" t="s">
        <v>1091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1165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206</v>
      </c>
      <c r="B21" s="52"/>
      <c r="C21" s="52">
        <v>5386</v>
      </c>
      <c r="D21" s="52">
        <v>5388</v>
      </c>
      <c r="E21" s="52">
        <v>5403</v>
      </c>
      <c r="F21" s="52">
        <v>5441</v>
      </c>
      <c r="G21" s="52">
        <v>5520</v>
      </c>
      <c r="H21" s="52">
        <v>5650</v>
      </c>
      <c r="I21" s="52">
        <v>5843</v>
      </c>
      <c r="J21" s="52">
        <v>6104</v>
      </c>
      <c r="K21" s="52">
        <v>6452</v>
      </c>
      <c r="L21" s="52">
        <v>6909</v>
      </c>
      <c r="M21" s="52">
        <v>7475</v>
      </c>
      <c r="N21" s="52">
        <v>8172</v>
      </c>
      <c r="O21" s="52">
        <v>7947</v>
      </c>
      <c r="P21" s="52">
        <v>4661</v>
      </c>
      <c r="Q21" s="52">
        <v>5862</v>
      </c>
      <c r="R21" s="52">
        <v>7273</v>
      </c>
      <c r="S21" s="52">
        <v>8883</v>
      </c>
      <c r="T21" s="52">
        <v>9192</v>
      </c>
      <c r="U21" s="52">
        <v>9215</v>
      </c>
      <c r="V21" s="52">
        <v>9383</v>
      </c>
      <c r="W21" s="52">
        <v>9829</v>
      </c>
      <c r="DA21" s="63" t="s">
        <v>1166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1046</v>
      </c>
      <c r="D23" s="52">
        <v>1048</v>
      </c>
      <c r="E23" s="52">
        <v>1066</v>
      </c>
      <c r="F23" s="52">
        <v>1122</v>
      </c>
      <c r="G23" s="52">
        <v>1239</v>
      </c>
      <c r="H23" s="52">
        <v>1432</v>
      </c>
      <c r="I23" s="52">
        <v>1122</v>
      </c>
      <c r="J23" s="52">
        <v>1155</v>
      </c>
      <c r="K23" s="52">
        <v>1776</v>
      </c>
      <c r="L23" s="52">
        <v>1987</v>
      </c>
      <c r="M23" s="52">
        <v>2352</v>
      </c>
      <c r="N23" s="52">
        <v>4104</v>
      </c>
      <c r="O23" s="52">
        <v>3355</v>
      </c>
      <c r="P23" s="52">
        <v>2227</v>
      </c>
      <c r="Q23" s="52">
        <v>1935</v>
      </c>
      <c r="R23" s="52">
        <v>2926</v>
      </c>
      <c r="S23" s="52">
        <v>4523</v>
      </c>
      <c r="T23" s="52">
        <v>5739</v>
      </c>
      <c r="U23" s="52">
        <v>5831</v>
      </c>
      <c r="V23" s="52">
        <v>5221</v>
      </c>
      <c r="W23" s="52">
        <v>5784</v>
      </c>
      <c r="DA23" s="63" t="s">
        <v>1167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134</v>
      </c>
      <c r="B25" s="52"/>
      <c r="C25" s="52">
        <v>4062</v>
      </c>
      <c r="D25" s="52">
        <v>4065</v>
      </c>
      <c r="E25" s="52">
        <v>4076</v>
      </c>
      <c r="F25" s="52">
        <v>4117</v>
      </c>
      <c r="G25" s="52">
        <v>4190</v>
      </c>
      <c r="H25" s="52">
        <v>4319</v>
      </c>
      <c r="I25" s="52">
        <v>5774</v>
      </c>
      <c r="J25" s="52">
        <v>6005</v>
      </c>
      <c r="K25" s="52">
        <v>6348</v>
      </c>
      <c r="L25" s="52">
        <v>6699</v>
      </c>
      <c r="M25" s="52">
        <v>7214</v>
      </c>
      <c r="N25" s="52">
        <v>7878</v>
      </c>
      <c r="O25" s="52">
        <v>7611</v>
      </c>
      <c r="P25" s="52">
        <v>4289</v>
      </c>
      <c r="Q25" s="52">
        <v>5632</v>
      </c>
      <c r="R25" s="52">
        <v>6764</v>
      </c>
      <c r="S25" s="52">
        <v>8106</v>
      </c>
      <c r="T25" s="52">
        <v>8229</v>
      </c>
      <c r="U25" s="52">
        <v>8028</v>
      </c>
      <c r="V25" s="52">
        <v>7977</v>
      </c>
      <c r="W25" s="52">
        <v>8201</v>
      </c>
      <c r="DA25" s="63" t="s">
        <v>1168</v>
      </c>
    </row>
    <row r="26" spans="1:105" ht="12" customHeight="1" x14ac:dyDescent="0.25">
      <c r="A26" s="97" t="s">
        <v>133</v>
      </c>
      <c r="B26" s="52"/>
      <c r="C26" s="52">
        <v>0</v>
      </c>
      <c r="D26" s="52">
        <v>0</v>
      </c>
      <c r="E26" s="52">
        <v>0</v>
      </c>
      <c r="F26" s="52">
        <v>1</v>
      </c>
      <c r="G26" s="52">
        <v>3</v>
      </c>
      <c r="H26" s="52">
        <v>4</v>
      </c>
      <c r="I26" s="52">
        <v>26</v>
      </c>
      <c r="J26" s="52">
        <v>45</v>
      </c>
      <c r="K26" s="52">
        <v>74</v>
      </c>
      <c r="L26" s="52">
        <v>103</v>
      </c>
      <c r="M26" s="52">
        <v>143</v>
      </c>
      <c r="N26" s="52">
        <v>208</v>
      </c>
      <c r="O26" s="52">
        <v>294</v>
      </c>
      <c r="P26" s="52">
        <v>868</v>
      </c>
      <c r="Q26" s="52">
        <v>170</v>
      </c>
      <c r="R26" s="52">
        <v>412</v>
      </c>
      <c r="S26" s="52">
        <v>692</v>
      </c>
      <c r="T26" s="52">
        <v>903</v>
      </c>
      <c r="U26" s="52">
        <v>1129</v>
      </c>
      <c r="V26" s="52">
        <v>1358</v>
      </c>
      <c r="W26" s="52">
        <v>1548</v>
      </c>
      <c r="DA26" s="63" t="s">
        <v>1169</v>
      </c>
    </row>
    <row r="27" spans="1:105" ht="12" customHeight="1" x14ac:dyDescent="0.25">
      <c r="A27" s="97" t="s">
        <v>122</v>
      </c>
      <c r="B27" s="52"/>
      <c r="C27" s="52">
        <v>2647</v>
      </c>
      <c r="D27" s="52">
        <v>2649</v>
      </c>
      <c r="E27" s="52">
        <v>2672</v>
      </c>
      <c r="F27" s="52">
        <v>2723</v>
      </c>
      <c r="G27" s="52">
        <v>2817</v>
      </c>
      <c r="H27" s="52">
        <v>4635</v>
      </c>
      <c r="I27" s="52">
        <v>1118</v>
      </c>
      <c r="J27" s="52">
        <v>1171</v>
      </c>
      <c r="K27" s="52">
        <v>180</v>
      </c>
      <c r="L27" s="52">
        <v>376</v>
      </c>
      <c r="M27" s="52">
        <v>812</v>
      </c>
      <c r="N27" s="52">
        <v>874</v>
      </c>
      <c r="O27" s="52">
        <v>73</v>
      </c>
      <c r="P27" s="52">
        <v>36</v>
      </c>
      <c r="Q27" s="52">
        <v>77</v>
      </c>
      <c r="R27" s="52">
        <v>101</v>
      </c>
      <c r="S27" s="52">
        <v>166</v>
      </c>
      <c r="T27" s="52">
        <v>345</v>
      </c>
      <c r="U27" s="52">
        <v>92</v>
      </c>
      <c r="V27" s="52">
        <v>47</v>
      </c>
      <c r="W27" s="52">
        <v>70</v>
      </c>
      <c r="DA27" s="63" t="s">
        <v>1170</v>
      </c>
    </row>
    <row r="28" spans="1:105" ht="12" customHeight="1" x14ac:dyDescent="0.25">
      <c r="A28" s="97" t="s">
        <v>121</v>
      </c>
      <c r="B28" s="52"/>
      <c r="C28" s="52">
        <v>1</v>
      </c>
      <c r="D28" s="52">
        <v>0</v>
      </c>
      <c r="E28" s="52">
        <v>3</v>
      </c>
      <c r="F28" s="52">
        <v>6</v>
      </c>
      <c r="G28" s="52">
        <v>19</v>
      </c>
      <c r="H28" s="52">
        <v>76</v>
      </c>
      <c r="I28" s="52">
        <v>139</v>
      </c>
      <c r="J28" s="52">
        <v>231</v>
      </c>
      <c r="K28" s="52">
        <v>36</v>
      </c>
      <c r="L28" s="52">
        <v>61</v>
      </c>
      <c r="M28" s="52">
        <v>141</v>
      </c>
      <c r="N28" s="52">
        <v>147</v>
      </c>
      <c r="O28" s="52">
        <v>24</v>
      </c>
      <c r="P28" s="52">
        <v>47</v>
      </c>
      <c r="Q28" s="52">
        <v>37</v>
      </c>
      <c r="R28" s="52">
        <v>87</v>
      </c>
      <c r="S28" s="52">
        <v>162</v>
      </c>
      <c r="T28" s="52">
        <v>379</v>
      </c>
      <c r="U28" s="52">
        <v>287</v>
      </c>
      <c r="V28" s="52">
        <v>396</v>
      </c>
      <c r="W28" s="52">
        <v>609</v>
      </c>
      <c r="DA28" s="63" t="s">
        <v>1171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175</v>
      </c>
      <c r="B30" s="52"/>
      <c r="C30" s="52">
        <v>6007</v>
      </c>
      <c r="D30" s="52">
        <v>6027</v>
      </c>
      <c r="E30" s="52">
        <v>6157</v>
      </c>
      <c r="F30" s="52">
        <v>6473</v>
      </c>
      <c r="G30" s="52">
        <v>7055</v>
      </c>
      <c r="H30" s="52">
        <v>7967</v>
      </c>
      <c r="I30" s="52">
        <v>5695</v>
      </c>
      <c r="J30" s="52">
        <v>6498</v>
      </c>
      <c r="K30" s="52">
        <v>7627</v>
      </c>
      <c r="L30" s="52">
        <v>6825</v>
      </c>
      <c r="M30" s="52">
        <v>7822</v>
      </c>
      <c r="N30" s="52">
        <v>9056</v>
      </c>
      <c r="O30" s="52">
        <v>10223</v>
      </c>
      <c r="P30" s="52">
        <v>8733</v>
      </c>
      <c r="Q30" s="52">
        <v>10639</v>
      </c>
      <c r="R30" s="52">
        <v>11896</v>
      </c>
      <c r="S30" s="52">
        <v>12277</v>
      </c>
      <c r="T30" s="52">
        <v>11785</v>
      </c>
      <c r="U30" s="52">
        <v>11864</v>
      </c>
      <c r="V30" s="52">
        <v>14843</v>
      </c>
      <c r="W30" s="52">
        <v>18335</v>
      </c>
      <c r="DA30" s="63" t="s">
        <v>1172</v>
      </c>
    </row>
    <row r="31" spans="1:105" ht="12" customHeight="1" x14ac:dyDescent="0.25">
      <c r="A31" s="109" t="s">
        <v>120</v>
      </c>
      <c r="B31" s="36"/>
      <c r="C31" s="36">
        <v>4766</v>
      </c>
      <c r="D31" s="36">
        <v>4772</v>
      </c>
      <c r="E31" s="36">
        <v>4826</v>
      </c>
      <c r="F31" s="36">
        <v>5025</v>
      </c>
      <c r="G31" s="36">
        <v>5468</v>
      </c>
      <c r="H31" s="36">
        <v>6251</v>
      </c>
      <c r="I31" s="36">
        <v>4601</v>
      </c>
      <c r="J31" s="36">
        <v>4759</v>
      </c>
      <c r="K31" s="36">
        <v>6576</v>
      </c>
      <c r="L31" s="36">
        <v>8072</v>
      </c>
      <c r="M31" s="36">
        <v>7255</v>
      </c>
      <c r="N31" s="36">
        <v>6509</v>
      </c>
      <c r="O31" s="36">
        <v>5402</v>
      </c>
      <c r="P31" s="36">
        <v>4499</v>
      </c>
      <c r="Q31" s="36">
        <v>10369</v>
      </c>
      <c r="R31" s="36">
        <v>3745</v>
      </c>
      <c r="S31" s="36">
        <v>5900</v>
      </c>
      <c r="T31" s="36">
        <v>8467</v>
      </c>
      <c r="U31" s="36">
        <v>8591</v>
      </c>
      <c r="V31" s="36">
        <v>14870</v>
      </c>
      <c r="W31" s="36">
        <v>18216</v>
      </c>
      <c r="DA31" s="60" t="s">
        <v>1173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1252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206</v>
      </c>
      <c r="B35" s="52"/>
      <c r="C35" s="52">
        <v>7881</v>
      </c>
      <c r="D35" s="52">
        <v>9754</v>
      </c>
      <c r="E35" s="52">
        <v>9148</v>
      </c>
      <c r="F35" s="52">
        <v>8186</v>
      </c>
      <c r="G35" s="52">
        <v>7526</v>
      </c>
      <c r="H35" s="52">
        <v>7032</v>
      </c>
      <c r="I35" s="52">
        <v>8098</v>
      </c>
      <c r="J35" s="52">
        <v>10516</v>
      </c>
      <c r="K35" s="52">
        <v>12057</v>
      </c>
      <c r="L35" s="52">
        <v>11613</v>
      </c>
      <c r="M35" s="52">
        <v>10271</v>
      </c>
      <c r="N35" s="52">
        <v>13435</v>
      </c>
      <c r="O35" s="52">
        <v>8935</v>
      </c>
      <c r="P35" s="52">
        <v>12515</v>
      </c>
      <c r="Q35" s="52">
        <v>13934</v>
      </c>
      <c r="R35" s="52">
        <v>18199</v>
      </c>
      <c r="S35" s="52">
        <v>20981</v>
      </c>
      <c r="T35" s="52">
        <v>17882</v>
      </c>
      <c r="U35" s="52">
        <v>16661</v>
      </c>
      <c r="V35" s="52">
        <v>17156</v>
      </c>
      <c r="W35" s="52">
        <v>7918</v>
      </c>
      <c r="DA35" s="63" t="s">
        <v>1253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1417</v>
      </c>
      <c r="D37" s="52">
        <v>1209</v>
      </c>
      <c r="E37" s="52">
        <v>2852</v>
      </c>
      <c r="F37" s="52">
        <v>1864</v>
      </c>
      <c r="G37" s="52">
        <v>1961</v>
      </c>
      <c r="H37" s="52">
        <v>3065</v>
      </c>
      <c r="I37" s="52">
        <v>1642</v>
      </c>
      <c r="J37" s="52">
        <v>1674</v>
      </c>
      <c r="K37" s="52">
        <v>3045</v>
      </c>
      <c r="L37" s="52">
        <v>5424</v>
      </c>
      <c r="M37" s="52">
        <v>7253</v>
      </c>
      <c r="N37" s="52">
        <v>5434</v>
      </c>
      <c r="O37" s="52">
        <v>4516</v>
      </c>
      <c r="P37" s="52">
        <v>3881</v>
      </c>
      <c r="Q37" s="52">
        <v>6403</v>
      </c>
      <c r="R37" s="52">
        <v>6585</v>
      </c>
      <c r="S37" s="52">
        <v>7681</v>
      </c>
      <c r="T37" s="52">
        <v>12233</v>
      </c>
      <c r="U37" s="52">
        <v>9695</v>
      </c>
      <c r="V37" s="52">
        <v>12845</v>
      </c>
      <c r="W37" s="52">
        <v>8782</v>
      </c>
      <c r="DA37" s="63" t="s">
        <v>1254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134</v>
      </c>
      <c r="B39" s="52"/>
      <c r="C39" s="52">
        <v>7383</v>
      </c>
      <c r="D39" s="52">
        <v>9655</v>
      </c>
      <c r="E39" s="52">
        <v>8952</v>
      </c>
      <c r="F39" s="52">
        <v>7890</v>
      </c>
      <c r="G39" s="52">
        <v>7443</v>
      </c>
      <c r="H39" s="52">
        <v>9741</v>
      </c>
      <c r="I39" s="52">
        <v>8088</v>
      </c>
      <c r="J39" s="52">
        <v>10228</v>
      </c>
      <c r="K39" s="52">
        <v>9484</v>
      </c>
      <c r="L39" s="52">
        <v>7945</v>
      </c>
      <c r="M39" s="52">
        <v>9193</v>
      </c>
      <c r="N39" s="52">
        <v>10842</v>
      </c>
      <c r="O39" s="52">
        <v>8981</v>
      </c>
      <c r="P39" s="52">
        <v>12695</v>
      </c>
      <c r="Q39" s="52">
        <v>5303</v>
      </c>
      <c r="R39" s="52">
        <v>13733</v>
      </c>
      <c r="S39" s="52">
        <v>17527</v>
      </c>
      <c r="T39" s="52">
        <v>16669</v>
      </c>
      <c r="U39" s="52">
        <v>15269</v>
      </c>
      <c r="V39" s="52">
        <v>7359</v>
      </c>
      <c r="W39" s="52">
        <v>6160</v>
      </c>
      <c r="DA39" s="63" t="s">
        <v>1255</v>
      </c>
    </row>
    <row r="40" spans="1:105" ht="12" customHeight="1" x14ac:dyDescent="0.25">
      <c r="A40" s="97" t="s">
        <v>133</v>
      </c>
      <c r="B40" s="52"/>
      <c r="C40" s="52">
        <v>80</v>
      </c>
      <c r="D40" s="52">
        <v>242</v>
      </c>
      <c r="E40" s="52">
        <v>289</v>
      </c>
      <c r="F40" s="52">
        <v>301</v>
      </c>
      <c r="G40" s="52">
        <v>521</v>
      </c>
      <c r="H40" s="52">
        <v>675</v>
      </c>
      <c r="I40" s="52">
        <v>1224</v>
      </c>
      <c r="J40" s="52">
        <v>1636</v>
      </c>
      <c r="K40" s="52">
        <v>2758</v>
      </c>
      <c r="L40" s="52">
        <v>3583</v>
      </c>
      <c r="M40" s="52">
        <v>931</v>
      </c>
      <c r="N40" s="52">
        <v>3528</v>
      </c>
      <c r="O40" s="52">
        <v>0</v>
      </c>
      <c r="P40" s="52">
        <v>0</v>
      </c>
      <c r="Q40" s="52">
        <v>6179</v>
      </c>
      <c r="R40" s="52">
        <v>3780</v>
      </c>
      <c r="S40" s="52">
        <v>3278</v>
      </c>
      <c r="T40" s="52">
        <v>1876</v>
      </c>
      <c r="U40" s="52">
        <v>1508</v>
      </c>
      <c r="V40" s="52">
        <v>8894</v>
      </c>
      <c r="W40" s="52">
        <v>1570</v>
      </c>
      <c r="DA40" s="63" t="s">
        <v>1256</v>
      </c>
    </row>
    <row r="41" spans="1:105" ht="12" customHeight="1" x14ac:dyDescent="0.25">
      <c r="A41" s="97" t="s">
        <v>122</v>
      </c>
      <c r="B41" s="52"/>
      <c r="C41" s="52">
        <v>1645</v>
      </c>
      <c r="D41" s="52">
        <v>964</v>
      </c>
      <c r="E41" s="52">
        <v>1048</v>
      </c>
      <c r="F41" s="52">
        <v>1229</v>
      </c>
      <c r="G41" s="52">
        <v>902</v>
      </c>
      <c r="H41" s="52">
        <v>0</v>
      </c>
      <c r="I41" s="52">
        <v>0</v>
      </c>
      <c r="J41" s="52">
        <v>0</v>
      </c>
      <c r="K41" s="52">
        <v>0</v>
      </c>
      <c r="L41" s="52">
        <v>250</v>
      </c>
      <c r="M41" s="52">
        <v>524</v>
      </c>
      <c r="N41" s="52">
        <v>0</v>
      </c>
      <c r="O41" s="52">
        <v>5</v>
      </c>
      <c r="P41" s="52">
        <v>259</v>
      </c>
      <c r="Q41" s="52">
        <v>0</v>
      </c>
      <c r="R41" s="52">
        <v>0</v>
      </c>
      <c r="S41" s="52">
        <v>0</v>
      </c>
      <c r="T41" s="52">
        <v>0</v>
      </c>
      <c r="U41" s="52">
        <v>205</v>
      </c>
      <c r="V41" s="52">
        <v>0</v>
      </c>
      <c r="W41" s="52">
        <v>223</v>
      </c>
      <c r="DA41" s="63" t="s">
        <v>1257</v>
      </c>
    </row>
    <row r="42" spans="1:105" ht="12" customHeight="1" x14ac:dyDescent="0.25">
      <c r="A42" s="97" t="s">
        <v>121</v>
      </c>
      <c r="B42" s="52"/>
      <c r="C42" s="52">
        <v>97</v>
      </c>
      <c r="D42" s="52">
        <v>219</v>
      </c>
      <c r="E42" s="52">
        <v>207</v>
      </c>
      <c r="F42" s="52">
        <v>172</v>
      </c>
      <c r="G42" s="52">
        <v>169</v>
      </c>
      <c r="H42" s="52">
        <v>0</v>
      </c>
      <c r="I42" s="52">
        <v>0</v>
      </c>
      <c r="J42" s="52">
        <v>0</v>
      </c>
      <c r="K42" s="52">
        <v>1</v>
      </c>
      <c r="L42" s="52">
        <v>165</v>
      </c>
      <c r="M42" s="52">
        <v>458</v>
      </c>
      <c r="N42" s="52">
        <v>0</v>
      </c>
      <c r="O42" s="52">
        <v>4</v>
      </c>
      <c r="P42" s="52">
        <v>140</v>
      </c>
      <c r="Q42" s="52">
        <v>2506</v>
      </c>
      <c r="R42" s="52">
        <v>777</v>
      </c>
      <c r="S42" s="52">
        <v>419</v>
      </c>
      <c r="T42" s="52">
        <v>1</v>
      </c>
      <c r="U42" s="52">
        <v>0</v>
      </c>
      <c r="V42" s="52">
        <v>1298</v>
      </c>
      <c r="W42" s="52">
        <v>564</v>
      </c>
      <c r="DA42" s="63" t="s">
        <v>1258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175</v>
      </c>
      <c r="B44" s="52"/>
      <c r="C44" s="52">
        <v>10197</v>
      </c>
      <c r="D44" s="52">
        <v>5790</v>
      </c>
      <c r="E44" s="52">
        <v>6238</v>
      </c>
      <c r="F44" s="52">
        <v>5764</v>
      </c>
      <c r="G44" s="52">
        <v>7822</v>
      </c>
      <c r="H44" s="52">
        <v>10235</v>
      </c>
      <c r="I44" s="52">
        <v>9830</v>
      </c>
      <c r="J44" s="52">
        <v>12583</v>
      </c>
      <c r="K44" s="52">
        <v>12517</v>
      </c>
      <c r="L44" s="52">
        <v>11958</v>
      </c>
      <c r="M44" s="52">
        <v>7074</v>
      </c>
      <c r="N44" s="52">
        <v>9762</v>
      </c>
      <c r="O44" s="52">
        <v>10216</v>
      </c>
      <c r="P44" s="52">
        <v>14039</v>
      </c>
      <c r="Q44" s="52">
        <v>27155</v>
      </c>
      <c r="R44" s="52">
        <v>24963</v>
      </c>
      <c r="S44" s="52">
        <v>24960</v>
      </c>
      <c r="T44" s="52">
        <v>17018</v>
      </c>
      <c r="U44" s="52">
        <v>21599</v>
      </c>
      <c r="V44" s="52">
        <v>37210</v>
      </c>
      <c r="W44" s="52">
        <v>32670</v>
      </c>
      <c r="DA44" s="63" t="s">
        <v>1259</v>
      </c>
    </row>
    <row r="45" spans="1:105" ht="12" customHeight="1" x14ac:dyDescent="0.25">
      <c r="A45" s="109" t="s">
        <v>120</v>
      </c>
      <c r="B45" s="36"/>
      <c r="C45" s="36">
        <v>3071</v>
      </c>
      <c r="D45" s="36">
        <v>9375</v>
      </c>
      <c r="E45" s="36">
        <v>8490</v>
      </c>
      <c r="F45" s="36">
        <v>8479</v>
      </c>
      <c r="G45" s="36">
        <v>6707</v>
      </c>
      <c r="H45" s="36">
        <v>5365</v>
      </c>
      <c r="I45" s="36">
        <v>2721</v>
      </c>
      <c r="J45" s="36">
        <v>3086</v>
      </c>
      <c r="K45" s="36">
        <v>7291</v>
      </c>
      <c r="L45" s="36">
        <v>7643</v>
      </c>
      <c r="M45" s="36">
        <v>10799</v>
      </c>
      <c r="N45" s="36">
        <v>11066</v>
      </c>
      <c r="O45" s="36">
        <v>6397</v>
      </c>
      <c r="P45" s="36">
        <v>7047</v>
      </c>
      <c r="Q45" s="36">
        <v>1925</v>
      </c>
      <c r="R45" s="36">
        <v>1604</v>
      </c>
      <c r="S45" s="36">
        <v>5315</v>
      </c>
      <c r="T45" s="36">
        <v>11924</v>
      </c>
      <c r="U45" s="36">
        <v>6302</v>
      </c>
      <c r="V45" s="36">
        <v>276</v>
      </c>
      <c r="W45" s="36">
        <v>1970</v>
      </c>
      <c r="DA45" s="60" t="s">
        <v>1260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206</v>
      </c>
      <c r="B49" s="52"/>
      <c r="C49" s="52">
        <v>2970</v>
      </c>
      <c r="D49" s="52">
        <v>3658</v>
      </c>
      <c r="E49" s="52">
        <v>3365</v>
      </c>
      <c r="F49" s="52">
        <v>3093</v>
      </c>
      <c r="G49" s="52">
        <v>2889</v>
      </c>
      <c r="H49" s="52">
        <v>3407</v>
      </c>
      <c r="I49" s="52">
        <v>3007</v>
      </c>
      <c r="J49" s="52">
        <v>4161</v>
      </c>
      <c r="K49" s="52">
        <v>4870</v>
      </c>
      <c r="L49" s="52">
        <v>3370</v>
      </c>
      <c r="M49" s="52">
        <v>3800</v>
      </c>
      <c r="N49" s="52">
        <v>6632</v>
      </c>
      <c r="O49" s="52">
        <v>3413</v>
      </c>
      <c r="P49" s="52">
        <v>9511</v>
      </c>
      <c r="Q49" s="52">
        <v>7938</v>
      </c>
      <c r="R49" s="52">
        <v>10926</v>
      </c>
      <c r="S49" s="52">
        <v>10788</v>
      </c>
      <c r="T49" s="52">
        <v>9284</v>
      </c>
      <c r="U49" s="52">
        <v>7481</v>
      </c>
      <c r="V49" s="52">
        <v>9131</v>
      </c>
      <c r="W49" s="52">
        <v>3317</v>
      </c>
      <c r="DA49" s="63" t="s">
        <v>1340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214</v>
      </c>
      <c r="D51" s="52">
        <v>15</v>
      </c>
      <c r="E51" s="52">
        <v>870</v>
      </c>
      <c r="F51" s="52">
        <v>13</v>
      </c>
      <c r="G51" s="52">
        <v>73</v>
      </c>
      <c r="H51" s="52">
        <v>860</v>
      </c>
      <c r="I51" s="52">
        <v>408</v>
      </c>
      <c r="J51" s="52">
        <v>469</v>
      </c>
      <c r="K51" s="52">
        <v>651</v>
      </c>
      <c r="L51" s="52">
        <v>2003</v>
      </c>
      <c r="M51" s="52">
        <v>1809</v>
      </c>
      <c r="N51" s="52">
        <v>1347</v>
      </c>
      <c r="O51" s="52">
        <v>651</v>
      </c>
      <c r="P51" s="52">
        <v>1125</v>
      </c>
      <c r="Q51" s="52">
        <v>2351</v>
      </c>
      <c r="R51" s="52">
        <v>1683</v>
      </c>
      <c r="S51" s="52">
        <v>1263</v>
      </c>
      <c r="T51" s="52">
        <v>2315</v>
      </c>
      <c r="U51" s="52">
        <v>1047</v>
      </c>
      <c r="V51" s="52">
        <v>3295</v>
      </c>
      <c r="W51" s="52">
        <v>961</v>
      </c>
      <c r="DA51" s="63" t="s">
        <v>1341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134</v>
      </c>
      <c r="B53" s="52"/>
      <c r="C53" s="52">
        <v>2288</v>
      </c>
      <c r="D53" s="52">
        <v>3135</v>
      </c>
      <c r="E53" s="52">
        <v>2812</v>
      </c>
      <c r="F53" s="52">
        <v>2469</v>
      </c>
      <c r="G53" s="52">
        <v>2316</v>
      </c>
      <c r="H53" s="52">
        <v>3186</v>
      </c>
      <c r="I53" s="52">
        <v>2612</v>
      </c>
      <c r="J53" s="52">
        <v>3588</v>
      </c>
      <c r="K53" s="52">
        <v>3773</v>
      </c>
      <c r="L53" s="52">
        <v>2239</v>
      </c>
      <c r="M53" s="52">
        <v>3121</v>
      </c>
      <c r="N53" s="52">
        <v>5003</v>
      </c>
      <c r="O53" s="52">
        <v>3409</v>
      </c>
      <c r="P53" s="52">
        <v>9207</v>
      </c>
      <c r="Q53" s="52">
        <v>3009</v>
      </c>
      <c r="R53" s="52">
        <v>8202</v>
      </c>
      <c r="S53" s="52">
        <v>8906</v>
      </c>
      <c r="T53" s="52">
        <v>8342</v>
      </c>
      <c r="U53" s="52">
        <v>6723</v>
      </c>
      <c r="V53" s="52">
        <v>3827</v>
      </c>
      <c r="W53" s="52">
        <v>2378</v>
      </c>
      <c r="DA53" s="63" t="s">
        <v>1342</v>
      </c>
    </row>
    <row r="54" spans="1:105" ht="12" customHeight="1" x14ac:dyDescent="0.25">
      <c r="A54" s="108" t="s">
        <v>133</v>
      </c>
      <c r="B54" s="52"/>
      <c r="C54" s="52">
        <v>25</v>
      </c>
      <c r="D54" s="52">
        <v>79</v>
      </c>
      <c r="E54" s="52">
        <v>91</v>
      </c>
      <c r="F54" s="52">
        <v>95</v>
      </c>
      <c r="G54" s="52">
        <v>162</v>
      </c>
      <c r="H54" s="52">
        <v>221</v>
      </c>
      <c r="I54" s="52">
        <v>395</v>
      </c>
      <c r="J54" s="52">
        <v>573</v>
      </c>
      <c r="K54" s="52">
        <v>1097</v>
      </c>
      <c r="L54" s="52">
        <v>1010</v>
      </c>
      <c r="M54" s="52">
        <v>316</v>
      </c>
      <c r="N54" s="52">
        <v>1629</v>
      </c>
      <c r="O54" s="52">
        <v>0</v>
      </c>
      <c r="P54" s="52">
        <v>0</v>
      </c>
      <c r="Q54" s="52">
        <v>3501</v>
      </c>
      <c r="R54" s="52">
        <v>2259</v>
      </c>
      <c r="S54" s="52">
        <v>1666</v>
      </c>
      <c r="T54" s="52">
        <v>941</v>
      </c>
      <c r="U54" s="52">
        <v>666</v>
      </c>
      <c r="V54" s="52">
        <v>4613</v>
      </c>
      <c r="W54" s="52">
        <v>610</v>
      </c>
      <c r="DA54" s="63" t="s">
        <v>1343</v>
      </c>
    </row>
    <row r="55" spans="1:105" ht="12" customHeight="1" x14ac:dyDescent="0.25">
      <c r="A55" s="108" t="s">
        <v>122</v>
      </c>
      <c r="B55" s="52"/>
      <c r="C55" s="52">
        <v>620</v>
      </c>
      <c r="D55" s="52">
        <v>362</v>
      </c>
      <c r="E55" s="52">
        <v>386</v>
      </c>
      <c r="F55" s="52">
        <v>464</v>
      </c>
      <c r="G55" s="52">
        <v>346</v>
      </c>
      <c r="H55" s="52">
        <v>0</v>
      </c>
      <c r="I55" s="52">
        <v>0</v>
      </c>
      <c r="J55" s="52">
        <v>0</v>
      </c>
      <c r="K55" s="52">
        <v>0</v>
      </c>
      <c r="L55" s="52">
        <v>73</v>
      </c>
      <c r="M55" s="52">
        <v>193</v>
      </c>
      <c r="N55" s="52">
        <v>0</v>
      </c>
      <c r="O55" s="52">
        <v>2</v>
      </c>
      <c r="P55" s="52">
        <v>196</v>
      </c>
      <c r="Q55" s="52">
        <v>0</v>
      </c>
      <c r="R55" s="52">
        <v>0</v>
      </c>
      <c r="S55" s="52">
        <v>0</v>
      </c>
      <c r="T55" s="52">
        <v>0</v>
      </c>
      <c r="U55" s="52">
        <v>92</v>
      </c>
      <c r="V55" s="52">
        <v>0</v>
      </c>
      <c r="W55" s="52">
        <v>93</v>
      </c>
      <c r="DA55" s="63" t="s">
        <v>1344</v>
      </c>
    </row>
    <row r="56" spans="1:105" ht="12" customHeight="1" x14ac:dyDescent="0.25">
      <c r="A56" s="108" t="s">
        <v>121</v>
      </c>
      <c r="B56" s="52"/>
      <c r="C56" s="52">
        <v>37</v>
      </c>
      <c r="D56" s="52">
        <v>82</v>
      </c>
      <c r="E56" s="52">
        <v>76</v>
      </c>
      <c r="F56" s="52">
        <v>65</v>
      </c>
      <c r="G56" s="52">
        <v>65</v>
      </c>
      <c r="H56" s="52">
        <v>0</v>
      </c>
      <c r="I56" s="52">
        <v>0</v>
      </c>
      <c r="J56" s="52">
        <v>0</v>
      </c>
      <c r="K56" s="52">
        <v>0</v>
      </c>
      <c r="L56" s="52">
        <v>48</v>
      </c>
      <c r="M56" s="52">
        <v>170</v>
      </c>
      <c r="N56" s="52">
        <v>0</v>
      </c>
      <c r="O56" s="52">
        <v>2</v>
      </c>
      <c r="P56" s="52">
        <v>108</v>
      </c>
      <c r="Q56" s="52">
        <v>1428</v>
      </c>
      <c r="R56" s="52">
        <v>465</v>
      </c>
      <c r="S56" s="52">
        <v>216</v>
      </c>
      <c r="T56" s="52">
        <v>1</v>
      </c>
      <c r="U56" s="52">
        <v>0</v>
      </c>
      <c r="V56" s="52">
        <v>691</v>
      </c>
      <c r="W56" s="52">
        <v>236</v>
      </c>
      <c r="DA56" s="63" t="s">
        <v>1345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175</v>
      </c>
      <c r="B58" s="52"/>
      <c r="C58" s="52">
        <v>1813</v>
      </c>
      <c r="D58" s="52">
        <v>478</v>
      </c>
      <c r="E58" s="52">
        <v>668</v>
      </c>
      <c r="F58" s="52">
        <v>645</v>
      </c>
      <c r="G58" s="52">
        <v>934</v>
      </c>
      <c r="H58" s="52">
        <v>1520</v>
      </c>
      <c r="I58" s="52">
        <v>2052</v>
      </c>
      <c r="J58" s="52">
        <v>3070</v>
      </c>
      <c r="K58" s="52">
        <v>2569</v>
      </c>
      <c r="L58" s="52">
        <v>1714</v>
      </c>
      <c r="M58" s="52">
        <v>1103</v>
      </c>
      <c r="N58" s="52">
        <v>2424</v>
      </c>
      <c r="O58" s="52">
        <v>1700</v>
      </c>
      <c r="P58" s="52">
        <v>5270</v>
      </c>
      <c r="Q58" s="52">
        <v>7195</v>
      </c>
      <c r="R58" s="52">
        <v>10005</v>
      </c>
      <c r="S58" s="52">
        <v>8200</v>
      </c>
      <c r="T58" s="52">
        <v>4473</v>
      </c>
      <c r="U58" s="52">
        <v>5231</v>
      </c>
      <c r="V58" s="52">
        <v>9029</v>
      </c>
      <c r="W58" s="52">
        <v>2947</v>
      </c>
      <c r="DA58" s="63" t="s">
        <v>1346</v>
      </c>
    </row>
    <row r="59" spans="1:105" ht="12" customHeight="1" x14ac:dyDescent="0.25">
      <c r="A59" s="115" t="s">
        <v>120</v>
      </c>
      <c r="B59" s="36"/>
      <c r="C59" s="36">
        <v>1157</v>
      </c>
      <c r="D59" s="36">
        <v>3180</v>
      </c>
      <c r="E59" s="36">
        <v>2697</v>
      </c>
      <c r="F59" s="36">
        <v>2448</v>
      </c>
      <c r="G59" s="36">
        <v>1955</v>
      </c>
      <c r="H59" s="36">
        <v>1887</v>
      </c>
      <c r="I59" s="36">
        <v>955</v>
      </c>
      <c r="J59" s="36">
        <v>1091</v>
      </c>
      <c r="K59" s="36">
        <v>2301</v>
      </c>
      <c r="L59" s="36">
        <v>1656</v>
      </c>
      <c r="M59" s="36">
        <v>2697</v>
      </c>
      <c r="N59" s="36">
        <v>4208</v>
      </c>
      <c r="O59" s="36">
        <v>1713</v>
      </c>
      <c r="P59" s="36">
        <v>4241</v>
      </c>
      <c r="Q59" s="36">
        <v>743</v>
      </c>
      <c r="R59" s="36">
        <v>921</v>
      </c>
      <c r="S59" s="36">
        <v>2588</v>
      </c>
      <c r="T59" s="36">
        <v>4811</v>
      </c>
      <c r="U59" s="36">
        <v>2250</v>
      </c>
      <c r="V59" s="36">
        <v>102</v>
      </c>
      <c r="W59" s="36">
        <v>370</v>
      </c>
      <c r="DA59" s="60" t="s">
        <v>1347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1426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206</v>
      </c>
      <c r="B63" s="52"/>
      <c r="C63" s="52">
        <v>4911</v>
      </c>
      <c r="D63" s="52">
        <v>6096</v>
      </c>
      <c r="E63" s="52">
        <v>5783</v>
      </c>
      <c r="F63" s="52">
        <v>5093</v>
      </c>
      <c r="G63" s="52">
        <v>4637</v>
      </c>
      <c r="H63" s="52">
        <v>3625</v>
      </c>
      <c r="I63" s="52">
        <v>5091</v>
      </c>
      <c r="J63" s="52">
        <v>6355</v>
      </c>
      <c r="K63" s="52">
        <v>7187</v>
      </c>
      <c r="L63" s="52">
        <v>8243</v>
      </c>
      <c r="M63" s="52">
        <v>6471</v>
      </c>
      <c r="N63" s="52">
        <v>6803</v>
      </c>
      <c r="O63" s="52">
        <v>5522</v>
      </c>
      <c r="P63" s="52">
        <v>3004</v>
      </c>
      <c r="Q63" s="52">
        <v>5996</v>
      </c>
      <c r="R63" s="52">
        <v>7273</v>
      </c>
      <c r="S63" s="52">
        <v>10193</v>
      </c>
      <c r="T63" s="52">
        <v>8598</v>
      </c>
      <c r="U63" s="52">
        <v>9180</v>
      </c>
      <c r="V63" s="52">
        <v>8025</v>
      </c>
      <c r="W63" s="52">
        <v>4601</v>
      </c>
      <c r="DA63" s="63" t="s">
        <v>1427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1203</v>
      </c>
      <c r="D65" s="52">
        <v>1194</v>
      </c>
      <c r="E65" s="52">
        <v>1982</v>
      </c>
      <c r="F65" s="52">
        <v>1851</v>
      </c>
      <c r="G65" s="52">
        <v>1888</v>
      </c>
      <c r="H65" s="52">
        <v>2205</v>
      </c>
      <c r="I65" s="52">
        <v>1234</v>
      </c>
      <c r="J65" s="52">
        <v>1205</v>
      </c>
      <c r="K65" s="52">
        <v>2394</v>
      </c>
      <c r="L65" s="52">
        <v>3421</v>
      </c>
      <c r="M65" s="52">
        <v>5444</v>
      </c>
      <c r="N65" s="52">
        <v>4087</v>
      </c>
      <c r="O65" s="52">
        <v>3865</v>
      </c>
      <c r="P65" s="52">
        <v>2756</v>
      </c>
      <c r="Q65" s="52">
        <v>4052</v>
      </c>
      <c r="R65" s="52">
        <v>4902</v>
      </c>
      <c r="S65" s="52">
        <v>6418</v>
      </c>
      <c r="T65" s="52">
        <v>9918</v>
      </c>
      <c r="U65" s="52">
        <v>8648</v>
      </c>
      <c r="V65" s="52">
        <v>9550</v>
      </c>
      <c r="W65" s="52">
        <v>7821</v>
      </c>
      <c r="DA65" s="63" t="s">
        <v>1428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134</v>
      </c>
      <c r="B67" s="52"/>
      <c r="C67" s="52">
        <f t="shared" ref="C67:Q67" si="0">C39-C53</f>
        <v>5095</v>
      </c>
      <c r="D67" s="52">
        <f t="shared" si="0"/>
        <v>6520</v>
      </c>
      <c r="E67" s="52">
        <f t="shared" si="0"/>
        <v>6140</v>
      </c>
      <c r="F67" s="52">
        <f t="shared" si="0"/>
        <v>5421</v>
      </c>
      <c r="G67" s="52">
        <f t="shared" si="0"/>
        <v>5127</v>
      </c>
      <c r="H67" s="52">
        <f t="shared" si="0"/>
        <v>6555</v>
      </c>
      <c r="I67" s="52">
        <f t="shared" si="0"/>
        <v>5476</v>
      </c>
      <c r="J67" s="52">
        <f t="shared" si="0"/>
        <v>6640</v>
      </c>
      <c r="K67" s="52">
        <f t="shared" si="0"/>
        <v>5711</v>
      </c>
      <c r="L67" s="52">
        <f t="shared" si="0"/>
        <v>5706</v>
      </c>
      <c r="M67" s="52">
        <f t="shared" si="0"/>
        <v>6072</v>
      </c>
      <c r="N67" s="52">
        <f t="shared" si="0"/>
        <v>5839</v>
      </c>
      <c r="O67" s="52">
        <f t="shared" si="0"/>
        <v>5572</v>
      </c>
      <c r="P67" s="52">
        <f t="shared" si="0"/>
        <v>3488</v>
      </c>
      <c r="Q67" s="52">
        <f t="shared" si="0"/>
        <v>2294</v>
      </c>
      <c r="R67" s="52">
        <f t="shared" ref="R67:V67" si="1">R39-R53</f>
        <v>5531</v>
      </c>
      <c r="S67" s="52">
        <f t="shared" si="1"/>
        <v>8621</v>
      </c>
      <c r="T67" s="52">
        <f t="shared" si="1"/>
        <v>8327</v>
      </c>
      <c r="U67" s="52">
        <f t="shared" si="1"/>
        <v>8546</v>
      </c>
      <c r="V67" s="52">
        <f t="shared" si="1"/>
        <v>3532</v>
      </c>
      <c r="W67" s="52">
        <f t="shared" ref="W67" si="2">W39-W53</f>
        <v>3782</v>
      </c>
      <c r="DA67" s="63" t="s">
        <v>1429</v>
      </c>
    </row>
    <row r="68" spans="1:105" ht="12" customHeight="1" x14ac:dyDescent="0.25">
      <c r="A68" s="108" t="s">
        <v>133</v>
      </c>
      <c r="B68" s="52"/>
      <c r="C68" s="52">
        <f t="shared" ref="C68:Q68" si="3">C40-C54</f>
        <v>55</v>
      </c>
      <c r="D68" s="52">
        <f t="shared" si="3"/>
        <v>163</v>
      </c>
      <c r="E68" s="52">
        <f t="shared" si="3"/>
        <v>198</v>
      </c>
      <c r="F68" s="52">
        <f t="shared" si="3"/>
        <v>206</v>
      </c>
      <c r="G68" s="52">
        <f t="shared" si="3"/>
        <v>359</v>
      </c>
      <c r="H68" s="52">
        <f t="shared" si="3"/>
        <v>454</v>
      </c>
      <c r="I68" s="52">
        <f t="shared" si="3"/>
        <v>829</v>
      </c>
      <c r="J68" s="52">
        <f t="shared" si="3"/>
        <v>1063</v>
      </c>
      <c r="K68" s="52">
        <f t="shared" si="3"/>
        <v>1661</v>
      </c>
      <c r="L68" s="52">
        <f t="shared" si="3"/>
        <v>2573</v>
      </c>
      <c r="M68" s="52">
        <f t="shared" si="3"/>
        <v>615</v>
      </c>
      <c r="N68" s="52">
        <f t="shared" si="3"/>
        <v>1899</v>
      </c>
      <c r="O68" s="52">
        <f t="shared" si="3"/>
        <v>0</v>
      </c>
      <c r="P68" s="52">
        <f t="shared" si="3"/>
        <v>0</v>
      </c>
      <c r="Q68" s="52">
        <f t="shared" si="3"/>
        <v>2678</v>
      </c>
      <c r="R68" s="52">
        <f t="shared" ref="R68:V68" si="4">R40-R54</f>
        <v>1521</v>
      </c>
      <c r="S68" s="52">
        <f t="shared" si="4"/>
        <v>1612</v>
      </c>
      <c r="T68" s="52">
        <f t="shared" si="4"/>
        <v>935</v>
      </c>
      <c r="U68" s="52">
        <f t="shared" si="4"/>
        <v>842</v>
      </c>
      <c r="V68" s="52">
        <f t="shared" si="4"/>
        <v>4281</v>
      </c>
      <c r="W68" s="52">
        <f t="shared" ref="W68" si="5">W40-W54</f>
        <v>960</v>
      </c>
      <c r="DA68" s="63" t="s">
        <v>1430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1025</v>
      </c>
      <c r="D69" s="52">
        <f t="shared" si="6"/>
        <v>602</v>
      </c>
      <c r="E69" s="52">
        <f t="shared" si="6"/>
        <v>662</v>
      </c>
      <c r="F69" s="52">
        <f t="shared" si="6"/>
        <v>765</v>
      </c>
      <c r="G69" s="52">
        <f t="shared" si="6"/>
        <v>556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177</v>
      </c>
      <c r="M69" s="52">
        <f t="shared" si="6"/>
        <v>331</v>
      </c>
      <c r="N69" s="52">
        <f t="shared" si="6"/>
        <v>0</v>
      </c>
      <c r="O69" s="52">
        <f t="shared" si="6"/>
        <v>3</v>
      </c>
      <c r="P69" s="52">
        <f t="shared" si="6"/>
        <v>63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113</v>
      </c>
      <c r="V69" s="52">
        <f t="shared" si="7"/>
        <v>0</v>
      </c>
      <c r="W69" s="52">
        <f t="shared" ref="W69" si="8">W41-W55</f>
        <v>130</v>
      </c>
      <c r="DA69" s="63" t="s">
        <v>1431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60</v>
      </c>
      <c r="D70" s="52">
        <f t="shared" si="9"/>
        <v>137</v>
      </c>
      <c r="E70" s="52">
        <f t="shared" si="9"/>
        <v>131</v>
      </c>
      <c r="F70" s="52">
        <f t="shared" si="9"/>
        <v>107</v>
      </c>
      <c r="G70" s="52">
        <f t="shared" si="9"/>
        <v>104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1</v>
      </c>
      <c r="L70" s="52">
        <f t="shared" si="9"/>
        <v>117</v>
      </c>
      <c r="M70" s="52">
        <f t="shared" si="9"/>
        <v>288</v>
      </c>
      <c r="N70" s="52">
        <f t="shared" si="9"/>
        <v>0</v>
      </c>
      <c r="O70" s="52">
        <f t="shared" si="9"/>
        <v>2</v>
      </c>
      <c r="P70" s="52">
        <f t="shared" si="9"/>
        <v>32</v>
      </c>
      <c r="Q70" s="52">
        <f t="shared" si="9"/>
        <v>1078</v>
      </c>
      <c r="R70" s="52">
        <f t="shared" ref="R70:V70" si="10">R42-R56</f>
        <v>312</v>
      </c>
      <c r="S70" s="52">
        <f t="shared" si="10"/>
        <v>203</v>
      </c>
      <c r="T70" s="52">
        <f t="shared" si="10"/>
        <v>0</v>
      </c>
      <c r="U70" s="52">
        <f t="shared" si="10"/>
        <v>0</v>
      </c>
      <c r="V70" s="52">
        <f t="shared" si="10"/>
        <v>607</v>
      </c>
      <c r="W70" s="52">
        <f t="shared" ref="W70" si="11">W42-W56</f>
        <v>328</v>
      </c>
      <c r="DA70" s="63" t="s">
        <v>1432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175</v>
      </c>
      <c r="B72" s="52"/>
      <c r="C72" s="52">
        <v>8384</v>
      </c>
      <c r="D72" s="52">
        <v>5312</v>
      </c>
      <c r="E72" s="52">
        <v>5570</v>
      </c>
      <c r="F72" s="52">
        <v>5119</v>
      </c>
      <c r="G72" s="52">
        <v>6888</v>
      </c>
      <c r="H72" s="52">
        <v>8715</v>
      </c>
      <c r="I72" s="52">
        <v>7778</v>
      </c>
      <c r="J72" s="52">
        <v>9513</v>
      </c>
      <c r="K72" s="52">
        <v>9948</v>
      </c>
      <c r="L72" s="52">
        <v>10244</v>
      </c>
      <c r="M72" s="52">
        <v>5971</v>
      </c>
      <c r="N72" s="52">
        <v>7338</v>
      </c>
      <c r="O72" s="52">
        <v>8516</v>
      </c>
      <c r="P72" s="52">
        <v>8769</v>
      </c>
      <c r="Q72" s="52">
        <v>19960</v>
      </c>
      <c r="R72" s="52">
        <v>14958</v>
      </c>
      <c r="S72" s="52">
        <v>16760</v>
      </c>
      <c r="T72" s="52">
        <v>12545</v>
      </c>
      <c r="U72" s="52">
        <v>16368</v>
      </c>
      <c r="V72" s="52">
        <v>28181</v>
      </c>
      <c r="W72" s="52">
        <v>29723</v>
      </c>
      <c r="DA72" s="63" t="s">
        <v>1433</v>
      </c>
    </row>
    <row r="73" spans="1:105" ht="12" customHeight="1" x14ac:dyDescent="0.25">
      <c r="A73" s="115" t="s">
        <v>120</v>
      </c>
      <c r="B73" s="36"/>
      <c r="C73" s="36">
        <v>1914</v>
      </c>
      <c r="D73" s="36">
        <v>6195</v>
      </c>
      <c r="E73" s="36">
        <v>5793</v>
      </c>
      <c r="F73" s="36">
        <v>6031</v>
      </c>
      <c r="G73" s="36">
        <v>4752</v>
      </c>
      <c r="H73" s="36">
        <v>3478</v>
      </c>
      <c r="I73" s="36">
        <v>1766</v>
      </c>
      <c r="J73" s="36">
        <v>1995</v>
      </c>
      <c r="K73" s="36">
        <v>4990</v>
      </c>
      <c r="L73" s="36">
        <v>5987</v>
      </c>
      <c r="M73" s="36">
        <v>8102</v>
      </c>
      <c r="N73" s="36">
        <v>6858</v>
      </c>
      <c r="O73" s="36">
        <v>4684</v>
      </c>
      <c r="P73" s="36">
        <v>2806</v>
      </c>
      <c r="Q73" s="36">
        <v>1182</v>
      </c>
      <c r="R73" s="36">
        <v>683</v>
      </c>
      <c r="S73" s="36">
        <v>2727</v>
      </c>
      <c r="T73" s="36">
        <v>7113</v>
      </c>
      <c r="U73" s="36">
        <v>4052</v>
      </c>
      <c r="V73" s="36">
        <v>174</v>
      </c>
      <c r="W73" s="36">
        <v>1600</v>
      </c>
      <c r="DA73" s="60" t="s">
        <v>1434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1513</v>
      </c>
    </row>
    <row r="78" spans="1:105" ht="12.95" customHeight="1" x14ac:dyDescent="0.25">
      <c r="A78" s="127" t="s">
        <v>57</v>
      </c>
      <c r="B78" s="128">
        <f>RES_hhdet_numvin!B63</f>
        <v>0</v>
      </c>
      <c r="C78" s="128">
        <f>RES_hhdet_numvin!C63</f>
        <v>0</v>
      </c>
      <c r="D78" s="128">
        <f>RES_hhdet_numvin!D63</f>
        <v>0</v>
      </c>
      <c r="E78" s="128">
        <f>RES_hhdet_numvin!E63</f>
        <v>0</v>
      </c>
      <c r="F78" s="128">
        <f>RES_hhdet_numvin!F63</f>
        <v>0</v>
      </c>
      <c r="G78" s="128">
        <f>RES_hhdet_numvin!G63</f>
        <v>0</v>
      </c>
      <c r="H78" s="128">
        <f>RES_hhdet_numvin!H63</f>
        <v>0</v>
      </c>
      <c r="I78" s="128">
        <f>RES_hhdet_numvin!I63</f>
        <v>0</v>
      </c>
      <c r="J78" s="128">
        <f>RES_hhdet_numvin!J63</f>
        <v>0</v>
      </c>
      <c r="K78" s="128">
        <f>RES_hhdet_numvin!K63</f>
        <v>0</v>
      </c>
      <c r="L78" s="128">
        <f>RES_hhdet_numvin!L63</f>
        <v>0</v>
      </c>
      <c r="M78" s="128">
        <f>RES_hhdet_numvin!M63</f>
        <v>0</v>
      </c>
      <c r="N78" s="128">
        <f>RES_hhdet_numvin!N63</f>
        <v>0</v>
      </c>
      <c r="O78" s="128">
        <f>RES_hhdet_numvin!O63</f>
        <v>0</v>
      </c>
      <c r="P78" s="128">
        <f>RES_hhdet_numvin!P63</f>
        <v>0</v>
      </c>
      <c r="Q78" s="128">
        <f>RES_hhdet_numvin!Q63</f>
        <v>0</v>
      </c>
      <c r="R78" s="128">
        <f>RES_hhdet_numvin!R63</f>
        <v>0</v>
      </c>
      <c r="S78" s="128">
        <f>RES_hhdet_numvin!S63</f>
        <v>0</v>
      </c>
      <c r="T78" s="128">
        <f>RES_hhdet_numvin!T63</f>
        <v>0</v>
      </c>
      <c r="U78" s="128">
        <f>RES_hhdet_numvin!U63</f>
        <v>0</v>
      </c>
      <c r="V78" s="128">
        <f>RES_hhdet_numvin!V63</f>
        <v>0</v>
      </c>
      <c r="W78" s="128">
        <f>RES_hhdet_numvin!W63</f>
        <v>0</v>
      </c>
      <c r="DA78" s="133"/>
    </row>
    <row r="79" spans="1:105" ht="12" customHeight="1" x14ac:dyDescent="0.25">
      <c r="A79" s="97" t="s">
        <v>206</v>
      </c>
      <c r="B79" s="52">
        <f>RES_hhdet_numvin!B64</f>
        <v>0</v>
      </c>
      <c r="C79" s="52">
        <f>RES_hhdet_numvin!C64</f>
        <v>0</v>
      </c>
      <c r="D79" s="52">
        <f>RES_hhdet_numvin!D64</f>
        <v>0</v>
      </c>
      <c r="E79" s="52">
        <f>RES_hhdet_numvin!E64</f>
        <v>0</v>
      </c>
      <c r="F79" s="52">
        <f>RES_hhdet_numvin!F64</f>
        <v>0</v>
      </c>
      <c r="G79" s="52">
        <f>RES_hhdet_numvin!G64</f>
        <v>0</v>
      </c>
      <c r="H79" s="52">
        <f>RES_hhdet_numvin!H64</f>
        <v>1238</v>
      </c>
      <c r="I79" s="52">
        <f>RES_hhdet_numvin!I64</f>
        <v>2673</v>
      </c>
      <c r="J79" s="52">
        <f>RES_hhdet_numvin!J64</f>
        <v>4875</v>
      </c>
      <c r="K79" s="52">
        <f>RES_hhdet_numvin!K64</f>
        <v>6970</v>
      </c>
      <c r="L79" s="52">
        <f>RES_hhdet_numvin!L64</f>
        <v>7841</v>
      </c>
      <c r="M79" s="52">
        <f>RES_hhdet_numvin!M64</f>
        <v>7763</v>
      </c>
      <c r="N79" s="52">
        <f>RES_hhdet_numvin!N64</f>
        <v>11045</v>
      </c>
      <c r="O79" s="52">
        <f>RES_hhdet_numvin!O64</f>
        <v>7820</v>
      </c>
      <c r="P79" s="52">
        <f>RES_hhdet_numvin!P64</f>
        <v>11467</v>
      </c>
      <c r="Q79" s="52">
        <f>RES_hhdet_numvin!Q64</f>
        <v>13199</v>
      </c>
      <c r="R79" s="52">
        <f>RES_hhdet_numvin!R64</f>
        <v>17643</v>
      </c>
      <c r="S79" s="52">
        <f>RES_hhdet_numvin!S64</f>
        <v>20654</v>
      </c>
      <c r="T79" s="52">
        <f>RES_hhdet_numvin!T64</f>
        <v>17766</v>
      </c>
      <c r="U79" s="52">
        <f>RES_hhdet_numvin!U64</f>
        <v>16629</v>
      </c>
      <c r="V79" s="52">
        <f>RES_hhdet_numvin!V64</f>
        <v>17153</v>
      </c>
      <c r="W79" s="52">
        <f>RES_hhdet_numvin!W64</f>
        <v>7918</v>
      </c>
      <c r="DA79" s="63" t="s">
        <v>1514</v>
      </c>
    </row>
    <row r="80" spans="1:105" ht="12" hidden="1" customHeight="1" x14ac:dyDescent="0.25">
      <c r="A80" s="97" t="s">
        <v>53</v>
      </c>
      <c r="B80" s="138">
        <f>RES_hhdet_numvin!B65</f>
        <v>0</v>
      </c>
      <c r="C80" s="138">
        <f>RES_hhdet_numvin!C65</f>
        <v>0</v>
      </c>
      <c r="D80" s="138">
        <f>RES_hhdet_numvin!D65</f>
        <v>0</v>
      </c>
      <c r="E80" s="138">
        <f>RES_hhdet_numvin!E65</f>
        <v>0</v>
      </c>
      <c r="F80" s="138">
        <f>RES_hhdet_numvin!F65</f>
        <v>0</v>
      </c>
      <c r="G80" s="138">
        <f>RES_hhdet_numvin!G65</f>
        <v>0</v>
      </c>
      <c r="H80" s="138">
        <f>RES_hhdet_numvin!H65</f>
        <v>0</v>
      </c>
      <c r="I80" s="138">
        <f>RES_hhdet_numvin!I65</f>
        <v>0</v>
      </c>
      <c r="J80" s="138">
        <f>RES_hhdet_numvin!J65</f>
        <v>0</v>
      </c>
      <c r="K80" s="138">
        <f>RES_hhdet_numvin!K65</f>
        <v>0</v>
      </c>
      <c r="L80" s="138">
        <f>RES_hhdet_numvin!L65</f>
        <v>0</v>
      </c>
      <c r="M80" s="138">
        <f>RES_hhdet_numvin!M65</f>
        <v>0</v>
      </c>
      <c r="N80" s="138">
        <f>RES_hhdet_numvin!N65</f>
        <v>0</v>
      </c>
      <c r="O80" s="138">
        <f>RES_hhdet_numvin!O65</f>
        <v>0</v>
      </c>
      <c r="P80" s="138">
        <f>RES_hhdet_numvin!P65</f>
        <v>0</v>
      </c>
      <c r="Q80" s="138">
        <f>RES_hhdet_numvin!Q65</f>
        <v>0</v>
      </c>
      <c r="R80" s="138">
        <f>RES_hhdet_numvin!R65</f>
        <v>0</v>
      </c>
      <c r="S80" s="138">
        <f>RES_hhdet_numvin!S65</f>
        <v>0</v>
      </c>
      <c r="T80" s="138">
        <f>RES_hhdet_numvin!T65</f>
        <v>0</v>
      </c>
      <c r="U80" s="138">
        <f>RES_hhdet_numvin!U65</f>
        <v>0</v>
      </c>
      <c r="V80" s="138">
        <f>RES_hhdet_numvin!V65</f>
        <v>0</v>
      </c>
      <c r="W80" s="138">
        <f>RES_hhdet_numvin!W65</f>
        <v>0</v>
      </c>
      <c r="DA80" s="63"/>
    </row>
    <row r="81" spans="1:105" ht="12.95" customHeight="1" x14ac:dyDescent="0.25">
      <c r="A81" s="125" t="s">
        <v>92</v>
      </c>
      <c r="B81" s="150">
        <f>RES_hhdet_numvin!B66</f>
        <v>0</v>
      </c>
      <c r="C81" s="150">
        <f>RES_hhdet_numvin!C66</f>
        <v>0</v>
      </c>
      <c r="D81" s="150">
        <f>RES_hhdet_numvin!D66</f>
        <v>0</v>
      </c>
      <c r="E81" s="150">
        <f>RES_hhdet_numvin!E66</f>
        <v>0</v>
      </c>
      <c r="F81" s="150">
        <f>RES_hhdet_numvin!F66</f>
        <v>0</v>
      </c>
      <c r="G81" s="150">
        <f>RES_hhdet_numvin!G66</f>
        <v>0</v>
      </c>
      <c r="H81" s="150">
        <f>RES_hhdet_numvin!H66</f>
        <v>0</v>
      </c>
      <c r="I81" s="150">
        <f>RES_hhdet_numvin!I66</f>
        <v>0</v>
      </c>
      <c r="J81" s="150">
        <f>RES_hhdet_numvin!J66</f>
        <v>0</v>
      </c>
      <c r="K81" s="150">
        <f>RES_hhdet_numvin!K66</f>
        <v>0</v>
      </c>
      <c r="L81" s="150">
        <f>RES_hhdet_numvin!L66</f>
        <v>0</v>
      </c>
      <c r="M81" s="150">
        <f>RES_hhdet_numvin!M66</f>
        <v>0</v>
      </c>
      <c r="N81" s="150">
        <f>RES_hhdet_numvin!N66</f>
        <v>0</v>
      </c>
      <c r="O81" s="150">
        <f>RES_hhdet_numvin!O66</f>
        <v>0</v>
      </c>
      <c r="P81" s="150">
        <f>RES_hhdet_numvin!P66</f>
        <v>0</v>
      </c>
      <c r="Q81" s="150">
        <f>RES_hhdet_numvin!Q66</f>
        <v>0</v>
      </c>
      <c r="R81" s="150">
        <f>RES_hhdet_numvin!R66</f>
        <v>0</v>
      </c>
      <c r="S81" s="150">
        <f>RES_hhdet_numvin!S66</f>
        <v>0</v>
      </c>
      <c r="T81" s="150">
        <f>RES_hhdet_numvin!T66</f>
        <v>0</v>
      </c>
      <c r="U81" s="150">
        <f>RES_hhdet_numvin!U66</f>
        <v>0</v>
      </c>
      <c r="V81" s="150">
        <f>RES_hhdet_numvin!V66</f>
        <v>0</v>
      </c>
      <c r="W81" s="150">
        <f>RES_hhdet_numvin!W66</f>
        <v>0</v>
      </c>
      <c r="DA81" s="134"/>
    </row>
    <row r="82" spans="1:105" ht="12" customHeight="1" x14ac:dyDescent="0.25">
      <c r="A82" s="97" t="s">
        <v>53</v>
      </c>
      <c r="B82" s="138">
        <f>RES_hhdet_numvin!B67</f>
        <v>0</v>
      </c>
      <c r="C82" s="138">
        <f>RES_hhdet_numvin!C67</f>
        <v>0</v>
      </c>
      <c r="D82" s="138">
        <f>RES_hhdet_numvin!D67</f>
        <v>0</v>
      </c>
      <c r="E82" s="138">
        <f>RES_hhdet_numvin!E67</f>
        <v>0</v>
      </c>
      <c r="F82" s="138">
        <f>RES_hhdet_numvin!F67</f>
        <v>0</v>
      </c>
      <c r="G82" s="138">
        <f>RES_hhdet_numvin!G67</f>
        <v>0</v>
      </c>
      <c r="H82" s="138">
        <f>RES_hhdet_numvin!H67</f>
        <v>0</v>
      </c>
      <c r="I82" s="138">
        <f>RES_hhdet_numvin!I67</f>
        <v>0</v>
      </c>
      <c r="J82" s="138">
        <f>RES_hhdet_numvin!J67</f>
        <v>0</v>
      </c>
      <c r="K82" s="138">
        <f>RES_hhdet_numvin!K67</f>
        <v>0</v>
      </c>
      <c r="L82" s="138">
        <f>RES_hhdet_numvin!L67</f>
        <v>0</v>
      </c>
      <c r="M82" s="138">
        <f>RES_hhdet_numvin!M67</f>
        <v>0</v>
      </c>
      <c r="N82" s="138">
        <f>RES_hhdet_numvin!N67</f>
        <v>0</v>
      </c>
      <c r="O82" s="138">
        <f>RES_hhdet_numvin!O67</f>
        <v>0</v>
      </c>
      <c r="P82" s="138">
        <f>RES_hhdet_numvin!P67</f>
        <v>1275</v>
      </c>
      <c r="Q82" s="138">
        <f>RES_hhdet_numvin!Q67</f>
        <v>3704</v>
      </c>
      <c r="R82" s="138">
        <f>RES_hhdet_numvin!R67</f>
        <v>4978</v>
      </c>
      <c r="S82" s="138">
        <f>RES_hhdet_numvin!S67</f>
        <v>6721</v>
      </c>
      <c r="T82" s="138">
        <f>RES_hhdet_numvin!T67</f>
        <v>11533</v>
      </c>
      <c r="U82" s="138">
        <f>RES_hhdet_numvin!U67</f>
        <v>9400</v>
      </c>
      <c r="V82" s="138">
        <f>RES_hhdet_numvin!V67</f>
        <v>12771</v>
      </c>
      <c r="W82" s="138">
        <f>RES_hhdet_numvin!W67</f>
        <v>8782</v>
      </c>
      <c r="DA82" s="63" t="s">
        <v>1515</v>
      </c>
    </row>
    <row r="83" spans="1:105" ht="12" customHeight="1" x14ac:dyDescent="0.25">
      <c r="A83" s="125" t="s">
        <v>55</v>
      </c>
      <c r="B83" s="150">
        <f>RES_hhdet_numvin!B68</f>
        <v>0</v>
      </c>
      <c r="C83" s="150">
        <f>RES_hhdet_numvin!C68</f>
        <v>0</v>
      </c>
      <c r="D83" s="150">
        <f>RES_hhdet_numvin!D68</f>
        <v>0</v>
      </c>
      <c r="E83" s="150">
        <f>RES_hhdet_numvin!E68</f>
        <v>0</v>
      </c>
      <c r="F83" s="150">
        <f>RES_hhdet_numvin!F68</f>
        <v>0</v>
      </c>
      <c r="G83" s="150">
        <f>RES_hhdet_numvin!G68</f>
        <v>0</v>
      </c>
      <c r="H83" s="150">
        <f>RES_hhdet_numvin!H68</f>
        <v>0</v>
      </c>
      <c r="I83" s="150">
        <f>RES_hhdet_numvin!I68</f>
        <v>0</v>
      </c>
      <c r="J83" s="150">
        <f>RES_hhdet_numvin!J68</f>
        <v>0</v>
      </c>
      <c r="K83" s="150">
        <f>RES_hhdet_numvin!K68</f>
        <v>0</v>
      </c>
      <c r="L83" s="150">
        <f>RES_hhdet_numvin!L68</f>
        <v>0</v>
      </c>
      <c r="M83" s="150">
        <f>RES_hhdet_numvin!M68</f>
        <v>0</v>
      </c>
      <c r="N83" s="150">
        <f>RES_hhdet_numvin!N68</f>
        <v>0</v>
      </c>
      <c r="O83" s="150">
        <f>RES_hhdet_numvin!O68</f>
        <v>0</v>
      </c>
      <c r="P83" s="150">
        <f>RES_hhdet_numvin!P68</f>
        <v>0</v>
      </c>
      <c r="Q83" s="150">
        <f>RES_hhdet_numvin!Q68</f>
        <v>0</v>
      </c>
      <c r="R83" s="150">
        <f>RES_hhdet_numvin!R68</f>
        <v>0</v>
      </c>
      <c r="S83" s="150">
        <f>RES_hhdet_numvin!S68</f>
        <v>0</v>
      </c>
      <c r="T83" s="150">
        <f>RES_hhdet_numvin!T68</f>
        <v>0</v>
      </c>
      <c r="U83" s="150">
        <f>RES_hhdet_numvin!U68</f>
        <v>0</v>
      </c>
      <c r="V83" s="150">
        <f>RES_hhdet_numvin!V68</f>
        <v>0</v>
      </c>
      <c r="W83" s="150">
        <f>RES_hhdet_numvin!W68</f>
        <v>0</v>
      </c>
      <c r="DA83" s="134"/>
    </row>
    <row r="84" spans="1:105" ht="12" customHeight="1" x14ac:dyDescent="0.25">
      <c r="A84" s="97" t="s">
        <v>134</v>
      </c>
      <c r="B84" s="138">
        <f>RES_hhdet_numvin!B69</f>
        <v>0</v>
      </c>
      <c r="C84" s="138">
        <f>RES_hhdet_numvin!C69</f>
        <v>0</v>
      </c>
      <c r="D84" s="138">
        <f>RES_hhdet_numvin!D69</f>
        <v>0</v>
      </c>
      <c r="E84" s="138">
        <f>RES_hhdet_numvin!E69</f>
        <v>0</v>
      </c>
      <c r="F84" s="138">
        <f>RES_hhdet_numvin!F69</f>
        <v>0</v>
      </c>
      <c r="G84" s="138">
        <f>RES_hhdet_numvin!G69</f>
        <v>0</v>
      </c>
      <c r="H84" s="138">
        <f>RES_hhdet_numvin!H69</f>
        <v>1142</v>
      </c>
      <c r="I84" s="138">
        <f>RES_hhdet_numvin!I69</f>
        <v>2289</v>
      </c>
      <c r="J84" s="138">
        <f>RES_hhdet_numvin!J69</f>
        <v>4160</v>
      </c>
      <c r="K84" s="138">
        <f>RES_hhdet_numvin!K69</f>
        <v>5323</v>
      </c>
      <c r="L84" s="138">
        <f>RES_hhdet_numvin!L69</f>
        <v>5160</v>
      </c>
      <c r="M84" s="138">
        <f>RES_hhdet_numvin!M69</f>
        <v>6285</v>
      </c>
      <c r="N84" s="138">
        <f>RES_hhdet_numvin!N69</f>
        <v>8241</v>
      </c>
      <c r="O84" s="138">
        <f>RES_hhdet_numvin!O69</f>
        <v>7838</v>
      </c>
      <c r="P84" s="138">
        <f>RES_hhdet_numvin!P69</f>
        <v>11626</v>
      </c>
      <c r="Q84" s="138">
        <f>RES_hhdet_numvin!Q69</f>
        <v>5023</v>
      </c>
      <c r="R84" s="138">
        <f>RES_hhdet_numvin!R69</f>
        <v>13310</v>
      </c>
      <c r="S84" s="138">
        <f>RES_hhdet_numvin!S69</f>
        <v>17250</v>
      </c>
      <c r="T84" s="138">
        <f>RES_hhdet_numvin!T69</f>
        <v>16553</v>
      </c>
      <c r="U84" s="138">
        <f>RES_hhdet_numvin!U69</f>
        <v>15237</v>
      </c>
      <c r="V84" s="138">
        <f>RES_hhdet_numvin!V69</f>
        <v>7358</v>
      </c>
      <c r="W84" s="138">
        <f>RES_hhdet_numvin!W69</f>
        <v>6160</v>
      </c>
      <c r="DA84" s="63" t="s">
        <v>1516</v>
      </c>
    </row>
    <row r="85" spans="1:105" ht="12" customHeight="1" x14ac:dyDescent="0.25">
      <c r="A85" s="97" t="s">
        <v>133</v>
      </c>
      <c r="B85" s="138">
        <f>RES_hhdet_numvin!B70</f>
        <v>0</v>
      </c>
      <c r="C85" s="138">
        <f>RES_hhdet_numvin!C70</f>
        <v>0</v>
      </c>
      <c r="D85" s="138">
        <f>RES_hhdet_numvin!D70</f>
        <v>0</v>
      </c>
      <c r="E85" s="138">
        <f>RES_hhdet_numvin!E70</f>
        <v>0</v>
      </c>
      <c r="F85" s="138">
        <f>RES_hhdet_numvin!F70</f>
        <v>0</v>
      </c>
      <c r="G85" s="138">
        <f>RES_hhdet_numvin!G70</f>
        <v>0</v>
      </c>
      <c r="H85" s="138">
        <f>RES_hhdet_numvin!H70</f>
        <v>79</v>
      </c>
      <c r="I85" s="138">
        <f>RES_hhdet_numvin!I70</f>
        <v>346</v>
      </c>
      <c r="J85" s="138">
        <f>RES_hhdet_numvin!J70</f>
        <v>663</v>
      </c>
      <c r="K85" s="138">
        <f>RES_hhdet_numvin!K70</f>
        <v>1551</v>
      </c>
      <c r="L85" s="138">
        <f>RES_hhdet_numvin!L70</f>
        <v>2330</v>
      </c>
      <c r="M85" s="138">
        <f>RES_hhdet_numvin!M70</f>
        <v>641</v>
      </c>
      <c r="N85" s="138">
        <f>RES_hhdet_numvin!N70</f>
        <v>2685</v>
      </c>
      <c r="O85" s="138">
        <f>RES_hhdet_numvin!O70</f>
        <v>0</v>
      </c>
      <c r="P85" s="138">
        <f>RES_hhdet_numvin!P70</f>
        <v>0</v>
      </c>
      <c r="Q85" s="138">
        <f>RES_hhdet_numvin!Q70</f>
        <v>5851</v>
      </c>
      <c r="R85" s="138">
        <f>RES_hhdet_numvin!R70</f>
        <v>3666</v>
      </c>
      <c r="S85" s="138">
        <f>RES_hhdet_numvin!S70</f>
        <v>3228</v>
      </c>
      <c r="T85" s="138">
        <f>RES_hhdet_numvin!T70</f>
        <v>1867</v>
      </c>
      <c r="U85" s="138">
        <f>RES_hhdet_numvin!U70</f>
        <v>1506</v>
      </c>
      <c r="V85" s="138">
        <f>RES_hhdet_numvin!V70</f>
        <v>8891</v>
      </c>
      <c r="W85" s="138">
        <f>RES_hhdet_numvin!W70</f>
        <v>1570</v>
      </c>
      <c r="DA85" s="63" t="s">
        <v>1517</v>
      </c>
    </row>
    <row r="86" spans="1:105" ht="12" hidden="1" customHeight="1" x14ac:dyDescent="0.25">
      <c r="A86" s="108" t="s">
        <v>49</v>
      </c>
      <c r="B86" s="138">
        <f>RES_hhdet_numvin!B71</f>
        <v>0</v>
      </c>
      <c r="C86" s="138">
        <f>RES_hhdet_numvin!C71</f>
        <v>0</v>
      </c>
      <c r="D86" s="138">
        <f>RES_hhdet_numvin!D71</f>
        <v>0</v>
      </c>
      <c r="E86" s="138">
        <f>RES_hhdet_numvin!E71</f>
        <v>0</v>
      </c>
      <c r="F86" s="138">
        <f>RES_hhdet_numvin!F71</f>
        <v>0</v>
      </c>
      <c r="G86" s="138">
        <f>RES_hhdet_numvin!G71</f>
        <v>0</v>
      </c>
      <c r="H86" s="138">
        <f>RES_hhdet_numvin!H71</f>
        <v>0</v>
      </c>
      <c r="I86" s="138">
        <f>RES_hhdet_numvin!I71</f>
        <v>0</v>
      </c>
      <c r="J86" s="138">
        <f>RES_hhdet_numvin!J71</f>
        <v>0</v>
      </c>
      <c r="K86" s="138">
        <f>RES_hhdet_numvin!K71</f>
        <v>0</v>
      </c>
      <c r="L86" s="138">
        <f>RES_hhdet_numvin!L71</f>
        <v>0</v>
      </c>
      <c r="M86" s="138">
        <f>RES_hhdet_numvin!M71</f>
        <v>0</v>
      </c>
      <c r="N86" s="138">
        <f>RES_hhdet_numvin!N71</f>
        <v>0</v>
      </c>
      <c r="O86" s="138">
        <f>RES_hhdet_numvin!O71</f>
        <v>0</v>
      </c>
      <c r="P86" s="138">
        <f>RES_hhdet_numvin!P71</f>
        <v>0</v>
      </c>
      <c r="Q86" s="138">
        <f>RES_hhdet_numvin!Q71</f>
        <v>0</v>
      </c>
      <c r="R86" s="138">
        <f>RES_hhdet_numvin!R71</f>
        <v>0</v>
      </c>
      <c r="S86" s="138">
        <f>RES_hhdet_numvin!S71</f>
        <v>0</v>
      </c>
      <c r="T86" s="138">
        <f>RES_hhdet_numvin!T71</f>
        <v>0</v>
      </c>
      <c r="U86" s="138">
        <f>RES_hhdet_numvin!U71</f>
        <v>0</v>
      </c>
      <c r="V86" s="138">
        <f>RES_hhdet_numvin!V71</f>
        <v>0</v>
      </c>
      <c r="W86" s="138">
        <f>RES_hhdet_numvin!W71</f>
        <v>0</v>
      </c>
      <c r="DA86" s="63"/>
    </row>
    <row r="87" spans="1:105" ht="12" hidden="1" customHeight="1" x14ac:dyDescent="0.25">
      <c r="A87" s="108" t="s">
        <v>52</v>
      </c>
      <c r="B87" s="138">
        <f>RES_hhdet_numvin!B72</f>
        <v>0</v>
      </c>
      <c r="C87" s="138">
        <f>RES_hhdet_numvin!C72</f>
        <v>0</v>
      </c>
      <c r="D87" s="138">
        <f>RES_hhdet_numvin!D72</f>
        <v>0</v>
      </c>
      <c r="E87" s="138">
        <f>RES_hhdet_numvin!E72</f>
        <v>0</v>
      </c>
      <c r="F87" s="138">
        <f>RES_hhdet_numvin!F72</f>
        <v>0</v>
      </c>
      <c r="G87" s="138">
        <f>RES_hhdet_numvin!G72</f>
        <v>0</v>
      </c>
      <c r="H87" s="138">
        <f>RES_hhdet_numvin!H72</f>
        <v>0</v>
      </c>
      <c r="I87" s="138">
        <f>RES_hhdet_numvin!I72</f>
        <v>0</v>
      </c>
      <c r="J87" s="138">
        <f>RES_hhdet_numvin!J72</f>
        <v>0</v>
      </c>
      <c r="K87" s="138">
        <f>RES_hhdet_numvin!K72</f>
        <v>0</v>
      </c>
      <c r="L87" s="138">
        <f>RES_hhdet_numvin!L72</f>
        <v>0</v>
      </c>
      <c r="M87" s="138">
        <f>RES_hhdet_numvin!M72</f>
        <v>0</v>
      </c>
      <c r="N87" s="138">
        <f>RES_hhdet_numvin!N72</f>
        <v>0</v>
      </c>
      <c r="O87" s="138">
        <f>RES_hhdet_numvin!O72</f>
        <v>0</v>
      </c>
      <c r="P87" s="138">
        <f>RES_hhdet_numvin!P72</f>
        <v>0</v>
      </c>
      <c r="Q87" s="138">
        <f>RES_hhdet_numvin!Q72</f>
        <v>0</v>
      </c>
      <c r="R87" s="138">
        <f>RES_hhdet_numvin!R72</f>
        <v>0</v>
      </c>
      <c r="S87" s="138">
        <f>RES_hhdet_numvin!S72</f>
        <v>0</v>
      </c>
      <c r="T87" s="138">
        <f>RES_hhdet_numvin!T72</f>
        <v>0</v>
      </c>
      <c r="U87" s="138">
        <f>RES_hhdet_numvin!U72</f>
        <v>0</v>
      </c>
      <c r="V87" s="138">
        <f>RES_hhdet_numvin!V72</f>
        <v>0</v>
      </c>
      <c r="W87" s="138">
        <f>RES_hhdet_numvin!W72</f>
        <v>0</v>
      </c>
      <c r="DA87" s="63"/>
    </row>
    <row r="88" spans="1:105" ht="12" customHeight="1" x14ac:dyDescent="0.25">
      <c r="A88" s="97" t="s">
        <v>122</v>
      </c>
      <c r="B88" s="138">
        <f>RES_hhdet_numvin!B73</f>
        <v>0</v>
      </c>
      <c r="C88" s="138">
        <f>RES_hhdet_numvin!C73</f>
        <v>0</v>
      </c>
      <c r="D88" s="138">
        <f>RES_hhdet_numvin!D73</f>
        <v>0</v>
      </c>
      <c r="E88" s="138">
        <f>RES_hhdet_numvin!E73</f>
        <v>0</v>
      </c>
      <c r="F88" s="138">
        <f>RES_hhdet_numvin!F73</f>
        <v>0</v>
      </c>
      <c r="G88" s="138">
        <f>RES_hhdet_numvin!G73</f>
        <v>0</v>
      </c>
      <c r="H88" s="138">
        <f>RES_hhdet_numvin!H73</f>
        <v>0</v>
      </c>
      <c r="I88" s="138">
        <f>RES_hhdet_numvin!I73</f>
        <v>0</v>
      </c>
      <c r="J88" s="138">
        <f>RES_hhdet_numvin!J73</f>
        <v>0</v>
      </c>
      <c r="K88" s="138">
        <f>RES_hhdet_numvin!K73</f>
        <v>0</v>
      </c>
      <c r="L88" s="138">
        <f>RES_hhdet_numvin!L73</f>
        <v>0</v>
      </c>
      <c r="M88" s="138">
        <f>RES_hhdet_numvin!M73</f>
        <v>0</v>
      </c>
      <c r="N88" s="138">
        <f>RES_hhdet_numvin!N73</f>
        <v>0</v>
      </c>
      <c r="O88" s="138">
        <f>RES_hhdet_numvin!O73</f>
        <v>0</v>
      </c>
      <c r="P88" s="138">
        <f>RES_hhdet_numvin!P73</f>
        <v>86</v>
      </c>
      <c r="Q88" s="138">
        <f>RES_hhdet_numvin!Q73</f>
        <v>0</v>
      </c>
      <c r="R88" s="138">
        <f>RES_hhdet_numvin!R73</f>
        <v>0</v>
      </c>
      <c r="S88" s="138">
        <f>RES_hhdet_numvin!S73</f>
        <v>0</v>
      </c>
      <c r="T88" s="138">
        <f>RES_hhdet_numvin!T73</f>
        <v>0</v>
      </c>
      <c r="U88" s="138">
        <f>RES_hhdet_numvin!U73</f>
        <v>203</v>
      </c>
      <c r="V88" s="138">
        <f>RES_hhdet_numvin!V73</f>
        <v>0</v>
      </c>
      <c r="W88" s="138">
        <f>RES_hhdet_numvin!W73</f>
        <v>223</v>
      </c>
      <c r="DA88" s="63" t="s">
        <v>1518</v>
      </c>
    </row>
    <row r="89" spans="1:105" ht="12" customHeight="1" x14ac:dyDescent="0.25">
      <c r="A89" s="97" t="s">
        <v>121</v>
      </c>
      <c r="B89" s="138">
        <f>RES_hhdet_numvin!B74</f>
        <v>0</v>
      </c>
      <c r="C89" s="138">
        <f>RES_hhdet_numvin!C74</f>
        <v>0</v>
      </c>
      <c r="D89" s="138">
        <f>RES_hhdet_numvin!D74</f>
        <v>0</v>
      </c>
      <c r="E89" s="138">
        <f>RES_hhdet_numvin!E74</f>
        <v>0</v>
      </c>
      <c r="F89" s="138">
        <f>RES_hhdet_numvin!F74</f>
        <v>0</v>
      </c>
      <c r="G89" s="138">
        <f>RES_hhdet_numvin!G74</f>
        <v>0</v>
      </c>
      <c r="H89" s="138">
        <f>RES_hhdet_numvin!H74</f>
        <v>0</v>
      </c>
      <c r="I89" s="138">
        <f>RES_hhdet_numvin!I74</f>
        <v>0</v>
      </c>
      <c r="J89" s="138">
        <f>RES_hhdet_numvin!J74</f>
        <v>0</v>
      </c>
      <c r="K89" s="138">
        <f>RES_hhdet_numvin!K74</f>
        <v>0</v>
      </c>
      <c r="L89" s="138">
        <f>RES_hhdet_numvin!L74</f>
        <v>0</v>
      </c>
      <c r="M89" s="138">
        <f>RES_hhdet_numvin!M74</f>
        <v>0</v>
      </c>
      <c r="N89" s="138">
        <f>RES_hhdet_numvin!N74</f>
        <v>0</v>
      </c>
      <c r="O89" s="138">
        <f>RES_hhdet_numvin!O74</f>
        <v>0</v>
      </c>
      <c r="P89" s="138">
        <f>RES_hhdet_numvin!P74</f>
        <v>46</v>
      </c>
      <c r="Q89" s="138">
        <f>RES_hhdet_numvin!Q74</f>
        <v>1450</v>
      </c>
      <c r="R89" s="138">
        <f>RES_hhdet_numvin!R74</f>
        <v>587</v>
      </c>
      <c r="S89" s="138">
        <f>RES_hhdet_numvin!S74</f>
        <v>368</v>
      </c>
      <c r="T89" s="138">
        <f>RES_hhdet_numvin!T74</f>
        <v>1</v>
      </c>
      <c r="U89" s="138">
        <f>RES_hhdet_numvin!U74</f>
        <v>0</v>
      </c>
      <c r="V89" s="138">
        <f>RES_hhdet_numvin!V74</f>
        <v>1297</v>
      </c>
      <c r="W89" s="138">
        <f>RES_hhdet_numvin!W74</f>
        <v>564</v>
      </c>
      <c r="DA89" s="63" t="s">
        <v>1519</v>
      </c>
    </row>
    <row r="90" spans="1:105" ht="12" hidden="1" customHeight="1" x14ac:dyDescent="0.25">
      <c r="A90" s="108" t="s">
        <v>53</v>
      </c>
      <c r="B90" s="138">
        <f>RES_hhdet_numvin!B75</f>
        <v>0</v>
      </c>
      <c r="C90" s="138">
        <f>RES_hhdet_numvin!C75</f>
        <v>0</v>
      </c>
      <c r="D90" s="138">
        <f>RES_hhdet_numvin!D75</f>
        <v>0</v>
      </c>
      <c r="E90" s="138">
        <f>RES_hhdet_numvin!E75</f>
        <v>0</v>
      </c>
      <c r="F90" s="138">
        <f>RES_hhdet_numvin!F75</f>
        <v>0</v>
      </c>
      <c r="G90" s="138">
        <f>RES_hhdet_numvin!G75</f>
        <v>0</v>
      </c>
      <c r="H90" s="138">
        <f>RES_hhdet_numvin!H75</f>
        <v>0</v>
      </c>
      <c r="I90" s="138">
        <f>RES_hhdet_numvin!I75</f>
        <v>0</v>
      </c>
      <c r="J90" s="138">
        <f>RES_hhdet_numvin!J75</f>
        <v>0</v>
      </c>
      <c r="K90" s="138">
        <f>RES_hhdet_numvin!K75</f>
        <v>0</v>
      </c>
      <c r="L90" s="138">
        <f>RES_hhdet_numvin!L75</f>
        <v>0</v>
      </c>
      <c r="M90" s="138">
        <f>RES_hhdet_numvin!M75</f>
        <v>0</v>
      </c>
      <c r="N90" s="138">
        <f>RES_hhdet_numvin!N75</f>
        <v>0</v>
      </c>
      <c r="O90" s="138">
        <f>RES_hhdet_numvin!O75</f>
        <v>0</v>
      </c>
      <c r="P90" s="138">
        <f>RES_hhdet_numvin!P75</f>
        <v>0</v>
      </c>
      <c r="Q90" s="138">
        <f>RES_hhdet_numvin!Q75</f>
        <v>0</v>
      </c>
      <c r="R90" s="138">
        <f>RES_hhdet_numvin!R75</f>
        <v>0</v>
      </c>
      <c r="S90" s="138">
        <f>RES_hhdet_numvin!S75</f>
        <v>0</v>
      </c>
      <c r="T90" s="138">
        <f>RES_hhdet_numvin!T75</f>
        <v>0</v>
      </c>
      <c r="U90" s="138">
        <f>RES_hhdet_numvin!U75</f>
        <v>0</v>
      </c>
      <c r="V90" s="138">
        <f>RES_hhdet_numvin!V75</f>
        <v>0</v>
      </c>
      <c r="W90" s="138">
        <f>RES_hhdet_numvin!W75</f>
        <v>0</v>
      </c>
      <c r="DA90" s="63"/>
    </row>
    <row r="91" spans="1:105" ht="12" hidden="1" customHeight="1" x14ac:dyDescent="0.25">
      <c r="A91" s="103" t="s">
        <v>52</v>
      </c>
      <c r="B91" s="148">
        <f>RES_hhdet_numvin!B76</f>
        <v>0</v>
      </c>
      <c r="C91" s="148">
        <f>RES_hhdet_numvin!C76</f>
        <v>0</v>
      </c>
      <c r="D91" s="148">
        <f>RES_hhdet_numvin!D76</f>
        <v>0</v>
      </c>
      <c r="E91" s="148">
        <f>RES_hhdet_numvin!E76</f>
        <v>0</v>
      </c>
      <c r="F91" s="148">
        <f>RES_hhdet_numvin!F76</f>
        <v>0</v>
      </c>
      <c r="G91" s="148">
        <f>RES_hhdet_numvin!G76</f>
        <v>0</v>
      </c>
      <c r="H91" s="148">
        <f>RES_hhdet_numvin!H76</f>
        <v>0</v>
      </c>
      <c r="I91" s="148">
        <f>RES_hhdet_numvin!I76</f>
        <v>0</v>
      </c>
      <c r="J91" s="148">
        <f>RES_hhdet_numvin!J76</f>
        <v>0</v>
      </c>
      <c r="K91" s="148">
        <f>RES_hhdet_numvin!K76</f>
        <v>0</v>
      </c>
      <c r="L91" s="148">
        <f>RES_hhdet_numvin!L76</f>
        <v>0</v>
      </c>
      <c r="M91" s="148">
        <f>RES_hhdet_numvin!M76</f>
        <v>0</v>
      </c>
      <c r="N91" s="148">
        <f>RES_hhdet_numvin!N76</f>
        <v>0</v>
      </c>
      <c r="O91" s="148">
        <f>RES_hhdet_numvin!O76</f>
        <v>0</v>
      </c>
      <c r="P91" s="148">
        <f>RES_hhdet_numvin!P76</f>
        <v>0</v>
      </c>
      <c r="Q91" s="148">
        <f>RES_hhdet_numvin!Q76</f>
        <v>0</v>
      </c>
      <c r="R91" s="148">
        <f>RES_hhdet_numvin!R76</f>
        <v>0</v>
      </c>
      <c r="S91" s="148">
        <f>RES_hhdet_numvin!S76</f>
        <v>0</v>
      </c>
      <c r="T91" s="148">
        <f>RES_hhdet_numvin!T76</f>
        <v>0</v>
      </c>
      <c r="U91" s="148">
        <f>RES_hhdet_numvin!U76</f>
        <v>0</v>
      </c>
      <c r="V91" s="148">
        <f>RES_hhdet_numvin!V76</f>
        <v>0</v>
      </c>
      <c r="W91" s="148">
        <f>RES_hhdet_numvin!W76</f>
        <v>0</v>
      </c>
      <c r="DA91" s="132"/>
    </row>
    <row r="92" spans="1:105" ht="12" customHeight="1" x14ac:dyDescent="0.25">
      <c r="A92" s="125" t="s">
        <v>54</v>
      </c>
      <c r="B92" s="150">
        <f>RES_hhdet_numvin!B77</f>
        <v>0</v>
      </c>
      <c r="C92" s="150">
        <f>RES_hhdet_numvin!C77</f>
        <v>0</v>
      </c>
      <c r="D92" s="150">
        <f>RES_hhdet_numvin!D77</f>
        <v>0</v>
      </c>
      <c r="E92" s="150">
        <f>RES_hhdet_numvin!E77</f>
        <v>0</v>
      </c>
      <c r="F92" s="150">
        <f>RES_hhdet_numvin!F77</f>
        <v>0</v>
      </c>
      <c r="G92" s="150">
        <f>RES_hhdet_numvin!G77</f>
        <v>0</v>
      </c>
      <c r="H92" s="150">
        <f>RES_hhdet_numvin!H77</f>
        <v>0</v>
      </c>
      <c r="I92" s="150">
        <f>RES_hhdet_numvin!I77</f>
        <v>0</v>
      </c>
      <c r="J92" s="150">
        <f>RES_hhdet_numvin!J77</f>
        <v>0</v>
      </c>
      <c r="K92" s="150">
        <f>RES_hhdet_numvin!K77</f>
        <v>0</v>
      </c>
      <c r="L92" s="150">
        <f>RES_hhdet_numvin!L77</f>
        <v>0</v>
      </c>
      <c r="M92" s="150">
        <f>RES_hhdet_numvin!M77</f>
        <v>0</v>
      </c>
      <c r="N92" s="150">
        <f>RES_hhdet_numvin!N77</f>
        <v>0</v>
      </c>
      <c r="O92" s="150">
        <f>RES_hhdet_numvin!O77</f>
        <v>0</v>
      </c>
      <c r="P92" s="150">
        <f>RES_hhdet_numvin!P77</f>
        <v>0</v>
      </c>
      <c r="Q92" s="150">
        <f>RES_hhdet_numvin!Q77</f>
        <v>0</v>
      </c>
      <c r="R92" s="150">
        <f>RES_hhdet_numvin!R77</f>
        <v>0</v>
      </c>
      <c r="S92" s="150">
        <f>RES_hhdet_numvin!S77</f>
        <v>0</v>
      </c>
      <c r="T92" s="150">
        <f>RES_hhdet_numvin!T77</f>
        <v>0</v>
      </c>
      <c r="U92" s="150">
        <f>RES_hhdet_numvin!U77</f>
        <v>0</v>
      </c>
      <c r="V92" s="150">
        <f>RES_hhdet_numvin!V77</f>
        <v>0</v>
      </c>
      <c r="W92" s="150">
        <f>RES_hhdet_numvin!W77</f>
        <v>0</v>
      </c>
      <c r="DA92" s="134"/>
    </row>
    <row r="93" spans="1:105" ht="12" customHeight="1" x14ac:dyDescent="0.25">
      <c r="A93" s="97" t="s">
        <v>175</v>
      </c>
      <c r="B93" s="138">
        <f>RES_hhdet_numvin!B78</f>
        <v>0</v>
      </c>
      <c r="C93" s="138">
        <f>RES_hhdet_numvin!C78</f>
        <v>0</v>
      </c>
      <c r="D93" s="138">
        <f>RES_hhdet_numvin!D78</f>
        <v>0</v>
      </c>
      <c r="E93" s="138">
        <f>RES_hhdet_numvin!E78</f>
        <v>0</v>
      </c>
      <c r="F93" s="138">
        <f>RES_hhdet_numvin!F78</f>
        <v>0</v>
      </c>
      <c r="G93" s="138">
        <f>RES_hhdet_numvin!G78</f>
        <v>0</v>
      </c>
      <c r="H93" s="138">
        <f>RES_hhdet_numvin!H78</f>
        <v>0</v>
      </c>
      <c r="I93" s="138">
        <f>RES_hhdet_numvin!I78</f>
        <v>0</v>
      </c>
      <c r="J93" s="138">
        <f>RES_hhdet_numvin!J78</f>
        <v>0</v>
      </c>
      <c r="K93" s="138">
        <f>RES_hhdet_numvin!K78</f>
        <v>0</v>
      </c>
      <c r="L93" s="138">
        <f>RES_hhdet_numvin!L78</f>
        <v>0</v>
      </c>
      <c r="M93" s="138">
        <f>RES_hhdet_numvin!M78</f>
        <v>0</v>
      </c>
      <c r="N93" s="138">
        <f>RES_hhdet_numvin!N78</f>
        <v>0</v>
      </c>
      <c r="O93" s="138">
        <f>RES_hhdet_numvin!O78</f>
        <v>0</v>
      </c>
      <c r="P93" s="138">
        <f>RES_hhdet_numvin!P78</f>
        <v>4376</v>
      </c>
      <c r="Q93" s="138">
        <f>RES_hhdet_numvin!Q78</f>
        <v>14677</v>
      </c>
      <c r="R93" s="138">
        <f>RES_hhdet_numvin!R78</f>
        <v>18422</v>
      </c>
      <c r="S93" s="138">
        <f>RES_hhdet_numvin!S78</f>
        <v>21213</v>
      </c>
      <c r="T93" s="138">
        <f>RES_hhdet_numvin!T78</f>
        <v>15497</v>
      </c>
      <c r="U93" s="138">
        <f>RES_hhdet_numvin!U78</f>
        <v>20833</v>
      </c>
      <c r="V93" s="138">
        <f>RES_hhdet_numvin!V78</f>
        <v>36550</v>
      </c>
      <c r="W93" s="138">
        <f>RES_hhdet_numvin!W78</f>
        <v>32670</v>
      </c>
      <c r="DA93" s="63" t="s">
        <v>1520</v>
      </c>
    </row>
    <row r="94" spans="1:105" ht="12" customHeight="1" x14ac:dyDescent="0.25">
      <c r="A94" s="109" t="s">
        <v>120</v>
      </c>
      <c r="B94" s="39">
        <f>RES_hhdet_numvin!B79</f>
        <v>0</v>
      </c>
      <c r="C94" s="39">
        <f>RES_hhdet_numvin!C79</f>
        <v>0</v>
      </c>
      <c r="D94" s="39">
        <f>RES_hhdet_numvin!D79</f>
        <v>0</v>
      </c>
      <c r="E94" s="39">
        <f>RES_hhdet_numvin!E79</f>
        <v>0</v>
      </c>
      <c r="F94" s="39">
        <f>RES_hhdet_numvin!F79</f>
        <v>0</v>
      </c>
      <c r="G94" s="39">
        <f>RES_hhdet_numvin!G79</f>
        <v>0</v>
      </c>
      <c r="H94" s="39">
        <f>RES_hhdet_numvin!H79</f>
        <v>0</v>
      </c>
      <c r="I94" s="39">
        <f>RES_hhdet_numvin!I79</f>
        <v>0</v>
      </c>
      <c r="J94" s="39">
        <f>RES_hhdet_numvin!J79</f>
        <v>0</v>
      </c>
      <c r="K94" s="39">
        <f>RES_hhdet_numvin!K79</f>
        <v>0</v>
      </c>
      <c r="L94" s="39">
        <f>RES_hhdet_numvin!L79</f>
        <v>0</v>
      </c>
      <c r="M94" s="39">
        <f>RES_hhdet_numvin!M79</f>
        <v>0</v>
      </c>
      <c r="N94" s="39">
        <f>RES_hhdet_numvin!N79</f>
        <v>0</v>
      </c>
      <c r="O94" s="39">
        <f>RES_hhdet_numvin!O79</f>
        <v>0</v>
      </c>
      <c r="P94" s="39">
        <f>RES_hhdet_numvin!P79</f>
        <v>0</v>
      </c>
      <c r="Q94" s="39">
        <f>RES_hhdet_numvin!Q79</f>
        <v>0</v>
      </c>
      <c r="R94" s="39">
        <f>RES_hhdet_numvin!R79</f>
        <v>0</v>
      </c>
      <c r="S94" s="39">
        <f>RES_hhdet_numvin!S79</f>
        <v>0</v>
      </c>
      <c r="T94" s="39">
        <f>RES_hhdet_numvin!T79</f>
        <v>0</v>
      </c>
      <c r="U94" s="39">
        <f>RES_hhdet_numvin!U79</f>
        <v>6170</v>
      </c>
      <c r="V94" s="39">
        <f>RES_hhdet_numvin!V79</f>
        <v>276</v>
      </c>
      <c r="W94" s="39">
        <f>RES_hhdet_numvin!W79</f>
        <v>1970</v>
      </c>
      <c r="DA94" s="60" t="s">
        <v>1521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163.40275845402104</v>
      </c>
      <c r="C98" s="117">
        <f t="shared" si="12"/>
        <v>179.63507185334026</v>
      </c>
      <c r="D98" s="117">
        <f t="shared" si="12"/>
        <v>181.69534251096056</v>
      </c>
      <c r="E98" s="117">
        <f t="shared" si="12"/>
        <v>194.9204094032512</v>
      </c>
      <c r="F98" s="117">
        <f t="shared" si="12"/>
        <v>210.53602136123959</v>
      </c>
      <c r="G98" s="117">
        <f t="shared" si="12"/>
        <v>210.58298881958694</v>
      </c>
      <c r="H98" s="117">
        <f t="shared" si="12"/>
        <v>194.65517486457793</v>
      </c>
      <c r="I98" s="117">
        <f t="shared" si="12"/>
        <v>193.38566911152083</v>
      </c>
      <c r="J98" s="117">
        <f t="shared" si="12"/>
        <v>206.54018100948846</v>
      </c>
      <c r="K98" s="117">
        <f t="shared" si="12"/>
        <v>202.13910939428948</v>
      </c>
      <c r="L98" s="117">
        <f t="shared" si="12"/>
        <v>235.44372333583789</v>
      </c>
      <c r="M98" s="117">
        <f t="shared" si="12"/>
        <v>222.84937277501891</v>
      </c>
      <c r="N98" s="117">
        <f t="shared" si="12"/>
        <v>206.95587191218576</v>
      </c>
      <c r="O98" s="117">
        <f t="shared" si="12"/>
        <v>218.89017129032345</v>
      </c>
      <c r="P98" s="117">
        <f t="shared" si="12"/>
        <v>211.02327597693113</v>
      </c>
      <c r="Q98" s="117">
        <f t="shared" si="12"/>
        <v>228.50835411102003</v>
      </c>
      <c r="R98" s="117">
        <f t="shared" ref="R98:V98" si="13">R99+R102+R104+R113</f>
        <v>243.01357937854664</v>
      </c>
      <c r="S98" s="117">
        <f t="shared" si="13"/>
        <v>275.28865082571411</v>
      </c>
      <c r="T98" s="117">
        <f t="shared" si="13"/>
        <v>252.72435480374858</v>
      </c>
      <c r="U98" s="117">
        <f t="shared" si="13"/>
        <v>255.05705017584418</v>
      </c>
      <c r="V98" s="117">
        <f t="shared" si="13"/>
        <v>265.87617928636655</v>
      </c>
      <c r="W98" s="117">
        <f t="shared" ref="W98" si="14">W99+W102+W104+W113</f>
        <v>247.59628380917673</v>
      </c>
      <c r="DA98" s="129" t="s">
        <v>1627</v>
      </c>
    </row>
    <row r="99" spans="1:105" ht="12" customHeight="1" x14ac:dyDescent="0.25">
      <c r="A99" s="121" t="s">
        <v>57</v>
      </c>
      <c r="B99" s="122">
        <f t="shared" ref="B99:Q99" si="15">SUM(B100:B101)</f>
        <v>146.98367961945414</v>
      </c>
      <c r="C99" s="122">
        <f t="shared" si="15"/>
        <v>162.46650601814471</v>
      </c>
      <c r="D99" s="122">
        <f t="shared" si="15"/>
        <v>163.89795212775491</v>
      </c>
      <c r="E99" s="122">
        <f t="shared" si="15"/>
        <v>176.48770740869566</v>
      </c>
      <c r="F99" s="122">
        <f t="shared" si="15"/>
        <v>191.95668724247557</v>
      </c>
      <c r="G99" s="122">
        <f t="shared" si="15"/>
        <v>191.87373841487761</v>
      </c>
      <c r="H99" s="122">
        <f t="shared" si="15"/>
        <v>176.58752436590893</v>
      </c>
      <c r="I99" s="122">
        <f t="shared" si="15"/>
        <v>175.01717086676558</v>
      </c>
      <c r="J99" s="122">
        <f t="shared" si="15"/>
        <v>186.57570747290239</v>
      </c>
      <c r="K99" s="122">
        <f t="shared" si="15"/>
        <v>183.14920855128722</v>
      </c>
      <c r="L99" s="122">
        <f t="shared" si="15"/>
        <v>212.89182423672742</v>
      </c>
      <c r="M99" s="122">
        <f t="shared" si="15"/>
        <v>198.85786515567924</v>
      </c>
      <c r="N99" s="122">
        <f t="shared" si="15"/>
        <v>183.54133832360844</v>
      </c>
      <c r="O99" s="122">
        <f t="shared" si="15"/>
        <v>193.55109033610239</v>
      </c>
      <c r="P99" s="122">
        <f t="shared" si="15"/>
        <v>182.71220801091999</v>
      </c>
      <c r="Q99" s="122">
        <f t="shared" si="15"/>
        <v>203.56332000867627</v>
      </c>
      <c r="R99" s="122">
        <f t="shared" ref="R99:V99" si="16">SUM(R100:R101)</f>
        <v>217.59397459758037</v>
      </c>
      <c r="S99" s="122">
        <f t="shared" si="16"/>
        <v>248.59657080391767</v>
      </c>
      <c r="T99" s="122">
        <f t="shared" si="16"/>
        <v>224.21082631626834</v>
      </c>
      <c r="U99" s="122">
        <f t="shared" si="16"/>
        <v>221.33153350952603</v>
      </c>
      <c r="V99" s="122">
        <f t="shared" si="16"/>
        <v>238.34820500076481</v>
      </c>
      <c r="W99" s="122">
        <f t="shared" ref="W99" si="17">SUM(W100:W101)</f>
        <v>221.11311894902425</v>
      </c>
      <c r="DA99" s="130" t="s">
        <v>1628</v>
      </c>
    </row>
    <row r="100" spans="1:105" ht="12" customHeight="1" x14ac:dyDescent="0.25">
      <c r="A100" s="97" t="s">
        <v>217</v>
      </c>
      <c r="B100" s="98">
        <v>145.07888783239247</v>
      </c>
      <c r="C100" s="98">
        <v>160.36824031592616</v>
      </c>
      <c r="D100" s="98">
        <v>161.77839625279748</v>
      </c>
      <c r="E100" s="98">
        <v>174.26084625546909</v>
      </c>
      <c r="F100" s="98">
        <v>189.45969630641378</v>
      </c>
      <c r="G100" s="98">
        <v>189.38590400267643</v>
      </c>
      <c r="H100" s="98">
        <v>174.33899860223778</v>
      </c>
      <c r="I100" s="98">
        <v>172.72828969642262</v>
      </c>
      <c r="J100" s="98">
        <v>184.10500586023002</v>
      </c>
      <c r="K100" s="98">
        <v>180.71292041396944</v>
      </c>
      <c r="L100" s="98">
        <v>210.05328565724008</v>
      </c>
      <c r="M100" s="98">
        <v>196.16842457246597</v>
      </c>
      <c r="N100" s="98">
        <v>181.06593367276056</v>
      </c>
      <c r="O100" s="98">
        <v>190.89069875042782</v>
      </c>
      <c r="P100" s="98">
        <v>180.16595610012428</v>
      </c>
      <c r="Q100" s="98">
        <v>200.74652515202541</v>
      </c>
      <c r="R100" s="98">
        <v>214.54668053949905</v>
      </c>
      <c r="S100" s="98">
        <v>245.1013471159134</v>
      </c>
      <c r="T100" s="98">
        <v>220.98542135386953</v>
      </c>
      <c r="U100" s="98">
        <v>218.06740131708321</v>
      </c>
      <c r="V100" s="98">
        <v>234.85891959168265</v>
      </c>
      <c r="W100" s="98">
        <v>217.86198284325815</v>
      </c>
      <c r="DA100" s="63" t="s">
        <v>1629</v>
      </c>
    </row>
    <row r="101" spans="1:105" ht="12" customHeight="1" x14ac:dyDescent="0.25">
      <c r="A101" s="97" t="s">
        <v>53</v>
      </c>
      <c r="B101" s="98">
        <v>1.9047917870616558</v>
      </c>
      <c r="C101" s="98">
        <v>2.0982657022185656</v>
      </c>
      <c r="D101" s="98">
        <v>2.1195558749574368</v>
      </c>
      <c r="E101" s="98">
        <v>2.2268611532265679</v>
      </c>
      <c r="F101" s="98">
        <v>2.496990936061795</v>
      </c>
      <c r="G101" s="98">
        <v>2.4878344122011944</v>
      </c>
      <c r="H101" s="98">
        <v>2.2485257636711653</v>
      </c>
      <c r="I101" s="98">
        <v>2.2888811703429495</v>
      </c>
      <c r="J101" s="98">
        <v>2.4707016126723755</v>
      </c>
      <c r="K101" s="98">
        <v>2.4362881373177627</v>
      </c>
      <c r="L101" s="98">
        <v>2.838538579487345</v>
      </c>
      <c r="M101" s="98">
        <v>2.6894405832132739</v>
      </c>
      <c r="N101" s="98">
        <v>2.4754046508478744</v>
      </c>
      <c r="O101" s="98">
        <v>2.6603915856745681</v>
      </c>
      <c r="P101" s="98">
        <v>2.5462519107957222</v>
      </c>
      <c r="Q101" s="98">
        <v>2.8167948566508527</v>
      </c>
      <c r="R101" s="98">
        <v>3.0472940580813335</v>
      </c>
      <c r="S101" s="98">
        <v>3.4952236880042853</v>
      </c>
      <c r="T101" s="98">
        <v>3.225404962398819</v>
      </c>
      <c r="U101" s="98">
        <v>3.2641321924428071</v>
      </c>
      <c r="V101" s="98">
        <v>3.489285409082171</v>
      </c>
      <c r="W101" s="98">
        <v>3.251136105766117</v>
      </c>
      <c r="DA101" s="63" t="s">
        <v>1630</v>
      </c>
    </row>
    <row r="102" spans="1:105" ht="12" customHeight="1" x14ac:dyDescent="0.25">
      <c r="A102" s="121" t="s">
        <v>92</v>
      </c>
      <c r="B102" s="122">
        <f t="shared" ref="B102:W102" si="18">B103</f>
        <v>0.21223459528233085</v>
      </c>
      <c r="C102" s="122">
        <f t="shared" si="18"/>
        <v>0.22360625549734156</v>
      </c>
      <c r="D102" s="122">
        <f t="shared" si="18"/>
        <v>0.25019147366469047</v>
      </c>
      <c r="E102" s="122">
        <f t="shared" si="18"/>
        <v>0.60258177280198866</v>
      </c>
      <c r="F102" s="122">
        <f t="shared" si="18"/>
        <v>0.25889317754389463</v>
      </c>
      <c r="G102" s="122">
        <f t="shared" si="18"/>
        <v>0.32983734969770551</v>
      </c>
      <c r="H102" s="122">
        <f t="shared" si="18"/>
        <v>0.60368486576184244</v>
      </c>
      <c r="I102" s="122">
        <f t="shared" si="18"/>
        <v>0.34565879822713091</v>
      </c>
      <c r="J102" s="122">
        <f t="shared" si="18"/>
        <v>0.35304952003870005</v>
      </c>
      <c r="K102" s="122">
        <f t="shared" si="18"/>
        <v>0.3897237528859499</v>
      </c>
      <c r="L102" s="122">
        <f t="shared" si="18"/>
        <v>0.5458689995951308</v>
      </c>
      <c r="M102" s="122">
        <f t="shared" si="18"/>
        <v>0.62673130863605386</v>
      </c>
      <c r="N102" s="122">
        <f t="shared" si="18"/>
        <v>0.67512232045246934</v>
      </c>
      <c r="O102" s="122">
        <f t="shared" si="18"/>
        <v>0.73797985895732676</v>
      </c>
      <c r="P102" s="122">
        <f t="shared" si="18"/>
        <v>0.79220435759200325</v>
      </c>
      <c r="Q102" s="122">
        <f t="shared" si="18"/>
        <v>0.92926466059629431</v>
      </c>
      <c r="R102" s="122">
        <f t="shared" si="18"/>
        <v>0.98686095766817605</v>
      </c>
      <c r="S102" s="122">
        <f t="shared" si="18"/>
        <v>0.91941534823339066</v>
      </c>
      <c r="T102" s="122">
        <f t="shared" si="18"/>
        <v>1.1690356753536972</v>
      </c>
      <c r="U102" s="122">
        <f t="shared" si="18"/>
        <v>1.3427617912762455</v>
      </c>
      <c r="V102" s="122">
        <f t="shared" si="18"/>
        <v>1.5066600367724523</v>
      </c>
      <c r="W102" s="122">
        <f t="shared" si="18"/>
        <v>1.5498460230134345</v>
      </c>
      <c r="DA102" s="130" t="s">
        <v>1631</v>
      </c>
    </row>
    <row r="103" spans="1:105" ht="12" customHeight="1" x14ac:dyDescent="0.25">
      <c r="A103" s="97" t="s">
        <v>53</v>
      </c>
      <c r="B103" s="98">
        <v>0.21223459528233085</v>
      </c>
      <c r="C103" s="98">
        <v>0.22360625549734156</v>
      </c>
      <c r="D103" s="98">
        <v>0.25019147366469047</v>
      </c>
      <c r="E103" s="98">
        <v>0.60258177280198866</v>
      </c>
      <c r="F103" s="98">
        <v>0.25889317754389463</v>
      </c>
      <c r="G103" s="98">
        <v>0.32983734969770551</v>
      </c>
      <c r="H103" s="98">
        <v>0.60368486576184244</v>
      </c>
      <c r="I103" s="98">
        <v>0.34565879822713091</v>
      </c>
      <c r="J103" s="98">
        <v>0.35304952003870005</v>
      </c>
      <c r="K103" s="98">
        <v>0.3897237528859499</v>
      </c>
      <c r="L103" s="98">
        <v>0.5458689995951308</v>
      </c>
      <c r="M103" s="98">
        <v>0.62673130863605386</v>
      </c>
      <c r="N103" s="98">
        <v>0.67512232045246934</v>
      </c>
      <c r="O103" s="98">
        <v>0.73797985895732676</v>
      </c>
      <c r="P103" s="98">
        <v>0.79220435759200325</v>
      </c>
      <c r="Q103" s="98">
        <v>0.92926466059629431</v>
      </c>
      <c r="R103" s="98">
        <v>0.98686095766817605</v>
      </c>
      <c r="S103" s="98">
        <v>0.91941534823339066</v>
      </c>
      <c r="T103" s="98">
        <v>1.1690356753536972</v>
      </c>
      <c r="U103" s="98">
        <v>1.3427617912762455</v>
      </c>
      <c r="V103" s="98">
        <v>1.5066600367724523</v>
      </c>
      <c r="W103" s="98">
        <v>1.5498460230134345</v>
      </c>
      <c r="DA103" s="63" t="s">
        <v>1632</v>
      </c>
    </row>
    <row r="104" spans="1:105" ht="12" customHeight="1" x14ac:dyDescent="0.25">
      <c r="A104" s="121" t="s">
        <v>55</v>
      </c>
      <c r="B104" s="122">
        <v>11.294881443402463</v>
      </c>
      <c r="C104" s="122">
        <v>11.166392040266146</v>
      </c>
      <c r="D104" s="122">
        <v>12.089435044681364</v>
      </c>
      <c r="E104" s="122">
        <v>12.514538603175126</v>
      </c>
      <c r="F104" s="122">
        <v>12.698888724106727</v>
      </c>
      <c r="G104" s="122">
        <v>12.665506516704141</v>
      </c>
      <c r="H104" s="122">
        <v>11.797282011055257</v>
      </c>
      <c r="I104" s="122">
        <v>12.216975052326907</v>
      </c>
      <c r="J104" s="122">
        <v>13.006147399890656</v>
      </c>
      <c r="K104" s="122">
        <v>11.526123509839488</v>
      </c>
      <c r="L104" s="122">
        <v>14.800623695393895</v>
      </c>
      <c r="M104" s="122">
        <v>15.441060740297363</v>
      </c>
      <c r="N104" s="122">
        <v>13.214550242452479</v>
      </c>
      <c r="O104" s="122">
        <v>15.977194372898669</v>
      </c>
      <c r="P104" s="122">
        <v>18.928920699750314</v>
      </c>
      <c r="Q104" s="122">
        <v>15.585805771992982</v>
      </c>
      <c r="R104" s="122">
        <v>15.916586354434287</v>
      </c>
      <c r="S104" s="122">
        <v>16.021632292558806</v>
      </c>
      <c r="T104" s="122">
        <v>17.775362520004276</v>
      </c>
      <c r="U104" s="122">
        <v>22.754623082463393</v>
      </c>
      <c r="V104" s="122">
        <v>17.463940204682583</v>
      </c>
      <c r="W104" s="122">
        <v>18.365697881188591</v>
      </c>
      <c r="DA104" s="130" t="s">
        <v>1633</v>
      </c>
    </row>
    <row r="105" spans="1:105" ht="12" customHeight="1" x14ac:dyDescent="0.25">
      <c r="A105" s="97" t="s">
        <v>134</v>
      </c>
      <c r="B105" s="98">
        <v>8.7602933685197613</v>
      </c>
      <c r="C105" s="98">
        <v>8.9527548298996216</v>
      </c>
      <c r="D105" s="98">
        <v>10.024983800355695</v>
      </c>
      <c r="E105" s="98">
        <v>10.649577984984436</v>
      </c>
      <c r="F105" s="98">
        <v>10.971710973933478</v>
      </c>
      <c r="G105" s="98">
        <v>11.192870844165338</v>
      </c>
      <c r="H105" s="98">
        <v>10.926129136622196</v>
      </c>
      <c r="I105" s="98">
        <v>11.360013271137975</v>
      </c>
      <c r="J105" s="98">
        <v>12.128679771885007</v>
      </c>
      <c r="K105" s="98">
        <v>10.542151585411226</v>
      </c>
      <c r="L105" s="98">
        <v>13.237376982560535</v>
      </c>
      <c r="M105" s="98">
        <v>13.701768393341974</v>
      </c>
      <c r="N105" s="98">
        <v>11.567248940356658</v>
      </c>
      <c r="O105" s="98">
        <v>13.954876377779486</v>
      </c>
      <c r="P105" s="98">
        <v>16.678958896712473</v>
      </c>
      <c r="Q105" s="98">
        <v>13.123087502173547</v>
      </c>
      <c r="R105" s="98">
        <v>13.172289029733189</v>
      </c>
      <c r="S105" s="98">
        <v>13.174539409497653</v>
      </c>
      <c r="T105" s="98">
        <v>14.706323368976093</v>
      </c>
      <c r="U105" s="98">
        <v>18.969428366478962</v>
      </c>
      <c r="V105" s="98">
        <v>13.874027071120455</v>
      </c>
      <c r="W105" s="98">
        <v>14.524460506275522</v>
      </c>
      <c r="DA105" s="63" t="s">
        <v>1634</v>
      </c>
    </row>
    <row r="106" spans="1:105" ht="12" customHeight="1" x14ac:dyDescent="0.25">
      <c r="A106" s="97" t="s">
        <v>133</v>
      </c>
      <c r="B106" s="98">
        <v>2.6472942647197677E-4</v>
      </c>
      <c r="C106" s="98">
        <v>9.8357046936419293E-3</v>
      </c>
      <c r="D106" s="98">
        <v>3.9957894763364039E-2</v>
      </c>
      <c r="E106" s="98">
        <v>7.5064833715880686E-2</v>
      </c>
      <c r="F106" s="98">
        <v>0.110161609061486</v>
      </c>
      <c r="G106" s="98">
        <v>0.16938293538409727</v>
      </c>
      <c r="H106" s="98">
        <v>0.22661768822691625</v>
      </c>
      <c r="I106" s="98">
        <v>0.36290482494620036</v>
      </c>
      <c r="J106" s="98">
        <v>0.55074059093413674</v>
      </c>
      <c r="K106" s="98">
        <v>0.71087497014677736</v>
      </c>
      <c r="L106" s="98">
        <v>1.3089766373128291</v>
      </c>
      <c r="M106" s="98">
        <v>1.4408641505766089</v>
      </c>
      <c r="N106" s="98">
        <v>1.5018400505887</v>
      </c>
      <c r="O106" s="98">
        <v>1.8333696859784503</v>
      </c>
      <c r="P106" s="98">
        <v>1.9604723925479202</v>
      </c>
      <c r="Q106" s="98">
        <v>2.0785913721119638</v>
      </c>
      <c r="R106" s="98">
        <v>2.3081253406813249</v>
      </c>
      <c r="S106" s="98">
        <v>2.3979931835231851</v>
      </c>
      <c r="T106" s="98">
        <v>2.6622214815822929</v>
      </c>
      <c r="U106" s="98">
        <v>3.3814170361923495</v>
      </c>
      <c r="V106" s="98">
        <v>3.1329118386741062</v>
      </c>
      <c r="W106" s="98">
        <v>3.3666330246855853</v>
      </c>
      <c r="DA106" s="63" t="s">
        <v>1635</v>
      </c>
    </row>
    <row r="107" spans="1:105" ht="12" customHeight="1" x14ac:dyDescent="0.25">
      <c r="A107" s="100" t="s">
        <v>217</v>
      </c>
      <c r="B107" s="101">
        <v>1.7333632233944887E-4</v>
      </c>
      <c r="C107" s="101">
        <v>6.0650923053522637E-3</v>
      </c>
      <c r="D107" s="101">
        <v>2.4640451749556865E-2</v>
      </c>
      <c r="E107" s="101">
        <v>4.6110200639511545E-2</v>
      </c>
      <c r="F107" s="101">
        <v>6.8126530108342104E-2</v>
      </c>
      <c r="G107" s="101">
        <v>0.10442763782226987</v>
      </c>
      <c r="H107" s="101">
        <v>0.13617665172852483</v>
      </c>
      <c r="I107" s="101">
        <v>0.22002016746230255</v>
      </c>
      <c r="J107" s="101">
        <v>0.33355745464169162</v>
      </c>
      <c r="K107" s="101">
        <v>0.40784792843621043</v>
      </c>
      <c r="L107" s="101">
        <v>0.78627917733904051</v>
      </c>
      <c r="M107" s="101">
        <v>0.87041083661885776</v>
      </c>
      <c r="N107" s="101">
        <v>0.85150258799111278</v>
      </c>
      <c r="O107" s="101">
        <v>1.1791454220934954</v>
      </c>
      <c r="P107" s="101">
        <v>1.3277228172456665</v>
      </c>
      <c r="Q107" s="101">
        <v>1.1469059280116356</v>
      </c>
      <c r="R107" s="101">
        <v>1.2526125459867909</v>
      </c>
      <c r="S107" s="101">
        <v>1.2568305855088766</v>
      </c>
      <c r="T107" s="101">
        <v>1.4443831074781719</v>
      </c>
      <c r="U107" s="101">
        <v>1.9348575238513015</v>
      </c>
      <c r="V107" s="101">
        <v>1.7162460380662954</v>
      </c>
      <c r="W107" s="101">
        <v>1.875082674648429</v>
      </c>
      <c r="DA107" s="131" t="s">
        <v>1636</v>
      </c>
    </row>
    <row r="108" spans="1:105" ht="12" customHeight="1" x14ac:dyDescent="0.25">
      <c r="A108" s="103" t="s">
        <v>52</v>
      </c>
      <c r="B108" s="104">
        <v>9.1393104132527902E-5</v>
      </c>
      <c r="C108" s="104">
        <v>3.7706123882896665E-3</v>
      </c>
      <c r="D108" s="104">
        <v>1.5317443013807174E-2</v>
      </c>
      <c r="E108" s="104">
        <v>2.8954633076369134E-2</v>
      </c>
      <c r="F108" s="104">
        <v>4.2035078953143908E-2</v>
      </c>
      <c r="G108" s="104">
        <v>6.4955297561827385E-2</v>
      </c>
      <c r="H108" s="104">
        <v>9.0441036498391414E-2</v>
      </c>
      <c r="I108" s="104">
        <v>0.14288465748389784</v>
      </c>
      <c r="J108" s="104">
        <v>0.21718313629244515</v>
      </c>
      <c r="K108" s="104">
        <v>0.30302704171056694</v>
      </c>
      <c r="L108" s="104">
        <v>0.52269745997378858</v>
      </c>
      <c r="M108" s="104">
        <v>0.57045331395775123</v>
      </c>
      <c r="N108" s="104">
        <v>0.65033746259758718</v>
      </c>
      <c r="O108" s="104">
        <v>0.65422426388495503</v>
      </c>
      <c r="P108" s="104">
        <v>0.63274957530225373</v>
      </c>
      <c r="Q108" s="104">
        <v>0.93168544410032816</v>
      </c>
      <c r="R108" s="104">
        <v>1.055512794694534</v>
      </c>
      <c r="S108" s="104">
        <v>1.1411625980143085</v>
      </c>
      <c r="T108" s="104">
        <v>1.217838374104121</v>
      </c>
      <c r="U108" s="104">
        <v>1.4465595123410482</v>
      </c>
      <c r="V108" s="104">
        <v>1.416665800607811</v>
      </c>
      <c r="W108" s="104">
        <v>1.4915503500371561</v>
      </c>
      <c r="DA108" s="132" t="s">
        <v>1637</v>
      </c>
    </row>
    <row r="109" spans="1:105" ht="12" customHeight="1" x14ac:dyDescent="0.25">
      <c r="A109" s="106" t="s">
        <v>122</v>
      </c>
      <c r="B109" s="101">
        <v>2.5338205333132069</v>
      </c>
      <c r="C109" s="101">
        <v>2.1925079718598655</v>
      </c>
      <c r="D109" s="101">
        <v>1.9878799577766169</v>
      </c>
      <c r="E109" s="101">
        <v>1.7307474979813613</v>
      </c>
      <c r="F109" s="101">
        <v>1.5379000411106745</v>
      </c>
      <c r="G109" s="101">
        <v>1.2110898547743747</v>
      </c>
      <c r="H109" s="101">
        <v>0.56494057464575198</v>
      </c>
      <c r="I109" s="101">
        <v>0.42853515594664698</v>
      </c>
      <c r="J109" s="101">
        <v>0.28523936055885885</v>
      </c>
      <c r="K109" s="101">
        <v>0.23906725482580507</v>
      </c>
      <c r="L109" s="101">
        <v>0.21297168847203557</v>
      </c>
      <c r="M109" s="101">
        <v>0.21522489919631493</v>
      </c>
      <c r="N109" s="101">
        <v>8.8512571973839174E-2</v>
      </c>
      <c r="O109" s="101">
        <v>0.11124819645790783</v>
      </c>
      <c r="P109" s="101">
        <v>0.17703055177115215</v>
      </c>
      <c r="Q109" s="101">
        <v>9.9727379522156684E-2</v>
      </c>
      <c r="R109" s="101">
        <v>8.9061884841357311E-2</v>
      </c>
      <c r="S109" s="101">
        <v>7.1773433436055425E-2</v>
      </c>
      <c r="T109" s="101">
        <v>3.4361463971445183E-2</v>
      </c>
      <c r="U109" s="101">
        <v>4.7394972801316451E-2</v>
      </c>
      <c r="V109" s="101">
        <v>3.9160617097028755E-2</v>
      </c>
      <c r="W109" s="101">
        <v>5.5188495106107502E-2</v>
      </c>
      <c r="DA109" s="131" t="s">
        <v>1638</v>
      </c>
    </row>
    <row r="110" spans="1:105" ht="12" customHeight="1" x14ac:dyDescent="0.25">
      <c r="A110" s="107" t="s">
        <v>121</v>
      </c>
      <c r="B110" s="104">
        <v>5.0281214302277976E-4</v>
      </c>
      <c r="C110" s="104">
        <v>1.1293533813017592E-2</v>
      </c>
      <c r="D110" s="104">
        <v>3.6613391785688426E-2</v>
      </c>
      <c r="E110" s="104">
        <v>5.9148286493445536E-2</v>
      </c>
      <c r="F110" s="104">
        <v>7.9116100001089623E-2</v>
      </c>
      <c r="G110" s="104">
        <v>9.2162882380331115E-2</v>
      </c>
      <c r="H110" s="104">
        <v>7.9594611560393116E-2</v>
      </c>
      <c r="I110" s="104">
        <v>6.5521800296084773E-2</v>
      </c>
      <c r="J110" s="104">
        <v>4.1487676512653407E-2</v>
      </c>
      <c r="K110" s="104">
        <v>3.4029699455679401E-2</v>
      </c>
      <c r="L110" s="104">
        <v>4.1298387048494326E-2</v>
      </c>
      <c r="M110" s="104">
        <v>8.3203297182466232E-2</v>
      </c>
      <c r="N110" s="104">
        <v>5.6948679533283385E-2</v>
      </c>
      <c r="O110" s="104">
        <v>7.7700112682825465E-2</v>
      </c>
      <c r="P110" s="104">
        <v>0.11245885871876588</v>
      </c>
      <c r="Q110" s="104">
        <v>0.2843995181853145</v>
      </c>
      <c r="R110" s="104">
        <v>0.34711009917841468</v>
      </c>
      <c r="S110" s="104">
        <v>0.37732626610191239</v>
      </c>
      <c r="T110" s="104">
        <v>0.37245620547444358</v>
      </c>
      <c r="U110" s="104">
        <v>0.35638270699076618</v>
      </c>
      <c r="V110" s="104">
        <v>0.41784067779099021</v>
      </c>
      <c r="W110" s="104">
        <v>0.41941585512137536</v>
      </c>
      <c r="DA110" s="132" t="s">
        <v>1639</v>
      </c>
    </row>
    <row r="111" spans="1:105" ht="12" customHeight="1" x14ac:dyDescent="0.25">
      <c r="A111" s="108" t="s">
        <v>53</v>
      </c>
      <c r="B111" s="98">
        <v>3.0782139989690585E-4</v>
      </c>
      <c r="C111" s="98">
        <v>6.641370741520122E-3</v>
      </c>
      <c r="D111" s="98">
        <v>2.1594991195788053E-2</v>
      </c>
      <c r="E111" s="98">
        <v>3.4800600660189224E-2</v>
      </c>
      <c r="F111" s="98">
        <v>4.7039004578145256E-2</v>
      </c>
      <c r="G111" s="98">
        <v>5.4666780954863166E-2</v>
      </c>
      <c r="H111" s="98">
        <v>4.623879590306542E-2</v>
      </c>
      <c r="I111" s="98">
        <v>3.8505460753566166E-2</v>
      </c>
      <c r="J111" s="98">
        <v>2.4325068587812661E-2</v>
      </c>
      <c r="K111" s="98">
        <v>1.8959225870879129E-2</v>
      </c>
      <c r="L111" s="98">
        <v>2.2390364419691004E-2</v>
      </c>
      <c r="M111" s="98">
        <v>4.77510811100611E-2</v>
      </c>
      <c r="N111" s="98">
        <v>3.0810225546021676E-2</v>
      </c>
      <c r="O111" s="98">
        <v>4.8262681888549701E-2</v>
      </c>
      <c r="P111" s="98">
        <v>7.4371939582951255E-2</v>
      </c>
      <c r="Q111" s="98">
        <v>0.14076043437112043</v>
      </c>
      <c r="R111" s="98">
        <v>0.16883581903412023</v>
      </c>
      <c r="S111" s="98">
        <v>0.18345342942767126</v>
      </c>
      <c r="T111" s="98">
        <v>0.20316908521458507</v>
      </c>
      <c r="U111" s="98">
        <v>0.19195228929217861</v>
      </c>
      <c r="V111" s="98">
        <v>0.22666678313113031</v>
      </c>
      <c r="W111" s="98">
        <v>0.23611267853465531</v>
      </c>
      <c r="DA111" s="63" t="s">
        <v>1640</v>
      </c>
    </row>
    <row r="112" spans="1:105" ht="12" customHeight="1" x14ac:dyDescent="0.25">
      <c r="A112" s="108" t="s">
        <v>52</v>
      </c>
      <c r="B112" s="98">
        <v>1.9499074312587391E-4</v>
      </c>
      <c r="C112" s="98">
        <v>4.6521630714974702E-3</v>
      </c>
      <c r="D112" s="98">
        <v>1.5018400589900376E-2</v>
      </c>
      <c r="E112" s="98">
        <v>2.4347685833256312E-2</v>
      </c>
      <c r="F112" s="98">
        <v>3.2077095422944374E-2</v>
      </c>
      <c r="G112" s="98">
        <v>3.7496101425467949E-2</v>
      </c>
      <c r="H112" s="98">
        <v>3.3355815657327696E-2</v>
      </c>
      <c r="I112" s="98">
        <v>2.7016339542518607E-2</v>
      </c>
      <c r="J112" s="98">
        <v>1.7162607924840742E-2</v>
      </c>
      <c r="K112" s="98">
        <v>1.507047358480027E-2</v>
      </c>
      <c r="L112" s="98">
        <v>1.8908022628803322E-2</v>
      </c>
      <c r="M112" s="98">
        <v>3.5452216072405132E-2</v>
      </c>
      <c r="N112" s="98">
        <v>2.6138453987261709E-2</v>
      </c>
      <c r="O112" s="98">
        <v>2.9437430794275764E-2</v>
      </c>
      <c r="P112" s="98">
        <v>3.8086919135814613E-2</v>
      </c>
      <c r="Q112" s="98">
        <v>0.1436390838141941</v>
      </c>
      <c r="R112" s="98">
        <v>0.17827428014429444</v>
      </c>
      <c r="S112" s="98">
        <v>0.19387283667424113</v>
      </c>
      <c r="T112" s="98">
        <v>0.16928712025985854</v>
      </c>
      <c r="U112" s="98">
        <v>0.16443041769858757</v>
      </c>
      <c r="V112" s="98">
        <v>0.1911738946598599</v>
      </c>
      <c r="W112" s="98">
        <v>0.18330317658672002</v>
      </c>
      <c r="DA112" s="63" t="s">
        <v>1641</v>
      </c>
    </row>
    <row r="113" spans="1:105" ht="12" customHeight="1" x14ac:dyDescent="0.25">
      <c r="A113" s="121" t="s">
        <v>54</v>
      </c>
      <c r="B113" s="122">
        <v>4.9119627958821104</v>
      </c>
      <c r="C113" s="122">
        <v>5.7785675394320748</v>
      </c>
      <c r="D113" s="122">
        <v>5.4577638648596016</v>
      </c>
      <c r="E113" s="122">
        <v>5.3155816185784568</v>
      </c>
      <c r="F113" s="122">
        <v>5.6215522171134147</v>
      </c>
      <c r="G113" s="122">
        <v>5.7139065383074863</v>
      </c>
      <c r="H113" s="122">
        <v>5.6666836218519148</v>
      </c>
      <c r="I113" s="122">
        <v>5.8058643942011887</v>
      </c>
      <c r="J113" s="122">
        <v>6.6052766166567043</v>
      </c>
      <c r="K113" s="122">
        <v>7.0740535802768187</v>
      </c>
      <c r="L113" s="122">
        <v>7.2054064041214341</v>
      </c>
      <c r="M113" s="122">
        <v>7.9237155704062481</v>
      </c>
      <c r="N113" s="122">
        <v>9.5248610256723723</v>
      </c>
      <c r="O113" s="122">
        <v>8.623906722365076</v>
      </c>
      <c r="P113" s="122">
        <v>8.5899429086688279</v>
      </c>
      <c r="Q113" s="122">
        <v>8.4299636697544695</v>
      </c>
      <c r="R113" s="122">
        <v>8.5161574688638026</v>
      </c>
      <c r="S113" s="122">
        <v>9.7510323810042472</v>
      </c>
      <c r="T113" s="122">
        <v>9.5691302921222885</v>
      </c>
      <c r="U113" s="122">
        <v>9.6281317925785288</v>
      </c>
      <c r="V113" s="122">
        <v>8.5573740441467336</v>
      </c>
      <c r="W113" s="122">
        <v>6.5676209559504501</v>
      </c>
      <c r="DA113" s="130" t="s">
        <v>1642</v>
      </c>
    </row>
    <row r="114" spans="1:105" ht="12" customHeight="1" x14ac:dyDescent="0.25">
      <c r="A114" s="97" t="s">
        <v>175</v>
      </c>
      <c r="B114" s="98">
        <v>2.7958991171076377</v>
      </c>
      <c r="C114" s="98">
        <v>4.0104290138034706</v>
      </c>
      <c r="D114" s="98">
        <v>3.2892623841771389</v>
      </c>
      <c r="E114" s="98">
        <v>3.0319436328536558</v>
      </c>
      <c r="F114" s="98">
        <v>3.1149115893724186</v>
      </c>
      <c r="G114" s="98">
        <v>3.2162816081992269</v>
      </c>
      <c r="H114" s="98">
        <v>3.2769415251465905</v>
      </c>
      <c r="I114" s="98">
        <v>3.4442134083993321</v>
      </c>
      <c r="J114" s="98">
        <v>4.2285436716267917</v>
      </c>
      <c r="K114" s="98">
        <v>4.759178094539152</v>
      </c>
      <c r="L114" s="98">
        <v>5.2325164803668667</v>
      </c>
      <c r="M114" s="98">
        <v>5.0320531193274078</v>
      </c>
      <c r="N114" s="98">
        <v>6.3208178083500579</v>
      </c>
      <c r="O114" s="98">
        <v>5.3144883920894292</v>
      </c>
      <c r="P114" s="98">
        <v>4.9344129167860844</v>
      </c>
      <c r="Q114" s="98">
        <v>6.3477118563103128</v>
      </c>
      <c r="R114" s="98">
        <v>6.5062338779020035</v>
      </c>
      <c r="S114" s="98">
        <v>8.0204213241616795</v>
      </c>
      <c r="T114" s="98">
        <v>7.3960303811980719</v>
      </c>
      <c r="U114" s="98">
        <v>7.4204882010127378</v>
      </c>
      <c r="V114" s="98">
        <v>7.7483997324925911</v>
      </c>
      <c r="W114" s="98">
        <v>6.334432703247086</v>
      </c>
      <c r="DA114" s="63" t="s">
        <v>1643</v>
      </c>
    </row>
    <row r="115" spans="1:105" ht="12" customHeight="1" x14ac:dyDescent="0.25">
      <c r="A115" s="109" t="s">
        <v>120</v>
      </c>
      <c r="B115" s="33">
        <v>2.1160636787744727</v>
      </c>
      <c r="C115" s="33">
        <v>1.7681385256286042</v>
      </c>
      <c r="D115" s="33">
        <v>2.1685014806824627</v>
      </c>
      <c r="E115" s="33">
        <v>2.283637985724801</v>
      </c>
      <c r="F115" s="33">
        <v>2.5066406277409965</v>
      </c>
      <c r="G115" s="33">
        <v>2.4976249301082594</v>
      </c>
      <c r="H115" s="33">
        <v>2.3897420967053242</v>
      </c>
      <c r="I115" s="33">
        <v>2.3616509858018566</v>
      </c>
      <c r="J115" s="33">
        <v>2.3767329450299131</v>
      </c>
      <c r="K115" s="33">
        <v>2.3148754857376668</v>
      </c>
      <c r="L115" s="33">
        <v>1.9728899237545674</v>
      </c>
      <c r="M115" s="33">
        <v>2.8916624510788402</v>
      </c>
      <c r="N115" s="33">
        <v>3.2040432173223143</v>
      </c>
      <c r="O115" s="33">
        <v>3.3094183302756472</v>
      </c>
      <c r="P115" s="33">
        <v>3.6555299918827426</v>
      </c>
      <c r="Q115" s="33">
        <v>2.0822518134441572</v>
      </c>
      <c r="R115" s="33">
        <v>2.0099235909617983</v>
      </c>
      <c r="S115" s="33">
        <v>1.7306110568425674</v>
      </c>
      <c r="T115" s="33">
        <v>2.1730999109242171</v>
      </c>
      <c r="U115" s="33">
        <v>2.2076435915657919</v>
      </c>
      <c r="V115" s="33">
        <v>0.80897431165414313</v>
      </c>
      <c r="W115" s="33">
        <v>0.23318825270336402</v>
      </c>
      <c r="DA115" s="60" t="s">
        <v>1644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88.402850402694099</v>
      </c>
      <c r="C117" s="117">
        <f t="shared" si="19"/>
        <v>98.58633757303717</v>
      </c>
      <c r="D117" s="117">
        <f t="shared" si="19"/>
        <v>101.75505005748093</v>
      </c>
      <c r="E117" s="117">
        <f t="shared" si="19"/>
        <v>111.63983052491628</v>
      </c>
      <c r="F117" s="117">
        <f t="shared" si="19"/>
        <v>121.97826780809818</v>
      </c>
      <c r="G117" s="117">
        <f t="shared" si="19"/>
        <v>124.11975155889594</v>
      </c>
      <c r="H117" s="117">
        <f t="shared" si="19"/>
        <v>117.18784847234232</v>
      </c>
      <c r="I117" s="117">
        <f t="shared" si="19"/>
        <v>118.0107288823434</v>
      </c>
      <c r="J117" s="117">
        <f t="shared" si="19"/>
        <v>128.59287525238861</v>
      </c>
      <c r="K117" s="117">
        <f t="shared" si="19"/>
        <v>128.71197561583972</v>
      </c>
      <c r="L117" s="117">
        <f t="shared" si="19"/>
        <v>153.26509689257904</v>
      </c>
      <c r="M117" s="117">
        <f t="shared" si="19"/>
        <v>148.47961968787186</v>
      </c>
      <c r="N117" s="117">
        <f t="shared" si="19"/>
        <v>141.39332401620965</v>
      </c>
      <c r="O117" s="117">
        <f t="shared" si="19"/>
        <v>152.56463546386644</v>
      </c>
      <c r="P117" s="117">
        <f t="shared" si="19"/>
        <v>149.11649078639886</v>
      </c>
      <c r="Q117" s="117">
        <f t="shared" si="19"/>
        <v>163.91910252955759</v>
      </c>
      <c r="R117" s="117">
        <f t="shared" ref="R117:V117" si="20">R118+R121+R123+R132</f>
        <v>177.49385313376916</v>
      </c>
      <c r="S117" s="117">
        <f t="shared" si="20"/>
        <v>204.38181234309312</v>
      </c>
      <c r="T117" s="117">
        <f t="shared" si="20"/>
        <v>191.90588411380088</v>
      </c>
      <c r="U117" s="117">
        <f t="shared" si="20"/>
        <v>197.16645402853433</v>
      </c>
      <c r="V117" s="117">
        <f t="shared" si="20"/>
        <v>208.37468995822826</v>
      </c>
      <c r="W117" s="117">
        <f t="shared" ref="W117" si="21">W118+W121+W123+W132</f>
        <v>196.4751559317007</v>
      </c>
      <c r="DA117" s="129" t="s">
        <v>1795</v>
      </c>
    </row>
    <row r="118" spans="1:105" ht="12" customHeight="1" x14ac:dyDescent="0.25">
      <c r="A118" s="121" t="s">
        <v>57</v>
      </c>
      <c r="B118" s="122">
        <f t="shared" ref="B118:Q118" si="22">SUM(B119:B120)</f>
        <v>78.096463269527874</v>
      </c>
      <c r="C118" s="122">
        <f t="shared" si="22"/>
        <v>87.784521063332249</v>
      </c>
      <c r="D118" s="122">
        <f t="shared" si="22"/>
        <v>90.398565161373597</v>
      </c>
      <c r="E118" s="122">
        <f t="shared" si="22"/>
        <v>99.202534530248485</v>
      </c>
      <c r="F118" s="122">
        <f t="shared" si="22"/>
        <v>109.84813469265039</v>
      </c>
      <c r="G118" s="122">
        <f t="shared" si="22"/>
        <v>111.66623141650268</v>
      </c>
      <c r="H118" s="122">
        <f t="shared" si="22"/>
        <v>104.4634043075442</v>
      </c>
      <c r="I118" s="122">
        <f t="shared" si="22"/>
        <v>105.49689993639937</v>
      </c>
      <c r="J118" s="122">
        <f t="shared" si="22"/>
        <v>114.92895128116442</v>
      </c>
      <c r="K118" s="122">
        <f t="shared" si="22"/>
        <v>115.41970519141015</v>
      </c>
      <c r="L118" s="122">
        <f t="shared" si="22"/>
        <v>137.15387655611269</v>
      </c>
      <c r="M118" s="122">
        <f t="shared" si="22"/>
        <v>130.86746342415228</v>
      </c>
      <c r="N118" s="122">
        <f t="shared" si="22"/>
        <v>123.79372063582684</v>
      </c>
      <c r="O118" s="122">
        <f t="shared" si="22"/>
        <v>133.24397111378272</v>
      </c>
      <c r="P118" s="122">
        <f t="shared" si="22"/>
        <v>127.30813022754374</v>
      </c>
      <c r="Q118" s="122">
        <f t="shared" si="22"/>
        <v>143.91676041747613</v>
      </c>
      <c r="R118" s="122">
        <f t="shared" ref="R118:V118" si="23">SUM(R119:R120)</f>
        <v>156.61110000678457</v>
      </c>
      <c r="S118" s="122">
        <f t="shared" si="23"/>
        <v>182.49601859276515</v>
      </c>
      <c r="T118" s="122">
        <f t="shared" si="23"/>
        <v>167.30144148856954</v>
      </c>
      <c r="U118" s="122">
        <f t="shared" si="23"/>
        <v>167.52889237833054</v>
      </c>
      <c r="V118" s="122">
        <f t="shared" si="23"/>
        <v>182.70592057679897</v>
      </c>
      <c r="W118" s="122">
        <f t="shared" ref="W118" si="24">SUM(W119:W120)</f>
        <v>171.01828508135983</v>
      </c>
      <c r="DA118" s="130" t="s">
        <v>1796</v>
      </c>
    </row>
    <row r="119" spans="1:105" ht="12" customHeight="1" x14ac:dyDescent="0.25">
      <c r="A119" s="97" t="s">
        <v>217</v>
      </c>
      <c r="B119" s="98">
        <v>76.191671482466219</v>
      </c>
      <c r="C119" s="98">
        <v>85.68625536111368</v>
      </c>
      <c r="D119" s="98">
        <v>88.279009286416155</v>
      </c>
      <c r="E119" s="98">
        <v>96.97567337702192</v>
      </c>
      <c r="F119" s="98">
        <v>107.3511437565886</v>
      </c>
      <c r="G119" s="98">
        <v>109.17839700430149</v>
      </c>
      <c r="H119" s="98">
        <v>102.21487854387303</v>
      </c>
      <c r="I119" s="98">
        <v>103.20801876605643</v>
      </c>
      <c r="J119" s="98">
        <v>112.45824966849204</v>
      </c>
      <c r="K119" s="98">
        <v>112.98341705409239</v>
      </c>
      <c r="L119" s="98">
        <v>134.31533797662536</v>
      </c>
      <c r="M119" s="98">
        <v>128.17802284093901</v>
      </c>
      <c r="N119" s="98">
        <v>121.31831598497897</v>
      </c>
      <c r="O119" s="98">
        <v>130.58357952810815</v>
      </c>
      <c r="P119" s="98">
        <v>124.76187831674802</v>
      </c>
      <c r="Q119" s="98">
        <v>141.09996556082527</v>
      </c>
      <c r="R119" s="98">
        <v>153.56380594870325</v>
      </c>
      <c r="S119" s="98">
        <v>179.00079490476088</v>
      </c>
      <c r="T119" s="98">
        <v>164.07603652617072</v>
      </c>
      <c r="U119" s="98">
        <v>164.26476018588772</v>
      </c>
      <c r="V119" s="98">
        <v>179.21663516771682</v>
      </c>
      <c r="W119" s="98">
        <v>167.76714897559373</v>
      </c>
      <c r="DA119" s="63" t="s">
        <v>1797</v>
      </c>
    </row>
    <row r="120" spans="1:105" ht="12" customHeight="1" x14ac:dyDescent="0.25">
      <c r="A120" s="97" t="s">
        <v>53</v>
      </c>
      <c r="B120" s="98">
        <v>1.9047917870616558</v>
      </c>
      <c r="C120" s="98">
        <v>2.0982657022185656</v>
      </c>
      <c r="D120" s="98">
        <v>2.1195558749574368</v>
      </c>
      <c r="E120" s="98">
        <v>2.2268611532265679</v>
      </c>
      <c r="F120" s="98">
        <v>2.496990936061795</v>
      </c>
      <c r="G120" s="98">
        <v>2.4878344122011944</v>
      </c>
      <c r="H120" s="98">
        <v>2.2485257636711653</v>
      </c>
      <c r="I120" s="98">
        <v>2.2888811703429495</v>
      </c>
      <c r="J120" s="98">
        <v>2.4707016126723755</v>
      </c>
      <c r="K120" s="98">
        <v>2.4362881373177627</v>
      </c>
      <c r="L120" s="98">
        <v>2.838538579487345</v>
      </c>
      <c r="M120" s="98">
        <v>2.6894405832132739</v>
      </c>
      <c r="N120" s="98">
        <v>2.4754046508478744</v>
      </c>
      <c r="O120" s="98">
        <v>2.6603915856745681</v>
      </c>
      <c r="P120" s="98">
        <v>2.5462519107957222</v>
      </c>
      <c r="Q120" s="98">
        <v>2.8167948566508527</v>
      </c>
      <c r="R120" s="98">
        <v>3.0472940580813335</v>
      </c>
      <c r="S120" s="98">
        <v>3.4952236880042853</v>
      </c>
      <c r="T120" s="98">
        <v>3.225404962398819</v>
      </c>
      <c r="U120" s="98">
        <v>3.2641321924428071</v>
      </c>
      <c r="V120" s="98">
        <v>3.489285409082171</v>
      </c>
      <c r="W120" s="98">
        <v>3.251136105766117</v>
      </c>
      <c r="DA120" s="63" t="s">
        <v>1798</v>
      </c>
    </row>
    <row r="121" spans="1:105" ht="12" customHeight="1" x14ac:dyDescent="0.25">
      <c r="A121" s="121" t="s">
        <v>92</v>
      </c>
      <c r="B121" s="122">
        <f t="shared" ref="B121:W121" si="25">B122</f>
        <v>0.39174968388874365</v>
      </c>
      <c r="C121" s="122">
        <f t="shared" si="25"/>
        <v>0.43353230385595476</v>
      </c>
      <c r="D121" s="122">
        <f t="shared" si="25"/>
        <v>0.50822094187899736</v>
      </c>
      <c r="E121" s="122">
        <f t="shared" si="25"/>
        <v>1.3276321259874777</v>
      </c>
      <c r="F121" s="122">
        <f t="shared" si="25"/>
        <v>0.60279403307944079</v>
      </c>
      <c r="G121" s="122">
        <f t="shared" si="25"/>
        <v>0.8127078825440599</v>
      </c>
      <c r="H121" s="122">
        <f t="shared" si="25"/>
        <v>1.5889696919875598</v>
      </c>
      <c r="I121" s="122">
        <f t="shared" si="25"/>
        <v>0.93857852072498893</v>
      </c>
      <c r="J121" s="122">
        <f t="shared" si="25"/>
        <v>0.97683740592861801</v>
      </c>
      <c r="K121" s="122">
        <f t="shared" si="25"/>
        <v>1.1150404440895119</v>
      </c>
      <c r="L121" s="122">
        <f t="shared" si="25"/>
        <v>1.6298754374326687</v>
      </c>
      <c r="M121" s="122">
        <f t="shared" si="25"/>
        <v>1.9553185797696302</v>
      </c>
      <c r="N121" s="122">
        <f t="shared" si="25"/>
        <v>2.1674853254419508</v>
      </c>
      <c r="O121" s="122">
        <f t="shared" si="25"/>
        <v>2.4348992692812383</v>
      </c>
      <c r="P121" s="122">
        <f t="shared" si="25"/>
        <v>2.688151448004108</v>
      </c>
      <c r="Q121" s="122">
        <f t="shared" si="25"/>
        <v>3.2612723991983676</v>
      </c>
      <c r="R121" s="122">
        <f t="shared" si="25"/>
        <v>3.5762395666502158</v>
      </c>
      <c r="S121" s="122">
        <f t="shared" si="25"/>
        <v>3.4532324819367695</v>
      </c>
      <c r="T121" s="122">
        <f t="shared" si="25"/>
        <v>4.5802616997462824</v>
      </c>
      <c r="U121" s="122">
        <f t="shared" si="25"/>
        <v>5.4219479426172876</v>
      </c>
      <c r="V121" s="122">
        <f t="shared" si="25"/>
        <v>6.2237913245156209</v>
      </c>
      <c r="W121" s="122">
        <f t="shared" si="25"/>
        <v>6.4898274244851537</v>
      </c>
      <c r="DA121" s="130" t="s">
        <v>1799</v>
      </c>
    </row>
    <row r="122" spans="1:105" ht="12" customHeight="1" x14ac:dyDescent="0.25">
      <c r="A122" s="97" t="s">
        <v>53</v>
      </c>
      <c r="B122" s="98">
        <v>0.39174968388874365</v>
      </c>
      <c r="C122" s="98">
        <v>0.43353230385595476</v>
      </c>
      <c r="D122" s="98">
        <v>0.50822094187899736</v>
      </c>
      <c r="E122" s="98">
        <v>1.3276321259874777</v>
      </c>
      <c r="F122" s="98">
        <v>0.60279403307944079</v>
      </c>
      <c r="G122" s="98">
        <v>0.8127078825440599</v>
      </c>
      <c r="H122" s="98">
        <v>1.5889696919875598</v>
      </c>
      <c r="I122" s="98">
        <v>0.93857852072498893</v>
      </c>
      <c r="J122" s="98">
        <v>0.97683740592861801</v>
      </c>
      <c r="K122" s="98">
        <v>1.1150404440895119</v>
      </c>
      <c r="L122" s="98">
        <v>1.6298754374326687</v>
      </c>
      <c r="M122" s="98">
        <v>1.9553185797696302</v>
      </c>
      <c r="N122" s="98">
        <v>2.1674853254419508</v>
      </c>
      <c r="O122" s="98">
        <v>2.4348992692812383</v>
      </c>
      <c r="P122" s="98">
        <v>2.688151448004108</v>
      </c>
      <c r="Q122" s="98">
        <v>3.2612723991983676</v>
      </c>
      <c r="R122" s="98">
        <v>3.5762395666502158</v>
      </c>
      <c r="S122" s="98">
        <v>3.4532324819367695</v>
      </c>
      <c r="T122" s="98">
        <v>4.5802616997462824</v>
      </c>
      <c r="U122" s="98">
        <v>5.4219479426172876</v>
      </c>
      <c r="V122" s="98">
        <v>6.2237913245156209</v>
      </c>
      <c r="W122" s="98">
        <v>6.4898274244851537</v>
      </c>
      <c r="DA122" s="63" t="s">
        <v>1800</v>
      </c>
    </row>
    <row r="123" spans="1:105" ht="12" customHeight="1" x14ac:dyDescent="0.25">
      <c r="A123" s="121" t="s">
        <v>55</v>
      </c>
      <c r="B123" s="122">
        <v>6.5949370147127553</v>
      </c>
      <c r="C123" s="122">
        <v>6.5593908136836712</v>
      </c>
      <c r="D123" s="122">
        <v>7.1658605160147957</v>
      </c>
      <c r="E123" s="122">
        <v>7.4868353967005321</v>
      </c>
      <c r="F123" s="122">
        <v>7.6713174145361931</v>
      </c>
      <c r="G123" s="122">
        <v>7.7188222739033758</v>
      </c>
      <c r="H123" s="122">
        <v>7.2491303419905861</v>
      </c>
      <c r="I123" s="122">
        <v>7.6017642166618131</v>
      </c>
      <c r="J123" s="122">
        <v>8.2123447571419668</v>
      </c>
      <c r="K123" s="122">
        <v>7.4156675671320711</v>
      </c>
      <c r="L123" s="122">
        <v>9.6870094533139817</v>
      </c>
      <c r="M123" s="122">
        <v>10.258980555174121</v>
      </c>
      <c r="N123" s="122">
        <v>8.9779487135305871</v>
      </c>
      <c r="O123" s="122">
        <v>10.9660442581034</v>
      </c>
      <c r="P123" s="122">
        <v>13.153312170598147</v>
      </c>
      <c r="Q123" s="122">
        <v>11.136954318897514</v>
      </c>
      <c r="R123" s="122">
        <v>11.656586461180179</v>
      </c>
      <c r="S123" s="122">
        <v>12.048815980704481</v>
      </c>
      <c r="T123" s="122">
        <v>13.635830336258053</v>
      </c>
      <c r="U123" s="122">
        <v>17.750005571911057</v>
      </c>
      <c r="V123" s="122">
        <v>13.912294655989658</v>
      </c>
      <c r="W123" s="122">
        <v>14.795877975021957</v>
      </c>
      <c r="DA123" s="130" t="s">
        <v>1801</v>
      </c>
    </row>
    <row r="124" spans="1:105" ht="12" customHeight="1" x14ac:dyDescent="0.25">
      <c r="A124" s="97" t="s">
        <v>134</v>
      </c>
      <c r="B124" s="98">
        <v>4.8936937421333306</v>
      </c>
      <c r="C124" s="98">
        <v>5.0658092590119299</v>
      </c>
      <c r="D124" s="98">
        <v>5.7623662654154035</v>
      </c>
      <c r="E124" s="98">
        <v>6.2067369583349326</v>
      </c>
      <c r="F124" s="98">
        <v>6.4727918856405386</v>
      </c>
      <c r="G124" s="98">
        <v>6.680450874281517</v>
      </c>
      <c r="H124" s="98">
        <v>6.6117563400299577</v>
      </c>
      <c r="I124" s="98">
        <v>6.9634729876996815</v>
      </c>
      <c r="J124" s="98">
        <v>7.5438800416650267</v>
      </c>
      <c r="K124" s="98">
        <v>6.6478389645353948</v>
      </c>
      <c r="L124" s="98">
        <v>8.4554753057870737</v>
      </c>
      <c r="M124" s="98">
        <v>8.8841027107510708</v>
      </c>
      <c r="N124" s="98">
        <v>7.6370770906440484</v>
      </c>
      <c r="O124" s="98">
        <v>9.3654922457111276</v>
      </c>
      <c r="P124" s="98">
        <v>11.39657146839312</v>
      </c>
      <c r="Q124" s="98">
        <v>9.0660817273793306</v>
      </c>
      <c r="R124" s="98">
        <v>9.31797982962253</v>
      </c>
      <c r="S124" s="98">
        <v>9.5896572006254086</v>
      </c>
      <c r="T124" s="98">
        <v>10.983161836609549</v>
      </c>
      <c r="U124" s="98">
        <v>14.485343382114083</v>
      </c>
      <c r="V124" s="98">
        <v>10.74713487276456</v>
      </c>
      <c r="W124" s="98">
        <v>11.401087164900931</v>
      </c>
      <c r="DA124" s="63" t="s">
        <v>1802</v>
      </c>
    </row>
    <row r="125" spans="1:105" ht="12" customHeight="1" x14ac:dyDescent="0.25">
      <c r="A125" s="97" t="s">
        <v>133</v>
      </c>
      <c r="B125" s="98">
        <v>1.8822260974762326E-4</v>
      </c>
      <c r="C125" s="98">
        <v>7.5072287805522915E-3</v>
      </c>
      <c r="D125" s="98">
        <v>3.0641207155517467E-2</v>
      </c>
      <c r="E125" s="98">
        <v>5.7813206075278817E-2</v>
      </c>
      <c r="F125" s="98">
        <v>8.4923498580121409E-2</v>
      </c>
      <c r="G125" s="98">
        <v>0.13122818759223348</v>
      </c>
      <c r="H125" s="98">
        <v>0.17755441775043157</v>
      </c>
      <c r="I125" s="98">
        <v>0.28510142283091389</v>
      </c>
      <c r="J125" s="98">
        <v>0.43492063291001409</v>
      </c>
      <c r="K125" s="98">
        <v>0.57239539324623845</v>
      </c>
      <c r="L125" s="98">
        <v>1.047771049081609</v>
      </c>
      <c r="M125" s="98">
        <v>1.1538673932312862</v>
      </c>
      <c r="N125" s="98">
        <v>1.229920701373175</v>
      </c>
      <c r="O125" s="98">
        <v>1.4576112932557583</v>
      </c>
      <c r="P125" s="98">
        <v>1.5380432719670392</v>
      </c>
      <c r="Q125" s="98">
        <v>1.7505746200301524</v>
      </c>
      <c r="R125" s="98">
        <v>1.9696463127861521</v>
      </c>
      <c r="S125" s="98">
        <v>2.0753425369843645</v>
      </c>
      <c r="T125" s="98">
        <v>2.304594028879337</v>
      </c>
      <c r="U125" s="98">
        <v>2.9188151684222046</v>
      </c>
      <c r="V125" s="98">
        <v>2.7700251298325114</v>
      </c>
      <c r="W125" s="98">
        <v>2.9856359183459613</v>
      </c>
      <c r="DA125" s="63" t="s">
        <v>1803</v>
      </c>
    </row>
    <row r="126" spans="1:105" ht="12" customHeight="1" x14ac:dyDescent="0.25">
      <c r="A126" s="100" t="s">
        <v>217</v>
      </c>
      <c r="B126" s="101">
        <v>9.6829505615095355E-5</v>
      </c>
      <c r="C126" s="101">
        <v>3.7366163922626251E-3</v>
      </c>
      <c r="D126" s="101">
        <v>1.5323764141710293E-2</v>
      </c>
      <c r="E126" s="101">
        <v>2.885857299890968E-2</v>
      </c>
      <c r="F126" s="101">
        <v>4.2888419626977495E-2</v>
      </c>
      <c r="G126" s="101">
        <v>6.6272890030406095E-2</v>
      </c>
      <c r="H126" s="101">
        <v>8.7113381252040156E-2</v>
      </c>
      <c r="I126" s="101">
        <v>0.14221676534701608</v>
      </c>
      <c r="J126" s="101">
        <v>0.21773749661756894</v>
      </c>
      <c r="K126" s="101">
        <v>0.26936835153567146</v>
      </c>
      <c r="L126" s="101">
        <v>0.52507358910782054</v>
      </c>
      <c r="M126" s="101">
        <v>0.58341407927353484</v>
      </c>
      <c r="N126" s="101">
        <v>0.57958323877558793</v>
      </c>
      <c r="O126" s="101">
        <v>0.80338702937080342</v>
      </c>
      <c r="P126" s="101">
        <v>0.90529369666478554</v>
      </c>
      <c r="Q126" s="101">
        <v>0.81888917592982413</v>
      </c>
      <c r="R126" s="101">
        <v>0.91413351809161825</v>
      </c>
      <c r="S126" s="101">
        <v>0.93417993897005591</v>
      </c>
      <c r="T126" s="101">
        <v>1.086755654775216</v>
      </c>
      <c r="U126" s="101">
        <v>1.4722556560811564</v>
      </c>
      <c r="V126" s="101">
        <v>1.3533593292247006</v>
      </c>
      <c r="W126" s="101">
        <v>1.494085568308805</v>
      </c>
      <c r="DA126" s="131" t="s">
        <v>1804</v>
      </c>
    </row>
    <row r="127" spans="1:105" ht="12" customHeight="1" x14ac:dyDescent="0.25">
      <c r="A127" s="103" t="s">
        <v>52</v>
      </c>
      <c r="B127" s="104">
        <v>9.1393104132527902E-5</v>
      </c>
      <c r="C127" s="104">
        <v>3.7706123882896665E-3</v>
      </c>
      <c r="D127" s="104">
        <v>1.5317443013807174E-2</v>
      </c>
      <c r="E127" s="104">
        <v>2.8954633076369134E-2</v>
      </c>
      <c r="F127" s="104">
        <v>4.2035078953143908E-2</v>
      </c>
      <c r="G127" s="104">
        <v>6.4955297561827385E-2</v>
      </c>
      <c r="H127" s="104">
        <v>9.0441036498391414E-2</v>
      </c>
      <c r="I127" s="104">
        <v>0.14288465748389784</v>
      </c>
      <c r="J127" s="104">
        <v>0.21718313629244515</v>
      </c>
      <c r="K127" s="104">
        <v>0.30302704171056694</v>
      </c>
      <c r="L127" s="104">
        <v>0.52269745997378858</v>
      </c>
      <c r="M127" s="104">
        <v>0.57045331395775123</v>
      </c>
      <c r="N127" s="104">
        <v>0.65033746259758718</v>
      </c>
      <c r="O127" s="104">
        <v>0.65422426388495503</v>
      </c>
      <c r="P127" s="104">
        <v>0.63274957530225373</v>
      </c>
      <c r="Q127" s="104">
        <v>0.93168544410032816</v>
      </c>
      <c r="R127" s="104">
        <v>1.055512794694534</v>
      </c>
      <c r="S127" s="104">
        <v>1.1411625980143085</v>
      </c>
      <c r="T127" s="104">
        <v>1.217838374104121</v>
      </c>
      <c r="U127" s="104">
        <v>1.4465595123410482</v>
      </c>
      <c r="V127" s="104">
        <v>1.416665800607811</v>
      </c>
      <c r="W127" s="104">
        <v>1.4915503500371561</v>
      </c>
      <c r="DA127" s="132" t="s">
        <v>1805</v>
      </c>
    </row>
    <row r="128" spans="1:105" ht="12" customHeight="1" x14ac:dyDescent="0.25">
      <c r="A128" s="106" t="s">
        <v>122</v>
      </c>
      <c r="B128" s="101">
        <v>1.7006534551989814</v>
      </c>
      <c r="C128" s="101">
        <v>1.4768107346288997</v>
      </c>
      <c r="D128" s="101">
        <v>1.3428120952719853</v>
      </c>
      <c r="E128" s="101">
        <v>1.1737014790541396</v>
      </c>
      <c r="F128" s="101">
        <v>1.0487383004050124</v>
      </c>
      <c r="G128" s="101">
        <v>0.83150726480514636</v>
      </c>
      <c r="H128" s="101">
        <v>0.39419340733577402</v>
      </c>
      <c r="I128" s="101">
        <v>0.29928599401194467</v>
      </c>
      <c r="J128" s="101">
        <v>0.19937822144048825</v>
      </c>
      <c r="K128" s="101">
        <v>0.1671094967722902</v>
      </c>
      <c r="L128" s="101">
        <v>0.14912655879258288</v>
      </c>
      <c r="M128" s="101">
        <v>0.15169548182717735</v>
      </c>
      <c r="N128" s="101">
        <v>6.2894235846459937E-2</v>
      </c>
      <c r="O128" s="101">
        <v>7.915360471285085E-2</v>
      </c>
      <c r="P128" s="101">
        <v>0.12726828583946187</v>
      </c>
      <c r="Q128" s="101">
        <v>7.1756657984162669E-2</v>
      </c>
      <c r="R128" s="101">
        <v>6.4178054964114342E-2</v>
      </c>
      <c r="S128" s="101">
        <v>5.187361544383106E-2</v>
      </c>
      <c r="T128" s="101">
        <v>2.5237166011565223E-2</v>
      </c>
      <c r="U128" s="101">
        <v>3.617502440008219E-2</v>
      </c>
      <c r="V128" s="101">
        <v>3.0010315776052551E-2</v>
      </c>
      <c r="W128" s="101">
        <v>4.3263843292832053E-2</v>
      </c>
      <c r="DA128" s="131" t="s">
        <v>1806</v>
      </c>
    </row>
    <row r="129" spans="1:105" ht="12" customHeight="1" x14ac:dyDescent="0.25">
      <c r="A129" s="107" t="s">
        <v>121</v>
      </c>
      <c r="B129" s="104">
        <v>4.0159477069460559E-4</v>
      </c>
      <c r="C129" s="104">
        <v>9.2635912622894851E-3</v>
      </c>
      <c r="D129" s="104">
        <v>3.0040948171889008E-2</v>
      </c>
      <c r="E129" s="104">
        <v>4.8583753236180853E-2</v>
      </c>
      <c r="F129" s="104">
        <v>6.4863729910521167E-2</v>
      </c>
      <c r="G129" s="104">
        <v>7.5635947224479388E-2</v>
      </c>
      <c r="H129" s="104">
        <v>6.562617687442282E-2</v>
      </c>
      <c r="I129" s="104">
        <v>5.390381211927199E-2</v>
      </c>
      <c r="J129" s="104">
        <v>3.4165861126437179E-2</v>
      </c>
      <c r="K129" s="104">
        <v>2.8323712578147926E-2</v>
      </c>
      <c r="L129" s="104">
        <v>3.4636539652716222E-2</v>
      </c>
      <c r="M129" s="104">
        <v>6.9314969364587087E-2</v>
      </c>
      <c r="N129" s="104">
        <v>4.8056685666904048E-2</v>
      </c>
      <c r="O129" s="104">
        <v>6.3787114423662555E-2</v>
      </c>
      <c r="P129" s="104">
        <v>9.1429144398526105E-2</v>
      </c>
      <c r="Q129" s="104">
        <v>0.24854131350386877</v>
      </c>
      <c r="R129" s="104">
        <v>0.30478226380738171</v>
      </c>
      <c r="S129" s="104">
        <v>0.33194262765087601</v>
      </c>
      <c r="T129" s="104">
        <v>0.3228373047576002</v>
      </c>
      <c r="U129" s="104">
        <v>0.30967199697468661</v>
      </c>
      <c r="V129" s="104">
        <v>0.36512433761653273</v>
      </c>
      <c r="W129" s="104">
        <v>0.36589104848223297</v>
      </c>
      <c r="DA129" s="132" t="s">
        <v>1807</v>
      </c>
    </row>
    <row r="130" spans="1:105" ht="12" customHeight="1" x14ac:dyDescent="0.25">
      <c r="A130" s="108" t="s">
        <v>53</v>
      </c>
      <c r="B130" s="98">
        <v>2.0660402756873171E-4</v>
      </c>
      <c r="C130" s="98">
        <v>4.6114281907920149E-3</v>
      </c>
      <c r="D130" s="98">
        <v>1.5022547581988632E-2</v>
      </c>
      <c r="E130" s="98">
        <v>2.4236067402924541E-2</v>
      </c>
      <c r="F130" s="98">
        <v>3.2786634487576793E-2</v>
      </c>
      <c r="G130" s="98">
        <v>3.8139845799011432E-2</v>
      </c>
      <c r="H130" s="98">
        <v>3.2270361217095124E-2</v>
      </c>
      <c r="I130" s="98">
        <v>2.688747257675338E-2</v>
      </c>
      <c r="J130" s="98">
        <v>1.7003253201596437E-2</v>
      </c>
      <c r="K130" s="98">
        <v>1.3253238993347656E-2</v>
      </c>
      <c r="L130" s="98">
        <v>1.5728517023912904E-2</v>
      </c>
      <c r="M130" s="98">
        <v>3.3862753292181948E-2</v>
      </c>
      <c r="N130" s="98">
        <v>2.1918231679642335E-2</v>
      </c>
      <c r="O130" s="98">
        <v>3.4349683629386785E-2</v>
      </c>
      <c r="P130" s="98">
        <v>5.3342225262711492E-2</v>
      </c>
      <c r="Q130" s="98">
        <v>0.10490222968967465</v>
      </c>
      <c r="R130" s="98">
        <v>0.1265079836630873</v>
      </c>
      <c r="S130" s="98">
        <v>0.13806979097663485</v>
      </c>
      <c r="T130" s="98">
        <v>0.15355018449774163</v>
      </c>
      <c r="U130" s="98">
        <v>0.14524157927609907</v>
      </c>
      <c r="V130" s="98">
        <v>0.17395044295667286</v>
      </c>
      <c r="W130" s="98">
        <v>0.18258787189551295</v>
      </c>
      <c r="DA130" s="63" t="s">
        <v>1808</v>
      </c>
    </row>
    <row r="131" spans="1:105" ht="12" customHeight="1" x14ac:dyDescent="0.25">
      <c r="A131" s="108" t="s">
        <v>52</v>
      </c>
      <c r="B131" s="98">
        <v>1.9499074312587391E-4</v>
      </c>
      <c r="C131" s="98">
        <v>4.6521630714974702E-3</v>
      </c>
      <c r="D131" s="98">
        <v>1.5018400589900376E-2</v>
      </c>
      <c r="E131" s="98">
        <v>2.4347685833256312E-2</v>
      </c>
      <c r="F131" s="98">
        <v>3.2077095422944374E-2</v>
      </c>
      <c r="G131" s="98">
        <v>3.7496101425467949E-2</v>
      </c>
      <c r="H131" s="98">
        <v>3.3355815657327696E-2</v>
      </c>
      <c r="I131" s="98">
        <v>2.7016339542518607E-2</v>
      </c>
      <c r="J131" s="98">
        <v>1.7162607924840742E-2</v>
      </c>
      <c r="K131" s="98">
        <v>1.507047358480027E-2</v>
      </c>
      <c r="L131" s="98">
        <v>1.8908022628803322E-2</v>
      </c>
      <c r="M131" s="98">
        <v>3.5452216072405132E-2</v>
      </c>
      <c r="N131" s="98">
        <v>2.6138453987261709E-2</v>
      </c>
      <c r="O131" s="98">
        <v>2.9437430794275764E-2</v>
      </c>
      <c r="P131" s="98">
        <v>3.8086919135814613E-2</v>
      </c>
      <c r="Q131" s="98">
        <v>0.1436390838141941</v>
      </c>
      <c r="R131" s="98">
        <v>0.17827428014429444</v>
      </c>
      <c r="S131" s="98">
        <v>0.19387283667424113</v>
      </c>
      <c r="T131" s="98">
        <v>0.16928712025985854</v>
      </c>
      <c r="U131" s="98">
        <v>0.16443041769858757</v>
      </c>
      <c r="V131" s="98">
        <v>0.1911738946598599</v>
      </c>
      <c r="W131" s="98">
        <v>0.18330317658672002</v>
      </c>
      <c r="DA131" s="63" t="s">
        <v>1809</v>
      </c>
    </row>
    <row r="132" spans="1:105" ht="12" customHeight="1" x14ac:dyDescent="0.25">
      <c r="A132" s="121" t="s">
        <v>54</v>
      </c>
      <c r="B132" s="122">
        <v>3.3197004345647185</v>
      </c>
      <c r="C132" s="122">
        <v>3.8088933921652921</v>
      </c>
      <c r="D132" s="122">
        <v>3.6824034382135271</v>
      </c>
      <c r="E132" s="122">
        <v>3.6228284719797843</v>
      </c>
      <c r="F132" s="122">
        <v>3.8560216678321604</v>
      </c>
      <c r="G132" s="122">
        <v>3.9219899859458254</v>
      </c>
      <c r="H132" s="122">
        <v>3.8863441308199889</v>
      </c>
      <c r="I132" s="122">
        <v>3.9734862085572251</v>
      </c>
      <c r="J132" s="122">
        <v>4.4747418081536017</v>
      </c>
      <c r="K132" s="122">
        <v>4.7615624132079688</v>
      </c>
      <c r="L132" s="122">
        <v>4.7943354457197085</v>
      </c>
      <c r="M132" s="122">
        <v>5.3978571287758275</v>
      </c>
      <c r="N132" s="122">
        <v>6.4541693414102888</v>
      </c>
      <c r="O132" s="122">
        <v>5.9197208226990732</v>
      </c>
      <c r="P132" s="122">
        <v>5.9668969402528287</v>
      </c>
      <c r="Q132" s="122">
        <v>5.604115393985591</v>
      </c>
      <c r="R132" s="122">
        <v>5.6499270991542225</v>
      </c>
      <c r="S132" s="122">
        <v>6.3837452876866951</v>
      </c>
      <c r="T132" s="122">
        <v>6.3883505892269881</v>
      </c>
      <c r="U132" s="122">
        <v>6.4656081356754367</v>
      </c>
      <c r="V132" s="122">
        <v>5.5326834009240109</v>
      </c>
      <c r="W132" s="122">
        <v>4.1711654508337483</v>
      </c>
      <c r="DA132" s="130" t="s">
        <v>1810</v>
      </c>
    </row>
    <row r="133" spans="1:105" ht="12" customHeight="1" x14ac:dyDescent="0.25">
      <c r="A133" s="97" t="s">
        <v>175</v>
      </c>
      <c r="B133" s="98">
        <v>1.713653367162657</v>
      </c>
      <c r="C133" s="98">
        <v>2.4642193566708035</v>
      </c>
      <c r="D133" s="98">
        <v>2.0241359179263263</v>
      </c>
      <c r="E133" s="98">
        <v>1.8688309631698201</v>
      </c>
      <c r="F133" s="98">
        <v>1.9230740080567117</v>
      </c>
      <c r="G133" s="98">
        <v>1.9893775476517015</v>
      </c>
      <c r="H133" s="98">
        <v>2.0309208122350659</v>
      </c>
      <c r="I133" s="98">
        <v>2.1366779128197253</v>
      </c>
      <c r="J133" s="98">
        <v>2.6244275067468052</v>
      </c>
      <c r="K133" s="98">
        <v>2.9551698739795782</v>
      </c>
      <c r="L133" s="98">
        <v>3.250299918592261</v>
      </c>
      <c r="M133" s="98">
        <v>3.1265959756248645</v>
      </c>
      <c r="N133" s="98">
        <v>3.9284030070120042</v>
      </c>
      <c r="O133" s="98">
        <v>3.3037528308956192</v>
      </c>
      <c r="P133" s="98">
        <v>3.0679827290908133</v>
      </c>
      <c r="Q133" s="98">
        <v>3.9473017946222355</v>
      </c>
      <c r="R133" s="98">
        <v>4.0475232167670416</v>
      </c>
      <c r="S133" s="98">
        <v>4.9932681933914846</v>
      </c>
      <c r="T133" s="98">
        <v>4.6082618076485895</v>
      </c>
      <c r="U133" s="98">
        <v>4.6293411263190922</v>
      </c>
      <c r="V133" s="98">
        <v>4.8443592140115888</v>
      </c>
      <c r="W133" s="98">
        <v>3.9681261863455779</v>
      </c>
      <c r="DA133" s="63" t="s">
        <v>1811</v>
      </c>
    </row>
    <row r="134" spans="1:105" ht="12" customHeight="1" x14ac:dyDescent="0.25">
      <c r="A134" s="109" t="s">
        <v>120</v>
      </c>
      <c r="B134" s="33">
        <v>1.6060470674020615</v>
      </c>
      <c r="C134" s="33">
        <v>1.3446740354944886</v>
      </c>
      <c r="D134" s="33">
        <v>1.6582675202872008</v>
      </c>
      <c r="E134" s="33">
        <v>1.7539975088099642</v>
      </c>
      <c r="F134" s="33">
        <v>1.9329476597754487</v>
      </c>
      <c r="G134" s="33">
        <v>1.9326124382941241</v>
      </c>
      <c r="H134" s="33">
        <v>1.8554233185849229</v>
      </c>
      <c r="I134" s="33">
        <v>1.8368082957374996</v>
      </c>
      <c r="J134" s="33">
        <v>1.8503143014067964</v>
      </c>
      <c r="K134" s="33">
        <v>1.8063925392283904</v>
      </c>
      <c r="L134" s="33">
        <v>1.5440355271274477</v>
      </c>
      <c r="M134" s="33">
        <v>2.271261153150963</v>
      </c>
      <c r="N134" s="33">
        <v>2.525766334398285</v>
      </c>
      <c r="O134" s="33">
        <v>2.6159679918034535</v>
      </c>
      <c r="P134" s="33">
        <v>2.898914211162015</v>
      </c>
      <c r="Q134" s="33">
        <v>1.656813599363355</v>
      </c>
      <c r="R134" s="33">
        <v>1.6024038823871805</v>
      </c>
      <c r="S134" s="33">
        <v>1.3904770942952103</v>
      </c>
      <c r="T134" s="33">
        <v>1.7800887815783988</v>
      </c>
      <c r="U134" s="33">
        <v>1.8362670093563449</v>
      </c>
      <c r="V134" s="33">
        <v>0.6883241869124217</v>
      </c>
      <c r="W134" s="33">
        <v>0.20303926448817045</v>
      </c>
      <c r="DA134" s="60" t="s">
        <v>1812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0.54101198314573906</v>
      </c>
      <c r="C136" s="119">
        <f t="shared" si="26"/>
        <v>0.54881453023564442</v>
      </c>
      <c r="D136" s="119">
        <f t="shared" si="26"/>
        <v>0.56003114142203547</v>
      </c>
      <c r="E136" s="119">
        <f t="shared" si="26"/>
        <v>0.57274572153168357</v>
      </c>
      <c r="F136" s="119">
        <f t="shared" si="26"/>
        <v>0.57937006227930365</v>
      </c>
      <c r="G136" s="119">
        <f t="shared" si="26"/>
        <v>0.58941015252297146</v>
      </c>
      <c r="H136" s="119">
        <f t="shared" si="26"/>
        <v>0.60202791194156635</v>
      </c>
      <c r="I136" s="119">
        <f t="shared" si="26"/>
        <v>0.61023512975146821</v>
      </c>
      <c r="J136" s="119">
        <f t="shared" si="26"/>
        <v>0.62260464101404578</v>
      </c>
      <c r="K136" s="119">
        <f t="shared" si="26"/>
        <v>0.63674949395753044</v>
      </c>
      <c r="L136" s="119">
        <f t="shared" si="26"/>
        <v>0.65096276392962527</v>
      </c>
      <c r="M136" s="119">
        <f t="shared" si="26"/>
        <v>0.66627793400958679</v>
      </c>
      <c r="N136" s="119">
        <f t="shared" si="26"/>
        <v>0.68320518142246667</v>
      </c>
      <c r="O136" s="119">
        <f t="shared" si="26"/>
        <v>0.6969917130793114</v>
      </c>
      <c r="P136" s="119">
        <f t="shared" si="26"/>
        <v>0.70663527563992579</v>
      </c>
      <c r="Q136" s="119">
        <f t="shared" si="26"/>
        <v>0.71734402519882512</v>
      </c>
      <c r="R136" s="119">
        <f t="shared" ref="R136:V136" si="27">IF(R117=0,"",R117/R98)</f>
        <v>0.73038656353143039</v>
      </c>
      <c r="S136" s="119">
        <f t="shared" si="27"/>
        <v>0.74242730940799928</v>
      </c>
      <c r="T136" s="119">
        <f t="shared" si="27"/>
        <v>0.75934859646916153</v>
      </c>
      <c r="U136" s="119">
        <f t="shared" si="27"/>
        <v>0.77302883371622821</v>
      </c>
      <c r="V136" s="119">
        <f t="shared" si="27"/>
        <v>0.78372831487771111</v>
      </c>
      <c r="W136" s="119">
        <f t="shared" ref="W136" si="28">IF(W117=0,"",W117/W98)</f>
        <v>0.79353031034635702</v>
      </c>
      <c r="DA136" s="129" t="s">
        <v>1963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0.53132744718136282</v>
      </c>
      <c r="C137" s="124">
        <f t="shared" si="29"/>
        <v>0.54032380713307293</v>
      </c>
      <c r="D137" s="124">
        <f t="shared" si="29"/>
        <v>0.55155396384031619</v>
      </c>
      <c r="E137" s="124">
        <f t="shared" si="29"/>
        <v>0.56209316777243556</v>
      </c>
      <c r="F137" s="124">
        <f t="shared" si="29"/>
        <v>0.57225479492617304</v>
      </c>
      <c r="G137" s="124">
        <f t="shared" si="29"/>
        <v>0.58197767104038578</v>
      </c>
      <c r="H137" s="124">
        <f t="shared" si="29"/>
        <v>0.59156729606268466</v>
      </c>
      <c r="I137" s="124">
        <f t="shared" si="29"/>
        <v>0.60278028386546401</v>
      </c>
      <c r="J137" s="124">
        <f t="shared" si="29"/>
        <v>0.61599097137475034</v>
      </c>
      <c r="K137" s="124">
        <f t="shared" si="29"/>
        <v>0.63019494380773811</v>
      </c>
      <c r="L137" s="124">
        <f t="shared" si="29"/>
        <v>0.64424210299218876</v>
      </c>
      <c r="M137" s="124">
        <f t="shared" si="29"/>
        <v>0.65809548604829116</v>
      </c>
      <c r="N137" s="124">
        <f t="shared" si="29"/>
        <v>0.67447323729089093</v>
      </c>
      <c r="O137" s="124">
        <f t="shared" si="29"/>
        <v>0.68841756914106722</v>
      </c>
      <c r="P137" s="124">
        <f t="shared" si="29"/>
        <v>0.69676860464591961</v>
      </c>
      <c r="Q137" s="124">
        <f t="shared" si="29"/>
        <v>0.7069876852634458</v>
      </c>
      <c r="R137" s="124">
        <f t="shared" ref="R137:V137" si="30">IF(R118=0,"",R118/R99)</f>
        <v>0.71974005850310008</v>
      </c>
      <c r="S137" s="124">
        <f t="shared" si="30"/>
        <v>0.73410513267582522</v>
      </c>
      <c r="T137" s="124">
        <f t="shared" si="30"/>
        <v>0.74617913968425731</v>
      </c>
      <c r="U137" s="124">
        <f t="shared" si="30"/>
        <v>0.75691380130938346</v>
      </c>
      <c r="V137" s="124">
        <f t="shared" si="30"/>
        <v>0.76655043647680376</v>
      </c>
      <c r="W137" s="124">
        <f t="shared" ref="W137" si="31">IF(W118=0,"",W118/W99)</f>
        <v>0.77344250713946394</v>
      </c>
      <c r="DA137" s="130" t="s">
        <v>1964</v>
      </c>
    </row>
    <row r="138" spans="1:105" ht="12" customHeight="1" x14ac:dyDescent="0.25">
      <c r="A138" s="97" t="s">
        <v>217</v>
      </c>
      <c r="B138" s="111">
        <f t="shared" ref="B138:Q138" si="32">IF(B119=0,"",B119/B100)</f>
        <v>0.52517408025962642</v>
      </c>
      <c r="C138" s="111">
        <f t="shared" si="32"/>
        <v>0.53430938190948141</v>
      </c>
      <c r="D138" s="111">
        <f t="shared" si="32"/>
        <v>0.54567860314593541</v>
      </c>
      <c r="E138" s="111">
        <f t="shared" si="32"/>
        <v>0.55649720210157871</v>
      </c>
      <c r="F138" s="111">
        <f t="shared" si="32"/>
        <v>0.56661731148860939</v>
      </c>
      <c r="G138" s="111">
        <f t="shared" si="32"/>
        <v>0.57648639469365448</v>
      </c>
      <c r="H138" s="111">
        <f t="shared" si="32"/>
        <v>0.58629956213687362</v>
      </c>
      <c r="I138" s="111">
        <f t="shared" si="32"/>
        <v>0.59751659063752061</v>
      </c>
      <c r="J138" s="111">
        <f t="shared" si="32"/>
        <v>0.61083754427551418</v>
      </c>
      <c r="K138" s="111">
        <f t="shared" si="32"/>
        <v>0.6252094028211973</v>
      </c>
      <c r="L138" s="111">
        <f t="shared" si="32"/>
        <v>0.63943459658992385</v>
      </c>
      <c r="M138" s="111">
        <f t="shared" si="32"/>
        <v>0.6534080248658426</v>
      </c>
      <c r="N138" s="111">
        <f t="shared" si="32"/>
        <v>0.67002286694214308</v>
      </c>
      <c r="O138" s="111">
        <f t="shared" si="32"/>
        <v>0.68407512981464991</v>
      </c>
      <c r="P138" s="111">
        <f t="shared" si="32"/>
        <v>0.6924830917968412</v>
      </c>
      <c r="Q138" s="111">
        <f t="shared" si="32"/>
        <v>0.70287625379303686</v>
      </c>
      <c r="R138" s="111">
        <f t="shared" ref="R138:V138" si="33">IF(R119=0,"",R119/R100)</f>
        <v>0.71575941218270878</v>
      </c>
      <c r="S138" s="111">
        <f t="shared" si="33"/>
        <v>0.73031338673184765</v>
      </c>
      <c r="T138" s="111">
        <f t="shared" si="33"/>
        <v>0.7424744832530451</v>
      </c>
      <c r="U138" s="111">
        <f t="shared" si="33"/>
        <v>0.75327517636181129</v>
      </c>
      <c r="V138" s="111">
        <f t="shared" si="33"/>
        <v>0.76308208978946368</v>
      </c>
      <c r="W138" s="111">
        <f t="shared" ref="W138" si="34">IF(W119=0,"",W119/W100)</f>
        <v>0.77006160866668794</v>
      </c>
      <c r="DA138" s="63" t="s">
        <v>1965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1966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1.8458333023775317</v>
      </c>
      <c r="C140" s="124">
        <f t="shared" si="38"/>
        <v>1.9388201054201231</v>
      </c>
      <c r="D140" s="124">
        <f t="shared" si="38"/>
        <v>2.0313279842626493</v>
      </c>
      <c r="E140" s="124">
        <f t="shared" si="38"/>
        <v>2.2032397691254828</v>
      </c>
      <c r="F140" s="124">
        <f t="shared" si="38"/>
        <v>2.3283503984080025</v>
      </c>
      <c r="G140" s="124">
        <f t="shared" si="38"/>
        <v>2.4639655978587722</v>
      </c>
      <c r="H140" s="124">
        <f t="shared" si="38"/>
        <v>2.6321178185944758</v>
      </c>
      <c r="I140" s="124">
        <f t="shared" si="38"/>
        <v>2.715332361099783</v>
      </c>
      <c r="J140" s="124">
        <f t="shared" si="38"/>
        <v>2.766856631957864</v>
      </c>
      <c r="K140" s="124">
        <f t="shared" si="38"/>
        <v>2.8611046563944518</v>
      </c>
      <c r="L140" s="124">
        <f t="shared" si="38"/>
        <v>2.9858362329451604</v>
      </c>
      <c r="M140" s="124">
        <f t="shared" si="38"/>
        <v>3.1198674022284947</v>
      </c>
      <c r="N140" s="124">
        <f t="shared" si="38"/>
        <v>3.2105075773369403</v>
      </c>
      <c r="O140" s="124">
        <f t="shared" si="38"/>
        <v>3.2994115486043838</v>
      </c>
      <c r="P140" s="124">
        <f t="shared" si="38"/>
        <v>3.3932550638512708</v>
      </c>
      <c r="Q140" s="124">
        <f t="shared" si="38"/>
        <v>3.509519448534351</v>
      </c>
      <c r="R140" s="124">
        <f t="shared" ref="R140:V140" si="39">IF(R121=0,"",R121/R102)</f>
        <v>3.6238535316063212</v>
      </c>
      <c r="S140" s="124">
        <f t="shared" si="39"/>
        <v>3.7559004084193051</v>
      </c>
      <c r="T140" s="124">
        <f t="shared" si="39"/>
        <v>3.9179828266237493</v>
      </c>
      <c r="U140" s="124">
        <f t="shared" si="39"/>
        <v>4.0379075259982828</v>
      </c>
      <c r="V140" s="124">
        <f t="shared" si="39"/>
        <v>4.1308531271912852</v>
      </c>
      <c r="W140" s="124">
        <f t="shared" ref="W140" si="40">IF(W121=0,"",W121/W102)</f>
        <v>4.1874014115716438</v>
      </c>
      <c r="DA140" s="130" t="s">
        <v>1967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1.8458333023775317</v>
      </c>
      <c r="C141" s="111">
        <f t="shared" si="41"/>
        <v>1.9388201054201231</v>
      </c>
      <c r="D141" s="111">
        <f t="shared" si="41"/>
        <v>2.0313279842626493</v>
      </c>
      <c r="E141" s="111">
        <f t="shared" si="41"/>
        <v>2.2032397691254828</v>
      </c>
      <c r="F141" s="111">
        <f t="shared" si="41"/>
        <v>2.3283503984080025</v>
      </c>
      <c r="G141" s="111">
        <f t="shared" si="41"/>
        <v>2.4639655978587722</v>
      </c>
      <c r="H141" s="111">
        <f t="shared" si="41"/>
        <v>2.6321178185944758</v>
      </c>
      <c r="I141" s="111">
        <f t="shared" si="41"/>
        <v>2.715332361099783</v>
      </c>
      <c r="J141" s="111">
        <f t="shared" si="41"/>
        <v>2.766856631957864</v>
      </c>
      <c r="K141" s="111">
        <f t="shared" si="41"/>
        <v>2.8611046563944518</v>
      </c>
      <c r="L141" s="111">
        <f t="shared" si="41"/>
        <v>2.9858362329451604</v>
      </c>
      <c r="M141" s="111">
        <f t="shared" si="41"/>
        <v>3.1198674022284947</v>
      </c>
      <c r="N141" s="111">
        <f t="shared" si="41"/>
        <v>3.2105075773369403</v>
      </c>
      <c r="O141" s="111">
        <f t="shared" si="41"/>
        <v>3.2994115486043838</v>
      </c>
      <c r="P141" s="111">
        <f t="shared" si="41"/>
        <v>3.3932550638512708</v>
      </c>
      <c r="Q141" s="111">
        <f t="shared" si="41"/>
        <v>3.509519448534351</v>
      </c>
      <c r="R141" s="111">
        <f t="shared" ref="R141:V141" si="42">IF(R122=0,"",R122/R103)</f>
        <v>3.6238535316063212</v>
      </c>
      <c r="S141" s="111">
        <f t="shared" si="42"/>
        <v>3.7559004084193051</v>
      </c>
      <c r="T141" s="111">
        <f t="shared" si="42"/>
        <v>3.9179828266237493</v>
      </c>
      <c r="U141" s="111">
        <f t="shared" si="42"/>
        <v>4.0379075259982828</v>
      </c>
      <c r="V141" s="111">
        <f t="shared" si="42"/>
        <v>4.1308531271912852</v>
      </c>
      <c r="W141" s="111">
        <f t="shared" ref="W141" si="43">IF(W122=0,"",W122/W103)</f>
        <v>4.1874014115716438</v>
      </c>
      <c r="DA141" s="63" t="s">
        <v>1968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0.58388722783495639</v>
      </c>
      <c r="C142" s="124">
        <f t="shared" si="44"/>
        <v>0.58742257929243646</v>
      </c>
      <c r="D142" s="124">
        <f t="shared" si="44"/>
        <v>0.5927374182110644</v>
      </c>
      <c r="E142" s="124">
        <f t="shared" si="44"/>
        <v>0.59825101300986117</v>
      </c>
      <c r="F142" s="124">
        <f t="shared" si="44"/>
        <v>0.60409360072377627</v>
      </c>
      <c r="G142" s="124">
        <f t="shared" si="44"/>
        <v>0.60943652460509667</v>
      </c>
      <c r="H142" s="124">
        <f t="shared" si="44"/>
        <v>0.61447461671234194</v>
      </c>
      <c r="I142" s="124">
        <f t="shared" si="44"/>
        <v>0.6222296586595667</v>
      </c>
      <c r="J142" s="124">
        <f t="shared" si="44"/>
        <v>0.63142024341589487</v>
      </c>
      <c r="K142" s="124">
        <f t="shared" si="44"/>
        <v>0.64337915178520777</v>
      </c>
      <c r="L142" s="124">
        <f t="shared" si="44"/>
        <v>0.65450008409636662</v>
      </c>
      <c r="M142" s="124">
        <f t="shared" si="44"/>
        <v>0.66439610126011028</v>
      </c>
      <c r="N142" s="124">
        <f t="shared" si="44"/>
        <v>0.67939873463785605</v>
      </c>
      <c r="O142" s="124">
        <f t="shared" si="44"/>
        <v>0.68635606491115631</v>
      </c>
      <c r="P142" s="124">
        <f t="shared" si="44"/>
        <v>0.69487914177651178</v>
      </c>
      <c r="Q142" s="124">
        <f t="shared" si="44"/>
        <v>0.71455749428817716</v>
      </c>
      <c r="R142" s="124">
        <f t="shared" ref="R142:V142" si="45">IF(R123=0,"",R123/R104)</f>
        <v>0.73235467716560398</v>
      </c>
      <c r="S142" s="124">
        <f t="shared" si="45"/>
        <v>0.75203423475774767</v>
      </c>
      <c r="T142" s="124">
        <f t="shared" si="45"/>
        <v>0.76711967595104624</v>
      </c>
      <c r="U142" s="124">
        <f t="shared" si="45"/>
        <v>0.78006150695551135</v>
      </c>
      <c r="V142" s="124">
        <f t="shared" si="45"/>
        <v>0.796629769280782</v>
      </c>
      <c r="W142" s="124">
        <f t="shared" ref="W142" si="46">IF(W123=0,"",W123/W104)</f>
        <v>0.80562568712278071</v>
      </c>
      <c r="DA142" s="130" t="s">
        <v>1969</v>
      </c>
    </row>
    <row r="143" spans="1:105" ht="12" customHeight="1" x14ac:dyDescent="0.25">
      <c r="A143" s="97" t="s">
        <v>134</v>
      </c>
      <c r="B143" s="111">
        <f t="shared" ref="B143:Q143" si="47">IF(B124=0,"",B124/B105)</f>
        <v>0.55862213013537754</v>
      </c>
      <c r="C143" s="111">
        <f t="shared" si="47"/>
        <v>0.56583804150355899</v>
      </c>
      <c r="D143" s="111">
        <f t="shared" si="47"/>
        <v>0.57480055630722815</v>
      </c>
      <c r="E143" s="111">
        <f t="shared" si="47"/>
        <v>0.58281529719639902</v>
      </c>
      <c r="F143" s="111">
        <f t="shared" si="47"/>
        <v>0.58995282513534641</v>
      </c>
      <c r="G143" s="111">
        <f t="shared" si="47"/>
        <v>0.59684874124710618</v>
      </c>
      <c r="H143" s="111">
        <f t="shared" si="47"/>
        <v>0.60513254578592479</v>
      </c>
      <c r="I143" s="111">
        <f t="shared" si="47"/>
        <v>0.61298106098093708</v>
      </c>
      <c r="J143" s="111">
        <f t="shared" si="47"/>
        <v>0.6219869090081992</v>
      </c>
      <c r="K143" s="111">
        <f t="shared" si="47"/>
        <v>0.63059603257223296</v>
      </c>
      <c r="L143" s="111">
        <f t="shared" si="47"/>
        <v>0.63875761164214517</v>
      </c>
      <c r="M143" s="111">
        <f t="shared" si="47"/>
        <v>0.64839095624095322</v>
      </c>
      <c r="N143" s="111">
        <f t="shared" si="47"/>
        <v>0.66023279433359994</v>
      </c>
      <c r="O143" s="111">
        <f t="shared" si="47"/>
        <v>0.67112685144412387</v>
      </c>
      <c r="P143" s="111">
        <f t="shared" si="47"/>
        <v>0.68329033838193909</v>
      </c>
      <c r="Q143" s="111">
        <f t="shared" si="47"/>
        <v>0.69084975055433684</v>
      </c>
      <c r="R143" s="111">
        <f t="shared" ref="R143:V143" si="48">IF(R124=0,"",R124/R105)</f>
        <v>0.70739260341080368</v>
      </c>
      <c r="S143" s="111">
        <f t="shared" si="48"/>
        <v>0.72789316594340536</v>
      </c>
      <c r="T143" s="111">
        <f t="shared" si="48"/>
        <v>0.74683260805887175</v>
      </c>
      <c r="U143" s="111">
        <f t="shared" si="48"/>
        <v>0.76361517607516616</v>
      </c>
      <c r="V143" s="111">
        <f t="shared" si="48"/>
        <v>0.77462259642950448</v>
      </c>
      <c r="W143" s="111">
        <f t="shared" ref="W143" si="49">IF(W124=0,"",W124/W105)</f>
        <v>0.78495770359077444</v>
      </c>
      <c r="DA143" s="63" t="s">
        <v>1970</v>
      </c>
    </row>
    <row r="144" spans="1:105" ht="12" customHeight="1" x14ac:dyDescent="0.25">
      <c r="A144" s="97" t="s">
        <v>133</v>
      </c>
      <c r="B144" s="111">
        <f t="shared" ref="B144:Q144" si="50">IF(B125=0,"",B125/B106)</f>
        <v>0.71099995288037154</v>
      </c>
      <c r="C144" s="111">
        <f t="shared" si="50"/>
        <v>0.76326292974261123</v>
      </c>
      <c r="D144" s="111">
        <f t="shared" si="50"/>
        <v>0.76683737561697796</v>
      </c>
      <c r="E144" s="111">
        <f t="shared" si="50"/>
        <v>0.77017696854030171</v>
      </c>
      <c r="F144" s="111">
        <f t="shared" si="50"/>
        <v>0.77089922073235051</v>
      </c>
      <c r="G144" s="111">
        <f t="shared" si="50"/>
        <v>0.77474266988381646</v>
      </c>
      <c r="H144" s="111">
        <f t="shared" si="50"/>
        <v>0.78349761282818853</v>
      </c>
      <c r="I144" s="111">
        <f t="shared" si="50"/>
        <v>0.7856093477764573</v>
      </c>
      <c r="J144" s="111">
        <f t="shared" si="50"/>
        <v>0.78970143125336911</v>
      </c>
      <c r="K144" s="111">
        <f t="shared" si="50"/>
        <v>0.80519840658907083</v>
      </c>
      <c r="L144" s="111">
        <f t="shared" si="50"/>
        <v>0.80045053457375404</v>
      </c>
      <c r="M144" s="111">
        <f t="shared" si="50"/>
        <v>0.80081622737961</v>
      </c>
      <c r="N144" s="111">
        <f t="shared" si="50"/>
        <v>0.81894253711709419</v>
      </c>
      <c r="O144" s="111">
        <f t="shared" si="50"/>
        <v>0.79504494069227849</v>
      </c>
      <c r="P144" s="111">
        <f t="shared" si="50"/>
        <v>0.78452687108137609</v>
      </c>
      <c r="Q144" s="111">
        <f t="shared" si="50"/>
        <v>0.84219276742762184</v>
      </c>
      <c r="R144" s="111">
        <f t="shared" ref="R144:V144" si="51">IF(R125=0,"",R125/R106)</f>
        <v>0.85335327248941395</v>
      </c>
      <c r="S144" s="111">
        <f t="shared" si="51"/>
        <v>0.86544972322866442</v>
      </c>
      <c r="T144" s="111">
        <f t="shared" si="51"/>
        <v>0.86566577755566754</v>
      </c>
      <c r="U144" s="111">
        <f t="shared" si="51"/>
        <v>0.86319289729164594</v>
      </c>
      <c r="V144" s="111">
        <f t="shared" si="51"/>
        <v>0.88416951145514078</v>
      </c>
      <c r="W144" s="111">
        <f t="shared" ref="W144" si="52">IF(W125=0,"",W125/W106)</f>
        <v>0.88683141181530889</v>
      </c>
      <c r="DA144" s="63" t="s">
        <v>1971</v>
      </c>
    </row>
    <row r="145" spans="1:105" ht="12" customHeight="1" x14ac:dyDescent="0.25">
      <c r="A145" s="100" t="s">
        <v>217</v>
      </c>
      <c r="B145" s="112">
        <f t="shared" ref="B145:Q145" si="53">IF(B126=0,"",B126/B107)</f>
        <v>0.55862213013537754</v>
      </c>
      <c r="C145" s="112">
        <f t="shared" si="53"/>
        <v>0.61608565939963889</v>
      </c>
      <c r="D145" s="112">
        <f t="shared" si="53"/>
        <v>0.62189461043407523</v>
      </c>
      <c r="E145" s="112">
        <f t="shared" si="53"/>
        <v>0.62586092878938693</v>
      </c>
      <c r="F145" s="112">
        <f t="shared" si="53"/>
        <v>0.62954064383980424</v>
      </c>
      <c r="G145" s="112">
        <f t="shared" si="53"/>
        <v>0.63462979161894795</v>
      </c>
      <c r="H145" s="112">
        <f t="shared" si="53"/>
        <v>0.63970864422269069</v>
      </c>
      <c r="I145" s="112">
        <f t="shared" si="53"/>
        <v>0.6463805885948295</v>
      </c>
      <c r="J145" s="112">
        <f t="shared" si="53"/>
        <v>0.65277358844059774</v>
      </c>
      <c r="K145" s="112">
        <f t="shared" si="53"/>
        <v>0.66046271846591487</v>
      </c>
      <c r="L145" s="112">
        <f t="shared" si="53"/>
        <v>0.66779536358166947</v>
      </c>
      <c r="M145" s="112">
        <f t="shared" si="53"/>
        <v>0.67027437473070517</v>
      </c>
      <c r="N145" s="112">
        <f t="shared" si="53"/>
        <v>0.68065939780988327</v>
      </c>
      <c r="O145" s="112">
        <f t="shared" si="53"/>
        <v>0.68132989732889981</v>
      </c>
      <c r="P145" s="112">
        <f t="shared" si="53"/>
        <v>0.68183937558804519</v>
      </c>
      <c r="Q145" s="112">
        <f t="shared" si="53"/>
        <v>0.71399855553062963</v>
      </c>
      <c r="R145" s="112">
        <f t="shared" ref="R145:V145" si="54">IF(R126=0,"",R126/R107)</f>
        <v>0.72978154419767238</v>
      </c>
      <c r="S145" s="112">
        <f t="shared" si="54"/>
        <v>0.74328230848377785</v>
      </c>
      <c r="T145" s="112">
        <f t="shared" si="54"/>
        <v>0.75240124946673093</v>
      </c>
      <c r="U145" s="112">
        <f t="shared" si="54"/>
        <v>0.76091166296868007</v>
      </c>
      <c r="V145" s="112">
        <f t="shared" si="54"/>
        <v>0.78855787527383814</v>
      </c>
      <c r="W145" s="112">
        <f t="shared" ref="W145" si="55">IF(W126=0,"",W126/W107)</f>
        <v>0.79681050254967578</v>
      </c>
      <c r="DA145" s="131" t="s">
        <v>1972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1973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0.67118149562677121</v>
      </c>
      <c r="C147" s="112">
        <f t="shared" si="59"/>
        <v>0.67357143216047122</v>
      </c>
      <c r="D147" s="112">
        <f t="shared" si="59"/>
        <v>0.67549958940874866</v>
      </c>
      <c r="E147" s="112">
        <f t="shared" si="59"/>
        <v>0.6781471476475186</v>
      </c>
      <c r="F147" s="112">
        <f t="shared" si="59"/>
        <v>0.68192878104588095</v>
      </c>
      <c r="G147" s="112">
        <f t="shared" si="59"/>
        <v>0.68657768168659594</v>
      </c>
      <c r="H147" s="112">
        <f t="shared" si="59"/>
        <v>0.69776083543469047</v>
      </c>
      <c r="I147" s="112">
        <f t="shared" si="59"/>
        <v>0.698393095312829</v>
      </c>
      <c r="J147" s="112">
        <f t="shared" si="59"/>
        <v>0.69898565559063774</v>
      </c>
      <c r="K147" s="112">
        <f t="shared" si="59"/>
        <v>0.69900621435609633</v>
      </c>
      <c r="L147" s="112">
        <f t="shared" si="59"/>
        <v>0.70021776069152997</v>
      </c>
      <c r="M147" s="112">
        <f t="shared" si="59"/>
        <v>0.70482310547540339</v>
      </c>
      <c r="N147" s="112">
        <f t="shared" si="59"/>
        <v>0.71056839095184121</v>
      </c>
      <c r="O147" s="112">
        <f t="shared" si="59"/>
        <v>0.71150461070889925</v>
      </c>
      <c r="P147" s="112">
        <f t="shared" si="59"/>
        <v>0.7189057739817809</v>
      </c>
      <c r="Q147" s="112">
        <f t="shared" si="59"/>
        <v>0.71952816095223193</v>
      </c>
      <c r="R147" s="112">
        <f t="shared" ref="R147:V147" si="60">IF(R128=0,"",R128/R109)</f>
        <v>0.72060068208114358</v>
      </c>
      <c r="S147" s="112">
        <f t="shared" si="60"/>
        <v>0.72274117261014736</v>
      </c>
      <c r="T147" s="112">
        <f t="shared" si="60"/>
        <v>0.73446131493517364</v>
      </c>
      <c r="U147" s="112">
        <f t="shared" si="60"/>
        <v>0.76326712015915299</v>
      </c>
      <c r="V147" s="112">
        <f t="shared" si="60"/>
        <v>0.76633919485220603</v>
      </c>
      <c r="W147" s="112">
        <f t="shared" ref="W147" si="61">IF(W128=0,"",W128/W109)</f>
        <v>0.78392866501707181</v>
      </c>
      <c r="DA147" s="131" t="s">
        <v>1974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0.79869743853105679</v>
      </c>
      <c r="C148" s="113">
        <f t="shared" si="62"/>
        <v>0.82025621171043239</v>
      </c>
      <c r="D148" s="113">
        <f t="shared" si="62"/>
        <v>0.82049071956320418</v>
      </c>
      <c r="E148" s="113">
        <f t="shared" si="62"/>
        <v>0.82138902268224823</v>
      </c>
      <c r="F148" s="113">
        <f t="shared" si="62"/>
        <v>0.81985499676586482</v>
      </c>
      <c r="G148" s="113">
        <f t="shared" si="62"/>
        <v>0.8206768849996513</v>
      </c>
      <c r="H148" s="113">
        <f t="shared" si="62"/>
        <v>0.8245052722523607</v>
      </c>
      <c r="I148" s="113">
        <f t="shared" si="62"/>
        <v>0.82268515022004041</v>
      </c>
      <c r="J148" s="113">
        <f t="shared" si="62"/>
        <v>0.82351830708130558</v>
      </c>
      <c r="K148" s="113">
        <f t="shared" si="62"/>
        <v>0.83232332436661671</v>
      </c>
      <c r="L148" s="113">
        <f t="shared" si="62"/>
        <v>0.83868988907592257</v>
      </c>
      <c r="M148" s="113">
        <f t="shared" si="62"/>
        <v>0.83307959794643949</v>
      </c>
      <c r="N148" s="113">
        <f t="shared" si="62"/>
        <v>0.84385952511537243</v>
      </c>
      <c r="O148" s="113">
        <f t="shared" si="62"/>
        <v>0.82093979302248576</v>
      </c>
      <c r="P148" s="113">
        <f t="shared" si="62"/>
        <v>0.8130008203904121</v>
      </c>
      <c r="Q148" s="113">
        <f t="shared" si="62"/>
        <v>0.87391608498408013</v>
      </c>
      <c r="R148" s="113">
        <f t="shared" ref="R148:V148" si="63">IF(R129=0,"",R129/R110)</f>
        <v>0.87805645680946764</v>
      </c>
      <c r="S148" s="113">
        <f t="shared" si="63"/>
        <v>0.87972308707822988</v>
      </c>
      <c r="T148" s="113">
        <f t="shared" si="63"/>
        <v>0.86677923474616925</v>
      </c>
      <c r="U148" s="113">
        <f t="shared" si="63"/>
        <v>0.86893104210780392</v>
      </c>
      <c r="V148" s="113">
        <f t="shared" si="63"/>
        <v>0.87383626588690599</v>
      </c>
      <c r="W148" s="113">
        <f t="shared" ref="W148" si="64">IF(W129=0,"",W129/W110)</f>
        <v>0.87238249106330812</v>
      </c>
      <c r="DA148" s="132" t="s">
        <v>1975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0.67118149562677121</v>
      </c>
      <c r="C149" s="111">
        <f t="shared" si="65"/>
        <v>0.69434885812992875</v>
      </c>
      <c r="D149" s="111">
        <f t="shared" si="65"/>
        <v>0.6956496275357904</v>
      </c>
      <c r="E149" s="111">
        <f t="shared" si="65"/>
        <v>0.69642669790610334</v>
      </c>
      <c r="F149" s="111">
        <f t="shared" si="65"/>
        <v>0.69700953031667168</v>
      </c>
      <c r="G149" s="111">
        <f t="shared" si="65"/>
        <v>0.69767864748616604</v>
      </c>
      <c r="H149" s="111">
        <f t="shared" si="65"/>
        <v>0.69790660822453954</v>
      </c>
      <c r="I149" s="111">
        <f t="shared" si="65"/>
        <v>0.69827686906105157</v>
      </c>
      <c r="J149" s="111">
        <f t="shared" si="65"/>
        <v>0.6990012439313491</v>
      </c>
      <c r="K149" s="111">
        <f t="shared" si="65"/>
        <v>0.69903903691048286</v>
      </c>
      <c r="L149" s="111">
        <f t="shared" si="65"/>
        <v>0.70246811213490579</v>
      </c>
      <c r="M149" s="111">
        <f t="shared" si="65"/>
        <v>0.70915155227861648</v>
      </c>
      <c r="N149" s="111">
        <f t="shared" si="65"/>
        <v>0.71139471689042844</v>
      </c>
      <c r="O149" s="111">
        <f t="shared" si="65"/>
        <v>0.71172347423022575</v>
      </c>
      <c r="P149" s="111">
        <f t="shared" si="65"/>
        <v>0.71723590324299491</v>
      </c>
      <c r="Q149" s="111">
        <f t="shared" si="65"/>
        <v>0.74525366562237072</v>
      </c>
      <c r="R149" s="111">
        <f t="shared" ref="R149:V149" si="66">IF(R130=0,"",R130/R111)</f>
        <v>0.7492958803814086</v>
      </c>
      <c r="S149" s="111">
        <f t="shared" si="66"/>
        <v>0.75261493561269477</v>
      </c>
      <c r="T149" s="111">
        <f t="shared" si="66"/>
        <v>0.75577534020770698</v>
      </c>
      <c r="U149" s="111">
        <f t="shared" si="66"/>
        <v>0.75665458230102578</v>
      </c>
      <c r="V149" s="111">
        <f t="shared" si="66"/>
        <v>0.76742803049373043</v>
      </c>
      <c r="W149" s="111">
        <f t="shared" ref="W149" si="67">IF(W130=0,"",W130/W111)</f>
        <v>0.77330820618645313</v>
      </c>
      <c r="DA149" s="63" t="s">
        <v>1976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1977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0.67583989792181498</v>
      </c>
      <c r="C151" s="124">
        <f t="shared" si="71"/>
        <v>0.65914145091737308</v>
      </c>
      <c r="D151" s="124">
        <f t="shared" si="71"/>
        <v>0.67470919031933152</v>
      </c>
      <c r="E151" s="124">
        <f t="shared" si="71"/>
        <v>0.6815488373497377</v>
      </c>
      <c r="F151" s="124">
        <f t="shared" si="71"/>
        <v>0.68593539985156826</v>
      </c>
      <c r="G151" s="124">
        <f t="shared" si="71"/>
        <v>0.68639379374720333</v>
      </c>
      <c r="H151" s="124">
        <f t="shared" si="71"/>
        <v>0.68582338280426225</v>
      </c>
      <c r="I151" s="124">
        <f t="shared" si="71"/>
        <v>0.68439183879766197</v>
      </c>
      <c r="J151" s="124">
        <f t="shared" si="71"/>
        <v>0.67744957067649891</v>
      </c>
      <c r="K151" s="124">
        <f t="shared" si="71"/>
        <v>0.67310239584326725</v>
      </c>
      <c r="L151" s="124">
        <f t="shared" si="71"/>
        <v>0.66538029596462278</v>
      </c>
      <c r="M151" s="124">
        <f t="shared" si="71"/>
        <v>0.68122802753495104</v>
      </c>
      <c r="N151" s="124">
        <f t="shared" si="71"/>
        <v>0.67761296716186792</v>
      </c>
      <c r="O151" s="124">
        <f t="shared" si="71"/>
        <v>0.68643145308459586</v>
      </c>
      <c r="P151" s="124">
        <f t="shared" si="71"/>
        <v>0.69463755506816405</v>
      </c>
      <c r="Q151" s="124">
        <f t="shared" si="71"/>
        <v>0.66478523674928436</v>
      </c>
      <c r="R151" s="124">
        <f t="shared" ref="R151:V151" si="72">IF(R132=0,"",R132/R113)</f>
        <v>0.66343619405948084</v>
      </c>
      <c r="S151" s="124">
        <f t="shared" si="72"/>
        <v>0.65467378614419502</v>
      </c>
      <c r="T151" s="124">
        <f t="shared" si="72"/>
        <v>0.66759991704639532</v>
      </c>
      <c r="U151" s="124">
        <f t="shared" si="72"/>
        <v>0.67153299050800275</v>
      </c>
      <c r="V151" s="124">
        <f t="shared" si="72"/>
        <v>0.64653985818329174</v>
      </c>
      <c r="W151" s="124">
        <f t="shared" ref="W151" si="73">IF(W132=0,"",W132/W113)</f>
        <v>0.63511056420735645</v>
      </c>
      <c r="DA151" s="130" t="s">
        <v>1978</v>
      </c>
    </row>
    <row r="152" spans="1:105" ht="12" customHeight="1" x14ac:dyDescent="0.25">
      <c r="A152" s="97" t="s">
        <v>175</v>
      </c>
      <c r="B152" s="111">
        <f t="shared" ref="B152:Q152" si="74">IF(B133=0,"",B133/B114)</f>
        <v>0.61291673818883508</v>
      </c>
      <c r="C152" s="111">
        <f t="shared" si="74"/>
        <v>0.61445280497154353</v>
      </c>
      <c r="D152" s="111">
        <f t="shared" si="74"/>
        <v>0.61537684791075009</v>
      </c>
      <c r="E152" s="111">
        <f t="shared" si="74"/>
        <v>0.61638051015179407</v>
      </c>
      <c r="F152" s="111">
        <f t="shared" si="74"/>
        <v>0.61737675464624209</v>
      </c>
      <c r="G152" s="111">
        <f t="shared" si="74"/>
        <v>0.61853338419751736</v>
      </c>
      <c r="H152" s="111">
        <f t="shared" si="74"/>
        <v>0.61976107802052249</v>
      </c>
      <c r="I152" s="111">
        <f t="shared" si="74"/>
        <v>0.62036745679261718</v>
      </c>
      <c r="J152" s="111">
        <f t="shared" si="74"/>
        <v>0.62064571411583502</v>
      </c>
      <c r="K152" s="111">
        <f t="shared" si="74"/>
        <v>0.62094122457204193</v>
      </c>
      <c r="L152" s="111">
        <f t="shared" si="74"/>
        <v>0.62117337437690656</v>
      </c>
      <c r="M152" s="111">
        <f t="shared" si="74"/>
        <v>0.621336043456308</v>
      </c>
      <c r="N152" s="111">
        <f t="shared" si="74"/>
        <v>0.62150233183788717</v>
      </c>
      <c r="O152" s="111">
        <f t="shared" si="74"/>
        <v>0.62165021111217911</v>
      </c>
      <c r="P152" s="111">
        <f t="shared" si="74"/>
        <v>0.62175233018177833</v>
      </c>
      <c r="Q152" s="111">
        <f t="shared" si="74"/>
        <v>0.62184640449584838</v>
      </c>
      <c r="R152" s="111">
        <f t="shared" ref="R152:V152" si="75">IF(R133=0,"",R133/R114)</f>
        <v>0.62209925015363943</v>
      </c>
      <c r="S152" s="111">
        <f t="shared" si="75"/>
        <v>0.62256931295481499</v>
      </c>
      <c r="T152" s="111">
        <f t="shared" si="75"/>
        <v>0.62307231989792122</v>
      </c>
      <c r="U152" s="111">
        <f t="shared" si="75"/>
        <v>0.62385937433163574</v>
      </c>
      <c r="V152" s="111">
        <f t="shared" si="75"/>
        <v>0.6252077049789998</v>
      </c>
      <c r="W152" s="111">
        <f t="shared" ref="W152" si="76">IF(W133=0,"",W133/W114)</f>
        <v>0.62643749996925246</v>
      </c>
      <c r="DA152" s="63" t="s">
        <v>1979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0.75897860896710378</v>
      </c>
      <c r="C153" s="45">
        <f t="shared" si="77"/>
        <v>0.76050265067123823</v>
      </c>
      <c r="D153" s="45">
        <f t="shared" si="77"/>
        <v>0.76470665805831828</v>
      </c>
      <c r="E153" s="45">
        <f t="shared" si="77"/>
        <v>0.76807161195178009</v>
      </c>
      <c r="F153" s="45">
        <f t="shared" si="77"/>
        <v>0.77113074701794637</v>
      </c>
      <c r="G153" s="45">
        <f t="shared" si="77"/>
        <v>0.77378008803361642</v>
      </c>
      <c r="H153" s="45">
        <f t="shared" si="77"/>
        <v>0.77641153040863575</v>
      </c>
      <c r="I153" s="45">
        <f t="shared" si="77"/>
        <v>0.7777644989798711</v>
      </c>
      <c r="J153" s="45">
        <f t="shared" si="77"/>
        <v>0.77851165621113094</v>
      </c>
      <c r="K153" s="45">
        <f t="shared" si="77"/>
        <v>0.78034112433168679</v>
      </c>
      <c r="L153" s="45">
        <f t="shared" si="77"/>
        <v>0.78262629279844698</v>
      </c>
      <c r="M153" s="45">
        <f t="shared" si="77"/>
        <v>0.78545168793943643</v>
      </c>
      <c r="N153" s="45">
        <f t="shared" si="77"/>
        <v>0.7883059506635246</v>
      </c>
      <c r="O153" s="45">
        <f t="shared" si="77"/>
        <v>0.79046156476251972</v>
      </c>
      <c r="P153" s="45">
        <f t="shared" si="77"/>
        <v>0.79302159128749461</v>
      </c>
      <c r="Q153" s="45">
        <f t="shared" si="77"/>
        <v>0.79568359055617566</v>
      </c>
      <c r="R153" s="45">
        <f t="shared" ref="R153:V153" si="78">IF(R134=0,"",R134/R115)</f>
        <v>0.79724616875629106</v>
      </c>
      <c r="S153" s="45">
        <f t="shared" si="78"/>
        <v>0.80346019332158991</v>
      </c>
      <c r="T153" s="45">
        <f t="shared" si="78"/>
        <v>0.81914723415608115</v>
      </c>
      <c r="U153" s="45">
        <f t="shared" si="78"/>
        <v>0.83177693010399167</v>
      </c>
      <c r="V153" s="45">
        <f t="shared" si="78"/>
        <v>0.85086037590609875</v>
      </c>
      <c r="W153" s="45">
        <f t="shared" ref="W153" si="79">IF(W134=0,"",W134/W115)</f>
        <v>0.87070966111853954</v>
      </c>
      <c r="DA153" s="60" t="s">
        <v>1980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367.90406927999999</v>
      </c>
      <c r="C155" s="117">
        <f t="shared" si="80"/>
        <v>407.1341933999999</v>
      </c>
      <c r="D155" s="117">
        <f t="shared" si="80"/>
        <v>411.31456343999986</v>
      </c>
      <c r="E155" s="117">
        <f t="shared" si="80"/>
        <v>441.54635976000003</v>
      </c>
      <c r="F155" s="117">
        <f t="shared" si="80"/>
        <v>478.24855056000001</v>
      </c>
      <c r="G155" s="117">
        <f t="shared" si="80"/>
        <v>478.91804795999997</v>
      </c>
      <c r="H155" s="117">
        <f t="shared" si="80"/>
        <v>443.16648287999988</v>
      </c>
      <c r="I155" s="117">
        <f t="shared" si="80"/>
        <v>440.99218152000014</v>
      </c>
      <c r="J155" s="117">
        <f t="shared" si="80"/>
        <v>471.62809980000014</v>
      </c>
      <c r="K155" s="117">
        <f t="shared" si="80"/>
        <v>461.35520244000014</v>
      </c>
      <c r="L155" s="117">
        <f t="shared" si="80"/>
        <v>538.60086324000019</v>
      </c>
      <c r="M155" s="117">
        <f t="shared" si="80"/>
        <v>506.80569456000035</v>
      </c>
      <c r="N155" s="117">
        <f t="shared" si="80"/>
        <v>469.30212648000031</v>
      </c>
      <c r="O155" s="117">
        <f t="shared" si="80"/>
        <v>496.39243499999975</v>
      </c>
      <c r="P155" s="117">
        <f t="shared" si="80"/>
        <v>477.05678460000013</v>
      </c>
      <c r="Q155" s="117">
        <f t="shared" si="80"/>
        <v>519.93915335999964</v>
      </c>
      <c r="R155" s="117">
        <f t="shared" ref="R155:V155" si="81">R156+R159+R161+R170</f>
        <v>553.08906971999966</v>
      </c>
      <c r="S155" s="117">
        <f t="shared" si="81"/>
        <v>628.42742027999986</v>
      </c>
      <c r="T155" s="117">
        <f t="shared" si="81"/>
        <v>574.35586163999994</v>
      </c>
      <c r="U155" s="117">
        <f t="shared" si="81"/>
        <v>578.72466035999946</v>
      </c>
      <c r="V155" s="117">
        <f t="shared" si="81"/>
        <v>606.45316248000006</v>
      </c>
      <c r="W155" s="117">
        <f t="shared" ref="W155" si="82">W156+W159+W161+W170</f>
        <v>565.1105367600004</v>
      </c>
      <c r="DA155" s="129" t="s">
        <v>2131</v>
      </c>
    </row>
    <row r="156" spans="1:105" ht="12" customHeight="1" x14ac:dyDescent="0.25">
      <c r="A156" s="121" t="s">
        <v>57</v>
      </c>
      <c r="B156" s="122">
        <f t="shared" ref="B156:Q156" si="83">SUM(B157:B158)</f>
        <v>340.76053733050674</v>
      </c>
      <c r="C156" s="122">
        <f t="shared" si="83"/>
        <v>376.67208893919775</v>
      </c>
      <c r="D156" s="122">
        <f t="shared" si="83"/>
        <v>379.98425587091026</v>
      </c>
      <c r="E156" s="122">
        <f t="shared" si="83"/>
        <v>409.30296952844532</v>
      </c>
      <c r="F156" s="122">
        <f t="shared" si="83"/>
        <v>445.00194949408393</v>
      </c>
      <c r="G156" s="122">
        <f t="shared" si="83"/>
        <v>444.82862651478564</v>
      </c>
      <c r="H156" s="122">
        <f t="shared" si="83"/>
        <v>409.48653335414343</v>
      </c>
      <c r="I156" s="122">
        <f t="shared" si="83"/>
        <v>405.7033086518511</v>
      </c>
      <c r="J156" s="122">
        <f t="shared" si="83"/>
        <v>432.42488041847787</v>
      </c>
      <c r="K156" s="122">
        <f t="shared" si="83"/>
        <v>424.4575677611453</v>
      </c>
      <c r="L156" s="122">
        <f t="shared" si="83"/>
        <v>493.37206507464015</v>
      </c>
      <c r="M156" s="122">
        <f t="shared" si="83"/>
        <v>460.75937556000036</v>
      </c>
      <c r="N156" s="122">
        <f t="shared" si="83"/>
        <v>425.28672346772498</v>
      </c>
      <c r="O156" s="122">
        <f t="shared" si="83"/>
        <v>448.36308059337142</v>
      </c>
      <c r="P156" s="122">
        <f t="shared" si="83"/>
        <v>423.17286082500021</v>
      </c>
      <c r="Q156" s="122">
        <f t="shared" si="83"/>
        <v>471.51239439514654</v>
      </c>
      <c r="R156" s="122">
        <f t="shared" ref="R156:V156" si="84">SUM(R157:R158)</f>
        <v>503.92612760843662</v>
      </c>
      <c r="S156" s="122">
        <f t="shared" si="84"/>
        <v>575.69276957885245</v>
      </c>
      <c r="T156" s="122">
        <f t="shared" si="84"/>
        <v>519.04940855177779</v>
      </c>
      <c r="U156" s="122">
        <f t="shared" si="84"/>
        <v>512.19557826307823</v>
      </c>
      <c r="V156" s="122">
        <f t="shared" si="84"/>
        <v>551.63540907056245</v>
      </c>
      <c r="W156" s="122">
        <f t="shared" ref="W156" si="85">SUM(W157:W158)</f>
        <v>511.71309241993401</v>
      </c>
      <c r="DA156" s="130" t="s">
        <v>2132</v>
      </c>
    </row>
    <row r="157" spans="1:105" ht="12" customHeight="1" x14ac:dyDescent="0.25">
      <c r="A157" s="97" t="s">
        <v>217</v>
      </c>
      <c r="B157" s="98">
        <v>340.76053733050674</v>
      </c>
      <c r="C157" s="98">
        <v>376.67208893919775</v>
      </c>
      <c r="D157" s="98">
        <v>379.98425587091026</v>
      </c>
      <c r="E157" s="98">
        <v>409.30296952844532</v>
      </c>
      <c r="F157" s="98">
        <v>445.00194949408393</v>
      </c>
      <c r="G157" s="98">
        <v>444.82862651478564</v>
      </c>
      <c r="H157" s="98">
        <v>409.48653335414343</v>
      </c>
      <c r="I157" s="98">
        <v>405.7033086518511</v>
      </c>
      <c r="J157" s="98">
        <v>432.42488041847787</v>
      </c>
      <c r="K157" s="98">
        <v>424.4575677611453</v>
      </c>
      <c r="L157" s="98">
        <v>493.37206507464015</v>
      </c>
      <c r="M157" s="98">
        <v>460.75937556000036</v>
      </c>
      <c r="N157" s="98">
        <v>425.28672346772498</v>
      </c>
      <c r="O157" s="98">
        <v>448.36308059337142</v>
      </c>
      <c r="P157" s="98">
        <v>423.17286082500021</v>
      </c>
      <c r="Q157" s="98">
        <v>471.51239439514654</v>
      </c>
      <c r="R157" s="98">
        <v>503.92612760843662</v>
      </c>
      <c r="S157" s="98">
        <v>575.69276957885245</v>
      </c>
      <c r="T157" s="98">
        <v>519.04940855177779</v>
      </c>
      <c r="U157" s="98">
        <v>512.19557826307823</v>
      </c>
      <c r="V157" s="98">
        <v>551.63540907056245</v>
      </c>
      <c r="W157" s="98">
        <v>511.71309241993401</v>
      </c>
      <c r="DA157" s="63" t="s">
        <v>2133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2134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2135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2136</v>
      </c>
    </row>
    <row r="161" spans="1:105" ht="12" customHeight="1" x14ac:dyDescent="0.25">
      <c r="A161" s="121" t="s">
        <v>55</v>
      </c>
      <c r="B161" s="122">
        <v>20.576538641906264</v>
      </c>
      <c r="C161" s="122">
        <v>21.042429647411453</v>
      </c>
      <c r="D161" s="122">
        <v>23.604505185298709</v>
      </c>
      <c r="E161" s="122">
        <v>25.121976792814966</v>
      </c>
      <c r="F161" s="122">
        <v>25.930312922338409</v>
      </c>
      <c r="G161" s="122">
        <v>26.535035928540388</v>
      </c>
      <c r="H161" s="122">
        <v>25.983086311688076</v>
      </c>
      <c r="I161" s="122">
        <v>27.199122324410453</v>
      </c>
      <c r="J161" s="122">
        <v>29.271237994032337</v>
      </c>
      <c r="K161" s="122">
        <v>25.719301918127389</v>
      </c>
      <c r="L161" s="122">
        <v>32.938690665360099</v>
      </c>
      <c r="M161" s="122">
        <v>34.227058800000009</v>
      </c>
      <c r="N161" s="122">
        <v>29.1690990122753</v>
      </c>
      <c r="O161" s="122">
        <v>35.546711706628308</v>
      </c>
      <c r="P161" s="122">
        <v>42.294000374999968</v>
      </c>
      <c r="Q161" s="122">
        <v>33.517286364853128</v>
      </c>
      <c r="R161" s="122">
        <v>33.881133811562904</v>
      </c>
      <c r="S161" s="122">
        <v>33.896326801147367</v>
      </c>
      <c r="T161" s="122">
        <v>37.93469538822211</v>
      </c>
      <c r="U161" s="122">
        <v>49.099877996921101</v>
      </c>
      <c r="V161" s="122">
        <v>36.618352409437676</v>
      </c>
      <c r="W161" s="122">
        <v>38.51916174572964</v>
      </c>
      <c r="DA161" s="130" t="s">
        <v>2137</v>
      </c>
    </row>
    <row r="162" spans="1:105" ht="12" customHeight="1" x14ac:dyDescent="0.25">
      <c r="A162" s="97" t="s">
        <v>134</v>
      </c>
      <c r="B162" s="98">
        <v>20.576131510453703</v>
      </c>
      <c r="C162" s="98">
        <v>21.02818399014312</v>
      </c>
      <c r="D162" s="98">
        <v>23.546629820359698</v>
      </c>
      <c r="E162" s="98">
        <v>25.013673393325924</v>
      </c>
      <c r="F162" s="98">
        <v>25.770297682677892</v>
      </c>
      <c r="G162" s="98">
        <v>26.289756835847157</v>
      </c>
      <c r="H162" s="98">
        <v>25.663235300226706</v>
      </c>
      <c r="I162" s="98">
        <v>26.682340099179868</v>
      </c>
      <c r="J162" s="98">
        <v>28.487779979068694</v>
      </c>
      <c r="K162" s="98">
        <v>24.761350824625644</v>
      </c>
      <c r="L162" s="98">
        <v>31.091882222277881</v>
      </c>
      <c r="M162" s="98">
        <v>32.182642353085988</v>
      </c>
      <c r="N162" s="98">
        <v>27.169094161415231</v>
      </c>
      <c r="O162" s="98">
        <v>32.7771410707713</v>
      </c>
      <c r="P162" s="98">
        <v>39.175451926011995</v>
      </c>
      <c r="Q162" s="98">
        <v>30.823439685050221</v>
      </c>
      <c r="R162" s="98">
        <v>30.939003977134366</v>
      </c>
      <c r="S162" s="98">
        <v>30.944289657423163</v>
      </c>
      <c r="T162" s="98">
        <v>34.542135856169537</v>
      </c>
      <c r="U162" s="98">
        <v>44.555294706158286</v>
      </c>
      <c r="V162" s="98">
        <v>32.587242639706957</v>
      </c>
      <c r="W162" s="98">
        <v>34.114977309945317</v>
      </c>
      <c r="DA162" s="63" t="s">
        <v>2138</v>
      </c>
    </row>
    <row r="163" spans="1:105" ht="12" customHeight="1" x14ac:dyDescent="0.25">
      <c r="A163" s="97" t="s">
        <v>133</v>
      </c>
      <c r="B163" s="98">
        <v>4.0713145256202142E-4</v>
      </c>
      <c r="C163" s="98">
        <v>1.4245657268331411E-2</v>
      </c>
      <c r="D163" s="98">
        <v>5.7875364939010077E-2</v>
      </c>
      <c r="E163" s="98">
        <v>0.1083033994890414</v>
      </c>
      <c r="F163" s="98">
        <v>0.16001523966051739</v>
      </c>
      <c r="G163" s="98">
        <v>0.24527909269323081</v>
      </c>
      <c r="H163" s="98">
        <v>0.31985101146137018</v>
      </c>
      <c r="I163" s="98">
        <v>0.51678222523058548</v>
      </c>
      <c r="J163" s="98">
        <v>0.7834580149636412</v>
      </c>
      <c r="K163" s="98">
        <v>0.95795109350174334</v>
      </c>
      <c r="L163" s="98">
        <v>1.8468084430822165</v>
      </c>
      <c r="M163" s="98">
        <v>2.0444164469140231</v>
      </c>
      <c r="N163" s="98">
        <v>2.0000048508600683</v>
      </c>
      <c r="O163" s="98">
        <v>2.7695706358570074</v>
      </c>
      <c r="P163" s="98">
        <v>3.1185484489879722</v>
      </c>
      <c r="Q163" s="98">
        <v>2.6938466798029044</v>
      </c>
      <c r="R163" s="98">
        <v>2.9421298344285356</v>
      </c>
      <c r="S163" s="98">
        <v>2.9520371437242052</v>
      </c>
      <c r="T163" s="98">
        <v>3.3925595320525717</v>
      </c>
      <c r="U163" s="98">
        <v>4.5445832907628132</v>
      </c>
      <c r="V163" s="98">
        <v>4.0311097697307172</v>
      </c>
      <c r="W163" s="98">
        <v>4.4041844357843223</v>
      </c>
      <c r="DA163" s="63" t="s">
        <v>2139</v>
      </c>
    </row>
    <row r="164" spans="1:105" ht="12" customHeight="1" x14ac:dyDescent="0.25">
      <c r="A164" s="100" t="s">
        <v>217</v>
      </c>
      <c r="B164" s="101">
        <v>4.0713145256202142E-4</v>
      </c>
      <c r="C164" s="101">
        <v>1.4245657268331411E-2</v>
      </c>
      <c r="D164" s="101">
        <v>5.7875364939010077E-2</v>
      </c>
      <c r="E164" s="101">
        <v>0.1083033994890414</v>
      </c>
      <c r="F164" s="101">
        <v>0.16001523966051739</v>
      </c>
      <c r="G164" s="101">
        <v>0.24527909269323081</v>
      </c>
      <c r="H164" s="101">
        <v>0.31985101146137018</v>
      </c>
      <c r="I164" s="101">
        <v>0.51678222523058548</v>
      </c>
      <c r="J164" s="101">
        <v>0.7834580149636412</v>
      </c>
      <c r="K164" s="101">
        <v>0.95795109350174334</v>
      </c>
      <c r="L164" s="101">
        <v>1.8468084430822165</v>
      </c>
      <c r="M164" s="101">
        <v>2.0444164469140231</v>
      </c>
      <c r="N164" s="101">
        <v>2.0000048508600683</v>
      </c>
      <c r="O164" s="101">
        <v>2.7695706358570074</v>
      </c>
      <c r="P164" s="101">
        <v>3.1185484489879722</v>
      </c>
      <c r="Q164" s="101">
        <v>2.6938466798029044</v>
      </c>
      <c r="R164" s="101">
        <v>2.9421298344285356</v>
      </c>
      <c r="S164" s="101">
        <v>2.9520371437242052</v>
      </c>
      <c r="T164" s="101">
        <v>3.3925595320525717</v>
      </c>
      <c r="U164" s="101">
        <v>4.5445832907628132</v>
      </c>
      <c r="V164" s="101">
        <v>4.0311097697307172</v>
      </c>
      <c r="W164" s="101">
        <v>4.4041844357843223</v>
      </c>
      <c r="DA164" s="131" t="s">
        <v>2140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2141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2142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2143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2144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2145</v>
      </c>
    </row>
    <row r="170" spans="1:105" ht="12" customHeight="1" x14ac:dyDescent="0.25">
      <c r="A170" s="121" t="s">
        <v>54</v>
      </c>
      <c r="B170" s="122">
        <v>6.5669933075870111</v>
      </c>
      <c r="C170" s="122">
        <v>9.4196748133907207</v>
      </c>
      <c r="D170" s="122">
        <v>7.7258023837908674</v>
      </c>
      <c r="E170" s="122">
        <v>7.1214134387397765</v>
      </c>
      <c r="F170" s="122">
        <v>7.3162881435776734</v>
      </c>
      <c r="G170" s="122">
        <v>7.5543855166739826</v>
      </c>
      <c r="H170" s="122">
        <v>7.6968632141683822</v>
      </c>
      <c r="I170" s="122">
        <v>8.0897505437386279</v>
      </c>
      <c r="J170" s="122">
        <v>9.9319813874899179</v>
      </c>
      <c r="K170" s="122">
        <v>11.17833276072747</v>
      </c>
      <c r="L170" s="122">
        <v>12.2901075</v>
      </c>
      <c r="M170" s="122">
        <v>11.819260199999997</v>
      </c>
      <c r="N170" s="122">
        <v>14.846304000000014</v>
      </c>
      <c r="O170" s="122">
        <v>12.482642700000014</v>
      </c>
      <c r="P170" s="122">
        <v>11.589923399999989</v>
      </c>
      <c r="Q170" s="122">
        <v>14.909472600000012</v>
      </c>
      <c r="R170" s="122">
        <v>15.281808300000062</v>
      </c>
      <c r="S170" s="122">
        <v>18.83832390000007</v>
      </c>
      <c r="T170" s="122">
        <v>17.37175770000005</v>
      </c>
      <c r="U170" s="122">
        <v>17.429204100000074</v>
      </c>
      <c r="V170" s="122">
        <v>18.199400999999991</v>
      </c>
      <c r="W170" s="122">
        <v>14.878282594336701</v>
      </c>
      <c r="DA170" s="130" t="s">
        <v>2146</v>
      </c>
    </row>
    <row r="171" spans="1:105" ht="12" customHeight="1" x14ac:dyDescent="0.25">
      <c r="A171" s="97" t="s">
        <v>175</v>
      </c>
      <c r="B171" s="98">
        <v>6.5669933075870111</v>
      </c>
      <c r="C171" s="98">
        <v>9.4196748133907207</v>
      </c>
      <c r="D171" s="98">
        <v>7.7258023837908674</v>
      </c>
      <c r="E171" s="98">
        <v>7.1214134387397765</v>
      </c>
      <c r="F171" s="98">
        <v>7.3162881435776734</v>
      </c>
      <c r="G171" s="98">
        <v>7.5543855166739826</v>
      </c>
      <c r="H171" s="98">
        <v>7.6968632141683822</v>
      </c>
      <c r="I171" s="98">
        <v>8.0897505437386279</v>
      </c>
      <c r="J171" s="98">
        <v>9.9319813874899179</v>
      </c>
      <c r="K171" s="98">
        <v>11.17833276072747</v>
      </c>
      <c r="L171" s="98">
        <v>12.2901075</v>
      </c>
      <c r="M171" s="98">
        <v>11.819260199999997</v>
      </c>
      <c r="N171" s="98">
        <v>14.846304000000014</v>
      </c>
      <c r="O171" s="98">
        <v>12.482642700000014</v>
      </c>
      <c r="P171" s="98">
        <v>11.589923399999989</v>
      </c>
      <c r="Q171" s="98">
        <v>14.909472600000012</v>
      </c>
      <c r="R171" s="98">
        <v>15.281808300000062</v>
      </c>
      <c r="S171" s="98">
        <v>18.83832390000007</v>
      </c>
      <c r="T171" s="98">
        <v>17.37175770000005</v>
      </c>
      <c r="U171" s="98">
        <v>17.429204100000074</v>
      </c>
      <c r="V171" s="98">
        <v>18.199400999999991</v>
      </c>
      <c r="W171" s="98">
        <v>14.878282594336701</v>
      </c>
      <c r="DA171" s="63" t="s">
        <v>2147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2148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27564.024147427834</v>
      </c>
      <c r="C174" s="117">
        <f t="shared" si="87"/>
        <v>29243.912787893831</v>
      </c>
      <c r="D174" s="117">
        <f t="shared" si="87"/>
        <v>27875.692017709534</v>
      </c>
      <c r="E174" s="117">
        <f t="shared" si="87"/>
        <v>28496.849294277963</v>
      </c>
      <c r="F174" s="117">
        <f t="shared" si="87"/>
        <v>29753.131155370513</v>
      </c>
      <c r="G174" s="117">
        <f t="shared" si="87"/>
        <v>29051.614571260085</v>
      </c>
      <c r="H174" s="117">
        <f t="shared" si="87"/>
        <v>26421.106680147073</v>
      </c>
      <c r="I174" s="117">
        <f t="shared" si="87"/>
        <v>25575.693463201202</v>
      </c>
      <c r="J174" s="117">
        <f t="shared" si="87"/>
        <v>26010.420196430437</v>
      </c>
      <c r="K174" s="117">
        <f t="shared" si="87"/>
        <v>23999.56962131169</v>
      </c>
      <c r="L174" s="117">
        <f t="shared" si="87"/>
        <v>26672.87332231753</v>
      </c>
      <c r="M174" s="117">
        <f t="shared" si="87"/>
        <v>24576.721875429997</v>
      </c>
      <c r="N174" s="117">
        <f t="shared" si="87"/>
        <v>21738.983637156747</v>
      </c>
      <c r="O174" s="117">
        <f t="shared" si="87"/>
        <v>22789.22074111025</v>
      </c>
      <c r="P174" s="117">
        <f t="shared" si="87"/>
        <v>20526.937935862399</v>
      </c>
      <c r="Q174" s="117">
        <f t="shared" si="87"/>
        <v>20821.989456493375</v>
      </c>
      <c r="R174" s="117">
        <f t="shared" ref="R174:V174" si="88">R175+R178+R180+R189</f>
        <v>20397.580278096517</v>
      </c>
      <c r="S174" s="117">
        <f t="shared" si="88"/>
        <v>21251.108545979285</v>
      </c>
      <c r="T174" s="117">
        <f t="shared" si="88"/>
        <v>18445.296690017931</v>
      </c>
      <c r="U174" s="117">
        <f t="shared" si="88"/>
        <v>17784.507011997386</v>
      </c>
      <c r="V174" s="117">
        <f t="shared" si="88"/>
        <v>17713.4016847618</v>
      </c>
      <c r="W174" s="117">
        <f t="shared" ref="W174" si="89">W175+W178+W180+W189</f>
        <v>16678.123766033372</v>
      </c>
      <c r="DA174" s="129" t="s">
        <v>2299</v>
      </c>
    </row>
    <row r="175" spans="1:105" ht="12" customHeight="1" x14ac:dyDescent="0.25">
      <c r="A175" s="121" t="s">
        <v>57</v>
      </c>
      <c r="B175" s="122">
        <f t="shared" ref="B175:Q175" si="90">SUM(B176:B177)</f>
        <v>24794.328643163313</v>
      </c>
      <c r="C175" s="122">
        <f t="shared" si="90"/>
        <v>26448.934965369379</v>
      </c>
      <c r="D175" s="122">
        <f t="shared" si="90"/>
        <v>25145.217112931728</v>
      </c>
      <c r="E175" s="122">
        <f t="shared" si="90"/>
        <v>25802.03692222666</v>
      </c>
      <c r="F175" s="122">
        <f t="shared" si="90"/>
        <v>27127.483718694824</v>
      </c>
      <c r="G175" s="122">
        <f t="shared" si="90"/>
        <v>26470.523217577807</v>
      </c>
      <c r="H175" s="122">
        <f t="shared" si="90"/>
        <v>23968.732518416968</v>
      </c>
      <c r="I175" s="122">
        <f t="shared" si="90"/>
        <v>23146.417898752345</v>
      </c>
      <c r="J175" s="122">
        <f t="shared" si="90"/>
        <v>23496.215245369302</v>
      </c>
      <c r="K175" s="122">
        <f t="shared" si="90"/>
        <v>21744.936914414477</v>
      </c>
      <c r="L175" s="122">
        <f t="shared" si="90"/>
        <v>24118.020980850586</v>
      </c>
      <c r="M175" s="122">
        <f t="shared" si="90"/>
        <v>21930.84227168508</v>
      </c>
      <c r="N175" s="122">
        <f t="shared" si="90"/>
        <v>19279.482692096735</v>
      </c>
      <c r="O175" s="122">
        <f t="shared" si="90"/>
        <v>20151.10361671594</v>
      </c>
      <c r="P175" s="122">
        <f t="shared" si="90"/>
        <v>17773.025921436929</v>
      </c>
      <c r="Q175" s="122">
        <f t="shared" si="90"/>
        <v>18548.964301279495</v>
      </c>
      <c r="R175" s="122">
        <f t="shared" ref="R175:V175" si="91">SUM(R176:R177)</f>
        <v>18263.961117870203</v>
      </c>
      <c r="S175" s="122">
        <f t="shared" si="91"/>
        <v>19190.593925562622</v>
      </c>
      <c r="T175" s="122">
        <f t="shared" si="91"/>
        <v>16364.21315915179</v>
      </c>
      <c r="U175" s="122">
        <f t="shared" si="91"/>
        <v>15432.90886083138</v>
      </c>
      <c r="V175" s="122">
        <f t="shared" si="91"/>
        <v>15879.412391710222</v>
      </c>
      <c r="W175" s="122">
        <f t="shared" ref="W175" si="92">SUM(W176:W177)</f>
        <v>14894.213707050818</v>
      </c>
      <c r="DA175" s="130" t="s">
        <v>2300</v>
      </c>
    </row>
    <row r="176" spans="1:105" ht="12" customHeight="1" x14ac:dyDescent="0.25">
      <c r="A176" s="97" t="s">
        <v>217</v>
      </c>
      <c r="B176" s="98">
        <v>24473.013829930442</v>
      </c>
      <c r="C176" s="98">
        <v>26107.345215837584</v>
      </c>
      <c r="D176" s="98">
        <v>24820.034937273726</v>
      </c>
      <c r="E176" s="98">
        <v>25476.47570020246</v>
      </c>
      <c r="F176" s="98">
        <v>26774.606817468764</v>
      </c>
      <c r="G176" s="98">
        <v>26127.306479770428</v>
      </c>
      <c r="H176" s="98">
        <v>23663.533650129259</v>
      </c>
      <c r="I176" s="98">
        <v>22843.708171318372</v>
      </c>
      <c r="J176" s="98">
        <v>23185.070039572012</v>
      </c>
      <c r="K176" s="98">
        <v>21455.681327287679</v>
      </c>
      <c r="L176" s="98">
        <v>23796.449528961926</v>
      </c>
      <c r="M176" s="98">
        <v>21634.239986513487</v>
      </c>
      <c r="N176" s="98">
        <v>19019.462134559923</v>
      </c>
      <c r="O176" s="98">
        <v>19874.123381622074</v>
      </c>
      <c r="P176" s="98">
        <v>17525.3435048883</v>
      </c>
      <c r="Q176" s="98">
        <v>18292.29415442879</v>
      </c>
      <c r="R176" s="98">
        <v>18008.1835381167</v>
      </c>
      <c r="S176" s="98">
        <v>18920.777579107853</v>
      </c>
      <c r="T176" s="98">
        <v>16128.804302244818</v>
      </c>
      <c r="U176" s="98">
        <v>15205.308871634596</v>
      </c>
      <c r="V176" s="98">
        <v>15646.946609293211</v>
      </c>
      <c r="W176" s="98">
        <v>14675.216678832185</v>
      </c>
      <c r="DA176" s="63" t="s">
        <v>2301</v>
      </c>
    </row>
    <row r="177" spans="1:105" ht="12" customHeight="1" x14ac:dyDescent="0.25">
      <c r="A177" s="97" t="s">
        <v>53</v>
      </c>
      <c r="B177" s="98">
        <v>321.3148132328709</v>
      </c>
      <c r="C177" s="98">
        <v>341.58974953179518</v>
      </c>
      <c r="D177" s="98">
        <v>325.18217565800393</v>
      </c>
      <c r="E177" s="98">
        <v>325.56122202419846</v>
      </c>
      <c r="F177" s="98">
        <v>352.87690122606085</v>
      </c>
      <c r="G177" s="98">
        <v>343.21673780737939</v>
      </c>
      <c r="H177" s="98">
        <v>305.19886828770763</v>
      </c>
      <c r="I177" s="98">
        <v>302.70972743397056</v>
      </c>
      <c r="J177" s="98">
        <v>311.14520579728998</v>
      </c>
      <c r="K177" s="98">
        <v>289.25558712679884</v>
      </c>
      <c r="L177" s="98">
        <v>321.57145188865877</v>
      </c>
      <c r="M177" s="98">
        <v>296.60228517159334</v>
      </c>
      <c r="N177" s="98">
        <v>260.02055753681225</v>
      </c>
      <c r="O177" s="98">
        <v>276.98023509386451</v>
      </c>
      <c r="P177" s="98">
        <v>247.68241654863041</v>
      </c>
      <c r="Q177" s="98">
        <v>256.67014685070689</v>
      </c>
      <c r="R177" s="98">
        <v>255.77757975350329</v>
      </c>
      <c r="S177" s="98">
        <v>269.8163464547701</v>
      </c>
      <c r="T177" s="98">
        <v>235.40885690697141</v>
      </c>
      <c r="U177" s="98">
        <v>227.5999891967831</v>
      </c>
      <c r="V177" s="98">
        <v>232.46578241701172</v>
      </c>
      <c r="W177" s="98">
        <v>218.99702821863346</v>
      </c>
      <c r="DA177" s="63" t="s">
        <v>2302</v>
      </c>
    </row>
    <row r="178" spans="1:105" ht="12" customHeight="1" x14ac:dyDescent="0.25">
      <c r="A178" s="121" t="s">
        <v>92</v>
      </c>
      <c r="B178" s="122">
        <f t="shared" ref="B178:W178" si="93">B179</f>
        <v>35.801350996946908</v>
      </c>
      <c r="C178" s="122">
        <f t="shared" si="93"/>
        <v>36.402255790731701</v>
      </c>
      <c r="D178" s="122">
        <f t="shared" si="93"/>
        <v>38.384365658206583</v>
      </c>
      <c r="E178" s="122">
        <f t="shared" si="93"/>
        <v>88.095864458669112</v>
      </c>
      <c r="F178" s="122">
        <f t="shared" si="93"/>
        <v>36.587005952190225</v>
      </c>
      <c r="G178" s="122">
        <f t="shared" si="93"/>
        <v>45.503711426724657</v>
      </c>
      <c r="H178" s="122">
        <f t="shared" si="93"/>
        <v>81.939882926720898</v>
      </c>
      <c r="I178" s="122">
        <f t="shared" si="93"/>
        <v>45.714160242233532</v>
      </c>
      <c r="J178" s="122">
        <f t="shared" si="93"/>
        <v>44.46091952409401</v>
      </c>
      <c r="K178" s="122">
        <f t="shared" si="93"/>
        <v>46.27111679917919</v>
      </c>
      <c r="L178" s="122">
        <f t="shared" si="93"/>
        <v>61.840232861136109</v>
      </c>
      <c r="M178" s="122">
        <f t="shared" si="93"/>
        <v>69.118440277249121</v>
      </c>
      <c r="N178" s="122">
        <f t="shared" si="93"/>
        <v>70.91595392675282</v>
      </c>
      <c r="O178" s="122">
        <f t="shared" si="93"/>
        <v>76.832988019208557</v>
      </c>
      <c r="P178" s="122">
        <f t="shared" si="93"/>
        <v>77.060360311099018</v>
      </c>
      <c r="Q178" s="122">
        <f t="shared" si="93"/>
        <v>84.675849338213794</v>
      </c>
      <c r="R178" s="122">
        <f t="shared" si="93"/>
        <v>82.833130802125368</v>
      </c>
      <c r="S178" s="122">
        <f t="shared" si="93"/>
        <v>70.974939597190513</v>
      </c>
      <c r="T178" s="122">
        <f t="shared" si="93"/>
        <v>85.323038572436715</v>
      </c>
      <c r="U178" s="122">
        <f t="shared" si="93"/>
        <v>93.627509907805745</v>
      </c>
      <c r="V178" s="122">
        <f t="shared" si="93"/>
        <v>100.37783191168688</v>
      </c>
      <c r="W178" s="122">
        <f t="shared" si="93"/>
        <v>104.39786652870045</v>
      </c>
      <c r="DA178" s="130" t="s">
        <v>2303</v>
      </c>
    </row>
    <row r="179" spans="1:105" ht="12" customHeight="1" x14ac:dyDescent="0.25">
      <c r="A179" s="97" t="s">
        <v>53</v>
      </c>
      <c r="B179" s="98">
        <f>RES_hhdet_fech!B67</f>
        <v>35.801350996946908</v>
      </c>
      <c r="C179" s="98">
        <f>RES_hhdet_fech!C67</f>
        <v>36.402255790731701</v>
      </c>
      <c r="D179" s="98">
        <f>RES_hhdet_fech!D67</f>
        <v>38.384365658206583</v>
      </c>
      <c r="E179" s="98">
        <f>RES_hhdet_fech!E67</f>
        <v>88.095864458669112</v>
      </c>
      <c r="F179" s="98">
        <f>RES_hhdet_fech!F67</f>
        <v>36.587005952190225</v>
      </c>
      <c r="G179" s="98">
        <f>RES_hhdet_fech!G67</f>
        <v>45.503711426724657</v>
      </c>
      <c r="H179" s="98">
        <f>RES_hhdet_fech!H67</f>
        <v>81.939882926720898</v>
      </c>
      <c r="I179" s="98">
        <f>RES_hhdet_fech!I67</f>
        <v>45.714160242233532</v>
      </c>
      <c r="J179" s="98">
        <f>RES_hhdet_fech!J67</f>
        <v>44.46091952409401</v>
      </c>
      <c r="K179" s="98">
        <f>RES_hhdet_fech!K67</f>
        <v>46.27111679917919</v>
      </c>
      <c r="L179" s="98">
        <f>RES_hhdet_fech!L67</f>
        <v>61.840232861136109</v>
      </c>
      <c r="M179" s="98">
        <f>RES_hhdet_fech!M67</f>
        <v>69.118440277249121</v>
      </c>
      <c r="N179" s="98">
        <f>RES_hhdet_fech!N67</f>
        <v>70.91595392675282</v>
      </c>
      <c r="O179" s="98">
        <f>RES_hhdet_fech!O67</f>
        <v>76.832988019208557</v>
      </c>
      <c r="P179" s="98">
        <f>RES_hhdet_fech!P67</f>
        <v>77.060360311099018</v>
      </c>
      <c r="Q179" s="98">
        <f>RES_hhdet_fech!Q67</f>
        <v>84.675849338213794</v>
      </c>
      <c r="R179" s="98">
        <f>RES_hhdet_fech!R67</f>
        <v>82.833130802125368</v>
      </c>
      <c r="S179" s="98">
        <f>RES_hhdet_fech!S67</f>
        <v>70.974939597190513</v>
      </c>
      <c r="T179" s="98">
        <f>RES_hhdet_fech!T67</f>
        <v>85.323038572436715</v>
      </c>
      <c r="U179" s="98">
        <f>RES_hhdet_fech!U67</f>
        <v>93.627509907805745</v>
      </c>
      <c r="V179" s="98">
        <f>RES_hhdet_fech!V67</f>
        <v>100.37783191168688</v>
      </c>
      <c r="W179" s="98">
        <f>RES_hhdet_fech!W67</f>
        <v>104.39786652870045</v>
      </c>
      <c r="DA179" s="63" t="s">
        <v>2304</v>
      </c>
    </row>
    <row r="180" spans="1:105" ht="12" customHeight="1" x14ac:dyDescent="0.25">
      <c r="A180" s="121" t="s">
        <v>55</v>
      </c>
      <c r="B180" s="122">
        <v>1905.3067879260072</v>
      </c>
      <c r="C180" s="122">
        <v>1817.8465464003596</v>
      </c>
      <c r="D180" s="122">
        <v>1854.7606301648209</v>
      </c>
      <c r="E180" s="122">
        <v>1829.5925072900909</v>
      </c>
      <c r="F180" s="122">
        <v>1794.6178487315296</v>
      </c>
      <c r="G180" s="122">
        <v>1747.3083449694445</v>
      </c>
      <c r="H180" s="122">
        <v>1601.2790143735938</v>
      </c>
      <c r="I180" s="122">
        <v>1615.722666635151</v>
      </c>
      <c r="J180" s="122">
        <v>1637.9154765644648</v>
      </c>
      <c r="K180" s="122">
        <v>1368.4734461684779</v>
      </c>
      <c r="L180" s="122">
        <v>1676.7283294930887</v>
      </c>
      <c r="M180" s="122">
        <v>1702.9020568930664</v>
      </c>
      <c r="N180" s="122">
        <v>1388.0779938196347</v>
      </c>
      <c r="O180" s="122">
        <v>1663.4269471363359</v>
      </c>
      <c r="P180" s="122">
        <v>1841.279255086117</v>
      </c>
      <c r="Q180" s="122">
        <v>1420.1996452948979</v>
      </c>
      <c r="R180" s="122">
        <v>1335.9740996699632</v>
      </c>
      <c r="S180" s="122">
        <v>1236.8016113693377</v>
      </c>
      <c r="T180" s="122">
        <v>1297.3495795793415</v>
      </c>
      <c r="U180" s="122">
        <v>1586.6244571025547</v>
      </c>
      <c r="V180" s="122">
        <v>1163.4956868814393</v>
      </c>
      <c r="W180" s="122">
        <v>1237.1162345397345</v>
      </c>
      <c r="DA180" s="130" t="s">
        <v>2305</v>
      </c>
    </row>
    <row r="181" spans="1:105" ht="12" customHeight="1" x14ac:dyDescent="0.25">
      <c r="A181" s="97" t="s">
        <v>134</v>
      </c>
      <c r="B181" s="98">
        <v>1959.3109843628688</v>
      </c>
      <c r="C181" s="98">
        <v>1882.1500121426718</v>
      </c>
      <c r="D181" s="98">
        <v>1914.1448300465725</v>
      </c>
      <c r="E181" s="98">
        <v>1882.6892038635726</v>
      </c>
      <c r="F181" s="98">
        <v>1834.4283072908804</v>
      </c>
      <c r="G181" s="98">
        <v>1787.7971751585299</v>
      </c>
      <c r="H181" s="98">
        <v>1624.241146546465</v>
      </c>
      <c r="I181" s="98">
        <v>1640.226378598285</v>
      </c>
      <c r="J181" s="98">
        <v>1663.9717090399149</v>
      </c>
      <c r="K181" s="98">
        <v>1394.7151300616852</v>
      </c>
      <c r="L181" s="98">
        <v>1726.8145133330231</v>
      </c>
      <c r="M181" s="98">
        <v>1748.5797131037082</v>
      </c>
      <c r="N181" s="98">
        <v>1429.6793187420071</v>
      </c>
      <c r="O181" s="98">
        <v>1700.0315533653386</v>
      </c>
      <c r="P181" s="98">
        <v>1867.4550597732405</v>
      </c>
      <c r="Q181" s="98">
        <v>1473.9915556848687</v>
      </c>
      <c r="R181" s="98">
        <v>1386.2179800908227</v>
      </c>
      <c r="S181" s="98">
        <v>1277.5457408090992</v>
      </c>
      <c r="T181" s="98">
        <v>1332.3248719060234</v>
      </c>
      <c r="U181" s="98">
        <v>1626.7822783941947</v>
      </c>
      <c r="V181" s="98">
        <v>1195.2571545611045</v>
      </c>
      <c r="W181" s="98">
        <v>1270.5011145724818</v>
      </c>
      <c r="DA181" s="63" t="s">
        <v>2306</v>
      </c>
    </row>
    <row r="182" spans="1:105" ht="12" customHeight="1" x14ac:dyDescent="0.25">
      <c r="A182" s="97" t="s">
        <v>133</v>
      </c>
      <c r="B182" s="98">
        <v>1539.4016149345448</v>
      </c>
      <c r="C182" s="98">
        <v>1394.990799842142</v>
      </c>
      <c r="D182" s="98">
        <v>1434.291099067666</v>
      </c>
      <c r="E182" s="98">
        <v>1424.1501078559418</v>
      </c>
      <c r="F182" s="98">
        <v>1403.2634319661361</v>
      </c>
      <c r="G182" s="98">
        <v>1376.6062463431524</v>
      </c>
      <c r="H182" s="98">
        <v>1253.836210313528</v>
      </c>
      <c r="I182" s="98">
        <v>1278.9645800376697</v>
      </c>
      <c r="J182" s="98">
        <v>1309.5712681586608</v>
      </c>
      <c r="K182" s="98">
        <v>1091.4159607666033</v>
      </c>
      <c r="L182" s="98">
        <v>1377.0599992716602</v>
      </c>
      <c r="M182" s="98">
        <v>1414.9497653640094</v>
      </c>
      <c r="N182" s="98">
        <v>1151.909238827843</v>
      </c>
      <c r="O182" s="98">
        <v>1433.9961966460003</v>
      </c>
      <c r="P182" s="98">
        <v>1628.4761035163426</v>
      </c>
      <c r="Q182" s="98">
        <v>1208.0968344658741</v>
      </c>
      <c r="R182" s="98">
        <v>1148.2375614733428</v>
      </c>
      <c r="S182" s="98">
        <v>1074.1280513162319</v>
      </c>
      <c r="T182" s="98">
        <v>1149.4092078108945</v>
      </c>
      <c r="U182" s="98">
        <v>1439.6646701902555</v>
      </c>
      <c r="V182" s="98">
        <v>1045.4425767181181</v>
      </c>
      <c r="W182" s="98">
        <v>1122.7258724864757</v>
      </c>
      <c r="DA182" s="63" t="s">
        <v>2307</v>
      </c>
    </row>
    <row r="183" spans="1:105" ht="12" customHeight="1" x14ac:dyDescent="0.25">
      <c r="A183" s="100" t="s">
        <v>217</v>
      </c>
      <c r="B183" s="101">
        <v>1007.9507144038953</v>
      </c>
      <c r="C183" s="101">
        <v>860.2076037956931</v>
      </c>
      <c r="D183" s="101">
        <v>884.47053656588378</v>
      </c>
      <c r="E183" s="101">
        <v>874.81506270394664</v>
      </c>
      <c r="F183" s="101">
        <v>867.81111189487262</v>
      </c>
      <c r="G183" s="101">
        <v>848.70260508245883</v>
      </c>
      <c r="H183" s="101">
        <v>753.44170295087724</v>
      </c>
      <c r="I183" s="101">
        <v>775.40440835956917</v>
      </c>
      <c r="J183" s="101">
        <v>793.14520496480759</v>
      </c>
      <c r="K183" s="101">
        <v>626.17444326245902</v>
      </c>
      <c r="L183" s="101">
        <v>827.17565196318776</v>
      </c>
      <c r="M183" s="101">
        <v>854.75622983005292</v>
      </c>
      <c r="N183" s="101">
        <v>653.10130570049728</v>
      </c>
      <c r="O183" s="101">
        <v>922.28537621543819</v>
      </c>
      <c r="P183" s="101">
        <v>1102.8795346451755</v>
      </c>
      <c r="Q183" s="101">
        <v>666.59250088832198</v>
      </c>
      <c r="R183" s="101">
        <v>623.14500427009909</v>
      </c>
      <c r="S183" s="101">
        <v>562.96948503575095</v>
      </c>
      <c r="T183" s="101">
        <v>623.60973901960642</v>
      </c>
      <c r="U183" s="101">
        <v>823.78067807843877</v>
      </c>
      <c r="V183" s="101">
        <v>572.7057678959892</v>
      </c>
      <c r="W183" s="101">
        <v>625.31431743307996</v>
      </c>
      <c r="DA183" s="131" t="s">
        <v>2308</v>
      </c>
    </row>
    <row r="184" spans="1:105" ht="12" customHeight="1" x14ac:dyDescent="0.25">
      <c r="A184" s="103" t="s">
        <v>52</v>
      </c>
      <c r="B184" s="104">
        <v>531.45090053064973</v>
      </c>
      <c r="C184" s="104">
        <v>534.78319604644901</v>
      </c>
      <c r="D184" s="104">
        <v>549.82056250178232</v>
      </c>
      <c r="E184" s="104">
        <v>549.33504515199513</v>
      </c>
      <c r="F184" s="104">
        <v>535.45232007126356</v>
      </c>
      <c r="G184" s="104">
        <v>527.90364126069358</v>
      </c>
      <c r="H184" s="104">
        <v>500.39450736265081</v>
      </c>
      <c r="I184" s="104">
        <v>503.56017167810052</v>
      </c>
      <c r="J184" s="104">
        <v>516.42606319385334</v>
      </c>
      <c r="K184" s="104">
        <v>465.24151750414433</v>
      </c>
      <c r="L184" s="104">
        <v>549.88434730847223</v>
      </c>
      <c r="M184" s="104">
        <v>560.19353553395649</v>
      </c>
      <c r="N184" s="104">
        <v>498.80793312734539</v>
      </c>
      <c r="O184" s="104">
        <v>511.71082043056202</v>
      </c>
      <c r="P184" s="104">
        <v>525.59656887116705</v>
      </c>
      <c r="Q184" s="104">
        <v>541.50433357755207</v>
      </c>
      <c r="R184" s="104">
        <v>525.0925572032437</v>
      </c>
      <c r="S184" s="104">
        <v>511.15856628048101</v>
      </c>
      <c r="T184" s="104">
        <v>525.79946879128818</v>
      </c>
      <c r="U184" s="104">
        <v>615.88399211181684</v>
      </c>
      <c r="V184" s="104">
        <v>472.73680882212909</v>
      </c>
      <c r="W184" s="104">
        <v>497.41155505339589</v>
      </c>
      <c r="DA184" s="132" t="s">
        <v>2309</v>
      </c>
    </row>
    <row r="185" spans="1:105" ht="12" customHeight="1" x14ac:dyDescent="0.25">
      <c r="A185" s="106" t="s">
        <v>122</v>
      </c>
      <c r="B185" s="101">
        <v>1739.6736998897572</v>
      </c>
      <c r="C185" s="101">
        <v>1599.9791499485623</v>
      </c>
      <c r="D185" s="101">
        <v>1622.1613744696924</v>
      </c>
      <c r="E185" s="101">
        <v>1593.9652677797933</v>
      </c>
      <c r="F185" s="101">
        <v>1606.41076685083</v>
      </c>
      <c r="G185" s="101">
        <v>1527.8202636973617</v>
      </c>
      <c r="H185" s="101">
        <v>1433.3025486758499</v>
      </c>
      <c r="I185" s="101">
        <v>1437.9295625099548</v>
      </c>
      <c r="J185" s="101">
        <v>1445.4613347710365</v>
      </c>
      <c r="K185" s="101">
        <v>1314.5873161343322</v>
      </c>
      <c r="L185" s="101">
        <v>1245.2794051934509</v>
      </c>
      <c r="M185" s="101">
        <v>1471.5259127884437</v>
      </c>
      <c r="N185" s="101">
        <v>1244.7414897892982</v>
      </c>
      <c r="O185" s="101">
        <v>1704.633102510498</v>
      </c>
      <c r="P185" s="101">
        <v>2096.6041925646637</v>
      </c>
      <c r="Q185" s="101">
        <v>1281.5794738593174</v>
      </c>
      <c r="R185" s="101">
        <v>1288.2956725186386</v>
      </c>
      <c r="S185" s="101">
        <v>1308.3464433563081</v>
      </c>
      <c r="T185" s="101">
        <v>1363.9038429621417</v>
      </c>
      <c r="U185" s="101">
        <v>1357.6441716239171</v>
      </c>
      <c r="V185" s="101">
        <v>1268.6294619455277</v>
      </c>
      <c r="W185" s="101">
        <v>1253.5980431328715</v>
      </c>
      <c r="DA185" s="131" t="s">
        <v>2310</v>
      </c>
    </row>
    <row r="186" spans="1:105" ht="12" customHeight="1" x14ac:dyDescent="0.25">
      <c r="A186" s="107" t="s">
        <v>121</v>
      </c>
      <c r="B186" s="104">
        <v>1461.9263058387321</v>
      </c>
      <c r="C186" s="104">
        <v>1313.437982453946</v>
      </c>
      <c r="D186" s="104">
        <v>1334.8393306192991</v>
      </c>
      <c r="E186" s="104">
        <v>1315.2859883724122</v>
      </c>
      <c r="F186" s="104">
        <v>1335.4430232404532</v>
      </c>
      <c r="G186" s="104">
        <v>1277.5379285855195</v>
      </c>
      <c r="H186" s="104">
        <v>1213.2179979651007</v>
      </c>
      <c r="I186" s="104">
        <v>1221.183553595298</v>
      </c>
      <c r="J186" s="104">
        <v>1227.739638275214</v>
      </c>
      <c r="K186" s="104">
        <v>1105.4899571775179</v>
      </c>
      <c r="L186" s="104">
        <v>1039.6109120649114</v>
      </c>
      <c r="M186" s="104">
        <v>1242.1750272555612</v>
      </c>
      <c r="N186" s="104">
        <v>1047.9638338165914</v>
      </c>
      <c r="O186" s="104">
        <v>1476.5560629105557</v>
      </c>
      <c r="P186" s="104">
        <v>1855.1723785804925</v>
      </c>
      <c r="Q186" s="104">
        <v>1042.0814103639595</v>
      </c>
      <c r="R186" s="104">
        <v>1044.7439061710566</v>
      </c>
      <c r="S186" s="104">
        <v>1064.8639831995247</v>
      </c>
      <c r="T186" s="104">
        <v>1157.2710846026662</v>
      </c>
      <c r="U186" s="104">
        <v>1199.2855562218201</v>
      </c>
      <c r="V186" s="104">
        <v>1115.0727587676035</v>
      </c>
      <c r="W186" s="104">
        <v>1130.9544157341979</v>
      </c>
      <c r="DA186" s="132" t="s">
        <v>2311</v>
      </c>
    </row>
    <row r="187" spans="1:105" ht="12" customHeight="1" x14ac:dyDescent="0.25">
      <c r="A187" s="108" t="s">
        <v>53</v>
      </c>
      <c r="B187" s="98">
        <v>894.99072020025369</v>
      </c>
      <c r="C187" s="98">
        <v>772.39141723879015</v>
      </c>
      <c r="D187" s="98">
        <v>787.30328403452995</v>
      </c>
      <c r="E187" s="98">
        <v>773.86421735755391</v>
      </c>
      <c r="F187" s="98">
        <v>793.99655042645747</v>
      </c>
      <c r="G187" s="98">
        <v>757.77671335525451</v>
      </c>
      <c r="H187" s="98">
        <v>704.79318001658032</v>
      </c>
      <c r="I187" s="98">
        <v>717.65786628842056</v>
      </c>
      <c r="J187" s="98">
        <v>719.84872182254765</v>
      </c>
      <c r="K187" s="98">
        <v>615.91004714615713</v>
      </c>
      <c r="L187" s="98">
        <v>563.63622987230815</v>
      </c>
      <c r="M187" s="98">
        <v>712.89483094994944</v>
      </c>
      <c r="N187" s="98">
        <v>566.96665047505076</v>
      </c>
      <c r="O187" s="98">
        <v>917.14867706508664</v>
      </c>
      <c r="P187" s="98">
        <v>1226.8732728364866</v>
      </c>
      <c r="Q187" s="98">
        <v>515.76680899058942</v>
      </c>
      <c r="R187" s="98">
        <v>508.16785076781014</v>
      </c>
      <c r="S187" s="98">
        <v>517.72952784368283</v>
      </c>
      <c r="T187" s="98">
        <v>631.27343335442811</v>
      </c>
      <c r="U187" s="98">
        <v>645.95055684839042</v>
      </c>
      <c r="V187" s="98">
        <v>604.89552267440251</v>
      </c>
      <c r="W187" s="98">
        <v>636.67759131881314</v>
      </c>
      <c r="DA187" s="63" t="s">
        <v>2312</v>
      </c>
    </row>
    <row r="188" spans="1:105" ht="12" customHeight="1" x14ac:dyDescent="0.25">
      <c r="A188" s="108" t="s">
        <v>52</v>
      </c>
      <c r="B188" s="98">
        <v>566.9355856384783</v>
      </c>
      <c r="C188" s="98">
        <v>541.04656521515574</v>
      </c>
      <c r="D188" s="98">
        <v>547.53604658476922</v>
      </c>
      <c r="E188" s="98">
        <v>541.42177101485822</v>
      </c>
      <c r="F188" s="98">
        <v>541.44647281399568</v>
      </c>
      <c r="G188" s="98">
        <v>519.76121523026495</v>
      </c>
      <c r="H188" s="98">
        <v>508.42481794852046</v>
      </c>
      <c r="I188" s="98">
        <v>503.52568730687733</v>
      </c>
      <c r="J188" s="98">
        <v>507.89091645266626</v>
      </c>
      <c r="K188" s="98">
        <v>489.57991003136073</v>
      </c>
      <c r="L188" s="98">
        <v>475.9746821926031</v>
      </c>
      <c r="M188" s="98">
        <v>529.28019630561187</v>
      </c>
      <c r="N188" s="98">
        <v>480.99718334154068</v>
      </c>
      <c r="O188" s="98">
        <v>559.40738584546921</v>
      </c>
      <c r="P188" s="98">
        <v>628.2991057440056</v>
      </c>
      <c r="Q188" s="98">
        <v>526.31460137337035</v>
      </c>
      <c r="R188" s="98">
        <v>536.57605540324641</v>
      </c>
      <c r="S188" s="98">
        <v>547.13445535584185</v>
      </c>
      <c r="T188" s="98">
        <v>525.99765124823796</v>
      </c>
      <c r="U188" s="98">
        <v>553.33499937342981</v>
      </c>
      <c r="V188" s="98">
        <v>510.17723609320115</v>
      </c>
      <c r="W188" s="98">
        <v>494.27682441538457</v>
      </c>
      <c r="DA188" s="63" t="s">
        <v>2313</v>
      </c>
    </row>
    <row r="189" spans="1:105" ht="12" customHeight="1" x14ac:dyDescent="0.25">
      <c r="A189" s="121" t="s">
        <v>54</v>
      </c>
      <c r="B189" s="122">
        <v>828.58736534156628</v>
      </c>
      <c r="C189" s="122">
        <v>940.72902033336175</v>
      </c>
      <c r="D189" s="122">
        <v>837.32990895478088</v>
      </c>
      <c r="E189" s="122">
        <v>777.12400030254491</v>
      </c>
      <c r="F189" s="122">
        <v>794.44258199196815</v>
      </c>
      <c r="G189" s="122">
        <v>788.2792972861065</v>
      </c>
      <c r="H189" s="122">
        <v>769.1552644297908</v>
      </c>
      <c r="I189" s="122">
        <v>767.83873757146898</v>
      </c>
      <c r="J189" s="122">
        <v>831.82855497257685</v>
      </c>
      <c r="K189" s="122">
        <v>839.88814392955339</v>
      </c>
      <c r="L189" s="122">
        <v>816.28377911271571</v>
      </c>
      <c r="M189" s="122">
        <v>873.85910657460215</v>
      </c>
      <c r="N189" s="122">
        <v>1000.5069973136227</v>
      </c>
      <c r="O189" s="122">
        <v>897.85718923876811</v>
      </c>
      <c r="P189" s="122">
        <v>835.57239902825756</v>
      </c>
      <c r="Q189" s="122">
        <v>768.1496605807672</v>
      </c>
      <c r="R189" s="122">
        <v>714.81192975422584</v>
      </c>
      <c r="S189" s="122">
        <v>752.73806945013405</v>
      </c>
      <c r="T189" s="122">
        <v>698.41091271435869</v>
      </c>
      <c r="U189" s="122">
        <v>671.34618415564466</v>
      </c>
      <c r="V189" s="122">
        <v>570.11577425845098</v>
      </c>
      <c r="W189" s="122">
        <v>442.39595791411568</v>
      </c>
      <c r="DA189" s="130" t="s">
        <v>2314</v>
      </c>
    </row>
    <row r="190" spans="1:105" ht="12" customHeight="1" x14ac:dyDescent="0.25">
      <c r="A190" s="97" t="s">
        <v>175</v>
      </c>
      <c r="B190" s="98">
        <v>845.85366869470442</v>
      </c>
      <c r="C190" s="98">
        <v>1094.0441318853059</v>
      </c>
      <c r="D190" s="98">
        <v>902.32625375587043</v>
      </c>
      <c r="E190" s="98">
        <v>830.15124894265034</v>
      </c>
      <c r="F190" s="98">
        <v>867.34555472984005</v>
      </c>
      <c r="G190" s="98">
        <v>879.42246446036131</v>
      </c>
      <c r="H190" s="98">
        <v>850.65019279172463</v>
      </c>
      <c r="I190" s="98">
        <v>818.52589941525287</v>
      </c>
      <c r="J190" s="98">
        <v>893.78726511249295</v>
      </c>
      <c r="K190" s="98">
        <v>923.8423227315119</v>
      </c>
      <c r="L190" s="98">
        <v>935.57024623978259</v>
      </c>
      <c r="M190" s="98">
        <v>910.19453128105124</v>
      </c>
      <c r="N190" s="98">
        <v>1130.8879761105052</v>
      </c>
      <c r="O190" s="98">
        <v>950.9431349621525</v>
      </c>
      <c r="P190" s="98">
        <v>816.2957273224398</v>
      </c>
      <c r="Q190" s="98">
        <v>850.32929679201254</v>
      </c>
      <c r="R190" s="98">
        <v>757.54617810482364</v>
      </c>
      <c r="S190" s="98">
        <v>828.63247103973004</v>
      </c>
      <c r="T190" s="98">
        <v>730.17914392351156</v>
      </c>
      <c r="U190" s="98">
        <v>676.67386289187482</v>
      </c>
      <c r="V190" s="98">
        <v>601.14800163364862</v>
      </c>
      <c r="W190" s="98">
        <v>448.5530287677858</v>
      </c>
      <c r="DA190" s="63" t="s">
        <v>2315</v>
      </c>
    </row>
    <row r="191" spans="1:105" ht="12" customHeight="1" x14ac:dyDescent="0.25">
      <c r="A191" s="109" t="s">
        <v>120</v>
      </c>
      <c r="B191" s="33">
        <v>806.82645676175719</v>
      </c>
      <c r="C191" s="33">
        <v>713.83521550528235</v>
      </c>
      <c r="D191" s="33">
        <v>754.85400240458068</v>
      </c>
      <c r="E191" s="33">
        <v>716.3702264114861</v>
      </c>
      <c r="F191" s="33">
        <v>719.31085917459018</v>
      </c>
      <c r="G191" s="33">
        <v>695.46239703974572</v>
      </c>
      <c r="H191" s="33">
        <v>679.84395158344751</v>
      </c>
      <c r="I191" s="33">
        <v>704.23837760251251</v>
      </c>
      <c r="J191" s="33">
        <v>740.50053982795464</v>
      </c>
      <c r="K191" s="33">
        <v>707.67294637986129</v>
      </c>
      <c r="L191" s="33">
        <v>610.00451462927685</v>
      </c>
      <c r="M191" s="33">
        <v>817.09593046423322</v>
      </c>
      <c r="N191" s="33">
        <v>815.11588357122434</v>
      </c>
      <c r="O191" s="33">
        <v>823.98919248781374</v>
      </c>
      <c r="P191" s="33">
        <v>863.08444934013357</v>
      </c>
      <c r="Q191" s="33">
        <v>593.34024085743988</v>
      </c>
      <c r="R191" s="33">
        <v>604.43749807063625</v>
      </c>
      <c r="S191" s="33">
        <v>528.43432553767741</v>
      </c>
      <c r="T191" s="33">
        <v>608.33197650857244</v>
      </c>
      <c r="U191" s="33">
        <v>654.03747121230288</v>
      </c>
      <c r="V191" s="33">
        <v>381.49263014101382</v>
      </c>
      <c r="W191" s="33">
        <v>322.24089578661165</v>
      </c>
      <c r="DA191" s="60" t="s">
        <v>2316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14912.467367476971</v>
      </c>
      <c r="C193" s="117">
        <f t="shared" si="94"/>
        <v>16049.484258940103</v>
      </c>
      <c r="D193" s="117">
        <f t="shared" si="94"/>
        <v>15611.255618606994</v>
      </c>
      <c r="E193" s="117">
        <f t="shared" si="94"/>
        <v>16321.448510430877</v>
      </c>
      <c r="F193" s="117">
        <f t="shared" si="94"/>
        <v>17238.073450491305</v>
      </c>
      <c r="G193" s="117">
        <f t="shared" si="94"/>
        <v>17123.316575484983</v>
      </c>
      <c r="H193" s="117">
        <f t="shared" si="94"/>
        <v>15906.243685834312</v>
      </c>
      <c r="I193" s="117">
        <f t="shared" si="94"/>
        <v>15607.186619000362</v>
      </c>
      <c r="J193" s="117">
        <f t="shared" si="94"/>
        <v>16194.208329023058</v>
      </c>
      <c r="K193" s="117">
        <f t="shared" si="94"/>
        <v>15281.713811568738</v>
      </c>
      <c r="L193" s="117">
        <f t="shared" si="94"/>
        <v>17363.047339840581</v>
      </c>
      <c r="M193" s="117">
        <f t="shared" si="94"/>
        <v>16374.927475889712</v>
      </c>
      <c r="N193" s="117">
        <f t="shared" si="94"/>
        <v>14852.18625976371</v>
      </c>
      <c r="O193" s="117">
        <f t="shared" si="94"/>
        <v>15883.898004089007</v>
      </c>
      <c r="P193" s="117">
        <f t="shared" si="94"/>
        <v>14505.058446351779</v>
      </c>
      <c r="Q193" s="117">
        <f t="shared" si="94"/>
        <v>14936.52972936846</v>
      </c>
      <c r="R193" s="117">
        <f t="shared" ref="R193:V193" si="95">R194+R197+R199+R208</f>
        <v>14898.118563675396</v>
      </c>
      <c r="S193" s="117">
        <f t="shared" si="95"/>
        <v>15777.403339728739</v>
      </c>
      <c r="T193" s="117">
        <f t="shared" si="95"/>
        <v>14006.410153022378</v>
      </c>
      <c r="U193" s="117">
        <f t="shared" si="95"/>
        <v>13747.93671370242</v>
      </c>
      <c r="V193" s="117">
        <f t="shared" si="95"/>
        <v>13882.494453150375</v>
      </c>
      <c r="W193" s="117">
        <f t="shared" ref="W193" si="96">W194+W197+W199+W208</f>
        <v>13234.59672805541</v>
      </c>
      <c r="DA193" s="129" t="s">
        <v>2467</v>
      </c>
    </row>
    <row r="194" spans="1:105" ht="12" customHeight="1" x14ac:dyDescent="0.25">
      <c r="A194" s="121" t="s">
        <v>57</v>
      </c>
      <c r="B194" s="122">
        <f t="shared" ref="B194:Q194" si="97">SUM(B195:B196)</f>
        <v>13173.907342547709</v>
      </c>
      <c r="C194" s="122">
        <f t="shared" si="97"/>
        <v>14290.98923510343</v>
      </c>
      <c r="D194" s="122">
        <f t="shared" si="97"/>
        <v>13868.944170262846</v>
      </c>
      <c r="E194" s="122">
        <f t="shared" si="97"/>
        <v>14503.148668595724</v>
      </c>
      <c r="F194" s="122">
        <f t="shared" si="97"/>
        <v>15523.832632304808</v>
      </c>
      <c r="G194" s="122">
        <f t="shared" si="97"/>
        <v>15405.253453386391</v>
      </c>
      <c r="H194" s="122">
        <f t="shared" si="97"/>
        <v>14179.118285969667</v>
      </c>
      <c r="I194" s="122">
        <f t="shared" si="97"/>
        <v>13952.204351478596</v>
      </c>
      <c r="J194" s="122">
        <f t="shared" si="97"/>
        <v>14473.456452625252</v>
      </c>
      <c r="K194" s="122">
        <f t="shared" si="97"/>
        <v>13703.549296882242</v>
      </c>
      <c r="L194" s="122">
        <f t="shared" si="97"/>
        <v>15537.844556712909</v>
      </c>
      <c r="M194" s="122">
        <f t="shared" si="97"/>
        <v>14432.588304232999</v>
      </c>
      <c r="N194" s="122">
        <f t="shared" si="97"/>
        <v>13003.495104632184</v>
      </c>
      <c r="O194" s="122">
        <f t="shared" si="97"/>
        <v>13872.373767329356</v>
      </c>
      <c r="P194" s="122">
        <f t="shared" si="97"/>
        <v>12383.686471615372</v>
      </c>
      <c r="Q194" s="122">
        <f t="shared" si="97"/>
        <v>13113.889335395885</v>
      </c>
      <c r="R194" s="122">
        <f t="shared" ref="R194:V194" si="98">SUM(R195:R196)</f>
        <v>13145.304443474246</v>
      </c>
      <c r="S194" s="122">
        <f t="shared" si="98"/>
        <v>14087.913499853035</v>
      </c>
      <c r="T194" s="122">
        <f t="shared" si="98"/>
        <v>12210.634496705683</v>
      </c>
      <c r="U194" s="122">
        <f t="shared" si="98"/>
        <v>11681.381711113147</v>
      </c>
      <c r="V194" s="122">
        <f t="shared" si="98"/>
        <v>12172.370499860639</v>
      </c>
      <c r="W194" s="122">
        <f t="shared" ref="W194" si="99">SUM(W195:W196)</f>
        <v>11519.817991452355</v>
      </c>
      <c r="DA194" s="130" t="s">
        <v>2468</v>
      </c>
    </row>
    <row r="195" spans="1:105" ht="12" customHeight="1" x14ac:dyDescent="0.25">
      <c r="A195" s="97" t="s">
        <v>217</v>
      </c>
      <c r="B195" s="98">
        <v>12852.592529314838</v>
      </c>
      <c r="C195" s="98">
        <v>13949.399485571636</v>
      </c>
      <c r="D195" s="98">
        <v>13543.761994604842</v>
      </c>
      <c r="E195" s="98">
        <v>14177.587446571526</v>
      </c>
      <c r="F195" s="98">
        <v>15170.955731078748</v>
      </c>
      <c r="G195" s="98">
        <v>15062.036715579012</v>
      </c>
      <c r="H195" s="98">
        <v>13873.91941768196</v>
      </c>
      <c r="I195" s="98">
        <v>13649.494624044626</v>
      </c>
      <c r="J195" s="98">
        <v>14162.311246827963</v>
      </c>
      <c r="K195" s="98">
        <v>13414.293709755442</v>
      </c>
      <c r="L195" s="98">
        <v>15216.273104824251</v>
      </c>
      <c r="M195" s="98">
        <v>14135.986019061405</v>
      </c>
      <c r="N195" s="98">
        <v>12743.474547095371</v>
      </c>
      <c r="O195" s="98">
        <v>13595.393532235492</v>
      </c>
      <c r="P195" s="98">
        <v>12136.004055066742</v>
      </c>
      <c r="Q195" s="98">
        <v>12857.219188545178</v>
      </c>
      <c r="R195" s="98">
        <v>12889.526863720743</v>
      </c>
      <c r="S195" s="98">
        <v>13818.097153398265</v>
      </c>
      <c r="T195" s="98">
        <v>11975.225639798711</v>
      </c>
      <c r="U195" s="98">
        <v>11453.781721916364</v>
      </c>
      <c r="V195" s="98">
        <v>11939.904717443627</v>
      </c>
      <c r="W195" s="98">
        <v>11300.820963233722</v>
      </c>
      <c r="DA195" s="63" t="s">
        <v>2469</v>
      </c>
    </row>
    <row r="196" spans="1:105" ht="12" customHeight="1" x14ac:dyDescent="0.25">
      <c r="A196" s="97" t="s">
        <v>53</v>
      </c>
      <c r="B196" s="98">
        <v>321.3148132328709</v>
      </c>
      <c r="C196" s="98">
        <v>341.58974953179518</v>
      </c>
      <c r="D196" s="98">
        <v>325.18217565800393</v>
      </c>
      <c r="E196" s="98">
        <v>325.56122202419846</v>
      </c>
      <c r="F196" s="98">
        <v>352.87690122606085</v>
      </c>
      <c r="G196" s="98">
        <v>343.21673780737939</v>
      </c>
      <c r="H196" s="98">
        <v>305.19886828770763</v>
      </c>
      <c r="I196" s="98">
        <v>302.70972743397056</v>
      </c>
      <c r="J196" s="98">
        <v>311.14520579728998</v>
      </c>
      <c r="K196" s="98">
        <v>289.25558712679884</v>
      </c>
      <c r="L196" s="98">
        <v>321.57145188865877</v>
      </c>
      <c r="M196" s="98">
        <v>296.60228517159334</v>
      </c>
      <c r="N196" s="98">
        <v>260.02055753681225</v>
      </c>
      <c r="O196" s="98">
        <v>276.98023509386451</v>
      </c>
      <c r="P196" s="98">
        <v>247.68241654863041</v>
      </c>
      <c r="Q196" s="98">
        <v>256.67014685070689</v>
      </c>
      <c r="R196" s="98">
        <v>255.77757975350329</v>
      </c>
      <c r="S196" s="98">
        <v>269.8163464547701</v>
      </c>
      <c r="T196" s="98">
        <v>235.40885690697141</v>
      </c>
      <c r="U196" s="98">
        <v>227.5999891967831</v>
      </c>
      <c r="V196" s="98">
        <v>232.46578241701172</v>
      </c>
      <c r="W196" s="98">
        <v>218.99702821863346</v>
      </c>
      <c r="DA196" s="63" t="s">
        <v>2470</v>
      </c>
    </row>
    <row r="197" spans="1:105" ht="12" customHeight="1" x14ac:dyDescent="0.25">
      <c r="A197" s="121" t="s">
        <v>92</v>
      </c>
      <c r="B197" s="122">
        <f t="shared" ref="B197:W197" si="100">B198</f>
        <v>66.083325940271649</v>
      </c>
      <c r="C197" s="122">
        <f t="shared" si="100"/>
        <v>70.577425409716724</v>
      </c>
      <c r="D197" s="122">
        <f t="shared" si="100"/>
        <v>77.971236119685244</v>
      </c>
      <c r="E197" s="122">
        <f t="shared" si="100"/>
        <v>194.09631207082796</v>
      </c>
      <c r="F197" s="122">
        <f t="shared" si="100"/>
        <v>85.187369885338086</v>
      </c>
      <c r="G197" s="122">
        <f t="shared" si="100"/>
        <v>112.11957953034266</v>
      </c>
      <c r="H197" s="122">
        <f t="shared" si="100"/>
        <v>215.6754259049674</v>
      </c>
      <c r="I197" s="122">
        <f t="shared" si="100"/>
        <v>124.12913866623781</v>
      </c>
      <c r="J197" s="122">
        <f t="shared" si="100"/>
        <v>123.01699004818438</v>
      </c>
      <c r="K197" s="122">
        <f t="shared" si="100"/>
        <v>132.3865077307031</v>
      </c>
      <c r="L197" s="122">
        <f t="shared" si="100"/>
        <v>184.64480793054614</v>
      </c>
      <c r="M197" s="122">
        <f t="shared" si="100"/>
        <v>215.64036871386656</v>
      </c>
      <c r="N197" s="122">
        <f t="shared" si="100"/>
        <v>227.67620743591726</v>
      </c>
      <c r="O197" s="122">
        <f t="shared" si="100"/>
        <v>253.50364798435896</v>
      </c>
      <c r="P197" s="122">
        <f t="shared" si="100"/>
        <v>261.48545784784022</v>
      </c>
      <c r="Q197" s="122">
        <f t="shared" si="100"/>
        <v>297.17154007362586</v>
      </c>
      <c r="R197" s="122">
        <f t="shared" si="100"/>
        <v>300.17513359129038</v>
      </c>
      <c r="S197" s="122">
        <f t="shared" si="100"/>
        <v>266.57480462062335</v>
      </c>
      <c r="T197" s="122">
        <f t="shared" si="100"/>
        <v>334.29419984216275</v>
      </c>
      <c r="U197" s="122">
        <f t="shared" si="100"/>
        <v>378.05922689720762</v>
      </c>
      <c r="V197" s="122">
        <f t="shared" si="100"/>
        <v>414.64608085307287</v>
      </c>
      <c r="W197" s="122">
        <f t="shared" si="100"/>
        <v>437.15577366734823</v>
      </c>
      <c r="DA197" s="130" t="s">
        <v>2471</v>
      </c>
    </row>
    <row r="198" spans="1:105" ht="12" customHeight="1" x14ac:dyDescent="0.25">
      <c r="A198" s="97" t="s">
        <v>53</v>
      </c>
      <c r="B198" s="98">
        <f>RES_hhdet_tesh!B67</f>
        <v>66.083325940271649</v>
      </c>
      <c r="C198" s="98">
        <f>RES_hhdet_tesh!C67</f>
        <v>70.577425409716724</v>
      </c>
      <c r="D198" s="98">
        <f>RES_hhdet_tesh!D67</f>
        <v>77.971236119685244</v>
      </c>
      <c r="E198" s="98">
        <f>RES_hhdet_tesh!E67</f>
        <v>194.09631207082796</v>
      </c>
      <c r="F198" s="98">
        <f>RES_hhdet_tesh!F67</f>
        <v>85.187369885338086</v>
      </c>
      <c r="G198" s="98">
        <f>RES_hhdet_tesh!G67</f>
        <v>112.11957953034266</v>
      </c>
      <c r="H198" s="98">
        <f>RES_hhdet_tesh!H67</f>
        <v>215.6754259049674</v>
      </c>
      <c r="I198" s="98">
        <f>RES_hhdet_tesh!I67</f>
        <v>124.12913866623781</v>
      </c>
      <c r="J198" s="98">
        <f>RES_hhdet_tesh!J67</f>
        <v>123.01699004818438</v>
      </c>
      <c r="K198" s="98">
        <f>RES_hhdet_tesh!K67</f>
        <v>132.3865077307031</v>
      </c>
      <c r="L198" s="98">
        <f>RES_hhdet_tesh!L67</f>
        <v>184.64480793054614</v>
      </c>
      <c r="M198" s="98">
        <f>RES_hhdet_tesh!M67</f>
        <v>215.64036871386656</v>
      </c>
      <c r="N198" s="98">
        <f>RES_hhdet_tesh!N67</f>
        <v>227.67620743591726</v>
      </c>
      <c r="O198" s="98">
        <f>RES_hhdet_tesh!O67</f>
        <v>253.50364798435896</v>
      </c>
      <c r="P198" s="98">
        <f>RES_hhdet_tesh!P67</f>
        <v>261.48545784784022</v>
      </c>
      <c r="Q198" s="98">
        <f>RES_hhdet_tesh!Q67</f>
        <v>297.17154007362586</v>
      </c>
      <c r="R198" s="98">
        <f>RES_hhdet_tesh!R67</f>
        <v>300.17513359129038</v>
      </c>
      <c r="S198" s="98">
        <f>RES_hhdet_tesh!S67</f>
        <v>266.57480462062335</v>
      </c>
      <c r="T198" s="98">
        <f>RES_hhdet_tesh!T67</f>
        <v>334.29419984216275</v>
      </c>
      <c r="U198" s="98">
        <f>RES_hhdet_tesh!U67</f>
        <v>378.05922689720762</v>
      </c>
      <c r="V198" s="98">
        <f>RES_hhdet_tesh!V67</f>
        <v>414.64608085307287</v>
      </c>
      <c r="W198" s="98">
        <f>RES_hhdet_tesh!W67</f>
        <v>437.15577366734823</v>
      </c>
      <c r="DA198" s="63" t="s">
        <v>2472</v>
      </c>
    </row>
    <row r="199" spans="1:105" ht="12" customHeight="1" x14ac:dyDescent="0.25">
      <c r="A199" s="121" t="s">
        <v>55</v>
      </c>
      <c r="B199" s="122">
        <v>1112.4842985772414</v>
      </c>
      <c r="C199" s="122">
        <v>1067.8441070443469</v>
      </c>
      <c r="D199" s="122">
        <v>1099.3860273234229</v>
      </c>
      <c r="E199" s="122">
        <v>1094.5555708815486</v>
      </c>
      <c r="F199" s="122">
        <v>1084.1171581633869</v>
      </c>
      <c r="G199" s="122">
        <v>1064.8735251716619</v>
      </c>
      <c r="H199" s="122">
        <v>983.94530860673092</v>
      </c>
      <c r="I199" s="122">
        <v>1005.350563348915</v>
      </c>
      <c r="J199" s="122">
        <v>1034.2129889069961</v>
      </c>
      <c r="K199" s="122">
        <v>880.44728503645524</v>
      </c>
      <c r="L199" s="122">
        <v>1097.4188326599869</v>
      </c>
      <c r="M199" s="122">
        <v>1131.4014874275761</v>
      </c>
      <c r="N199" s="122">
        <v>943.05843257971355</v>
      </c>
      <c r="O199" s="122">
        <v>1141.7031737036734</v>
      </c>
      <c r="P199" s="122">
        <v>1279.4665485451362</v>
      </c>
      <c r="Q199" s="122">
        <v>1014.81429993088</v>
      </c>
      <c r="R199" s="122">
        <v>978.40688046540424</v>
      </c>
      <c r="S199" s="122">
        <v>930.11715335328904</v>
      </c>
      <c r="T199" s="122">
        <v>995.22238908213046</v>
      </c>
      <c r="U199" s="122">
        <v>1237.6646649798886</v>
      </c>
      <c r="V199" s="122">
        <v>926.87530059954588</v>
      </c>
      <c r="W199" s="122">
        <v>996.65261650182083</v>
      </c>
      <c r="DA199" s="130" t="s">
        <v>2473</v>
      </c>
    </row>
    <row r="200" spans="1:105" ht="12" customHeight="1" x14ac:dyDescent="0.25">
      <c r="A200" s="97" t="s">
        <v>134</v>
      </c>
      <c r="B200" s="98">
        <v>1094.5144756824291</v>
      </c>
      <c r="C200" s="98">
        <v>1064.992076686709</v>
      </c>
      <c r="D200" s="98">
        <v>1100.2515131633745</v>
      </c>
      <c r="E200" s="98">
        <v>1097.2600678782001</v>
      </c>
      <c r="F200" s="98">
        <v>1082.2261623945062</v>
      </c>
      <c r="G200" s="98">
        <v>1067.0444935985008</v>
      </c>
      <c r="H200" s="98">
        <v>982.88117997991162</v>
      </c>
      <c r="I200" s="98">
        <v>1005.4277058020969</v>
      </c>
      <c r="J200" s="98">
        <v>1034.9686199828275</v>
      </c>
      <c r="K200" s="98">
        <v>879.50182758536448</v>
      </c>
      <c r="L200" s="98">
        <v>1103.015914285595</v>
      </c>
      <c r="M200" s="98">
        <v>1133.763272242845</v>
      </c>
      <c r="N200" s="98">
        <v>943.92117161399301</v>
      </c>
      <c r="O200" s="98">
        <v>1140.9368237657429</v>
      </c>
      <c r="P200" s="98">
        <v>1276.0139997055221</v>
      </c>
      <c r="Q200" s="98">
        <v>1018.3066985640903</v>
      </c>
      <c r="R200" s="98">
        <v>980.60034583131267</v>
      </c>
      <c r="S200" s="98">
        <v>929.91681391504846</v>
      </c>
      <c r="T200" s="98">
        <v>995.02365886727773</v>
      </c>
      <c r="U200" s="98">
        <v>1242.2356359519429</v>
      </c>
      <c r="V200" s="98">
        <v>925.87320046706452</v>
      </c>
      <c r="W200" s="98">
        <v>997.28963730433463</v>
      </c>
      <c r="DA200" s="63" t="s">
        <v>2474</v>
      </c>
    </row>
    <row r="201" spans="1:105" ht="12" customHeight="1" x14ac:dyDescent="0.25">
      <c r="A201" s="97" t="s">
        <v>133</v>
      </c>
      <c r="B201" s="98">
        <v>1094.5144756824293</v>
      </c>
      <c r="C201" s="98">
        <v>1064.7447648515019</v>
      </c>
      <c r="D201" s="98">
        <v>1099.86802227984</v>
      </c>
      <c r="E201" s="98">
        <v>1096.8476128148332</v>
      </c>
      <c r="F201" s="98">
        <v>1081.774686184898</v>
      </c>
      <c r="G201" s="98">
        <v>1066.5155986706327</v>
      </c>
      <c r="H201" s="98">
        <v>982.37767765819171</v>
      </c>
      <c r="I201" s="98">
        <v>1004.7665295525845</v>
      </c>
      <c r="J201" s="98">
        <v>1034.1703047931844</v>
      </c>
      <c r="K201" s="98">
        <v>878.80639253514892</v>
      </c>
      <c r="L201" s="98">
        <v>1102.2684125571338</v>
      </c>
      <c r="M201" s="98">
        <v>1133.1147330304702</v>
      </c>
      <c r="N201" s="98">
        <v>943.34747457429432</v>
      </c>
      <c r="O201" s="98">
        <v>1140.091421115372</v>
      </c>
      <c r="P201" s="98">
        <v>1277.5832621224672</v>
      </c>
      <c r="Q201" s="98">
        <v>1017.4504163393639</v>
      </c>
      <c r="R201" s="98">
        <v>979.85228067854166</v>
      </c>
      <c r="S201" s="98">
        <v>929.60382472377751</v>
      </c>
      <c r="T201" s="98">
        <v>995.00421560926191</v>
      </c>
      <c r="U201" s="98">
        <v>1242.7083177899485</v>
      </c>
      <c r="V201" s="98">
        <v>924.34845231126212</v>
      </c>
      <c r="W201" s="98">
        <v>995.66857057875563</v>
      </c>
      <c r="DA201" s="63" t="s">
        <v>2475</v>
      </c>
    </row>
    <row r="202" spans="1:105" ht="12" customHeight="1" x14ac:dyDescent="0.25">
      <c r="A202" s="100" t="s">
        <v>217</v>
      </c>
      <c r="B202" s="101">
        <v>563.06357515177956</v>
      </c>
      <c r="C202" s="101">
        <v>529.96156880505282</v>
      </c>
      <c r="D202" s="101">
        <v>550.04745977805771</v>
      </c>
      <c r="E202" s="101">
        <v>547.5125676628378</v>
      </c>
      <c r="F202" s="101">
        <v>546.32236611363453</v>
      </c>
      <c r="G202" s="101">
        <v>538.61195740993912</v>
      </c>
      <c r="H202" s="101">
        <v>481.9831702955409</v>
      </c>
      <c r="I202" s="101">
        <v>501.20635787448396</v>
      </c>
      <c r="J202" s="101">
        <v>517.74424159933073</v>
      </c>
      <c r="K202" s="101">
        <v>413.56487503100453</v>
      </c>
      <c r="L202" s="101">
        <v>552.38406524866139</v>
      </c>
      <c r="M202" s="101">
        <v>572.92119749651351</v>
      </c>
      <c r="N202" s="101">
        <v>444.53954144694904</v>
      </c>
      <c r="O202" s="101">
        <v>628.38060068481025</v>
      </c>
      <c r="P202" s="101">
        <v>751.98669325130038</v>
      </c>
      <c r="Q202" s="101">
        <v>475.94608276181185</v>
      </c>
      <c r="R202" s="101">
        <v>454.75972347529819</v>
      </c>
      <c r="S202" s="101">
        <v>418.44525844329655</v>
      </c>
      <c r="T202" s="101">
        <v>469.20474681797384</v>
      </c>
      <c r="U202" s="101">
        <v>626.82432567813169</v>
      </c>
      <c r="V202" s="101">
        <v>451.61164348913314</v>
      </c>
      <c r="W202" s="101">
        <v>498.25701552535992</v>
      </c>
      <c r="DA202" s="131" t="s">
        <v>2476</v>
      </c>
    </row>
    <row r="203" spans="1:105" ht="12" customHeight="1" x14ac:dyDescent="0.25">
      <c r="A203" s="103" t="s">
        <v>52</v>
      </c>
      <c r="B203" s="104">
        <v>531.45090053064973</v>
      </c>
      <c r="C203" s="104">
        <v>534.78319604644901</v>
      </c>
      <c r="D203" s="104">
        <v>549.82056250178232</v>
      </c>
      <c r="E203" s="104">
        <v>549.33504515199513</v>
      </c>
      <c r="F203" s="104">
        <v>535.45232007126356</v>
      </c>
      <c r="G203" s="104">
        <v>527.90364126069358</v>
      </c>
      <c r="H203" s="104">
        <v>500.39450736265081</v>
      </c>
      <c r="I203" s="104">
        <v>503.56017167810052</v>
      </c>
      <c r="J203" s="104">
        <v>516.42606319385334</v>
      </c>
      <c r="K203" s="104">
        <v>465.24151750414433</v>
      </c>
      <c r="L203" s="104">
        <v>549.88434730847223</v>
      </c>
      <c r="M203" s="104">
        <v>560.19353553395649</v>
      </c>
      <c r="N203" s="104">
        <v>498.80793312734539</v>
      </c>
      <c r="O203" s="104">
        <v>511.71082043056202</v>
      </c>
      <c r="P203" s="104">
        <v>525.59656887116705</v>
      </c>
      <c r="Q203" s="104">
        <v>541.50433357755207</v>
      </c>
      <c r="R203" s="104">
        <v>525.0925572032437</v>
      </c>
      <c r="S203" s="104">
        <v>511.15856628048101</v>
      </c>
      <c r="T203" s="104">
        <v>525.79946879128818</v>
      </c>
      <c r="U203" s="104">
        <v>615.88399211181684</v>
      </c>
      <c r="V203" s="104">
        <v>472.73680882212909</v>
      </c>
      <c r="W203" s="104">
        <v>497.41155505339589</v>
      </c>
      <c r="DA203" s="132" t="s">
        <v>2477</v>
      </c>
    </row>
    <row r="204" spans="1:105" ht="12" customHeight="1" x14ac:dyDescent="0.25">
      <c r="A204" s="106" t="s">
        <v>122</v>
      </c>
      <c r="B204" s="101">
        <v>1167.6367957945658</v>
      </c>
      <c r="C204" s="101">
        <v>1077.7002474577464</v>
      </c>
      <c r="D204" s="101">
        <v>1095.7693424090085</v>
      </c>
      <c r="E204" s="101">
        <v>1080.9429997940802</v>
      </c>
      <c r="F204" s="101">
        <v>1095.4577360975654</v>
      </c>
      <c r="G204" s="101">
        <v>1048.9672946831386</v>
      </c>
      <c r="H204" s="101">
        <v>1000.102383794732</v>
      </c>
      <c r="I204" s="101">
        <v>1004.2400780031496</v>
      </c>
      <c r="J204" s="101">
        <v>1010.356738715851</v>
      </c>
      <c r="K204" s="101">
        <v>918.90470329160041</v>
      </c>
      <c r="L204" s="101">
        <v>871.96675653983857</v>
      </c>
      <c r="M204" s="101">
        <v>1037.1654636390786</v>
      </c>
      <c r="N204" s="101">
        <v>884.47395755057914</v>
      </c>
      <c r="O204" s="101">
        <v>1212.854312003235</v>
      </c>
      <c r="P204" s="101">
        <v>1507.260859789146</v>
      </c>
      <c r="Q204" s="101">
        <v>922.13252194012352</v>
      </c>
      <c r="R204" s="101">
        <v>928.34674033911665</v>
      </c>
      <c r="S204" s="101">
        <v>945.59584265165392</v>
      </c>
      <c r="T204" s="101">
        <v>1001.7346099471109</v>
      </c>
      <c r="U204" s="101">
        <v>1036.245157076246</v>
      </c>
      <c r="V204" s="101">
        <v>972.20048043312306</v>
      </c>
      <c r="W204" s="101">
        <v>982.73144042116553</v>
      </c>
      <c r="DA204" s="131" t="s">
        <v>2478</v>
      </c>
    </row>
    <row r="205" spans="1:105" ht="12" customHeight="1" x14ac:dyDescent="0.25">
      <c r="A205" s="107" t="s">
        <v>121</v>
      </c>
      <c r="B205" s="104">
        <v>1167.6367957945656</v>
      </c>
      <c r="C205" s="104">
        <v>1077.3556638042674</v>
      </c>
      <c r="D205" s="104">
        <v>1095.2232828810945</v>
      </c>
      <c r="E205" s="104">
        <v>1080.3614725368705</v>
      </c>
      <c r="F205" s="104">
        <v>1094.8696354997985</v>
      </c>
      <c r="G205" s="104">
        <v>1048.4458477004712</v>
      </c>
      <c r="H205" s="104">
        <v>1000.3046357136794</v>
      </c>
      <c r="I205" s="104">
        <v>1004.6495752357904</v>
      </c>
      <c r="J205" s="104">
        <v>1011.0660684490189</v>
      </c>
      <c r="K205" s="104">
        <v>920.12507621190048</v>
      </c>
      <c r="L205" s="104">
        <v>871.91116052183918</v>
      </c>
      <c r="M205" s="104">
        <v>1034.8306722851705</v>
      </c>
      <c r="N205" s="104">
        <v>884.33426314255405</v>
      </c>
      <c r="O205" s="104">
        <v>1212.1636286718881</v>
      </c>
      <c r="P205" s="104">
        <v>1508.2566657515724</v>
      </c>
      <c r="Q205" s="104">
        <v>910.69170637996024</v>
      </c>
      <c r="R205" s="104">
        <v>917.34413252584091</v>
      </c>
      <c r="S205" s="104">
        <v>936.78543061870607</v>
      </c>
      <c r="T205" s="104">
        <v>1003.0985451057682</v>
      </c>
      <c r="U205" s="104">
        <v>1042.0964481526635</v>
      </c>
      <c r="V205" s="104">
        <v>974.39101571369338</v>
      </c>
      <c r="W205" s="104">
        <v>986.62483047724777</v>
      </c>
      <c r="DA205" s="132" t="s">
        <v>2479</v>
      </c>
    </row>
    <row r="206" spans="1:105" ht="12" customHeight="1" x14ac:dyDescent="0.25">
      <c r="A206" s="108" t="s">
        <v>53</v>
      </c>
      <c r="B206" s="98">
        <v>600.70121015608743</v>
      </c>
      <c r="C206" s="98">
        <v>536.30909858911127</v>
      </c>
      <c r="D206" s="98">
        <v>547.6872362963253</v>
      </c>
      <c r="E206" s="98">
        <v>538.93970152201223</v>
      </c>
      <c r="F206" s="98">
        <v>553.42316268580271</v>
      </c>
      <c r="G206" s="98">
        <v>528.68463247020611</v>
      </c>
      <c r="H206" s="98">
        <v>491.87981776515903</v>
      </c>
      <c r="I206" s="98">
        <v>501.12388792891318</v>
      </c>
      <c r="J206" s="98">
        <v>503.17515199635261</v>
      </c>
      <c r="K206" s="98">
        <v>430.54516618053981</v>
      </c>
      <c r="L206" s="98">
        <v>395.93647832923608</v>
      </c>
      <c r="M206" s="98">
        <v>505.55047597955843</v>
      </c>
      <c r="N206" s="98">
        <v>403.33707980101326</v>
      </c>
      <c r="O206" s="98">
        <v>652.75624282641888</v>
      </c>
      <c r="P206" s="98">
        <v>879.95756000756694</v>
      </c>
      <c r="Q206" s="98">
        <v>384.37710500658983</v>
      </c>
      <c r="R206" s="98">
        <v>380.76807712259455</v>
      </c>
      <c r="S206" s="98">
        <v>389.65097526286416</v>
      </c>
      <c r="T206" s="98">
        <v>477.10089385753008</v>
      </c>
      <c r="U206" s="98">
        <v>488.76144877923389</v>
      </c>
      <c r="V206" s="98">
        <v>464.21377962049229</v>
      </c>
      <c r="W206" s="98">
        <v>492.34800606186315</v>
      </c>
      <c r="DA206" s="63" t="s">
        <v>2480</v>
      </c>
    </row>
    <row r="207" spans="1:105" ht="12" customHeight="1" x14ac:dyDescent="0.25">
      <c r="A207" s="108" t="s">
        <v>52</v>
      </c>
      <c r="B207" s="98">
        <v>566.9355856384783</v>
      </c>
      <c r="C207" s="98">
        <v>541.04656521515574</v>
      </c>
      <c r="D207" s="98">
        <v>547.53604658476922</v>
      </c>
      <c r="E207" s="98">
        <v>541.42177101485822</v>
      </c>
      <c r="F207" s="98">
        <v>541.44647281399568</v>
      </c>
      <c r="G207" s="98">
        <v>519.76121523026495</v>
      </c>
      <c r="H207" s="98">
        <v>508.42481794852046</v>
      </c>
      <c r="I207" s="98">
        <v>503.52568730687733</v>
      </c>
      <c r="J207" s="98">
        <v>507.89091645266626</v>
      </c>
      <c r="K207" s="98">
        <v>489.57991003136073</v>
      </c>
      <c r="L207" s="98">
        <v>475.9746821926031</v>
      </c>
      <c r="M207" s="98">
        <v>529.28019630561187</v>
      </c>
      <c r="N207" s="98">
        <v>480.99718334154068</v>
      </c>
      <c r="O207" s="98">
        <v>559.40738584546921</v>
      </c>
      <c r="P207" s="98">
        <v>628.2991057440056</v>
      </c>
      <c r="Q207" s="98">
        <v>526.31460137337035</v>
      </c>
      <c r="R207" s="98">
        <v>536.57605540324641</v>
      </c>
      <c r="S207" s="98">
        <v>547.13445535584185</v>
      </c>
      <c r="T207" s="98">
        <v>525.99765124823796</v>
      </c>
      <c r="U207" s="98">
        <v>553.33499937342981</v>
      </c>
      <c r="V207" s="98">
        <v>510.17723609320115</v>
      </c>
      <c r="W207" s="98">
        <v>494.27682441538457</v>
      </c>
      <c r="DA207" s="63" t="s">
        <v>2481</v>
      </c>
    </row>
    <row r="208" spans="1:105" ht="12" customHeight="1" x14ac:dyDescent="0.25">
      <c r="A208" s="121" t="s">
        <v>54</v>
      </c>
      <c r="B208" s="122">
        <v>559.99240041174983</v>
      </c>
      <c r="C208" s="122">
        <v>620.073491382611</v>
      </c>
      <c r="D208" s="122">
        <v>564.95418490103964</v>
      </c>
      <c r="E208" s="122">
        <v>529.64795888277683</v>
      </c>
      <c r="F208" s="122">
        <v>544.93629013777297</v>
      </c>
      <c r="G208" s="122">
        <v>541.07001739659017</v>
      </c>
      <c r="H208" s="122">
        <v>527.50466535294606</v>
      </c>
      <c r="I208" s="122">
        <v>525.502565506613</v>
      </c>
      <c r="J208" s="122">
        <v>563.52189744262466</v>
      </c>
      <c r="K208" s="122">
        <v>565.33072191933718</v>
      </c>
      <c r="L208" s="122">
        <v>543.13914253713949</v>
      </c>
      <c r="M208" s="122">
        <v>595.29731551527072</v>
      </c>
      <c r="N208" s="122">
        <v>677.95651511589483</v>
      </c>
      <c r="O208" s="122">
        <v>616.3174150716186</v>
      </c>
      <c r="P208" s="122">
        <v>580.4199683434291</v>
      </c>
      <c r="Q208" s="122">
        <v>510.65455396806772</v>
      </c>
      <c r="R208" s="122">
        <v>474.23210614445657</v>
      </c>
      <c r="S208" s="122">
        <v>492.7978819017913</v>
      </c>
      <c r="T208" s="122">
        <v>466.2590673924031</v>
      </c>
      <c r="U208" s="122">
        <v>450.83111071217644</v>
      </c>
      <c r="V208" s="122">
        <v>368.60257183711656</v>
      </c>
      <c r="W208" s="122">
        <v>280.97034643388798</v>
      </c>
      <c r="DA208" s="130" t="s">
        <v>2482</v>
      </c>
    </row>
    <row r="209" spans="1:105" ht="12" customHeight="1" x14ac:dyDescent="0.25">
      <c r="A209" s="97" t="s">
        <v>175</v>
      </c>
      <c r="B209" s="98">
        <v>518.43787160141778</v>
      </c>
      <c r="C209" s="98">
        <v>672.23848559958356</v>
      </c>
      <c r="D209" s="98">
        <v>555.27068582340303</v>
      </c>
      <c r="E209" s="98">
        <v>511.68905032641976</v>
      </c>
      <c r="F209" s="98">
        <v>535.47898373595319</v>
      </c>
      <c r="G209" s="98">
        <v>543.95215308198829</v>
      </c>
      <c r="H209" s="98">
        <v>527.19988050296445</v>
      </c>
      <c r="I209" s="98">
        <v>507.78683053913005</v>
      </c>
      <c r="J209" s="98">
        <v>554.7252354233824</v>
      </c>
      <c r="K209" s="98">
        <v>573.65178318838457</v>
      </c>
      <c r="L209" s="98">
        <v>581.15132682339902</v>
      </c>
      <c r="M209" s="98">
        <v>565.53666884173708</v>
      </c>
      <c r="N209" s="98">
        <v>702.84951420010782</v>
      </c>
      <c r="O209" s="98">
        <v>591.15400060489958</v>
      </c>
      <c r="P209" s="98">
        <v>507.53377058015639</v>
      </c>
      <c r="Q209" s="98">
        <v>528.77421584759611</v>
      </c>
      <c r="R209" s="98">
        <v>471.26890935576608</v>
      </c>
      <c r="S209" s="98">
        <v>515.88114818725546</v>
      </c>
      <c r="T209" s="98">
        <v>454.95441314550044</v>
      </c>
      <c r="U209" s="98">
        <v>422.14933273029607</v>
      </c>
      <c r="V209" s="98">
        <v>375.8423624540855</v>
      </c>
      <c r="W209" s="98">
        <v>280.99043794492792</v>
      </c>
      <c r="DA209" s="63" t="s">
        <v>2483</v>
      </c>
    </row>
    <row r="210" spans="1:105" ht="12" customHeight="1" x14ac:dyDescent="0.25">
      <c r="A210" s="109" t="s">
        <v>120</v>
      </c>
      <c r="B210" s="33">
        <v>612.36402183089547</v>
      </c>
      <c r="C210" s="33">
        <v>542.8735735342417</v>
      </c>
      <c r="D210" s="33">
        <v>577.24188150075258</v>
      </c>
      <c r="E210" s="33">
        <v>550.22363455413188</v>
      </c>
      <c r="F210" s="33">
        <v>554.68272017342247</v>
      </c>
      <c r="G210" s="33">
        <v>538.13495480548431</v>
      </c>
      <c r="H210" s="33">
        <v>527.83868288795907</v>
      </c>
      <c r="I210" s="33">
        <v>547.73160891841542</v>
      </c>
      <c r="J210" s="33">
        <v>576.48830168669747</v>
      </c>
      <c r="K210" s="33">
        <v>552.22630263717849</v>
      </c>
      <c r="L210" s="33">
        <v>477.40557187462684</v>
      </c>
      <c r="M210" s="33">
        <v>641.78937779157638</v>
      </c>
      <c r="N210" s="33">
        <v>642.56070149955281</v>
      </c>
      <c r="O210" s="33">
        <v>651.33178644132227</v>
      </c>
      <c r="P210" s="33">
        <v>684.44460343120375</v>
      </c>
      <c r="Q210" s="33">
        <v>472.11109326691377</v>
      </c>
      <c r="R210" s="33">
        <v>481.88547958945281</v>
      </c>
      <c r="S210" s="33">
        <v>424.57594535426631</v>
      </c>
      <c r="T210" s="33">
        <v>498.31345600569927</v>
      </c>
      <c r="U210" s="33">
        <v>544.01327997794715</v>
      </c>
      <c r="V210" s="33">
        <v>324.59696268718938</v>
      </c>
      <c r="W210" s="33">
        <v>280.57826116889521</v>
      </c>
      <c r="DA210" s="60" t="s">
        <v>2484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5336.2739220236717</v>
      </c>
      <c r="C212" s="117">
        <f t="shared" si="101"/>
        <v>5699.0466467895676</v>
      </c>
      <c r="D212" s="117">
        <f t="shared" si="101"/>
        <v>5425.9555892091539</v>
      </c>
      <c r="E212" s="117">
        <f t="shared" si="101"/>
        <v>5550.5513483343821</v>
      </c>
      <c r="F212" s="117">
        <f t="shared" si="101"/>
        <v>5811.3925579925872</v>
      </c>
      <c r="G212" s="117">
        <f t="shared" si="101"/>
        <v>5681.0482433185853</v>
      </c>
      <c r="H212" s="117">
        <f t="shared" si="101"/>
        <v>5172.1634732677421</v>
      </c>
      <c r="I212" s="117">
        <f t="shared" si="101"/>
        <v>5014.8079501466964</v>
      </c>
      <c r="J212" s="117">
        <f t="shared" si="101"/>
        <v>5106.963722793721</v>
      </c>
      <c r="K212" s="117">
        <f t="shared" si="101"/>
        <v>4709.8688422234709</v>
      </c>
      <c r="L212" s="117">
        <f t="shared" si="101"/>
        <v>5246.5040886819497</v>
      </c>
      <c r="M212" s="117">
        <f t="shared" si="101"/>
        <v>4805.8953540372695</v>
      </c>
      <c r="N212" s="117">
        <f t="shared" si="101"/>
        <v>4238.7157145179672</v>
      </c>
      <c r="O212" s="117">
        <f t="shared" si="101"/>
        <v>4443.7401303421466</v>
      </c>
      <c r="P212" s="117">
        <f t="shared" si="101"/>
        <v>3990.1035848109755</v>
      </c>
      <c r="Q212" s="117">
        <f t="shared" si="101"/>
        <v>4073.7366284317386</v>
      </c>
      <c r="R212" s="117">
        <f t="shared" ref="R212:V212" si="102">R213+R216+R218+R227</f>
        <v>3991.7512501623842</v>
      </c>
      <c r="S212" s="117">
        <f t="shared" si="102"/>
        <v>4171.2737646028027</v>
      </c>
      <c r="T212" s="117">
        <f t="shared" si="102"/>
        <v>3604.4573546872839</v>
      </c>
      <c r="U212" s="117">
        <f t="shared" si="102"/>
        <v>3469.7387186435762</v>
      </c>
      <c r="V212" s="117">
        <f t="shared" si="102"/>
        <v>3474.0822185432366</v>
      </c>
      <c r="W212" s="117">
        <f t="shared" ref="W212" si="103">W213+W216+W218+W227</f>
        <v>3273.0810566798355</v>
      </c>
      <c r="DA212" s="129" t="s">
        <v>2635</v>
      </c>
    </row>
    <row r="213" spans="1:105" ht="12" customHeight="1" x14ac:dyDescent="0.25">
      <c r="A213" s="121" t="s">
        <v>57</v>
      </c>
      <c r="B213" s="122">
        <f t="shared" ref="B213:Q213" si="104">SUM(B214:B215)</f>
        <v>4942.5698730927525</v>
      </c>
      <c r="C213" s="122">
        <f t="shared" si="104"/>
        <v>5272.6394397905597</v>
      </c>
      <c r="D213" s="122">
        <f t="shared" si="104"/>
        <v>5012.6542559318023</v>
      </c>
      <c r="E213" s="122">
        <f t="shared" si="104"/>
        <v>5145.229032412889</v>
      </c>
      <c r="F213" s="122">
        <f t="shared" si="104"/>
        <v>5407.3995928559925</v>
      </c>
      <c r="G213" s="122">
        <f t="shared" si="104"/>
        <v>5276.6708166544367</v>
      </c>
      <c r="H213" s="122">
        <f t="shared" si="104"/>
        <v>4779.0872559801064</v>
      </c>
      <c r="I213" s="122">
        <f t="shared" si="104"/>
        <v>4613.5153022794593</v>
      </c>
      <c r="J213" s="122">
        <f t="shared" si="104"/>
        <v>4682.4567451919638</v>
      </c>
      <c r="K213" s="122">
        <f t="shared" si="104"/>
        <v>4333.1894008590198</v>
      </c>
      <c r="L213" s="122">
        <f t="shared" si="104"/>
        <v>4805.9309468691508</v>
      </c>
      <c r="M213" s="122">
        <f t="shared" si="104"/>
        <v>4369.251107676263</v>
      </c>
      <c r="N213" s="122">
        <f t="shared" si="104"/>
        <v>3841.1705726957221</v>
      </c>
      <c r="O213" s="122">
        <f t="shared" si="104"/>
        <v>4013.7779581523951</v>
      </c>
      <c r="P213" s="122">
        <f t="shared" si="104"/>
        <v>3539.4183742472419</v>
      </c>
      <c r="Q213" s="122">
        <f t="shared" si="104"/>
        <v>3694.3117274284391</v>
      </c>
      <c r="R213" s="122">
        <f t="shared" ref="R213:V213" si="105">SUM(R214:R215)</f>
        <v>3636.9327473580497</v>
      </c>
      <c r="S213" s="122">
        <f t="shared" si="105"/>
        <v>3821.2402398766221</v>
      </c>
      <c r="T213" s="122">
        <f t="shared" si="105"/>
        <v>3257.3733168813637</v>
      </c>
      <c r="U213" s="122">
        <f t="shared" si="105"/>
        <v>3070.8641797153232</v>
      </c>
      <c r="V213" s="122">
        <f t="shared" si="105"/>
        <v>3160.0573372128574</v>
      </c>
      <c r="W213" s="122">
        <f t="shared" ref="W213" si="106">SUM(W214:W215)</f>
        <v>2963.8067604569487</v>
      </c>
      <c r="DA213" s="130" t="s">
        <v>2636</v>
      </c>
    </row>
    <row r="214" spans="1:105" ht="12" customHeight="1" x14ac:dyDescent="0.25">
      <c r="A214" s="97" t="s">
        <v>217</v>
      </c>
      <c r="B214" s="98">
        <v>4942.5698730927525</v>
      </c>
      <c r="C214" s="98">
        <v>5272.6394397905597</v>
      </c>
      <c r="D214" s="98">
        <v>5012.6542559318023</v>
      </c>
      <c r="E214" s="98">
        <v>5145.229032412889</v>
      </c>
      <c r="F214" s="98">
        <v>5407.3995928559925</v>
      </c>
      <c r="G214" s="98">
        <v>5276.6708166544367</v>
      </c>
      <c r="H214" s="98">
        <v>4779.0872559801064</v>
      </c>
      <c r="I214" s="98">
        <v>4613.5153022794593</v>
      </c>
      <c r="J214" s="98">
        <v>4682.4567451919638</v>
      </c>
      <c r="K214" s="98">
        <v>4333.1894008590198</v>
      </c>
      <c r="L214" s="98">
        <v>4805.9309468691508</v>
      </c>
      <c r="M214" s="98">
        <v>4369.251107676263</v>
      </c>
      <c r="N214" s="98">
        <v>3841.1705726957221</v>
      </c>
      <c r="O214" s="98">
        <v>4013.7779581523951</v>
      </c>
      <c r="P214" s="98">
        <v>3539.4183742472419</v>
      </c>
      <c r="Q214" s="98">
        <v>3694.3117274284391</v>
      </c>
      <c r="R214" s="98">
        <v>3636.9327473580497</v>
      </c>
      <c r="S214" s="98">
        <v>3821.2402398766221</v>
      </c>
      <c r="T214" s="98">
        <v>3257.3733168813637</v>
      </c>
      <c r="U214" s="98">
        <v>3070.8641797153232</v>
      </c>
      <c r="V214" s="98">
        <v>3160.0573372128574</v>
      </c>
      <c r="W214" s="98">
        <v>2963.8067604569487</v>
      </c>
      <c r="DA214" s="63" t="s">
        <v>2637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2638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2639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2640</v>
      </c>
    </row>
    <row r="218" spans="1:105" ht="12" customHeight="1" x14ac:dyDescent="0.25">
      <c r="A218" s="121" t="s">
        <v>55</v>
      </c>
      <c r="B218" s="122">
        <v>298.45292762105862</v>
      </c>
      <c r="C218" s="122">
        <v>294.55101061621042</v>
      </c>
      <c r="D218" s="122">
        <v>311.38454172282451</v>
      </c>
      <c r="E218" s="122">
        <v>315.80109104732833</v>
      </c>
      <c r="F218" s="122">
        <v>315.08977364771135</v>
      </c>
      <c r="G218" s="122">
        <v>314.76537560100581</v>
      </c>
      <c r="H218" s="122">
        <v>303.24669201227869</v>
      </c>
      <c r="I218" s="122">
        <v>309.29885060395338</v>
      </c>
      <c r="J218" s="122">
        <v>316.959805024714</v>
      </c>
      <c r="K218" s="122">
        <v>262.56242068426712</v>
      </c>
      <c r="L218" s="122">
        <v>320.85536256304954</v>
      </c>
      <c r="M218" s="122">
        <v>324.5655379071643</v>
      </c>
      <c r="N218" s="122">
        <v>263.45399133180968</v>
      </c>
      <c r="O218" s="122">
        <v>318.21667329085551</v>
      </c>
      <c r="P218" s="122">
        <v>353.74707573603189</v>
      </c>
      <c r="Q218" s="122">
        <v>262.60880002548834</v>
      </c>
      <c r="R218" s="122">
        <v>244.52672391029679</v>
      </c>
      <c r="S218" s="122">
        <v>224.99154896683413</v>
      </c>
      <c r="T218" s="122">
        <v>238.06493660476016</v>
      </c>
      <c r="U218" s="122">
        <v>294.3778958038821</v>
      </c>
      <c r="V218" s="122">
        <v>209.7691542373195</v>
      </c>
      <c r="W218" s="122">
        <v>223.10031476669894</v>
      </c>
      <c r="DA218" s="130" t="s">
        <v>2641</v>
      </c>
    </row>
    <row r="219" spans="1:105" ht="12" customHeight="1" x14ac:dyDescent="0.25">
      <c r="A219" s="97" t="s">
        <v>134</v>
      </c>
      <c r="B219" s="98">
        <v>395.70244640192504</v>
      </c>
      <c r="C219" s="98">
        <v>380.11901645233405</v>
      </c>
      <c r="D219" s="98">
        <v>386.58068987620589</v>
      </c>
      <c r="E219" s="98">
        <v>380.22791161228719</v>
      </c>
      <c r="F219" s="98">
        <v>370.48114094046622</v>
      </c>
      <c r="G219" s="98">
        <v>361.06351749501675</v>
      </c>
      <c r="H219" s="98">
        <v>328.03174195652412</v>
      </c>
      <c r="I219" s="98">
        <v>331.26011942170965</v>
      </c>
      <c r="J219" s="98">
        <v>336.05572635770125</v>
      </c>
      <c r="K219" s="98">
        <v>281.67666766725796</v>
      </c>
      <c r="L219" s="98">
        <v>348.74745911273743</v>
      </c>
      <c r="M219" s="98">
        <v>353.14315885842501</v>
      </c>
      <c r="N219" s="98">
        <v>288.73803521313584</v>
      </c>
      <c r="O219" s="98">
        <v>343.33837251766386</v>
      </c>
      <c r="P219" s="98">
        <v>377.15122387180372</v>
      </c>
      <c r="Q219" s="98">
        <v>297.68733458611615</v>
      </c>
      <c r="R219" s="98">
        <v>279.9605832591426</v>
      </c>
      <c r="S219" s="98">
        <v>258.01313781380571</v>
      </c>
      <c r="T219" s="98">
        <v>269.0763311301406</v>
      </c>
      <c r="U219" s="98">
        <v>328.54494894449164</v>
      </c>
      <c r="V219" s="98">
        <v>241.39413493516074</v>
      </c>
      <c r="W219" s="98">
        <v>256.59040509905844</v>
      </c>
      <c r="DA219" s="63" t="s">
        <v>2642</v>
      </c>
    </row>
    <row r="220" spans="1:105" ht="12" customHeight="1" x14ac:dyDescent="0.25">
      <c r="A220" s="97" t="s">
        <v>133</v>
      </c>
      <c r="B220" s="98">
        <v>203.56572628101071</v>
      </c>
      <c r="C220" s="98">
        <v>173.72752766257818</v>
      </c>
      <c r="D220" s="98">
        <v>178.62766956484592</v>
      </c>
      <c r="E220" s="98">
        <v>176.67765006368907</v>
      </c>
      <c r="F220" s="98">
        <v>175.2631321582885</v>
      </c>
      <c r="G220" s="98">
        <v>171.4039781224534</v>
      </c>
      <c r="H220" s="98">
        <v>152.16508632795916</v>
      </c>
      <c r="I220" s="98">
        <v>156.60067431229862</v>
      </c>
      <c r="J220" s="98">
        <v>160.18360559469252</v>
      </c>
      <c r="K220" s="98">
        <v>126.46219056128626</v>
      </c>
      <c r="L220" s="98">
        <v>167.05639467048542</v>
      </c>
      <c r="M220" s="98">
        <v>172.62656817647749</v>
      </c>
      <c r="N220" s="98">
        <v>131.90033969927245</v>
      </c>
      <c r="O220" s="98">
        <v>186.26475458046994</v>
      </c>
      <c r="P220" s="98">
        <v>222.73755081693969</v>
      </c>
      <c r="Q220" s="98">
        <v>134.62502147940552</v>
      </c>
      <c r="R220" s="98">
        <v>125.85036506238924</v>
      </c>
      <c r="S220" s="98">
        <v>113.69731719782027</v>
      </c>
      <c r="T220" s="98">
        <v>125.94422289239974</v>
      </c>
      <c r="U220" s="98">
        <v>166.37074574472152</v>
      </c>
      <c r="V220" s="98">
        <v>115.663656884274</v>
      </c>
      <c r="W220" s="98">
        <v>126.28847954878484</v>
      </c>
      <c r="DA220" s="63" t="s">
        <v>2643</v>
      </c>
    </row>
    <row r="221" spans="1:105" ht="12" customHeight="1" x14ac:dyDescent="0.25">
      <c r="A221" s="100" t="s">
        <v>217</v>
      </c>
      <c r="B221" s="101">
        <v>203.56572628101071</v>
      </c>
      <c r="C221" s="101">
        <v>173.72752766257818</v>
      </c>
      <c r="D221" s="101">
        <v>178.62766956484592</v>
      </c>
      <c r="E221" s="101">
        <v>176.67765006368907</v>
      </c>
      <c r="F221" s="101">
        <v>175.2631321582885</v>
      </c>
      <c r="G221" s="101">
        <v>171.4039781224534</v>
      </c>
      <c r="H221" s="101">
        <v>152.16508632795916</v>
      </c>
      <c r="I221" s="101">
        <v>156.60067431229862</v>
      </c>
      <c r="J221" s="101">
        <v>160.18360559469252</v>
      </c>
      <c r="K221" s="101">
        <v>126.46219056128626</v>
      </c>
      <c r="L221" s="101">
        <v>167.05639467048542</v>
      </c>
      <c r="M221" s="101">
        <v>172.62656817647749</v>
      </c>
      <c r="N221" s="101">
        <v>131.90033969927245</v>
      </c>
      <c r="O221" s="101">
        <v>186.26475458046994</v>
      </c>
      <c r="P221" s="101">
        <v>222.73755081693969</v>
      </c>
      <c r="Q221" s="101">
        <v>134.62502147940552</v>
      </c>
      <c r="R221" s="101">
        <v>125.85036506238924</v>
      </c>
      <c r="S221" s="101">
        <v>113.69731719782027</v>
      </c>
      <c r="T221" s="101">
        <v>125.94422289239974</v>
      </c>
      <c r="U221" s="101">
        <v>166.37074574472152</v>
      </c>
      <c r="V221" s="101">
        <v>115.663656884274</v>
      </c>
      <c r="W221" s="101">
        <v>126.28847954878484</v>
      </c>
      <c r="DA221" s="131" t="s">
        <v>2644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2645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2646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2647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2648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2649</v>
      </c>
    </row>
    <row r="227" spans="1:105" ht="12" customHeight="1" x14ac:dyDescent="0.25">
      <c r="A227" s="121" t="s">
        <v>54</v>
      </c>
      <c r="B227" s="122">
        <v>95.251121309860338</v>
      </c>
      <c r="C227" s="122">
        <v>131.8561963827982</v>
      </c>
      <c r="D227" s="122">
        <v>101.91679155452631</v>
      </c>
      <c r="E227" s="122">
        <v>89.521224874164389</v>
      </c>
      <c r="F227" s="122">
        <v>88.903191488883564</v>
      </c>
      <c r="G227" s="122">
        <v>89.612051063142587</v>
      </c>
      <c r="H227" s="122">
        <v>89.82952527535663</v>
      </c>
      <c r="I227" s="122">
        <v>91.99379726328354</v>
      </c>
      <c r="J227" s="122">
        <v>107.54717257704297</v>
      </c>
      <c r="K227" s="122">
        <v>114.11702068018447</v>
      </c>
      <c r="L227" s="122">
        <v>119.71777924974917</v>
      </c>
      <c r="M227" s="122">
        <v>112.07870845384285</v>
      </c>
      <c r="N227" s="122">
        <v>134.0911504904353</v>
      </c>
      <c r="O227" s="122">
        <v>111.74549889889545</v>
      </c>
      <c r="P227" s="122">
        <v>96.938134827701475</v>
      </c>
      <c r="Q227" s="122">
        <v>116.81610097781129</v>
      </c>
      <c r="R227" s="122">
        <v>110.29177889403761</v>
      </c>
      <c r="S227" s="122">
        <v>125.04197575934626</v>
      </c>
      <c r="T227" s="122">
        <v>109.01910120116007</v>
      </c>
      <c r="U227" s="122">
        <v>104.49664312437093</v>
      </c>
      <c r="V227" s="122">
        <v>104.25572709305985</v>
      </c>
      <c r="W227" s="122">
        <v>86.173981456188102</v>
      </c>
      <c r="DA227" s="130" t="s">
        <v>2650</v>
      </c>
    </row>
    <row r="228" spans="1:105" ht="12" customHeight="1" x14ac:dyDescent="0.25">
      <c r="A228" s="97" t="s">
        <v>175</v>
      </c>
      <c r="B228" s="98">
        <v>170.82860692958252</v>
      </c>
      <c r="C228" s="98">
        <v>220.95315287555641</v>
      </c>
      <c r="D228" s="98">
        <v>182.2338102085356</v>
      </c>
      <c r="E228" s="98">
        <v>167.6573462364577</v>
      </c>
      <c r="F228" s="98">
        <v>175.16910823323852</v>
      </c>
      <c r="G228" s="98">
        <v>177.60816092241461</v>
      </c>
      <c r="H228" s="98">
        <v>171.79731293621674</v>
      </c>
      <c r="I228" s="98">
        <v>165.30949064590448</v>
      </c>
      <c r="J228" s="98">
        <v>180.50927606211911</v>
      </c>
      <c r="K228" s="98">
        <v>186.57919549885614</v>
      </c>
      <c r="L228" s="98">
        <v>188.94776693058651</v>
      </c>
      <c r="M228" s="98">
        <v>183.82288753752115</v>
      </c>
      <c r="N228" s="98">
        <v>228.39413565527767</v>
      </c>
      <c r="O228" s="98">
        <v>192.05247553695634</v>
      </c>
      <c r="P228" s="98">
        <v>164.85908509003997</v>
      </c>
      <c r="Q228" s="98">
        <v>171.73250478011485</v>
      </c>
      <c r="R228" s="98">
        <v>152.99402613005017</v>
      </c>
      <c r="S228" s="98">
        <v>167.35061385118391</v>
      </c>
      <c r="T228" s="98">
        <v>147.4669799067924</v>
      </c>
      <c r="U228" s="98">
        <v>136.66105334964305</v>
      </c>
      <c r="V228" s="98">
        <v>121.40785040993171</v>
      </c>
      <c r="W228" s="98">
        <v>90.589769689942045</v>
      </c>
      <c r="DA228" s="63" t="s">
        <v>2651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2652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208.42511486743928</v>
      </c>
      <c r="C231" s="118">
        <f t="shared" si="108"/>
        <v>221.54853245990307</v>
      </c>
      <c r="D231" s="118">
        <f t="shared" si="108"/>
        <v>211.52643879677905</v>
      </c>
      <c r="E231" s="118">
        <f t="shared" si="108"/>
        <v>216.54883029297667</v>
      </c>
      <c r="F231" s="118">
        <f t="shared" si="108"/>
        <v>226.37372891745119</v>
      </c>
      <c r="G231" s="118">
        <f t="shared" si="108"/>
        <v>221.27036182046552</v>
      </c>
      <c r="H231" s="118">
        <f t="shared" si="108"/>
        <v>201.50045640929343</v>
      </c>
      <c r="I231" s="118">
        <f t="shared" si="108"/>
        <v>195.1792274147848</v>
      </c>
      <c r="J231" s="118">
        <f t="shared" si="108"/>
        <v>198.59881617040341</v>
      </c>
      <c r="K231" s="118">
        <f t="shared" si="108"/>
        <v>183.27801292374673</v>
      </c>
      <c r="L231" s="118">
        <f t="shared" si="108"/>
        <v>203.71132142017942</v>
      </c>
      <c r="M231" s="118">
        <f t="shared" si="108"/>
        <v>187.64542973156534</v>
      </c>
      <c r="N231" s="118">
        <f t="shared" si="108"/>
        <v>165.81985993254574</v>
      </c>
      <c r="O231" s="118">
        <f t="shared" si="108"/>
        <v>173.73653279542754</v>
      </c>
      <c r="P231" s="118">
        <f t="shared" si="108"/>
        <v>156.29852020526644</v>
      </c>
      <c r="Q231" s="118">
        <f t="shared" si="108"/>
        <v>158.39259556101248</v>
      </c>
      <c r="R231" s="118">
        <f t="shared" ref="R231:V231" si="109">R232+R235+R237+R246</f>
        <v>154.94588000724389</v>
      </c>
      <c r="S231" s="118">
        <f t="shared" si="109"/>
        <v>161.22626546945253</v>
      </c>
      <c r="T231" s="118">
        <f t="shared" si="109"/>
        <v>139.7570416537925</v>
      </c>
      <c r="U231" s="118">
        <f t="shared" si="109"/>
        <v>134.60139812468273</v>
      </c>
      <c r="V231" s="118">
        <f t="shared" si="109"/>
        <v>133.84374247773098</v>
      </c>
      <c r="W231" s="118">
        <f t="shared" ref="W231" si="110">W232+W235+W237+W246</f>
        <v>125.85427097744301</v>
      </c>
      <c r="DA231" s="129" t="s">
        <v>2803</v>
      </c>
    </row>
    <row r="232" spans="1:105" ht="12" customHeight="1" x14ac:dyDescent="0.25">
      <c r="A232" s="121" t="s">
        <v>57</v>
      </c>
      <c r="B232" s="123">
        <f t="shared" ref="B232:Q232" si="111">SUM(B233:B234)</f>
        <v>187.48208780663791</v>
      </c>
      <c r="C232" s="123">
        <f t="shared" si="111"/>
        <v>200.37410073014462</v>
      </c>
      <c r="D232" s="123">
        <f t="shared" si="111"/>
        <v>190.80703809222638</v>
      </c>
      <c r="E232" s="123">
        <f t="shared" si="111"/>
        <v>196.07083074290264</v>
      </c>
      <c r="F232" s="123">
        <f t="shared" si="111"/>
        <v>206.39675244532833</v>
      </c>
      <c r="G232" s="123">
        <f t="shared" si="111"/>
        <v>201.61159151976273</v>
      </c>
      <c r="H232" s="123">
        <f t="shared" si="111"/>
        <v>182.7974354171302</v>
      </c>
      <c r="I232" s="123">
        <f t="shared" si="111"/>
        <v>176.64037025617245</v>
      </c>
      <c r="J232" s="123">
        <f t="shared" si="111"/>
        <v>179.40196648017684</v>
      </c>
      <c r="K232" s="123">
        <f t="shared" si="111"/>
        <v>166.06001239651795</v>
      </c>
      <c r="L232" s="123">
        <f t="shared" si="111"/>
        <v>184.19889993395728</v>
      </c>
      <c r="M232" s="123">
        <f t="shared" si="111"/>
        <v>167.44390660821298</v>
      </c>
      <c r="N232" s="123">
        <f t="shared" si="111"/>
        <v>147.05936454688586</v>
      </c>
      <c r="O232" s="123">
        <f t="shared" si="111"/>
        <v>153.62451020776172</v>
      </c>
      <c r="P232" s="123">
        <f t="shared" si="111"/>
        <v>135.32937351738164</v>
      </c>
      <c r="Q232" s="123">
        <f t="shared" si="111"/>
        <v>141.1017235786754</v>
      </c>
      <c r="R232" s="123">
        <f t="shared" ref="R232:V232" si="112">SUM(R233:R234)</f>
        <v>138.73829587842516</v>
      </c>
      <c r="S232" s="123">
        <f t="shared" si="112"/>
        <v>145.59371263221058</v>
      </c>
      <c r="T232" s="123">
        <f t="shared" si="112"/>
        <v>123.98900698370353</v>
      </c>
      <c r="U232" s="123">
        <f t="shared" si="112"/>
        <v>116.80341256563214</v>
      </c>
      <c r="V232" s="123">
        <f t="shared" si="112"/>
        <v>119.98598691984296</v>
      </c>
      <c r="W232" s="123">
        <f t="shared" ref="W232" si="113">SUM(W233:W234)</f>
        <v>112.39276276991799</v>
      </c>
      <c r="DA232" s="130" t="s">
        <v>2804</v>
      </c>
    </row>
    <row r="233" spans="1:105" ht="12" customHeight="1" x14ac:dyDescent="0.25">
      <c r="A233" s="97" t="s">
        <v>217</v>
      </c>
      <c r="B233" s="99">
        <v>185.05246880403953</v>
      </c>
      <c r="C233" s="99">
        <v>197.78625592767196</v>
      </c>
      <c r="D233" s="99">
        <v>188.33948939304335</v>
      </c>
      <c r="E233" s="99">
        <v>193.59687647904485</v>
      </c>
      <c r="F233" s="99">
        <v>203.71192376083675</v>
      </c>
      <c r="G233" s="99">
        <v>198.99749612856863</v>
      </c>
      <c r="H233" s="99">
        <v>180.46983756136808</v>
      </c>
      <c r="I233" s="99">
        <v>174.33026082291263</v>
      </c>
      <c r="J233" s="99">
        <v>177.02626208702296</v>
      </c>
      <c r="K233" s="99">
        <v>163.85104823290166</v>
      </c>
      <c r="L233" s="99">
        <v>181.74293110736545</v>
      </c>
      <c r="M233" s="99">
        <v>165.17932211470375</v>
      </c>
      <c r="N233" s="99">
        <v>145.07598882196737</v>
      </c>
      <c r="O233" s="99">
        <v>151.51291603590562</v>
      </c>
      <c r="P233" s="99">
        <v>133.44344219589695</v>
      </c>
      <c r="Q233" s="99">
        <v>139.14923720134553</v>
      </c>
      <c r="R233" s="99">
        <v>136.79533589784418</v>
      </c>
      <c r="S233" s="99">
        <v>143.54669085885726</v>
      </c>
      <c r="T233" s="99">
        <v>122.20535199710612</v>
      </c>
      <c r="U233" s="99">
        <v>115.08083027879208</v>
      </c>
      <c r="V233" s="99">
        <v>118.22945867809518</v>
      </c>
      <c r="W233" s="99">
        <v>110.74019610718494</v>
      </c>
      <c r="DA233" s="63" t="s">
        <v>2805</v>
      </c>
    </row>
    <row r="234" spans="1:105" ht="12" customHeight="1" x14ac:dyDescent="0.25">
      <c r="A234" s="97" t="s">
        <v>53</v>
      </c>
      <c r="B234" s="99">
        <v>2.4296190025983666</v>
      </c>
      <c r="C234" s="99">
        <v>2.5878448024726697</v>
      </c>
      <c r="D234" s="99">
        <v>2.4675486991830402</v>
      </c>
      <c r="E234" s="99">
        <v>2.4739542638578054</v>
      </c>
      <c r="F234" s="99">
        <v>2.6848286844915683</v>
      </c>
      <c r="G234" s="99">
        <v>2.6140953911941121</v>
      </c>
      <c r="H234" s="99">
        <v>2.3275978557621344</v>
      </c>
      <c r="I234" s="99">
        <v>2.3101094332598144</v>
      </c>
      <c r="J234" s="99">
        <v>2.3757043931538853</v>
      </c>
      <c r="K234" s="99">
        <v>2.2089641636162773</v>
      </c>
      <c r="L234" s="99">
        <v>2.4559688265918163</v>
      </c>
      <c r="M234" s="99">
        <v>2.2645844935092332</v>
      </c>
      <c r="N234" s="99">
        <v>1.9833757249184765</v>
      </c>
      <c r="O234" s="99">
        <v>2.1115941718560935</v>
      </c>
      <c r="P234" s="99">
        <v>1.8859313214846964</v>
      </c>
      <c r="Q234" s="99">
        <v>1.9524863773298797</v>
      </c>
      <c r="R234" s="99">
        <v>1.942959980580989</v>
      </c>
      <c r="S234" s="99">
        <v>2.0470217733533262</v>
      </c>
      <c r="T234" s="99">
        <v>1.7836549865974161</v>
      </c>
      <c r="U234" s="99">
        <v>1.7225822868400686</v>
      </c>
      <c r="V234" s="99">
        <v>1.7565282417477777</v>
      </c>
      <c r="W234" s="99">
        <v>1.6525666627330557</v>
      </c>
      <c r="DA234" s="63" t="s">
        <v>2806</v>
      </c>
    </row>
    <row r="235" spans="1:105" ht="12" customHeight="1" x14ac:dyDescent="0.25">
      <c r="A235" s="121" t="s">
        <v>92</v>
      </c>
      <c r="B235" s="123">
        <f t="shared" ref="B235:W235" si="114">B236</f>
        <v>0.27071158601653184</v>
      </c>
      <c r="C235" s="123">
        <f t="shared" si="114"/>
        <v>0.27577931883332818</v>
      </c>
      <c r="D235" s="123">
        <f t="shared" si="114"/>
        <v>0.29126839857448539</v>
      </c>
      <c r="E235" s="123">
        <f t="shared" si="114"/>
        <v>0.6694444078771894</v>
      </c>
      <c r="F235" s="123">
        <f t="shared" si="114"/>
        <v>0.27836858326177549</v>
      </c>
      <c r="G235" s="123">
        <f t="shared" si="114"/>
        <v>0.34657704365684416</v>
      </c>
      <c r="H235" s="123">
        <f t="shared" si="114"/>
        <v>0.62491416456316384</v>
      </c>
      <c r="I235" s="123">
        <f t="shared" si="114"/>
        <v>0.34886461596173773</v>
      </c>
      <c r="J235" s="123">
        <f t="shared" si="114"/>
        <v>0.33947494568136288</v>
      </c>
      <c r="K235" s="123">
        <f t="shared" si="114"/>
        <v>0.35335960088157031</v>
      </c>
      <c r="L235" s="123">
        <f t="shared" si="114"/>
        <v>0.47229840598137235</v>
      </c>
      <c r="M235" s="123">
        <f t="shared" si="114"/>
        <v>0.52772536117463897</v>
      </c>
      <c r="N235" s="123">
        <f t="shared" si="114"/>
        <v>0.54093023590200473</v>
      </c>
      <c r="O235" s="123">
        <f t="shared" si="114"/>
        <v>0.58574608997883582</v>
      </c>
      <c r="P235" s="123">
        <f t="shared" si="114"/>
        <v>0.58676166512233363</v>
      </c>
      <c r="Q235" s="123">
        <f t="shared" si="114"/>
        <v>0.64412805443191501</v>
      </c>
      <c r="R235" s="123">
        <f t="shared" si="114"/>
        <v>0.62922425949085037</v>
      </c>
      <c r="S235" s="123">
        <f t="shared" si="114"/>
        <v>0.53846717823762746</v>
      </c>
      <c r="T235" s="123">
        <f t="shared" si="114"/>
        <v>0.64647891851202288</v>
      </c>
      <c r="U235" s="123">
        <f t="shared" si="114"/>
        <v>0.70861642259870883</v>
      </c>
      <c r="V235" s="123">
        <f t="shared" si="114"/>
        <v>0.75846214769794251</v>
      </c>
      <c r="W235" s="123">
        <f t="shared" si="114"/>
        <v>0.78779349331419912</v>
      </c>
      <c r="DA235" s="130" t="s">
        <v>2807</v>
      </c>
    </row>
    <row r="236" spans="1:105" ht="12" customHeight="1" x14ac:dyDescent="0.25">
      <c r="A236" s="97" t="s">
        <v>53</v>
      </c>
      <c r="B236" s="99">
        <f>RES_hhdet_fecs!B67</f>
        <v>0.27071158601653184</v>
      </c>
      <c r="C236" s="99">
        <f>RES_hhdet_fecs!C67</f>
        <v>0.27577931883332818</v>
      </c>
      <c r="D236" s="99">
        <f>RES_hhdet_fecs!D67</f>
        <v>0.29126839857448539</v>
      </c>
      <c r="E236" s="99">
        <f>RES_hhdet_fecs!E67</f>
        <v>0.6694444078771894</v>
      </c>
      <c r="F236" s="99">
        <f>RES_hhdet_fecs!F67</f>
        <v>0.27836858326177549</v>
      </c>
      <c r="G236" s="99">
        <f>RES_hhdet_fecs!G67</f>
        <v>0.34657704365684416</v>
      </c>
      <c r="H236" s="99">
        <f>RES_hhdet_fecs!H67</f>
        <v>0.62491416456316384</v>
      </c>
      <c r="I236" s="99">
        <f>RES_hhdet_fecs!I67</f>
        <v>0.34886461596173773</v>
      </c>
      <c r="J236" s="99">
        <f>RES_hhdet_fecs!J67</f>
        <v>0.33947494568136288</v>
      </c>
      <c r="K236" s="99">
        <f>RES_hhdet_fecs!K67</f>
        <v>0.35335960088157031</v>
      </c>
      <c r="L236" s="99">
        <f>RES_hhdet_fecs!L67</f>
        <v>0.47229840598137235</v>
      </c>
      <c r="M236" s="99">
        <f>RES_hhdet_fecs!M67</f>
        <v>0.52772536117463897</v>
      </c>
      <c r="N236" s="99">
        <f>RES_hhdet_fecs!N67</f>
        <v>0.54093023590200473</v>
      </c>
      <c r="O236" s="99">
        <f>RES_hhdet_fecs!O67</f>
        <v>0.58574608997883582</v>
      </c>
      <c r="P236" s="99">
        <f>RES_hhdet_fecs!P67</f>
        <v>0.58676166512233363</v>
      </c>
      <c r="Q236" s="99">
        <f>RES_hhdet_fecs!Q67</f>
        <v>0.64412805443191501</v>
      </c>
      <c r="R236" s="99">
        <f>RES_hhdet_fecs!R67</f>
        <v>0.62922425949085037</v>
      </c>
      <c r="S236" s="99">
        <f>RES_hhdet_fecs!S67</f>
        <v>0.53846717823762746</v>
      </c>
      <c r="T236" s="99">
        <f>RES_hhdet_fecs!T67</f>
        <v>0.64647891851202288</v>
      </c>
      <c r="U236" s="99">
        <f>RES_hhdet_fecs!U67</f>
        <v>0.70861642259870883</v>
      </c>
      <c r="V236" s="99">
        <f>RES_hhdet_fecs!V67</f>
        <v>0.75846214769794251</v>
      </c>
      <c r="W236" s="99">
        <f>RES_hhdet_fecs!W67</f>
        <v>0.78779349331419912</v>
      </c>
      <c r="DA236" s="63" t="s">
        <v>2808</v>
      </c>
    </row>
    <row r="237" spans="1:105" ht="12" customHeight="1" x14ac:dyDescent="0.25">
      <c r="A237" s="121" t="s">
        <v>55</v>
      </c>
      <c r="B237" s="123">
        <v>14.406959738795864</v>
      </c>
      <c r="C237" s="123">
        <v>13.771797143336663</v>
      </c>
      <c r="D237" s="123">
        <v>14.074302107728302</v>
      </c>
      <c r="E237" s="123">
        <v>13.903155161999541</v>
      </c>
      <c r="F237" s="123">
        <v>13.654170792234108</v>
      </c>
      <c r="G237" s="123">
        <v>13.30829819303011</v>
      </c>
      <c r="H237" s="123">
        <v>12.212147513008969</v>
      </c>
      <c r="I237" s="123">
        <v>12.330281571607991</v>
      </c>
      <c r="J237" s="123">
        <v>12.506067651976112</v>
      </c>
      <c r="K237" s="123">
        <v>10.450649653731688</v>
      </c>
      <c r="L237" s="123">
        <v>12.805839833457028</v>
      </c>
      <c r="M237" s="123">
        <v>13.001806745264934</v>
      </c>
      <c r="N237" s="123">
        <v>10.587932828525055</v>
      </c>
      <c r="O237" s="123">
        <v>12.681347626451155</v>
      </c>
      <c r="P237" s="123">
        <v>14.02007565638038</v>
      </c>
      <c r="Q237" s="123">
        <v>10.803439724292886</v>
      </c>
      <c r="R237" s="123">
        <v>10.148443085797487</v>
      </c>
      <c r="S237" s="123">
        <v>9.3832707360297665</v>
      </c>
      <c r="T237" s="123">
        <v>9.8298087734702655</v>
      </c>
      <c r="U237" s="123">
        <v>12.008309821618967</v>
      </c>
      <c r="V237" s="123">
        <v>8.7914574433704669</v>
      </c>
      <c r="W237" s="123">
        <v>9.3353643369315051</v>
      </c>
      <c r="DA237" s="130" t="s">
        <v>2809</v>
      </c>
    </row>
    <row r="238" spans="1:105" ht="12" customHeight="1" x14ac:dyDescent="0.25">
      <c r="A238" s="97" t="s">
        <v>134</v>
      </c>
      <c r="B238" s="99">
        <v>14.815311973051433</v>
      </c>
      <c r="C238" s="99">
        <v>14.258952831791339</v>
      </c>
      <c r="D238" s="99">
        <v>14.524921533204905</v>
      </c>
      <c r="E238" s="99">
        <v>14.306639330255198</v>
      </c>
      <c r="F238" s="99">
        <v>13.95706469294436</v>
      </c>
      <c r="G238" s="99">
        <v>13.61667961133824</v>
      </c>
      <c r="H238" s="99">
        <v>12.387268115222074</v>
      </c>
      <c r="I238" s="99">
        <v>12.517280042505377</v>
      </c>
      <c r="J238" s="99">
        <v>12.705016261202939</v>
      </c>
      <c r="K238" s="99">
        <v>10.651050067389491</v>
      </c>
      <c r="L238" s="99">
        <v>13.18836790126703</v>
      </c>
      <c r="M238" s="99">
        <v>13.35055966163111</v>
      </c>
      <c r="N238" s="99">
        <v>10.905257961418819</v>
      </c>
      <c r="O238" s="99">
        <v>12.960407513702876</v>
      </c>
      <c r="P238" s="99">
        <v>14.21938641332634</v>
      </c>
      <c r="Q238" s="99">
        <v>11.212634067833186</v>
      </c>
      <c r="R238" s="99">
        <v>10.530110036516572</v>
      </c>
      <c r="S238" s="99">
        <v>9.6923851436459092</v>
      </c>
      <c r="T238" s="99">
        <v>10.09481092923385</v>
      </c>
      <c r="U238" s="99">
        <v>12.312242839714408</v>
      </c>
      <c r="V238" s="99">
        <v>9.0314493871250612</v>
      </c>
      <c r="W238" s="99">
        <v>9.5872889417091631</v>
      </c>
      <c r="DA238" s="63" t="s">
        <v>2810</v>
      </c>
    </row>
    <row r="239" spans="1:105" ht="12" customHeight="1" x14ac:dyDescent="0.25">
      <c r="A239" s="97" t="s">
        <v>133</v>
      </c>
      <c r="B239" s="99">
        <v>11.640171141331496</v>
      </c>
      <c r="C239" s="99">
        <v>10.568290458998854</v>
      </c>
      <c r="D239" s="99">
        <v>10.883693513006113</v>
      </c>
      <c r="E239" s="99">
        <v>10.822180263968541</v>
      </c>
      <c r="F239" s="99">
        <v>10.676589770967199</v>
      </c>
      <c r="G239" s="99">
        <v>10.48486174375989</v>
      </c>
      <c r="H239" s="99">
        <v>9.5623764628495262</v>
      </c>
      <c r="I239" s="99">
        <v>9.760334318277458</v>
      </c>
      <c r="J239" s="99">
        <v>9.9990427522111371</v>
      </c>
      <c r="K239" s="99">
        <v>8.3348389874848205</v>
      </c>
      <c r="L239" s="99">
        <v>10.517153841531739</v>
      </c>
      <c r="M239" s="99">
        <v>10.803265712818412</v>
      </c>
      <c r="N239" s="99">
        <v>8.7864930497928526</v>
      </c>
      <c r="O239" s="99">
        <v>10.932253018975699</v>
      </c>
      <c r="P239" s="99">
        <v>12.399725958373882</v>
      </c>
      <c r="Q239" s="99">
        <v>9.189976476547427</v>
      </c>
      <c r="R239" s="99">
        <v>8.722342405040493</v>
      </c>
      <c r="S239" s="99">
        <v>8.1491115616395362</v>
      </c>
      <c r="T239" s="99">
        <v>8.7088884084045457</v>
      </c>
      <c r="U239" s="99">
        <v>10.896049989330294</v>
      </c>
      <c r="V239" s="99">
        <v>7.899439616608964</v>
      </c>
      <c r="W239" s="99">
        <v>8.47216678395624</v>
      </c>
      <c r="DA239" s="63" t="s">
        <v>2811</v>
      </c>
    </row>
    <row r="240" spans="1:105" ht="12" customHeight="1" x14ac:dyDescent="0.25">
      <c r="A240" s="100" t="s">
        <v>217</v>
      </c>
      <c r="B240" s="102">
        <v>7.6216100489069332</v>
      </c>
      <c r="C240" s="102">
        <v>6.5168342421907184</v>
      </c>
      <c r="D240" s="102">
        <v>6.7115428991538373</v>
      </c>
      <c r="E240" s="102">
        <v>6.6477587257078072</v>
      </c>
      <c r="F240" s="102">
        <v>6.6026542339286589</v>
      </c>
      <c r="G240" s="102">
        <v>6.4641065660545154</v>
      </c>
      <c r="H240" s="102">
        <v>5.7461199055857248</v>
      </c>
      <c r="I240" s="102">
        <v>5.9174478915065984</v>
      </c>
      <c r="J240" s="102">
        <v>6.0559459465733596</v>
      </c>
      <c r="K240" s="102">
        <v>4.7819194058740999</v>
      </c>
      <c r="L240" s="102">
        <v>6.3174688032964612</v>
      </c>
      <c r="M240" s="102">
        <v>6.5261388754429523</v>
      </c>
      <c r="N240" s="102">
        <v>4.9817033234210317</v>
      </c>
      <c r="O240" s="102">
        <v>7.0311602723011903</v>
      </c>
      <c r="P240" s="102">
        <v>8.3976694316668237</v>
      </c>
      <c r="Q240" s="102">
        <v>5.070760246892811</v>
      </c>
      <c r="R240" s="102">
        <v>4.7335884816901697</v>
      </c>
      <c r="S240" s="102">
        <v>4.2710933149295789</v>
      </c>
      <c r="T240" s="102">
        <v>4.7249905347979047</v>
      </c>
      <c r="U240" s="102">
        <v>6.2347542691319076</v>
      </c>
      <c r="V240" s="102">
        <v>4.3274061458067559</v>
      </c>
      <c r="W240" s="102">
        <v>4.7186649203656117</v>
      </c>
      <c r="DA240" s="131" t="s">
        <v>2812</v>
      </c>
    </row>
    <row r="241" spans="1:105" ht="12" customHeight="1" x14ac:dyDescent="0.25">
      <c r="A241" s="103" t="s">
        <v>52</v>
      </c>
      <c r="B241" s="105">
        <v>4.0185610924245658</v>
      </c>
      <c r="C241" s="105">
        <v>4.0514562168081358</v>
      </c>
      <c r="D241" s="105">
        <v>4.1721506138522777</v>
      </c>
      <c r="E241" s="105">
        <v>4.1744215382607326</v>
      </c>
      <c r="F241" s="105">
        <v>4.0739355370385413</v>
      </c>
      <c r="G241" s="105">
        <v>4.0207551777053752</v>
      </c>
      <c r="H241" s="105">
        <v>3.8162565572638014</v>
      </c>
      <c r="I241" s="105">
        <v>3.8428864267708587</v>
      </c>
      <c r="J241" s="105">
        <v>3.9430968056377784</v>
      </c>
      <c r="K241" s="105">
        <v>3.5529195816107215</v>
      </c>
      <c r="L241" s="105">
        <v>4.1996850382352759</v>
      </c>
      <c r="M241" s="105">
        <v>4.2771268373754605</v>
      </c>
      <c r="N241" s="105">
        <v>3.8047897263718187</v>
      </c>
      <c r="O241" s="105">
        <v>3.9010927466745082</v>
      </c>
      <c r="P241" s="105">
        <v>4.0020565267070571</v>
      </c>
      <c r="Q241" s="105">
        <v>4.119216229654616</v>
      </c>
      <c r="R241" s="105">
        <v>3.9887539233503224</v>
      </c>
      <c r="S241" s="105">
        <v>3.8780182467099573</v>
      </c>
      <c r="T241" s="105">
        <v>3.9838978736066419</v>
      </c>
      <c r="U241" s="105">
        <v>4.6612957201983871</v>
      </c>
      <c r="V241" s="105">
        <v>3.5720334708022099</v>
      </c>
      <c r="W241" s="105">
        <v>3.7535018635906283</v>
      </c>
      <c r="DA241" s="132" t="s">
        <v>2813</v>
      </c>
    </row>
    <row r="242" spans="1:105" ht="12" customHeight="1" x14ac:dyDescent="0.25">
      <c r="A242" s="106" t="s">
        <v>122</v>
      </c>
      <c r="B242" s="102">
        <v>13.154526668241267</v>
      </c>
      <c r="C242" s="102">
        <v>12.121258711463849</v>
      </c>
      <c r="D242" s="102">
        <v>12.309291495876426</v>
      </c>
      <c r="E242" s="102">
        <v>12.112613247200434</v>
      </c>
      <c r="F242" s="102">
        <v>12.222215993543427</v>
      </c>
      <c r="G242" s="102">
        <v>11.636576745699653</v>
      </c>
      <c r="H242" s="102">
        <v>10.93107572014768</v>
      </c>
      <c r="I242" s="102">
        <v>10.97346515711814</v>
      </c>
      <c r="J242" s="102">
        <v>11.036611778575377</v>
      </c>
      <c r="K242" s="102">
        <v>10.039136322757669</v>
      </c>
      <c r="L242" s="102">
        <v>9.5106931339503564</v>
      </c>
      <c r="M242" s="102">
        <v>11.23522956665637</v>
      </c>
      <c r="N242" s="102">
        <v>9.4945956505667297</v>
      </c>
      <c r="O242" s="102">
        <v>12.995488010883966</v>
      </c>
      <c r="P242" s="102">
        <v>15.964199520548062</v>
      </c>
      <c r="Q242" s="102">
        <v>9.7489579324991169</v>
      </c>
      <c r="R242" s="102">
        <v>9.7862640551672602</v>
      </c>
      <c r="S242" s="102">
        <v>9.9260615297401991</v>
      </c>
      <c r="T242" s="102">
        <v>10.334079705846277</v>
      </c>
      <c r="U242" s="102">
        <v>10.275280812289566</v>
      </c>
      <c r="V242" s="102">
        <v>9.585855841025209</v>
      </c>
      <c r="W242" s="102">
        <v>9.459737200089144</v>
      </c>
      <c r="DA242" s="131" t="s">
        <v>2814</v>
      </c>
    </row>
    <row r="243" spans="1:105" ht="12" customHeight="1" x14ac:dyDescent="0.25">
      <c r="A243" s="107" t="s">
        <v>121</v>
      </c>
      <c r="B243" s="105">
        <v>11.054342304753876</v>
      </c>
      <c r="C243" s="105">
        <v>9.9504556589373205</v>
      </c>
      <c r="D243" s="105">
        <v>10.129033201844681</v>
      </c>
      <c r="E243" s="105">
        <v>9.9949169587663462</v>
      </c>
      <c r="F243" s="105">
        <v>10.160584959918355</v>
      </c>
      <c r="G243" s="105">
        <v>9.7303122001740405</v>
      </c>
      <c r="H243" s="105">
        <v>9.2526018411495343</v>
      </c>
      <c r="I243" s="105">
        <v>9.3193822042524008</v>
      </c>
      <c r="J243" s="105">
        <v>9.3742291314616555</v>
      </c>
      <c r="K243" s="105">
        <v>8.4423181688530491</v>
      </c>
      <c r="L243" s="105">
        <v>7.9399212113522717</v>
      </c>
      <c r="M243" s="105">
        <v>9.4841154150917681</v>
      </c>
      <c r="N243" s="105">
        <v>7.993621920797799</v>
      </c>
      <c r="O243" s="105">
        <v>11.256713591148852</v>
      </c>
      <c r="P243" s="105">
        <v>14.125862240330934</v>
      </c>
      <c r="Q243" s="105">
        <v>7.9270993637908367</v>
      </c>
      <c r="R243" s="105">
        <v>7.9361748656878506</v>
      </c>
      <c r="S243" s="105">
        <v>8.0788276466955349</v>
      </c>
      <c r="T243" s="105">
        <v>8.7684565823802583</v>
      </c>
      <c r="U243" s="105">
        <v>9.0767493588266195</v>
      </c>
      <c r="V243" s="105">
        <v>8.4255703012039032</v>
      </c>
      <c r="W243" s="105">
        <v>8.5342599382088498</v>
      </c>
      <c r="DA243" s="132" t="s">
        <v>2815</v>
      </c>
    </row>
    <row r="244" spans="1:105" ht="12" customHeight="1" x14ac:dyDescent="0.25">
      <c r="A244" s="108" t="s">
        <v>53</v>
      </c>
      <c r="B244" s="99">
        <v>6.7674640925184759</v>
      </c>
      <c r="C244" s="99">
        <v>5.8515488749753928</v>
      </c>
      <c r="D244" s="99">
        <v>5.9742179609041637</v>
      </c>
      <c r="E244" s="99">
        <v>5.8806287440351293</v>
      </c>
      <c r="F244" s="99">
        <v>6.041043509976487</v>
      </c>
      <c r="G244" s="99">
        <v>5.7715734570262027</v>
      </c>
      <c r="H244" s="99">
        <v>5.3751021547560605</v>
      </c>
      <c r="I244" s="99">
        <v>5.4767589426990524</v>
      </c>
      <c r="J244" s="99">
        <v>5.4963012091344607</v>
      </c>
      <c r="K244" s="99">
        <v>4.7035330783798148</v>
      </c>
      <c r="L244" s="99">
        <v>4.3047136242163058</v>
      </c>
      <c r="M244" s="99">
        <v>5.4430146373894468</v>
      </c>
      <c r="N244" s="99">
        <v>4.324688409420677</v>
      </c>
      <c r="O244" s="99">
        <v>6.9919999907569679</v>
      </c>
      <c r="P244" s="99">
        <v>9.341796502863474</v>
      </c>
      <c r="Q244" s="99">
        <v>3.9234312240401268</v>
      </c>
      <c r="R244" s="99">
        <v>3.8601889908069</v>
      </c>
      <c r="S244" s="99">
        <v>3.9278703093017127</v>
      </c>
      <c r="T244" s="99">
        <v>4.7830571122226653</v>
      </c>
      <c r="U244" s="99">
        <v>4.8888534280178391</v>
      </c>
      <c r="V244" s="99">
        <v>4.5706342578124604</v>
      </c>
      <c r="W244" s="99">
        <v>4.8044129679798484</v>
      </c>
      <c r="DA244" s="63" t="s">
        <v>2816</v>
      </c>
    </row>
    <row r="245" spans="1:105" ht="12" customHeight="1" x14ac:dyDescent="0.25">
      <c r="A245" s="108" t="s">
        <v>52</v>
      </c>
      <c r="B245" s="99">
        <v>4.2868782122353988</v>
      </c>
      <c r="C245" s="99">
        <v>4.0989067839619278</v>
      </c>
      <c r="D245" s="99">
        <v>4.1548152409405192</v>
      </c>
      <c r="E245" s="99">
        <v>4.114288214731217</v>
      </c>
      <c r="F245" s="99">
        <v>4.1195414499418668</v>
      </c>
      <c r="G245" s="99">
        <v>3.9587387431478387</v>
      </c>
      <c r="H245" s="99">
        <v>3.8774996863934748</v>
      </c>
      <c r="I245" s="99">
        <v>3.842623261553348</v>
      </c>
      <c r="J245" s="99">
        <v>3.8779279223271943</v>
      </c>
      <c r="K245" s="99">
        <v>3.7387850904732338</v>
      </c>
      <c r="L245" s="99">
        <v>3.6352075871359641</v>
      </c>
      <c r="M245" s="99">
        <v>4.0411007777023213</v>
      </c>
      <c r="N245" s="99">
        <v>3.668933511377122</v>
      </c>
      <c r="O245" s="99">
        <v>4.264713600391886</v>
      </c>
      <c r="P245" s="99">
        <v>4.7840657374674578</v>
      </c>
      <c r="Q245" s="99">
        <v>4.0036681397507117</v>
      </c>
      <c r="R245" s="99">
        <v>4.075985874880951</v>
      </c>
      <c r="S245" s="99">
        <v>4.1509573373938222</v>
      </c>
      <c r="T245" s="99">
        <v>3.9853994701575921</v>
      </c>
      <c r="U245" s="99">
        <v>4.1878959308087822</v>
      </c>
      <c r="V245" s="99">
        <v>3.8549360433914437</v>
      </c>
      <c r="W245" s="99">
        <v>3.7298469702289996</v>
      </c>
      <c r="DA245" s="63" t="s">
        <v>2817</v>
      </c>
    </row>
    <row r="246" spans="1:105" ht="12" customHeight="1" x14ac:dyDescent="0.25">
      <c r="A246" s="121" t="s">
        <v>54</v>
      </c>
      <c r="B246" s="123">
        <v>6.2653557359889467</v>
      </c>
      <c r="C246" s="123">
        <v>7.126855267588458</v>
      </c>
      <c r="D246" s="123">
        <v>6.3538301982498817</v>
      </c>
      <c r="E246" s="123">
        <v>5.9053999801973154</v>
      </c>
      <c r="F246" s="123">
        <v>6.0444370966269902</v>
      </c>
      <c r="G246" s="123">
        <v>6.0038950640158406</v>
      </c>
      <c r="H246" s="123">
        <v>5.865959314591092</v>
      </c>
      <c r="I246" s="123">
        <v>5.8597109710426176</v>
      </c>
      <c r="J246" s="123">
        <v>6.3513070925690958</v>
      </c>
      <c r="K246" s="123">
        <v>6.4139912726155455</v>
      </c>
      <c r="L246" s="123">
        <v>6.2342832467837423</v>
      </c>
      <c r="M246" s="123">
        <v>6.6719910169127896</v>
      </c>
      <c r="N246" s="123">
        <v>7.6316323212328205</v>
      </c>
      <c r="O246" s="123">
        <v>6.8449288712358145</v>
      </c>
      <c r="P246" s="123">
        <v>6.3623093663820827</v>
      </c>
      <c r="Q246" s="123">
        <v>5.8433042036122878</v>
      </c>
      <c r="R246" s="123">
        <v>5.4299167835303876</v>
      </c>
      <c r="S246" s="123">
        <v>5.7108149229745502</v>
      </c>
      <c r="T246" s="123">
        <v>5.2917469781067004</v>
      </c>
      <c r="U246" s="123">
        <v>5.0810593148329088</v>
      </c>
      <c r="V246" s="123">
        <v>4.3078359668196313</v>
      </c>
      <c r="W246" s="123">
        <v>3.3383503772793142</v>
      </c>
      <c r="DA246" s="130" t="s">
        <v>2818</v>
      </c>
    </row>
    <row r="247" spans="1:105" ht="12" customHeight="1" x14ac:dyDescent="0.25">
      <c r="A247" s="97" t="s">
        <v>175</v>
      </c>
      <c r="B247" s="99">
        <v>6.395914729859574</v>
      </c>
      <c r="C247" s="99">
        <v>8.2883529855792197</v>
      </c>
      <c r="D247" s="99">
        <v>6.8470357244785243</v>
      </c>
      <c r="E247" s="99">
        <v>6.308356410506101</v>
      </c>
      <c r="F247" s="99">
        <v>6.599112088702924</v>
      </c>
      <c r="G247" s="99">
        <v>6.6980830420589426</v>
      </c>
      <c r="H247" s="99">
        <v>6.4874800350804938</v>
      </c>
      <c r="I247" s="99">
        <v>6.2465267225979861</v>
      </c>
      <c r="J247" s="99">
        <v>6.8243838976459008</v>
      </c>
      <c r="K247" s="99">
        <v>7.0551258975383293</v>
      </c>
      <c r="L247" s="99">
        <v>7.145321347267183</v>
      </c>
      <c r="M247" s="99">
        <v>6.949415175353419</v>
      </c>
      <c r="N247" s="99">
        <v>8.6261477964188042</v>
      </c>
      <c r="O247" s="99">
        <v>7.2496363535548314</v>
      </c>
      <c r="P247" s="99">
        <v>6.2155307639662682</v>
      </c>
      <c r="Q247" s="99">
        <v>6.4684435981430859</v>
      </c>
      <c r="R247" s="99">
        <v>5.7545384115301479</v>
      </c>
      <c r="S247" s="99">
        <v>6.286604694687167</v>
      </c>
      <c r="T247" s="99">
        <v>5.5324497484106123</v>
      </c>
      <c r="U247" s="99">
        <v>5.1213816586668965</v>
      </c>
      <c r="V247" s="99">
        <v>4.5423177181644014</v>
      </c>
      <c r="W247" s="99">
        <v>3.3848120581323644</v>
      </c>
      <c r="DA247" s="63" t="s">
        <v>2819</v>
      </c>
    </row>
    <row r="248" spans="1:105" ht="12" customHeight="1" x14ac:dyDescent="0.25">
      <c r="A248" s="109" t="s">
        <v>120</v>
      </c>
      <c r="B248" s="110">
        <v>6.1008108260691154</v>
      </c>
      <c r="C248" s="110">
        <v>5.4079338001193644</v>
      </c>
      <c r="D248" s="110">
        <v>5.7279861909328122</v>
      </c>
      <c r="E248" s="110">
        <v>5.443729339484257</v>
      </c>
      <c r="F248" s="110">
        <v>5.4728048820090596</v>
      </c>
      <c r="G248" s="110">
        <v>5.2969591706530128</v>
      </c>
      <c r="H248" s="110">
        <v>5.1848269714643056</v>
      </c>
      <c r="I248" s="110">
        <v>5.3743489948403349</v>
      </c>
      <c r="J248" s="110">
        <v>5.6539851902722704</v>
      </c>
      <c r="K248" s="110">
        <v>5.4043007211770737</v>
      </c>
      <c r="L248" s="110">
        <v>4.6588466209012145</v>
      </c>
      <c r="M248" s="110">
        <v>6.2385991826337381</v>
      </c>
      <c r="N248" s="110">
        <v>6.2175124604975158</v>
      </c>
      <c r="O248" s="110">
        <v>6.2817867705976909</v>
      </c>
      <c r="P248" s="110">
        <v>6.5717947150977531</v>
      </c>
      <c r="Q248" s="110">
        <v>4.5135312836736725</v>
      </c>
      <c r="R248" s="110">
        <v>4.5914808899416828</v>
      </c>
      <c r="S248" s="110">
        <v>4.0090846398894362</v>
      </c>
      <c r="T248" s="110">
        <v>4.6092333893578523</v>
      </c>
      <c r="U248" s="110">
        <v>4.9500589469092473</v>
      </c>
      <c r="V248" s="110">
        <v>2.8825858665911448</v>
      </c>
      <c r="W248" s="110">
        <v>2.4316520003849127</v>
      </c>
      <c r="DA248" s="60" t="s">
        <v>2820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112.76048473181177</v>
      </c>
      <c r="C250" s="118">
        <f t="shared" si="115"/>
        <v>121.58905376637811</v>
      </c>
      <c r="D250" s="118">
        <f t="shared" si="115"/>
        <v>118.46139296029848</v>
      </c>
      <c r="E250" s="118">
        <f t="shared" si="115"/>
        <v>124.027416052993</v>
      </c>
      <c r="F250" s="118">
        <f t="shared" si="115"/>
        <v>131.15416142130192</v>
      </c>
      <c r="G250" s="118">
        <f t="shared" si="115"/>
        <v>130.41899770941367</v>
      </c>
      <c r="H250" s="118">
        <f t="shared" si="115"/>
        <v>121.30889902735956</v>
      </c>
      <c r="I250" s="118">
        <f t="shared" si="115"/>
        <v>119.10522116625253</v>
      </c>
      <c r="J250" s="118">
        <f t="shared" si="115"/>
        <v>123.64854464758848</v>
      </c>
      <c r="K250" s="118">
        <f t="shared" si="115"/>
        <v>116.70218198273746</v>
      </c>
      <c r="L250" s="118">
        <f t="shared" si="115"/>
        <v>132.60848483543629</v>
      </c>
      <c r="M250" s="118">
        <f t="shared" si="115"/>
        <v>125.02400924788843</v>
      </c>
      <c r="N250" s="118">
        <f t="shared" si="115"/>
        <v>113.28898748866293</v>
      </c>
      <c r="O250" s="118">
        <f t="shared" si="115"/>
        <v>121.092923617545</v>
      </c>
      <c r="P250" s="118">
        <f t="shared" si="115"/>
        <v>110.44604790736093</v>
      </c>
      <c r="Q250" s="118">
        <f t="shared" si="115"/>
        <v>113.62198206142628</v>
      </c>
      <c r="R250" s="118">
        <f t="shared" ref="R250:V250" si="116">R251+R254+R256+R265</f>
        <v>113.17038883184424</v>
      </c>
      <c r="S250" s="118">
        <f t="shared" si="116"/>
        <v>119.69878247838544</v>
      </c>
      <c r="T250" s="118">
        <f t="shared" si="116"/>
        <v>106.12431342648946</v>
      </c>
      <c r="U250" s="118">
        <f t="shared" si="116"/>
        <v>104.05076180889721</v>
      </c>
      <c r="V250" s="118">
        <f t="shared" si="116"/>
        <v>104.89713074899845</v>
      </c>
      <c r="W250" s="118">
        <f t="shared" ref="W250" si="117">W251+W254+W256+W265</f>
        <v>99.869178707144869</v>
      </c>
      <c r="DA250" s="129" t="s">
        <v>2971</v>
      </c>
    </row>
    <row r="251" spans="1:105" ht="12" customHeight="1" x14ac:dyDescent="0.25">
      <c r="A251" s="121" t="s">
        <v>57</v>
      </c>
      <c r="B251" s="123">
        <f t="shared" ref="B251:Q251" si="118">SUM(B252:B253)</f>
        <v>99.61437910653305</v>
      </c>
      <c r="C251" s="123">
        <f t="shared" si="118"/>
        <v>108.26689695737758</v>
      </c>
      <c r="D251" s="123">
        <f t="shared" si="118"/>
        <v>105.24037818839766</v>
      </c>
      <c r="E251" s="123">
        <f t="shared" si="118"/>
        <v>110.21007436005118</v>
      </c>
      <c r="F251" s="123">
        <f t="shared" si="118"/>
        <v>118.11153124402949</v>
      </c>
      <c r="G251" s="123">
        <f t="shared" si="118"/>
        <v>117.33344448741711</v>
      </c>
      <c r="H251" s="123">
        <f t="shared" si="118"/>
        <v>108.13698459690497</v>
      </c>
      <c r="I251" s="123">
        <f t="shared" si="118"/>
        <v>106.47533252511631</v>
      </c>
      <c r="J251" s="123">
        <f t="shared" si="118"/>
        <v>110.50999159866453</v>
      </c>
      <c r="K251" s="123">
        <f t="shared" si="118"/>
        <v>104.65018018093591</v>
      </c>
      <c r="L251" s="123">
        <f t="shared" si="118"/>
        <v>118.66868666230036</v>
      </c>
      <c r="M251" s="123">
        <f t="shared" si="118"/>
        <v>110.19407910515658</v>
      </c>
      <c r="N251" s="123">
        <f t="shared" si="118"/>
        <v>99.187605679879354</v>
      </c>
      <c r="O251" s="123">
        <f t="shared" si="118"/>
        <v>105.7578118777144</v>
      </c>
      <c r="P251" s="123">
        <f t="shared" si="118"/>
        <v>94.293258753312486</v>
      </c>
      <c r="Q251" s="123">
        <f t="shared" si="118"/>
        <v>99.757180939570318</v>
      </c>
      <c r="R251" s="123">
        <f t="shared" ref="R251:V251" si="119">SUM(R252:R253)</f>
        <v>99.855509192158138</v>
      </c>
      <c r="S251" s="123">
        <f t="shared" si="119"/>
        <v>106.88109172863491</v>
      </c>
      <c r="T251" s="123">
        <f t="shared" si="119"/>
        <v>92.518010561405262</v>
      </c>
      <c r="U251" s="123">
        <f t="shared" si="119"/>
        <v>88.410115010960851</v>
      </c>
      <c r="V251" s="123">
        <f t="shared" si="119"/>
        <v>91.975310644505697</v>
      </c>
      <c r="W251" s="123">
        <f t="shared" ref="W251" si="120">SUM(W252:W253)</f>
        <v>86.929340221096382</v>
      </c>
      <c r="DA251" s="130" t="s">
        <v>2972</v>
      </c>
    </row>
    <row r="252" spans="1:105" ht="12" customHeight="1" x14ac:dyDescent="0.25">
      <c r="A252" s="97" t="s">
        <v>217</v>
      </c>
      <c r="B252" s="99">
        <v>97.184760103934678</v>
      </c>
      <c r="C252" s="99">
        <v>105.67905215490491</v>
      </c>
      <c r="D252" s="99">
        <v>102.77282948921462</v>
      </c>
      <c r="E252" s="99">
        <v>107.73612009619337</v>
      </c>
      <c r="F252" s="99">
        <v>115.42670255953793</v>
      </c>
      <c r="G252" s="99">
        <v>114.719349096223</v>
      </c>
      <c r="H252" s="99">
        <v>105.80938674114283</v>
      </c>
      <c r="I252" s="99">
        <v>104.1652230918565</v>
      </c>
      <c r="J252" s="99">
        <v>108.13428720551065</v>
      </c>
      <c r="K252" s="99">
        <v>102.44121601731963</v>
      </c>
      <c r="L252" s="99">
        <v>116.21271783570855</v>
      </c>
      <c r="M252" s="99">
        <v>107.92949461164734</v>
      </c>
      <c r="N252" s="99">
        <v>97.20422995496088</v>
      </c>
      <c r="O252" s="99">
        <v>103.64621770585831</v>
      </c>
      <c r="P252" s="99">
        <v>92.407327431827795</v>
      </c>
      <c r="Q252" s="99">
        <v>97.804694562240442</v>
      </c>
      <c r="R252" s="99">
        <v>97.912549211577144</v>
      </c>
      <c r="S252" s="99">
        <v>104.83406995528159</v>
      </c>
      <c r="T252" s="99">
        <v>90.73435557480785</v>
      </c>
      <c r="U252" s="99">
        <v>86.687532724120786</v>
      </c>
      <c r="V252" s="99">
        <v>90.218782402757924</v>
      </c>
      <c r="W252" s="99">
        <v>85.276773558363331</v>
      </c>
      <c r="DA252" s="63" t="s">
        <v>2973</v>
      </c>
    </row>
    <row r="253" spans="1:105" ht="12" customHeight="1" x14ac:dyDescent="0.25">
      <c r="A253" s="97" t="s">
        <v>53</v>
      </c>
      <c r="B253" s="99">
        <v>2.4296190025983666</v>
      </c>
      <c r="C253" s="99">
        <v>2.5878448024726697</v>
      </c>
      <c r="D253" s="99">
        <v>2.4675486991830402</v>
      </c>
      <c r="E253" s="99">
        <v>2.4739542638578054</v>
      </c>
      <c r="F253" s="99">
        <v>2.6848286844915683</v>
      </c>
      <c r="G253" s="99">
        <v>2.6140953911941121</v>
      </c>
      <c r="H253" s="99">
        <v>2.3275978557621344</v>
      </c>
      <c r="I253" s="99">
        <v>2.3101094332598144</v>
      </c>
      <c r="J253" s="99">
        <v>2.3757043931538853</v>
      </c>
      <c r="K253" s="99">
        <v>2.2089641636162773</v>
      </c>
      <c r="L253" s="99">
        <v>2.4559688265918163</v>
      </c>
      <c r="M253" s="99">
        <v>2.2645844935092332</v>
      </c>
      <c r="N253" s="99">
        <v>1.9833757249184765</v>
      </c>
      <c r="O253" s="99">
        <v>2.1115941718560935</v>
      </c>
      <c r="P253" s="99">
        <v>1.8859313214846964</v>
      </c>
      <c r="Q253" s="99">
        <v>1.9524863773298797</v>
      </c>
      <c r="R253" s="99">
        <v>1.942959980580989</v>
      </c>
      <c r="S253" s="99">
        <v>2.0470217733533262</v>
      </c>
      <c r="T253" s="99">
        <v>1.7836549865974161</v>
      </c>
      <c r="U253" s="99">
        <v>1.7225822868400686</v>
      </c>
      <c r="V253" s="99">
        <v>1.7565282417477777</v>
      </c>
      <c r="W253" s="99">
        <v>1.6525666627330557</v>
      </c>
      <c r="DA253" s="63" t="s">
        <v>2974</v>
      </c>
    </row>
    <row r="254" spans="1:105" ht="12" customHeight="1" x14ac:dyDescent="0.25">
      <c r="A254" s="121" t="s">
        <v>92</v>
      </c>
      <c r="B254" s="123">
        <f t="shared" ref="B254:W254" si="121">B255</f>
        <v>0.49968846080875418</v>
      </c>
      <c r="C254" s="123">
        <f t="shared" si="121"/>
        <v>0.53468648801312313</v>
      </c>
      <c r="D254" s="123">
        <f t="shared" si="121"/>
        <v>0.59166164895571938</v>
      </c>
      <c r="E254" s="123">
        <f t="shared" si="121"/>
        <v>1.4749465426536843</v>
      </c>
      <c r="F254" s="123">
        <f t="shared" si="121"/>
        <v>0.64813960174182639</v>
      </c>
      <c r="G254" s="123">
        <f t="shared" si="121"/>
        <v>0.85395391257806186</v>
      </c>
      <c r="H254" s="123">
        <f t="shared" si="121"/>
        <v>1.6448477076387844</v>
      </c>
      <c r="I254" s="123">
        <f t="shared" si="121"/>
        <v>0.94728338136355439</v>
      </c>
      <c r="J254" s="123">
        <f t="shared" si="121"/>
        <v>0.93927850484201436</v>
      </c>
      <c r="K254" s="123">
        <f t="shared" si="121"/>
        <v>1.0109987994639458</v>
      </c>
      <c r="L254" s="123">
        <f t="shared" si="121"/>
        <v>1.4102056933414246</v>
      </c>
      <c r="M254" s="123">
        <f t="shared" si="121"/>
        <v>1.6464331516580151</v>
      </c>
      <c r="N254" s="123">
        <f t="shared" si="121"/>
        <v>1.7366606211740447</v>
      </c>
      <c r="O254" s="123">
        <f t="shared" si="121"/>
        <v>1.9326174138260332</v>
      </c>
      <c r="P254" s="123">
        <f t="shared" si="121"/>
        <v>1.9910319914501622</v>
      </c>
      <c r="Q254" s="123">
        <f t="shared" si="121"/>
        <v>2.2605799343753987</v>
      </c>
      <c r="R254" s="123">
        <f t="shared" si="121"/>
        <v>2.2802165549282902</v>
      </c>
      <c r="S254" s="123">
        <f t="shared" si="121"/>
        <v>2.0224290946630958</v>
      </c>
      <c r="T254" s="123">
        <f t="shared" si="121"/>
        <v>2.5328933005043996</v>
      </c>
      <c r="U254" s="123">
        <f t="shared" si="121"/>
        <v>2.861327585857306</v>
      </c>
      <c r="V254" s="123">
        <f t="shared" si="121"/>
        <v>3.1330957346742641</v>
      </c>
      <c r="W254" s="123">
        <f t="shared" si="121"/>
        <v>3.2988075859308332</v>
      </c>
      <c r="DA254" s="130" t="s">
        <v>2975</v>
      </c>
    </row>
    <row r="255" spans="1:105" ht="12" customHeight="1" x14ac:dyDescent="0.25">
      <c r="A255" s="97" t="s">
        <v>53</v>
      </c>
      <c r="B255" s="99">
        <f>RES_hhdet_tess!B67</f>
        <v>0.49968846080875418</v>
      </c>
      <c r="C255" s="99">
        <f>RES_hhdet_tess!C67</f>
        <v>0.53468648801312313</v>
      </c>
      <c r="D255" s="99">
        <f>RES_hhdet_tess!D67</f>
        <v>0.59166164895571938</v>
      </c>
      <c r="E255" s="99">
        <f>RES_hhdet_tess!E67</f>
        <v>1.4749465426536843</v>
      </c>
      <c r="F255" s="99">
        <f>RES_hhdet_tess!F67</f>
        <v>0.64813960174182639</v>
      </c>
      <c r="G255" s="99">
        <f>RES_hhdet_tess!G67</f>
        <v>0.85395391257806186</v>
      </c>
      <c r="H255" s="99">
        <f>RES_hhdet_tess!H67</f>
        <v>1.6448477076387844</v>
      </c>
      <c r="I255" s="99">
        <f>RES_hhdet_tess!I67</f>
        <v>0.94728338136355439</v>
      </c>
      <c r="J255" s="99">
        <f>RES_hhdet_tess!J67</f>
        <v>0.93927850484201436</v>
      </c>
      <c r="K255" s="99">
        <f>RES_hhdet_tess!K67</f>
        <v>1.0109987994639458</v>
      </c>
      <c r="L255" s="99">
        <f>RES_hhdet_tess!L67</f>
        <v>1.4102056933414246</v>
      </c>
      <c r="M255" s="99">
        <f>RES_hhdet_tess!M67</f>
        <v>1.6464331516580151</v>
      </c>
      <c r="N255" s="99">
        <f>RES_hhdet_tess!N67</f>
        <v>1.7366606211740447</v>
      </c>
      <c r="O255" s="99">
        <f>RES_hhdet_tess!O67</f>
        <v>1.9326174138260332</v>
      </c>
      <c r="P255" s="99">
        <f>RES_hhdet_tess!P67</f>
        <v>1.9910319914501622</v>
      </c>
      <c r="Q255" s="99">
        <f>RES_hhdet_tess!Q67</f>
        <v>2.2605799343753987</v>
      </c>
      <c r="R255" s="99">
        <f>RES_hhdet_tess!R67</f>
        <v>2.2802165549282902</v>
      </c>
      <c r="S255" s="99">
        <f>RES_hhdet_tess!S67</f>
        <v>2.0224290946630958</v>
      </c>
      <c r="T255" s="99">
        <f>RES_hhdet_tess!T67</f>
        <v>2.5328933005043996</v>
      </c>
      <c r="U255" s="99">
        <f>RES_hhdet_tess!U67</f>
        <v>2.861327585857306</v>
      </c>
      <c r="V255" s="99">
        <f>RES_hhdet_tess!V67</f>
        <v>3.1330957346742641</v>
      </c>
      <c r="W255" s="99">
        <f>RES_hhdet_tess!W67</f>
        <v>3.2988075859308332</v>
      </c>
      <c r="DA255" s="63" t="s">
        <v>2976</v>
      </c>
    </row>
    <row r="256" spans="1:105" ht="12" customHeight="1" x14ac:dyDescent="0.25">
      <c r="A256" s="121" t="s">
        <v>55</v>
      </c>
      <c r="B256" s="123">
        <v>8.4120397834153433</v>
      </c>
      <c r="C256" s="123">
        <v>8.0898645994310296</v>
      </c>
      <c r="D256" s="123">
        <v>8.3423654944574164</v>
      </c>
      <c r="E256" s="123">
        <v>8.3175766596995047</v>
      </c>
      <c r="F256" s="123">
        <v>8.2483971987781182</v>
      </c>
      <c r="G256" s="123">
        <v>8.110562999168561</v>
      </c>
      <c r="H256" s="123">
        <v>7.504054662290768</v>
      </c>
      <c r="I256" s="123">
        <v>7.6722668934779863</v>
      </c>
      <c r="J256" s="123">
        <v>7.8965842809864073</v>
      </c>
      <c r="K256" s="123">
        <v>6.7237301098222666</v>
      </c>
      <c r="L256" s="123">
        <v>8.3814232479222284</v>
      </c>
      <c r="M256" s="123">
        <v>8.6383497108914273</v>
      </c>
      <c r="N256" s="123">
        <v>7.1934281661305386</v>
      </c>
      <c r="O256" s="123">
        <v>8.7039198546614447</v>
      </c>
      <c r="P256" s="123">
        <v>9.7422581397473653</v>
      </c>
      <c r="Q256" s="123">
        <v>7.7196788190840779</v>
      </c>
      <c r="R256" s="123">
        <v>7.432259759832724</v>
      </c>
      <c r="S256" s="123">
        <v>7.0565408274949117</v>
      </c>
      <c r="T256" s="123">
        <v>7.5406397209652605</v>
      </c>
      <c r="U256" s="123">
        <v>9.3672202554407562</v>
      </c>
      <c r="V256" s="123">
        <v>7.0035367147540288</v>
      </c>
      <c r="W256" s="123">
        <v>7.5208093084819474</v>
      </c>
      <c r="DA256" s="130" t="s">
        <v>2977</v>
      </c>
    </row>
    <row r="257" spans="1:105" ht="12" customHeight="1" x14ac:dyDescent="0.25">
      <c r="A257" s="97" t="s">
        <v>134</v>
      </c>
      <c r="B257" s="99">
        <v>8.2761611330061537</v>
      </c>
      <c r="C257" s="99">
        <v>8.0682579442324354</v>
      </c>
      <c r="D257" s="99">
        <v>8.348932977605017</v>
      </c>
      <c r="E257" s="99">
        <v>8.3381282531443759</v>
      </c>
      <c r="F257" s="99">
        <v>8.2340097461993214</v>
      </c>
      <c r="G257" s="99">
        <v>8.1270980859923636</v>
      </c>
      <c r="H257" s="99">
        <v>7.4959390898971483</v>
      </c>
      <c r="I257" s="99">
        <v>7.6728556010504549</v>
      </c>
      <c r="J257" s="99">
        <v>7.9023537932045249</v>
      </c>
      <c r="K257" s="99">
        <v>6.7165099152240275</v>
      </c>
      <c r="L257" s="99">
        <v>8.4241703820712583</v>
      </c>
      <c r="M257" s="99">
        <v>8.6563821453568917</v>
      </c>
      <c r="N257" s="99">
        <v>7.2000089367962854</v>
      </c>
      <c r="O257" s="99">
        <v>8.6980774881041789</v>
      </c>
      <c r="P257" s="99">
        <v>9.7159693539453045</v>
      </c>
      <c r="Q257" s="99">
        <v>7.7462454488196153</v>
      </c>
      <c r="R257" s="99">
        <v>7.4489219529336896</v>
      </c>
      <c r="S257" s="99">
        <v>7.0550209077512482</v>
      </c>
      <c r="T257" s="99">
        <v>7.5391339741409187</v>
      </c>
      <c r="U257" s="99">
        <v>9.4018154839287202</v>
      </c>
      <c r="V257" s="99">
        <v>6.9959647737764739</v>
      </c>
      <c r="W257" s="99">
        <v>7.5256163113452503</v>
      </c>
      <c r="DA257" s="63" t="s">
        <v>2978</v>
      </c>
    </row>
    <row r="258" spans="1:105" ht="12" customHeight="1" x14ac:dyDescent="0.25">
      <c r="A258" s="97" t="s">
        <v>133</v>
      </c>
      <c r="B258" s="99">
        <v>8.2761611330061555</v>
      </c>
      <c r="C258" s="99">
        <v>8.0663843381063511</v>
      </c>
      <c r="D258" s="99">
        <v>8.3460229705331361</v>
      </c>
      <c r="E258" s="99">
        <v>8.3349939886999742</v>
      </c>
      <c r="F258" s="99">
        <v>8.2305747345175977</v>
      </c>
      <c r="G258" s="99">
        <v>8.1230697807232257</v>
      </c>
      <c r="H258" s="99">
        <v>7.4920991316070609</v>
      </c>
      <c r="I258" s="99">
        <v>7.667809877862128</v>
      </c>
      <c r="J258" s="99">
        <v>7.8962583725847644</v>
      </c>
      <c r="K258" s="99">
        <v>6.7111990718992427</v>
      </c>
      <c r="L258" s="99">
        <v>8.4184614146484922</v>
      </c>
      <c r="M258" s="99">
        <v>8.6514304915187328</v>
      </c>
      <c r="N258" s="99">
        <v>7.1956329105590724</v>
      </c>
      <c r="O258" s="99">
        <v>8.6916324531045142</v>
      </c>
      <c r="P258" s="99">
        <v>9.7279182083895783</v>
      </c>
      <c r="Q258" s="99">
        <v>7.7397317213782211</v>
      </c>
      <c r="R258" s="99">
        <v>7.4432394351144895</v>
      </c>
      <c r="S258" s="99">
        <v>7.0526463455804453</v>
      </c>
      <c r="T258" s="99">
        <v>7.5389866557070615</v>
      </c>
      <c r="U258" s="99">
        <v>9.4053929593246242</v>
      </c>
      <c r="V258" s="99">
        <v>6.9844436665865333</v>
      </c>
      <c r="W258" s="99">
        <v>7.5133836301506758</v>
      </c>
      <c r="DA258" s="63" t="s">
        <v>2979</v>
      </c>
    </row>
    <row r="259" spans="1:105" ht="12" customHeight="1" x14ac:dyDescent="0.25">
      <c r="A259" s="100" t="s">
        <v>217</v>
      </c>
      <c r="B259" s="102">
        <v>4.2576000405815897</v>
      </c>
      <c r="C259" s="102">
        <v>4.0149281212982144</v>
      </c>
      <c r="D259" s="102">
        <v>4.1738723566808584</v>
      </c>
      <c r="E259" s="102">
        <v>4.1605724504392398</v>
      </c>
      <c r="F259" s="102">
        <v>4.1566391974790573</v>
      </c>
      <c r="G259" s="102">
        <v>4.1023146030178497</v>
      </c>
      <c r="H259" s="102">
        <v>3.6758425743432595</v>
      </c>
      <c r="I259" s="102">
        <v>3.8249234510912684</v>
      </c>
      <c r="J259" s="102">
        <v>3.9531615669469837</v>
      </c>
      <c r="K259" s="102">
        <v>3.1582794902885212</v>
      </c>
      <c r="L259" s="102">
        <v>4.2187763764132145</v>
      </c>
      <c r="M259" s="102">
        <v>4.3743036541432714</v>
      </c>
      <c r="N259" s="102">
        <v>3.3908431841872546</v>
      </c>
      <c r="O259" s="102">
        <v>4.7905397064300086</v>
      </c>
      <c r="P259" s="102">
        <v>5.725861681682523</v>
      </c>
      <c r="Q259" s="102">
        <v>3.6205154917236055</v>
      </c>
      <c r="R259" s="102">
        <v>3.4544855117641684</v>
      </c>
      <c r="S259" s="102">
        <v>3.174628098870488</v>
      </c>
      <c r="T259" s="102">
        <v>3.5550887821004205</v>
      </c>
      <c r="U259" s="102">
        <v>4.744097239126237</v>
      </c>
      <c r="V259" s="102">
        <v>3.4124101957843247</v>
      </c>
      <c r="W259" s="102">
        <v>3.7598817665600488</v>
      </c>
      <c r="DA259" s="131" t="s">
        <v>2980</v>
      </c>
    </row>
    <row r="260" spans="1:105" ht="12" customHeight="1" x14ac:dyDescent="0.25">
      <c r="A260" s="103" t="s">
        <v>52</v>
      </c>
      <c r="B260" s="105">
        <v>4.0185610924245658</v>
      </c>
      <c r="C260" s="105">
        <v>4.0514562168081358</v>
      </c>
      <c r="D260" s="105">
        <v>4.1721506138522777</v>
      </c>
      <c r="E260" s="105">
        <v>4.1744215382607326</v>
      </c>
      <c r="F260" s="105">
        <v>4.0739355370385413</v>
      </c>
      <c r="G260" s="105">
        <v>4.0207551777053752</v>
      </c>
      <c r="H260" s="105">
        <v>3.8162565572638014</v>
      </c>
      <c r="I260" s="105">
        <v>3.8428864267708587</v>
      </c>
      <c r="J260" s="105">
        <v>3.9430968056377784</v>
      </c>
      <c r="K260" s="105">
        <v>3.5529195816107215</v>
      </c>
      <c r="L260" s="105">
        <v>4.1996850382352759</v>
      </c>
      <c r="M260" s="105">
        <v>4.2771268373754605</v>
      </c>
      <c r="N260" s="105">
        <v>3.8047897263718187</v>
      </c>
      <c r="O260" s="105">
        <v>3.9010927466745082</v>
      </c>
      <c r="P260" s="105">
        <v>4.0020565267070571</v>
      </c>
      <c r="Q260" s="105">
        <v>4.119216229654616</v>
      </c>
      <c r="R260" s="105">
        <v>3.9887539233503224</v>
      </c>
      <c r="S260" s="105">
        <v>3.8780182467099573</v>
      </c>
      <c r="T260" s="105">
        <v>3.9838978736066419</v>
      </c>
      <c r="U260" s="105">
        <v>4.6612957201983871</v>
      </c>
      <c r="V260" s="105">
        <v>3.5720334708022099</v>
      </c>
      <c r="W260" s="105">
        <v>3.7535018635906283</v>
      </c>
      <c r="DA260" s="132" t="s">
        <v>2981</v>
      </c>
    </row>
    <row r="261" spans="1:105" ht="12" customHeight="1" x14ac:dyDescent="0.25">
      <c r="A261" s="106" t="s">
        <v>122</v>
      </c>
      <c r="B261" s="102">
        <v>8.8290748834524209</v>
      </c>
      <c r="C261" s="102">
        <v>8.1645335898682934</v>
      </c>
      <c r="D261" s="102">
        <v>8.3149213513771265</v>
      </c>
      <c r="E261" s="102">
        <v>8.2141341241465238</v>
      </c>
      <c r="F261" s="102">
        <v>8.3346808541565398</v>
      </c>
      <c r="G261" s="102">
        <v>7.9894138848306229</v>
      </c>
      <c r="H261" s="102">
        <v>7.6272765266901041</v>
      </c>
      <c r="I261" s="102">
        <v>7.6637922973872188</v>
      </c>
      <c r="J261" s="102">
        <v>7.7144333195468615</v>
      </c>
      <c r="K261" s="102">
        <v>7.0174186763756197</v>
      </c>
      <c r="L261" s="102">
        <v>6.6595562488790279</v>
      </c>
      <c r="M261" s="102">
        <v>7.918849393899813</v>
      </c>
      <c r="N261" s="102">
        <v>6.74655955416155</v>
      </c>
      <c r="O261" s="102">
        <v>9.246349638156163</v>
      </c>
      <c r="P261" s="102">
        <v>11.476755212319178</v>
      </c>
      <c r="Q261" s="102">
        <v>7.0146497723717616</v>
      </c>
      <c r="R261" s="102">
        <v>7.0519885531797062</v>
      </c>
      <c r="S261" s="102">
        <v>7.1739733494049052</v>
      </c>
      <c r="T261" s="102">
        <v>7.5899817694007465</v>
      </c>
      <c r="U261" s="102">
        <v>7.8427839944228586</v>
      </c>
      <c r="V261" s="102">
        <v>7.3460170471805739</v>
      </c>
      <c r="W261" s="102">
        <v>7.4157591546782147</v>
      </c>
      <c r="DA261" s="131" t="s">
        <v>2982</v>
      </c>
    </row>
    <row r="262" spans="1:105" ht="12" customHeight="1" x14ac:dyDescent="0.25">
      <c r="A262" s="107" t="s">
        <v>121</v>
      </c>
      <c r="B262" s="105">
        <v>8.8290748834524191</v>
      </c>
      <c r="C262" s="105">
        <v>8.1619230635925621</v>
      </c>
      <c r="D262" s="105">
        <v>8.3107777402611287</v>
      </c>
      <c r="E262" s="105">
        <v>8.209715072551317</v>
      </c>
      <c r="F262" s="105">
        <v>8.3302063494531566</v>
      </c>
      <c r="G262" s="105">
        <v>7.9854423065129367</v>
      </c>
      <c r="H262" s="105">
        <v>7.6288190000796909</v>
      </c>
      <c r="I262" s="105">
        <v>7.6669173486633575</v>
      </c>
      <c r="J262" s="105">
        <v>7.719849304533561</v>
      </c>
      <c r="K262" s="105">
        <v>7.0267383236604584</v>
      </c>
      <c r="L262" s="105">
        <v>6.6591316400206004</v>
      </c>
      <c r="M262" s="105">
        <v>7.9010230568822797</v>
      </c>
      <c r="N262" s="105">
        <v>6.7454939980362632</v>
      </c>
      <c r="O262" s="105">
        <v>9.2410841256311418</v>
      </c>
      <c r="P262" s="105">
        <v>11.484337590110993</v>
      </c>
      <c r="Q262" s="105">
        <v>6.9276196412838811</v>
      </c>
      <c r="R262" s="105">
        <v>6.9684095831862276</v>
      </c>
      <c r="S262" s="105">
        <v>7.1071311973239464</v>
      </c>
      <c r="T262" s="105">
        <v>7.6003160863805697</v>
      </c>
      <c r="U262" s="105">
        <v>7.887069279316556</v>
      </c>
      <c r="V262" s="105">
        <v>7.3625688899716319</v>
      </c>
      <c r="W262" s="105">
        <v>7.4451389442764304</v>
      </c>
      <c r="DA262" s="132" t="s">
        <v>2983</v>
      </c>
    </row>
    <row r="263" spans="1:105" ht="12" customHeight="1" x14ac:dyDescent="0.25">
      <c r="A263" s="108" t="s">
        <v>53</v>
      </c>
      <c r="B263" s="99">
        <v>4.5421966712170212</v>
      </c>
      <c r="C263" s="99">
        <v>4.0630162796306326</v>
      </c>
      <c r="D263" s="99">
        <v>4.1559624993206103</v>
      </c>
      <c r="E263" s="99">
        <v>4.0954268578201001</v>
      </c>
      <c r="F263" s="99">
        <v>4.2106648995112899</v>
      </c>
      <c r="G263" s="99">
        <v>4.0267035633650963</v>
      </c>
      <c r="H263" s="99">
        <v>3.7513193136862171</v>
      </c>
      <c r="I263" s="99">
        <v>3.82429408711001</v>
      </c>
      <c r="J263" s="99">
        <v>3.8419213822063667</v>
      </c>
      <c r="K263" s="99">
        <v>3.2879532331872245</v>
      </c>
      <c r="L263" s="99">
        <v>3.0239240528846367</v>
      </c>
      <c r="M263" s="99">
        <v>3.8599222791799566</v>
      </c>
      <c r="N263" s="99">
        <v>3.0765604866591403</v>
      </c>
      <c r="O263" s="99">
        <v>4.9763705252392558</v>
      </c>
      <c r="P263" s="99">
        <v>6.7002718526435352</v>
      </c>
      <c r="Q263" s="99">
        <v>2.923951501533169</v>
      </c>
      <c r="R263" s="99">
        <v>2.8924237083052775</v>
      </c>
      <c r="S263" s="99">
        <v>2.9561738599301233</v>
      </c>
      <c r="T263" s="99">
        <v>3.6149166162229771</v>
      </c>
      <c r="U263" s="99">
        <v>3.699173348507776</v>
      </c>
      <c r="V263" s="99">
        <v>3.5076328465801887</v>
      </c>
      <c r="W263" s="99">
        <v>3.7152919740474304</v>
      </c>
      <c r="DA263" s="63" t="s">
        <v>2984</v>
      </c>
    </row>
    <row r="264" spans="1:105" ht="12" customHeight="1" x14ac:dyDescent="0.25">
      <c r="A264" s="108" t="s">
        <v>52</v>
      </c>
      <c r="B264" s="99">
        <v>4.2868782122353988</v>
      </c>
      <c r="C264" s="99">
        <v>4.0989067839619278</v>
      </c>
      <c r="D264" s="99">
        <v>4.1548152409405192</v>
      </c>
      <c r="E264" s="99">
        <v>4.114288214731217</v>
      </c>
      <c r="F264" s="99">
        <v>4.1195414499418668</v>
      </c>
      <c r="G264" s="99">
        <v>3.9587387431478387</v>
      </c>
      <c r="H264" s="99">
        <v>3.8774996863934748</v>
      </c>
      <c r="I264" s="99">
        <v>3.842623261553348</v>
      </c>
      <c r="J264" s="99">
        <v>3.8779279223271943</v>
      </c>
      <c r="K264" s="99">
        <v>3.7387850904732338</v>
      </c>
      <c r="L264" s="99">
        <v>3.6352075871359641</v>
      </c>
      <c r="M264" s="99">
        <v>4.0411007777023213</v>
      </c>
      <c r="N264" s="99">
        <v>3.668933511377122</v>
      </c>
      <c r="O264" s="99">
        <v>4.264713600391886</v>
      </c>
      <c r="P264" s="99">
        <v>4.7840657374674578</v>
      </c>
      <c r="Q264" s="99">
        <v>4.0036681397507117</v>
      </c>
      <c r="R264" s="99">
        <v>4.075985874880951</v>
      </c>
      <c r="S264" s="99">
        <v>4.1509573373938222</v>
      </c>
      <c r="T264" s="99">
        <v>3.9853994701575921</v>
      </c>
      <c r="U264" s="99">
        <v>4.1878959308087822</v>
      </c>
      <c r="V264" s="99">
        <v>3.8549360433914437</v>
      </c>
      <c r="W264" s="99">
        <v>3.7298469702289996</v>
      </c>
      <c r="DA264" s="63" t="s">
        <v>2985</v>
      </c>
    </row>
    <row r="265" spans="1:105" ht="12" customHeight="1" x14ac:dyDescent="0.25">
      <c r="A265" s="121" t="s">
        <v>54</v>
      </c>
      <c r="B265" s="123">
        <v>4.2343773810546281</v>
      </c>
      <c r="C265" s="123">
        <v>4.6976057215563793</v>
      </c>
      <c r="D265" s="123">
        <v>4.2869876284876938</v>
      </c>
      <c r="E265" s="123">
        <v>4.024818490588645</v>
      </c>
      <c r="F265" s="123">
        <v>4.1460933767524875</v>
      </c>
      <c r="G265" s="123">
        <v>4.1210363102499414</v>
      </c>
      <c r="H265" s="123">
        <v>4.0230120605250352</v>
      </c>
      <c r="I265" s="123">
        <v>4.0103383662946896</v>
      </c>
      <c r="J265" s="123">
        <v>4.3026902630955366</v>
      </c>
      <c r="K265" s="123">
        <v>4.3172728925153301</v>
      </c>
      <c r="L265" s="123">
        <v>4.1481692318722558</v>
      </c>
      <c r="M265" s="123">
        <v>4.5451472801824115</v>
      </c>
      <c r="N265" s="123">
        <v>5.1712930214789843</v>
      </c>
      <c r="O265" s="123">
        <v>4.698574471343103</v>
      </c>
      <c r="P265" s="123">
        <v>4.4194990228509292</v>
      </c>
      <c r="Q265" s="123">
        <v>3.8845423683964833</v>
      </c>
      <c r="R265" s="123">
        <v>3.6024033249250986</v>
      </c>
      <c r="S265" s="123">
        <v>3.7387208275925188</v>
      </c>
      <c r="T265" s="123">
        <v>3.5327698436145463</v>
      </c>
      <c r="U265" s="123">
        <v>3.4120989566382871</v>
      </c>
      <c r="V265" s="123">
        <v>2.7851876550644485</v>
      </c>
      <c r="W265" s="123">
        <v>2.1202215916357066</v>
      </c>
      <c r="DA265" s="130" t="s">
        <v>2986</v>
      </c>
    </row>
    <row r="266" spans="1:105" ht="12" customHeight="1" x14ac:dyDescent="0.25">
      <c r="A266" s="97" t="s">
        <v>175</v>
      </c>
      <c r="B266" s="99">
        <v>3.9201631939594543</v>
      </c>
      <c r="C266" s="99">
        <v>5.0928017405834192</v>
      </c>
      <c r="D266" s="99">
        <v>4.2135072616618929</v>
      </c>
      <c r="E266" s="99">
        <v>3.8883479425270902</v>
      </c>
      <c r="F266" s="99">
        <v>4.0741384048701956</v>
      </c>
      <c r="G266" s="99">
        <v>4.1429879716407196</v>
      </c>
      <c r="H266" s="99">
        <v>4.0206876201781032</v>
      </c>
      <c r="I266" s="99">
        <v>3.8751418966852351</v>
      </c>
      <c r="J266" s="99">
        <v>4.2355246175550461</v>
      </c>
      <c r="K266" s="99">
        <v>4.3808185143273768</v>
      </c>
      <c r="L266" s="99">
        <v>4.4384833722892996</v>
      </c>
      <c r="M266" s="99">
        <v>4.3179221293893182</v>
      </c>
      <c r="N266" s="99">
        <v>5.3611709702525392</v>
      </c>
      <c r="O266" s="99">
        <v>4.5067379696738898</v>
      </c>
      <c r="P266" s="99">
        <v>3.8645207358125555</v>
      </c>
      <c r="Q266" s="99">
        <v>4.0223783941894657</v>
      </c>
      <c r="R266" s="99">
        <v>3.5798940307932199</v>
      </c>
      <c r="S266" s="99">
        <v>3.9138471655899045</v>
      </c>
      <c r="T266" s="99">
        <v>3.4471162994608706</v>
      </c>
      <c r="U266" s="99">
        <v>3.1950219572894447</v>
      </c>
      <c r="V266" s="99">
        <v>2.839892035859013</v>
      </c>
      <c r="W266" s="99">
        <v>2.1203732035622185</v>
      </c>
      <c r="DA266" s="63" t="s">
        <v>2987</v>
      </c>
    </row>
    <row r="267" spans="1:105" ht="12" customHeight="1" x14ac:dyDescent="0.25">
      <c r="A267" s="109" t="s">
        <v>120</v>
      </c>
      <c r="B267" s="110">
        <v>4.6303849143413842</v>
      </c>
      <c r="C267" s="110">
        <v>4.1127479896453574</v>
      </c>
      <c r="D267" s="110">
        <v>4.380229177472426</v>
      </c>
      <c r="E267" s="110">
        <v>4.1811739688068732</v>
      </c>
      <c r="F267" s="110">
        <v>4.2202481169471096</v>
      </c>
      <c r="G267" s="110">
        <v>4.0986815333783602</v>
      </c>
      <c r="H267" s="110">
        <v>4.0255594438185742</v>
      </c>
      <c r="I267" s="110">
        <v>4.1799778533149672</v>
      </c>
      <c r="J267" s="110">
        <v>4.401693374672071</v>
      </c>
      <c r="K267" s="110">
        <v>4.2171981009898634</v>
      </c>
      <c r="L267" s="110">
        <v>3.6461358596324884</v>
      </c>
      <c r="M267" s="110">
        <v>4.9001182583772582</v>
      </c>
      <c r="N267" s="110">
        <v>4.9013020709348041</v>
      </c>
      <c r="O267" s="110">
        <v>4.965511000191146</v>
      </c>
      <c r="P267" s="110">
        <v>5.211575102581568</v>
      </c>
      <c r="Q267" s="110">
        <v>3.5913427778810916</v>
      </c>
      <c r="R267" s="110">
        <v>3.6605405484237319</v>
      </c>
      <c r="S267" s="110">
        <v>3.2211399198081829</v>
      </c>
      <c r="T267" s="110">
        <v>3.7756407824723444</v>
      </c>
      <c r="U267" s="110">
        <v>4.1173448346939718</v>
      </c>
      <c r="V267" s="110">
        <v>2.4526780940293493</v>
      </c>
      <c r="W267" s="110">
        <v>2.1172628892133658</v>
      </c>
      <c r="DA267" s="60" t="s">
        <v>2988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40.350186141659279</v>
      </c>
      <c r="C269" s="118">
        <f t="shared" si="122"/>
        <v>43.175324388857021</v>
      </c>
      <c r="D269" s="118">
        <f t="shared" si="122"/>
        <v>41.17325812488285</v>
      </c>
      <c r="E269" s="118">
        <f t="shared" si="122"/>
        <v>42.178887551763985</v>
      </c>
      <c r="F269" s="118">
        <f t="shared" si="122"/>
        <v>44.21540027791152</v>
      </c>
      <c r="G269" s="118">
        <f t="shared" si="122"/>
        <v>43.269457442209905</v>
      </c>
      <c r="H269" s="118">
        <f t="shared" si="122"/>
        <v>39.445482473678318</v>
      </c>
      <c r="I269" s="118">
        <f t="shared" si="122"/>
        <v>38.270178001290539</v>
      </c>
      <c r="J269" s="118">
        <f t="shared" si="122"/>
        <v>38.993485761188083</v>
      </c>
      <c r="K269" s="118">
        <f t="shared" si="122"/>
        <v>35.967953432283544</v>
      </c>
      <c r="L269" s="118">
        <f t="shared" si="122"/>
        <v>40.069634336977082</v>
      </c>
      <c r="M269" s="118">
        <f t="shared" si="122"/>
        <v>36.693433059305391</v>
      </c>
      <c r="N269" s="118">
        <f t="shared" si="122"/>
        <v>32.331927646971529</v>
      </c>
      <c r="O269" s="118">
        <f t="shared" si="122"/>
        <v>33.877420016246376</v>
      </c>
      <c r="P269" s="118">
        <f t="shared" si="122"/>
        <v>30.381895620296898</v>
      </c>
      <c r="Q269" s="118">
        <f t="shared" si="122"/>
        <v>30.988860097037882</v>
      </c>
      <c r="R269" s="118">
        <f t="shared" ref="R269:V269" si="123">R270+R273+R275+R284</f>
        <v>30.322489324412398</v>
      </c>
      <c r="S269" s="118">
        <f t="shared" si="123"/>
        <v>31.646296938465117</v>
      </c>
      <c r="T269" s="118">
        <f t="shared" si="123"/>
        <v>27.310392731766896</v>
      </c>
      <c r="U269" s="118">
        <f t="shared" si="123"/>
        <v>26.260592005261216</v>
      </c>
      <c r="V269" s="118">
        <f t="shared" si="123"/>
        <v>26.250416158358476</v>
      </c>
      <c r="W269" s="118">
        <f t="shared" ref="W269" si="124">W270+W273+W275+W284</f>
        <v>24.698895152550541</v>
      </c>
      <c r="DA269" s="129" t="s">
        <v>3139</v>
      </c>
    </row>
    <row r="270" spans="1:105" ht="12" customHeight="1" x14ac:dyDescent="0.25">
      <c r="A270" s="121" t="s">
        <v>57</v>
      </c>
      <c r="B270" s="123">
        <f t="shared" ref="B270:Q270" si="125">SUM(B271:B272)</f>
        <v>37.373196599663828</v>
      </c>
      <c r="C270" s="123">
        <f t="shared" si="125"/>
        <v>39.944912247152637</v>
      </c>
      <c r="D270" s="123">
        <f t="shared" si="125"/>
        <v>38.037043277819038</v>
      </c>
      <c r="E270" s="123">
        <f t="shared" si="125"/>
        <v>39.098825173707901</v>
      </c>
      <c r="F270" s="123">
        <f t="shared" si="125"/>
        <v>41.1416601227386</v>
      </c>
      <c r="G270" s="123">
        <f t="shared" si="125"/>
        <v>40.189534318125723</v>
      </c>
      <c r="H270" s="123">
        <f t="shared" si="125"/>
        <v>36.447688393893912</v>
      </c>
      <c r="I270" s="123">
        <f t="shared" si="125"/>
        <v>35.207739475795442</v>
      </c>
      <c r="J270" s="123">
        <f t="shared" si="125"/>
        <v>35.752223891095156</v>
      </c>
      <c r="K270" s="123">
        <f t="shared" si="125"/>
        <v>33.09135770111682</v>
      </c>
      <c r="L270" s="123">
        <f t="shared" si="125"/>
        <v>36.704802366443531</v>
      </c>
      <c r="M270" s="123">
        <f t="shared" si="125"/>
        <v>33.359615894285568</v>
      </c>
      <c r="N270" s="123">
        <f t="shared" si="125"/>
        <v>29.299546702484534</v>
      </c>
      <c r="O270" s="123">
        <f t="shared" si="125"/>
        <v>30.599548522611506</v>
      </c>
      <c r="P270" s="123">
        <f t="shared" si="125"/>
        <v>26.950237585883354</v>
      </c>
      <c r="Q270" s="123">
        <f t="shared" si="125"/>
        <v>28.102579945183749</v>
      </c>
      <c r="R270" s="123">
        <f t="shared" ref="R270:V270" si="126">SUM(R271:R272)</f>
        <v>27.627186037928617</v>
      </c>
      <c r="S270" s="123">
        <f t="shared" si="126"/>
        <v>28.990689685854814</v>
      </c>
      <c r="T270" s="123">
        <f t="shared" si="126"/>
        <v>24.680592889335554</v>
      </c>
      <c r="U270" s="123">
        <f t="shared" si="126"/>
        <v>23.24172448310485</v>
      </c>
      <c r="V270" s="123">
        <f t="shared" si="126"/>
        <v>23.877621474628107</v>
      </c>
      <c r="W270" s="123">
        <f t="shared" ref="W270" si="127">SUM(W271:W272)</f>
        <v>22.365090005807076</v>
      </c>
      <c r="DA270" s="130" t="s">
        <v>3140</v>
      </c>
    </row>
    <row r="271" spans="1:105" ht="12" customHeight="1" x14ac:dyDescent="0.25">
      <c r="A271" s="97" t="s">
        <v>217</v>
      </c>
      <c r="B271" s="99">
        <v>37.373196599663828</v>
      </c>
      <c r="C271" s="99">
        <v>39.944912247152637</v>
      </c>
      <c r="D271" s="99">
        <v>38.037043277819038</v>
      </c>
      <c r="E271" s="99">
        <v>39.098825173707901</v>
      </c>
      <c r="F271" s="99">
        <v>41.1416601227386</v>
      </c>
      <c r="G271" s="99">
        <v>40.189534318125723</v>
      </c>
      <c r="H271" s="99">
        <v>36.447688393893912</v>
      </c>
      <c r="I271" s="99">
        <v>35.207739475795442</v>
      </c>
      <c r="J271" s="99">
        <v>35.752223891095156</v>
      </c>
      <c r="K271" s="99">
        <v>33.09135770111682</v>
      </c>
      <c r="L271" s="99">
        <v>36.704802366443531</v>
      </c>
      <c r="M271" s="99">
        <v>33.359615894285568</v>
      </c>
      <c r="N271" s="99">
        <v>29.299546702484534</v>
      </c>
      <c r="O271" s="99">
        <v>30.599548522611506</v>
      </c>
      <c r="P271" s="99">
        <v>26.950237585883354</v>
      </c>
      <c r="Q271" s="99">
        <v>28.102579945183749</v>
      </c>
      <c r="R271" s="99">
        <v>27.627186037928617</v>
      </c>
      <c r="S271" s="99">
        <v>28.990689685854814</v>
      </c>
      <c r="T271" s="99">
        <v>24.680592889335554</v>
      </c>
      <c r="U271" s="99">
        <v>23.24172448310485</v>
      </c>
      <c r="V271" s="99">
        <v>23.877621474628107</v>
      </c>
      <c r="W271" s="99">
        <v>22.365090005807076</v>
      </c>
      <c r="DA271" s="63" t="s">
        <v>3141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3142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3143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3144</v>
      </c>
    </row>
    <row r="275" spans="1:105" ht="12" customHeight="1" x14ac:dyDescent="0.25">
      <c r="A275" s="121" t="s">
        <v>55</v>
      </c>
      <c r="B275" s="123">
        <v>2.2567490649853972</v>
      </c>
      <c r="C275" s="123">
        <v>2.2314847062332057</v>
      </c>
      <c r="D275" s="123">
        <v>2.362849437608622</v>
      </c>
      <c r="E275" s="123">
        <v>2.399786592733129</v>
      </c>
      <c r="F275" s="123">
        <v>2.3973290956139648</v>
      </c>
      <c r="G275" s="123">
        <v>2.3973968254656066</v>
      </c>
      <c r="H275" s="123">
        <v>2.3127095917975553</v>
      </c>
      <c r="I275" s="123">
        <v>2.3603938946179595</v>
      </c>
      <c r="J275" s="123">
        <v>2.4201009278638561</v>
      </c>
      <c r="K275" s="123">
        <v>2.0051159037755797</v>
      </c>
      <c r="L275" s="123">
        <v>2.4504997681588545</v>
      </c>
      <c r="M275" s="123">
        <v>2.4780863837472604</v>
      </c>
      <c r="N275" s="123">
        <v>2.0095651512723851</v>
      </c>
      <c r="O275" s="123">
        <v>2.425965421253589</v>
      </c>
      <c r="P275" s="123">
        <v>2.6935407822267172</v>
      </c>
      <c r="Q275" s="123">
        <v>1.9976616326749899</v>
      </c>
      <c r="R275" s="123">
        <v>1.8574952472306197</v>
      </c>
      <c r="S275" s="123">
        <v>1.7069484692351864</v>
      </c>
      <c r="T275" s="123">
        <v>1.8037796745977204</v>
      </c>
      <c r="U275" s="123">
        <v>2.227988457901851</v>
      </c>
      <c r="V275" s="123">
        <v>1.5850308799615969</v>
      </c>
      <c r="W275" s="123">
        <v>1.6835303457205908</v>
      </c>
      <c r="DA275" s="130" t="s">
        <v>3145</v>
      </c>
    </row>
    <row r="276" spans="1:105" ht="12" customHeight="1" x14ac:dyDescent="0.25">
      <c r="A276" s="97" t="s">
        <v>134</v>
      </c>
      <c r="B276" s="99">
        <v>2.9921004060774679</v>
      </c>
      <c r="C276" s="99">
        <v>2.8797381139085791</v>
      </c>
      <c r="D276" s="99">
        <v>2.9334531528460634</v>
      </c>
      <c r="E276" s="99">
        <v>2.8893688791383401</v>
      </c>
      <c r="F276" s="99">
        <v>2.8187687853870433</v>
      </c>
      <c r="G276" s="99">
        <v>2.7500246143058713</v>
      </c>
      <c r="H276" s="99">
        <v>2.5017326685502508</v>
      </c>
      <c r="I276" s="99">
        <v>2.5279898773843859</v>
      </c>
      <c r="J276" s="99">
        <v>2.5659050841125457</v>
      </c>
      <c r="K276" s="99">
        <v>2.1510860716099818</v>
      </c>
      <c r="L276" s="99">
        <v>2.6635227813398901</v>
      </c>
      <c r="M276" s="99">
        <v>2.6962790292630197</v>
      </c>
      <c r="N276" s="99">
        <v>2.2024258978881455</v>
      </c>
      <c r="O276" s="99">
        <v>2.6174839014674336</v>
      </c>
      <c r="P276" s="99">
        <v>2.8717472800353883</v>
      </c>
      <c r="Q276" s="99">
        <v>2.2645035763395911</v>
      </c>
      <c r="R276" s="99">
        <v>2.1266610229748868</v>
      </c>
      <c r="S276" s="99">
        <v>1.9574741036107279</v>
      </c>
      <c r="T276" s="99">
        <v>2.038748015268069</v>
      </c>
      <c r="U276" s="99">
        <v>2.4865805639087224</v>
      </c>
      <c r="V276" s="99">
        <v>1.823991518223778</v>
      </c>
      <c r="W276" s="99">
        <v>1.9362488746675828</v>
      </c>
      <c r="DA276" s="63" t="s">
        <v>3146</v>
      </c>
    </row>
    <row r="277" spans="1:105" ht="12" customHeight="1" x14ac:dyDescent="0.25">
      <c r="A277" s="97" t="s">
        <v>133</v>
      </c>
      <c r="B277" s="99">
        <v>1.5392603654772443</v>
      </c>
      <c r="C277" s="99">
        <v>1.3161398435528375</v>
      </c>
      <c r="D277" s="99">
        <v>1.3554632039131091</v>
      </c>
      <c r="E277" s="99">
        <v>1.3425813522439489</v>
      </c>
      <c r="F277" s="99">
        <v>1.3334720490842322</v>
      </c>
      <c r="G277" s="99">
        <v>1.3054909620803699</v>
      </c>
      <c r="H277" s="99">
        <v>1.1604863761320929</v>
      </c>
      <c r="I277" s="99">
        <v>1.1950877761686729</v>
      </c>
      <c r="J277" s="99">
        <v>1.2230588433699556</v>
      </c>
      <c r="K277" s="99">
        <v>0.96575644321033349</v>
      </c>
      <c r="L277" s="99">
        <v>1.2758759995137534</v>
      </c>
      <c r="M277" s="99">
        <v>1.3180190072844586</v>
      </c>
      <c r="N277" s="99">
        <v>1.0061048031981117</v>
      </c>
      <c r="O277" s="99">
        <v>1.4200131285939486</v>
      </c>
      <c r="P277" s="99">
        <v>1.6959933184194322</v>
      </c>
      <c r="Q277" s="99">
        <v>1.0240907394624721</v>
      </c>
      <c r="R277" s="99">
        <v>0.95599552976214697</v>
      </c>
      <c r="S277" s="99">
        <v>0.8625900058831778</v>
      </c>
      <c r="T277" s="99">
        <v>0.95425908840778506</v>
      </c>
      <c r="U277" s="99">
        <v>1.2591709721938802</v>
      </c>
      <c r="V277" s="99">
        <v>0.87396294520713269</v>
      </c>
      <c r="W277" s="99">
        <v>0.95298156731703898</v>
      </c>
      <c r="DA277" s="63" t="s">
        <v>3147</v>
      </c>
    </row>
    <row r="278" spans="1:105" ht="12" customHeight="1" x14ac:dyDescent="0.25">
      <c r="A278" s="100" t="s">
        <v>217</v>
      </c>
      <c r="B278" s="102">
        <v>1.5392603654772443</v>
      </c>
      <c r="C278" s="102">
        <v>1.3161398435528375</v>
      </c>
      <c r="D278" s="102">
        <v>1.3554632039131091</v>
      </c>
      <c r="E278" s="102">
        <v>1.3425813522439489</v>
      </c>
      <c r="F278" s="102">
        <v>1.3334720490842322</v>
      </c>
      <c r="G278" s="102">
        <v>1.3054909620803699</v>
      </c>
      <c r="H278" s="102">
        <v>1.1604863761320929</v>
      </c>
      <c r="I278" s="102">
        <v>1.1950877761686729</v>
      </c>
      <c r="J278" s="102">
        <v>1.2230588433699556</v>
      </c>
      <c r="K278" s="102">
        <v>0.96575644321033349</v>
      </c>
      <c r="L278" s="102">
        <v>1.2758759995137534</v>
      </c>
      <c r="M278" s="102">
        <v>1.3180190072844586</v>
      </c>
      <c r="N278" s="102">
        <v>1.0061048031981117</v>
      </c>
      <c r="O278" s="102">
        <v>1.4200131285939486</v>
      </c>
      <c r="P278" s="102">
        <v>1.6959933184194322</v>
      </c>
      <c r="Q278" s="102">
        <v>1.0240907394624721</v>
      </c>
      <c r="R278" s="102">
        <v>0.95599552976214697</v>
      </c>
      <c r="S278" s="102">
        <v>0.8625900058831778</v>
      </c>
      <c r="T278" s="102">
        <v>0.95425908840778506</v>
      </c>
      <c r="U278" s="102">
        <v>1.2591709721938802</v>
      </c>
      <c r="V278" s="102">
        <v>0.87396294520713269</v>
      </c>
      <c r="W278" s="102">
        <v>0.95298156731703898</v>
      </c>
      <c r="DA278" s="131" t="s">
        <v>3148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3149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3150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3151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3152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3153</v>
      </c>
    </row>
    <row r="284" spans="1:105" ht="12" customHeight="1" x14ac:dyDescent="0.25">
      <c r="A284" s="121" t="s">
        <v>54</v>
      </c>
      <c r="B284" s="123">
        <v>0.72024047701005256</v>
      </c>
      <c r="C284" s="123">
        <v>0.99892743547118312</v>
      </c>
      <c r="D284" s="123">
        <v>0.77336540945518606</v>
      </c>
      <c r="E284" s="123">
        <v>0.68027578532295463</v>
      </c>
      <c r="F284" s="123">
        <v>0.67641105955895697</v>
      </c>
      <c r="G284" s="123">
        <v>0.68252629861857461</v>
      </c>
      <c r="H284" s="123">
        <v>0.68508448798685095</v>
      </c>
      <c r="I284" s="123">
        <v>0.70204463087714231</v>
      </c>
      <c r="J284" s="123">
        <v>0.82116094222906844</v>
      </c>
      <c r="K284" s="123">
        <v>0.8714798273911385</v>
      </c>
      <c r="L284" s="123">
        <v>0.91433220237469159</v>
      </c>
      <c r="M284" s="123">
        <v>0.85573078127256164</v>
      </c>
      <c r="N284" s="123">
        <v>1.0228157932146096</v>
      </c>
      <c r="O284" s="123">
        <v>0.85190607238128535</v>
      </c>
      <c r="P284" s="123">
        <v>0.73811725218682922</v>
      </c>
      <c r="Q284" s="123">
        <v>0.88861851917914247</v>
      </c>
      <c r="R284" s="123">
        <v>0.83780803925316272</v>
      </c>
      <c r="S284" s="123">
        <v>0.94865878337511456</v>
      </c>
      <c r="T284" s="123">
        <v>0.82602016783362153</v>
      </c>
      <c r="U284" s="123">
        <v>0.79087906425451449</v>
      </c>
      <c r="V284" s="123">
        <v>0.78776380376877064</v>
      </c>
      <c r="W284" s="123">
        <v>0.65027480102287594</v>
      </c>
      <c r="DA284" s="130" t="s">
        <v>3154</v>
      </c>
    </row>
    <row r="285" spans="1:105" ht="12" customHeight="1" x14ac:dyDescent="0.25">
      <c r="A285" s="97" t="s">
        <v>175</v>
      </c>
      <c r="B285" s="99">
        <v>1.2917189388424397</v>
      </c>
      <c r="C285" s="99">
        <v>1.6739157689675797</v>
      </c>
      <c r="D285" s="99">
        <v>1.382827334915683</v>
      </c>
      <c r="E285" s="99">
        <v>1.2740356606658123</v>
      </c>
      <c r="F285" s="99">
        <v>1.3327566774344428</v>
      </c>
      <c r="G285" s="99">
        <v>1.3527448511742244</v>
      </c>
      <c r="H285" s="99">
        <v>1.3102114678848567</v>
      </c>
      <c r="I285" s="99">
        <v>1.2615485368958892</v>
      </c>
      <c r="J285" s="99">
        <v>1.3782525719685663</v>
      </c>
      <c r="K285" s="99">
        <v>1.424853226266841</v>
      </c>
      <c r="L285" s="99">
        <v>1.4430690992940804</v>
      </c>
      <c r="M285" s="99">
        <v>1.4035038888143769</v>
      </c>
      <c r="N285" s="99">
        <v>1.742136808964742</v>
      </c>
      <c r="O285" s="99">
        <v>1.4641365579639338</v>
      </c>
      <c r="P285" s="99">
        <v>1.2552885930906277</v>
      </c>
      <c r="Q285" s="99">
        <v>1.3063668690809775</v>
      </c>
      <c r="R285" s="99">
        <v>1.1621865775926286</v>
      </c>
      <c r="S285" s="99">
        <v>1.2696426841390205</v>
      </c>
      <c r="T285" s="99">
        <v>1.1173335511890072</v>
      </c>
      <c r="U285" s="99">
        <v>1.0343142397843665</v>
      </c>
      <c r="V285" s="99">
        <v>0.91736648636048279</v>
      </c>
      <c r="W285" s="99">
        <v>0.68359664326041247</v>
      </c>
      <c r="DA285" s="63" t="s">
        <v>3155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3156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6.162251570035048</v>
      </c>
      <c r="D290" s="117">
        <f t="shared" si="129"/>
        <v>7.2354993582461349</v>
      </c>
      <c r="E290" s="117">
        <f t="shared" si="129"/>
        <v>6.829610041822999</v>
      </c>
      <c r="F290" s="117">
        <f t="shared" si="129"/>
        <v>6.506158188561578</v>
      </c>
      <c r="G290" s="117">
        <f t="shared" si="129"/>
        <v>5.9113359398225942</v>
      </c>
      <c r="H290" s="117">
        <f t="shared" si="129"/>
        <v>6.3404971925082076</v>
      </c>
      <c r="I290" s="117">
        <f t="shared" si="129"/>
        <v>5.3897421817205835</v>
      </c>
      <c r="J290" s="117">
        <f t="shared" si="129"/>
        <v>7.5715284246147521</v>
      </c>
      <c r="K290" s="117">
        <f t="shared" si="129"/>
        <v>8.1545421155096545</v>
      </c>
      <c r="L290" s="117">
        <f t="shared" si="129"/>
        <v>6.2463257564319559</v>
      </c>
      <c r="M290" s="117">
        <f t="shared" si="129"/>
        <v>6.4395946974288849</v>
      </c>
      <c r="N290" s="117">
        <f t="shared" si="129"/>
        <v>9.7717010530928938</v>
      </c>
      <c r="O290" s="117">
        <f t="shared" si="129"/>
        <v>5.1483695804861602</v>
      </c>
      <c r="P290" s="117">
        <f t="shared" si="129"/>
        <v>12.565631437813535</v>
      </c>
      <c r="Q290" s="117">
        <f t="shared" si="129"/>
        <v>10.281511572530274</v>
      </c>
      <c r="R290" s="117">
        <f t="shared" ref="R290:V290" si="130">R291+R294+R296+R305</f>
        <v>13.606801940696066</v>
      </c>
      <c r="S290" s="117">
        <f t="shared" si="130"/>
        <v>13.691193536760389</v>
      </c>
      <c r="T290" s="117">
        <f t="shared" si="130"/>
        <v>9.9861731516398748</v>
      </c>
      <c r="U290" s="117">
        <f t="shared" si="130"/>
        <v>7.5271874932432832</v>
      </c>
      <c r="V290" s="117">
        <f t="shared" si="130"/>
        <v>8.7256940622534298</v>
      </c>
      <c r="W290" s="117">
        <f t="shared" ref="W290" si="131">W291+W294+W296+W305</f>
        <v>2.6991279511619202</v>
      </c>
      <c r="DA290" s="129" t="s">
        <v>3307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5.4899074867770228</v>
      </c>
      <c r="D291" s="122">
        <f t="shared" si="132"/>
        <v>6.4532177306804854</v>
      </c>
      <c r="E291" s="122">
        <f t="shared" si="132"/>
        <v>6.0817934034337746</v>
      </c>
      <c r="F291" s="122">
        <f t="shared" si="132"/>
        <v>5.8695258177523737</v>
      </c>
      <c r="G291" s="122">
        <f t="shared" si="132"/>
        <v>5.3264907821923773</v>
      </c>
      <c r="H291" s="122">
        <f t="shared" si="132"/>
        <v>5.6503751013796339</v>
      </c>
      <c r="I291" s="122">
        <f t="shared" si="132"/>
        <v>4.7982964162878865</v>
      </c>
      <c r="J291" s="122">
        <f t="shared" si="132"/>
        <v>6.7229937813788503</v>
      </c>
      <c r="K291" s="122">
        <f t="shared" si="132"/>
        <v>7.2827100804060363</v>
      </c>
      <c r="L291" s="122">
        <f t="shared" si="132"/>
        <v>5.5381570647270939</v>
      </c>
      <c r="M291" s="122">
        <f t="shared" si="132"/>
        <v>5.6190009810536932</v>
      </c>
      <c r="N291" s="122">
        <f t="shared" si="132"/>
        <v>8.5098538418084555</v>
      </c>
      <c r="O291" s="122">
        <f t="shared" si="132"/>
        <v>4.4387511366829386</v>
      </c>
      <c r="P291" s="122">
        <f t="shared" si="132"/>
        <v>10.552732250438991</v>
      </c>
      <c r="Q291" s="122">
        <f t="shared" si="132"/>
        <v>8.8942873167309813</v>
      </c>
      <c r="R291" s="122">
        <f t="shared" ref="R291:V291" si="133">SUM(R292:R293)</f>
        <v>11.823325436344899</v>
      </c>
      <c r="S291" s="122">
        <f t="shared" si="133"/>
        <v>12.002117980767729</v>
      </c>
      <c r="T291" s="122">
        <f t="shared" si="133"/>
        <v>8.5348864004325584</v>
      </c>
      <c r="U291" s="122">
        <f t="shared" si="133"/>
        <v>6.2104031690929595</v>
      </c>
      <c r="V291" s="122">
        <f t="shared" si="133"/>
        <v>7.4268196525611172</v>
      </c>
      <c r="W291" s="122">
        <f t="shared" ref="W291" si="134">SUM(W292:W293)</f>
        <v>2.25882933838357</v>
      </c>
      <c r="DA291" s="130" t="s">
        <v>3308</v>
      </c>
    </row>
    <row r="292" spans="1:105" ht="12" customHeight="1" x14ac:dyDescent="0.25">
      <c r="A292" s="97" t="s">
        <v>217</v>
      </c>
      <c r="B292" s="98"/>
      <c r="C292" s="98">
        <v>5.4073253326187345</v>
      </c>
      <c r="D292" s="98">
        <v>6.3567026513423874</v>
      </c>
      <c r="E292" s="98">
        <v>5.9935600524235015</v>
      </c>
      <c r="F292" s="98">
        <v>5.782146873244856</v>
      </c>
      <c r="G292" s="98">
        <v>5.2477721417682828</v>
      </c>
      <c r="H292" s="98">
        <v>5.5686830375492216</v>
      </c>
      <c r="I292" s="98">
        <v>4.7274784801677789</v>
      </c>
      <c r="J292" s="98">
        <v>6.6234350263886492</v>
      </c>
      <c r="K292" s="98">
        <v>7.1754708079176677</v>
      </c>
      <c r="L292" s="98">
        <v>5.4571690446397678</v>
      </c>
      <c r="M292" s="98">
        <v>5.5360704674354713</v>
      </c>
      <c r="N292" s="98">
        <v>8.3851312870577868</v>
      </c>
      <c r="O292" s="98">
        <v>4.3721422554763594</v>
      </c>
      <c r="P292" s="98">
        <v>10.389734181564863</v>
      </c>
      <c r="Q292" s="98">
        <v>8.7568028428037845</v>
      </c>
      <c r="R292" s="98">
        <v>11.639331469446608</v>
      </c>
      <c r="S292" s="98">
        <v>11.816492353986785</v>
      </c>
      <c r="T292" s="98">
        <v>8.4009776571372594</v>
      </c>
      <c r="U292" s="98">
        <v>6.1112865622335777</v>
      </c>
      <c r="V292" s="98">
        <v>7.3099898779230186</v>
      </c>
      <c r="W292" s="98">
        <v>2.2233172983388321</v>
      </c>
      <c r="DA292" s="63" t="s">
        <v>3309</v>
      </c>
    </row>
    <row r="293" spans="1:105" ht="12" customHeight="1" x14ac:dyDescent="0.25">
      <c r="A293" s="97" t="s">
        <v>53</v>
      </c>
      <c r="B293" s="98"/>
      <c r="C293" s="98">
        <v>8.2582154158287943E-2</v>
      </c>
      <c r="D293" s="98">
        <v>9.6515079338098123E-2</v>
      </c>
      <c r="E293" s="98">
        <v>8.82333510102732E-2</v>
      </c>
      <c r="F293" s="98">
        <v>8.7378944507517264E-2</v>
      </c>
      <c r="G293" s="98">
        <v>7.8718640424094391E-2</v>
      </c>
      <c r="H293" s="98">
        <v>8.1692063830412456E-2</v>
      </c>
      <c r="I293" s="98">
        <v>7.0817936120107935E-2</v>
      </c>
      <c r="J293" s="98">
        <v>9.9558754990201254E-2</v>
      </c>
      <c r="K293" s="98">
        <v>0.10723927248836887</v>
      </c>
      <c r="L293" s="98">
        <v>8.0988020087325668E-2</v>
      </c>
      <c r="M293" s="98">
        <v>8.2930513618221555E-2</v>
      </c>
      <c r="N293" s="98">
        <v>0.12472255475066922</v>
      </c>
      <c r="O293" s="98">
        <v>6.6608881206579554E-2</v>
      </c>
      <c r="P293" s="98">
        <v>0.16299806887412838</v>
      </c>
      <c r="Q293" s="98">
        <v>0.13748447392719645</v>
      </c>
      <c r="R293" s="98">
        <v>0.18399396689829062</v>
      </c>
      <c r="S293" s="98">
        <v>0.18562562678094274</v>
      </c>
      <c r="T293" s="98">
        <v>0.13390874329529917</v>
      </c>
      <c r="U293" s="98">
        <v>9.9116606859382256E-2</v>
      </c>
      <c r="V293" s="98">
        <v>0.11682977463809838</v>
      </c>
      <c r="W293" s="98">
        <v>3.5512040044738118E-2</v>
      </c>
      <c r="DA293" s="63" t="s">
        <v>3310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5.1217317417315599E-3</v>
      </c>
      <c r="D294" s="122">
        <f t="shared" si="135"/>
        <v>3.9643083979581061E-4</v>
      </c>
      <c r="E294" s="122">
        <f t="shared" si="135"/>
        <v>4.7072352633137929E-2</v>
      </c>
      <c r="F294" s="122">
        <f t="shared" si="135"/>
        <v>2.8700929695696245E-4</v>
      </c>
      <c r="G294" s="122">
        <f t="shared" si="135"/>
        <v>1.9648327361441458E-3</v>
      </c>
      <c r="H294" s="122">
        <f t="shared" si="135"/>
        <v>3.8079129095849137E-2</v>
      </c>
      <c r="I294" s="122">
        <f t="shared" si="135"/>
        <v>9.9152600129972374E-3</v>
      </c>
      <c r="J294" s="122">
        <f t="shared" si="135"/>
        <v>1.1008514953668698E-2</v>
      </c>
      <c r="K294" s="122">
        <f t="shared" si="135"/>
        <v>1.5471963027522049E-2</v>
      </c>
      <c r="L294" s="122">
        <f t="shared" si="135"/>
        <v>5.4546100008128248E-2</v>
      </c>
      <c r="M294" s="122">
        <f t="shared" si="135"/>
        <v>4.4807704472012794E-2</v>
      </c>
      <c r="N294" s="122">
        <f t="shared" si="135"/>
        <v>3.3112398951885592E-2</v>
      </c>
      <c r="O294" s="122">
        <f t="shared" si="135"/>
        <v>1.6192575604477833E-2</v>
      </c>
      <c r="P294" s="122">
        <f t="shared" si="135"/>
        <v>2.7284973903585124E-2</v>
      </c>
      <c r="Q294" s="122">
        <f t="shared" si="135"/>
        <v>5.6525390473955474E-2</v>
      </c>
      <c r="R294" s="122">
        <f t="shared" si="135"/>
        <v>3.8301855191052753E-2</v>
      </c>
      <c r="S294" s="122">
        <f t="shared" si="135"/>
        <v>2.4725434085304279E-2</v>
      </c>
      <c r="T294" s="122">
        <f t="shared" si="135"/>
        <v>5.0436335442368037E-2</v>
      </c>
      <c r="U294" s="122">
        <f t="shared" si="135"/>
        <v>2.4149383780457813E-2</v>
      </c>
      <c r="V294" s="122">
        <f t="shared" si="135"/>
        <v>7.2496608377779534E-2</v>
      </c>
      <c r="W294" s="122">
        <f t="shared" si="135"/>
        <v>1.9561849382204087E-2</v>
      </c>
      <c r="DA294" s="130" t="s">
        <v>3311</v>
      </c>
    </row>
    <row r="295" spans="1:105" ht="12" customHeight="1" x14ac:dyDescent="0.25">
      <c r="A295" s="97" t="s">
        <v>53</v>
      </c>
      <c r="B295" s="98"/>
      <c r="C295" s="98">
        <v>5.1217317417315599E-3</v>
      </c>
      <c r="D295" s="98">
        <v>3.9643083979581061E-4</v>
      </c>
      <c r="E295" s="98">
        <v>4.7072352633137929E-2</v>
      </c>
      <c r="F295" s="98">
        <v>2.8700929695696245E-4</v>
      </c>
      <c r="G295" s="98">
        <v>1.9648327361441458E-3</v>
      </c>
      <c r="H295" s="98">
        <v>3.8079129095849137E-2</v>
      </c>
      <c r="I295" s="98">
        <v>9.9152600129972374E-3</v>
      </c>
      <c r="J295" s="98">
        <v>1.1008514953668698E-2</v>
      </c>
      <c r="K295" s="98">
        <v>1.5471963027522049E-2</v>
      </c>
      <c r="L295" s="98">
        <v>5.4546100008128248E-2</v>
      </c>
      <c r="M295" s="98">
        <v>4.4807704472012794E-2</v>
      </c>
      <c r="N295" s="98">
        <v>3.3112398951885592E-2</v>
      </c>
      <c r="O295" s="98">
        <v>1.6192575604477833E-2</v>
      </c>
      <c r="P295" s="98">
        <v>2.7284973903585124E-2</v>
      </c>
      <c r="Q295" s="98">
        <v>5.6525390473955474E-2</v>
      </c>
      <c r="R295" s="98">
        <v>3.8301855191052753E-2</v>
      </c>
      <c r="S295" s="98">
        <v>2.4725434085304279E-2</v>
      </c>
      <c r="T295" s="98">
        <v>5.0436335442368037E-2</v>
      </c>
      <c r="U295" s="98">
        <v>2.4149383780457813E-2</v>
      </c>
      <c r="V295" s="98">
        <v>7.2496608377779534E-2</v>
      </c>
      <c r="W295" s="98">
        <v>1.9561849382204087E-2</v>
      </c>
      <c r="DA295" s="63" t="s">
        <v>3312</v>
      </c>
    </row>
    <row r="296" spans="1:105" ht="12" customHeight="1" x14ac:dyDescent="0.25">
      <c r="A296" s="121" t="s">
        <v>55</v>
      </c>
      <c r="B296" s="122"/>
      <c r="C296" s="122">
        <v>0.42821123705804176</v>
      </c>
      <c r="D296" s="122">
        <v>0.54137134545089327</v>
      </c>
      <c r="E296" s="122">
        <v>0.48897884816507842</v>
      </c>
      <c r="F296" s="122">
        <v>0.4383493246772977</v>
      </c>
      <c r="G296" s="122">
        <v>0.39639411942701608</v>
      </c>
      <c r="H296" s="122">
        <v>0.43135995080416994</v>
      </c>
      <c r="I296" s="122">
        <v>0.3797785334802033</v>
      </c>
      <c r="J296" s="122">
        <v>0.53286494048258093</v>
      </c>
      <c r="K296" s="122">
        <v>0.51345721951260437</v>
      </c>
      <c r="L296" s="122">
        <v>0.42958786058070242</v>
      </c>
      <c r="M296" s="122">
        <v>0.50125037218680213</v>
      </c>
      <c r="N296" s="122">
        <v>0.70034285658044748</v>
      </c>
      <c r="O296" s="122">
        <v>0.4343619766673994</v>
      </c>
      <c r="P296" s="122">
        <v>1.3057096872890226</v>
      </c>
      <c r="Q296" s="122">
        <v>0.76759025704765205</v>
      </c>
      <c r="R296" s="122">
        <v>1.0478094401565892</v>
      </c>
      <c r="S296" s="122">
        <v>0.9686523854491712</v>
      </c>
      <c r="T296" s="122">
        <v>0.8791487939150221</v>
      </c>
      <c r="U296" s="122">
        <v>0.86833144200684831</v>
      </c>
      <c r="V296" s="122">
        <v>0.75903611865480847</v>
      </c>
      <c r="W296" s="122">
        <v>0.29766080394637751</v>
      </c>
      <c r="DA296" s="130" t="s">
        <v>3313</v>
      </c>
    </row>
    <row r="297" spans="1:105" ht="12" customHeight="1" x14ac:dyDescent="0.25">
      <c r="A297" s="97" t="s">
        <v>134</v>
      </c>
      <c r="B297" s="98"/>
      <c r="C297" s="98">
        <v>0.33855485892408155</v>
      </c>
      <c r="D297" s="98">
        <v>0.47350829395182908</v>
      </c>
      <c r="E297" s="98">
        <v>0.41828232398415383</v>
      </c>
      <c r="F297" s="98">
        <v>0.35764071467331365</v>
      </c>
      <c r="G297" s="98">
        <v>0.32642220033338898</v>
      </c>
      <c r="H297" s="98">
        <v>0.40806178750328942</v>
      </c>
      <c r="I297" s="98">
        <v>0.3374298144420631</v>
      </c>
      <c r="J297" s="98">
        <v>0.47019114168538351</v>
      </c>
      <c r="K297" s="98">
        <v>0.4136649897899245</v>
      </c>
      <c r="L297" s="98">
        <v>0.30266425900154181</v>
      </c>
      <c r="M297" s="98">
        <v>0.42360557820150346</v>
      </c>
      <c r="N297" s="98">
        <v>0.54823443839689145</v>
      </c>
      <c r="O297" s="98">
        <v>0.43384388231125065</v>
      </c>
      <c r="P297" s="98">
        <v>1.2562743519065069</v>
      </c>
      <c r="Q297" s="98">
        <v>0.31505194431343958</v>
      </c>
      <c r="R297" s="98">
        <v>0.8065710779642622</v>
      </c>
      <c r="S297" s="98">
        <v>0.81158275386225986</v>
      </c>
      <c r="T297" s="98">
        <v>0.79639901610800568</v>
      </c>
      <c r="U297" s="98">
        <v>0.7859985590810179</v>
      </c>
      <c r="V297" s="98">
        <v>0.32786667171001116</v>
      </c>
      <c r="W297" s="98">
        <v>0.2155149853198009</v>
      </c>
      <c r="DA297" s="63" t="s">
        <v>3314</v>
      </c>
    </row>
    <row r="298" spans="1:105" ht="12" customHeight="1" x14ac:dyDescent="0.25">
      <c r="A298" s="97" t="s">
        <v>133</v>
      </c>
      <c r="B298" s="98"/>
      <c r="C298" s="98">
        <v>2.989767347951889E-3</v>
      </c>
      <c r="D298" s="98">
        <v>9.6939581791459558E-3</v>
      </c>
      <c r="E298" s="98">
        <v>1.1037939236530906E-2</v>
      </c>
      <c r="F298" s="98">
        <v>1.1296783874995206E-2</v>
      </c>
      <c r="G298" s="98">
        <v>1.8824918135524546E-2</v>
      </c>
      <c r="H298" s="98">
        <v>2.3298163300880539E-2</v>
      </c>
      <c r="I298" s="98">
        <v>4.2348719038140165E-2</v>
      </c>
      <c r="J298" s="98">
        <v>6.2673798797197394E-2</v>
      </c>
      <c r="K298" s="98">
        <v>9.9792229722679815E-2</v>
      </c>
      <c r="L298" s="98">
        <v>0.11524962938581965</v>
      </c>
      <c r="M298" s="98">
        <v>3.6532229237626335E-2</v>
      </c>
      <c r="N298" s="98">
        <v>0.15210841818355608</v>
      </c>
      <c r="O298" s="98">
        <v>0</v>
      </c>
      <c r="P298" s="98">
        <v>0</v>
      </c>
      <c r="Q298" s="98">
        <v>0.3285729148546801</v>
      </c>
      <c r="R298" s="98">
        <v>0.20107785192292088</v>
      </c>
      <c r="S298" s="98">
        <v>0.13823829140040483</v>
      </c>
      <c r="T298" s="98">
        <v>8.265610961064232E-2</v>
      </c>
      <c r="U298" s="98">
        <v>7.2398244854121441E-2</v>
      </c>
      <c r="V298" s="98">
        <v>0.36964416014567064</v>
      </c>
      <c r="W298" s="98">
        <v>5.1899695882201086E-2</v>
      </c>
      <c r="DA298" s="63" t="s">
        <v>3315</v>
      </c>
    </row>
    <row r="299" spans="1:105" ht="12" customHeight="1" x14ac:dyDescent="0.25">
      <c r="A299" s="100" t="s">
        <v>217</v>
      </c>
      <c r="B299" s="101"/>
      <c r="C299" s="101">
        <v>1.8417895677465541E-3</v>
      </c>
      <c r="D299" s="101">
        <v>5.9705388250608426E-3</v>
      </c>
      <c r="E299" s="101">
        <v>6.7614931004777576E-3</v>
      </c>
      <c r="F299" s="101">
        <v>6.9551396587948858E-3</v>
      </c>
      <c r="G299" s="101">
        <v>1.1542719705672513E-2</v>
      </c>
      <c r="H299" s="101">
        <v>1.3904835998883243E-2</v>
      </c>
      <c r="I299" s="101">
        <v>2.5495272383319268E-2</v>
      </c>
      <c r="J299" s="101">
        <v>3.7665098785384626E-2</v>
      </c>
      <c r="K299" s="101">
        <v>5.6757522579246503E-2</v>
      </c>
      <c r="L299" s="101">
        <v>6.8605422766492952E-2</v>
      </c>
      <c r="M299" s="101">
        <v>2.17312982844103E-2</v>
      </c>
      <c r="N299" s="101">
        <v>8.4347100295986646E-2</v>
      </c>
      <c r="O299" s="101">
        <v>0</v>
      </c>
      <c r="P299" s="101">
        <v>0</v>
      </c>
      <c r="Q299" s="101">
        <v>0.17206577567496051</v>
      </c>
      <c r="R299" s="101">
        <v>0.10345634977923131</v>
      </c>
      <c r="S299" s="101">
        <v>6.8500370998454935E-2</v>
      </c>
      <c r="T299" s="101">
        <v>4.239046286935113E-2</v>
      </c>
      <c r="U299" s="101">
        <v>3.9252680271108717E-2</v>
      </c>
      <c r="V299" s="101">
        <v>0.19364740771441513</v>
      </c>
      <c r="W299" s="101">
        <v>2.7734415357186463E-2</v>
      </c>
      <c r="DA299" s="131" t="s">
        <v>3316</v>
      </c>
    </row>
    <row r="300" spans="1:105" ht="12" customHeight="1" x14ac:dyDescent="0.25">
      <c r="A300" s="103" t="s">
        <v>52</v>
      </c>
      <c r="B300" s="104"/>
      <c r="C300" s="104">
        <v>1.1479777802053349E-3</v>
      </c>
      <c r="D300" s="104">
        <v>3.7234193540851132E-3</v>
      </c>
      <c r="E300" s="104">
        <v>4.2764461360531494E-3</v>
      </c>
      <c r="F300" s="104">
        <v>4.3416442162003211E-3</v>
      </c>
      <c r="G300" s="104">
        <v>7.2821984298520308E-3</v>
      </c>
      <c r="H300" s="104">
        <v>9.3933273019972952E-3</v>
      </c>
      <c r="I300" s="104">
        <v>1.68534466548209E-2</v>
      </c>
      <c r="J300" s="104">
        <v>2.5008700011812771E-2</v>
      </c>
      <c r="K300" s="104">
        <v>4.3034707143433312E-2</v>
      </c>
      <c r="L300" s="104">
        <v>4.6644206619326688E-2</v>
      </c>
      <c r="M300" s="104">
        <v>1.4800930953216034E-2</v>
      </c>
      <c r="N300" s="104">
        <v>6.7761317887569422E-2</v>
      </c>
      <c r="O300" s="104">
        <v>0</v>
      </c>
      <c r="P300" s="104">
        <v>0</v>
      </c>
      <c r="Q300" s="104">
        <v>0.15650713917971959</v>
      </c>
      <c r="R300" s="104">
        <v>9.7621502143689587E-2</v>
      </c>
      <c r="S300" s="104">
        <v>6.9737920401949885E-2</v>
      </c>
      <c r="T300" s="104">
        <v>4.0265646741291183E-2</v>
      </c>
      <c r="U300" s="104">
        <v>3.3145564583012717E-2</v>
      </c>
      <c r="V300" s="104">
        <v>0.17599675243125551</v>
      </c>
      <c r="W300" s="104">
        <v>2.4165280525014619E-2</v>
      </c>
      <c r="DA300" s="132" t="s">
        <v>3317</v>
      </c>
    </row>
    <row r="301" spans="1:105" ht="12" customHeight="1" x14ac:dyDescent="0.25">
      <c r="A301" s="106" t="s">
        <v>122</v>
      </c>
      <c r="B301" s="101"/>
      <c r="C301" s="101">
        <v>8.2495894197839759E-2</v>
      </c>
      <c r="D301" s="101">
        <v>4.878968421938884E-2</v>
      </c>
      <c r="E301" s="101">
        <v>5.1113517372087108E-2</v>
      </c>
      <c r="F301" s="101">
        <v>6.2012792323980243E-2</v>
      </c>
      <c r="G301" s="101">
        <v>4.4090219389028393E-2</v>
      </c>
      <c r="H301" s="101">
        <v>0</v>
      </c>
      <c r="I301" s="101">
        <v>0</v>
      </c>
      <c r="J301" s="101">
        <v>0</v>
      </c>
      <c r="K301" s="101">
        <v>0</v>
      </c>
      <c r="L301" s="101">
        <v>7.5137555804106367E-3</v>
      </c>
      <c r="M301" s="101">
        <v>2.3466010302793164E-2</v>
      </c>
      <c r="N301" s="101">
        <v>0</v>
      </c>
      <c r="O301" s="101">
        <v>2.764029263473418E-4</v>
      </c>
      <c r="P301" s="101">
        <v>3.3154795815806687E-2</v>
      </c>
      <c r="Q301" s="101">
        <v>0</v>
      </c>
      <c r="R301" s="101">
        <v>0</v>
      </c>
      <c r="S301" s="101">
        <v>0</v>
      </c>
      <c r="T301" s="101">
        <v>0</v>
      </c>
      <c r="U301" s="101">
        <v>9.9346380717090371E-3</v>
      </c>
      <c r="V301" s="101">
        <v>0</v>
      </c>
      <c r="W301" s="101">
        <v>9.206721164558087E-3</v>
      </c>
      <c r="DA301" s="131" t="s">
        <v>3318</v>
      </c>
    </row>
    <row r="302" spans="1:105" ht="12" customHeight="1" x14ac:dyDescent="0.25">
      <c r="A302" s="107" t="s">
        <v>121</v>
      </c>
      <c r="B302" s="104"/>
      <c r="C302" s="104">
        <v>4.1707165881685639E-3</v>
      </c>
      <c r="D302" s="104">
        <v>9.3794091005293123E-3</v>
      </c>
      <c r="E302" s="104">
        <v>8.5450675723065337E-3</v>
      </c>
      <c r="F302" s="104">
        <v>7.3990338050085938E-3</v>
      </c>
      <c r="G302" s="104">
        <v>7.0567815690741591E-3</v>
      </c>
      <c r="H302" s="104">
        <v>0</v>
      </c>
      <c r="I302" s="104">
        <v>0</v>
      </c>
      <c r="J302" s="104">
        <v>0</v>
      </c>
      <c r="K302" s="104">
        <v>0</v>
      </c>
      <c r="L302" s="104">
        <v>4.1602166129303588E-3</v>
      </c>
      <c r="M302" s="104">
        <v>1.7646554444879142E-2</v>
      </c>
      <c r="N302" s="104">
        <v>0</v>
      </c>
      <c r="O302" s="104">
        <v>2.4169142980143233E-4</v>
      </c>
      <c r="P302" s="104">
        <v>1.6280539566708992E-2</v>
      </c>
      <c r="Q302" s="104">
        <v>0.12396539787953237</v>
      </c>
      <c r="R302" s="104">
        <v>4.0160510269406022E-2</v>
      </c>
      <c r="S302" s="104">
        <v>1.883134018650641E-2</v>
      </c>
      <c r="T302" s="104">
        <v>9.3668196374160909E-5</v>
      </c>
      <c r="U302" s="104">
        <v>0</v>
      </c>
      <c r="V302" s="104">
        <v>6.1525286799126694E-2</v>
      </c>
      <c r="W302" s="104">
        <v>2.1039401579817468E-2</v>
      </c>
      <c r="DA302" s="132" t="s">
        <v>3319</v>
      </c>
    </row>
    <row r="303" spans="1:105" ht="12" customHeight="1" x14ac:dyDescent="0.25">
      <c r="A303" s="108" t="s">
        <v>53</v>
      </c>
      <c r="B303" s="98"/>
      <c r="C303" s="98">
        <v>2.4515866962674009E-3</v>
      </c>
      <c r="D303" s="98">
        <v>5.5301374796089663E-3</v>
      </c>
      <c r="E303" s="98">
        <v>5.0244384972869954E-3</v>
      </c>
      <c r="F303" s="98">
        <v>4.3947116992059526E-3</v>
      </c>
      <c r="G303" s="98">
        <v>4.1799020914101339E-3</v>
      </c>
      <c r="H303" s="98">
        <v>0</v>
      </c>
      <c r="I303" s="98">
        <v>0</v>
      </c>
      <c r="J303" s="98">
        <v>0</v>
      </c>
      <c r="K303" s="98">
        <v>0</v>
      </c>
      <c r="L303" s="98">
        <v>2.2463383831119385E-3</v>
      </c>
      <c r="M303" s="98">
        <v>1.0106344450249624E-2</v>
      </c>
      <c r="N303" s="98">
        <v>0</v>
      </c>
      <c r="O303" s="98">
        <v>1.4879463256048286E-4</v>
      </c>
      <c r="P303" s="98">
        <v>1.064751457225652E-2</v>
      </c>
      <c r="Q303" s="98">
        <v>6.1028538255328058E-2</v>
      </c>
      <c r="R303" s="98">
        <v>1.9366872573101407E-2</v>
      </c>
      <c r="S303" s="98">
        <v>9.0448168426911103E-3</v>
      </c>
      <c r="T303" s="98">
        <v>5.0391873461474718E-5</v>
      </c>
      <c r="U303" s="98">
        <v>0</v>
      </c>
      <c r="V303" s="98">
        <v>3.2858036497638611E-2</v>
      </c>
      <c r="W303" s="98">
        <v>1.1672325168515203E-2</v>
      </c>
      <c r="DA303" s="63" t="s">
        <v>3320</v>
      </c>
    </row>
    <row r="304" spans="1:105" ht="12" customHeight="1" x14ac:dyDescent="0.25">
      <c r="A304" s="108" t="s">
        <v>52</v>
      </c>
      <c r="B304" s="98"/>
      <c r="C304" s="98">
        <v>1.7191298919011632E-3</v>
      </c>
      <c r="D304" s="98">
        <v>3.8492716209203451E-3</v>
      </c>
      <c r="E304" s="98">
        <v>3.5206290750195383E-3</v>
      </c>
      <c r="F304" s="98">
        <v>3.0043221058026408E-3</v>
      </c>
      <c r="G304" s="98">
        <v>2.8768794776640248E-3</v>
      </c>
      <c r="H304" s="98">
        <v>0</v>
      </c>
      <c r="I304" s="98">
        <v>0</v>
      </c>
      <c r="J304" s="98">
        <v>0</v>
      </c>
      <c r="K304" s="98">
        <v>0</v>
      </c>
      <c r="L304" s="98">
        <v>1.9138782298184205E-3</v>
      </c>
      <c r="M304" s="98">
        <v>7.5402099946295185E-3</v>
      </c>
      <c r="N304" s="98">
        <v>0</v>
      </c>
      <c r="O304" s="98">
        <v>9.2896797240949486E-5</v>
      </c>
      <c r="P304" s="98">
        <v>5.6330249944524721E-3</v>
      </c>
      <c r="Q304" s="98">
        <v>6.2936859624204311E-2</v>
      </c>
      <c r="R304" s="98">
        <v>2.0793637696304618E-2</v>
      </c>
      <c r="S304" s="98">
        <v>9.786523343815301E-3</v>
      </c>
      <c r="T304" s="98">
        <v>4.3276322912686191E-5</v>
      </c>
      <c r="U304" s="98">
        <v>0</v>
      </c>
      <c r="V304" s="98">
        <v>2.8667250301488083E-2</v>
      </c>
      <c r="W304" s="98">
        <v>9.367076411302265E-3</v>
      </c>
      <c r="DA304" s="63" t="s">
        <v>3321</v>
      </c>
    </row>
    <row r="305" spans="1:105" ht="12" customHeight="1" x14ac:dyDescent="0.25">
      <c r="A305" s="121" t="s">
        <v>54</v>
      </c>
      <c r="B305" s="122"/>
      <c r="C305" s="122">
        <v>0.23901111445825243</v>
      </c>
      <c r="D305" s="122">
        <v>0.24051385127495975</v>
      </c>
      <c r="E305" s="122">
        <v>0.21176543759100896</v>
      </c>
      <c r="F305" s="122">
        <v>0.19799603683494921</v>
      </c>
      <c r="G305" s="122">
        <v>0.18648620546705674</v>
      </c>
      <c r="H305" s="122">
        <v>0.22068301122855402</v>
      </c>
      <c r="I305" s="122">
        <v>0.20175197193949698</v>
      </c>
      <c r="J305" s="122">
        <v>0.30466118779965295</v>
      </c>
      <c r="K305" s="122">
        <v>0.34290285256349062</v>
      </c>
      <c r="L305" s="122">
        <v>0.22403473111603167</v>
      </c>
      <c r="M305" s="122">
        <v>0.27453563971637684</v>
      </c>
      <c r="N305" s="122">
        <v>0.52839195575210585</v>
      </c>
      <c r="O305" s="122">
        <v>0.25906389153134379</v>
      </c>
      <c r="P305" s="122">
        <v>0.67990452618193575</v>
      </c>
      <c r="Q305" s="122">
        <v>0.56310860827768472</v>
      </c>
      <c r="R305" s="122">
        <v>0.69736520900352428</v>
      </c>
      <c r="S305" s="122">
        <v>0.69569773645818345</v>
      </c>
      <c r="T305" s="122">
        <v>0.52170162184992663</v>
      </c>
      <c r="U305" s="122">
        <v>0.42430349836301795</v>
      </c>
      <c r="V305" s="122">
        <v>0.4673416826597262</v>
      </c>
      <c r="W305" s="122">
        <v>0.12307595944976873</v>
      </c>
      <c r="DA305" s="130" t="s">
        <v>3322</v>
      </c>
    </row>
    <row r="306" spans="1:105" ht="12" customHeight="1" x14ac:dyDescent="0.25">
      <c r="A306" s="97" t="s">
        <v>175</v>
      </c>
      <c r="B306" s="98"/>
      <c r="C306" s="98">
        <v>0.16919089931065842</v>
      </c>
      <c r="D306" s="98">
        <v>3.6829038477800981E-2</v>
      </c>
      <c r="E306" s="98">
        <v>4.7407288945573389E-2</v>
      </c>
      <c r="F306" s="98">
        <v>4.7881742238602081E-2</v>
      </c>
      <c r="G306" s="98">
        <v>7.040172438091781E-2</v>
      </c>
      <c r="H306" s="98">
        <v>0.11099538378716295</v>
      </c>
      <c r="I306" s="98">
        <v>0.14426402403840841</v>
      </c>
      <c r="J306" s="98">
        <v>0.23568606205597586</v>
      </c>
      <c r="K306" s="98">
        <v>0.20387097233576459</v>
      </c>
      <c r="L306" s="98">
        <v>0.13774499208912716</v>
      </c>
      <c r="M306" s="98">
        <v>8.6242654108697497E-2</v>
      </c>
      <c r="N306" s="98">
        <v>0.23554874575521159</v>
      </c>
      <c r="O306" s="98">
        <v>0.13894258863781334</v>
      </c>
      <c r="P306" s="98">
        <v>0.36979530390289739</v>
      </c>
      <c r="Q306" s="98">
        <v>0.52600139957742154</v>
      </c>
      <c r="R306" s="98">
        <v>0.65103443174646447</v>
      </c>
      <c r="S306" s="98">
        <v>0.58284727808190473</v>
      </c>
      <c r="T306" s="98">
        <v>0.27969149131201987</v>
      </c>
      <c r="U306" s="98">
        <v>0.30272535903497866</v>
      </c>
      <c r="V306" s="98">
        <v>0.46409649260337515</v>
      </c>
      <c r="W306" s="98">
        <v>0.11299998237209413</v>
      </c>
      <c r="DA306" s="63" t="s">
        <v>3323</v>
      </c>
    </row>
    <row r="307" spans="1:105" ht="12" customHeight="1" x14ac:dyDescent="0.25">
      <c r="A307" s="109" t="s">
        <v>120</v>
      </c>
      <c r="B307" s="33"/>
      <c r="C307" s="33">
        <v>6.9820215147594011E-2</v>
      </c>
      <c r="D307" s="33">
        <v>0.20368481279715878</v>
      </c>
      <c r="E307" s="33">
        <v>0.16435814864543558</v>
      </c>
      <c r="F307" s="33">
        <v>0.15011429459634712</v>
      </c>
      <c r="G307" s="33">
        <v>0.11608448108613892</v>
      </c>
      <c r="H307" s="33">
        <v>0.10968762744139107</v>
      </c>
      <c r="I307" s="33">
        <v>5.7487947901088583E-2</v>
      </c>
      <c r="J307" s="33">
        <v>6.8975125743677104E-2</v>
      </c>
      <c r="K307" s="33">
        <v>0.13903188022772603</v>
      </c>
      <c r="L307" s="33">
        <v>8.6289739026904511E-2</v>
      </c>
      <c r="M307" s="33">
        <v>0.18829298560767938</v>
      </c>
      <c r="N307" s="33">
        <v>0.29284320999689423</v>
      </c>
      <c r="O307" s="33">
        <v>0.12012130289353044</v>
      </c>
      <c r="P307" s="33">
        <v>0.31010922227903837</v>
      </c>
      <c r="Q307" s="33">
        <v>3.7107208700263142E-2</v>
      </c>
      <c r="R307" s="33">
        <v>4.6330777257059773E-2</v>
      </c>
      <c r="S307" s="33">
        <v>0.11285045837627868</v>
      </c>
      <c r="T307" s="33">
        <v>0.24201013053790671</v>
      </c>
      <c r="U307" s="33">
        <v>0.12157813932803929</v>
      </c>
      <c r="V307" s="33">
        <v>3.2451900563510569E-3</v>
      </c>
      <c r="W307" s="33">
        <v>1.0075977077674599E-2</v>
      </c>
      <c r="DA307" s="60" t="s">
        <v>3324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3.8983855164654022</v>
      </c>
      <c r="D309" s="117">
        <f t="shared" si="136"/>
        <v>4.6425346509267795</v>
      </c>
      <c r="E309" s="117">
        <f t="shared" si="136"/>
        <v>4.5248714827555769</v>
      </c>
      <c r="F309" s="117">
        <f t="shared" si="136"/>
        <v>4.2771774141524252</v>
      </c>
      <c r="G309" s="117">
        <f t="shared" si="136"/>
        <v>3.9343630389146083</v>
      </c>
      <c r="H309" s="117">
        <f t="shared" si="136"/>
        <v>4.3425785462229261</v>
      </c>
      <c r="I309" s="117">
        <f t="shared" si="136"/>
        <v>3.6834711627445307</v>
      </c>
      <c r="J309" s="117">
        <f t="shared" si="136"/>
        <v>5.2281168205669335</v>
      </c>
      <c r="K309" s="117">
        <f t="shared" si="136"/>
        <v>5.7248881036289161</v>
      </c>
      <c r="L309" s="117">
        <f t="shared" si="136"/>
        <v>4.5513676109177021</v>
      </c>
      <c r="M309" s="117">
        <f t="shared" si="136"/>
        <v>4.743462751851343</v>
      </c>
      <c r="N309" s="117">
        <f t="shared" si="136"/>
        <v>7.2516471008270988</v>
      </c>
      <c r="O309" s="117">
        <f t="shared" si="136"/>
        <v>3.8994472621516523</v>
      </c>
      <c r="P309" s="117">
        <f t="shared" si="136"/>
        <v>9.7413620590362555</v>
      </c>
      <c r="Q309" s="117">
        <f t="shared" si="136"/>
        <v>8.2597878872037587</v>
      </c>
      <c r="R309" s="117">
        <f t="shared" ref="R309:V309" si="137">R310+R313+R315+R324</f>
        <v>10.931413618201939</v>
      </c>
      <c r="S309" s="117">
        <f t="shared" si="137"/>
        <v>11.07208117548279</v>
      </c>
      <c r="T309" s="117">
        <f t="shared" si="137"/>
        <v>8.2891783305435389</v>
      </c>
      <c r="U309" s="117">
        <f t="shared" si="137"/>
        <v>6.234752574356424</v>
      </c>
      <c r="V309" s="117">
        <f t="shared" si="137"/>
        <v>7.4071037975363421</v>
      </c>
      <c r="W309" s="117">
        <f t="shared" ref="W309" si="138">W310+W313+W315+W324</f>
        <v>2.2958450191406947</v>
      </c>
      <c r="DA309" s="129" t="s">
        <v>3475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3.4549651378748223</v>
      </c>
      <c r="D310" s="122">
        <f t="shared" si="139"/>
        <v>4.1163456890587566</v>
      </c>
      <c r="E310" s="122">
        <f t="shared" si="139"/>
        <v>3.9306321535286175</v>
      </c>
      <c r="F310" s="122">
        <f t="shared" si="139"/>
        <v>3.8439923537334928</v>
      </c>
      <c r="G310" s="122">
        <f t="shared" si="139"/>
        <v>3.5332793353444889</v>
      </c>
      <c r="H310" s="122">
        <f t="shared" si="139"/>
        <v>3.7953005611556381</v>
      </c>
      <c r="I310" s="122">
        <f t="shared" si="139"/>
        <v>3.2640719043732336</v>
      </c>
      <c r="J310" s="122">
        <f t="shared" si="139"/>
        <v>4.6311473806446646</v>
      </c>
      <c r="K310" s="122">
        <f t="shared" si="139"/>
        <v>5.0804849500174063</v>
      </c>
      <c r="L310" s="122">
        <f t="shared" si="139"/>
        <v>3.9132182278062162</v>
      </c>
      <c r="M310" s="122">
        <f t="shared" si="139"/>
        <v>4.0353767342619635</v>
      </c>
      <c r="N310" s="122">
        <f t="shared" si="139"/>
        <v>6.2373111783976425</v>
      </c>
      <c r="O310" s="122">
        <f t="shared" si="139"/>
        <v>3.3360622139994001</v>
      </c>
      <c r="P310" s="122">
        <f t="shared" si="139"/>
        <v>8.1496175971767215</v>
      </c>
      <c r="Q310" s="122">
        <f t="shared" si="139"/>
        <v>7.0244093383601429</v>
      </c>
      <c r="R310" s="122">
        <f t="shared" ref="R310:V310" si="140">SUM(R311:R312)</f>
        <v>9.4560935050345272</v>
      </c>
      <c r="S310" s="122">
        <f t="shared" si="140"/>
        <v>9.6920657617914099</v>
      </c>
      <c r="T310" s="122">
        <f t="shared" si="140"/>
        <v>6.9458334821202001</v>
      </c>
      <c r="U310" s="122">
        <f t="shared" si="140"/>
        <v>5.087078091351442</v>
      </c>
      <c r="V310" s="122">
        <f t="shared" si="140"/>
        <v>6.1174392528837238</v>
      </c>
      <c r="W310" s="122">
        <f t="shared" ref="W310" si="141">SUM(W311:W312)</f>
        <v>1.8680264346424704</v>
      </c>
      <c r="DA310" s="130" t="s">
        <v>3476</v>
      </c>
    </row>
    <row r="311" spans="1:105" ht="12" customHeight="1" x14ac:dyDescent="0.25">
      <c r="A311" s="97" t="s">
        <v>217</v>
      </c>
      <c r="B311" s="98"/>
      <c r="C311" s="98">
        <v>3.3723829837165344</v>
      </c>
      <c r="D311" s="98">
        <v>4.0198306097206586</v>
      </c>
      <c r="E311" s="98">
        <v>3.8423988025183444</v>
      </c>
      <c r="F311" s="98">
        <v>3.7566134092259755</v>
      </c>
      <c r="G311" s="98">
        <v>3.4545606949203944</v>
      </c>
      <c r="H311" s="98">
        <v>3.7136084973252257</v>
      </c>
      <c r="I311" s="98">
        <v>3.1932539682531256</v>
      </c>
      <c r="J311" s="98">
        <v>4.5315886256544635</v>
      </c>
      <c r="K311" s="98">
        <v>4.9732456775290377</v>
      </c>
      <c r="L311" s="98">
        <v>3.8322302077188906</v>
      </c>
      <c r="M311" s="98">
        <v>3.9524462206437416</v>
      </c>
      <c r="N311" s="98">
        <v>6.1125886236469729</v>
      </c>
      <c r="O311" s="98">
        <v>3.2694533327928204</v>
      </c>
      <c r="P311" s="98">
        <v>7.9866195283025929</v>
      </c>
      <c r="Q311" s="98">
        <v>6.8869248644329462</v>
      </c>
      <c r="R311" s="98">
        <v>9.2720995381362368</v>
      </c>
      <c r="S311" s="98">
        <v>9.5064401350104664</v>
      </c>
      <c r="T311" s="98">
        <v>6.8119247388249011</v>
      </c>
      <c r="U311" s="98">
        <v>4.9879614844920601</v>
      </c>
      <c r="V311" s="98">
        <v>6.0006094782456252</v>
      </c>
      <c r="W311" s="98">
        <v>1.8325143945977322</v>
      </c>
      <c r="DA311" s="63" t="s">
        <v>3477</v>
      </c>
    </row>
    <row r="312" spans="1:105" ht="12" customHeight="1" x14ac:dyDescent="0.25">
      <c r="A312" s="97" t="s">
        <v>53</v>
      </c>
      <c r="B312" s="98"/>
      <c r="C312" s="98">
        <v>8.2582154158287943E-2</v>
      </c>
      <c r="D312" s="98">
        <v>9.6515079338098123E-2</v>
      </c>
      <c r="E312" s="98">
        <v>8.82333510102732E-2</v>
      </c>
      <c r="F312" s="98">
        <v>8.7378944507517264E-2</v>
      </c>
      <c r="G312" s="98">
        <v>7.8718640424094391E-2</v>
      </c>
      <c r="H312" s="98">
        <v>8.1692063830412456E-2</v>
      </c>
      <c r="I312" s="98">
        <v>7.0817936120107935E-2</v>
      </c>
      <c r="J312" s="98">
        <v>9.9558754990201254E-2</v>
      </c>
      <c r="K312" s="98">
        <v>0.10723927248836887</v>
      </c>
      <c r="L312" s="98">
        <v>8.0988020087325668E-2</v>
      </c>
      <c r="M312" s="98">
        <v>8.2930513618221555E-2</v>
      </c>
      <c r="N312" s="98">
        <v>0.12472255475066922</v>
      </c>
      <c r="O312" s="98">
        <v>6.6608881206579554E-2</v>
      </c>
      <c r="P312" s="98">
        <v>0.16299806887412838</v>
      </c>
      <c r="Q312" s="98">
        <v>0.13748447392719645</v>
      </c>
      <c r="R312" s="98">
        <v>0.18399396689829062</v>
      </c>
      <c r="S312" s="98">
        <v>0.18562562678094274</v>
      </c>
      <c r="T312" s="98">
        <v>0.13390874329529917</v>
      </c>
      <c r="U312" s="98">
        <v>9.9116606859382256E-2</v>
      </c>
      <c r="V312" s="98">
        <v>0.11682977463809838</v>
      </c>
      <c r="W312" s="98">
        <v>3.5512040044738118E-2</v>
      </c>
      <c r="DA312" s="63" t="s">
        <v>3478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1.2449964086959741E-2</v>
      </c>
      <c r="D313" s="122">
        <f t="shared" si="142"/>
        <v>9.9690537979827852E-4</v>
      </c>
      <c r="E313" s="122">
        <f t="shared" si="142"/>
        <v>0.122363549815516</v>
      </c>
      <c r="F313" s="122">
        <f t="shared" si="142"/>
        <v>7.7043207579234379E-4</v>
      </c>
      <c r="G313" s="122">
        <f t="shared" si="142"/>
        <v>5.4426241621335497E-3</v>
      </c>
      <c r="H313" s="122">
        <f t="shared" si="142"/>
        <v>0.10876949217284695</v>
      </c>
      <c r="I313" s="122">
        <f t="shared" si="142"/>
        <v>2.9187359298107531E-2</v>
      </c>
      <c r="J313" s="122">
        <f t="shared" si="142"/>
        <v>3.3383906464054751E-2</v>
      </c>
      <c r="K313" s="122">
        <f t="shared" si="142"/>
        <v>4.8328595049007113E-2</v>
      </c>
      <c r="L313" s="122">
        <f t="shared" si="142"/>
        <v>0.17547706967645096</v>
      </c>
      <c r="M313" s="122">
        <f t="shared" si="142"/>
        <v>0.14914782092078871</v>
      </c>
      <c r="N313" s="122">
        <f t="shared" si="142"/>
        <v>0.11468594346232525</v>
      </c>
      <c r="O313" s="122">
        <f t="shared" si="142"/>
        <v>5.8692369269663272E-2</v>
      </c>
      <c r="P313" s="122">
        <f t="shared" si="142"/>
        <v>0.10366570114584303</v>
      </c>
      <c r="Q313" s="122">
        <f t="shared" si="142"/>
        <v>0.22324835555139783</v>
      </c>
      <c r="R313" s="122">
        <f t="shared" si="142"/>
        <v>0.15488211937012406</v>
      </c>
      <c r="S313" s="122">
        <f t="shared" si="142"/>
        <v>0.10183670615527911</v>
      </c>
      <c r="T313" s="122">
        <f t="shared" si="142"/>
        <v>0.21089197474762969</v>
      </c>
      <c r="U313" s="122">
        <f t="shared" si="142"/>
        <v>0.10235433003653517</v>
      </c>
      <c r="V313" s="122">
        <f t="shared" si="142"/>
        <v>0.31148411899773359</v>
      </c>
      <c r="W313" s="122">
        <f t="shared" si="142"/>
        <v>8.5161812961986855E-2</v>
      </c>
      <c r="DA313" s="130" t="s">
        <v>3479</v>
      </c>
    </row>
    <row r="314" spans="1:105" ht="12" customHeight="1" x14ac:dyDescent="0.25">
      <c r="A314" s="97" t="s">
        <v>53</v>
      </c>
      <c r="B314" s="98"/>
      <c r="C314" s="98">
        <v>1.2449964086959741E-2</v>
      </c>
      <c r="D314" s="98">
        <v>9.9690537979827852E-4</v>
      </c>
      <c r="E314" s="98">
        <v>0.122363549815516</v>
      </c>
      <c r="F314" s="98">
        <v>7.7043207579234379E-4</v>
      </c>
      <c r="G314" s="98">
        <v>5.4426241621335497E-3</v>
      </c>
      <c r="H314" s="98">
        <v>0.10876949217284695</v>
      </c>
      <c r="I314" s="98">
        <v>2.9187359298107531E-2</v>
      </c>
      <c r="J314" s="98">
        <v>3.3383906464054751E-2</v>
      </c>
      <c r="K314" s="98">
        <v>4.8328595049007113E-2</v>
      </c>
      <c r="L314" s="98">
        <v>0.17547706967645096</v>
      </c>
      <c r="M314" s="98">
        <v>0.14914782092078871</v>
      </c>
      <c r="N314" s="98">
        <v>0.11468594346232525</v>
      </c>
      <c r="O314" s="98">
        <v>5.8692369269663272E-2</v>
      </c>
      <c r="P314" s="98">
        <v>0.10366570114584303</v>
      </c>
      <c r="Q314" s="98">
        <v>0.22324835555139783</v>
      </c>
      <c r="R314" s="98">
        <v>0.15488211937012406</v>
      </c>
      <c r="S314" s="98">
        <v>0.10183670615527911</v>
      </c>
      <c r="T314" s="98">
        <v>0.21089197474762969</v>
      </c>
      <c r="U314" s="98">
        <v>0.10235433003653517</v>
      </c>
      <c r="V314" s="98">
        <v>0.31148411899773359</v>
      </c>
      <c r="W314" s="98">
        <v>8.5161812961986855E-2</v>
      </c>
      <c r="DA314" s="63" t="s">
        <v>3480</v>
      </c>
    </row>
    <row r="315" spans="1:105" ht="12" customHeight="1" x14ac:dyDescent="0.25">
      <c r="A315" s="121" t="s">
        <v>55</v>
      </c>
      <c r="B315" s="122"/>
      <c r="C315" s="122">
        <v>0.27216791244247124</v>
      </c>
      <c r="D315" s="122">
        <v>0.34453439776114114</v>
      </c>
      <c r="E315" s="122">
        <v>0.31488855430305623</v>
      </c>
      <c r="F315" s="122">
        <v>0.28596172692489213</v>
      </c>
      <c r="G315" s="122">
        <v>0.26149618279377268</v>
      </c>
      <c r="H315" s="122">
        <v>0.28396202574275642</v>
      </c>
      <c r="I315" s="122">
        <v>0.25564076727754181</v>
      </c>
      <c r="J315" s="122">
        <v>0.36307347757773573</v>
      </c>
      <c r="K315" s="122">
        <v>0.36009999679301791</v>
      </c>
      <c r="L315" s="122">
        <v>0.3090457441143396</v>
      </c>
      <c r="M315" s="122">
        <v>0.35647105155798814</v>
      </c>
      <c r="N315" s="122">
        <v>0.52066436810460448</v>
      </c>
      <c r="O315" s="122">
        <v>0.32234589030113464</v>
      </c>
      <c r="P315" s="122">
        <v>1.0085058858977711</v>
      </c>
      <c r="Q315" s="122">
        <v>0.65483792972207489</v>
      </c>
      <c r="R315" s="122">
        <v>0.87685570963509474</v>
      </c>
      <c r="S315" s="122">
        <v>0.81996478133555728</v>
      </c>
      <c r="T315" s="122">
        <v>0.75133532192650443</v>
      </c>
      <c r="U315" s="122">
        <v>0.75019607390889709</v>
      </c>
      <c r="V315" s="122">
        <v>0.68354675576735058</v>
      </c>
      <c r="W315" s="122">
        <v>0.26252841579623831</v>
      </c>
      <c r="DA315" s="130" t="s">
        <v>3481</v>
      </c>
    </row>
    <row r="316" spans="1:105" ht="12" customHeight="1" x14ac:dyDescent="0.25">
      <c r="A316" s="97" t="s">
        <v>134</v>
      </c>
      <c r="B316" s="98"/>
      <c r="C316" s="98">
        <v>0.20911690817826969</v>
      </c>
      <c r="D316" s="98">
        <v>0.29541680790169367</v>
      </c>
      <c r="E316" s="98">
        <v>0.2636736285771285</v>
      </c>
      <c r="F316" s="98">
        <v>0.22778415285481116</v>
      </c>
      <c r="G316" s="98">
        <v>0.2101141883817248</v>
      </c>
      <c r="H316" s="98">
        <v>0.26552098587392403</v>
      </c>
      <c r="I316" s="98">
        <v>0.2220126527864123</v>
      </c>
      <c r="J316" s="98">
        <v>0.31299224280475468</v>
      </c>
      <c r="K316" s="98">
        <v>0.27881065713688902</v>
      </c>
      <c r="L316" s="98">
        <v>0.20671414192070034</v>
      </c>
      <c r="M316" s="98">
        <v>0.29506780649621273</v>
      </c>
      <c r="N316" s="98">
        <v>0.39251390405265202</v>
      </c>
      <c r="O316" s="98">
        <v>0.32194323226220567</v>
      </c>
      <c r="P316" s="98">
        <v>0.97041755262312446</v>
      </c>
      <c r="Q316" s="98">
        <v>0.2518706950831191</v>
      </c>
      <c r="R316" s="98">
        <v>0.65913915515455712</v>
      </c>
      <c r="S316" s="98">
        <v>0.67638175816765655</v>
      </c>
      <c r="T316" s="98">
        <v>0.67505551433248889</v>
      </c>
      <c r="U316" s="98">
        <v>0.67549910817567016</v>
      </c>
      <c r="V316" s="98">
        <v>0.28466622995998786</v>
      </c>
      <c r="W316" s="98">
        <v>0.18809959104574803</v>
      </c>
      <c r="DA316" s="63" t="s">
        <v>3482</v>
      </c>
    </row>
    <row r="317" spans="1:105" ht="12" customHeight="1" x14ac:dyDescent="0.25">
      <c r="A317" s="97" t="s">
        <v>133</v>
      </c>
      <c r="B317" s="98"/>
      <c r="C317" s="98">
        <v>2.2856053456348953E-3</v>
      </c>
      <c r="D317" s="98">
        <v>7.4483752707644466E-3</v>
      </c>
      <c r="E317" s="98">
        <v>8.538704706821082E-3</v>
      </c>
      <c r="F317" s="98">
        <v>8.7714267609887205E-3</v>
      </c>
      <c r="G317" s="98">
        <v>1.4712113368842299E-2</v>
      </c>
      <c r="H317" s="98">
        <v>1.8441039868832401E-2</v>
      </c>
      <c r="I317" s="98">
        <v>3.362811449112954E-2</v>
      </c>
      <c r="J317" s="98">
        <v>5.0081234772981043E-2</v>
      </c>
      <c r="K317" s="98">
        <v>8.1289339656128889E-2</v>
      </c>
      <c r="L317" s="98">
        <v>9.3500453026043068E-2</v>
      </c>
      <c r="M317" s="98">
        <v>2.9938140770707292E-2</v>
      </c>
      <c r="N317" s="98">
        <v>0.12815046405195246</v>
      </c>
      <c r="O317" s="98">
        <v>0</v>
      </c>
      <c r="P317" s="98">
        <v>0</v>
      </c>
      <c r="Q317" s="98">
        <v>0.29406644424514661</v>
      </c>
      <c r="R317" s="98">
        <v>0.18216722024824872</v>
      </c>
      <c r="S317" s="98">
        <v>0.12682686315064601</v>
      </c>
      <c r="T317" s="98">
        <v>7.6197277916462386E-2</v>
      </c>
      <c r="U317" s="98">
        <v>6.6879914614951602E-2</v>
      </c>
      <c r="V317" s="98">
        <v>0.34412874708652086</v>
      </c>
      <c r="W317" s="98">
        <v>4.8371635265676727E-2</v>
      </c>
      <c r="DA317" s="63" t="s">
        <v>3483</v>
      </c>
    </row>
    <row r="318" spans="1:105" ht="12" customHeight="1" x14ac:dyDescent="0.25">
      <c r="A318" s="100" t="s">
        <v>217</v>
      </c>
      <c r="B318" s="101"/>
      <c r="C318" s="101">
        <v>1.1376275654295606E-3</v>
      </c>
      <c r="D318" s="101">
        <v>3.7249559166793334E-3</v>
      </c>
      <c r="E318" s="101">
        <v>4.2622585707679335E-3</v>
      </c>
      <c r="F318" s="101">
        <v>4.4297825447883995E-3</v>
      </c>
      <c r="G318" s="101">
        <v>7.4299149389902694E-3</v>
      </c>
      <c r="H318" s="101">
        <v>9.0477125668351061E-3</v>
      </c>
      <c r="I318" s="101">
        <v>1.6774667836308637E-2</v>
      </c>
      <c r="J318" s="101">
        <v>2.5072534761168275E-2</v>
      </c>
      <c r="K318" s="101">
        <v>3.8254632512695584E-2</v>
      </c>
      <c r="L318" s="101">
        <v>4.685624640671638E-2</v>
      </c>
      <c r="M318" s="101">
        <v>1.5137209817491256E-2</v>
      </c>
      <c r="N318" s="101">
        <v>6.0389146164383026E-2</v>
      </c>
      <c r="O318" s="101">
        <v>0</v>
      </c>
      <c r="P318" s="101">
        <v>0</v>
      </c>
      <c r="Q318" s="101">
        <v>0.13755930506542699</v>
      </c>
      <c r="R318" s="101">
        <v>8.4545718104559117E-2</v>
      </c>
      <c r="S318" s="101">
        <v>5.7088942748696136E-2</v>
      </c>
      <c r="T318" s="101">
        <v>3.5931631175171209E-2</v>
      </c>
      <c r="U318" s="101">
        <v>3.3734350031938892E-2</v>
      </c>
      <c r="V318" s="101">
        <v>0.16813199465526532</v>
      </c>
      <c r="W318" s="101">
        <v>2.4206354740662107E-2</v>
      </c>
      <c r="DA318" s="131" t="s">
        <v>3484</v>
      </c>
    </row>
    <row r="319" spans="1:105" ht="12" customHeight="1" x14ac:dyDescent="0.25">
      <c r="A319" s="103" t="s">
        <v>52</v>
      </c>
      <c r="B319" s="104"/>
      <c r="C319" s="104">
        <v>1.1479777802053349E-3</v>
      </c>
      <c r="D319" s="104">
        <v>3.7234193540851132E-3</v>
      </c>
      <c r="E319" s="104">
        <v>4.2764461360531494E-3</v>
      </c>
      <c r="F319" s="104">
        <v>4.3416442162003211E-3</v>
      </c>
      <c r="G319" s="104">
        <v>7.2821984298520308E-3</v>
      </c>
      <c r="H319" s="104">
        <v>9.3933273019972952E-3</v>
      </c>
      <c r="I319" s="104">
        <v>1.68534466548209E-2</v>
      </c>
      <c r="J319" s="104">
        <v>2.5008700011812771E-2</v>
      </c>
      <c r="K319" s="104">
        <v>4.3034707143433312E-2</v>
      </c>
      <c r="L319" s="104">
        <v>4.6644206619326688E-2</v>
      </c>
      <c r="M319" s="104">
        <v>1.4800930953216034E-2</v>
      </c>
      <c r="N319" s="104">
        <v>6.7761317887569422E-2</v>
      </c>
      <c r="O319" s="104">
        <v>0</v>
      </c>
      <c r="P319" s="104">
        <v>0</v>
      </c>
      <c r="Q319" s="104">
        <v>0.15650713917971959</v>
      </c>
      <c r="R319" s="104">
        <v>9.7621502143689587E-2</v>
      </c>
      <c r="S319" s="104">
        <v>6.9737920401949885E-2</v>
      </c>
      <c r="T319" s="104">
        <v>4.0265646741291183E-2</v>
      </c>
      <c r="U319" s="104">
        <v>3.3145564583012717E-2</v>
      </c>
      <c r="V319" s="104">
        <v>0.17599675243125551</v>
      </c>
      <c r="W319" s="104">
        <v>2.4165280525014619E-2</v>
      </c>
      <c r="DA319" s="132" t="s">
        <v>3485</v>
      </c>
    </row>
    <row r="320" spans="1:105" ht="12" customHeight="1" x14ac:dyDescent="0.25">
      <c r="A320" s="106" t="s">
        <v>122</v>
      </c>
      <c r="B320" s="101"/>
      <c r="C320" s="101">
        <v>5.7342192035960499E-2</v>
      </c>
      <c r="D320" s="101">
        <v>3.3969608457431306E-2</v>
      </c>
      <c r="E320" s="101">
        <v>3.5651102681854105E-2</v>
      </c>
      <c r="F320" s="101">
        <v>4.3331048081261245E-2</v>
      </c>
      <c r="G320" s="101">
        <v>3.0866730953687523E-2</v>
      </c>
      <c r="H320" s="101">
        <v>0</v>
      </c>
      <c r="I320" s="101">
        <v>0</v>
      </c>
      <c r="J320" s="101">
        <v>0</v>
      </c>
      <c r="K320" s="101">
        <v>0</v>
      </c>
      <c r="L320" s="101">
        <v>5.3252236406935013E-3</v>
      </c>
      <c r="M320" s="101">
        <v>1.6722741677885528E-2</v>
      </c>
      <c r="N320" s="101">
        <v>0</v>
      </c>
      <c r="O320" s="101">
        <v>2.0136266513731357E-4</v>
      </c>
      <c r="P320" s="101">
        <v>2.4566035664231507E-2</v>
      </c>
      <c r="Q320" s="101">
        <v>0</v>
      </c>
      <c r="R320" s="101">
        <v>0</v>
      </c>
      <c r="S320" s="101">
        <v>0</v>
      </c>
      <c r="T320" s="101">
        <v>0</v>
      </c>
      <c r="U320" s="101">
        <v>7.8170511182753082E-3</v>
      </c>
      <c r="V320" s="101">
        <v>0</v>
      </c>
      <c r="W320" s="101">
        <v>7.3595898405262915E-3</v>
      </c>
      <c r="DA320" s="131" t="s">
        <v>3486</v>
      </c>
    </row>
    <row r="321" spans="1:105" ht="12" customHeight="1" x14ac:dyDescent="0.25">
      <c r="A321" s="107" t="s">
        <v>121</v>
      </c>
      <c r="B321" s="104"/>
      <c r="C321" s="104">
        <v>3.4232068826061442E-3</v>
      </c>
      <c r="D321" s="104">
        <v>7.699606131251713E-3</v>
      </c>
      <c r="E321" s="104">
        <v>7.0251183372525422E-3</v>
      </c>
      <c r="F321" s="104">
        <v>6.0750992278310011E-3</v>
      </c>
      <c r="G321" s="104">
        <v>5.8031500895180978E-3</v>
      </c>
      <c r="H321" s="104">
        <v>0</v>
      </c>
      <c r="I321" s="104">
        <v>0</v>
      </c>
      <c r="J321" s="104">
        <v>0</v>
      </c>
      <c r="K321" s="104">
        <v>0</v>
      </c>
      <c r="L321" s="104">
        <v>3.5059255269027315E-3</v>
      </c>
      <c r="M321" s="104">
        <v>1.4742362613182647E-2</v>
      </c>
      <c r="N321" s="104">
        <v>0</v>
      </c>
      <c r="O321" s="104">
        <v>2.0129537379167227E-4</v>
      </c>
      <c r="P321" s="104">
        <v>1.3522297610415171E-2</v>
      </c>
      <c r="Q321" s="104">
        <v>0.1089007903938092</v>
      </c>
      <c r="R321" s="104">
        <v>3.5549334232288926E-2</v>
      </c>
      <c r="S321" s="104">
        <v>1.6756160017254794E-2</v>
      </c>
      <c r="T321" s="104">
        <v>8.2529677553172079E-5</v>
      </c>
      <c r="U321" s="104">
        <v>0</v>
      </c>
      <c r="V321" s="104">
        <v>5.475177872084188E-2</v>
      </c>
      <c r="W321" s="104">
        <v>1.8697599644287251E-2</v>
      </c>
      <c r="DA321" s="132" t="s">
        <v>3487</v>
      </c>
    </row>
    <row r="322" spans="1:105" ht="12" customHeight="1" x14ac:dyDescent="0.25">
      <c r="A322" s="108" t="s">
        <v>53</v>
      </c>
      <c r="B322" s="98"/>
      <c r="C322" s="98">
        <v>1.7040769907049808E-3</v>
      </c>
      <c r="D322" s="98">
        <v>3.8503345103313678E-3</v>
      </c>
      <c r="E322" s="98">
        <v>3.5044892622330044E-3</v>
      </c>
      <c r="F322" s="98">
        <v>3.0707771220283603E-3</v>
      </c>
      <c r="G322" s="98">
        <v>2.9262706118540725E-3</v>
      </c>
      <c r="H322" s="98">
        <v>0</v>
      </c>
      <c r="I322" s="98">
        <v>0</v>
      </c>
      <c r="J322" s="98">
        <v>0</v>
      </c>
      <c r="K322" s="98">
        <v>0</v>
      </c>
      <c r="L322" s="98">
        <v>1.5920472970843108E-3</v>
      </c>
      <c r="M322" s="98">
        <v>7.2021526185531287E-3</v>
      </c>
      <c r="N322" s="98">
        <v>0</v>
      </c>
      <c r="O322" s="98">
        <v>1.0839857655072279E-4</v>
      </c>
      <c r="P322" s="98">
        <v>7.8892726159626985E-3</v>
      </c>
      <c r="Q322" s="98">
        <v>4.5963930769604894E-2</v>
      </c>
      <c r="R322" s="98">
        <v>1.4755696535984308E-2</v>
      </c>
      <c r="S322" s="98">
        <v>6.9696366734394947E-3</v>
      </c>
      <c r="T322" s="98">
        <v>3.9253354640485888E-5</v>
      </c>
      <c r="U322" s="98">
        <v>0</v>
      </c>
      <c r="V322" s="98">
        <v>2.6084528419353797E-2</v>
      </c>
      <c r="W322" s="98">
        <v>9.3305232329849858E-3</v>
      </c>
      <c r="DA322" s="63" t="s">
        <v>3488</v>
      </c>
    </row>
    <row r="323" spans="1:105" ht="12" customHeight="1" x14ac:dyDescent="0.25">
      <c r="A323" s="108" t="s">
        <v>52</v>
      </c>
      <c r="B323" s="98"/>
      <c r="C323" s="98">
        <v>1.7191298919011632E-3</v>
      </c>
      <c r="D323" s="98">
        <v>3.8492716209203451E-3</v>
      </c>
      <c r="E323" s="98">
        <v>3.5206290750195383E-3</v>
      </c>
      <c r="F323" s="98">
        <v>3.0043221058026408E-3</v>
      </c>
      <c r="G323" s="98">
        <v>2.8768794776640248E-3</v>
      </c>
      <c r="H323" s="98">
        <v>0</v>
      </c>
      <c r="I323" s="98">
        <v>0</v>
      </c>
      <c r="J323" s="98">
        <v>0</v>
      </c>
      <c r="K323" s="98">
        <v>0</v>
      </c>
      <c r="L323" s="98">
        <v>1.9138782298184205E-3</v>
      </c>
      <c r="M323" s="98">
        <v>7.5402099946295185E-3</v>
      </c>
      <c r="N323" s="98">
        <v>0</v>
      </c>
      <c r="O323" s="98">
        <v>9.2896797240949486E-5</v>
      </c>
      <c r="P323" s="98">
        <v>5.6330249944524721E-3</v>
      </c>
      <c r="Q323" s="98">
        <v>6.2936859624204311E-2</v>
      </c>
      <c r="R323" s="98">
        <v>2.0793637696304618E-2</v>
      </c>
      <c r="S323" s="98">
        <v>9.786523343815301E-3</v>
      </c>
      <c r="T323" s="98">
        <v>4.3276322912686191E-5</v>
      </c>
      <c r="U323" s="98">
        <v>0</v>
      </c>
      <c r="V323" s="98">
        <v>2.8667250301488083E-2</v>
      </c>
      <c r="W323" s="98">
        <v>9.367076411302265E-3</v>
      </c>
      <c r="DA323" s="63" t="s">
        <v>3489</v>
      </c>
    </row>
    <row r="324" spans="1:105" ht="12" customHeight="1" x14ac:dyDescent="0.25">
      <c r="A324" s="121" t="s">
        <v>54</v>
      </c>
      <c r="B324" s="122"/>
      <c r="C324" s="122">
        <v>0.15880250206114899</v>
      </c>
      <c r="D324" s="122">
        <v>0.18065765872708345</v>
      </c>
      <c r="E324" s="122">
        <v>0.15698722510838709</v>
      </c>
      <c r="F324" s="122">
        <v>0.14645290141824832</v>
      </c>
      <c r="G324" s="122">
        <v>0.13414489661421317</v>
      </c>
      <c r="H324" s="122">
        <v>0.15454646715168407</v>
      </c>
      <c r="I324" s="122">
        <v>0.13457113179564759</v>
      </c>
      <c r="J324" s="122">
        <v>0.20051205588047905</v>
      </c>
      <c r="K324" s="122">
        <v>0.23597456176948467</v>
      </c>
      <c r="L324" s="122">
        <v>0.1536265693206956</v>
      </c>
      <c r="M324" s="122">
        <v>0.20246714511060346</v>
      </c>
      <c r="N324" s="122">
        <v>0.37898561086252669</v>
      </c>
      <c r="O324" s="122">
        <v>0.18234678858145434</v>
      </c>
      <c r="P324" s="122">
        <v>0.47957287481592026</v>
      </c>
      <c r="Q324" s="122">
        <v>0.35729226357014249</v>
      </c>
      <c r="R324" s="122">
        <v>0.44358228416219431</v>
      </c>
      <c r="S324" s="122">
        <v>0.45821392620054457</v>
      </c>
      <c r="T324" s="122">
        <v>0.38111755174920425</v>
      </c>
      <c r="U324" s="122">
        <v>0.29512407905954952</v>
      </c>
      <c r="V324" s="122">
        <v>0.29463366988753431</v>
      </c>
      <c r="W324" s="122">
        <v>8.012835573999913E-2</v>
      </c>
      <c r="DA324" s="130" t="s">
        <v>3490</v>
      </c>
    </row>
    <row r="325" spans="1:105" ht="12" customHeight="1" x14ac:dyDescent="0.25">
      <c r="A325" s="97" t="s">
        <v>175</v>
      </c>
      <c r="B325" s="98"/>
      <c r="C325" s="98">
        <v>0.10479521705864532</v>
      </c>
      <c r="D325" s="98">
        <v>2.2821959400136427E-2</v>
      </c>
      <c r="E325" s="98">
        <v>2.9390222323134006E-2</v>
      </c>
      <c r="F325" s="98">
        <v>2.9697673646576942E-2</v>
      </c>
      <c r="G325" s="98">
        <v>4.3684549525243095E-2</v>
      </c>
      <c r="H325" s="98">
        <v>6.8903165809501857E-2</v>
      </c>
      <c r="I325" s="98">
        <v>8.9594030633387348E-2</v>
      </c>
      <c r="J325" s="98">
        <v>0.14643219886068651</v>
      </c>
      <c r="K325" s="98">
        <v>0.12671637411960096</v>
      </c>
      <c r="L325" s="98">
        <v>8.5648613428659273E-2</v>
      </c>
      <c r="M325" s="98">
        <v>5.363602284887669E-2</v>
      </c>
      <c r="N325" s="98">
        <v>0.14649245248676382</v>
      </c>
      <c r="O325" s="98">
        <v>8.6411160879477963E-2</v>
      </c>
      <c r="P325" s="98">
        <v>0.22998305855179876</v>
      </c>
      <c r="Q325" s="98">
        <v>0.32713073800717457</v>
      </c>
      <c r="R325" s="98">
        <v>0.40542093190923767</v>
      </c>
      <c r="S325" s="98">
        <v>0.36373391359720475</v>
      </c>
      <c r="T325" s="98">
        <v>0.17497945743764637</v>
      </c>
      <c r="U325" s="98">
        <v>0.18987645395633521</v>
      </c>
      <c r="V325" s="98">
        <v>0.29178681776422449</v>
      </c>
      <c r="W325" s="98">
        <v>7.1201962220438411E-2</v>
      </c>
      <c r="DA325" s="63" t="s">
        <v>3491</v>
      </c>
    </row>
    <row r="326" spans="1:105" ht="12" customHeight="1" x14ac:dyDescent="0.25">
      <c r="A326" s="109" t="s">
        <v>120</v>
      </c>
      <c r="B326" s="33"/>
      <c r="C326" s="33">
        <v>5.400728500250368E-2</v>
      </c>
      <c r="D326" s="33">
        <v>0.15783569932694702</v>
      </c>
      <c r="E326" s="33">
        <v>0.12759700278525307</v>
      </c>
      <c r="F326" s="33">
        <v>0.11675522777167137</v>
      </c>
      <c r="G326" s="33">
        <v>9.0460347088970078E-2</v>
      </c>
      <c r="H326" s="33">
        <v>8.5643301342182204E-2</v>
      </c>
      <c r="I326" s="33">
        <v>4.4977101162260245E-2</v>
      </c>
      <c r="J326" s="33">
        <v>5.4079857019792538E-2</v>
      </c>
      <c r="K326" s="33">
        <v>0.10925818764988371</v>
      </c>
      <c r="L326" s="33">
        <v>6.7977955892036326E-2</v>
      </c>
      <c r="M326" s="33">
        <v>0.14883112226172676</v>
      </c>
      <c r="N326" s="33">
        <v>0.23249315837576287</v>
      </c>
      <c r="O326" s="33">
        <v>9.5935627701976375E-2</v>
      </c>
      <c r="P326" s="33">
        <v>0.24958981626412149</v>
      </c>
      <c r="Q326" s="33">
        <v>3.01615255629679E-2</v>
      </c>
      <c r="R326" s="33">
        <v>3.8161352252956617E-2</v>
      </c>
      <c r="S326" s="33">
        <v>9.4480012603339852E-2</v>
      </c>
      <c r="T326" s="33">
        <v>0.20613809431155786</v>
      </c>
      <c r="U326" s="33">
        <v>0.10524762510321434</v>
      </c>
      <c r="V326" s="33">
        <v>2.8468521233098293E-3</v>
      </c>
      <c r="W326" s="33">
        <v>8.9263935195607186E-3</v>
      </c>
      <c r="DA326" s="60" t="s">
        <v>3492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0.63262355847689455</v>
      </c>
      <c r="D328" s="119">
        <f t="shared" si="143"/>
        <v>0.64163292967966168</v>
      </c>
      <c r="E328" s="119">
        <f t="shared" si="143"/>
        <v>0.66253731253267456</v>
      </c>
      <c r="F328" s="119">
        <f t="shared" si="143"/>
        <v>0.6574044605420285</v>
      </c>
      <c r="G328" s="119">
        <f t="shared" si="143"/>
        <v>0.6655624175256537</v>
      </c>
      <c r="H328" s="119">
        <f t="shared" si="143"/>
        <v>0.68489558695081854</v>
      </c>
      <c r="I328" s="119">
        <f t="shared" si="143"/>
        <v>0.68342251605969118</v>
      </c>
      <c r="J328" s="119">
        <f t="shared" si="143"/>
        <v>0.69049688878807136</v>
      </c>
      <c r="K328" s="119">
        <f t="shared" si="143"/>
        <v>0.7020489958277828</v>
      </c>
      <c r="L328" s="119">
        <f t="shared" si="143"/>
        <v>0.72864717409768065</v>
      </c>
      <c r="M328" s="119">
        <f t="shared" si="143"/>
        <v>0.736608897722282</v>
      </c>
      <c r="N328" s="119">
        <f t="shared" si="143"/>
        <v>0.74210693321730725</v>
      </c>
      <c r="O328" s="119">
        <f t="shared" si="143"/>
        <v>0.75741401257044716</v>
      </c>
      <c r="P328" s="119">
        <f t="shared" si="143"/>
        <v>0.77523856299984617</v>
      </c>
      <c r="Q328" s="119">
        <f t="shared" si="143"/>
        <v>0.80336318535806794</v>
      </c>
      <c r="R328" s="119">
        <f t="shared" ref="R328:V328" si="144">IF(R309=0,"",R309/R290)</f>
        <v>0.80337860915779113</v>
      </c>
      <c r="S328" s="119">
        <f t="shared" si="144"/>
        <v>0.80870094676221094</v>
      </c>
      <c r="T328" s="119">
        <f t="shared" si="144"/>
        <v>0.83006555210614741</v>
      </c>
      <c r="U328" s="119">
        <f t="shared" si="144"/>
        <v>0.82829776459706861</v>
      </c>
      <c r="V328" s="119">
        <f t="shared" si="144"/>
        <v>0.84888419702666507</v>
      </c>
      <c r="W328" s="119">
        <f t="shared" ref="W328" si="145">IF(W309=0,"",W309/W290)</f>
        <v>0.85058769375952692</v>
      </c>
      <c r="DA328" s="129" t="s">
        <v>3643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0.62933030223122022</v>
      </c>
      <c r="D329" s="124">
        <f t="shared" si="146"/>
        <v>0.63787491153265208</v>
      </c>
      <c r="E329" s="124">
        <f t="shared" si="146"/>
        <v>0.64629491546184159</v>
      </c>
      <c r="F329" s="124">
        <f t="shared" si="146"/>
        <v>0.65490679708867494</v>
      </c>
      <c r="G329" s="124">
        <f t="shared" si="146"/>
        <v>0.66334092741829453</v>
      </c>
      <c r="H329" s="124">
        <f t="shared" si="146"/>
        <v>0.67169001934560979</v>
      </c>
      <c r="I329" s="124">
        <f t="shared" si="146"/>
        <v>0.68025641210770016</v>
      </c>
      <c r="J329" s="124">
        <f t="shared" si="146"/>
        <v>0.6888519506699351</v>
      </c>
      <c r="K329" s="124">
        <f t="shared" si="146"/>
        <v>0.69760911720024854</v>
      </c>
      <c r="L329" s="124">
        <f t="shared" si="146"/>
        <v>0.70659213562753109</v>
      </c>
      <c r="M329" s="124">
        <f t="shared" si="146"/>
        <v>0.71816622703369537</v>
      </c>
      <c r="N329" s="124">
        <f t="shared" si="146"/>
        <v>0.73295162224221377</v>
      </c>
      <c r="O329" s="124">
        <f t="shared" si="146"/>
        <v>0.7515767636597952</v>
      </c>
      <c r="P329" s="124">
        <f t="shared" si="146"/>
        <v>0.77227559685670022</v>
      </c>
      <c r="Q329" s="124">
        <f t="shared" si="146"/>
        <v>0.789766407157387</v>
      </c>
      <c r="R329" s="124">
        <f t="shared" ref="R329:V329" si="147">IF(R310=0,"",R310/R291)</f>
        <v>0.79978289999245888</v>
      </c>
      <c r="S329" s="124">
        <f t="shared" si="147"/>
        <v>0.80752961913239307</v>
      </c>
      <c r="T329" s="124">
        <f t="shared" si="147"/>
        <v>0.81381674649684577</v>
      </c>
      <c r="U329" s="124">
        <f t="shared" si="147"/>
        <v>0.81912203649967197</v>
      </c>
      <c r="V329" s="124">
        <f t="shared" si="147"/>
        <v>0.82369567850946035</v>
      </c>
      <c r="W329" s="124">
        <f t="shared" ref="W329" si="148">IF(W310=0,"",W310/W291)</f>
        <v>0.82698874275257994</v>
      </c>
      <c r="DA329" s="130" t="s">
        <v>3644</v>
      </c>
    </row>
    <row r="330" spans="1:105" ht="12" customHeight="1" x14ac:dyDescent="0.25">
      <c r="A330" s="97" t="s">
        <v>217</v>
      </c>
      <c r="B330" s="111"/>
      <c r="C330" s="111">
        <f t="shared" ref="C330:Q330" si="149">IF(C311=0,"",C311/C292)</f>
        <v>0.62366933303850425</v>
      </c>
      <c r="D330" s="111">
        <f t="shared" si="149"/>
        <v>0.6323766943655551</v>
      </c>
      <c r="E330" s="111">
        <f t="shared" si="149"/>
        <v>0.64108789582656589</v>
      </c>
      <c r="F330" s="111">
        <f t="shared" si="149"/>
        <v>0.6496917998760241</v>
      </c>
      <c r="G330" s="111">
        <f t="shared" si="149"/>
        <v>0.65829090928409673</v>
      </c>
      <c r="H330" s="111">
        <f t="shared" si="149"/>
        <v>0.66687374237043762</v>
      </c>
      <c r="I330" s="111">
        <f t="shared" si="149"/>
        <v>0.67546663229650417</v>
      </c>
      <c r="J330" s="111">
        <f t="shared" si="149"/>
        <v>0.68417499493842837</v>
      </c>
      <c r="K330" s="111">
        <f t="shared" si="149"/>
        <v>0.69308980701884859</v>
      </c>
      <c r="L330" s="111">
        <f t="shared" si="149"/>
        <v>0.70223776767242496</v>
      </c>
      <c r="M330" s="111">
        <f t="shared" si="149"/>
        <v>0.71394434805210716</v>
      </c>
      <c r="N330" s="111">
        <f t="shared" si="149"/>
        <v>0.72897947740920654</v>
      </c>
      <c r="O330" s="111">
        <f t="shared" si="149"/>
        <v>0.74779207577192675</v>
      </c>
      <c r="P330" s="111">
        <f t="shared" si="149"/>
        <v>0.76870297052197323</v>
      </c>
      <c r="Q330" s="111">
        <f t="shared" si="149"/>
        <v>0.78646567566523695</v>
      </c>
      <c r="R330" s="111">
        <f t="shared" ref="R330:V330" si="150">IF(R311=0,"",R311/R292)</f>
        <v>0.79661787813807128</v>
      </c>
      <c r="S330" s="111">
        <f t="shared" si="150"/>
        <v>0.80450609624463332</v>
      </c>
      <c r="T330" s="111">
        <f t="shared" si="150"/>
        <v>0.81084904838875049</v>
      </c>
      <c r="U330" s="111">
        <f t="shared" si="150"/>
        <v>0.81618844636030941</v>
      </c>
      <c r="V330" s="111">
        <f t="shared" si="150"/>
        <v>0.82087794627023114</v>
      </c>
      <c r="W330" s="111">
        <f t="shared" ref="W330" si="151">IF(W311=0,"",W311/W292)</f>
        <v>0.82422531231458007</v>
      </c>
      <c r="DA330" s="63" t="s">
        <v>3645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3646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2.4308114354209902</v>
      </c>
      <c r="D332" s="124">
        <f t="shared" si="155"/>
        <v>2.5147018842221103</v>
      </c>
      <c r="E332" s="124">
        <f t="shared" si="155"/>
        <v>2.5994781006414938</v>
      </c>
      <c r="F332" s="124">
        <f t="shared" si="155"/>
        <v>2.6843453642822985</v>
      </c>
      <c r="G332" s="124">
        <f t="shared" si="155"/>
        <v>2.7700190769491857</v>
      </c>
      <c r="H332" s="124">
        <f t="shared" si="155"/>
        <v>2.8564070333400431</v>
      </c>
      <c r="I332" s="124">
        <f t="shared" si="155"/>
        <v>2.9436806760334893</v>
      </c>
      <c r="J332" s="124">
        <f t="shared" si="155"/>
        <v>3.032553128606073</v>
      </c>
      <c r="K332" s="124">
        <f t="shared" si="155"/>
        <v>3.1236240005898788</v>
      </c>
      <c r="L332" s="124">
        <f t="shared" si="155"/>
        <v>3.2170415419306249</v>
      </c>
      <c r="M332" s="124">
        <f t="shared" si="155"/>
        <v>3.3286199924378517</v>
      </c>
      <c r="N332" s="124">
        <f t="shared" si="155"/>
        <v>3.4635347209053373</v>
      </c>
      <c r="O332" s="124">
        <f t="shared" si="155"/>
        <v>3.6246469186429309</v>
      </c>
      <c r="P332" s="124">
        <f t="shared" si="155"/>
        <v>3.7993696278456701</v>
      </c>
      <c r="Q332" s="124">
        <f t="shared" si="155"/>
        <v>3.9495234562645134</v>
      </c>
      <c r="R332" s="124">
        <f t="shared" ref="R332:V332" si="156">IF(R313=0,"",R313/R294)</f>
        <v>4.0437236942586594</v>
      </c>
      <c r="S332" s="124">
        <f t="shared" si="156"/>
        <v>4.1187024585265588</v>
      </c>
      <c r="T332" s="124">
        <f t="shared" si="156"/>
        <v>4.1813500703001925</v>
      </c>
      <c r="U332" s="124">
        <f t="shared" si="156"/>
        <v>4.238382683675864</v>
      </c>
      <c r="V332" s="124">
        <f t="shared" si="156"/>
        <v>4.2965336719559497</v>
      </c>
      <c r="W332" s="124">
        <f t="shared" ref="W332" si="157">IF(W313=0,"",W313/W294)</f>
        <v>4.3534643017679464</v>
      </c>
      <c r="DA332" s="130" t="s">
        <v>3647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2.4308114354209902</v>
      </c>
      <c r="D333" s="111">
        <f t="shared" si="158"/>
        <v>2.5147018842221103</v>
      </c>
      <c r="E333" s="111">
        <f t="shared" si="158"/>
        <v>2.5994781006414938</v>
      </c>
      <c r="F333" s="111">
        <f t="shared" si="158"/>
        <v>2.6843453642822985</v>
      </c>
      <c r="G333" s="111">
        <f t="shared" si="158"/>
        <v>2.7700190769491857</v>
      </c>
      <c r="H333" s="111">
        <f t="shared" si="158"/>
        <v>2.8564070333400431</v>
      </c>
      <c r="I333" s="111">
        <f t="shared" si="158"/>
        <v>2.9436806760334893</v>
      </c>
      <c r="J333" s="111">
        <f t="shared" si="158"/>
        <v>3.032553128606073</v>
      </c>
      <c r="K333" s="111">
        <f t="shared" si="158"/>
        <v>3.1236240005898788</v>
      </c>
      <c r="L333" s="111">
        <f t="shared" si="158"/>
        <v>3.2170415419306249</v>
      </c>
      <c r="M333" s="111">
        <f t="shared" si="158"/>
        <v>3.3286199924378517</v>
      </c>
      <c r="N333" s="111">
        <f t="shared" si="158"/>
        <v>3.4635347209053373</v>
      </c>
      <c r="O333" s="111">
        <f t="shared" si="158"/>
        <v>3.6246469186429309</v>
      </c>
      <c r="P333" s="111">
        <f t="shared" si="158"/>
        <v>3.7993696278456701</v>
      </c>
      <c r="Q333" s="111">
        <f t="shared" si="158"/>
        <v>3.9495234562645134</v>
      </c>
      <c r="R333" s="111">
        <f t="shared" ref="R333:V333" si="159">IF(R314=0,"",R314/R295)</f>
        <v>4.0437236942586594</v>
      </c>
      <c r="S333" s="111">
        <f t="shared" si="159"/>
        <v>4.1187024585265588</v>
      </c>
      <c r="T333" s="111">
        <f t="shared" si="159"/>
        <v>4.1813500703001925</v>
      </c>
      <c r="U333" s="111">
        <f t="shared" si="159"/>
        <v>4.238382683675864</v>
      </c>
      <c r="V333" s="111">
        <f t="shared" si="159"/>
        <v>4.2965336719559497</v>
      </c>
      <c r="W333" s="111">
        <f t="shared" ref="W333" si="160">IF(W314=0,"",W314/W295)</f>
        <v>4.3534643017679464</v>
      </c>
      <c r="DA333" s="63" t="s">
        <v>3648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0.63559264421073636</v>
      </c>
      <c r="D334" s="124">
        <f t="shared" si="161"/>
        <v>0.63641047989746846</v>
      </c>
      <c r="E334" s="124">
        <f t="shared" si="161"/>
        <v>0.64397172901178412</v>
      </c>
      <c r="F334" s="124">
        <f t="shared" si="161"/>
        <v>0.65236036837837108</v>
      </c>
      <c r="G334" s="124">
        <f t="shared" si="161"/>
        <v>0.65968734140597973</v>
      </c>
      <c r="H334" s="124">
        <f t="shared" si="161"/>
        <v>0.65829483060116156</v>
      </c>
      <c r="I334" s="124">
        <f t="shared" si="161"/>
        <v>0.67313116656412486</v>
      </c>
      <c r="J334" s="124">
        <f t="shared" si="161"/>
        <v>0.68136116676943281</v>
      </c>
      <c r="K334" s="124">
        <f t="shared" si="161"/>
        <v>0.70132424495820755</v>
      </c>
      <c r="L334" s="124">
        <f t="shared" si="161"/>
        <v>0.71940055218641874</v>
      </c>
      <c r="M334" s="124">
        <f t="shared" si="161"/>
        <v>0.71116366458305846</v>
      </c>
      <c r="N334" s="124">
        <f t="shared" si="161"/>
        <v>0.74344210583776615</v>
      </c>
      <c r="O334" s="124">
        <f t="shared" si="161"/>
        <v>0.74211350812587829</v>
      </c>
      <c r="P334" s="124">
        <f t="shared" si="161"/>
        <v>0.77238140737982852</v>
      </c>
      <c r="Q334" s="124">
        <f t="shared" si="161"/>
        <v>0.85310870442877773</v>
      </c>
      <c r="R334" s="124">
        <f t="shared" ref="R334:V334" si="162">IF(R315=0,"",R315/R296)</f>
        <v>0.83684654482980569</v>
      </c>
      <c r="S334" s="124">
        <f t="shared" si="162"/>
        <v>0.84650055443298533</v>
      </c>
      <c r="T334" s="124">
        <f t="shared" si="162"/>
        <v>0.85461679197745444</v>
      </c>
      <c r="U334" s="124">
        <f t="shared" si="162"/>
        <v>0.86395129511270241</v>
      </c>
      <c r="V334" s="124">
        <f t="shared" si="162"/>
        <v>0.90054575660873304</v>
      </c>
      <c r="W334" s="124">
        <f t="shared" ref="W334" si="163">IF(W315=0,"",W315/W296)</f>
        <v>0.88197173532976092</v>
      </c>
      <c r="DA334" s="130" t="s">
        <v>3649</v>
      </c>
    </row>
    <row r="335" spans="1:105" ht="12" customHeight="1" x14ac:dyDescent="0.25">
      <c r="A335" s="97" t="s">
        <v>134</v>
      </c>
      <c r="B335" s="111"/>
      <c r="C335" s="111">
        <f t="shared" ref="C335:Q335" si="164">IF(C316=0,"",C316/C297)</f>
        <v>0.61767510542556603</v>
      </c>
      <c r="D335" s="111">
        <f t="shared" si="164"/>
        <v>0.62388940526508918</v>
      </c>
      <c r="E335" s="111">
        <f t="shared" si="164"/>
        <v>0.63037239074706275</v>
      </c>
      <c r="F335" s="111">
        <f t="shared" si="164"/>
        <v>0.63690777785991237</v>
      </c>
      <c r="G335" s="111">
        <f t="shared" si="164"/>
        <v>0.64368841386133102</v>
      </c>
      <c r="H335" s="111">
        <f t="shared" si="164"/>
        <v>0.65068818989032062</v>
      </c>
      <c r="I335" s="111">
        <f t="shared" si="164"/>
        <v>0.65795209339609795</v>
      </c>
      <c r="J335" s="111">
        <f t="shared" si="164"/>
        <v>0.66567022441734025</v>
      </c>
      <c r="K335" s="111">
        <f t="shared" si="164"/>
        <v>0.67400109755113702</v>
      </c>
      <c r="L335" s="111">
        <f t="shared" si="164"/>
        <v>0.68298167283652511</v>
      </c>
      <c r="M335" s="111">
        <f t="shared" si="164"/>
        <v>0.69656260842687234</v>
      </c>
      <c r="N335" s="111">
        <f t="shared" si="164"/>
        <v>0.71595995538042734</v>
      </c>
      <c r="O335" s="111">
        <f t="shared" si="164"/>
        <v>0.74207161928178444</v>
      </c>
      <c r="P335" s="111">
        <f t="shared" si="164"/>
        <v>0.7724567099140649</v>
      </c>
      <c r="Q335" s="111">
        <f t="shared" si="164"/>
        <v>0.79945767556519953</v>
      </c>
      <c r="R335" s="111">
        <f t="shared" ref="R335:V335" si="165">IF(R316=0,"",R316/R297)</f>
        <v>0.81721149339768717</v>
      </c>
      <c r="S335" s="111">
        <f t="shared" si="165"/>
        <v>0.83341070882643553</v>
      </c>
      <c r="T335" s="111">
        <f t="shared" si="165"/>
        <v>0.84763479195576952</v>
      </c>
      <c r="U335" s="111">
        <f t="shared" si="165"/>
        <v>0.85941519913911468</v>
      </c>
      <c r="V335" s="111">
        <f t="shared" si="165"/>
        <v>0.86823777627439702</v>
      </c>
      <c r="W335" s="111">
        <f t="shared" ref="W335" si="166">IF(W316=0,"",W316/W297)</f>
        <v>0.87279123893231181</v>
      </c>
      <c r="DA335" s="63" t="s">
        <v>3650</v>
      </c>
    </row>
    <row r="336" spans="1:105" ht="12" customHeight="1" x14ac:dyDescent="0.25">
      <c r="A336" s="97" t="s">
        <v>133</v>
      </c>
      <c r="B336" s="111"/>
      <c r="C336" s="111">
        <f t="shared" ref="C336:Q336" si="167">IF(C317=0,"",C317/C298)</f>
        <v>0.76447598747127499</v>
      </c>
      <c r="D336" s="111">
        <f t="shared" si="167"/>
        <v>0.76835232142714416</v>
      </c>
      <c r="E336" s="111">
        <f t="shared" si="167"/>
        <v>0.77357779598582899</v>
      </c>
      <c r="F336" s="111">
        <f t="shared" si="167"/>
        <v>0.77645344533887906</v>
      </c>
      <c r="G336" s="111">
        <f t="shared" si="167"/>
        <v>0.78152336509124232</v>
      </c>
      <c r="H336" s="111">
        <f t="shared" si="167"/>
        <v>0.79152333300605859</v>
      </c>
      <c r="I336" s="111">
        <f t="shared" si="167"/>
        <v>0.7940763086799234</v>
      </c>
      <c r="J336" s="111">
        <f t="shared" si="167"/>
        <v>0.79907769648742821</v>
      </c>
      <c r="K336" s="111">
        <f t="shared" si="167"/>
        <v>0.81458586386966192</v>
      </c>
      <c r="L336" s="111">
        <f t="shared" si="167"/>
        <v>0.81128636616290406</v>
      </c>
      <c r="M336" s="111">
        <f t="shared" si="167"/>
        <v>0.8194994227144653</v>
      </c>
      <c r="N336" s="111">
        <f t="shared" si="167"/>
        <v>0.8424942260415037</v>
      </c>
      <c r="O336" s="111" t="str">
        <f t="shared" si="167"/>
        <v/>
      </c>
      <c r="P336" s="111" t="str">
        <f t="shared" si="167"/>
        <v/>
      </c>
      <c r="Q336" s="111">
        <f t="shared" si="167"/>
        <v>0.89498078189191321</v>
      </c>
      <c r="R336" s="111">
        <f t="shared" ref="R336:V336" si="168">IF(R317=0,"",R317/R298)</f>
        <v>0.90595368165201418</v>
      </c>
      <c r="S336" s="111">
        <f t="shared" si="168"/>
        <v>0.91745103231415226</v>
      </c>
      <c r="T336" s="111">
        <f t="shared" si="168"/>
        <v>0.92185899234061786</v>
      </c>
      <c r="U336" s="111">
        <f t="shared" si="168"/>
        <v>0.92377812127505332</v>
      </c>
      <c r="V336" s="111">
        <f t="shared" si="168"/>
        <v>0.93097303891100414</v>
      </c>
      <c r="W336" s="111">
        <f t="shared" ref="W336" si="169">IF(W317=0,"",W317/W298)</f>
        <v>0.93202155510637008</v>
      </c>
      <c r="DA336" s="63" t="s">
        <v>3651</v>
      </c>
    </row>
    <row r="337" spans="1:105" ht="12" customHeight="1" x14ac:dyDescent="0.25">
      <c r="A337" s="100" t="s">
        <v>217</v>
      </c>
      <c r="B337" s="112"/>
      <c r="C337" s="112">
        <f t="shared" ref="C337:Q337" si="170">IF(C318=0,"",C318/C299)</f>
        <v>0.61767510542556603</v>
      </c>
      <c r="D337" s="112">
        <f t="shared" si="170"/>
        <v>0.62388940526508918</v>
      </c>
      <c r="E337" s="112">
        <f t="shared" si="170"/>
        <v>0.63037239074706275</v>
      </c>
      <c r="F337" s="112">
        <f t="shared" si="170"/>
        <v>0.63690777785991237</v>
      </c>
      <c r="G337" s="112">
        <f t="shared" si="170"/>
        <v>0.64368841386133102</v>
      </c>
      <c r="H337" s="112">
        <f t="shared" si="170"/>
        <v>0.65068818989032062</v>
      </c>
      <c r="I337" s="112">
        <f t="shared" si="170"/>
        <v>0.65795209339609795</v>
      </c>
      <c r="J337" s="112">
        <f t="shared" si="170"/>
        <v>0.66567022441734025</v>
      </c>
      <c r="K337" s="112">
        <f t="shared" si="170"/>
        <v>0.67400109755113702</v>
      </c>
      <c r="L337" s="112">
        <f t="shared" si="170"/>
        <v>0.68298167283652511</v>
      </c>
      <c r="M337" s="112">
        <f t="shared" si="170"/>
        <v>0.69656260842687234</v>
      </c>
      <c r="N337" s="112">
        <f t="shared" si="170"/>
        <v>0.71595995538042734</v>
      </c>
      <c r="O337" s="112" t="str">
        <f t="shared" si="170"/>
        <v/>
      </c>
      <c r="P337" s="112" t="str">
        <f t="shared" si="170"/>
        <v/>
      </c>
      <c r="Q337" s="112">
        <f t="shared" si="170"/>
        <v>0.79945767556519964</v>
      </c>
      <c r="R337" s="112">
        <f t="shared" ref="R337:V337" si="171">IF(R318=0,"",R318/R299)</f>
        <v>0.81721149339768728</v>
      </c>
      <c r="S337" s="112">
        <f t="shared" si="171"/>
        <v>0.83341070882643553</v>
      </c>
      <c r="T337" s="112">
        <f t="shared" si="171"/>
        <v>0.8476347919557693</v>
      </c>
      <c r="U337" s="112">
        <f t="shared" si="171"/>
        <v>0.85941519913911457</v>
      </c>
      <c r="V337" s="112">
        <f t="shared" si="171"/>
        <v>0.86823777627439713</v>
      </c>
      <c r="W337" s="112">
        <f t="shared" ref="W337" si="172">IF(W318=0,"",W318/W299)</f>
        <v>0.87279123893231181</v>
      </c>
      <c r="DA337" s="131" t="s">
        <v>3652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>
        <f t="shared" si="173"/>
        <v>1</v>
      </c>
      <c r="E338" s="113">
        <f t="shared" si="173"/>
        <v>1</v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 t="str">
        <f t="shared" si="173"/>
        <v/>
      </c>
      <c r="P338" s="113" t="str">
        <f t="shared" si="173"/>
        <v/>
      </c>
      <c r="Q338" s="113">
        <f t="shared" si="173"/>
        <v>1</v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" si="175">IF(W319=0,"",W319/W300)</f>
        <v>1</v>
      </c>
      <c r="DA338" s="132" t="s">
        <v>3653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0.6950914659879166</v>
      </c>
      <c r="D339" s="112">
        <f t="shared" si="176"/>
        <v>0.69624571261176371</v>
      </c>
      <c r="E339" s="112">
        <f t="shared" si="176"/>
        <v>0.69748873712461501</v>
      </c>
      <c r="F339" s="112">
        <f t="shared" si="176"/>
        <v>0.69874370202331948</v>
      </c>
      <c r="G339" s="112">
        <f t="shared" si="176"/>
        <v>0.70008113775384251</v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>
        <f t="shared" si="176"/>
        <v>0.70872995317775178</v>
      </c>
      <c r="M339" s="112">
        <f t="shared" si="176"/>
        <v>0.71263676535141629</v>
      </c>
      <c r="N339" s="112" t="str">
        <f t="shared" si="176"/>
        <v/>
      </c>
      <c r="O339" s="112">
        <f t="shared" si="176"/>
        <v>0.72851133596274276</v>
      </c>
      <c r="P339" s="112">
        <f t="shared" si="176"/>
        <v>0.74094968947205964</v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>
        <f t="shared" si="177"/>
        <v>0.7868481027543418</v>
      </c>
      <c r="V339" s="112" t="str">
        <f t="shared" si="177"/>
        <v/>
      </c>
      <c r="W339" s="112">
        <f t="shared" ref="W339" si="178">IF(W320=0,"",W320/W301)</f>
        <v>0.79937142756723689</v>
      </c>
      <c r="DA339" s="131" t="s">
        <v>3654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0.8207718770239758</v>
      </c>
      <c r="D340" s="113">
        <f t="shared" si="179"/>
        <v>0.82090524559987443</v>
      </c>
      <c r="E340" s="113">
        <f t="shared" si="179"/>
        <v>0.82212554527012149</v>
      </c>
      <c r="F340" s="113">
        <f t="shared" si="179"/>
        <v>0.82106655922001759</v>
      </c>
      <c r="G340" s="113">
        <f t="shared" si="179"/>
        <v>0.82235081711328406</v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>
        <f t="shared" si="179"/>
        <v>0.84272667822294955</v>
      </c>
      <c r="M340" s="113">
        <f t="shared" si="179"/>
        <v>0.83542442572752418</v>
      </c>
      <c r="N340" s="113" t="str">
        <f t="shared" si="179"/>
        <v/>
      </c>
      <c r="O340" s="113">
        <f t="shared" si="179"/>
        <v>0.83286103258626731</v>
      </c>
      <c r="P340" s="113">
        <f t="shared" si="179"/>
        <v>0.83058043346831267</v>
      </c>
      <c r="Q340" s="113">
        <f t="shared" si="179"/>
        <v>0.87847731912769145</v>
      </c>
      <c r="R340" s="113">
        <f t="shared" ref="R340:V340" si="180">IF(R321=0,"",R321/R302)</f>
        <v>0.88518133842961011</v>
      </c>
      <c r="S340" s="113">
        <f t="shared" si="180"/>
        <v>0.88980177997429066</v>
      </c>
      <c r="T340" s="113">
        <f t="shared" si="180"/>
        <v>0.88108537099939854</v>
      </c>
      <c r="U340" s="113" t="str">
        <f t="shared" si="180"/>
        <v/>
      </c>
      <c r="V340" s="113">
        <f t="shared" si="180"/>
        <v>0.88990692395470539</v>
      </c>
      <c r="W340" s="113">
        <f t="shared" ref="W340" si="181">IF(W321=0,"",W321/W302)</f>
        <v>0.88869446088349568</v>
      </c>
      <c r="DA340" s="132" t="s">
        <v>3655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0.6950914659879166</v>
      </c>
      <c r="D341" s="111">
        <f t="shared" si="182"/>
        <v>0.69624571261176371</v>
      </c>
      <c r="E341" s="111">
        <f t="shared" si="182"/>
        <v>0.6974887371246149</v>
      </c>
      <c r="F341" s="111">
        <f t="shared" si="182"/>
        <v>0.69874370202331948</v>
      </c>
      <c r="G341" s="111">
        <f t="shared" si="182"/>
        <v>0.70008113775384251</v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>
        <f t="shared" si="182"/>
        <v>0.70872995317775178</v>
      </c>
      <c r="M341" s="111">
        <f t="shared" si="182"/>
        <v>0.71263676535141618</v>
      </c>
      <c r="N341" s="111" t="str">
        <f t="shared" si="182"/>
        <v/>
      </c>
      <c r="O341" s="111">
        <f t="shared" si="182"/>
        <v>0.72851133596274276</v>
      </c>
      <c r="P341" s="111">
        <f t="shared" si="182"/>
        <v>0.74094968947205964</v>
      </c>
      <c r="Q341" s="111">
        <f t="shared" si="182"/>
        <v>0.75315470571002974</v>
      </c>
      <c r="R341" s="111">
        <f t="shared" ref="R341:V341" si="183">IF(R322=0,"",R322/R303)</f>
        <v>0.76190394088090674</v>
      </c>
      <c r="S341" s="111">
        <f t="shared" si="183"/>
        <v>0.7705669218798481</v>
      </c>
      <c r="T341" s="111">
        <f t="shared" si="183"/>
        <v>0.7789620020874124</v>
      </c>
      <c r="U341" s="111" t="str">
        <f t="shared" si="183"/>
        <v/>
      </c>
      <c r="V341" s="111">
        <f t="shared" si="183"/>
        <v>0.79385536081038799</v>
      </c>
      <c r="W341" s="111">
        <f t="shared" ref="W341" si="184">IF(W322=0,"",W322/W303)</f>
        <v>0.79937142756723689</v>
      </c>
      <c r="DA341" s="63" t="s">
        <v>3656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>
        <f t="shared" si="185"/>
        <v>1</v>
      </c>
      <c r="M342" s="111">
        <f t="shared" si="185"/>
        <v>1</v>
      </c>
      <c r="N342" s="111" t="str">
        <f t="shared" si="185"/>
        <v/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 t="str">
        <f t="shared" si="186"/>
        <v/>
      </c>
      <c r="V342" s="111">
        <f t="shared" si="186"/>
        <v>1</v>
      </c>
      <c r="W342" s="111">
        <f t="shared" ref="W342" si="187">IF(W323=0,"",W323/W304)</f>
        <v>1</v>
      </c>
      <c r="DA342" s="63" t="s">
        <v>3657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0.66441471737033675</v>
      </c>
      <c r="D343" s="124">
        <f t="shared" si="188"/>
        <v>0.75113203572027276</v>
      </c>
      <c r="E343" s="124">
        <f t="shared" si="188"/>
        <v>0.74132600151485895</v>
      </c>
      <c r="F343" s="124">
        <f t="shared" si="188"/>
        <v>0.73967592361625101</v>
      </c>
      <c r="G343" s="124">
        <f t="shared" si="188"/>
        <v>0.71932879044991993</v>
      </c>
      <c r="H343" s="124">
        <f t="shared" si="188"/>
        <v>0.7003097623660095</v>
      </c>
      <c r="I343" s="124">
        <f t="shared" si="188"/>
        <v>0.66701272112474752</v>
      </c>
      <c r="J343" s="124">
        <f t="shared" si="188"/>
        <v>0.6581476863811645</v>
      </c>
      <c r="K343" s="124">
        <f t="shared" si="188"/>
        <v>0.68816739203355703</v>
      </c>
      <c r="L343" s="124">
        <f t="shared" si="188"/>
        <v>0.68572657710437579</v>
      </c>
      <c r="M343" s="124">
        <f t="shared" si="188"/>
        <v>0.73748947611964899</v>
      </c>
      <c r="N343" s="124">
        <f t="shared" si="188"/>
        <v>0.7172433394128489</v>
      </c>
      <c r="O343" s="124">
        <f t="shared" si="188"/>
        <v>0.7038680207557696</v>
      </c>
      <c r="P343" s="124">
        <f t="shared" si="188"/>
        <v>0.7053532611541864</v>
      </c>
      <c r="Q343" s="124">
        <f t="shared" si="188"/>
        <v>0.63449973649479641</v>
      </c>
      <c r="R343" s="124">
        <f t="shared" ref="R343:V343" si="189">IF(R324=0,"",R324/R305)</f>
        <v>0.6360831863064057</v>
      </c>
      <c r="S343" s="124">
        <f t="shared" si="189"/>
        <v>0.65863938056392768</v>
      </c>
      <c r="T343" s="124">
        <f t="shared" si="189"/>
        <v>0.73052782622714751</v>
      </c>
      <c r="U343" s="124">
        <f t="shared" si="189"/>
        <v>0.69554948332538269</v>
      </c>
      <c r="V343" s="124">
        <f t="shared" si="189"/>
        <v>0.63044594740773108</v>
      </c>
      <c r="W343" s="124">
        <f t="shared" ref="W343" si="190">IF(W324=0,"",W324/W305)</f>
        <v>0.65104798774859107</v>
      </c>
      <c r="DA343" s="130" t="s">
        <v>3658</v>
      </c>
    </row>
    <row r="344" spans="1:105" ht="12" customHeight="1" x14ac:dyDescent="0.25">
      <c r="A344" s="97" t="s">
        <v>175</v>
      </c>
      <c r="B344" s="111"/>
      <c r="C344" s="111">
        <f t="shared" ref="C344:Q344" si="191">IF(C325=0,"",C325/C306)</f>
        <v>0.61939038970545623</v>
      </c>
      <c r="D344" s="111">
        <f t="shared" si="191"/>
        <v>0.61967296305855391</v>
      </c>
      <c r="E344" s="111">
        <f t="shared" si="191"/>
        <v>0.61995155126621704</v>
      </c>
      <c r="F344" s="111">
        <f t="shared" si="191"/>
        <v>0.62022959604495742</v>
      </c>
      <c r="G344" s="111">
        <f t="shared" si="191"/>
        <v>0.6205039707391552</v>
      </c>
      <c r="H344" s="111">
        <f t="shared" si="191"/>
        <v>0.62077505801165378</v>
      </c>
      <c r="I344" s="111">
        <f t="shared" si="191"/>
        <v>0.62104208745441702</v>
      </c>
      <c r="J344" s="111">
        <f t="shared" si="191"/>
        <v>0.62130190297765087</v>
      </c>
      <c r="K344" s="111">
        <f t="shared" si="191"/>
        <v>0.62155182107487994</v>
      </c>
      <c r="L344" s="111">
        <f t="shared" si="191"/>
        <v>0.62179112379810364</v>
      </c>
      <c r="M344" s="111">
        <f t="shared" si="191"/>
        <v>0.62191990034624345</v>
      </c>
      <c r="N344" s="111">
        <f t="shared" si="191"/>
        <v>0.62191990034624345</v>
      </c>
      <c r="O344" s="111">
        <f t="shared" si="191"/>
        <v>0.62191990034624345</v>
      </c>
      <c r="P344" s="111">
        <f t="shared" si="191"/>
        <v>0.62191990034624345</v>
      </c>
      <c r="Q344" s="111">
        <f t="shared" si="191"/>
        <v>0.62191990034624345</v>
      </c>
      <c r="R344" s="111">
        <f t="shared" ref="R344:V344" si="192">IF(R325=0,"",R325/R306)</f>
        <v>0.6227334717484232</v>
      </c>
      <c r="S344" s="111">
        <f t="shared" si="192"/>
        <v>0.62406384532534609</v>
      </c>
      <c r="T344" s="111">
        <f t="shared" si="192"/>
        <v>0.625615947831755</v>
      </c>
      <c r="U344" s="111">
        <f t="shared" si="192"/>
        <v>0.62722348257053606</v>
      </c>
      <c r="V344" s="111">
        <f t="shared" si="192"/>
        <v>0.6287201528445735</v>
      </c>
      <c r="W344" s="111">
        <f t="shared" ref="W344" si="193">IF(W325=0,"",W325/W306)</f>
        <v>0.63010595865386665</v>
      </c>
      <c r="DA344" s="63" t="s">
        <v>3659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0.77351931512008176</v>
      </c>
      <c r="D345" s="45">
        <f t="shared" si="194"/>
        <v>0.77490165888867235</v>
      </c>
      <c r="E345" s="45">
        <f t="shared" si="194"/>
        <v>0.77633511837927727</v>
      </c>
      <c r="F345" s="45">
        <f t="shared" si="194"/>
        <v>0.77777554819561123</v>
      </c>
      <c r="G345" s="45">
        <f t="shared" si="194"/>
        <v>0.77926305258534256</v>
      </c>
      <c r="H345" s="45">
        <f t="shared" si="194"/>
        <v>0.78079272329911253</v>
      </c>
      <c r="I345" s="45">
        <f t="shared" si="194"/>
        <v>0.78237444202471806</v>
      </c>
      <c r="J345" s="45">
        <f t="shared" si="194"/>
        <v>0.78404869054914328</v>
      </c>
      <c r="K345" s="45">
        <f t="shared" si="194"/>
        <v>0.78584988903929975</v>
      </c>
      <c r="L345" s="45">
        <f t="shared" si="194"/>
        <v>0.78778724630099173</v>
      </c>
      <c r="M345" s="45">
        <f t="shared" si="194"/>
        <v>0.79042308337404577</v>
      </c>
      <c r="N345" s="45">
        <f t="shared" si="194"/>
        <v>0.79391684846723476</v>
      </c>
      <c r="O345" s="45">
        <f t="shared" si="194"/>
        <v>0.79865623657952622</v>
      </c>
      <c r="P345" s="45">
        <f t="shared" si="194"/>
        <v>0.80484486862354221</v>
      </c>
      <c r="Q345" s="45">
        <f t="shared" si="194"/>
        <v>0.81282119079881132</v>
      </c>
      <c r="R345" s="45">
        <f t="shared" ref="R345:V345" si="195">IF(R326=0,"",R326/R307)</f>
        <v>0.82367174721079561</v>
      </c>
      <c r="S345" s="45">
        <f t="shared" si="195"/>
        <v>0.83721425648369086</v>
      </c>
      <c r="T345" s="45">
        <f t="shared" si="195"/>
        <v>0.85177465031477217</v>
      </c>
      <c r="U345" s="45">
        <f t="shared" si="195"/>
        <v>0.865678860401356</v>
      </c>
      <c r="V345" s="45">
        <f t="shared" si="195"/>
        <v>0.87725281844074021</v>
      </c>
      <c r="W345" s="45">
        <f t="shared" ref="W345" si="196">IF(W326=0,"",W326/W307)</f>
        <v>0.88590847822976693</v>
      </c>
      <c r="DA345" s="60" t="s">
        <v>3660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13.897614205586386</v>
      </c>
      <c r="D347" s="117">
        <f t="shared" si="197"/>
        <v>16.143291375821299</v>
      </c>
      <c r="E347" s="117">
        <f t="shared" si="197"/>
        <v>15.187333385718045</v>
      </c>
      <c r="F347" s="117">
        <f t="shared" si="197"/>
        <v>14.549901742655562</v>
      </c>
      <c r="G347" s="117">
        <f t="shared" si="197"/>
        <v>13.285109369077304</v>
      </c>
      <c r="H347" s="117">
        <f t="shared" si="197"/>
        <v>14.331512152762571</v>
      </c>
      <c r="I347" s="117">
        <f t="shared" si="197"/>
        <v>12.295160017543479</v>
      </c>
      <c r="J347" s="117">
        <f t="shared" si="197"/>
        <v>17.303518041874369</v>
      </c>
      <c r="K347" s="117">
        <f t="shared" si="197"/>
        <v>18.437485551737652</v>
      </c>
      <c r="L347" s="117">
        <f t="shared" si="197"/>
        <v>14.013341293850253</v>
      </c>
      <c r="M347" s="117">
        <f t="shared" si="197"/>
        <v>14.25166476359307</v>
      </c>
      <c r="N347" s="117">
        <f t="shared" si="197"/>
        <v>21.734012662192832</v>
      </c>
      <c r="O347" s="117">
        <f t="shared" si="197"/>
        <v>11.614622878998659</v>
      </c>
      <c r="P347" s="117">
        <f t="shared" si="197"/>
        <v>28.222657571044728</v>
      </c>
      <c r="Q347" s="117">
        <f t="shared" si="197"/>
        <v>22.947541901619527</v>
      </c>
      <c r="R347" s="117">
        <f t="shared" ref="R347:V347" si="198">R348+R351+R353+R362</f>
        <v>31.005015208960899</v>
      </c>
      <c r="S347" s="117">
        <f t="shared" si="198"/>
        <v>31.190639118477453</v>
      </c>
      <c r="T347" s="117">
        <f t="shared" si="198"/>
        <v>22.359254922914822</v>
      </c>
      <c r="U347" s="117">
        <f t="shared" si="198"/>
        <v>17.003543667497429</v>
      </c>
      <c r="V347" s="117">
        <f t="shared" si="198"/>
        <v>19.484663199722149</v>
      </c>
      <c r="W347" s="117">
        <f t="shared" ref="W347" si="199">W348+W351+W353+W362</f>
        <v>6.0588728074971883</v>
      </c>
      <c r="DA347" s="129" t="s">
        <v>3811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12.700697623163155</v>
      </c>
      <c r="D348" s="122">
        <f t="shared" si="200"/>
        <v>14.930590132619214</v>
      </c>
      <c r="E348" s="122">
        <f t="shared" si="200"/>
        <v>14.07764268462005</v>
      </c>
      <c r="F348" s="122">
        <f t="shared" si="200"/>
        <v>13.581076508713778</v>
      </c>
      <c r="G348" s="122">
        <f t="shared" si="200"/>
        <v>12.325939918170207</v>
      </c>
      <c r="H348" s="122">
        <f t="shared" si="200"/>
        <v>13.079693761443817</v>
      </c>
      <c r="I348" s="122">
        <f t="shared" si="200"/>
        <v>11.103876871329984</v>
      </c>
      <c r="J348" s="122">
        <f t="shared" si="200"/>
        <v>15.557089748119523</v>
      </c>
      <c r="K348" s="122">
        <f t="shared" si="200"/>
        <v>16.853708521188818</v>
      </c>
      <c r="L348" s="122">
        <f t="shared" si="200"/>
        <v>12.817770274770856</v>
      </c>
      <c r="M348" s="122">
        <f t="shared" si="200"/>
        <v>13.003093526346007</v>
      </c>
      <c r="N348" s="122">
        <f t="shared" si="200"/>
        <v>19.694952764358639</v>
      </c>
      <c r="O348" s="122">
        <f t="shared" si="200"/>
        <v>10.269264994523146</v>
      </c>
      <c r="P348" s="122">
        <f t="shared" si="200"/>
        <v>24.403353619041809</v>
      </c>
      <c r="Q348" s="122">
        <f t="shared" si="200"/>
        <v>20.567932981802748</v>
      </c>
      <c r="R348" s="122">
        <f t="shared" ref="R348:V348" si="201">SUM(R349:R350)</f>
        <v>27.338401230912556</v>
      </c>
      <c r="S348" s="122">
        <f t="shared" si="201"/>
        <v>27.754515795283922</v>
      </c>
      <c r="T348" s="122">
        <f t="shared" si="201"/>
        <v>19.732172636000179</v>
      </c>
      <c r="U348" s="122">
        <f t="shared" si="201"/>
        <v>14.354158098684106</v>
      </c>
      <c r="V348" s="122">
        <f t="shared" si="201"/>
        <v>17.169666213318223</v>
      </c>
      <c r="W348" s="122">
        <f t="shared" ref="W348" si="202">SUM(W349:W350)</f>
        <v>5.2221161090882982</v>
      </c>
      <c r="DA348" s="130" t="s">
        <v>3812</v>
      </c>
    </row>
    <row r="349" spans="1:105" ht="12" customHeight="1" x14ac:dyDescent="0.25">
      <c r="A349" s="97" t="s">
        <v>217</v>
      </c>
      <c r="B349" s="98"/>
      <c r="C349" s="98">
        <v>12.700697623163155</v>
      </c>
      <c r="D349" s="98">
        <v>14.930590132619214</v>
      </c>
      <c r="E349" s="98">
        <v>14.07764268462005</v>
      </c>
      <c r="F349" s="98">
        <v>13.581076508713778</v>
      </c>
      <c r="G349" s="98">
        <v>12.325939918170207</v>
      </c>
      <c r="H349" s="98">
        <v>13.079693761443817</v>
      </c>
      <c r="I349" s="98">
        <v>11.103876871329984</v>
      </c>
      <c r="J349" s="98">
        <v>15.557089748119523</v>
      </c>
      <c r="K349" s="98">
        <v>16.853708521188818</v>
      </c>
      <c r="L349" s="98">
        <v>12.817770274770856</v>
      </c>
      <c r="M349" s="98">
        <v>13.003093526346007</v>
      </c>
      <c r="N349" s="98">
        <v>19.694952764358639</v>
      </c>
      <c r="O349" s="98">
        <v>10.269264994523146</v>
      </c>
      <c r="P349" s="98">
        <v>24.403353619041809</v>
      </c>
      <c r="Q349" s="98">
        <v>20.567932981802748</v>
      </c>
      <c r="R349" s="98">
        <v>27.338401230912556</v>
      </c>
      <c r="S349" s="98">
        <v>27.754515795283922</v>
      </c>
      <c r="T349" s="98">
        <v>19.732172636000179</v>
      </c>
      <c r="U349" s="98">
        <v>14.354158098684106</v>
      </c>
      <c r="V349" s="98">
        <v>17.169666213318223</v>
      </c>
      <c r="W349" s="98">
        <v>5.2221161090882982</v>
      </c>
      <c r="DA349" s="63" t="s">
        <v>3813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3814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3815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3816</v>
      </c>
    </row>
    <row r="353" spans="1:105" ht="12" customHeight="1" x14ac:dyDescent="0.25">
      <c r="A353" s="121" t="s">
        <v>55</v>
      </c>
      <c r="B353" s="122"/>
      <c r="C353" s="122">
        <v>0.79952187791503382</v>
      </c>
      <c r="D353" s="122">
        <v>1.1261973891364288</v>
      </c>
      <c r="E353" s="122">
        <v>0.99834070734053393</v>
      </c>
      <c r="F353" s="122">
        <v>0.85636084675681412</v>
      </c>
      <c r="G353" s="122">
        <v>0.79381024677016354</v>
      </c>
      <c r="H353" s="122">
        <v>0.99111301105546101</v>
      </c>
      <c r="I353" s="122">
        <v>0.85243655672500673</v>
      </c>
      <c r="J353" s="122">
        <v>1.1928500967652897</v>
      </c>
      <c r="K353" s="122">
        <v>1.1049259508556446</v>
      </c>
      <c r="L353" s="122">
        <v>0.87203629793441495</v>
      </c>
      <c r="M353" s="122">
        <v>1.0460049397383566</v>
      </c>
      <c r="N353" s="122">
        <v>1.485804228657831</v>
      </c>
      <c r="O353" s="122">
        <v>1.0190102547844777</v>
      </c>
      <c r="P353" s="122">
        <v>2.9507306651313741</v>
      </c>
      <c r="Q353" s="122">
        <v>1.1441395676966102</v>
      </c>
      <c r="R353" s="122">
        <v>2.1374676901412935</v>
      </c>
      <c r="S353" s="122">
        <v>2.0671346672405981</v>
      </c>
      <c r="T353" s="122">
        <v>1.9701443665167251</v>
      </c>
      <c r="U353" s="122">
        <v>1.9383458196838306</v>
      </c>
      <c r="V353" s="122">
        <v>1.2249295578788797</v>
      </c>
      <c r="W353" s="122">
        <v>0.57134292741322446</v>
      </c>
      <c r="DA353" s="130" t="s">
        <v>3817</v>
      </c>
    </row>
    <row r="354" spans="1:105" ht="12" customHeight="1" x14ac:dyDescent="0.25">
      <c r="A354" s="97" t="s">
        <v>134</v>
      </c>
      <c r="B354" s="98"/>
      <c r="C354" s="98">
        <v>0.79519589215561648</v>
      </c>
      <c r="D354" s="98">
        <v>1.1121738185909278</v>
      </c>
      <c r="E354" s="98">
        <v>0.98245934750589592</v>
      </c>
      <c r="F354" s="98">
        <v>0.84002465089296297</v>
      </c>
      <c r="G354" s="98">
        <v>0.76669876674762238</v>
      </c>
      <c r="H354" s="98">
        <v>0.95845340456643124</v>
      </c>
      <c r="I354" s="98">
        <v>0.7925533935264828</v>
      </c>
      <c r="J354" s="98">
        <v>1.1043825085966921</v>
      </c>
      <c r="K354" s="98">
        <v>0.97161417696062791</v>
      </c>
      <c r="L354" s="98">
        <v>0.71089623768867471</v>
      </c>
      <c r="M354" s="98">
        <v>0.99496257933068477</v>
      </c>
      <c r="N354" s="98">
        <v>1.287690198087539</v>
      </c>
      <c r="O354" s="98">
        <v>1.0190102547844777</v>
      </c>
      <c r="P354" s="98">
        <v>2.9507306651313741</v>
      </c>
      <c r="Q354" s="98">
        <v>0.73999236853329653</v>
      </c>
      <c r="R354" s="98">
        <v>1.8944699537528538</v>
      </c>
      <c r="S354" s="98">
        <v>1.9062413520413561</v>
      </c>
      <c r="T354" s="98">
        <v>1.8705778677596001</v>
      </c>
      <c r="U354" s="98">
        <v>1.8461493283769879</v>
      </c>
      <c r="V354" s="98">
        <v>0.77009153360578142</v>
      </c>
      <c r="W354" s="98">
        <v>0.50620047684122471</v>
      </c>
      <c r="DA354" s="63" t="s">
        <v>3818</v>
      </c>
    </row>
    <row r="355" spans="1:105" ht="12" customHeight="1" x14ac:dyDescent="0.25">
      <c r="A355" s="97" t="s">
        <v>133</v>
      </c>
      <c r="B355" s="98"/>
      <c r="C355" s="98">
        <v>4.3259857594173546E-3</v>
      </c>
      <c r="D355" s="98">
        <v>1.4023570545501018E-2</v>
      </c>
      <c r="E355" s="98">
        <v>1.5881359834638037E-2</v>
      </c>
      <c r="F355" s="98">
        <v>1.6336195863851204E-2</v>
      </c>
      <c r="G355" s="98">
        <v>2.7111480022541132E-2</v>
      </c>
      <c r="H355" s="98">
        <v>3.2659606489029769E-2</v>
      </c>
      <c r="I355" s="98">
        <v>5.9883163198523909E-2</v>
      </c>
      <c r="J355" s="98">
        <v>8.8467588168597733E-2</v>
      </c>
      <c r="K355" s="98">
        <v>0.13331177389501678</v>
      </c>
      <c r="L355" s="98">
        <v>0.16114006024574029</v>
      </c>
      <c r="M355" s="98">
        <v>5.1042360407671843E-2</v>
      </c>
      <c r="N355" s="98">
        <v>0.19811403057029192</v>
      </c>
      <c r="O355" s="98">
        <v>0</v>
      </c>
      <c r="P355" s="98">
        <v>0</v>
      </c>
      <c r="Q355" s="98">
        <v>0.40414719916331376</v>
      </c>
      <c r="R355" s="98">
        <v>0.24299773638843966</v>
      </c>
      <c r="S355" s="98">
        <v>0.16089331519924177</v>
      </c>
      <c r="T355" s="98">
        <v>9.9566498757125019E-2</v>
      </c>
      <c r="U355" s="98">
        <v>9.2196491306842751E-2</v>
      </c>
      <c r="V355" s="98">
        <v>0.45483802427309822</v>
      </c>
      <c r="W355" s="98">
        <v>6.5142450571999716E-2</v>
      </c>
      <c r="DA355" s="63" t="s">
        <v>3819</v>
      </c>
    </row>
    <row r="356" spans="1:105" ht="12" customHeight="1" x14ac:dyDescent="0.25">
      <c r="A356" s="100" t="s">
        <v>217</v>
      </c>
      <c r="B356" s="101"/>
      <c r="C356" s="101">
        <v>4.3259857594173546E-3</v>
      </c>
      <c r="D356" s="101">
        <v>1.4023570545501018E-2</v>
      </c>
      <c r="E356" s="101">
        <v>1.5881359834638037E-2</v>
      </c>
      <c r="F356" s="101">
        <v>1.6336195863851204E-2</v>
      </c>
      <c r="G356" s="101">
        <v>2.7111480022541132E-2</v>
      </c>
      <c r="H356" s="101">
        <v>3.2659606489029769E-2</v>
      </c>
      <c r="I356" s="101">
        <v>5.9883163198523909E-2</v>
      </c>
      <c r="J356" s="101">
        <v>8.8467588168597733E-2</v>
      </c>
      <c r="K356" s="101">
        <v>0.13331177389501678</v>
      </c>
      <c r="L356" s="101">
        <v>0.16114006024574029</v>
      </c>
      <c r="M356" s="101">
        <v>5.1042360407671843E-2</v>
      </c>
      <c r="N356" s="101">
        <v>0.19811403057029192</v>
      </c>
      <c r="O356" s="101">
        <v>0</v>
      </c>
      <c r="P356" s="101">
        <v>0</v>
      </c>
      <c r="Q356" s="101">
        <v>0.40414719916331376</v>
      </c>
      <c r="R356" s="101">
        <v>0.24299773638843966</v>
      </c>
      <c r="S356" s="101">
        <v>0.16089331519924177</v>
      </c>
      <c r="T356" s="101">
        <v>9.9566498757125019E-2</v>
      </c>
      <c r="U356" s="101">
        <v>9.2196491306842751E-2</v>
      </c>
      <c r="V356" s="101">
        <v>0.45483802427309822</v>
      </c>
      <c r="W356" s="101">
        <v>6.5142450571999716E-2</v>
      </c>
      <c r="DA356" s="131" t="s">
        <v>3820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3821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3822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3823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3824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3825</v>
      </c>
    </row>
    <row r="362" spans="1:105" ht="12" customHeight="1" x14ac:dyDescent="0.25">
      <c r="A362" s="121" t="s">
        <v>54</v>
      </c>
      <c r="B362" s="122"/>
      <c r="C362" s="122">
        <v>0.39739470450819814</v>
      </c>
      <c r="D362" s="122">
        <v>8.6503854065658872E-2</v>
      </c>
      <c r="E362" s="122">
        <v>0.11134999375746027</v>
      </c>
      <c r="F362" s="122">
        <v>0.11246438718496894</v>
      </c>
      <c r="G362" s="122">
        <v>0.165359204136933</v>
      </c>
      <c r="H362" s="122">
        <v>0.26070538026329265</v>
      </c>
      <c r="I362" s="122">
        <v>0.33884658948848873</v>
      </c>
      <c r="J362" s="122">
        <v>0.55357819698955346</v>
      </c>
      <c r="K362" s="122">
        <v>0.4788510796931878</v>
      </c>
      <c r="L362" s="122">
        <v>0.32353472114498305</v>
      </c>
      <c r="M362" s="122">
        <v>0.20256629750870733</v>
      </c>
      <c r="N362" s="122">
        <v>0.55325566917636315</v>
      </c>
      <c r="O362" s="122">
        <v>0.32634762969103509</v>
      </c>
      <c r="P362" s="122">
        <v>0.86857328687154522</v>
      </c>
      <c r="Q362" s="122">
        <v>1.2354693521201701</v>
      </c>
      <c r="R362" s="122">
        <v>1.5291462879070508</v>
      </c>
      <c r="S362" s="122">
        <v>1.3689886559529321</v>
      </c>
      <c r="T362" s="122">
        <v>0.65693792039791754</v>
      </c>
      <c r="U362" s="122">
        <v>0.71103974912949097</v>
      </c>
      <c r="V362" s="122">
        <v>1.0900674285250462</v>
      </c>
      <c r="W362" s="122">
        <v>0.26541377099566638</v>
      </c>
      <c r="DA362" s="130" t="s">
        <v>3826</v>
      </c>
    </row>
    <row r="363" spans="1:105" ht="12" customHeight="1" x14ac:dyDescent="0.25">
      <c r="A363" s="97" t="s">
        <v>175</v>
      </c>
      <c r="B363" s="98"/>
      <c r="C363" s="98">
        <v>0.39739470450819814</v>
      </c>
      <c r="D363" s="98">
        <v>8.6503854065658872E-2</v>
      </c>
      <c r="E363" s="98">
        <v>0.11134999375746027</v>
      </c>
      <c r="F363" s="98">
        <v>0.11246438718496894</v>
      </c>
      <c r="G363" s="98">
        <v>0.165359204136933</v>
      </c>
      <c r="H363" s="98">
        <v>0.26070538026329265</v>
      </c>
      <c r="I363" s="98">
        <v>0.33884658948848873</v>
      </c>
      <c r="J363" s="98">
        <v>0.55357819698955346</v>
      </c>
      <c r="K363" s="98">
        <v>0.4788510796931878</v>
      </c>
      <c r="L363" s="98">
        <v>0.32353472114498305</v>
      </c>
      <c r="M363" s="98">
        <v>0.20256629750870733</v>
      </c>
      <c r="N363" s="98">
        <v>0.55325566917636315</v>
      </c>
      <c r="O363" s="98">
        <v>0.32634762969103509</v>
      </c>
      <c r="P363" s="98">
        <v>0.86857328687154522</v>
      </c>
      <c r="Q363" s="98">
        <v>1.2354693521201701</v>
      </c>
      <c r="R363" s="98">
        <v>1.5291462879070508</v>
      </c>
      <c r="S363" s="98">
        <v>1.3689886559529321</v>
      </c>
      <c r="T363" s="98">
        <v>0.65693792039791754</v>
      </c>
      <c r="U363" s="98">
        <v>0.71103974912949097</v>
      </c>
      <c r="V363" s="98">
        <v>1.0900674285250462</v>
      </c>
      <c r="W363" s="98">
        <v>0.26541377099566638</v>
      </c>
      <c r="DA363" s="63" t="s">
        <v>3827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3828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24130.298235524449</v>
      </c>
      <c r="D366" s="117">
        <f t="shared" si="204"/>
        <v>23004.061655659527</v>
      </c>
      <c r="E366" s="117">
        <f t="shared" si="204"/>
        <v>23604.268881545762</v>
      </c>
      <c r="F366" s="117">
        <f t="shared" si="204"/>
        <v>24463.827912373468</v>
      </c>
      <c r="G366" s="117">
        <f t="shared" si="204"/>
        <v>23796.759079313524</v>
      </c>
      <c r="H366" s="117">
        <f t="shared" si="204"/>
        <v>21643.669606360567</v>
      </c>
      <c r="I366" s="117">
        <f t="shared" si="204"/>
        <v>20845.59413814779</v>
      </c>
      <c r="J366" s="117">
        <f t="shared" si="204"/>
        <v>21162.431045005906</v>
      </c>
      <c r="K366" s="117">
        <f t="shared" si="204"/>
        <v>19473.783327182191</v>
      </c>
      <c r="L366" s="117">
        <f t="shared" si="204"/>
        <v>21556.311141633134</v>
      </c>
      <c r="M366" s="117">
        <f t="shared" si="204"/>
        <v>19708.549034499454</v>
      </c>
      <c r="N366" s="117">
        <f t="shared" si="204"/>
        <v>17135.838849136064</v>
      </c>
      <c r="O366" s="117">
        <f t="shared" si="204"/>
        <v>17543.374808395554</v>
      </c>
      <c r="P366" s="117">
        <f t="shared" si="204"/>
        <v>15365.18700681016</v>
      </c>
      <c r="Q366" s="117">
        <f t="shared" si="204"/>
        <v>15063.489492129891</v>
      </c>
      <c r="R366" s="117">
        <f t="shared" ref="R366:V366" si="205">R367+R370+R372+R381</f>
        <v>14483.535289245399</v>
      </c>
      <c r="S366" s="117">
        <f t="shared" si="205"/>
        <v>14759.786877319548</v>
      </c>
      <c r="T366" s="117">
        <f t="shared" si="205"/>
        <v>12509.607254800923</v>
      </c>
      <c r="U366" s="117">
        <f t="shared" si="205"/>
        <v>11701.803307902606</v>
      </c>
      <c r="V366" s="117">
        <f t="shared" si="205"/>
        <v>11113.768693900713</v>
      </c>
      <c r="W366" s="117">
        <f t="shared" ref="W366" si="206">W367+W370+W372+W381</f>
        <v>9463.6292047070037</v>
      </c>
      <c r="DA366" s="129" t="s">
        <v>3979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21497.516522295209</v>
      </c>
      <c r="D367" s="122">
        <f t="shared" si="207"/>
        <v>20516.927886225818</v>
      </c>
      <c r="E367" s="122">
        <f t="shared" si="207"/>
        <v>21019.690128361013</v>
      </c>
      <c r="F367" s="122">
        <f t="shared" si="207"/>
        <v>22070.024332512156</v>
      </c>
      <c r="G367" s="122">
        <f t="shared" si="207"/>
        <v>21442.397991310954</v>
      </c>
      <c r="H367" s="122">
        <f t="shared" si="207"/>
        <v>19287.89622220286</v>
      </c>
      <c r="I367" s="122">
        <f t="shared" si="207"/>
        <v>18558.093555513176</v>
      </c>
      <c r="J367" s="122">
        <f t="shared" si="207"/>
        <v>18790.775697533292</v>
      </c>
      <c r="K367" s="122">
        <f t="shared" si="207"/>
        <v>17391.769658135978</v>
      </c>
      <c r="L367" s="122">
        <f t="shared" si="207"/>
        <v>19112.393668479555</v>
      </c>
      <c r="M367" s="122">
        <f t="shared" si="207"/>
        <v>17197.100370961696</v>
      </c>
      <c r="N367" s="122">
        <f t="shared" si="207"/>
        <v>14923.039834172549</v>
      </c>
      <c r="O367" s="122">
        <f t="shared" si="207"/>
        <v>15125.307858078693</v>
      </c>
      <c r="P367" s="122">
        <f t="shared" si="207"/>
        <v>12903.824631753283</v>
      </c>
      <c r="Q367" s="122">
        <f t="shared" si="207"/>
        <v>13031.060908740403</v>
      </c>
      <c r="R367" s="122">
        <f t="shared" ref="R367:V367" si="208">SUM(R368:R369)</f>
        <v>12585.143220271935</v>
      </c>
      <c r="S367" s="122">
        <f t="shared" si="208"/>
        <v>12938.879506519155</v>
      </c>
      <c r="T367" s="122">
        <f t="shared" si="208"/>
        <v>10691.590783824931</v>
      </c>
      <c r="U367" s="122">
        <f t="shared" si="208"/>
        <v>9654.7238145369774</v>
      </c>
      <c r="V367" s="122">
        <f t="shared" si="208"/>
        <v>9459.4143641754235</v>
      </c>
      <c r="W367" s="122">
        <f t="shared" ref="W367" si="209">SUM(W368:W369)</f>
        <v>7919.8628897801982</v>
      </c>
      <c r="DA367" s="130" t="s">
        <v>3980</v>
      </c>
    </row>
    <row r="368" spans="1:105" ht="12" customHeight="1" x14ac:dyDescent="0.25">
      <c r="A368" s="97" t="s">
        <v>217</v>
      </c>
      <c r="B368" s="98"/>
      <c r="C368" s="98">
        <v>21174.139265439691</v>
      </c>
      <c r="D368" s="98">
        <v>20210.074312496436</v>
      </c>
      <c r="E368" s="98">
        <v>20714.740983561762</v>
      </c>
      <c r="F368" s="98">
        <v>21741.470460988578</v>
      </c>
      <c r="G368" s="98">
        <v>21125.507098914895</v>
      </c>
      <c r="H368" s="98">
        <v>19009.035434897989</v>
      </c>
      <c r="I368" s="98">
        <v>18284.195119504911</v>
      </c>
      <c r="J368" s="98">
        <v>18512.508857702473</v>
      </c>
      <c r="K368" s="98">
        <v>17135.672586464574</v>
      </c>
      <c r="L368" s="98">
        <v>18832.900886991247</v>
      </c>
      <c r="M368" s="98">
        <v>16943.28935165119</v>
      </c>
      <c r="N368" s="98">
        <v>14704.324015151094</v>
      </c>
      <c r="O368" s="98">
        <v>14898.334143331398</v>
      </c>
      <c r="P368" s="98">
        <v>12704.511463736659</v>
      </c>
      <c r="Q368" s="98">
        <v>12829.631779013356</v>
      </c>
      <c r="R368" s="98">
        <v>12389.293885197148</v>
      </c>
      <c r="S368" s="98">
        <v>12738.765858070661</v>
      </c>
      <c r="T368" s="98">
        <v>10523.844264595684</v>
      </c>
      <c r="U368" s="98">
        <v>9500.6366419965925</v>
      </c>
      <c r="V368" s="98">
        <v>9310.6102595821612</v>
      </c>
      <c r="W368" s="98">
        <v>7795.3512751524313</v>
      </c>
      <c r="DA368" s="63" t="s">
        <v>3981</v>
      </c>
    </row>
    <row r="369" spans="1:105" ht="12" customHeight="1" x14ac:dyDescent="0.25">
      <c r="A369" s="97" t="s">
        <v>53</v>
      </c>
      <c r="B369" s="98"/>
      <c r="C369" s="98">
        <v>323.37725685551811</v>
      </c>
      <c r="D369" s="98">
        <v>306.8535737293825</v>
      </c>
      <c r="E369" s="98">
        <v>304.94914479925029</v>
      </c>
      <c r="F369" s="98">
        <v>328.5538715235777</v>
      </c>
      <c r="G369" s="98">
        <v>316.89089239606011</v>
      </c>
      <c r="H369" s="98">
        <v>278.86078730487139</v>
      </c>
      <c r="I369" s="98">
        <v>273.89843600826578</v>
      </c>
      <c r="J369" s="98">
        <v>278.26683983081961</v>
      </c>
      <c r="K369" s="98">
        <v>256.09707167140249</v>
      </c>
      <c r="L369" s="98">
        <v>279.49278148830786</v>
      </c>
      <c r="M369" s="98">
        <v>253.81101931050438</v>
      </c>
      <c r="N369" s="98">
        <v>218.71581902145402</v>
      </c>
      <c r="O369" s="98">
        <v>226.9737147472957</v>
      </c>
      <c r="P369" s="98">
        <v>199.31316801662422</v>
      </c>
      <c r="Q369" s="98">
        <v>201.42912972704644</v>
      </c>
      <c r="R369" s="98">
        <v>195.84933507478675</v>
      </c>
      <c r="S369" s="98">
        <v>200.11364844849501</v>
      </c>
      <c r="T369" s="98">
        <v>167.74651922924701</v>
      </c>
      <c r="U369" s="98">
        <v>154.08717254038439</v>
      </c>
      <c r="V369" s="98">
        <v>148.80410459326296</v>
      </c>
      <c r="W369" s="98">
        <v>124.51161462776734</v>
      </c>
      <c r="DA369" s="63" t="s">
        <v>3982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20.055804766443789</v>
      </c>
      <c r="D370" s="122">
        <f t="shared" si="210"/>
        <v>1.2603856388259371</v>
      </c>
      <c r="E370" s="122">
        <f t="shared" si="210"/>
        <v>162.68988443488684</v>
      </c>
      <c r="F370" s="122">
        <f t="shared" si="210"/>
        <v>1.0791846503748703</v>
      </c>
      <c r="G370" s="122">
        <f t="shared" si="210"/>
        <v>7.9096589551251002</v>
      </c>
      <c r="H370" s="122">
        <f t="shared" si="210"/>
        <v>129.98540398729835</v>
      </c>
      <c r="I370" s="122">
        <f t="shared" si="210"/>
        <v>38.348677735669391</v>
      </c>
      <c r="J370" s="122">
        <f t="shared" si="210"/>
        <v>30.768812523712317</v>
      </c>
      <c r="K370" s="122">
        <f t="shared" si="210"/>
        <v>36.948445587285718</v>
      </c>
      <c r="L370" s="122">
        <f t="shared" si="210"/>
        <v>188.24069528027641</v>
      </c>
      <c r="M370" s="122">
        <f t="shared" si="210"/>
        <v>137.13515868671286</v>
      </c>
      <c r="N370" s="122">
        <f t="shared" si="210"/>
        <v>58.066525906277064</v>
      </c>
      <c r="O370" s="122">
        <f t="shared" si="210"/>
        <v>55.177162109603643</v>
      </c>
      <c r="P370" s="122">
        <f t="shared" si="210"/>
        <v>33.363920355240772</v>
      </c>
      <c r="Q370" s="122">
        <f t="shared" si="210"/>
        <v>82.81560735854147</v>
      </c>
      <c r="R370" s="122">
        <f t="shared" si="210"/>
        <v>40.769776301660578</v>
      </c>
      <c r="S370" s="122">
        <f t="shared" si="210"/>
        <v>26.655246423070892</v>
      </c>
      <c r="T370" s="122">
        <f t="shared" si="210"/>
        <v>63.181234510420104</v>
      </c>
      <c r="U370" s="122">
        <f t="shared" si="210"/>
        <v>37.542752755878141</v>
      </c>
      <c r="V370" s="122">
        <f t="shared" si="210"/>
        <v>92.337701832611543</v>
      </c>
      <c r="W370" s="122">
        <f t="shared" si="210"/>
        <v>68.587370610501523</v>
      </c>
      <c r="DA370" s="130" t="s">
        <v>3983</v>
      </c>
    </row>
    <row r="371" spans="1:105" ht="12" customHeight="1" x14ac:dyDescent="0.25">
      <c r="A371" s="97" t="s">
        <v>53</v>
      </c>
      <c r="B371" s="98"/>
      <c r="C371" s="98">
        <f>RES_hhdet_in_fech!C67</f>
        <v>20.055804766443789</v>
      </c>
      <c r="D371" s="98">
        <f>RES_hhdet_in_fech!D67</f>
        <v>1.2603856388259371</v>
      </c>
      <c r="E371" s="98">
        <f>RES_hhdet_in_fech!E67</f>
        <v>162.68988443488684</v>
      </c>
      <c r="F371" s="98">
        <f>RES_hhdet_in_fech!F67</f>
        <v>1.0791846503748703</v>
      </c>
      <c r="G371" s="98">
        <f>RES_hhdet_in_fech!G67</f>
        <v>7.9096589551251002</v>
      </c>
      <c r="H371" s="98">
        <f>RES_hhdet_in_fech!H67</f>
        <v>129.98540398729835</v>
      </c>
      <c r="I371" s="98">
        <f>RES_hhdet_in_fech!I67</f>
        <v>38.348677735669391</v>
      </c>
      <c r="J371" s="98">
        <f>RES_hhdet_in_fech!J67</f>
        <v>30.768812523712317</v>
      </c>
      <c r="K371" s="98">
        <f>RES_hhdet_in_fech!K67</f>
        <v>36.948445587285718</v>
      </c>
      <c r="L371" s="98">
        <f>RES_hhdet_in_fech!L67</f>
        <v>188.24069528027641</v>
      </c>
      <c r="M371" s="98">
        <f>RES_hhdet_in_fech!M67</f>
        <v>137.13515868671286</v>
      </c>
      <c r="N371" s="98">
        <f>RES_hhdet_in_fech!N67</f>
        <v>58.066525906277064</v>
      </c>
      <c r="O371" s="98">
        <f>RES_hhdet_in_fech!O67</f>
        <v>55.177162109603643</v>
      </c>
      <c r="P371" s="98">
        <f>RES_hhdet_in_fech!P67</f>
        <v>33.363920355240772</v>
      </c>
      <c r="Q371" s="98">
        <f>RES_hhdet_in_fech!Q67</f>
        <v>82.81560735854147</v>
      </c>
      <c r="R371" s="98">
        <f>RES_hhdet_in_fech!R67</f>
        <v>40.769776301660578</v>
      </c>
      <c r="S371" s="98">
        <f>RES_hhdet_in_fech!S67</f>
        <v>26.655246423070892</v>
      </c>
      <c r="T371" s="98">
        <f>RES_hhdet_in_fech!T67</f>
        <v>63.181234510420104</v>
      </c>
      <c r="U371" s="98">
        <f>RES_hhdet_in_fech!U67</f>
        <v>37.542752755878141</v>
      </c>
      <c r="V371" s="98">
        <f>RES_hhdet_in_fech!V67</f>
        <v>92.337701832611543</v>
      </c>
      <c r="W371" s="98">
        <f>RES_hhdet_in_fech!W67</f>
        <v>68.587370610501523</v>
      </c>
      <c r="DA371" s="63" t="s">
        <v>3984</v>
      </c>
    </row>
    <row r="372" spans="1:105" ht="12" customHeight="1" x14ac:dyDescent="0.25">
      <c r="A372" s="121" t="s">
        <v>55</v>
      </c>
      <c r="B372" s="122"/>
      <c r="C372" s="122">
        <v>1676.8002313080892</v>
      </c>
      <c r="D372" s="122">
        <v>1721.1997669748191</v>
      </c>
      <c r="E372" s="122">
        <v>1689.9922746388893</v>
      </c>
      <c r="F372" s="122">
        <v>1648.2388121555034</v>
      </c>
      <c r="G372" s="122">
        <v>1595.7298750211828</v>
      </c>
      <c r="H372" s="122">
        <v>1472.4732104057812</v>
      </c>
      <c r="I372" s="122">
        <v>1468.8474706933036</v>
      </c>
      <c r="J372" s="122">
        <v>1489.3581489575622</v>
      </c>
      <c r="K372" s="122">
        <v>1226.1822305814351</v>
      </c>
      <c r="L372" s="122">
        <v>1482.5242785025428</v>
      </c>
      <c r="M372" s="122">
        <v>1534.089954876976</v>
      </c>
      <c r="N372" s="122">
        <v>1228.1344122482817</v>
      </c>
      <c r="O372" s="122">
        <v>1480.1142070442002</v>
      </c>
      <c r="P372" s="122">
        <v>1596.6148315814671</v>
      </c>
      <c r="Q372" s="122">
        <v>1124.5999860751062</v>
      </c>
      <c r="R372" s="122">
        <v>1115.3234293447861</v>
      </c>
      <c r="S372" s="122">
        <v>1044.2553988481518</v>
      </c>
      <c r="T372" s="122">
        <v>1101.3033685083699</v>
      </c>
      <c r="U372" s="122">
        <v>1349.9124008206984</v>
      </c>
      <c r="V372" s="122">
        <v>966.77144452474226</v>
      </c>
      <c r="W372" s="122">
        <v>1043.6524419343896</v>
      </c>
      <c r="DA372" s="130" t="s">
        <v>3985</v>
      </c>
    </row>
    <row r="373" spans="1:105" ht="12" customHeight="1" x14ac:dyDescent="0.25">
      <c r="A373" s="97" t="s">
        <v>134</v>
      </c>
      <c r="B373" s="98"/>
      <c r="C373" s="98">
        <v>1720.8885530100822</v>
      </c>
      <c r="D373" s="98">
        <v>1756.5873871323035</v>
      </c>
      <c r="E373" s="98">
        <v>1729.9514324095692</v>
      </c>
      <c r="F373" s="98">
        <v>1684.6340670921986</v>
      </c>
      <c r="G373" s="98">
        <v>1639.1581130731063</v>
      </c>
      <c r="H373" s="98">
        <v>1489.5664120098104</v>
      </c>
      <c r="I373" s="98">
        <v>1502.4152917156177</v>
      </c>
      <c r="J373" s="98">
        <v>1524.0588009478847</v>
      </c>
      <c r="K373" s="98">
        <v>1275.0924546135232</v>
      </c>
      <c r="L373" s="98">
        <v>1572.123864309036</v>
      </c>
      <c r="M373" s="98">
        <v>1578.5110139325488</v>
      </c>
      <c r="N373" s="98">
        <v>1274.4286465232556</v>
      </c>
      <c r="O373" s="98">
        <v>1480.083411933073</v>
      </c>
      <c r="P373" s="98">
        <v>1586.8872284862252</v>
      </c>
      <c r="Q373" s="98">
        <v>1217.6982759605526</v>
      </c>
      <c r="R373" s="98">
        <v>1143.6749130363776</v>
      </c>
      <c r="S373" s="98">
        <v>1059.8144427821785</v>
      </c>
      <c r="T373" s="98">
        <v>1110.2997551349922</v>
      </c>
      <c r="U373" s="98">
        <v>1359.6851468261548</v>
      </c>
      <c r="V373" s="98">
        <v>996.36514031550303</v>
      </c>
      <c r="W373" s="98">
        <v>1054.0114715177813</v>
      </c>
      <c r="DA373" s="63" t="s">
        <v>3986</v>
      </c>
    </row>
    <row r="374" spans="1:105" ht="12" customHeight="1" x14ac:dyDescent="0.25">
      <c r="A374" s="97" t="s">
        <v>133</v>
      </c>
      <c r="B374" s="98"/>
      <c r="C374" s="98">
        <v>1390.8397702672187</v>
      </c>
      <c r="D374" s="98">
        <v>1427.0978939679426</v>
      </c>
      <c r="E374" s="98">
        <v>1410.6728936357629</v>
      </c>
      <c r="F374" s="98">
        <v>1382.9641733283606</v>
      </c>
      <c r="G374" s="98">
        <v>1351.4431970132746</v>
      </c>
      <c r="H374" s="98">
        <v>1226.0526660146638</v>
      </c>
      <c r="I374" s="98">
        <v>1246.8749428191647</v>
      </c>
      <c r="J374" s="98">
        <v>1272.0702967040238</v>
      </c>
      <c r="K374" s="98">
        <v>1057.961378007991</v>
      </c>
      <c r="L374" s="98">
        <v>1327.0823660961212</v>
      </c>
      <c r="M374" s="98">
        <v>1344.5247659290958</v>
      </c>
      <c r="N374" s="98">
        <v>1085.9551279771376</v>
      </c>
      <c r="O374" s="98">
        <v>0</v>
      </c>
      <c r="P374" s="98">
        <v>0</v>
      </c>
      <c r="Q374" s="98">
        <v>1091.4890030733875</v>
      </c>
      <c r="R374" s="98">
        <v>1035.208241639473</v>
      </c>
      <c r="S374" s="98">
        <v>965.01280251303001</v>
      </c>
      <c r="T374" s="98">
        <v>1021.5627574620299</v>
      </c>
      <c r="U374" s="98">
        <v>1264.251633113262</v>
      </c>
      <c r="V374" s="98">
        <v>931.92316984481874</v>
      </c>
      <c r="W374" s="98">
        <v>989.49748050819449</v>
      </c>
      <c r="DA374" s="63" t="s">
        <v>3987</v>
      </c>
    </row>
    <row r="375" spans="1:105" ht="12" customHeight="1" x14ac:dyDescent="0.25">
      <c r="A375" s="100" t="s">
        <v>217</v>
      </c>
      <c r="B375" s="101"/>
      <c r="C375" s="101">
        <v>856.80050691569704</v>
      </c>
      <c r="D375" s="101">
        <v>878.95400677794419</v>
      </c>
      <c r="E375" s="101">
        <v>864.133678665454</v>
      </c>
      <c r="F375" s="101">
        <v>851.45551822931077</v>
      </c>
      <c r="G375" s="101">
        <v>828.65327269735383</v>
      </c>
      <c r="H375" s="101">
        <v>731.73412971498692</v>
      </c>
      <c r="I375" s="101">
        <v>750.65827295696977</v>
      </c>
      <c r="J375" s="101">
        <v>764.47661234559018</v>
      </c>
      <c r="K375" s="101">
        <v>601.72286927678829</v>
      </c>
      <c r="L375" s="101">
        <v>789.98125423199303</v>
      </c>
      <c r="M375" s="101">
        <v>799.79430078383473</v>
      </c>
      <c r="N375" s="101">
        <v>602.18341095293101</v>
      </c>
      <c r="O375" s="101">
        <v>0</v>
      </c>
      <c r="P375" s="101">
        <v>0</v>
      </c>
      <c r="Q375" s="101">
        <v>571.58668126243663</v>
      </c>
      <c r="R375" s="101">
        <v>532.62388133353704</v>
      </c>
      <c r="S375" s="101">
        <v>478.18686357264761</v>
      </c>
      <c r="T375" s="101">
        <v>523.91188434702826</v>
      </c>
      <c r="U375" s="101">
        <v>685.44845578527679</v>
      </c>
      <c r="V375" s="101">
        <v>488.21143544735486</v>
      </c>
      <c r="W375" s="101">
        <v>528.77254197389937</v>
      </c>
      <c r="DA375" s="131" t="s">
        <v>3988</v>
      </c>
    </row>
    <row r="376" spans="1:105" ht="12" customHeight="1" x14ac:dyDescent="0.25">
      <c r="A376" s="103" t="s">
        <v>52</v>
      </c>
      <c r="B376" s="104"/>
      <c r="C376" s="104">
        <v>534.03926335152175</v>
      </c>
      <c r="D376" s="104">
        <v>548.14388718999828</v>
      </c>
      <c r="E376" s="104">
        <v>546.5392149703091</v>
      </c>
      <c r="F376" s="104">
        <v>531.50865509904975</v>
      </c>
      <c r="G376" s="104">
        <v>522.78992431592053</v>
      </c>
      <c r="H376" s="104">
        <v>494.31853629967668</v>
      </c>
      <c r="I376" s="104">
        <v>496.21666986219509</v>
      </c>
      <c r="J376" s="104">
        <v>507.59368435843373</v>
      </c>
      <c r="K376" s="104">
        <v>456.23850873120278</v>
      </c>
      <c r="L376" s="104">
        <v>537.10111186412814</v>
      </c>
      <c r="M376" s="104">
        <v>544.73046514526095</v>
      </c>
      <c r="N376" s="104">
        <v>483.77171702420645</v>
      </c>
      <c r="O376" s="104">
        <v>0</v>
      </c>
      <c r="P376" s="104">
        <v>0</v>
      </c>
      <c r="Q376" s="104">
        <v>519.90232181095087</v>
      </c>
      <c r="R376" s="104">
        <v>502.58436030593623</v>
      </c>
      <c r="S376" s="104">
        <v>486.82593894038246</v>
      </c>
      <c r="T376" s="104">
        <v>497.65087311500156</v>
      </c>
      <c r="U376" s="104">
        <v>578.80317732798483</v>
      </c>
      <c r="V376" s="104">
        <v>443.71173439746406</v>
      </c>
      <c r="W376" s="104">
        <v>460.72493853429512</v>
      </c>
      <c r="DA376" s="132" t="s">
        <v>3989</v>
      </c>
    </row>
    <row r="377" spans="1:105" ht="12" customHeight="1" x14ac:dyDescent="0.25">
      <c r="A377" s="106" t="s">
        <v>122</v>
      </c>
      <c r="B377" s="101"/>
      <c r="C377" s="101">
        <v>1547.463305678833</v>
      </c>
      <c r="D377" s="101">
        <v>1567.4696891477683</v>
      </c>
      <c r="E377" s="101">
        <v>1540.0264431020028</v>
      </c>
      <c r="F377" s="101">
        <v>1554.3292558790738</v>
      </c>
      <c r="G377" s="101">
        <v>1481.9920563421972</v>
      </c>
      <c r="H377" s="101">
        <v>0</v>
      </c>
      <c r="I377" s="101">
        <v>0</v>
      </c>
      <c r="J377" s="101">
        <v>0</v>
      </c>
      <c r="K377" s="101">
        <v>0</v>
      </c>
      <c r="L377" s="101">
        <v>1197.0544849339137</v>
      </c>
      <c r="M377" s="101">
        <v>1414.0398954481063</v>
      </c>
      <c r="N377" s="101">
        <v>0</v>
      </c>
      <c r="O377" s="101">
        <v>1607.2830167097925</v>
      </c>
      <c r="P377" s="101">
        <v>1967.2973231522028</v>
      </c>
      <c r="Q377" s="101">
        <v>0</v>
      </c>
      <c r="R377" s="101">
        <v>0</v>
      </c>
      <c r="S377" s="101">
        <v>0</v>
      </c>
      <c r="T377" s="101">
        <v>0</v>
      </c>
      <c r="U377" s="101">
        <v>1255.8678344997402</v>
      </c>
      <c r="V377" s="101">
        <v>0</v>
      </c>
      <c r="W377" s="101">
        <v>1151.3351305786082</v>
      </c>
      <c r="DA377" s="131" t="s">
        <v>3990</v>
      </c>
    </row>
    <row r="378" spans="1:105" ht="12" customHeight="1" x14ac:dyDescent="0.25">
      <c r="A378" s="107" t="s">
        <v>121</v>
      </c>
      <c r="B378" s="104"/>
      <c r="C378" s="104">
        <v>1310.9576735243352</v>
      </c>
      <c r="D378" s="104">
        <v>1330.2747297458036</v>
      </c>
      <c r="E378" s="104">
        <v>1307.6202087621709</v>
      </c>
      <c r="F378" s="104">
        <v>1323.857894649999</v>
      </c>
      <c r="G378" s="104">
        <v>1262.6210715128072</v>
      </c>
      <c r="H378" s="104">
        <v>0</v>
      </c>
      <c r="I378" s="104">
        <v>0</v>
      </c>
      <c r="J378" s="104">
        <v>0</v>
      </c>
      <c r="K378" s="104">
        <v>0</v>
      </c>
      <c r="L378" s="104">
        <v>1007.9858168412516</v>
      </c>
      <c r="M378" s="104">
        <v>1207.2319305526141</v>
      </c>
      <c r="N378" s="104">
        <v>0</v>
      </c>
      <c r="O378" s="104">
        <v>1405.4356642953289</v>
      </c>
      <c r="P378" s="104">
        <v>1753.1729181557926</v>
      </c>
      <c r="Q378" s="104">
        <v>1009.6061465959114</v>
      </c>
      <c r="R378" s="104">
        <v>1004.4445901789077</v>
      </c>
      <c r="S378" s="104">
        <v>1013.9281776345813</v>
      </c>
      <c r="T378" s="104">
        <v>1089.3611238314913</v>
      </c>
      <c r="U378" s="104">
        <v>0</v>
      </c>
      <c r="V378" s="104">
        <v>1035.5124247088906</v>
      </c>
      <c r="W378" s="104">
        <v>1036.8145778528694</v>
      </c>
      <c r="DA378" s="132" t="s">
        <v>3991</v>
      </c>
    </row>
    <row r="379" spans="1:105" ht="12" customHeight="1" x14ac:dyDescent="0.25">
      <c r="A379" s="108" t="s">
        <v>53</v>
      </c>
      <c r="B379" s="98"/>
      <c r="C379" s="98">
        <v>770.59333182675323</v>
      </c>
      <c r="D379" s="98">
        <v>784.33535229088136</v>
      </c>
      <c r="E379" s="98">
        <v>768.87131215062834</v>
      </c>
      <c r="F379" s="98">
        <v>786.3153394117727</v>
      </c>
      <c r="G379" s="98">
        <v>747.88094343230557</v>
      </c>
      <c r="H379" s="98">
        <v>0</v>
      </c>
      <c r="I379" s="98">
        <v>0</v>
      </c>
      <c r="J379" s="98">
        <v>0</v>
      </c>
      <c r="K379" s="98">
        <v>0</v>
      </c>
      <c r="L379" s="98">
        <v>544.26907074149676</v>
      </c>
      <c r="M379" s="98">
        <v>691.39285856707716</v>
      </c>
      <c r="N379" s="98">
        <v>0</v>
      </c>
      <c r="O379" s="98">
        <v>865.24078833920782</v>
      </c>
      <c r="P379" s="98">
        <v>1146.5795784754011</v>
      </c>
      <c r="Q379" s="98">
        <v>497.03214279374322</v>
      </c>
      <c r="R379" s="98">
        <v>484.3800602691814</v>
      </c>
      <c r="S379" s="98">
        <v>486.99638833563705</v>
      </c>
      <c r="T379" s="98">
        <v>586.0574883569509</v>
      </c>
      <c r="U379" s="98">
        <v>0</v>
      </c>
      <c r="V379" s="98">
        <v>553.02310342624753</v>
      </c>
      <c r="W379" s="98">
        <v>575.20822758403312</v>
      </c>
      <c r="DA379" s="63" t="s">
        <v>3992</v>
      </c>
    </row>
    <row r="380" spans="1:105" ht="12" customHeight="1" x14ac:dyDescent="0.25">
      <c r="A380" s="108" t="s">
        <v>52</v>
      </c>
      <c r="B380" s="98"/>
      <c r="C380" s="98">
        <v>540.36434169758184</v>
      </c>
      <c r="D380" s="98">
        <v>545.93937745492212</v>
      </c>
      <c r="E380" s="98">
        <v>538.74889661154248</v>
      </c>
      <c r="F380" s="98">
        <v>537.54255523822633</v>
      </c>
      <c r="G380" s="98">
        <v>514.74012808050168</v>
      </c>
      <c r="H380" s="98">
        <v>0</v>
      </c>
      <c r="I380" s="98">
        <v>0</v>
      </c>
      <c r="J380" s="98">
        <v>0</v>
      </c>
      <c r="K380" s="98">
        <v>0</v>
      </c>
      <c r="L380" s="98">
        <v>463.7167460997548</v>
      </c>
      <c r="M380" s="98">
        <v>515.83907198553709</v>
      </c>
      <c r="N380" s="98">
        <v>0</v>
      </c>
      <c r="O380" s="98">
        <v>540.19487595612122</v>
      </c>
      <c r="P380" s="98">
        <v>606.59333968039118</v>
      </c>
      <c r="Q380" s="98">
        <v>512.57400380216825</v>
      </c>
      <c r="R380" s="98">
        <v>520.06452990972628</v>
      </c>
      <c r="S380" s="98">
        <v>526.93178929894418</v>
      </c>
      <c r="T380" s="98">
        <v>503.30363547454039</v>
      </c>
      <c r="U380" s="98">
        <v>0</v>
      </c>
      <c r="V380" s="98">
        <v>482.48932128264312</v>
      </c>
      <c r="W380" s="98">
        <v>461.60635026883614</v>
      </c>
      <c r="DA380" s="63" t="s">
        <v>3993</v>
      </c>
    </row>
    <row r="381" spans="1:105" ht="12" customHeight="1" x14ac:dyDescent="0.25">
      <c r="A381" s="121" t="s">
        <v>54</v>
      </c>
      <c r="B381" s="122"/>
      <c r="C381" s="122">
        <v>935.92567715470568</v>
      </c>
      <c r="D381" s="122">
        <v>764.6736168200606</v>
      </c>
      <c r="E381" s="122">
        <v>731.89659411097591</v>
      </c>
      <c r="F381" s="122">
        <v>744.48558305543474</v>
      </c>
      <c r="G381" s="122">
        <v>750.72155402626163</v>
      </c>
      <c r="H381" s="122">
        <v>753.31476976462682</v>
      </c>
      <c r="I381" s="122">
        <v>780.30443420563677</v>
      </c>
      <c r="J381" s="122">
        <v>851.52838599133952</v>
      </c>
      <c r="K381" s="122">
        <v>818.88299287749408</v>
      </c>
      <c r="L381" s="122">
        <v>773.15249937075623</v>
      </c>
      <c r="M381" s="122">
        <v>840.2235499740691</v>
      </c>
      <c r="N381" s="122">
        <v>926.59807680895517</v>
      </c>
      <c r="O381" s="122">
        <v>882.77558116306125</v>
      </c>
      <c r="P381" s="122">
        <v>831.3836231201675</v>
      </c>
      <c r="Q381" s="122">
        <v>825.01298995584193</v>
      </c>
      <c r="R381" s="122">
        <v>742.29886332701699</v>
      </c>
      <c r="S381" s="122">
        <v>749.99672552916877</v>
      </c>
      <c r="T381" s="122">
        <v>653.53186795720023</v>
      </c>
      <c r="U381" s="122">
        <v>659.62433978905221</v>
      </c>
      <c r="V381" s="122">
        <v>595.24518336793517</v>
      </c>
      <c r="W381" s="122">
        <v>431.5265023819145</v>
      </c>
      <c r="DA381" s="130" t="s">
        <v>3994</v>
      </c>
    </row>
    <row r="382" spans="1:105" ht="12" customHeight="1" x14ac:dyDescent="0.25">
      <c r="A382" s="97" t="s">
        <v>175</v>
      </c>
      <c r="B382" s="98"/>
      <c r="C382" s="98">
        <v>1085.3227572989285</v>
      </c>
      <c r="D382" s="98">
        <v>896.07053869628737</v>
      </c>
      <c r="E382" s="98">
        <v>825.3694168218841</v>
      </c>
      <c r="F382" s="98">
        <v>863.35606548053056</v>
      </c>
      <c r="G382" s="98">
        <v>876.62960872598944</v>
      </c>
      <c r="H382" s="98">
        <v>849.26073252941137</v>
      </c>
      <c r="I382" s="98">
        <v>817.63674442821139</v>
      </c>
      <c r="J382" s="98">
        <v>892.84329045960897</v>
      </c>
      <c r="K382" s="98">
        <v>922.93476382442293</v>
      </c>
      <c r="L382" s="98">
        <v>934.64075729086869</v>
      </c>
      <c r="M382" s="98">
        <v>909.34004286867798</v>
      </c>
      <c r="N382" s="98">
        <v>1130.1286770351117</v>
      </c>
      <c r="O382" s="98">
        <v>950.53076815162876</v>
      </c>
      <c r="P382" s="98">
        <v>816.07578451436359</v>
      </c>
      <c r="Q382" s="98">
        <v>850.22880848998091</v>
      </c>
      <c r="R382" s="98">
        <v>756.77465679274178</v>
      </c>
      <c r="S382" s="98">
        <v>826.64802976738429</v>
      </c>
      <c r="T382" s="98">
        <v>727.21038317880414</v>
      </c>
      <c r="U382" s="98">
        <v>673.04452792521545</v>
      </c>
      <c r="V382" s="98">
        <v>597.78959009605194</v>
      </c>
      <c r="W382" s="98">
        <v>445.94156599506431</v>
      </c>
      <c r="DA382" s="63" t="s">
        <v>3995</v>
      </c>
    </row>
    <row r="383" spans="1:105" ht="12" customHeight="1" x14ac:dyDescent="0.25">
      <c r="A383" s="109" t="s">
        <v>120</v>
      </c>
      <c r="B383" s="33"/>
      <c r="C383" s="33">
        <v>701.82290593476091</v>
      </c>
      <c r="D383" s="33">
        <v>744.92275875187306</v>
      </c>
      <c r="E383" s="33">
        <v>708.74500138910491</v>
      </c>
      <c r="F383" s="33">
        <v>713.16554173019483</v>
      </c>
      <c r="G383" s="33">
        <v>690.5690613973378</v>
      </c>
      <c r="H383" s="33">
        <v>676.02920357359733</v>
      </c>
      <c r="I383" s="33">
        <v>700.08883150749773</v>
      </c>
      <c r="J383" s="33">
        <v>735.27104711179163</v>
      </c>
      <c r="K383" s="33">
        <v>702.71219776117061</v>
      </c>
      <c r="L383" s="33">
        <v>606.00825174088129</v>
      </c>
      <c r="M383" s="33">
        <v>811.95677516400121</v>
      </c>
      <c r="N383" s="33">
        <v>809.35516451137835</v>
      </c>
      <c r="O383" s="33">
        <v>815.53458998935139</v>
      </c>
      <c r="P383" s="33">
        <v>850.40562487743841</v>
      </c>
      <c r="Q383" s="33">
        <v>580.83019809429379</v>
      </c>
      <c r="R383" s="33">
        <v>585.04553691596641</v>
      </c>
      <c r="S383" s="33">
        <v>507.12937825197878</v>
      </c>
      <c r="T383" s="33">
        <v>585.02968575262003</v>
      </c>
      <c r="U383" s="33">
        <v>628.42389350448752</v>
      </c>
      <c r="V383" s="33">
        <v>370.01529760159605</v>
      </c>
      <c r="W383" s="33">
        <v>316.71246868474486</v>
      </c>
      <c r="DA383" s="60" t="s">
        <v>3996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15265.395136866206</v>
      </c>
      <c r="D385" s="117">
        <f t="shared" si="211"/>
        <v>14760.163474652391</v>
      </c>
      <c r="E385" s="117">
        <f t="shared" si="211"/>
        <v>15638.708869077967</v>
      </c>
      <c r="F385" s="117">
        <f t="shared" si="211"/>
        <v>16082.629591526904</v>
      </c>
      <c r="G385" s="117">
        <f t="shared" si="211"/>
        <v>15838.22850210346</v>
      </c>
      <c r="H385" s="117">
        <f t="shared" si="211"/>
        <v>14823.653798817912</v>
      </c>
      <c r="I385" s="117">
        <f t="shared" si="211"/>
        <v>14246.348394652106</v>
      </c>
      <c r="J385" s="117">
        <f t="shared" si="211"/>
        <v>14612.592795768673</v>
      </c>
      <c r="K385" s="117">
        <f t="shared" si="211"/>
        <v>13671.550029816079</v>
      </c>
      <c r="L385" s="117">
        <f t="shared" si="211"/>
        <v>15706.945197321331</v>
      </c>
      <c r="M385" s="117">
        <f t="shared" si="211"/>
        <v>14517.492580008191</v>
      </c>
      <c r="N385" s="117">
        <f t="shared" si="211"/>
        <v>12716.624816438352</v>
      </c>
      <c r="O385" s="117">
        <f t="shared" si="211"/>
        <v>13287.597907654179</v>
      </c>
      <c r="P385" s="117">
        <f t="shared" si="211"/>
        <v>11911.685495383414</v>
      </c>
      <c r="Q385" s="117">
        <f t="shared" si="211"/>
        <v>12101.452901005254</v>
      </c>
      <c r="R385" s="117">
        <f t="shared" ref="R385:V385" si="212">R386+R389+R391+R400</f>
        <v>11635.76243636176</v>
      </c>
      <c r="S385" s="117">
        <f t="shared" si="212"/>
        <v>11936.253621696776</v>
      </c>
      <c r="T385" s="117">
        <f t="shared" si="212"/>
        <v>10383.794052587393</v>
      </c>
      <c r="U385" s="117">
        <f t="shared" si="212"/>
        <v>9692.5775216903112</v>
      </c>
      <c r="V385" s="117">
        <f t="shared" si="212"/>
        <v>9434.3026136619937</v>
      </c>
      <c r="W385" s="117">
        <f t="shared" ref="W385" si="213">W386+W389+W391+W400</f>
        <v>8049.6465398270357</v>
      </c>
      <c r="DA385" s="129" t="s">
        <v>4147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13529.038570196695</v>
      </c>
      <c r="D386" s="122">
        <f t="shared" si="214"/>
        <v>13087.233560348097</v>
      </c>
      <c r="E386" s="122">
        <f t="shared" si="214"/>
        <v>13584.918854543186</v>
      </c>
      <c r="F386" s="122">
        <f t="shared" si="214"/>
        <v>14453.808947274661</v>
      </c>
      <c r="G386" s="122">
        <f t="shared" si="214"/>
        <v>14223.620169628386</v>
      </c>
      <c r="H386" s="122">
        <f t="shared" si="214"/>
        <v>12955.487386627554</v>
      </c>
      <c r="I386" s="122">
        <f t="shared" si="214"/>
        <v>12624.262137632426</v>
      </c>
      <c r="J386" s="122">
        <f t="shared" si="214"/>
        <v>12944.062493847021</v>
      </c>
      <c r="K386" s="122">
        <f t="shared" si="214"/>
        <v>12132.657077762307</v>
      </c>
      <c r="L386" s="122">
        <f t="shared" si="214"/>
        <v>13504.667059165075</v>
      </c>
      <c r="M386" s="122">
        <f t="shared" si="214"/>
        <v>12350.376689333323</v>
      </c>
      <c r="N386" s="122">
        <f t="shared" si="214"/>
        <v>10937.866255241945</v>
      </c>
      <c r="O386" s="122">
        <f t="shared" si="214"/>
        <v>11367.829929332851</v>
      </c>
      <c r="P386" s="122">
        <f t="shared" si="214"/>
        <v>9965.3088692214551</v>
      </c>
      <c r="Q386" s="122">
        <f t="shared" si="214"/>
        <v>10291.494155344981</v>
      </c>
      <c r="R386" s="122">
        <f t="shared" ref="R386:V386" si="215">SUM(R387:R388)</f>
        <v>10065.382341529523</v>
      </c>
      <c r="S386" s="122">
        <f t="shared" si="215"/>
        <v>10448.528439899339</v>
      </c>
      <c r="T386" s="122">
        <f t="shared" si="215"/>
        <v>8700.9956265680667</v>
      </c>
      <c r="U386" s="122">
        <f t="shared" si="215"/>
        <v>7908.3970328054102</v>
      </c>
      <c r="V386" s="122">
        <f t="shared" si="215"/>
        <v>7791.6787330016114</v>
      </c>
      <c r="W386" s="122">
        <f t="shared" ref="W386" si="216">SUM(W387:W388)</f>
        <v>6549.6374539921399</v>
      </c>
      <c r="DA386" s="130" t="s">
        <v>4148</v>
      </c>
    </row>
    <row r="387" spans="1:105" ht="12" customHeight="1" x14ac:dyDescent="0.25">
      <c r="A387" s="97" t="s">
        <v>217</v>
      </c>
      <c r="B387" s="98"/>
      <c r="C387" s="98">
        <v>13205.661313341177</v>
      </c>
      <c r="D387" s="98">
        <v>12780.379986618715</v>
      </c>
      <c r="E387" s="98">
        <v>13279.969709743937</v>
      </c>
      <c r="F387" s="98">
        <v>14125.255075751083</v>
      </c>
      <c r="G387" s="98">
        <v>13906.729277232325</v>
      </c>
      <c r="H387" s="98">
        <v>12676.626599322683</v>
      </c>
      <c r="I387" s="98">
        <v>12350.363701624161</v>
      </c>
      <c r="J387" s="98">
        <v>12665.795654016201</v>
      </c>
      <c r="K387" s="98">
        <v>11876.560006090906</v>
      </c>
      <c r="L387" s="98">
        <v>13225.174277676766</v>
      </c>
      <c r="M387" s="98">
        <v>12096.565670022819</v>
      </c>
      <c r="N387" s="98">
        <v>10719.150436220491</v>
      </c>
      <c r="O387" s="98">
        <v>11140.856214585556</v>
      </c>
      <c r="P387" s="98">
        <v>9765.9957012048308</v>
      </c>
      <c r="Q387" s="98">
        <v>10090.065025617934</v>
      </c>
      <c r="R387" s="98">
        <v>9869.5330064547361</v>
      </c>
      <c r="S387" s="98">
        <v>10248.414791450845</v>
      </c>
      <c r="T387" s="98">
        <v>8533.2491073388192</v>
      </c>
      <c r="U387" s="98">
        <v>7754.3098602650261</v>
      </c>
      <c r="V387" s="98">
        <v>7642.8746284083481</v>
      </c>
      <c r="W387" s="98">
        <v>6425.125839364373</v>
      </c>
      <c r="DA387" s="63" t="s">
        <v>4149</v>
      </c>
    </row>
    <row r="388" spans="1:105" ht="12" customHeight="1" x14ac:dyDescent="0.25">
      <c r="A388" s="97" t="s">
        <v>53</v>
      </c>
      <c r="B388" s="98"/>
      <c r="C388" s="98">
        <v>323.37725685551811</v>
      </c>
      <c r="D388" s="98">
        <v>306.8535737293825</v>
      </c>
      <c r="E388" s="98">
        <v>304.94914479925029</v>
      </c>
      <c r="F388" s="98">
        <v>328.5538715235777</v>
      </c>
      <c r="G388" s="98">
        <v>316.89089239606011</v>
      </c>
      <c r="H388" s="98">
        <v>278.86078730487139</v>
      </c>
      <c r="I388" s="98">
        <v>273.89843600826578</v>
      </c>
      <c r="J388" s="98">
        <v>278.26683983081961</v>
      </c>
      <c r="K388" s="98">
        <v>256.09707167140249</v>
      </c>
      <c r="L388" s="98">
        <v>279.49278148830786</v>
      </c>
      <c r="M388" s="98">
        <v>253.81101931050438</v>
      </c>
      <c r="N388" s="98">
        <v>218.71581902145402</v>
      </c>
      <c r="O388" s="98">
        <v>226.9737147472957</v>
      </c>
      <c r="P388" s="98">
        <v>199.31316801662422</v>
      </c>
      <c r="Q388" s="98">
        <v>201.42912972704644</v>
      </c>
      <c r="R388" s="98">
        <v>195.84933507478675</v>
      </c>
      <c r="S388" s="98">
        <v>200.11364844849501</v>
      </c>
      <c r="T388" s="98">
        <v>167.74651922924701</v>
      </c>
      <c r="U388" s="98">
        <v>154.08717254038439</v>
      </c>
      <c r="V388" s="98">
        <v>148.80410459326296</v>
      </c>
      <c r="W388" s="98">
        <v>124.51161462776734</v>
      </c>
      <c r="DA388" s="63" t="s">
        <v>4150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48.751879572842348</v>
      </c>
      <c r="D389" s="122">
        <f t="shared" si="217"/>
        <v>3.169494140802072</v>
      </c>
      <c r="E389" s="122">
        <f t="shared" si="217"/>
        <v>422.90879178438371</v>
      </c>
      <c r="F389" s="122">
        <f t="shared" si="217"/>
        <v>2.8969043134383958</v>
      </c>
      <c r="G389" s="122">
        <f t="shared" si="217"/>
        <v>21.90990619785849</v>
      </c>
      <c r="H389" s="122">
        <f t="shared" si="217"/>
        <v>371.29122218086593</v>
      </c>
      <c r="I389" s="122">
        <f t="shared" si="217"/>
        <v>112.88626160192571</v>
      </c>
      <c r="J389" s="122">
        <f t="shared" si="217"/>
        <v>93.308058682277519</v>
      </c>
      <c r="K389" s="122">
        <f t="shared" si="217"/>
        <v>115.41305142093485</v>
      </c>
      <c r="L389" s="122">
        <f t="shared" si="217"/>
        <v>605.57813659855333</v>
      </c>
      <c r="M389" s="122">
        <f t="shared" si="217"/>
        <v>456.47083087072963</v>
      </c>
      <c r="N389" s="122">
        <f t="shared" si="217"/>
        <v>201.11542859873984</v>
      </c>
      <c r="O389" s="122">
        <f t="shared" si="217"/>
        <v>199.99773062003629</v>
      </c>
      <c r="P389" s="122">
        <f t="shared" si="217"/>
        <v>126.7618656635637</v>
      </c>
      <c r="Q389" s="122">
        <f t="shared" si="217"/>
        <v>327.08218380735156</v>
      </c>
      <c r="R389" s="122">
        <f t="shared" si="217"/>
        <v>164.86171044065009</v>
      </c>
      <c r="S389" s="122">
        <f t="shared" si="217"/>
        <v>109.78502897533333</v>
      </c>
      <c r="T389" s="122">
        <f t="shared" si="217"/>
        <v>264.18285936179808</v>
      </c>
      <c r="U389" s="122">
        <f t="shared" si="217"/>
        <v>159.12055317803822</v>
      </c>
      <c r="V389" s="122">
        <f t="shared" si="217"/>
        <v>396.73204511484414</v>
      </c>
      <c r="W389" s="122">
        <f t="shared" si="217"/>
        <v>298.5926695049464</v>
      </c>
      <c r="DA389" s="130" t="s">
        <v>4151</v>
      </c>
    </row>
    <row r="390" spans="1:105" ht="12" customHeight="1" x14ac:dyDescent="0.25">
      <c r="A390" s="97" t="s">
        <v>53</v>
      </c>
      <c r="B390" s="98"/>
      <c r="C390" s="98">
        <f>RES_hhdet_in_tesh!C67</f>
        <v>48.751879572842348</v>
      </c>
      <c r="D390" s="98">
        <f>RES_hhdet_in_tesh!D67</f>
        <v>3.169494140802072</v>
      </c>
      <c r="E390" s="98">
        <f>RES_hhdet_in_tesh!E67</f>
        <v>422.90879178438371</v>
      </c>
      <c r="F390" s="98">
        <f>RES_hhdet_in_tesh!F67</f>
        <v>2.8969043134383958</v>
      </c>
      <c r="G390" s="98">
        <f>RES_hhdet_in_tesh!G67</f>
        <v>21.90990619785849</v>
      </c>
      <c r="H390" s="98">
        <f>RES_hhdet_in_tesh!H67</f>
        <v>371.29122218086593</v>
      </c>
      <c r="I390" s="98">
        <f>RES_hhdet_in_tesh!I67</f>
        <v>112.88626160192571</v>
      </c>
      <c r="J390" s="98">
        <f>RES_hhdet_in_tesh!J67</f>
        <v>93.308058682277519</v>
      </c>
      <c r="K390" s="98">
        <f>RES_hhdet_in_tesh!K67</f>
        <v>115.41305142093485</v>
      </c>
      <c r="L390" s="98">
        <f>RES_hhdet_in_tesh!L67</f>
        <v>605.57813659855333</v>
      </c>
      <c r="M390" s="98">
        <f>RES_hhdet_in_tesh!M67</f>
        <v>456.47083087072963</v>
      </c>
      <c r="N390" s="98">
        <f>RES_hhdet_in_tesh!N67</f>
        <v>201.11542859873984</v>
      </c>
      <c r="O390" s="98">
        <f>RES_hhdet_in_tesh!O67</f>
        <v>199.99773062003629</v>
      </c>
      <c r="P390" s="98">
        <f>RES_hhdet_in_tesh!P67</f>
        <v>126.7618656635637</v>
      </c>
      <c r="Q390" s="98">
        <f>RES_hhdet_in_tesh!Q67</f>
        <v>327.08218380735156</v>
      </c>
      <c r="R390" s="98">
        <f>RES_hhdet_in_tesh!R67</f>
        <v>164.86171044065009</v>
      </c>
      <c r="S390" s="98">
        <f>RES_hhdet_in_tesh!S67</f>
        <v>109.78502897533333</v>
      </c>
      <c r="T390" s="98">
        <f>RES_hhdet_in_tesh!T67</f>
        <v>264.18285936179808</v>
      </c>
      <c r="U390" s="98">
        <f>RES_hhdet_in_tesh!U67</f>
        <v>159.12055317803822</v>
      </c>
      <c r="V390" s="98">
        <f>RES_hhdet_in_tesh!V67</f>
        <v>396.73204511484414</v>
      </c>
      <c r="W390" s="98">
        <f>RES_hhdet_in_tesh!W67</f>
        <v>298.5926695049464</v>
      </c>
      <c r="DA390" s="63" t="s">
        <v>4152</v>
      </c>
    </row>
    <row r="391" spans="1:105" ht="12" customHeight="1" x14ac:dyDescent="0.25">
      <c r="A391" s="121" t="s">
        <v>55</v>
      </c>
      <c r="B391" s="122"/>
      <c r="C391" s="122">
        <v>1065.7618928302832</v>
      </c>
      <c r="D391" s="122">
        <v>1095.3895696998554</v>
      </c>
      <c r="E391" s="122">
        <v>1088.3072471157636</v>
      </c>
      <c r="F391" s="122">
        <v>1075.2456786732932</v>
      </c>
      <c r="G391" s="122">
        <v>1052.6827988548205</v>
      </c>
      <c r="H391" s="122">
        <v>969.32150260882213</v>
      </c>
      <c r="I391" s="122">
        <v>988.7270114525478</v>
      </c>
      <c r="J391" s="122">
        <v>1014.7908061112875</v>
      </c>
      <c r="K391" s="122">
        <v>859.95132704369576</v>
      </c>
      <c r="L391" s="122">
        <v>1066.5287845845014</v>
      </c>
      <c r="M391" s="122">
        <v>1090.9890341103692</v>
      </c>
      <c r="N391" s="122">
        <v>913.04683369368979</v>
      </c>
      <c r="O391" s="122">
        <v>1098.4127466165237</v>
      </c>
      <c r="P391" s="122">
        <v>1233.1956106604016</v>
      </c>
      <c r="Q391" s="122">
        <v>959.40603712115535</v>
      </c>
      <c r="R391" s="122">
        <v>933.35455821491416</v>
      </c>
      <c r="S391" s="122">
        <v>883.9627740945989</v>
      </c>
      <c r="T391" s="122">
        <v>941.19235178858753</v>
      </c>
      <c r="U391" s="122">
        <v>1166.25856697774</v>
      </c>
      <c r="V391" s="122">
        <v>870.62192197725187</v>
      </c>
      <c r="W391" s="122">
        <v>920.47195529401608</v>
      </c>
      <c r="DA391" s="130" t="s">
        <v>4153</v>
      </c>
    </row>
    <row r="392" spans="1:105" ht="12" customHeight="1" x14ac:dyDescent="0.25">
      <c r="A392" s="97" t="s">
        <v>134</v>
      </c>
      <c r="B392" s="98"/>
      <c r="C392" s="98">
        <v>1062.9500184061524</v>
      </c>
      <c r="D392" s="98">
        <v>1095.9162602541298</v>
      </c>
      <c r="E392" s="98">
        <v>1090.513620324326</v>
      </c>
      <c r="F392" s="98">
        <v>1072.9565401787986</v>
      </c>
      <c r="G392" s="98">
        <v>1055.10708587196</v>
      </c>
      <c r="H392" s="98">
        <v>969.24327235208307</v>
      </c>
      <c r="I392" s="98">
        <v>988.51728633460004</v>
      </c>
      <c r="J392" s="98">
        <v>1014.5205640522009</v>
      </c>
      <c r="K392" s="98">
        <v>859.41371388868788</v>
      </c>
      <c r="L392" s="98">
        <v>1073.7317867520076</v>
      </c>
      <c r="M392" s="98">
        <v>1099.5317492954034</v>
      </c>
      <c r="N392" s="98">
        <v>912.43987690032839</v>
      </c>
      <c r="O392" s="98">
        <v>1098.3278941652836</v>
      </c>
      <c r="P392" s="98">
        <v>1225.8016875211183</v>
      </c>
      <c r="Q392" s="98">
        <v>973.49823323917417</v>
      </c>
      <c r="R392" s="98">
        <v>934.62428364392827</v>
      </c>
      <c r="S392" s="98">
        <v>883.26070598358911</v>
      </c>
      <c r="T392" s="98">
        <v>941.128701952391</v>
      </c>
      <c r="U392" s="98">
        <v>1168.5340812260961</v>
      </c>
      <c r="V392" s="98">
        <v>865.08185378485985</v>
      </c>
      <c r="W392" s="98">
        <v>919.93197807487365</v>
      </c>
      <c r="DA392" s="63" t="s">
        <v>4154</v>
      </c>
    </row>
    <row r="393" spans="1:105" ht="12" customHeight="1" x14ac:dyDescent="0.25">
      <c r="A393" s="97" t="s">
        <v>133</v>
      </c>
      <c r="B393" s="98"/>
      <c r="C393" s="98">
        <v>1063.2636067893534</v>
      </c>
      <c r="D393" s="98">
        <v>1096.5139797340571</v>
      </c>
      <c r="E393" s="98">
        <v>1091.2652279157053</v>
      </c>
      <c r="F393" s="98">
        <v>1073.8072971610402</v>
      </c>
      <c r="G393" s="98">
        <v>1056.1844350594811</v>
      </c>
      <c r="H393" s="98">
        <v>970.44929264489065</v>
      </c>
      <c r="I393" s="98">
        <v>990.11385197933305</v>
      </c>
      <c r="J393" s="98">
        <v>1016.4830024603307</v>
      </c>
      <c r="K393" s="98">
        <v>861.80038304537732</v>
      </c>
      <c r="L393" s="98">
        <v>1076.6438303889909</v>
      </c>
      <c r="M393" s="98">
        <v>1101.8372695041955</v>
      </c>
      <c r="N393" s="98">
        <v>914.91092506090058</v>
      </c>
      <c r="O393" s="98">
        <v>0</v>
      </c>
      <c r="P393" s="98">
        <v>0</v>
      </c>
      <c r="Q393" s="98">
        <v>976.86168139704512</v>
      </c>
      <c r="R393" s="98">
        <v>937.85071778978863</v>
      </c>
      <c r="S393" s="98">
        <v>885.35199186195257</v>
      </c>
      <c r="T393" s="98">
        <v>941.73681420664991</v>
      </c>
      <c r="U393" s="98">
        <v>1167.8879984562871</v>
      </c>
      <c r="V393" s="98">
        <v>867.59534546200678</v>
      </c>
      <c r="W393" s="98">
        <v>922.23298055708244</v>
      </c>
      <c r="DA393" s="63" t="s">
        <v>4155</v>
      </c>
    </row>
    <row r="394" spans="1:105" ht="12" customHeight="1" x14ac:dyDescent="0.25">
      <c r="A394" s="100" t="s">
        <v>217</v>
      </c>
      <c r="B394" s="101"/>
      <c r="C394" s="101">
        <v>529.22434343783152</v>
      </c>
      <c r="D394" s="101">
        <v>548.37009254405882</v>
      </c>
      <c r="E394" s="101">
        <v>544.72601294539629</v>
      </c>
      <c r="F394" s="101">
        <v>542.29864206199034</v>
      </c>
      <c r="G394" s="101">
        <v>533.39451074356066</v>
      </c>
      <c r="H394" s="101">
        <v>476.13075634521391</v>
      </c>
      <c r="I394" s="101">
        <v>493.89718211713785</v>
      </c>
      <c r="J394" s="101">
        <v>508.88931810189706</v>
      </c>
      <c r="K394" s="101">
        <v>405.5618743141747</v>
      </c>
      <c r="L394" s="101">
        <v>539.54271852486283</v>
      </c>
      <c r="M394" s="101">
        <v>557.1068043589346</v>
      </c>
      <c r="N394" s="101">
        <v>431.13920803669407</v>
      </c>
      <c r="O394" s="101">
        <v>0</v>
      </c>
      <c r="P394" s="101">
        <v>0</v>
      </c>
      <c r="Q394" s="101">
        <v>456.95935958609431</v>
      </c>
      <c r="R394" s="101">
        <v>435.26635748385235</v>
      </c>
      <c r="S394" s="101">
        <v>398.52605292157028</v>
      </c>
      <c r="T394" s="101">
        <v>444.08594109164846</v>
      </c>
      <c r="U394" s="101">
        <v>589.08482112830234</v>
      </c>
      <c r="V394" s="101">
        <v>423.88361106454272</v>
      </c>
      <c r="W394" s="101">
        <v>461.50804202278738</v>
      </c>
      <c r="DA394" s="131" t="s">
        <v>4156</v>
      </c>
    </row>
    <row r="395" spans="1:105" ht="12" customHeight="1" x14ac:dyDescent="0.25">
      <c r="A395" s="103" t="s">
        <v>52</v>
      </c>
      <c r="B395" s="104"/>
      <c r="C395" s="104">
        <v>534.03926335152175</v>
      </c>
      <c r="D395" s="104">
        <v>548.14388718999828</v>
      </c>
      <c r="E395" s="104">
        <v>546.5392149703091</v>
      </c>
      <c r="F395" s="104">
        <v>531.50865509904975</v>
      </c>
      <c r="G395" s="104">
        <v>522.78992431592053</v>
      </c>
      <c r="H395" s="104">
        <v>494.31853629967668</v>
      </c>
      <c r="I395" s="104">
        <v>496.21666986219509</v>
      </c>
      <c r="J395" s="104">
        <v>507.59368435843373</v>
      </c>
      <c r="K395" s="104">
        <v>456.23850873120278</v>
      </c>
      <c r="L395" s="104">
        <v>537.10111186412814</v>
      </c>
      <c r="M395" s="104">
        <v>544.73046514526095</v>
      </c>
      <c r="N395" s="104">
        <v>483.77171702420645</v>
      </c>
      <c r="O395" s="104">
        <v>0</v>
      </c>
      <c r="P395" s="104">
        <v>0</v>
      </c>
      <c r="Q395" s="104">
        <v>519.90232181095087</v>
      </c>
      <c r="R395" s="104">
        <v>502.58436030593623</v>
      </c>
      <c r="S395" s="104">
        <v>486.82593894038246</v>
      </c>
      <c r="T395" s="104">
        <v>497.65087311500156</v>
      </c>
      <c r="U395" s="104">
        <v>578.80317732798483</v>
      </c>
      <c r="V395" s="104">
        <v>443.71173439746406</v>
      </c>
      <c r="W395" s="104">
        <v>460.72493853429512</v>
      </c>
      <c r="DA395" s="132" t="s">
        <v>4157</v>
      </c>
    </row>
    <row r="396" spans="1:105" ht="12" customHeight="1" x14ac:dyDescent="0.25">
      <c r="A396" s="106" t="s">
        <v>122</v>
      </c>
      <c r="B396" s="101"/>
      <c r="C396" s="101">
        <v>1075.6285377068075</v>
      </c>
      <c r="D396" s="101">
        <v>1091.344050718028</v>
      </c>
      <c r="E396" s="101">
        <v>1074.1510989377286</v>
      </c>
      <c r="F396" s="101">
        <v>1086.0777784160955</v>
      </c>
      <c r="G396" s="101">
        <v>1037.5146849462019</v>
      </c>
      <c r="H396" s="101">
        <v>0</v>
      </c>
      <c r="I396" s="101">
        <v>0</v>
      </c>
      <c r="J396" s="101">
        <v>0</v>
      </c>
      <c r="K396" s="101">
        <v>0</v>
      </c>
      <c r="L396" s="101">
        <v>848.38836905843038</v>
      </c>
      <c r="M396" s="101">
        <v>1007.6968171699932</v>
      </c>
      <c r="N396" s="101">
        <v>0</v>
      </c>
      <c r="O396" s="101">
        <v>1170.9238977734783</v>
      </c>
      <c r="P396" s="101">
        <v>1457.668340688839</v>
      </c>
      <c r="Q396" s="101">
        <v>0</v>
      </c>
      <c r="R396" s="101">
        <v>0</v>
      </c>
      <c r="S396" s="101">
        <v>0</v>
      </c>
      <c r="T396" s="101">
        <v>0</v>
      </c>
      <c r="U396" s="101">
        <v>988.17722288632433</v>
      </c>
      <c r="V396" s="101">
        <v>0</v>
      </c>
      <c r="W396" s="101">
        <v>920.34440693893293</v>
      </c>
      <c r="DA396" s="131" t="s">
        <v>4158</v>
      </c>
    </row>
    <row r="397" spans="1:105" ht="12" customHeight="1" x14ac:dyDescent="0.25">
      <c r="A397" s="107" t="s">
        <v>121</v>
      </c>
      <c r="B397" s="104"/>
      <c r="C397" s="104">
        <v>1075.9971903975529</v>
      </c>
      <c r="D397" s="104">
        <v>1092.0295037372857</v>
      </c>
      <c r="E397" s="104">
        <v>1075.0279771348298</v>
      </c>
      <c r="F397" s="104">
        <v>1086.9754464565312</v>
      </c>
      <c r="G397" s="104">
        <v>1038.3174698630073</v>
      </c>
      <c r="H397" s="104">
        <v>0</v>
      </c>
      <c r="I397" s="104">
        <v>0</v>
      </c>
      <c r="J397" s="104">
        <v>0</v>
      </c>
      <c r="K397" s="104">
        <v>0</v>
      </c>
      <c r="L397" s="104">
        <v>849.45653912247428</v>
      </c>
      <c r="M397" s="104">
        <v>1008.5510423018483</v>
      </c>
      <c r="N397" s="104">
        <v>0</v>
      </c>
      <c r="O397" s="104">
        <v>1170.5325985985742</v>
      </c>
      <c r="P397" s="104">
        <v>1456.1511223067448</v>
      </c>
      <c r="Q397" s="104">
        <v>886.91610103641528</v>
      </c>
      <c r="R397" s="104">
        <v>889.11560671294671</v>
      </c>
      <c r="S397" s="104">
        <v>902.19509722533917</v>
      </c>
      <c r="T397" s="104">
        <v>959.82014994339124</v>
      </c>
      <c r="U397" s="104">
        <v>0</v>
      </c>
      <c r="V397" s="104">
        <v>921.50967658956733</v>
      </c>
      <c r="W397" s="104">
        <v>921.41137230110473</v>
      </c>
      <c r="DA397" s="132" t="s">
        <v>4159</v>
      </c>
    </row>
    <row r="398" spans="1:105" ht="12" customHeight="1" x14ac:dyDescent="0.25">
      <c r="A398" s="108" t="s">
        <v>53</v>
      </c>
      <c r="B398" s="98"/>
      <c r="C398" s="98">
        <v>535.63284869997108</v>
      </c>
      <c r="D398" s="98">
        <v>546.09012628236349</v>
      </c>
      <c r="E398" s="98">
        <v>536.27908052328735</v>
      </c>
      <c r="F398" s="98">
        <v>549.43289121830503</v>
      </c>
      <c r="G398" s="98">
        <v>523.57734178250564</v>
      </c>
      <c r="H398" s="98">
        <v>0</v>
      </c>
      <c r="I398" s="98">
        <v>0</v>
      </c>
      <c r="J398" s="98">
        <v>0</v>
      </c>
      <c r="K398" s="98">
        <v>0</v>
      </c>
      <c r="L398" s="98">
        <v>385.73979302271943</v>
      </c>
      <c r="M398" s="98">
        <v>492.71197031631112</v>
      </c>
      <c r="N398" s="98">
        <v>0</v>
      </c>
      <c r="O398" s="98">
        <v>630.33772264245306</v>
      </c>
      <c r="P398" s="98">
        <v>849.55778262635351</v>
      </c>
      <c r="Q398" s="98">
        <v>374.34209723424715</v>
      </c>
      <c r="R398" s="98">
        <v>369.05107680322038</v>
      </c>
      <c r="S398" s="98">
        <v>375.26330792639499</v>
      </c>
      <c r="T398" s="98">
        <v>456.51651446885091</v>
      </c>
      <c r="U398" s="98">
        <v>0</v>
      </c>
      <c r="V398" s="98">
        <v>439.02035530692427</v>
      </c>
      <c r="W398" s="98">
        <v>459.8050220322686</v>
      </c>
      <c r="DA398" s="63" t="s">
        <v>4160</v>
      </c>
    </row>
    <row r="399" spans="1:105" ht="12" customHeight="1" x14ac:dyDescent="0.25">
      <c r="A399" s="108" t="s">
        <v>52</v>
      </c>
      <c r="B399" s="98"/>
      <c r="C399" s="98">
        <v>540.36434169758184</v>
      </c>
      <c r="D399" s="98">
        <v>545.93937745492212</v>
      </c>
      <c r="E399" s="98">
        <v>538.74889661154248</v>
      </c>
      <c r="F399" s="98">
        <v>537.54255523822633</v>
      </c>
      <c r="G399" s="98">
        <v>514.74012808050168</v>
      </c>
      <c r="H399" s="98">
        <v>0</v>
      </c>
      <c r="I399" s="98">
        <v>0</v>
      </c>
      <c r="J399" s="98">
        <v>0</v>
      </c>
      <c r="K399" s="98">
        <v>0</v>
      </c>
      <c r="L399" s="98">
        <v>463.7167460997548</v>
      </c>
      <c r="M399" s="98">
        <v>515.83907198553709</v>
      </c>
      <c r="N399" s="98">
        <v>0</v>
      </c>
      <c r="O399" s="98">
        <v>540.19487595612122</v>
      </c>
      <c r="P399" s="98">
        <v>606.59333968039118</v>
      </c>
      <c r="Q399" s="98">
        <v>512.57400380216825</v>
      </c>
      <c r="R399" s="98">
        <v>520.06452990972628</v>
      </c>
      <c r="S399" s="98">
        <v>526.93178929894418</v>
      </c>
      <c r="T399" s="98">
        <v>503.30363547454039</v>
      </c>
      <c r="U399" s="98">
        <v>0</v>
      </c>
      <c r="V399" s="98">
        <v>482.48932128264312</v>
      </c>
      <c r="W399" s="98">
        <v>461.60635026883614</v>
      </c>
      <c r="DA399" s="63" t="s">
        <v>4161</v>
      </c>
    </row>
    <row r="400" spans="1:105" ht="12" customHeight="1" x14ac:dyDescent="0.25">
      <c r="A400" s="121" t="s">
        <v>54</v>
      </c>
      <c r="B400" s="122"/>
      <c r="C400" s="122">
        <v>621.84279426638477</v>
      </c>
      <c r="D400" s="122">
        <v>574.37085046363597</v>
      </c>
      <c r="E400" s="122">
        <v>542.57397563463348</v>
      </c>
      <c r="F400" s="122">
        <v>550.67806126551181</v>
      </c>
      <c r="G400" s="122">
        <v>540.01562742239503</v>
      </c>
      <c r="H400" s="122">
        <v>527.55368740067092</v>
      </c>
      <c r="I400" s="122">
        <v>520.4729839652083</v>
      </c>
      <c r="J400" s="122">
        <v>560.43143712808728</v>
      </c>
      <c r="K400" s="122">
        <v>563.528573589139</v>
      </c>
      <c r="L400" s="122">
        <v>530.17121697320181</v>
      </c>
      <c r="M400" s="122">
        <v>619.6560256937679</v>
      </c>
      <c r="N400" s="122">
        <v>664.59629890397855</v>
      </c>
      <c r="O400" s="122">
        <v>621.35750108476827</v>
      </c>
      <c r="P400" s="122">
        <v>586.41914983799313</v>
      </c>
      <c r="Q400" s="122">
        <v>523.47052473176586</v>
      </c>
      <c r="R400" s="122">
        <v>472.1638261766721</v>
      </c>
      <c r="S400" s="122">
        <v>493.97737872750588</v>
      </c>
      <c r="T400" s="122">
        <v>477.42321486894065</v>
      </c>
      <c r="U400" s="122">
        <v>458.80136872912186</v>
      </c>
      <c r="V400" s="122">
        <v>375.26991356828654</v>
      </c>
      <c r="W400" s="122">
        <v>280.94446103593305</v>
      </c>
      <c r="DA400" s="130" t="s">
        <v>4162</v>
      </c>
    </row>
    <row r="401" spans="1:105" ht="12" customHeight="1" x14ac:dyDescent="0.25">
      <c r="A401" s="97" t="s">
        <v>175</v>
      </c>
      <c r="B401" s="98"/>
      <c r="C401" s="98">
        <v>672.23848559958367</v>
      </c>
      <c r="D401" s="98">
        <v>555.27068582340303</v>
      </c>
      <c r="E401" s="98">
        <v>511.68905032641993</v>
      </c>
      <c r="F401" s="98">
        <v>535.47898373595331</v>
      </c>
      <c r="G401" s="98">
        <v>543.9521530819884</v>
      </c>
      <c r="H401" s="98">
        <v>527.1998805029649</v>
      </c>
      <c r="I401" s="98">
        <v>507.78683053913005</v>
      </c>
      <c r="J401" s="98">
        <v>554.7252354233824</v>
      </c>
      <c r="K401" s="98">
        <v>573.65178318838423</v>
      </c>
      <c r="L401" s="98">
        <v>581.15132682339981</v>
      </c>
      <c r="M401" s="98">
        <v>565.53666884173697</v>
      </c>
      <c r="N401" s="98">
        <v>702.84951420010862</v>
      </c>
      <c r="O401" s="98">
        <v>591.15400060489924</v>
      </c>
      <c r="P401" s="98">
        <v>507.53377058015548</v>
      </c>
      <c r="Q401" s="98">
        <v>528.77421584759418</v>
      </c>
      <c r="R401" s="98">
        <v>471.26890935576552</v>
      </c>
      <c r="S401" s="98">
        <v>515.88114818725501</v>
      </c>
      <c r="T401" s="98">
        <v>454.95441314550123</v>
      </c>
      <c r="U401" s="98">
        <v>422.14933273029601</v>
      </c>
      <c r="V401" s="98">
        <v>375.84236245408471</v>
      </c>
      <c r="W401" s="98">
        <v>280.99043794492661</v>
      </c>
      <c r="DA401" s="63" t="s">
        <v>4163</v>
      </c>
    </row>
    <row r="402" spans="1:105" ht="12" customHeight="1" x14ac:dyDescent="0.25">
      <c r="A402" s="109" t="s">
        <v>120</v>
      </c>
      <c r="B402" s="33"/>
      <c r="C402" s="33">
        <v>542.87357353424181</v>
      </c>
      <c r="D402" s="33">
        <v>577.24188150075281</v>
      </c>
      <c r="E402" s="33">
        <v>550.22363455413165</v>
      </c>
      <c r="F402" s="33">
        <v>554.68272017342247</v>
      </c>
      <c r="G402" s="33">
        <v>538.13495480548431</v>
      </c>
      <c r="H402" s="33">
        <v>527.83868288795918</v>
      </c>
      <c r="I402" s="33">
        <v>547.73160891841542</v>
      </c>
      <c r="J402" s="33">
        <v>576.4883016866977</v>
      </c>
      <c r="K402" s="33">
        <v>552.22630263717838</v>
      </c>
      <c r="L402" s="33">
        <v>477.40557187462707</v>
      </c>
      <c r="M402" s="33">
        <v>641.78937779157661</v>
      </c>
      <c r="N402" s="33">
        <v>642.56070149955383</v>
      </c>
      <c r="O402" s="33">
        <v>651.33178644132227</v>
      </c>
      <c r="P402" s="33">
        <v>684.44460343120329</v>
      </c>
      <c r="Q402" s="33">
        <v>472.11109326691343</v>
      </c>
      <c r="R402" s="33">
        <v>481.88547958945219</v>
      </c>
      <c r="S402" s="33">
        <v>424.57594535426688</v>
      </c>
      <c r="T402" s="33">
        <v>498.31345600569904</v>
      </c>
      <c r="U402" s="33">
        <v>544.01327997794783</v>
      </c>
      <c r="V402" s="33">
        <v>324.59696268718938</v>
      </c>
      <c r="W402" s="33">
        <v>280.57826116889504</v>
      </c>
      <c r="DA402" s="60" t="s">
        <v>4164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4679.3313823523185</v>
      </c>
      <c r="D404" s="117">
        <f t="shared" si="218"/>
        <v>4413.1469042704484</v>
      </c>
      <c r="E404" s="117">
        <f t="shared" si="218"/>
        <v>4513.3234430068487</v>
      </c>
      <c r="F404" s="117">
        <f t="shared" si="218"/>
        <v>4704.1389403994708</v>
      </c>
      <c r="G404" s="117">
        <f t="shared" si="218"/>
        <v>4598.5148387252693</v>
      </c>
      <c r="H404" s="117">
        <f t="shared" si="218"/>
        <v>4206.4902121404675</v>
      </c>
      <c r="I404" s="117">
        <f t="shared" si="218"/>
        <v>4088.8460317736881</v>
      </c>
      <c r="J404" s="117">
        <f t="shared" si="218"/>
        <v>4158.4998899001121</v>
      </c>
      <c r="K404" s="117">
        <f t="shared" si="218"/>
        <v>3785.9313247921255</v>
      </c>
      <c r="L404" s="117">
        <f t="shared" si="218"/>
        <v>4158.2615115282651</v>
      </c>
      <c r="M404" s="117">
        <f t="shared" si="218"/>
        <v>3750.438095682387</v>
      </c>
      <c r="N404" s="117">
        <f t="shared" si="218"/>
        <v>3277.1430431533227</v>
      </c>
      <c r="O404" s="117">
        <f t="shared" si="218"/>
        <v>3403.0538760617233</v>
      </c>
      <c r="P404" s="117">
        <f t="shared" si="218"/>
        <v>2967.370157821967</v>
      </c>
      <c r="Q404" s="117">
        <f t="shared" si="218"/>
        <v>2890.846800405584</v>
      </c>
      <c r="R404" s="117">
        <f t="shared" ref="R404:V404" si="219">R405+R408+R410+R419</f>
        <v>2837.727915885127</v>
      </c>
      <c r="S404" s="117">
        <f t="shared" si="219"/>
        <v>2891.2346235147807</v>
      </c>
      <c r="T404" s="117">
        <f t="shared" si="219"/>
        <v>2408.3643820459738</v>
      </c>
      <c r="U404" s="117">
        <f t="shared" si="219"/>
        <v>2272.8971618095748</v>
      </c>
      <c r="V404" s="117">
        <f t="shared" si="219"/>
        <v>2133.9024421993372</v>
      </c>
      <c r="W404" s="117">
        <f t="shared" ref="W404" si="220">W405+W408+W410+W419</f>
        <v>1826.6122422361138</v>
      </c>
      <c r="DA404" s="129" t="s">
        <v>4314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4276.3291660482</v>
      </c>
      <c r="D405" s="122">
        <f t="shared" si="221"/>
        <v>4081.6266081517806</v>
      </c>
      <c r="E405" s="122">
        <f t="shared" si="221"/>
        <v>4183.5490890401343</v>
      </c>
      <c r="F405" s="122">
        <f t="shared" si="221"/>
        <v>4390.9073743012541</v>
      </c>
      <c r="G405" s="122">
        <f t="shared" si="221"/>
        <v>4266.5074136968524</v>
      </c>
      <c r="H405" s="122">
        <f t="shared" si="221"/>
        <v>3839.0647964319983</v>
      </c>
      <c r="I405" s="122">
        <f t="shared" si="221"/>
        <v>3692.6760463352125</v>
      </c>
      <c r="J405" s="122">
        <f t="shared" si="221"/>
        <v>3738.7862889015919</v>
      </c>
      <c r="K405" s="122">
        <f t="shared" si="221"/>
        <v>3460.7204355623858</v>
      </c>
      <c r="L405" s="122">
        <f t="shared" si="221"/>
        <v>3803.4926631367525</v>
      </c>
      <c r="M405" s="122">
        <f t="shared" si="221"/>
        <v>3421.8667174594757</v>
      </c>
      <c r="N405" s="122">
        <f t="shared" si="221"/>
        <v>2969.6852780999156</v>
      </c>
      <c r="O405" s="122">
        <f t="shared" si="221"/>
        <v>3008.86756358721</v>
      </c>
      <c r="P405" s="122">
        <f t="shared" si="221"/>
        <v>2565.8031352162557</v>
      </c>
      <c r="Q405" s="122">
        <f t="shared" si="221"/>
        <v>2591.0724340895372</v>
      </c>
      <c r="R405" s="122">
        <f t="shared" ref="R405:V405" si="222">SUM(R406:R407)</f>
        <v>2502.1417930544167</v>
      </c>
      <c r="S405" s="122">
        <f t="shared" si="222"/>
        <v>2572.7211526959513</v>
      </c>
      <c r="T405" s="122">
        <f t="shared" si="222"/>
        <v>2125.3955876777445</v>
      </c>
      <c r="U405" s="122">
        <f t="shared" si="222"/>
        <v>1918.748576217632</v>
      </c>
      <c r="V405" s="122">
        <f t="shared" si="222"/>
        <v>1880.3708480252133</v>
      </c>
      <c r="W405" s="122">
        <f t="shared" ref="W405" si="223">SUM(W406:W407)</f>
        <v>1574.3491435297854</v>
      </c>
      <c r="DA405" s="130" t="s">
        <v>4315</v>
      </c>
    </row>
    <row r="406" spans="1:105" ht="12" customHeight="1" x14ac:dyDescent="0.25">
      <c r="A406" s="97" t="s">
        <v>217</v>
      </c>
      <c r="B406" s="98"/>
      <c r="C406" s="98">
        <v>4276.3291660482</v>
      </c>
      <c r="D406" s="98">
        <v>4081.6266081517806</v>
      </c>
      <c r="E406" s="98">
        <v>4183.5490890401343</v>
      </c>
      <c r="F406" s="98">
        <v>4390.9073743012541</v>
      </c>
      <c r="G406" s="98">
        <v>4266.5074136968524</v>
      </c>
      <c r="H406" s="98">
        <v>3839.0647964319983</v>
      </c>
      <c r="I406" s="98">
        <v>3692.6760463352125</v>
      </c>
      <c r="J406" s="98">
        <v>3738.7862889015919</v>
      </c>
      <c r="K406" s="98">
        <v>3460.7204355623858</v>
      </c>
      <c r="L406" s="98">
        <v>3803.4926631367525</v>
      </c>
      <c r="M406" s="98">
        <v>3421.8667174594757</v>
      </c>
      <c r="N406" s="98">
        <v>2969.6852780999156</v>
      </c>
      <c r="O406" s="98">
        <v>3008.86756358721</v>
      </c>
      <c r="P406" s="98">
        <v>2565.8031352162557</v>
      </c>
      <c r="Q406" s="98">
        <v>2591.0724340895372</v>
      </c>
      <c r="R406" s="98">
        <v>2502.1417930544167</v>
      </c>
      <c r="S406" s="98">
        <v>2572.7211526959513</v>
      </c>
      <c r="T406" s="98">
        <v>2125.3955876777445</v>
      </c>
      <c r="U406" s="98">
        <v>1918.748576217632</v>
      </c>
      <c r="V406" s="98">
        <v>1880.3708480252133</v>
      </c>
      <c r="W406" s="98">
        <v>1574.3491435297854</v>
      </c>
      <c r="DA406" s="63" t="s">
        <v>4316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4317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4318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4319</v>
      </c>
    </row>
    <row r="410" spans="1:105" ht="12" customHeight="1" x14ac:dyDescent="0.25">
      <c r="A410" s="121" t="s">
        <v>55</v>
      </c>
      <c r="B410" s="122"/>
      <c r="C410" s="122">
        <v>269.19928549327739</v>
      </c>
      <c r="D410" s="122">
        <v>307.8724409886355</v>
      </c>
      <c r="E410" s="122">
        <v>296.68371689168913</v>
      </c>
      <c r="F410" s="122">
        <v>276.8706261742044</v>
      </c>
      <c r="G410" s="122">
        <v>274.76990196267343</v>
      </c>
      <c r="H410" s="122">
        <v>290.90490491795157</v>
      </c>
      <c r="I410" s="122">
        <v>283.48405611074384</v>
      </c>
      <c r="J410" s="122">
        <v>286.67389972729865</v>
      </c>
      <c r="K410" s="122">
        <v>226.8841788204609</v>
      </c>
      <c r="L410" s="122">
        <v>258.76448009923291</v>
      </c>
      <c r="M410" s="122">
        <v>275.26445782588331</v>
      </c>
      <c r="N410" s="122">
        <v>224.03561952017958</v>
      </c>
      <c r="O410" s="122">
        <v>298.56731754599406</v>
      </c>
      <c r="P410" s="122">
        <v>310.243998016126</v>
      </c>
      <c r="Q410" s="122">
        <v>144.13448824598265</v>
      </c>
      <c r="R410" s="122">
        <v>195.63130973286593</v>
      </c>
      <c r="S410" s="122">
        <v>191.61426281429348</v>
      </c>
      <c r="T410" s="122">
        <v>212.20857028400744</v>
      </c>
      <c r="U410" s="122">
        <v>259.10250229699648</v>
      </c>
      <c r="V410" s="122">
        <v>134.15064701334788</v>
      </c>
      <c r="W410" s="122">
        <v>172.24688797504507</v>
      </c>
      <c r="DA410" s="130" t="s">
        <v>4320</v>
      </c>
    </row>
    <row r="411" spans="1:105" ht="12" customHeight="1" x14ac:dyDescent="0.25">
      <c r="A411" s="97" t="s">
        <v>134</v>
      </c>
      <c r="B411" s="98"/>
      <c r="C411" s="98">
        <v>347.55065216591629</v>
      </c>
      <c r="D411" s="98">
        <v>354.76038870524013</v>
      </c>
      <c r="E411" s="98">
        <v>349.38099128943668</v>
      </c>
      <c r="F411" s="98">
        <v>340.22869618994042</v>
      </c>
      <c r="G411" s="98">
        <v>331.04437251624455</v>
      </c>
      <c r="H411" s="98">
        <v>300.83283256950136</v>
      </c>
      <c r="I411" s="98">
        <v>303.42779231488618</v>
      </c>
      <c r="J411" s="98">
        <v>307.79891543943478</v>
      </c>
      <c r="K411" s="98">
        <v>257.51767213374711</v>
      </c>
      <c r="L411" s="98">
        <v>317.50613563585296</v>
      </c>
      <c r="M411" s="98">
        <v>318.79608437381762</v>
      </c>
      <c r="N411" s="98">
        <v>257.38360945183672</v>
      </c>
      <c r="O411" s="98">
        <v>298.91764587400343</v>
      </c>
      <c r="P411" s="98">
        <v>320.48774466507814</v>
      </c>
      <c r="Q411" s="98">
        <v>245.9263438129932</v>
      </c>
      <c r="R411" s="98">
        <v>230.97658543682684</v>
      </c>
      <c r="S411" s="98">
        <v>214.0401248642888</v>
      </c>
      <c r="T411" s="98">
        <v>224.23613854706306</v>
      </c>
      <c r="U411" s="98">
        <v>274.60201225301023</v>
      </c>
      <c r="V411" s="98">
        <v>201.225903738119</v>
      </c>
      <c r="W411" s="98">
        <v>212.86815678773115</v>
      </c>
      <c r="DA411" s="63" t="s">
        <v>4321</v>
      </c>
    </row>
    <row r="412" spans="1:105" ht="12" customHeight="1" x14ac:dyDescent="0.25">
      <c r="A412" s="97" t="s">
        <v>133</v>
      </c>
      <c r="B412" s="98"/>
      <c r="C412" s="98">
        <v>173.03943037669418</v>
      </c>
      <c r="D412" s="98">
        <v>177.51355120887365</v>
      </c>
      <c r="E412" s="98">
        <v>174.52043774327512</v>
      </c>
      <c r="F412" s="98">
        <v>171.95995646159162</v>
      </c>
      <c r="G412" s="98">
        <v>167.3548149539576</v>
      </c>
      <c r="H412" s="98">
        <v>147.78102483723876</v>
      </c>
      <c r="I412" s="98">
        <v>151.60294480638964</v>
      </c>
      <c r="J412" s="98">
        <v>154.39369662931543</v>
      </c>
      <c r="K412" s="98">
        <v>121.52395067914019</v>
      </c>
      <c r="L412" s="98">
        <v>159.54461410469335</v>
      </c>
      <c r="M412" s="98">
        <v>161.52645698630329</v>
      </c>
      <c r="N412" s="98">
        <v>121.61696167605396</v>
      </c>
      <c r="O412" s="98">
        <v>0</v>
      </c>
      <c r="P412" s="98">
        <v>0</v>
      </c>
      <c r="Q412" s="98">
        <v>115.43764614776173</v>
      </c>
      <c r="R412" s="98">
        <v>107.56871907412115</v>
      </c>
      <c r="S412" s="98">
        <v>96.574618967131912</v>
      </c>
      <c r="T412" s="98">
        <v>105.80924416272585</v>
      </c>
      <c r="U412" s="98">
        <v>138.43317013039453</v>
      </c>
      <c r="V412" s="98">
        <v>98.5991815029478</v>
      </c>
      <c r="W412" s="98">
        <v>106.79090257704871</v>
      </c>
      <c r="DA412" s="63" t="s">
        <v>4322</v>
      </c>
    </row>
    <row r="413" spans="1:105" ht="12" customHeight="1" x14ac:dyDescent="0.25">
      <c r="A413" s="100" t="s">
        <v>217</v>
      </c>
      <c r="B413" s="101"/>
      <c r="C413" s="101">
        <v>173.03943037669418</v>
      </c>
      <c r="D413" s="101">
        <v>177.51355120887365</v>
      </c>
      <c r="E413" s="101">
        <v>174.52043774327512</v>
      </c>
      <c r="F413" s="101">
        <v>171.95995646159162</v>
      </c>
      <c r="G413" s="101">
        <v>167.3548149539576</v>
      </c>
      <c r="H413" s="101">
        <v>147.78102483723876</v>
      </c>
      <c r="I413" s="101">
        <v>151.60294480638964</v>
      </c>
      <c r="J413" s="101">
        <v>154.39369662931543</v>
      </c>
      <c r="K413" s="101">
        <v>121.52395067914019</v>
      </c>
      <c r="L413" s="101">
        <v>159.54461410469335</v>
      </c>
      <c r="M413" s="101">
        <v>161.52645698630329</v>
      </c>
      <c r="N413" s="101">
        <v>121.61696167605396</v>
      </c>
      <c r="O413" s="101">
        <v>0</v>
      </c>
      <c r="P413" s="101">
        <v>0</v>
      </c>
      <c r="Q413" s="101">
        <v>115.43764614776173</v>
      </c>
      <c r="R413" s="101">
        <v>107.56871907412115</v>
      </c>
      <c r="S413" s="101">
        <v>96.574618967131912</v>
      </c>
      <c r="T413" s="101">
        <v>105.80924416272585</v>
      </c>
      <c r="U413" s="101">
        <v>138.43317013039453</v>
      </c>
      <c r="V413" s="101">
        <v>98.5991815029478</v>
      </c>
      <c r="W413" s="101">
        <v>106.79090257704871</v>
      </c>
      <c r="DA413" s="131" t="s">
        <v>4323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4324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4325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4326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4327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4328</v>
      </c>
    </row>
    <row r="419" spans="1:105" ht="12" customHeight="1" x14ac:dyDescent="0.25">
      <c r="A419" s="121" t="s">
        <v>54</v>
      </c>
      <c r="B419" s="122"/>
      <c r="C419" s="122">
        <v>133.80293081084113</v>
      </c>
      <c r="D419" s="122">
        <v>23.647855130032497</v>
      </c>
      <c r="E419" s="122">
        <v>33.090637075025342</v>
      </c>
      <c r="F419" s="122">
        <v>36.360939924011944</v>
      </c>
      <c r="G419" s="122">
        <v>57.23752306574351</v>
      </c>
      <c r="H419" s="122">
        <v>76.520510790517363</v>
      </c>
      <c r="I419" s="122">
        <v>112.68592932773154</v>
      </c>
      <c r="J419" s="122">
        <v>133.0397012712217</v>
      </c>
      <c r="K419" s="122">
        <v>98.326710409278803</v>
      </c>
      <c r="L419" s="122">
        <v>96.00436829227985</v>
      </c>
      <c r="M419" s="122">
        <v>53.306920397028243</v>
      </c>
      <c r="N419" s="122">
        <v>83.422145533227251</v>
      </c>
      <c r="O419" s="122">
        <v>95.618994928518916</v>
      </c>
      <c r="P419" s="122">
        <v>91.323024589585245</v>
      </c>
      <c r="Q419" s="122">
        <v>155.63987807006427</v>
      </c>
      <c r="R419" s="122">
        <v>139.95481309784466</v>
      </c>
      <c r="S419" s="122">
        <v>126.89920800453579</v>
      </c>
      <c r="T419" s="122">
        <v>70.760224084222045</v>
      </c>
      <c r="U419" s="122">
        <v>95.046083294945987</v>
      </c>
      <c r="V419" s="122">
        <v>119.38094716077606</v>
      </c>
      <c r="W419" s="122">
        <v>80.016210731283209</v>
      </c>
      <c r="DA419" s="130" t="s">
        <v>4329</v>
      </c>
    </row>
    <row r="420" spans="1:105" ht="12" customHeight="1" x14ac:dyDescent="0.25">
      <c r="A420" s="97" t="s">
        <v>175</v>
      </c>
      <c r="B420" s="98"/>
      <c r="C420" s="98">
        <v>219.19178406409162</v>
      </c>
      <c r="D420" s="98">
        <v>180.97040599510225</v>
      </c>
      <c r="E420" s="98">
        <v>166.6916074213477</v>
      </c>
      <c r="F420" s="98">
        <v>174.36339098444799</v>
      </c>
      <c r="G420" s="98">
        <v>177.04411577830086</v>
      </c>
      <c r="H420" s="98">
        <v>171.5166975416399</v>
      </c>
      <c r="I420" s="98">
        <v>165.1299169047216</v>
      </c>
      <c r="J420" s="98">
        <v>180.31863094122264</v>
      </c>
      <c r="K420" s="98">
        <v>186.39590490198046</v>
      </c>
      <c r="L420" s="98">
        <v>188.76004734246388</v>
      </c>
      <c r="M420" s="98">
        <v>183.65031505775823</v>
      </c>
      <c r="N420" s="98">
        <v>228.2407876140112</v>
      </c>
      <c r="O420" s="98">
        <v>191.96919393590298</v>
      </c>
      <c r="P420" s="98">
        <v>164.81466544052091</v>
      </c>
      <c r="Q420" s="98">
        <v>171.71221016263658</v>
      </c>
      <c r="R420" s="98">
        <v>152.83820968586213</v>
      </c>
      <c r="S420" s="98">
        <v>166.949836091821</v>
      </c>
      <c r="T420" s="98">
        <v>146.8674089867913</v>
      </c>
      <c r="U420" s="98">
        <v>135.92807285977651</v>
      </c>
      <c r="V420" s="98">
        <v>120.72958561579867</v>
      </c>
      <c r="W420" s="98">
        <v>90.062358668363217</v>
      </c>
      <c r="DA420" s="63" t="s">
        <v>4330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4331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192.8350571282474</v>
      </c>
      <c r="D423" s="118">
        <f t="shared" si="225"/>
        <v>182.69554687465563</v>
      </c>
      <c r="E423" s="118">
        <f t="shared" si="225"/>
        <v>186.9020112268885</v>
      </c>
      <c r="F423" s="118">
        <f t="shared" si="225"/>
        <v>192.47598595163655</v>
      </c>
      <c r="G423" s="118">
        <f t="shared" si="225"/>
        <v>186.23783952234751</v>
      </c>
      <c r="H423" s="118">
        <f t="shared" si="225"/>
        <v>168.77258454955816</v>
      </c>
      <c r="I423" s="118">
        <f t="shared" si="225"/>
        <v>161.41307293772564</v>
      </c>
      <c r="J423" s="118">
        <f t="shared" si="225"/>
        <v>162.97767601434549</v>
      </c>
      <c r="K423" s="118">
        <f t="shared" si="225"/>
        <v>148.65392903756936</v>
      </c>
      <c r="L423" s="118">
        <f t="shared" si="225"/>
        <v>163.92769377008568</v>
      </c>
      <c r="M423" s="118">
        <f t="shared" si="225"/>
        <v>148.60103983211303</v>
      </c>
      <c r="N423" s="118">
        <f t="shared" si="225"/>
        <v>128.62668623476063</v>
      </c>
      <c r="O423" s="118">
        <f t="shared" si="225"/>
        <v>131.35251343909871</v>
      </c>
      <c r="P423" s="118">
        <f t="shared" si="225"/>
        <v>114.68954879134353</v>
      </c>
      <c r="Q423" s="118">
        <f t="shared" si="225"/>
        <v>112.11326011689148</v>
      </c>
      <c r="R423" s="118">
        <f t="shared" ref="R423:V423" si="226">R424+R427+R429+R438</f>
        <v>107.47749424325811</v>
      </c>
      <c r="S423" s="118">
        <f t="shared" si="226"/>
        <v>109.26285018958022</v>
      </c>
      <c r="T423" s="118">
        <f t="shared" si="226"/>
        <v>92.364375604236869</v>
      </c>
      <c r="U423" s="118">
        <f t="shared" si="226"/>
        <v>86.185726253607641</v>
      </c>
      <c r="V423" s="118">
        <f t="shared" si="226"/>
        <v>81.624544077622375</v>
      </c>
      <c r="W423" s="118">
        <f t="shared" ref="W423" si="227">W424+W427+W429+W438</f>
        <v>68.715286877576929</v>
      </c>
      <c r="DA423" s="129" t="s">
        <v>4482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171.79542441747785</v>
      </c>
      <c r="D424" s="123">
        <f t="shared" si="228"/>
        <v>162.94302356122046</v>
      </c>
      <c r="E424" s="123">
        <f t="shared" si="228"/>
        <v>166.43694325258744</v>
      </c>
      <c r="F424" s="123">
        <f t="shared" si="228"/>
        <v>173.64206895963048</v>
      </c>
      <c r="G424" s="123">
        <f t="shared" si="228"/>
        <v>167.8121740347205</v>
      </c>
      <c r="H424" s="123">
        <f t="shared" si="228"/>
        <v>150.40278081994879</v>
      </c>
      <c r="I424" s="123">
        <f t="shared" si="228"/>
        <v>143.70033728994724</v>
      </c>
      <c r="J424" s="123">
        <f t="shared" si="228"/>
        <v>144.71290879473548</v>
      </c>
      <c r="K424" s="123">
        <f t="shared" si="228"/>
        <v>132.76079173529513</v>
      </c>
      <c r="L424" s="123">
        <f t="shared" si="228"/>
        <v>145.34261432368979</v>
      </c>
      <c r="M424" s="123">
        <f t="shared" si="228"/>
        <v>129.66489784452202</v>
      </c>
      <c r="N424" s="123">
        <f t="shared" si="228"/>
        <v>112.01676085531828</v>
      </c>
      <c r="O424" s="123">
        <f t="shared" si="228"/>
        <v>113.24772031593426</v>
      </c>
      <c r="P424" s="123">
        <f t="shared" si="228"/>
        <v>96.317332424426226</v>
      </c>
      <c r="Q424" s="123">
        <f t="shared" si="228"/>
        <v>96.98647328854068</v>
      </c>
      <c r="R424" s="123">
        <f t="shared" ref="R424:V424" si="229">SUM(R425:R426)</f>
        <v>93.390158617677386</v>
      </c>
      <c r="S424" s="123">
        <f t="shared" si="229"/>
        <v>95.78314815061708</v>
      </c>
      <c r="T424" s="123">
        <f t="shared" si="229"/>
        <v>78.941095979253333</v>
      </c>
      <c r="U424" s="123">
        <f t="shared" si="229"/>
        <v>71.108645551402049</v>
      </c>
      <c r="V424" s="123">
        <f t="shared" si="229"/>
        <v>69.474217610887862</v>
      </c>
      <c r="W424" s="123">
        <f t="shared" ref="W424" si="230">SUM(W425:W426)</f>
        <v>57.506020019427723</v>
      </c>
      <c r="DA424" s="130" t="s">
        <v>4483</v>
      </c>
    </row>
    <row r="425" spans="1:105" ht="12" customHeight="1" x14ac:dyDescent="0.25">
      <c r="A425" s="97" t="s">
        <v>217</v>
      </c>
      <c r="B425" s="99"/>
      <c r="C425" s="99">
        <v>169.21118483655522</v>
      </c>
      <c r="D425" s="99">
        <v>160.50602863823303</v>
      </c>
      <c r="E425" s="99">
        <v>164.02231186659014</v>
      </c>
      <c r="F425" s="99">
        <v>171.05707978351947</v>
      </c>
      <c r="G425" s="99">
        <v>165.33212727846055</v>
      </c>
      <c r="H425" s="99">
        <v>148.22828561377835</v>
      </c>
      <c r="I425" s="99">
        <v>141.57946762626975</v>
      </c>
      <c r="J425" s="99">
        <v>142.5698996682776</v>
      </c>
      <c r="K425" s="99">
        <v>130.80586416527174</v>
      </c>
      <c r="L425" s="99">
        <v>143.21717612632233</v>
      </c>
      <c r="M425" s="99">
        <v>127.75118104455024</v>
      </c>
      <c r="N425" s="99">
        <v>110.37501508053997</v>
      </c>
      <c r="O425" s="99">
        <v>111.54829997963735</v>
      </c>
      <c r="P425" s="99">
        <v>94.829609736907472</v>
      </c>
      <c r="Q425" s="99">
        <v>95.487293670962288</v>
      </c>
      <c r="R425" s="99">
        <v>91.936825894507493</v>
      </c>
      <c r="S425" s="99">
        <v>94.30175903754548</v>
      </c>
      <c r="T425" s="99">
        <v>77.702543705564054</v>
      </c>
      <c r="U425" s="99">
        <v>69.973767915679915</v>
      </c>
      <c r="V425" s="99">
        <v>68.381332962229507</v>
      </c>
      <c r="W425" s="99">
        <v>56.601942827299162</v>
      </c>
      <c r="DA425" s="63" t="s">
        <v>4484</v>
      </c>
    </row>
    <row r="426" spans="1:105" ht="12" customHeight="1" x14ac:dyDescent="0.25">
      <c r="A426" s="97" t="s">
        <v>53</v>
      </c>
      <c r="B426" s="99"/>
      <c r="C426" s="99">
        <v>2.5842395809226302</v>
      </c>
      <c r="D426" s="99">
        <v>2.4369949229874268</v>
      </c>
      <c r="E426" s="99">
        <v>2.4146313859972892</v>
      </c>
      <c r="F426" s="99">
        <v>2.5849891761110149</v>
      </c>
      <c r="G426" s="99">
        <v>2.4800467562599464</v>
      </c>
      <c r="H426" s="99">
        <v>2.174495206170433</v>
      </c>
      <c r="I426" s="99">
        <v>2.1208696636775008</v>
      </c>
      <c r="J426" s="99">
        <v>2.1430091264578737</v>
      </c>
      <c r="K426" s="99">
        <v>1.9549275700233739</v>
      </c>
      <c r="L426" s="99">
        <v>2.1254381973674596</v>
      </c>
      <c r="M426" s="99">
        <v>1.9137167999717937</v>
      </c>
      <c r="N426" s="99">
        <v>1.6417457747783164</v>
      </c>
      <c r="O426" s="99">
        <v>1.6994203362969098</v>
      </c>
      <c r="P426" s="99">
        <v>1.4877226875187557</v>
      </c>
      <c r="Q426" s="99">
        <v>1.4991796175783934</v>
      </c>
      <c r="R426" s="99">
        <v>1.4533327231698971</v>
      </c>
      <c r="S426" s="99">
        <v>1.481389113071599</v>
      </c>
      <c r="T426" s="99">
        <v>1.2385522736892738</v>
      </c>
      <c r="U426" s="99">
        <v>1.134877635722136</v>
      </c>
      <c r="V426" s="99">
        <v>1.0928846486583566</v>
      </c>
      <c r="W426" s="99">
        <v>0.90407719212855908</v>
      </c>
      <c r="DA426" s="63" t="s">
        <v>4485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0.16027411763177116</v>
      </c>
      <c r="D427" s="123">
        <f t="shared" si="231"/>
        <v>1.000983421993289E-2</v>
      </c>
      <c r="E427" s="123">
        <f t="shared" si="231"/>
        <v>1.2882020095493489</v>
      </c>
      <c r="F427" s="123">
        <f t="shared" si="231"/>
        <v>8.4907860842053616E-3</v>
      </c>
      <c r="G427" s="123">
        <f t="shared" si="231"/>
        <v>6.1902454458247255E-2</v>
      </c>
      <c r="H427" s="123">
        <f t="shared" si="231"/>
        <v>1.0135976469631438</v>
      </c>
      <c r="I427" s="123">
        <f t="shared" si="231"/>
        <v>0.29694418280384605</v>
      </c>
      <c r="J427" s="123">
        <f t="shared" si="231"/>
        <v>0.23695905012855878</v>
      </c>
      <c r="K427" s="123">
        <f t="shared" si="231"/>
        <v>0.28204748487235115</v>
      </c>
      <c r="L427" s="123">
        <f t="shared" si="231"/>
        <v>1.4315001694040004</v>
      </c>
      <c r="M427" s="123">
        <f t="shared" si="231"/>
        <v>1.0339892166955211</v>
      </c>
      <c r="N427" s="123">
        <f t="shared" si="231"/>
        <v>0.43586455698174703</v>
      </c>
      <c r="O427" s="123">
        <f t="shared" si="231"/>
        <v>0.41312797604167928</v>
      </c>
      <c r="P427" s="123">
        <f t="shared" si="231"/>
        <v>0.24903653758049987</v>
      </c>
      <c r="Q427" s="123">
        <f t="shared" si="231"/>
        <v>0.61637296818757925</v>
      </c>
      <c r="R427" s="123">
        <f t="shared" si="231"/>
        <v>0.30253893888837563</v>
      </c>
      <c r="S427" s="123">
        <f t="shared" si="231"/>
        <v>0.19732183268619463</v>
      </c>
      <c r="T427" s="123">
        <f t="shared" si="231"/>
        <v>0.46649708153069314</v>
      </c>
      <c r="U427" s="123">
        <f t="shared" si="231"/>
        <v>0.27650861381679942</v>
      </c>
      <c r="V427" s="123">
        <f t="shared" si="231"/>
        <v>0.67816984686740023</v>
      </c>
      <c r="W427" s="123">
        <f t="shared" si="231"/>
        <v>0.49801199367946036</v>
      </c>
      <c r="DA427" s="130" t="s">
        <v>4486</v>
      </c>
    </row>
    <row r="428" spans="1:105" ht="12" customHeight="1" x14ac:dyDescent="0.25">
      <c r="A428" s="97" t="s">
        <v>53</v>
      </c>
      <c r="B428" s="99"/>
      <c r="C428" s="99">
        <f>RES_hhdet_in_fecs!C67</f>
        <v>0.16027411763177116</v>
      </c>
      <c r="D428" s="99">
        <f>RES_hhdet_in_fecs!D67</f>
        <v>1.000983421993289E-2</v>
      </c>
      <c r="E428" s="99">
        <f>RES_hhdet_in_fecs!E67</f>
        <v>1.2882020095493489</v>
      </c>
      <c r="F428" s="99">
        <f>RES_hhdet_in_fecs!F67</f>
        <v>8.4907860842053616E-3</v>
      </c>
      <c r="G428" s="99">
        <f>RES_hhdet_in_fecs!G67</f>
        <v>6.1902454458247255E-2</v>
      </c>
      <c r="H428" s="99">
        <f>RES_hhdet_in_fecs!H67</f>
        <v>1.0135976469631438</v>
      </c>
      <c r="I428" s="99">
        <f>RES_hhdet_in_fecs!I67</f>
        <v>0.29694418280384605</v>
      </c>
      <c r="J428" s="99">
        <f>RES_hhdet_in_fecs!J67</f>
        <v>0.23695905012855878</v>
      </c>
      <c r="K428" s="99">
        <f>RES_hhdet_in_fecs!K67</f>
        <v>0.28204748487235115</v>
      </c>
      <c r="L428" s="99">
        <f>RES_hhdet_in_fecs!L67</f>
        <v>1.4315001694040004</v>
      </c>
      <c r="M428" s="99">
        <f>RES_hhdet_in_fecs!M67</f>
        <v>1.0339892166955211</v>
      </c>
      <c r="N428" s="99">
        <f>RES_hhdet_in_fecs!N67</f>
        <v>0.43586455698174703</v>
      </c>
      <c r="O428" s="99">
        <f>RES_hhdet_in_fecs!O67</f>
        <v>0.41312797604167928</v>
      </c>
      <c r="P428" s="99">
        <f>RES_hhdet_in_fecs!P67</f>
        <v>0.24903653758049987</v>
      </c>
      <c r="Q428" s="99">
        <f>RES_hhdet_in_fecs!Q67</f>
        <v>0.61637296818757925</v>
      </c>
      <c r="R428" s="99">
        <f>RES_hhdet_in_fecs!R67</f>
        <v>0.30253893888837563</v>
      </c>
      <c r="S428" s="99">
        <f>RES_hhdet_in_fecs!S67</f>
        <v>0.19732183268619463</v>
      </c>
      <c r="T428" s="99">
        <f>RES_hhdet_in_fecs!T67</f>
        <v>0.46649708153069314</v>
      </c>
      <c r="U428" s="99">
        <f>RES_hhdet_in_fecs!U67</f>
        <v>0.27650861381679942</v>
      </c>
      <c r="V428" s="99">
        <f>RES_hhdet_in_fecs!V67</f>
        <v>0.67816984686740023</v>
      </c>
      <c r="W428" s="99">
        <f>RES_hhdet_in_fecs!W67</f>
        <v>0.49801199367946036</v>
      </c>
      <c r="DA428" s="63" t="s">
        <v>4487</v>
      </c>
    </row>
    <row r="429" spans="1:105" ht="12" customHeight="1" x14ac:dyDescent="0.25">
      <c r="A429" s="121" t="s">
        <v>55</v>
      </c>
      <c r="B429" s="123"/>
      <c r="C429" s="123">
        <v>13.399994697161533</v>
      </c>
      <c r="D429" s="123">
        <v>13.669565723435243</v>
      </c>
      <c r="E429" s="123">
        <v>13.381602991942691</v>
      </c>
      <c r="F429" s="123">
        <v>12.967978338865192</v>
      </c>
      <c r="G429" s="123">
        <v>12.488477249977846</v>
      </c>
      <c r="H429" s="123">
        <v>11.482022869501614</v>
      </c>
      <c r="I429" s="123">
        <v>11.373683203758207</v>
      </c>
      <c r="J429" s="123">
        <v>11.469954909902139</v>
      </c>
      <c r="K429" s="123">
        <v>9.3601126822415015</v>
      </c>
      <c r="L429" s="123">
        <v>11.274043334052102</v>
      </c>
      <c r="M429" s="123">
        <v>11.566927737382663</v>
      </c>
      <c r="N429" s="123">
        <v>9.2187409725982761</v>
      </c>
      <c r="O429" s="123">
        <v>11.082059375436369</v>
      </c>
      <c r="P429" s="123">
        <v>11.917527235202876</v>
      </c>
      <c r="Q429" s="123">
        <v>8.370077254155774</v>
      </c>
      <c r="R429" s="123">
        <v>8.2764439111620067</v>
      </c>
      <c r="S429" s="123">
        <v>7.7303501840757463</v>
      </c>
      <c r="T429" s="123">
        <v>8.1314461686301094</v>
      </c>
      <c r="U429" s="123">
        <v>9.9423291933913021</v>
      </c>
      <c r="V429" s="123">
        <v>7.1004067621007705</v>
      </c>
      <c r="W429" s="123">
        <v>7.5779466203447461</v>
      </c>
      <c r="DA429" s="130" t="s">
        <v>4488</v>
      </c>
    </row>
    <row r="430" spans="1:105" ht="12" customHeight="1" x14ac:dyDescent="0.25">
      <c r="A430" s="97" t="s">
        <v>134</v>
      </c>
      <c r="B430" s="99"/>
      <c r="C430" s="99">
        <v>13.752322461663677</v>
      </c>
      <c r="D430" s="99">
        <v>13.950610032655028</v>
      </c>
      <c r="E430" s="99">
        <v>13.698005376263588</v>
      </c>
      <c r="F430" s="99">
        <v>13.254328153088601</v>
      </c>
      <c r="G430" s="99">
        <v>12.828354676231376</v>
      </c>
      <c r="H430" s="99">
        <v>11.615311903450408</v>
      </c>
      <c r="I430" s="99">
        <v>11.633607920085661</v>
      </c>
      <c r="J430" s="99">
        <v>11.737194132349597</v>
      </c>
      <c r="K430" s="99">
        <v>9.7334708967353922</v>
      </c>
      <c r="L430" s="99">
        <v>11.955414713761208</v>
      </c>
      <c r="M430" s="99">
        <v>11.901859322378943</v>
      </c>
      <c r="N430" s="99">
        <v>9.5662392187588825</v>
      </c>
      <c r="O430" s="99">
        <v>11.081828803195146</v>
      </c>
      <c r="P430" s="99">
        <v>11.844918004392989</v>
      </c>
      <c r="Q430" s="99">
        <v>9.0629812984556057</v>
      </c>
      <c r="R430" s="99">
        <v>8.486830834271414</v>
      </c>
      <c r="S430" s="99">
        <v>7.8455297256630967</v>
      </c>
      <c r="T430" s="99">
        <v>8.1978707666640229</v>
      </c>
      <c r="U430" s="99">
        <v>10.014307091994631</v>
      </c>
      <c r="V430" s="99">
        <v>7.3177562493020272</v>
      </c>
      <c r="W430" s="99">
        <v>7.6531633975661126</v>
      </c>
      <c r="DA430" s="63" t="s">
        <v>4489</v>
      </c>
    </row>
    <row r="431" spans="1:105" ht="12" customHeight="1" x14ac:dyDescent="0.25">
      <c r="A431" s="97" t="s">
        <v>133</v>
      </c>
      <c r="B431" s="99"/>
      <c r="C431" s="99">
        <v>11.114767995733747</v>
      </c>
      <c r="D431" s="99">
        <v>11.333843304927781</v>
      </c>
      <c r="E431" s="99">
        <v>11.16991177853896</v>
      </c>
      <c r="F431" s="99">
        <v>10.880856166525447</v>
      </c>
      <c r="G431" s="99">
        <v>10.576644509029803</v>
      </c>
      <c r="H431" s="99">
        <v>9.5604895565565684</v>
      </c>
      <c r="I431" s="99">
        <v>9.654889889714374</v>
      </c>
      <c r="J431" s="99">
        <v>9.7965616635819224</v>
      </c>
      <c r="K431" s="99">
        <v>8.075991858827237</v>
      </c>
      <c r="L431" s="99">
        <v>10.091965656263218</v>
      </c>
      <c r="M431" s="99">
        <v>10.137619869801156</v>
      </c>
      <c r="N431" s="99">
        <v>8.1515011165261395</v>
      </c>
      <c r="O431" s="99">
        <v>0</v>
      </c>
      <c r="P431" s="99">
        <v>0</v>
      </c>
      <c r="Q431" s="99">
        <v>8.123641642278649</v>
      </c>
      <c r="R431" s="99">
        <v>7.6819357711646523</v>
      </c>
      <c r="S431" s="99">
        <v>7.1437379244297468</v>
      </c>
      <c r="T431" s="99">
        <v>7.5426833402232552</v>
      </c>
      <c r="U431" s="99">
        <v>9.3114234020316768</v>
      </c>
      <c r="V431" s="99">
        <v>6.8444652708763254</v>
      </c>
      <c r="W431" s="99">
        <v>7.1847281594614492</v>
      </c>
      <c r="DA431" s="63" t="s">
        <v>4490</v>
      </c>
    </row>
    <row r="432" spans="1:105" ht="12" customHeight="1" x14ac:dyDescent="0.25">
      <c r="A432" s="100" t="s">
        <v>217</v>
      </c>
      <c r="B432" s="102"/>
      <c r="C432" s="102">
        <v>6.8470423815716623</v>
      </c>
      <c r="D432" s="102">
        <v>6.9805491460443765</v>
      </c>
      <c r="E432" s="102">
        <v>6.8423353132421409</v>
      </c>
      <c r="F432" s="102">
        <v>6.6990636523508895</v>
      </c>
      <c r="G432" s="102">
        <v>6.4851938327363934</v>
      </c>
      <c r="H432" s="102">
        <v>5.7059021192426265</v>
      </c>
      <c r="I432" s="102">
        <v>5.8125500170980775</v>
      </c>
      <c r="J432" s="102">
        <v>5.8874437148753982</v>
      </c>
      <c r="K432" s="102">
        <v>4.5932763658153153</v>
      </c>
      <c r="L432" s="102">
        <v>6.0075123371984933</v>
      </c>
      <c r="M432" s="102">
        <v>6.0303914073141778</v>
      </c>
      <c r="N432" s="102">
        <v>4.5201671968527952</v>
      </c>
      <c r="O432" s="102">
        <v>0</v>
      </c>
      <c r="P432" s="102">
        <v>0</v>
      </c>
      <c r="Q432" s="102">
        <v>4.2541568013976425</v>
      </c>
      <c r="R432" s="102">
        <v>3.9524245287235753</v>
      </c>
      <c r="S432" s="102">
        <v>3.5398925520699618</v>
      </c>
      <c r="T432" s="102">
        <v>3.8682904334011825</v>
      </c>
      <c r="U432" s="102">
        <v>5.0484418013907399</v>
      </c>
      <c r="V432" s="102">
        <v>3.5856456013648894</v>
      </c>
      <c r="W432" s="102">
        <v>3.8394104554149231</v>
      </c>
      <c r="DA432" s="131" t="s">
        <v>4491</v>
      </c>
    </row>
    <row r="433" spans="1:105" ht="12" customHeight="1" x14ac:dyDescent="0.25">
      <c r="A433" s="103" t="s">
        <v>52</v>
      </c>
      <c r="B433" s="105"/>
      <c r="C433" s="105">
        <v>4.2677256141620861</v>
      </c>
      <c r="D433" s="105">
        <v>4.3532941588834033</v>
      </c>
      <c r="E433" s="105">
        <v>4.3275764652968203</v>
      </c>
      <c r="F433" s="105">
        <v>4.1817925141745569</v>
      </c>
      <c r="G433" s="105">
        <v>4.091450676293408</v>
      </c>
      <c r="H433" s="105">
        <v>3.854587437313941</v>
      </c>
      <c r="I433" s="105">
        <v>3.8423398726162978</v>
      </c>
      <c r="J433" s="105">
        <v>3.9091179487065255</v>
      </c>
      <c r="K433" s="105">
        <v>3.4827154930119222</v>
      </c>
      <c r="L433" s="105">
        <v>4.0844533190647248</v>
      </c>
      <c r="M433" s="105">
        <v>4.1072284624869777</v>
      </c>
      <c r="N433" s="105">
        <v>3.6313339196733434</v>
      </c>
      <c r="O433" s="105">
        <v>0</v>
      </c>
      <c r="P433" s="105">
        <v>0</v>
      </c>
      <c r="Q433" s="105">
        <v>3.8694848408810074</v>
      </c>
      <c r="R433" s="105">
        <v>3.7295112424410788</v>
      </c>
      <c r="S433" s="105">
        <v>3.603845372359785</v>
      </c>
      <c r="T433" s="105">
        <v>3.6743929068220718</v>
      </c>
      <c r="U433" s="105">
        <v>4.2629816006409333</v>
      </c>
      <c r="V433" s="105">
        <v>3.2588196695114369</v>
      </c>
      <c r="W433" s="105">
        <v>3.3453177040465261</v>
      </c>
      <c r="DA433" s="132" t="s">
        <v>4492</v>
      </c>
    </row>
    <row r="434" spans="1:105" ht="12" customHeight="1" x14ac:dyDescent="0.25">
      <c r="A434" s="106" t="s">
        <v>122</v>
      </c>
      <c r="B434" s="102"/>
      <c r="C434" s="102">
        <v>12.36641056160402</v>
      </c>
      <c r="D434" s="102">
        <v>12.448659560858223</v>
      </c>
      <c r="E434" s="102">
        <v>12.194151871545129</v>
      </c>
      <c r="F434" s="102">
        <v>12.229118725425701</v>
      </c>
      <c r="G434" s="102">
        <v>11.598344036788639</v>
      </c>
      <c r="H434" s="102">
        <v>0</v>
      </c>
      <c r="I434" s="102">
        <v>0</v>
      </c>
      <c r="J434" s="102">
        <v>0</v>
      </c>
      <c r="K434" s="102">
        <v>0</v>
      </c>
      <c r="L434" s="102">
        <v>9.1031521925549477</v>
      </c>
      <c r="M434" s="102">
        <v>10.661758938207788</v>
      </c>
      <c r="N434" s="102">
        <v>0</v>
      </c>
      <c r="O434" s="102">
        <v>12.034210427504188</v>
      </c>
      <c r="P434" s="102">
        <v>14.684392857095787</v>
      </c>
      <c r="Q434" s="102">
        <v>0</v>
      </c>
      <c r="R434" s="102">
        <v>0</v>
      </c>
      <c r="S434" s="102">
        <v>0</v>
      </c>
      <c r="T434" s="102">
        <v>0</v>
      </c>
      <c r="U434" s="102">
        <v>9.2496753318190805</v>
      </c>
      <c r="V434" s="102">
        <v>0</v>
      </c>
      <c r="W434" s="102">
        <v>8.3598292027958792</v>
      </c>
      <c r="DA434" s="131" t="s">
        <v>4493</v>
      </c>
    </row>
    <row r="435" spans="1:105" ht="12" customHeight="1" x14ac:dyDescent="0.25">
      <c r="A435" s="107" t="s">
        <v>121</v>
      </c>
      <c r="B435" s="105"/>
      <c r="C435" s="105">
        <v>10.476397572849359</v>
      </c>
      <c r="D435" s="105">
        <v>10.56488514430025</v>
      </c>
      <c r="E435" s="105">
        <v>10.353925731190403</v>
      </c>
      <c r="F435" s="105">
        <v>10.415821041797654</v>
      </c>
      <c r="G435" s="105">
        <v>9.8815061206527997</v>
      </c>
      <c r="H435" s="105">
        <v>0</v>
      </c>
      <c r="I435" s="105">
        <v>0</v>
      </c>
      <c r="J435" s="105">
        <v>0</v>
      </c>
      <c r="K435" s="105">
        <v>0</v>
      </c>
      <c r="L435" s="105">
        <v>7.665355599205915</v>
      </c>
      <c r="M435" s="105">
        <v>9.1024417822244796</v>
      </c>
      <c r="N435" s="105">
        <v>0</v>
      </c>
      <c r="O435" s="105">
        <v>10.522918708536913</v>
      </c>
      <c r="P435" s="105">
        <v>13.086115440532705</v>
      </c>
      <c r="Q435" s="105">
        <v>7.5142108731218977</v>
      </c>
      <c r="R435" s="105">
        <v>7.4536489539806157</v>
      </c>
      <c r="S435" s="105">
        <v>7.505845680340907</v>
      </c>
      <c r="T435" s="105">
        <v>8.04327090058006</v>
      </c>
      <c r="U435" s="105">
        <v>0</v>
      </c>
      <c r="V435" s="105">
        <v>7.6052716123166384</v>
      </c>
      <c r="W435" s="105">
        <v>7.5282969794059573</v>
      </c>
      <c r="DA435" s="132" t="s">
        <v>4494</v>
      </c>
    </row>
    <row r="436" spans="1:105" ht="12" customHeight="1" x14ac:dyDescent="0.25">
      <c r="A436" s="108" t="s">
        <v>53</v>
      </c>
      <c r="B436" s="99"/>
      <c r="C436" s="99">
        <v>6.1581256773152715</v>
      </c>
      <c r="D436" s="99">
        <v>6.2290989419537794</v>
      </c>
      <c r="E436" s="99">
        <v>6.0880341321632407</v>
      </c>
      <c r="F436" s="99">
        <v>6.1865551361905853</v>
      </c>
      <c r="G436" s="99">
        <v>5.8530546391019547</v>
      </c>
      <c r="H436" s="99">
        <v>0</v>
      </c>
      <c r="I436" s="99">
        <v>0</v>
      </c>
      <c r="J436" s="99">
        <v>0</v>
      </c>
      <c r="K436" s="99">
        <v>0</v>
      </c>
      <c r="L436" s="99">
        <v>4.1389629687021543</v>
      </c>
      <c r="M436" s="99">
        <v>5.2130523427025137</v>
      </c>
      <c r="N436" s="99">
        <v>0</v>
      </c>
      <c r="O436" s="99">
        <v>6.4783175141417519</v>
      </c>
      <c r="P436" s="99">
        <v>8.5583530125880589</v>
      </c>
      <c r="Q436" s="99">
        <v>3.6992686150579206</v>
      </c>
      <c r="R436" s="99">
        <v>3.5944231915385014</v>
      </c>
      <c r="S436" s="99">
        <v>3.6051071647483477</v>
      </c>
      <c r="T436" s="99">
        <v>4.3271409627590689</v>
      </c>
      <c r="U436" s="99">
        <v>0</v>
      </c>
      <c r="V436" s="99">
        <v>4.0616518055061226</v>
      </c>
      <c r="W436" s="99">
        <v>4.1765793563763278</v>
      </c>
      <c r="DA436" s="63" t="s">
        <v>4495</v>
      </c>
    </row>
    <row r="437" spans="1:105" ht="12" customHeight="1" x14ac:dyDescent="0.25">
      <c r="A437" s="108" t="s">
        <v>52</v>
      </c>
      <c r="B437" s="99"/>
      <c r="C437" s="99">
        <v>4.318271895534088</v>
      </c>
      <c r="D437" s="99">
        <v>4.3357862023464691</v>
      </c>
      <c r="E437" s="99">
        <v>4.2658915990271611</v>
      </c>
      <c r="F437" s="99">
        <v>4.2292659056070692</v>
      </c>
      <c r="G437" s="99">
        <v>4.0284514815508441</v>
      </c>
      <c r="H437" s="99">
        <v>0</v>
      </c>
      <c r="I437" s="99">
        <v>0</v>
      </c>
      <c r="J437" s="99">
        <v>0</v>
      </c>
      <c r="K437" s="99">
        <v>0</v>
      </c>
      <c r="L437" s="99">
        <v>3.5263926305037607</v>
      </c>
      <c r="M437" s="99">
        <v>3.8893894395219668</v>
      </c>
      <c r="N437" s="99">
        <v>0</v>
      </c>
      <c r="O437" s="99">
        <v>4.0446011943951623</v>
      </c>
      <c r="P437" s="99">
        <v>4.5277624279446433</v>
      </c>
      <c r="Q437" s="99">
        <v>3.814942258063978</v>
      </c>
      <c r="R437" s="99">
        <v>3.8592257624421142</v>
      </c>
      <c r="S437" s="99">
        <v>3.9007385155925589</v>
      </c>
      <c r="T437" s="99">
        <v>3.7161299378209911</v>
      </c>
      <c r="U437" s="99">
        <v>0</v>
      </c>
      <c r="V437" s="99">
        <v>3.5436198068105158</v>
      </c>
      <c r="W437" s="99">
        <v>3.3517176230296286</v>
      </c>
      <c r="DA437" s="63" t="s">
        <v>4496</v>
      </c>
    </row>
    <row r="438" spans="1:105" ht="12" customHeight="1" x14ac:dyDescent="0.25">
      <c r="A438" s="121" t="s">
        <v>54</v>
      </c>
      <c r="B438" s="123"/>
      <c r="C438" s="123">
        <v>7.4793638959762649</v>
      </c>
      <c r="D438" s="123">
        <v>6.0729477557799818</v>
      </c>
      <c r="E438" s="123">
        <v>5.7952629728090512</v>
      </c>
      <c r="F438" s="123">
        <v>5.8574478670566865</v>
      </c>
      <c r="G438" s="123">
        <v>5.8752857831909218</v>
      </c>
      <c r="H438" s="123">
        <v>5.8741832131446081</v>
      </c>
      <c r="I438" s="123">
        <v>6.0421082612163168</v>
      </c>
      <c r="J438" s="123">
        <v>6.5578532595793444</v>
      </c>
      <c r="K438" s="123">
        <v>6.2509771351603849</v>
      </c>
      <c r="L438" s="123">
        <v>5.8795359429398015</v>
      </c>
      <c r="M438" s="123">
        <v>6.3352250335128311</v>
      </c>
      <c r="N438" s="123">
        <v>6.9553198498623292</v>
      </c>
      <c r="O438" s="123">
        <v>6.6096057716864056</v>
      </c>
      <c r="P438" s="123">
        <v>6.2056525941339302</v>
      </c>
      <c r="Q438" s="123">
        <v>6.1403366060074465</v>
      </c>
      <c r="R438" s="123">
        <v>5.508352775530339</v>
      </c>
      <c r="S438" s="123">
        <v>5.5520300222011896</v>
      </c>
      <c r="T438" s="123">
        <v>4.8253363748227445</v>
      </c>
      <c r="U438" s="123">
        <v>4.8582428949974874</v>
      </c>
      <c r="V438" s="123">
        <v>4.3717498577663392</v>
      </c>
      <c r="W438" s="123">
        <v>3.1333082441250069</v>
      </c>
      <c r="DA438" s="130" t="s">
        <v>4497</v>
      </c>
    </row>
    <row r="439" spans="1:105" ht="12" customHeight="1" x14ac:dyDescent="0.25">
      <c r="A439" s="97" t="s">
        <v>175</v>
      </c>
      <c r="B439" s="99"/>
      <c r="C439" s="99">
        <v>8.6732569097804699</v>
      </c>
      <c r="D439" s="99">
        <v>7.1164866255307384</v>
      </c>
      <c r="E439" s="99">
        <v>6.5353942875044915</v>
      </c>
      <c r="F439" s="99">
        <v>6.7926945253993392</v>
      </c>
      <c r="G439" s="99">
        <v>6.8606655152622062</v>
      </c>
      <c r="H439" s="99">
        <v>6.6223487695135521</v>
      </c>
      <c r="I439" s="99">
        <v>6.3311824354977153</v>
      </c>
      <c r="J439" s="99">
        <v>6.8760306514240428</v>
      </c>
      <c r="K439" s="99">
        <v>7.0452606246448255</v>
      </c>
      <c r="L439" s="99">
        <v>7.1075938197193267</v>
      </c>
      <c r="M439" s="99">
        <v>6.8563584104909596</v>
      </c>
      <c r="N439" s="99">
        <v>8.4830808707814906</v>
      </c>
      <c r="O439" s="99">
        <v>7.1169091957245998</v>
      </c>
      <c r="P439" s="99">
        <v>6.0913911079644345</v>
      </c>
      <c r="Q439" s="99">
        <v>6.3280107583912795</v>
      </c>
      <c r="R439" s="99">
        <v>5.6157728202782735</v>
      </c>
      <c r="S439" s="99">
        <v>6.1194596227386908</v>
      </c>
      <c r="T439" s="99">
        <v>5.3693398687197247</v>
      </c>
      <c r="U439" s="99">
        <v>4.9570848111143109</v>
      </c>
      <c r="V439" s="99">
        <v>4.3904371316201258</v>
      </c>
      <c r="W439" s="99">
        <v>3.2379758309577031</v>
      </c>
      <c r="DA439" s="63" t="s">
        <v>4498</v>
      </c>
    </row>
    <row r="440" spans="1:105" ht="12" customHeight="1" x14ac:dyDescent="0.25">
      <c r="A440" s="109" t="s">
        <v>120</v>
      </c>
      <c r="B440" s="110"/>
      <c r="C440" s="110">
        <v>5.6085531491940488</v>
      </c>
      <c r="D440" s="110">
        <v>5.9160887684400878</v>
      </c>
      <c r="E440" s="110">
        <v>5.6119453168147801</v>
      </c>
      <c r="F440" s="110">
        <v>5.6110287107531676</v>
      </c>
      <c r="G440" s="110">
        <v>5.4045212462320569</v>
      </c>
      <c r="H440" s="110">
        <v>5.2715273330805932</v>
      </c>
      <c r="I440" s="110">
        <v>5.4209771558493767</v>
      </c>
      <c r="J440" s="110">
        <v>5.6625236601630107</v>
      </c>
      <c r="K440" s="110">
        <v>5.3641825743235634</v>
      </c>
      <c r="L440" s="110">
        <v>4.6084663772392531</v>
      </c>
      <c r="M440" s="110">
        <v>6.1220955879040542</v>
      </c>
      <c r="N440" s="110">
        <v>6.0752597940857029</v>
      </c>
      <c r="O440" s="110">
        <v>6.1061522860676485</v>
      </c>
      <c r="P440" s="110">
        <v>6.3476375109255452</v>
      </c>
      <c r="Q440" s="110">
        <v>4.3229536633403089</v>
      </c>
      <c r="R440" s="110">
        <v>4.3414281851903906</v>
      </c>
      <c r="S440" s="110">
        <v>3.7541464347176081</v>
      </c>
      <c r="T440" s="110">
        <v>4.3195522076639001</v>
      </c>
      <c r="U440" s="110">
        <v>4.6284464224609945</v>
      </c>
      <c r="V440" s="110">
        <v>2.7175597045717903</v>
      </c>
      <c r="W440" s="110">
        <v>2.2996450592710675</v>
      </c>
      <c r="DA440" s="60" t="s">
        <v>4499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121.99200003956713</v>
      </c>
      <c r="D442" s="118">
        <f t="shared" si="232"/>
        <v>117.22347898061325</v>
      </c>
      <c r="E442" s="118">
        <f t="shared" si="232"/>
        <v>123.82955622521446</v>
      </c>
      <c r="F442" s="118">
        <f t="shared" si="232"/>
        <v>126.53457171183072</v>
      </c>
      <c r="G442" s="118">
        <f t="shared" si="232"/>
        <v>123.95290670724836</v>
      </c>
      <c r="H442" s="118">
        <f t="shared" si="232"/>
        <v>115.59159835627628</v>
      </c>
      <c r="I442" s="118">
        <f t="shared" si="232"/>
        <v>110.31332843202688</v>
      </c>
      <c r="J442" s="118">
        <f t="shared" si="232"/>
        <v>112.53557822981587</v>
      </c>
      <c r="K442" s="118">
        <f t="shared" si="232"/>
        <v>104.36234160668006</v>
      </c>
      <c r="L442" s="118">
        <f t="shared" si="232"/>
        <v>119.44545082192293</v>
      </c>
      <c r="M442" s="118">
        <f t="shared" si="232"/>
        <v>109.46084815111774</v>
      </c>
      <c r="N442" s="118">
        <f t="shared" si="232"/>
        <v>95.454755651583028</v>
      </c>
      <c r="O442" s="118">
        <f t="shared" si="232"/>
        <v>99.488234265121349</v>
      </c>
      <c r="P442" s="118">
        <f t="shared" si="232"/>
        <v>88.91176099610189</v>
      </c>
      <c r="Q442" s="118">
        <f t="shared" si="232"/>
        <v>90.067665768383563</v>
      </c>
      <c r="R442" s="118">
        <f t="shared" ref="R442:V442" si="233">R443+R446+R448+R457</f>
        <v>86.345119840913227</v>
      </c>
      <c r="S442" s="118">
        <f t="shared" si="233"/>
        <v>88.360970394251169</v>
      </c>
      <c r="T442" s="118">
        <f t="shared" si="233"/>
        <v>76.668486430870459</v>
      </c>
      <c r="U442" s="118">
        <f t="shared" si="233"/>
        <v>71.387444396038106</v>
      </c>
      <c r="V442" s="118">
        <f t="shared" si="233"/>
        <v>69.289785557000073</v>
      </c>
      <c r="W442" s="118">
        <f t="shared" ref="W442" si="234">W443+W446+W448+W457</f>
        <v>58.448377391222444</v>
      </c>
      <c r="DA442" s="129" t="s">
        <v>4650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108.11606637059209</v>
      </c>
      <c r="D443" s="123">
        <f t="shared" si="235"/>
        <v>103.93726673897635</v>
      </c>
      <c r="E443" s="123">
        <f t="shared" si="235"/>
        <v>107.56735016915832</v>
      </c>
      <c r="F443" s="123">
        <f t="shared" si="235"/>
        <v>113.71937122220244</v>
      </c>
      <c r="G443" s="123">
        <f t="shared" si="235"/>
        <v>111.31668315627175</v>
      </c>
      <c r="H443" s="123">
        <f t="shared" si="235"/>
        <v>101.02404675858492</v>
      </c>
      <c r="I443" s="123">
        <f t="shared" si="235"/>
        <v>97.753075863525865</v>
      </c>
      <c r="J443" s="123">
        <f t="shared" si="235"/>
        <v>99.685769510373959</v>
      </c>
      <c r="K443" s="123">
        <f t="shared" si="235"/>
        <v>92.615138721265282</v>
      </c>
      <c r="L443" s="123">
        <f t="shared" si="235"/>
        <v>102.69794825266457</v>
      </c>
      <c r="M443" s="123">
        <f t="shared" si="235"/>
        <v>93.120950463709931</v>
      </c>
      <c r="N443" s="123">
        <f t="shared" si="235"/>
        <v>82.10286658722363</v>
      </c>
      <c r="O443" s="123">
        <f t="shared" si="235"/>
        <v>85.114355126899497</v>
      </c>
      <c r="P443" s="123">
        <f t="shared" si="235"/>
        <v>74.383525385718954</v>
      </c>
      <c r="Q443" s="123">
        <f t="shared" si="235"/>
        <v>76.596658551956651</v>
      </c>
      <c r="R443" s="123">
        <f t="shared" ref="R443:V443" si="236">SUM(R444:R445)</f>
        <v>74.691851890001757</v>
      </c>
      <c r="S443" s="123">
        <f t="shared" si="236"/>
        <v>77.347729145369399</v>
      </c>
      <c r="T443" s="123">
        <f t="shared" si="236"/>
        <v>64.243585894731183</v>
      </c>
      <c r="U443" s="123">
        <f t="shared" si="236"/>
        <v>58.246658556797797</v>
      </c>
      <c r="V443" s="123">
        <f t="shared" si="236"/>
        <v>57.225612813914168</v>
      </c>
      <c r="W443" s="123">
        <f t="shared" ref="W443" si="237">SUM(W444:W445)</f>
        <v>47.556831196571217</v>
      </c>
      <c r="DA443" s="130" t="s">
        <v>4651</v>
      </c>
    </row>
    <row r="444" spans="1:105" ht="12" customHeight="1" x14ac:dyDescent="0.25">
      <c r="A444" s="97" t="s">
        <v>217</v>
      </c>
      <c r="B444" s="99"/>
      <c r="C444" s="99">
        <v>105.53182678966947</v>
      </c>
      <c r="D444" s="99">
        <v>101.50027181598892</v>
      </c>
      <c r="E444" s="99">
        <v>105.15271878316103</v>
      </c>
      <c r="F444" s="99">
        <v>111.13438204609143</v>
      </c>
      <c r="G444" s="99">
        <v>108.8366364000118</v>
      </c>
      <c r="H444" s="99">
        <v>98.849551552414482</v>
      </c>
      <c r="I444" s="99">
        <v>95.632206199848369</v>
      </c>
      <c r="J444" s="99">
        <v>97.542760383916089</v>
      </c>
      <c r="K444" s="99">
        <v>90.66021115124191</v>
      </c>
      <c r="L444" s="99">
        <v>100.57251005529712</v>
      </c>
      <c r="M444" s="99">
        <v>91.207233663738137</v>
      </c>
      <c r="N444" s="99">
        <v>80.461120812445316</v>
      </c>
      <c r="O444" s="99">
        <v>83.414934790602587</v>
      </c>
      <c r="P444" s="99">
        <v>72.8958026982002</v>
      </c>
      <c r="Q444" s="99">
        <v>75.097478934378259</v>
      </c>
      <c r="R444" s="99">
        <v>73.238519166831864</v>
      </c>
      <c r="S444" s="99">
        <v>75.866340032297799</v>
      </c>
      <c r="T444" s="99">
        <v>63.005033621041903</v>
      </c>
      <c r="U444" s="99">
        <v>57.111780921075663</v>
      </c>
      <c r="V444" s="99">
        <v>56.132728165255813</v>
      </c>
      <c r="W444" s="99">
        <v>46.652754004442656</v>
      </c>
      <c r="DA444" s="63" t="s">
        <v>4652</v>
      </c>
    </row>
    <row r="445" spans="1:105" ht="12" customHeight="1" x14ac:dyDescent="0.25">
      <c r="A445" s="97" t="s">
        <v>53</v>
      </c>
      <c r="B445" s="99"/>
      <c r="C445" s="99">
        <v>2.5842395809226302</v>
      </c>
      <c r="D445" s="99">
        <v>2.4369949229874268</v>
      </c>
      <c r="E445" s="99">
        <v>2.4146313859972892</v>
      </c>
      <c r="F445" s="99">
        <v>2.5849891761110149</v>
      </c>
      <c r="G445" s="99">
        <v>2.4800467562599464</v>
      </c>
      <c r="H445" s="99">
        <v>2.174495206170433</v>
      </c>
      <c r="I445" s="99">
        <v>2.1208696636775008</v>
      </c>
      <c r="J445" s="99">
        <v>2.1430091264578737</v>
      </c>
      <c r="K445" s="99">
        <v>1.9549275700233739</v>
      </c>
      <c r="L445" s="99">
        <v>2.1254381973674596</v>
      </c>
      <c r="M445" s="99">
        <v>1.9137167999717937</v>
      </c>
      <c r="N445" s="99">
        <v>1.6417457747783164</v>
      </c>
      <c r="O445" s="99">
        <v>1.6994203362969098</v>
      </c>
      <c r="P445" s="99">
        <v>1.4877226875187557</v>
      </c>
      <c r="Q445" s="99">
        <v>1.4991796175783934</v>
      </c>
      <c r="R445" s="99">
        <v>1.4533327231698971</v>
      </c>
      <c r="S445" s="99">
        <v>1.481389113071599</v>
      </c>
      <c r="T445" s="99">
        <v>1.2385522736892738</v>
      </c>
      <c r="U445" s="99">
        <v>1.134877635722136</v>
      </c>
      <c r="V445" s="99">
        <v>1.0928846486583566</v>
      </c>
      <c r="W445" s="99">
        <v>0.90407719212855908</v>
      </c>
      <c r="DA445" s="63" t="s">
        <v>4653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0.38959615794131813</v>
      </c>
      <c r="D446" s="123">
        <f t="shared" si="238"/>
        <v>2.5171748973616195E-2</v>
      </c>
      <c r="E446" s="123">
        <f t="shared" si="238"/>
        <v>3.3486529130258966</v>
      </c>
      <c r="F446" s="123">
        <f t="shared" si="238"/>
        <v>2.2792202264249311E-2</v>
      </c>
      <c r="G446" s="123">
        <f t="shared" si="238"/>
        <v>0.17147097975932304</v>
      </c>
      <c r="H446" s="123">
        <f t="shared" si="238"/>
        <v>2.8952474477624421</v>
      </c>
      <c r="I446" s="123">
        <f t="shared" si="238"/>
        <v>0.87410885278023764</v>
      </c>
      <c r="J446" s="123">
        <f t="shared" si="238"/>
        <v>0.71859090881888432</v>
      </c>
      <c r="K446" s="123">
        <f t="shared" si="238"/>
        <v>0.88101029305328671</v>
      </c>
      <c r="L446" s="123">
        <f t="shared" si="238"/>
        <v>4.6051955122533963</v>
      </c>
      <c r="M446" s="123">
        <f t="shared" si="238"/>
        <v>3.4417571786578653</v>
      </c>
      <c r="N446" s="123">
        <f t="shared" si="238"/>
        <v>1.5096320267183034</v>
      </c>
      <c r="O446" s="123">
        <f t="shared" si="238"/>
        <v>1.4974430453646632</v>
      </c>
      <c r="P446" s="123">
        <f t="shared" si="238"/>
        <v>0.94618185710719793</v>
      </c>
      <c r="Q446" s="123">
        <f t="shared" si="238"/>
        <v>2.4343794956642246</v>
      </c>
      <c r="R446" s="123">
        <f t="shared" si="238"/>
        <v>1.2233838756187974</v>
      </c>
      <c r="S446" s="123">
        <f t="shared" si="238"/>
        <v>0.81270991740559595</v>
      </c>
      <c r="T446" s="123">
        <f t="shared" si="238"/>
        <v>1.9505876046531987</v>
      </c>
      <c r="U446" s="123">
        <f t="shared" si="238"/>
        <v>1.1719493206883393</v>
      </c>
      <c r="V446" s="123">
        <f t="shared" si="238"/>
        <v>2.9137795823709953</v>
      </c>
      <c r="W446" s="123">
        <f t="shared" si="238"/>
        <v>2.1680774363358148</v>
      </c>
      <c r="DA446" s="130" t="s">
        <v>4654</v>
      </c>
    </row>
    <row r="447" spans="1:105" ht="12" customHeight="1" x14ac:dyDescent="0.25">
      <c r="A447" s="97" t="s">
        <v>53</v>
      </c>
      <c r="B447" s="99"/>
      <c r="C447" s="99">
        <f>RES_hhdet_in_tess!C67</f>
        <v>0.38959615794131813</v>
      </c>
      <c r="D447" s="99">
        <f>RES_hhdet_in_tess!D67</f>
        <v>2.5171748973616195E-2</v>
      </c>
      <c r="E447" s="99">
        <f>RES_hhdet_in_tess!E67</f>
        <v>3.3486529130258966</v>
      </c>
      <c r="F447" s="99">
        <f>RES_hhdet_in_tess!F67</f>
        <v>2.2792202264249311E-2</v>
      </c>
      <c r="G447" s="99">
        <f>RES_hhdet_in_tess!G67</f>
        <v>0.17147097975932304</v>
      </c>
      <c r="H447" s="99">
        <f>RES_hhdet_in_tess!H67</f>
        <v>2.8952474477624421</v>
      </c>
      <c r="I447" s="99">
        <f>RES_hhdet_in_tess!I67</f>
        <v>0.87410885278023764</v>
      </c>
      <c r="J447" s="99">
        <f>RES_hhdet_in_tess!J67</f>
        <v>0.71859090881888432</v>
      </c>
      <c r="K447" s="99">
        <f>RES_hhdet_in_tess!K67</f>
        <v>0.88101029305328671</v>
      </c>
      <c r="L447" s="99">
        <f>RES_hhdet_in_tess!L67</f>
        <v>4.6051955122533963</v>
      </c>
      <c r="M447" s="99">
        <f>RES_hhdet_in_tess!M67</f>
        <v>3.4417571786578653</v>
      </c>
      <c r="N447" s="99">
        <f>RES_hhdet_in_tess!N67</f>
        <v>1.5096320267183034</v>
      </c>
      <c r="O447" s="99">
        <f>RES_hhdet_in_tess!O67</f>
        <v>1.4974430453646632</v>
      </c>
      <c r="P447" s="99">
        <f>RES_hhdet_in_tess!P67</f>
        <v>0.94618185710719793</v>
      </c>
      <c r="Q447" s="99">
        <f>RES_hhdet_in_tess!Q67</f>
        <v>2.4343794956642246</v>
      </c>
      <c r="R447" s="99">
        <f>RES_hhdet_in_tess!R67</f>
        <v>1.2233838756187974</v>
      </c>
      <c r="S447" s="99">
        <f>RES_hhdet_in_tess!S67</f>
        <v>0.81270991740559595</v>
      </c>
      <c r="T447" s="99">
        <f>RES_hhdet_in_tess!T67</f>
        <v>1.9505876046531987</v>
      </c>
      <c r="U447" s="99">
        <f>RES_hhdet_in_tess!U67</f>
        <v>1.1719493206883393</v>
      </c>
      <c r="V447" s="99">
        <f>RES_hhdet_in_tess!V67</f>
        <v>2.9137795823709953</v>
      </c>
      <c r="W447" s="99">
        <f>RES_hhdet_in_tess!W67</f>
        <v>2.1680774363358148</v>
      </c>
      <c r="DA447" s="63" t="s">
        <v>4655</v>
      </c>
    </row>
    <row r="448" spans="1:105" ht="12" customHeight="1" x14ac:dyDescent="0.25">
      <c r="A448" s="121" t="s">
        <v>55</v>
      </c>
      <c r="B448" s="123"/>
      <c r="C448" s="123">
        <v>8.5169380619787471</v>
      </c>
      <c r="D448" s="123">
        <v>8.6994548820414082</v>
      </c>
      <c r="E448" s="123">
        <v>8.6173740156705989</v>
      </c>
      <c r="F448" s="123">
        <v>8.4597951262648348</v>
      </c>
      <c r="G448" s="123">
        <v>8.2384903552469471</v>
      </c>
      <c r="H448" s="123">
        <v>7.5585562998372273</v>
      </c>
      <c r="I448" s="123">
        <v>7.655980643076556</v>
      </c>
      <c r="J448" s="123">
        <v>7.8151818602037073</v>
      </c>
      <c r="K448" s="123">
        <v>6.5644739595967643</v>
      </c>
      <c r="L448" s="123">
        <v>8.1105529998906967</v>
      </c>
      <c r="M448" s="123">
        <v>8.2259787176844803</v>
      </c>
      <c r="N448" s="123">
        <v>6.8536002018413589</v>
      </c>
      <c r="O448" s="123">
        <v>8.2241459603643623</v>
      </c>
      <c r="P448" s="123">
        <v>9.2048764584134357</v>
      </c>
      <c r="Q448" s="123">
        <v>7.1405857622616136</v>
      </c>
      <c r="R448" s="123">
        <v>6.9261134905336084</v>
      </c>
      <c r="S448" s="123">
        <v>6.5437457167812507</v>
      </c>
      <c r="T448" s="123">
        <v>6.9492704387720288</v>
      </c>
      <c r="U448" s="123">
        <v>8.5896881830672474</v>
      </c>
      <c r="V448" s="123">
        <v>6.3942411798058032</v>
      </c>
      <c r="W448" s="123">
        <v>6.6835347309817523</v>
      </c>
      <c r="DA448" s="130" t="s">
        <v>4656</v>
      </c>
    </row>
    <row r="449" spans="1:105" ht="12" customHeight="1" x14ac:dyDescent="0.25">
      <c r="A449" s="97" t="s">
        <v>134</v>
      </c>
      <c r="B449" s="99"/>
      <c r="C449" s="99">
        <v>8.4944672263544927</v>
      </c>
      <c r="D449" s="99">
        <v>8.7036377963583327</v>
      </c>
      <c r="E449" s="99">
        <v>8.6348443975013982</v>
      </c>
      <c r="F449" s="99">
        <v>8.4417846910097349</v>
      </c>
      <c r="G449" s="99">
        <v>8.2574632739939631</v>
      </c>
      <c r="H449" s="99">
        <v>7.5579462774676403</v>
      </c>
      <c r="I449" s="99">
        <v>7.6543566847697866</v>
      </c>
      <c r="J449" s="99">
        <v>7.8131006521110455</v>
      </c>
      <c r="K449" s="99">
        <v>6.5603700673817036</v>
      </c>
      <c r="L449" s="99">
        <v>8.1653291406590363</v>
      </c>
      <c r="M449" s="99">
        <v>8.2903901747259656</v>
      </c>
      <c r="N449" s="99">
        <v>6.8490442042211024</v>
      </c>
      <c r="O449" s="99">
        <v>8.2235106445905402</v>
      </c>
      <c r="P449" s="99">
        <v>9.1496863908752779</v>
      </c>
      <c r="Q449" s="99">
        <v>7.2454699625541918</v>
      </c>
      <c r="R449" s="99">
        <v>6.9355357002884821</v>
      </c>
      <c r="S449" s="99">
        <v>6.5385484897837509</v>
      </c>
      <c r="T449" s="99">
        <v>6.9488004817815439</v>
      </c>
      <c r="U449" s="99">
        <v>8.6064477237068129</v>
      </c>
      <c r="V449" s="99">
        <v>6.3535524132120642</v>
      </c>
      <c r="W449" s="99">
        <v>6.67961396351315</v>
      </c>
      <c r="DA449" s="63" t="s">
        <v>4657</v>
      </c>
    </row>
    <row r="450" spans="1:105" ht="12" customHeight="1" x14ac:dyDescent="0.25">
      <c r="A450" s="97" t="s">
        <v>133</v>
      </c>
      <c r="B450" s="99"/>
      <c r="C450" s="99">
        <v>8.4969732390526822</v>
      </c>
      <c r="D450" s="99">
        <v>8.7083848140327564</v>
      </c>
      <c r="E450" s="99">
        <v>8.6407957349983207</v>
      </c>
      <c r="F450" s="99">
        <v>8.4484782587354701</v>
      </c>
      <c r="G450" s="99">
        <v>8.2658948080707813</v>
      </c>
      <c r="H450" s="99">
        <v>7.5673505589752699</v>
      </c>
      <c r="I450" s="99">
        <v>7.6667193243355047</v>
      </c>
      <c r="J450" s="99">
        <v>7.8282139276320901</v>
      </c>
      <c r="K450" s="99">
        <v>6.5785888049271417</v>
      </c>
      <c r="L450" s="99">
        <v>8.1874741447106132</v>
      </c>
      <c r="M450" s="99">
        <v>8.3077736310007388</v>
      </c>
      <c r="N450" s="99">
        <v>6.8675926242441427</v>
      </c>
      <c r="O450" s="99">
        <v>0</v>
      </c>
      <c r="P450" s="99">
        <v>0</v>
      </c>
      <c r="Q450" s="99">
        <v>7.2705031488162515</v>
      </c>
      <c r="R450" s="99">
        <v>6.9594779941009222</v>
      </c>
      <c r="S450" s="99">
        <v>6.5540297333498305</v>
      </c>
      <c r="T450" s="99">
        <v>6.953290463562575</v>
      </c>
      <c r="U450" s="99">
        <v>8.6016892167253864</v>
      </c>
      <c r="V450" s="99">
        <v>6.3720126329485618</v>
      </c>
      <c r="W450" s="99">
        <v>6.6963215121977875</v>
      </c>
      <c r="DA450" s="63" t="s">
        <v>4658</v>
      </c>
    </row>
    <row r="451" spans="1:105" ht="12" customHeight="1" x14ac:dyDescent="0.25">
      <c r="A451" s="100" t="s">
        <v>217</v>
      </c>
      <c r="B451" s="102"/>
      <c r="C451" s="102">
        <v>4.2292476248905944</v>
      </c>
      <c r="D451" s="102">
        <v>4.3550906551493531</v>
      </c>
      <c r="E451" s="102">
        <v>4.3132192697015004</v>
      </c>
      <c r="F451" s="102">
        <v>4.2666857445609132</v>
      </c>
      <c r="G451" s="102">
        <v>4.1744441317773751</v>
      </c>
      <c r="H451" s="102">
        <v>3.7127631216613288</v>
      </c>
      <c r="I451" s="102">
        <v>3.824379451719206</v>
      </c>
      <c r="J451" s="102">
        <v>3.9190959789255655</v>
      </c>
      <c r="K451" s="102">
        <v>3.0958733119152209</v>
      </c>
      <c r="L451" s="102">
        <v>4.1030208256458893</v>
      </c>
      <c r="M451" s="102">
        <v>4.200545168513762</v>
      </c>
      <c r="N451" s="102">
        <v>3.2362587045707989</v>
      </c>
      <c r="O451" s="102">
        <v>0</v>
      </c>
      <c r="P451" s="102">
        <v>0</v>
      </c>
      <c r="Q451" s="102">
        <v>3.4010183079352445</v>
      </c>
      <c r="R451" s="102">
        <v>3.2299667516598429</v>
      </c>
      <c r="S451" s="102">
        <v>2.9501843609900469</v>
      </c>
      <c r="T451" s="102">
        <v>3.2788975567405045</v>
      </c>
      <c r="U451" s="102">
        <v>4.338707616084454</v>
      </c>
      <c r="V451" s="102">
        <v>3.1131929634371249</v>
      </c>
      <c r="W451" s="102">
        <v>3.3510038081512614</v>
      </c>
      <c r="DA451" s="131" t="s">
        <v>4659</v>
      </c>
    </row>
    <row r="452" spans="1:105" ht="12" customHeight="1" x14ac:dyDescent="0.25">
      <c r="A452" s="103" t="s">
        <v>52</v>
      </c>
      <c r="B452" s="105"/>
      <c r="C452" s="105">
        <v>4.2677256141620861</v>
      </c>
      <c r="D452" s="105">
        <v>4.3532941588834033</v>
      </c>
      <c r="E452" s="105">
        <v>4.3275764652968203</v>
      </c>
      <c r="F452" s="105">
        <v>4.1817925141745569</v>
      </c>
      <c r="G452" s="105">
        <v>4.091450676293408</v>
      </c>
      <c r="H452" s="105">
        <v>3.854587437313941</v>
      </c>
      <c r="I452" s="105">
        <v>3.8423398726162978</v>
      </c>
      <c r="J452" s="105">
        <v>3.9091179487065255</v>
      </c>
      <c r="K452" s="105">
        <v>3.4827154930119222</v>
      </c>
      <c r="L452" s="105">
        <v>4.0844533190647248</v>
      </c>
      <c r="M452" s="105">
        <v>4.1072284624869777</v>
      </c>
      <c r="N452" s="105">
        <v>3.6313339196733434</v>
      </c>
      <c r="O452" s="105">
        <v>0</v>
      </c>
      <c r="P452" s="105">
        <v>0</v>
      </c>
      <c r="Q452" s="105">
        <v>3.8694848408810074</v>
      </c>
      <c r="R452" s="105">
        <v>3.7295112424410788</v>
      </c>
      <c r="S452" s="105">
        <v>3.603845372359785</v>
      </c>
      <c r="T452" s="105">
        <v>3.6743929068220718</v>
      </c>
      <c r="U452" s="105">
        <v>4.2629816006409333</v>
      </c>
      <c r="V452" s="105">
        <v>3.2588196695114369</v>
      </c>
      <c r="W452" s="105">
        <v>3.3453177040465261</v>
      </c>
      <c r="DA452" s="132" t="s">
        <v>4660</v>
      </c>
    </row>
    <row r="453" spans="1:105" ht="12" customHeight="1" x14ac:dyDescent="0.25">
      <c r="A453" s="106" t="s">
        <v>122</v>
      </c>
      <c r="B453" s="102"/>
      <c r="C453" s="102">
        <v>8.5957864462737934</v>
      </c>
      <c r="D453" s="102">
        <v>8.6673258470109822</v>
      </c>
      <c r="E453" s="102">
        <v>8.5052835891897711</v>
      </c>
      <c r="F453" s="102">
        <v>8.5450196906866527</v>
      </c>
      <c r="G453" s="102">
        <v>8.1197818893354832</v>
      </c>
      <c r="H453" s="102">
        <v>0</v>
      </c>
      <c r="I453" s="102">
        <v>0</v>
      </c>
      <c r="J453" s="102">
        <v>0</v>
      </c>
      <c r="K453" s="102">
        <v>0</v>
      </c>
      <c r="L453" s="102">
        <v>6.4516766271994159</v>
      </c>
      <c r="M453" s="102">
        <v>7.5979614026809479</v>
      </c>
      <c r="N453" s="102">
        <v>0</v>
      </c>
      <c r="O453" s="102">
        <v>8.7670587157978463</v>
      </c>
      <c r="P453" s="102">
        <v>10.880396327550855</v>
      </c>
      <c r="Q453" s="102">
        <v>0</v>
      </c>
      <c r="R453" s="102">
        <v>0</v>
      </c>
      <c r="S453" s="102">
        <v>0</v>
      </c>
      <c r="T453" s="102">
        <v>0</v>
      </c>
      <c r="U453" s="102">
        <v>7.2780894859354799</v>
      </c>
      <c r="V453" s="102">
        <v>0</v>
      </c>
      <c r="W453" s="102">
        <v>6.6826086040572168</v>
      </c>
      <c r="DA453" s="131" t="s">
        <v>4661</v>
      </c>
    </row>
    <row r="454" spans="1:105" ht="12" customHeight="1" x14ac:dyDescent="0.25">
      <c r="A454" s="107" t="s">
        <v>121</v>
      </c>
      <c r="B454" s="105"/>
      <c r="C454" s="105">
        <v>8.5987325003169914</v>
      </c>
      <c r="D454" s="105">
        <v>8.6727696341162623</v>
      </c>
      <c r="E454" s="105">
        <v>8.5122268374412506</v>
      </c>
      <c r="F454" s="105">
        <v>8.5520823442402598</v>
      </c>
      <c r="G454" s="105">
        <v>8.1260646326287471</v>
      </c>
      <c r="H454" s="105">
        <v>0</v>
      </c>
      <c r="I454" s="105">
        <v>0</v>
      </c>
      <c r="J454" s="105">
        <v>0</v>
      </c>
      <c r="K454" s="105">
        <v>0</v>
      </c>
      <c r="L454" s="105">
        <v>6.4597996615164872</v>
      </c>
      <c r="M454" s="105">
        <v>7.6044021986331094</v>
      </c>
      <c r="N454" s="105">
        <v>0</v>
      </c>
      <c r="O454" s="105">
        <v>8.7641289414134036</v>
      </c>
      <c r="P454" s="105">
        <v>10.869071435014034</v>
      </c>
      <c r="Q454" s="105">
        <v>6.6010638231802741</v>
      </c>
      <c r="R454" s="105">
        <v>6.597830957269025</v>
      </c>
      <c r="S454" s="105">
        <v>6.6787148465796795</v>
      </c>
      <c r="T454" s="105">
        <v>7.0868083254862491</v>
      </c>
      <c r="U454" s="105">
        <v>0</v>
      </c>
      <c r="V454" s="105">
        <v>6.7679838663567429</v>
      </c>
      <c r="W454" s="105">
        <v>6.6903558254840245</v>
      </c>
      <c r="DA454" s="132" t="s">
        <v>4662</v>
      </c>
    </row>
    <row r="455" spans="1:105" ht="12" customHeight="1" x14ac:dyDescent="0.25">
      <c r="A455" s="108" t="s">
        <v>53</v>
      </c>
      <c r="B455" s="99"/>
      <c r="C455" s="99">
        <v>4.2804606047829044</v>
      </c>
      <c r="D455" s="99">
        <v>4.3369834317697933</v>
      </c>
      <c r="E455" s="99">
        <v>4.2463352384140896</v>
      </c>
      <c r="F455" s="99">
        <v>4.3228164386331915</v>
      </c>
      <c r="G455" s="99">
        <v>4.0976131510779021</v>
      </c>
      <c r="H455" s="99">
        <v>0</v>
      </c>
      <c r="I455" s="99">
        <v>0</v>
      </c>
      <c r="J455" s="99">
        <v>0</v>
      </c>
      <c r="K455" s="99">
        <v>0</v>
      </c>
      <c r="L455" s="99">
        <v>2.933407031012726</v>
      </c>
      <c r="M455" s="99">
        <v>3.7150127591111421</v>
      </c>
      <c r="N455" s="99">
        <v>0</v>
      </c>
      <c r="O455" s="99">
        <v>4.7195277470182431</v>
      </c>
      <c r="P455" s="99">
        <v>6.3413090070693885</v>
      </c>
      <c r="Q455" s="99">
        <v>2.7861215651162974</v>
      </c>
      <c r="R455" s="99">
        <v>2.7386051948269103</v>
      </c>
      <c r="S455" s="99">
        <v>2.7779763309871206</v>
      </c>
      <c r="T455" s="99">
        <v>3.370678387665258</v>
      </c>
      <c r="U455" s="99">
        <v>0</v>
      </c>
      <c r="V455" s="99">
        <v>3.2243640595462271</v>
      </c>
      <c r="W455" s="99">
        <v>3.3386382024543959</v>
      </c>
      <c r="DA455" s="63" t="s">
        <v>4663</v>
      </c>
    </row>
    <row r="456" spans="1:105" ht="12" customHeight="1" x14ac:dyDescent="0.25">
      <c r="A456" s="108" t="s">
        <v>52</v>
      </c>
      <c r="B456" s="99"/>
      <c r="C456" s="99">
        <v>4.318271895534088</v>
      </c>
      <c r="D456" s="99">
        <v>4.3357862023464691</v>
      </c>
      <c r="E456" s="99">
        <v>4.2658915990271611</v>
      </c>
      <c r="F456" s="99">
        <v>4.2292659056070692</v>
      </c>
      <c r="G456" s="99">
        <v>4.0284514815508441</v>
      </c>
      <c r="H456" s="99">
        <v>0</v>
      </c>
      <c r="I456" s="99">
        <v>0</v>
      </c>
      <c r="J456" s="99">
        <v>0</v>
      </c>
      <c r="K456" s="99">
        <v>0</v>
      </c>
      <c r="L456" s="99">
        <v>3.5263926305037607</v>
      </c>
      <c r="M456" s="99">
        <v>3.8893894395219668</v>
      </c>
      <c r="N456" s="99">
        <v>0</v>
      </c>
      <c r="O456" s="99">
        <v>4.0446011943951623</v>
      </c>
      <c r="P456" s="99">
        <v>4.5277624279446433</v>
      </c>
      <c r="Q456" s="99">
        <v>3.814942258063978</v>
      </c>
      <c r="R456" s="99">
        <v>3.8592257624421142</v>
      </c>
      <c r="S456" s="99">
        <v>3.9007385155925589</v>
      </c>
      <c r="T456" s="99">
        <v>3.7161299378209911</v>
      </c>
      <c r="U456" s="99">
        <v>0</v>
      </c>
      <c r="V456" s="99">
        <v>3.5436198068105158</v>
      </c>
      <c r="W456" s="99">
        <v>3.3517176230296286</v>
      </c>
      <c r="DA456" s="63" t="s">
        <v>4664</v>
      </c>
    </row>
    <row r="457" spans="1:105" ht="12" customHeight="1" x14ac:dyDescent="0.25">
      <c r="A457" s="121" t="s">
        <v>54</v>
      </c>
      <c r="B457" s="123"/>
      <c r="C457" s="123">
        <v>4.9693994490549702</v>
      </c>
      <c r="D457" s="123">
        <v>4.5615856106218802</v>
      </c>
      <c r="E457" s="123">
        <v>4.2961791273596495</v>
      </c>
      <c r="F457" s="123">
        <v>4.3326131610991938</v>
      </c>
      <c r="G457" s="123">
        <v>4.2262622159703369</v>
      </c>
      <c r="H457" s="123">
        <v>4.113747850091702</v>
      </c>
      <c r="I457" s="123">
        <v>4.0301630726442124</v>
      </c>
      <c r="J457" s="123">
        <v>4.316035950419324</v>
      </c>
      <c r="K457" s="123">
        <v>4.3017186327647181</v>
      </c>
      <c r="L457" s="123">
        <v>4.0317540571142594</v>
      </c>
      <c r="M457" s="123">
        <v>4.6721617910654629</v>
      </c>
      <c r="N457" s="123">
        <v>4.9886568357997323</v>
      </c>
      <c r="O457" s="123">
        <v>4.6522901324928219</v>
      </c>
      <c r="P457" s="123">
        <v>4.377177294862304</v>
      </c>
      <c r="Q457" s="123">
        <v>3.8960419585010775</v>
      </c>
      <c r="R457" s="123">
        <v>3.5037705847590712</v>
      </c>
      <c r="S457" s="123">
        <v>3.6567856146949218</v>
      </c>
      <c r="T457" s="123">
        <v>3.5250424927140434</v>
      </c>
      <c r="U457" s="123">
        <v>3.3791483354847132</v>
      </c>
      <c r="V457" s="123">
        <v>2.7561519809091135</v>
      </c>
      <c r="W457" s="123">
        <v>2.0399340273336573</v>
      </c>
      <c r="DA457" s="130" t="s">
        <v>4665</v>
      </c>
    </row>
    <row r="458" spans="1:105" ht="12" customHeight="1" x14ac:dyDescent="0.25">
      <c r="A458" s="97" t="s">
        <v>175</v>
      </c>
      <c r="B458" s="99"/>
      <c r="C458" s="99">
        <v>5.3721319773644662</v>
      </c>
      <c r="D458" s="99">
        <v>4.4098943538092019</v>
      </c>
      <c r="E458" s="99">
        <v>4.0516278266747827</v>
      </c>
      <c r="F458" s="99">
        <v>4.2130301815452267</v>
      </c>
      <c r="G458" s="99">
        <v>4.2570701941333908</v>
      </c>
      <c r="H458" s="99">
        <v>4.1109889415681788</v>
      </c>
      <c r="I458" s="99">
        <v>3.9319307557962411</v>
      </c>
      <c r="J458" s="99">
        <v>4.2720909286624131</v>
      </c>
      <c r="K458" s="99">
        <v>4.378994571195137</v>
      </c>
      <c r="L458" s="99">
        <v>4.4194387486637359</v>
      </c>
      <c r="M458" s="99">
        <v>4.2641057393906658</v>
      </c>
      <c r="N458" s="99">
        <v>5.2757968097855485</v>
      </c>
      <c r="O458" s="99">
        <v>4.4261474577783071</v>
      </c>
      <c r="P458" s="99">
        <v>3.7883573508352346</v>
      </c>
      <c r="Q458" s="99">
        <v>3.9355158202486606</v>
      </c>
      <c r="R458" s="99">
        <v>3.4971297049223229</v>
      </c>
      <c r="S458" s="99">
        <v>3.8189335034794989</v>
      </c>
      <c r="T458" s="99">
        <v>3.3591446511999208</v>
      </c>
      <c r="U458" s="99">
        <v>3.1091999986246255</v>
      </c>
      <c r="V458" s="99">
        <v>2.7603563044466966</v>
      </c>
      <c r="W458" s="99">
        <v>2.0402678650636545</v>
      </c>
      <c r="DA458" s="63" t="s">
        <v>4666</v>
      </c>
    </row>
    <row r="459" spans="1:105" ht="12" customHeight="1" x14ac:dyDescent="0.25">
      <c r="A459" s="109" t="s">
        <v>120</v>
      </c>
      <c r="B459" s="110"/>
      <c r="C459" s="110">
        <v>4.3383241907791579</v>
      </c>
      <c r="D459" s="110">
        <v>4.5843870007968679</v>
      </c>
      <c r="E459" s="110">
        <v>4.3567502318674318</v>
      </c>
      <c r="F459" s="110">
        <v>4.3641209314473599</v>
      </c>
      <c r="G459" s="110">
        <v>4.2115437241011326</v>
      </c>
      <c r="H459" s="110">
        <v>4.1159701823417043</v>
      </c>
      <c r="I459" s="110">
        <v>4.2412339775363996</v>
      </c>
      <c r="J459" s="110">
        <v>4.4396942609543508</v>
      </c>
      <c r="K459" s="110">
        <v>4.2154422808187171</v>
      </c>
      <c r="L459" s="110">
        <v>3.6304910369960188</v>
      </c>
      <c r="M459" s="110">
        <v>4.8390456713017631</v>
      </c>
      <c r="N459" s="110">
        <v>4.8232511093402231</v>
      </c>
      <c r="O459" s="110">
        <v>4.8767166047722581</v>
      </c>
      <c r="P459" s="110">
        <v>5.108863478550739</v>
      </c>
      <c r="Q459" s="110">
        <v>3.5137883444043543</v>
      </c>
      <c r="R459" s="110">
        <v>3.5759117386859631</v>
      </c>
      <c r="S459" s="110">
        <v>3.1430249160730015</v>
      </c>
      <c r="T459" s="110">
        <v>3.6792850711993212</v>
      </c>
      <c r="U459" s="110">
        <v>4.0067482244247667</v>
      </c>
      <c r="V459" s="110">
        <v>2.3839869101165885</v>
      </c>
      <c r="W459" s="110">
        <v>2.0372750549274334</v>
      </c>
      <c r="DA459" s="60" t="s">
        <v>4667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37.394446004380221</v>
      </c>
      <c r="D461" s="118">
        <f t="shared" si="239"/>
        <v>35.048692669258443</v>
      </c>
      <c r="E461" s="118">
        <f t="shared" si="239"/>
        <v>35.737147083379774</v>
      </c>
      <c r="F461" s="118">
        <f t="shared" si="239"/>
        <v>37.011124499813818</v>
      </c>
      <c r="G461" s="118">
        <f t="shared" si="239"/>
        <v>35.988827962717515</v>
      </c>
      <c r="H461" s="118">
        <f t="shared" si="239"/>
        <v>32.801287300039498</v>
      </c>
      <c r="I461" s="118">
        <f t="shared" si="239"/>
        <v>31.661040620090439</v>
      </c>
      <c r="J461" s="118">
        <f t="shared" si="239"/>
        <v>32.025746301097655</v>
      </c>
      <c r="K461" s="118">
        <f t="shared" si="239"/>
        <v>28.900063076659197</v>
      </c>
      <c r="L461" s="118">
        <f t="shared" si="239"/>
        <v>31.622025456907384</v>
      </c>
      <c r="M461" s="118">
        <f t="shared" si="239"/>
        <v>28.278033043873293</v>
      </c>
      <c r="N461" s="118">
        <f t="shared" si="239"/>
        <v>24.599207174463082</v>
      </c>
      <c r="O461" s="118">
        <f t="shared" si="239"/>
        <v>25.479685913992913</v>
      </c>
      <c r="P461" s="118">
        <f t="shared" si="239"/>
        <v>22.149183368003253</v>
      </c>
      <c r="Q461" s="118">
        <f t="shared" si="239"/>
        <v>21.515749020921483</v>
      </c>
      <c r="R461" s="118">
        <f t="shared" ref="R461:V461" si="240">R462+R465+R467+R476</f>
        <v>21.057834268539754</v>
      </c>
      <c r="S461" s="118">
        <f t="shared" si="240"/>
        <v>21.40305535288276</v>
      </c>
      <c r="T461" s="118">
        <f t="shared" si="240"/>
        <v>17.782098817673891</v>
      </c>
      <c r="U461" s="118">
        <f t="shared" si="240"/>
        <v>16.740265362179692</v>
      </c>
      <c r="V461" s="118">
        <f t="shared" si="240"/>
        <v>15.672344705737483</v>
      </c>
      <c r="W461" s="118">
        <f t="shared" ref="W461" si="241">W462+W465+W467+W476</f>
        <v>13.263007407023043</v>
      </c>
      <c r="DA461" s="129" t="s">
        <v>4818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34.173890889590695</v>
      </c>
      <c r="D462" s="123">
        <f t="shared" si="242"/>
        <v>32.415797543777551</v>
      </c>
      <c r="E462" s="123">
        <f t="shared" si="242"/>
        <v>33.125946104576549</v>
      </c>
      <c r="F462" s="123">
        <f t="shared" si="242"/>
        <v>34.546687833079595</v>
      </c>
      <c r="G462" s="123">
        <f t="shared" si="242"/>
        <v>33.390476425157892</v>
      </c>
      <c r="H462" s="123">
        <f t="shared" si="242"/>
        <v>29.93618456255868</v>
      </c>
      <c r="I462" s="123">
        <f t="shared" si="242"/>
        <v>28.593389281801443</v>
      </c>
      <c r="J462" s="123">
        <f t="shared" si="242"/>
        <v>28.79341693700535</v>
      </c>
      <c r="K462" s="123">
        <f t="shared" si="242"/>
        <v>26.417552326818281</v>
      </c>
      <c r="L462" s="123">
        <f t="shared" si="242"/>
        <v>28.92414089047206</v>
      </c>
      <c r="M462" s="123">
        <f t="shared" si="242"/>
        <v>25.800628523757375</v>
      </c>
      <c r="N462" s="123">
        <f t="shared" si="242"/>
        <v>22.291338045665857</v>
      </c>
      <c r="O462" s="123">
        <f t="shared" si="242"/>
        <v>22.528294663887564</v>
      </c>
      <c r="P462" s="123">
        <f t="shared" si="242"/>
        <v>19.151787982465834</v>
      </c>
      <c r="Q462" s="123">
        <f t="shared" si="242"/>
        <v>19.284613829787542</v>
      </c>
      <c r="R462" s="123">
        <f t="shared" ref="R462:V462" si="243">SUM(R463:R464)</f>
        <v>18.567561357654736</v>
      </c>
      <c r="S462" s="123">
        <f t="shared" si="243"/>
        <v>19.045183255222693</v>
      </c>
      <c r="T462" s="123">
        <f t="shared" si="243"/>
        <v>15.692805726775719</v>
      </c>
      <c r="U462" s="123">
        <f t="shared" si="243"/>
        <v>14.131902168250718</v>
      </c>
      <c r="V462" s="123">
        <f t="shared" si="243"/>
        <v>13.810294005051871</v>
      </c>
      <c r="W462" s="123">
        <f t="shared" ref="W462" si="244">SUM(W463:W464)</f>
        <v>11.431328373401341</v>
      </c>
      <c r="DA462" s="130" t="s">
        <v>4819</v>
      </c>
    </row>
    <row r="463" spans="1:105" ht="12" customHeight="1" x14ac:dyDescent="0.25">
      <c r="A463" s="97" t="s">
        <v>217</v>
      </c>
      <c r="B463" s="99"/>
      <c r="C463" s="99">
        <v>34.173890889590695</v>
      </c>
      <c r="D463" s="99">
        <v>32.415797543777551</v>
      </c>
      <c r="E463" s="99">
        <v>33.125946104576549</v>
      </c>
      <c r="F463" s="99">
        <v>34.546687833079595</v>
      </c>
      <c r="G463" s="99">
        <v>33.390476425157892</v>
      </c>
      <c r="H463" s="99">
        <v>29.93618456255868</v>
      </c>
      <c r="I463" s="99">
        <v>28.593389281801443</v>
      </c>
      <c r="J463" s="99">
        <v>28.79341693700535</v>
      </c>
      <c r="K463" s="99">
        <v>26.417552326818281</v>
      </c>
      <c r="L463" s="99">
        <v>28.92414089047206</v>
      </c>
      <c r="M463" s="99">
        <v>25.800628523757375</v>
      </c>
      <c r="N463" s="99">
        <v>22.291338045665857</v>
      </c>
      <c r="O463" s="99">
        <v>22.528294663887564</v>
      </c>
      <c r="P463" s="99">
        <v>19.151787982465834</v>
      </c>
      <c r="Q463" s="99">
        <v>19.284613829787542</v>
      </c>
      <c r="R463" s="99">
        <v>18.567561357654736</v>
      </c>
      <c r="S463" s="99">
        <v>19.045183255222693</v>
      </c>
      <c r="T463" s="99">
        <v>15.692805726775719</v>
      </c>
      <c r="U463" s="99">
        <v>14.131902168250718</v>
      </c>
      <c r="V463" s="99">
        <v>13.810294005051871</v>
      </c>
      <c r="W463" s="99">
        <v>11.431328373401341</v>
      </c>
      <c r="DA463" s="63" t="s">
        <v>4820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4821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4822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4823</v>
      </c>
    </row>
    <row r="467" spans="1:105" ht="12" customHeight="1" x14ac:dyDescent="0.25">
      <c r="A467" s="121" t="s">
        <v>55</v>
      </c>
      <c r="B467" s="123"/>
      <c r="C467" s="123">
        <v>2.1512813099241539</v>
      </c>
      <c r="D467" s="123">
        <v>2.4450866466972747</v>
      </c>
      <c r="E467" s="123">
        <v>2.3491845336789017</v>
      </c>
      <c r="F467" s="123">
        <v>2.1783568354391978</v>
      </c>
      <c r="G467" s="123">
        <v>2.1504000917410528</v>
      </c>
      <c r="H467" s="123">
        <v>2.2684125914913138</v>
      </c>
      <c r="I467" s="123">
        <v>2.1950937124861234</v>
      </c>
      <c r="J467" s="123">
        <v>2.2077541966781924</v>
      </c>
      <c r="K467" s="123">
        <v>1.7319297463398569</v>
      </c>
      <c r="L467" s="123">
        <v>1.9678072084586176</v>
      </c>
      <c r="M467" s="123">
        <v>2.0754741807804504</v>
      </c>
      <c r="N467" s="123">
        <v>1.6816777743498224</v>
      </c>
      <c r="O467" s="123">
        <v>2.2354631317383626</v>
      </c>
      <c r="P467" s="123">
        <v>2.315737786459835</v>
      </c>
      <c r="Q467" s="123">
        <v>1.0727519265027912</v>
      </c>
      <c r="R467" s="123">
        <v>1.4517148296816562</v>
      </c>
      <c r="S467" s="123">
        <v>1.4184703794223852</v>
      </c>
      <c r="T467" s="123">
        <v>1.5668367273982886</v>
      </c>
      <c r="U467" s="123">
        <v>1.9083329933868296</v>
      </c>
      <c r="V467" s="123">
        <v>0.98526302839035829</v>
      </c>
      <c r="W467" s="123">
        <v>1.2506823825143223</v>
      </c>
      <c r="DA467" s="130" t="s">
        <v>4824</v>
      </c>
    </row>
    <row r="468" spans="1:105" ht="12" customHeight="1" x14ac:dyDescent="0.25">
      <c r="A468" s="97" t="s">
        <v>134</v>
      </c>
      <c r="B468" s="99"/>
      <c r="C468" s="99">
        <v>2.7774190443575968</v>
      </c>
      <c r="D468" s="99">
        <v>2.8174652021950104</v>
      </c>
      <c r="E468" s="99">
        <v>2.7664491657901946</v>
      </c>
      <c r="F468" s="99">
        <v>2.6768441137977734</v>
      </c>
      <c r="G468" s="99">
        <v>2.5908145104116889</v>
      </c>
      <c r="H468" s="99">
        <v>2.3458283920208447</v>
      </c>
      <c r="I468" s="99">
        <v>2.3495234555405</v>
      </c>
      <c r="J468" s="99">
        <v>2.3704437269693246</v>
      </c>
      <c r="K468" s="99">
        <v>1.9657717823046796</v>
      </c>
      <c r="L468" s="99">
        <v>2.4145155555912141</v>
      </c>
      <c r="M468" s="99">
        <v>2.403699508747652</v>
      </c>
      <c r="N468" s="99">
        <v>1.9319976726205439</v>
      </c>
      <c r="O468" s="99">
        <v>2.2380861450932916</v>
      </c>
      <c r="P468" s="99">
        <v>2.3921996401672088</v>
      </c>
      <c r="Q468" s="99">
        <v>1.8303597030360941</v>
      </c>
      <c r="R468" s="99">
        <v>1.7140003552894549</v>
      </c>
      <c r="S468" s="99">
        <v>1.5844831833949191</v>
      </c>
      <c r="T468" s="99">
        <v>1.6556419800354665</v>
      </c>
      <c r="U468" s="99">
        <v>2.0224894602992358</v>
      </c>
      <c r="V468" s="99">
        <v>1.4778940521090376</v>
      </c>
      <c r="W468" s="99">
        <v>1.5456328797724526</v>
      </c>
      <c r="DA468" s="63" t="s">
        <v>4825</v>
      </c>
    </row>
    <row r="469" spans="1:105" ht="12" customHeight="1" x14ac:dyDescent="0.25">
      <c r="A469" s="97" t="s">
        <v>133</v>
      </c>
      <c r="B469" s="99"/>
      <c r="C469" s="99">
        <v>1.3828286793822129</v>
      </c>
      <c r="D469" s="99">
        <v>1.4097917055351226</v>
      </c>
      <c r="E469" s="99">
        <v>1.3818780398623831</v>
      </c>
      <c r="F469" s="99">
        <v>1.3529428952287859</v>
      </c>
      <c r="G469" s="99">
        <v>1.3097497464594423</v>
      </c>
      <c r="H469" s="99">
        <v>1.1523639920022408</v>
      </c>
      <c r="I469" s="99">
        <v>1.173902601453128</v>
      </c>
      <c r="J469" s="99">
        <v>1.1890281326562355</v>
      </c>
      <c r="K469" s="99">
        <v>0.92765809484006134</v>
      </c>
      <c r="L469" s="99">
        <v>1.213277191620608</v>
      </c>
      <c r="M469" s="99">
        <v>1.2178978486211716</v>
      </c>
      <c r="N469" s="99">
        <v>0.91289296707639056</v>
      </c>
      <c r="O469" s="99">
        <v>0</v>
      </c>
      <c r="P469" s="99">
        <v>0</v>
      </c>
      <c r="Q469" s="99">
        <v>0.85916950761026811</v>
      </c>
      <c r="R469" s="99">
        <v>0.79823165782101335</v>
      </c>
      <c r="S469" s="99">
        <v>0.71491669981604955</v>
      </c>
      <c r="T469" s="99">
        <v>0.78123993592970287</v>
      </c>
      <c r="U469" s="99">
        <v>1.0195833062088739</v>
      </c>
      <c r="V469" s="99">
        <v>0.72415698565165321</v>
      </c>
      <c r="W469" s="99">
        <v>0.77540733557559782</v>
      </c>
      <c r="DA469" s="63" t="s">
        <v>4826</v>
      </c>
    </row>
    <row r="470" spans="1:105" ht="12" customHeight="1" x14ac:dyDescent="0.25">
      <c r="A470" s="100" t="s">
        <v>217</v>
      </c>
      <c r="B470" s="102"/>
      <c r="C470" s="102">
        <v>1.3828286793822129</v>
      </c>
      <c r="D470" s="102">
        <v>1.4097917055351226</v>
      </c>
      <c r="E470" s="102">
        <v>1.3818780398623831</v>
      </c>
      <c r="F470" s="102">
        <v>1.3529428952287859</v>
      </c>
      <c r="G470" s="102">
        <v>1.3097497464594423</v>
      </c>
      <c r="H470" s="102">
        <v>1.1523639920022408</v>
      </c>
      <c r="I470" s="102">
        <v>1.173902601453128</v>
      </c>
      <c r="J470" s="102">
        <v>1.1890281326562355</v>
      </c>
      <c r="K470" s="102">
        <v>0.92765809484006134</v>
      </c>
      <c r="L470" s="102">
        <v>1.213277191620608</v>
      </c>
      <c r="M470" s="102">
        <v>1.2178978486211716</v>
      </c>
      <c r="N470" s="102">
        <v>0.91289296707639056</v>
      </c>
      <c r="O470" s="102">
        <v>0</v>
      </c>
      <c r="P470" s="102">
        <v>0</v>
      </c>
      <c r="Q470" s="102">
        <v>0.85916950761026811</v>
      </c>
      <c r="R470" s="102">
        <v>0.79823165782101335</v>
      </c>
      <c r="S470" s="102">
        <v>0.71491669981604955</v>
      </c>
      <c r="T470" s="102">
        <v>0.78123993592970287</v>
      </c>
      <c r="U470" s="102">
        <v>1.0195833062088739</v>
      </c>
      <c r="V470" s="102">
        <v>0.72415698565165321</v>
      </c>
      <c r="W470" s="102">
        <v>0.77540733557559782</v>
      </c>
      <c r="DA470" s="131" t="s">
        <v>4827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4828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4829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4830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4831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4832</v>
      </c>
    </row>
    <row r="476" spans="1:105" ht="12" customHeight="1" x14ac:dyDescent="0.25">
      <c r="A476" s="121" t="s">
        <v>54</v>
      </c>
      <c r="B476" s="123"/>
      <c r="C476" s="123">
        <v>1.0692738048653756</v>
      </c>
      <c r="D476" s="123">
        <v>0.18780847878361562</v>
      </c>
      <c r="E476" s="123">
        <v>0.26201644512432209</v>
      </c>
      <c r="F476" s="123">
        <v>0.28607983129502901</v>
      </c>
      <c r="G476" s="123">
        <v>0.44795144581856694</v>
      </c>
      <c r="H476" s="123">
        <v>0.5966901459895082</v>
      </c>
      <c r="I476" s="123">
        <v>0.87255762580287333</v>
      </c>
      <c r="J476" s="123">
        <v>1.0245751674141099</v>
      </c>
      <c r="K476" s="123">
        <v>0.75058100350105705</v>
      </c>
      <c r="L476" s="123">
        <v>0.73007735797670736</v>
      </c>
      <c r="M476" s="123">
        <v>0.4019303393354679</v>
      </c>
      <c r="N476" s="123">
        <v>0.62619135444740426</v>
      </c>
      <c r="O476" s="123">
        <v>0.71592811836698467</v>
      </c>
      <c r="P476" s="123">
        <v>0.68165759907758405</v>
      </c>
      <c r="Q476" s="123">
        <v>1.158383264631146</v>
      </c>
      <c r="R476" s="123">
        <v>1.0385580812033608</v>
      </c>
      <c r="S476" s="123">
        <v>0.93940171823768193</v>
      </c>
      <c r="T476" s="123">
        <v>0.52245636349988378</v>
      </c>
      <c r="U476" s="123">
        <v>0.70003020054214571</v>
      </c>
      <c r="V476" s="123">
        <v>0.87678767229525412</v>
      </c>
      <c r="W476" s="123">
        <v>0.58099665110738086</v>
      </c>
      <c r="DA476" s="130" t="s">
        <v>4833</v>
      </c>
    </row>
    <row r="477" spans="1:105" ht="12" customHeight="1" x14ac:dyDescent="0.25">
      <c r="A477" s="97" t="s">
        <v>175</v>
      </c>
      <c r="B477" s="99"/>
      <c r="C477" s="99">
        <v>1.7516509654992638</v>
      </c>
      <c r="D477" s="99">
        <v>1.4372456388921884</v>
      </c>
      <c r="E477" s="99">
        <v>1.3198882303044068</v>
      </c>
      <c r="F477" s="99">
        <v>1.3718525863496509</v>
      </c>
      <c r="G477" s="99">
        <v>1.3855800074623554</v>
      </c>
      <c r="H477" s="99">
        <v>1.3374495574909568</v>
      </c>
      <c r="I477" s="99">
        <v>1.2786456046731187</v>
      </c>
      <c r="J477" s="99">
        <v>1.3886831503615997</v>
      </c>
      <c r="K477" s="99">
        <v>1.4228608357532688</v>
      </c>
      <c r="L477" s="99">
        <v>1.4354496478305157</v>
      </c>
      <c r="M477" s="99">
        <v>1.3847101445827543</v>
      </c>
      <c r="N477" s="99">
        <v>1.7132430126630303</v>
      </c>
      <c r="O477" s="99">
        <v>1.4373309811685404</v>
      </c>
      <c r="P477" s="99">
        <v>1.2302173481644973</v>
      </c>
      <c r="Q477" s="99">
        <v>1.2780050527647031</v>
      </c>
      <c r="R477" s="99">
        <v>1.1341614787834</v>
      </c>
      <c r="S477" s="99">
        <v>1.2358860654083064</v>
      </c>
      <c r="T477" s="99">
        <v>1.0843918798866357</v>
      </c>
      <c r="U477" s="99">
        <v>1.0011328484526461</v>
      </c>
      <c r="V477" s="99">
        <v>0.88669268310200078</v>
      </c>
      <c r="W477" s="99">
        <v>0.65394159882021796</v>
      </c>
      <c r="DA477" s="63" t="s">
        <v>4834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4835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tabColor theme="9" tint="0.59999389629810485"/>
    <pageSetUpPr fitToPage="1"/>
  </sheetPr>
  <dimension ref="A1:DA59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6122</v>
      </c>
      <c r="C5" s="120">
        <v>6135</v>
      </c>
      <c r="D5" s="120">
        <v>6113</v>
      </c>
      <c r="E5" s="120">
        <v>6115</v>
      </c>
      <c r="F5" s="120">
        <v>6185</v>
      </c>
      <c r="G5" s="120">
        <v>6257</v>
      </c>
      <c r="H5" s="120">
        <v>6466</v>
      </c>
      <c r="I5" s="120">
        <v>6660</v>
      </c>
      <c r="J5" s="120">
        <v>7180</v>
      </c>
      <c r="K5" s="120">
        <v>7659</v>
      </c>
      <c r="L5" s="120">
        <v>8163</v>
      </c>
      <c r="M5" s="120">
        <v>8548</v>
      </c>
      <c r="N5" s="120">
        <v>9881</v>
      </c>
      <c r="O5" s="120">
        <v>11236</v>
      </c>
      <c r="P5" s="120">
        <v>12883</v>
      </c>
      <c r="Q5" s="120">
        <v>13491</v>
      </c>
      <c r="R5" s="120">
        <v>14223</v>
      </c>
      <c r="S5" s="120">
        <v>13797</v>
      </c>
      <c r="T5" s="120">
        <v>13519</v>
      </c>
      <c r="U5" s="120">
        <v>11905</v>
      </c>
      <c r="V5" s="120">
        <v>10462</v>
      </c>
      <c r="W5" s="120">
        <v>10605</v>
      </c>
      <c r="DA5" s="129" t="s">
        <v>339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209</v>
      </c>
      <c r="B7" s="52">
        <v>6122</v>
      </c>
      <c r="C7" s="52">
        <v>6135</v>
      </c>
      <c r="D7" s="52">
        <v>6113</v>
      </c>
      <c r="E7" s="52">
        <v>6115</v>
      </c>
      <c r="F7" s="52">
        <v>6185</v>
      </c>
      <c r="G7" s="52">
        <v>6257</v>
      </c>
      <c r="H7" s="52">
        <v>6466</v>
      </c>
      <c r="I7" s="52">
        <v>6660</v>
      </c>
      <c r="J7" s="52">
        <v>7180</v>
      </c>
      <c r="K7" s="52">
        <v>7659</v>
      </c>
      <c r="L7" s="52">
        <v>8163</v>
      </c>
      <c r="M7" s="52">
        <v>8548</v>
      </c>
      <c r="N7" s="52">
        <v>9881</v>
      </c>
      <c r="O7" s="52">
        <v>11236</v>
      </c>
      <c r="P7" s="52">
        <v>12883</v>
      </c>
      <c r="Q7" s="52">
        <v>13491</v>
      </c>
      <c r="R7" s="52">
        <v>14223</v>
      </c>
      <c r="S7" s="52">
        <v>13797</v>
      </c>
      <c r="T7" s="52">
        <v>13519</v>
      </c>
      <c r="U7" s="52">
        <v>11905</v>
      </c>
      <c r="V7" s="52">
        <v>10462</v>
      </c>
      <c r="W7" s="52">
        <v>10605</v>
      </c>
      <c r="DA7" s="63" t="s">
        <v>1092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594</v>
      </c>
      <c r="C9" s="52">
        <v>618</v>
      </c>
      <c r="D9" s="52">
        <v>623</v>
      </c>
      <c r="E9" s="52">
        <v>679</v>
      </c>
      <c r="F9" s="52">
        <v>674</v>
      </c>
      <c r="G9" s="52">
        <v>689</v>
      </c>
      <c r="H9" s="52">
        <v>810</v>
      </c>
      <c r="I9" s="52">
        <v>872</v>
      </c>
      <c r="J9" s="52">
        <v>950</v>
      </c>
      <c r="K9" s="52">
        <v>1106</v>
      </c>
      <c r="L9" s="52">
        <v>1468</v>
      </c>
      <c r="M9" s="52">
        <v>1976</v>
      </c>
      <c r="N9" s="52">
        <v>2225</v>
      </c>
      <c r="O9" s="52">
        <v>2653</v>
      </c>
      <c r="P9" s="52">
        <v>3171</v>
      </c>
      <c r="Q9" s="52">
        <v>3810</v>
      </c>
      <c r="R9" s="52">
        <v>4181</v>
      </c>
      <c r="S9" s="52">
        <v>4187</v>
      </c>
      <c r="T9" s="52">
        <v>3929</v>
      </c>
      <c r="U9" s="52">
        <v>3433</v>
      </c>
      <c r="V9" s="52">
        <v>2895</v>
      </c>
      <c r="W9" s="52">
        <v>2291</v>
      </c>
      <c r="DA9" s="63" t="s">
        <v>1093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132</v>
      </c>
      <c r="B11" s="52">
        <v>1832</v>
      </c>
      <c r="C11" s="52">
        <v>1901</v>
      </c>
      <c r="D11" s="52">
        <v>1988</v>
      </c>
      <c r="E11" s="52">
        <v>2082</v>
      </c>
      <c r="F11" s="52">
        <v>2198</v>
      </c>
      <c r="G11" s="52">
        <v>2320</v>
      </c>
      <c r="H11" s="52">
        <v>2495</v>
      </c>
      <c r="I11" s="52">
        <v>2686</v>
      </c>
      <c r="J11" s="52">
        <v>3018</v>
      </c>
      <c r="K11" s="52">
        <v>3420</v>
      </c>
      <c r="L11" s="52">
        <v>3628</v>
      </c>
      <c r="M11" s="52">
        <v>3523</v>
      </c>
      <c r="N11" s="52">
        <v>3383</v>
      </c>
      <c r="O11" s="52">
        <v>3438</v>
      </c>
      <c r="P11" s="52">
        <v>4925</v>
      </c>
      <c r="Q11" s="52">
        <v>6066</v>
      </c>
      <c r="R11" s="52">
        <v>6777</v>
      </c>
      <c r="S11" s="52">
        <v>7496</v>
      </c>
      <c r="T11" s="52">
        <v>8307</v>
      </c>
      <c r="U11" s="52">
        <v>8344</v>
      </c>
      <c r="V11" s="52">
        <v>9009</v>
      </c>
      <c r="W11" s="52">
        <v>9762</v>
      </c>
      <c r="DA11" s="63" t="s">
        <v>1094</v>
      </c>
    </row>
    <row r="12" spans="1:105" ht="12" customHeight="1" x14ac:dyDescent="0.25">
      <c r="A12" s="97" t="s">
        <v>131</v>
      </c>
      <c r="B12" s="52">
        <v>0</v>
      </c>
      <c r="C12" s="52">
        <v>0</v>
      </c>
      <c r="D12" s="52">
        <v>1</v>
      </c>
      <c r="E12" s="52">
        <v>1</v>
      </c>
      <c r="F12" s="52">
        <v>1</v>
      </c>
      <c r="G12" s="52">
        <v>2</v>
      </c>
      <c r="H12" s="52">
        <v>3</v>
      </c>
      <c r="I12" s="52">
        <v>4</v>
      </c>
      <c r="J12" s="52">
        <v>6</v>
      </c>
      <c r="K12" s="52">
        <v>15</v>
      </c>
      <c r="L12" s="52">
        <v>18</v>
      </c>
      <c r="M12" s="52">
        <v>20</v>
      </c>
      <c r="N12" s="52">
        <v>22</v>
      </c>
      <c r="O12" s="52">
        <v>19</v>
      </c>
      <c r="P12" s="52">
        <v>23</v>
      </c>
      <c r="Q12" s="52">
        <v>61</v>
      </c>
      <c r="R12" s="52">
        <v>61</v>
      </c>
      <c r="S12" s="52">
        <v>72</v>
      </c>
      <c r="T12" s="52">
        <v>91</v>
      </c>
      <c r="U12" s="52">
        <v>90</v>
      </c>
      <c r="V12" s="52">
        <v>108</v>
      </c>
      <c r="W12" s="52">
        <v>111</v>
      </c>
      <c r="DA12" s="63" t="s">
        <v>1095</v>
      </c>
    </row>
    <row r="13" spans="1:105" ht="12" customHeight="1" x14ac:dyDescent="0.25">
      <c r="A13" s="97" t="s">
        <v>124</v>
      </c>
      <c r="B13" s="52">
        <v>506</v>
      </c>
      <c r="C13" s="52">
        <v>416</v>
      </c>
      <c r="D13" s="52">
        <v>292</v>
      </c>
      <c r="E13" s="52">
        <v>367</v>
      </c>
      <c r="F13" s="52">
        <v>309</v>
      </c>
      <c r="G13" s="52">
        <v>319</v>
      </c>
      <c r="H13" s="52">
        <v>344</v>
      </c>
      <c r="I13" s="52">
        <v>278</v>
      </c>
      <c r="J13" s="52">
        <v>327</v>
      </c>
      <c r="K13" s="52">
        <v>284</v>
      </c>
      <c r="L13" s="52">
        <v>257</v>
      </c>
      <c r="M13" s="52">
        <v>113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1096</v>
      </c>
    </row>
    <row r="14" spans="1:105" ht="12" customHeight="1" x14ac:dyDescent="0.25">
      <c r="A14" s="97" t="s">
        <v>123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1097</v>
      </c>
    </row>
    <row r="15" spans="1:105" ht="12" customHeight="1" x14ac:dyDescent="0.25">
      <c r="A15" s="97" t="s">
        <v>122</v>
      </c>
      <c r="B15" s="52">
        <v>3783</v>
      </c>
      <c r="C15" s="52">
        <v>3782</v>
      </c>
      <c r="D15" s="52">
        <v>3683</v>
      </c>
      <c r="E15" s="52">
        <v>3445</v>
      </c>
      <c r="F15" s="52">
        <v>3383</v>
      </c>
      <c r="G15" s="52">
        <v>3233</v>
      </c>
      <c r="H15" s="52">
        <v>3159</v>
      </c>
      <c r="I15" s="52">
        <v>2724</v>
      </c>
      <c r="J15" s="52">
        <v>2251</v>
      </c>
      <c r="K15" s="52">
        <v>1799</v>
      </c>
      <c r="L15" s="52">
        <v>1879</v>
      </c>
      <c r="M15" s="52">
        <v>2091</v>
      </c>
      <c r="N15" s="52">
        <v>2696</v>
      </c>
      <c r="O15" s="52">
        <v>3472</v>
      </c>
      <c r="P15" s="52">
        <v>3856</v>
      </c>
      <c r="Q15" s="52">
        <v>3621</v>
      </c>
      <c r="R15" s="52">
        <v>3352</v>
      </c>
      <c r="S15" s="52">
        <v>2828</v>
      </c>
      <c r="T15" s="52">
        <v>2188</v>
      </c>
      <c r="U15" s="52">
        <v>1384</v>
      </c>
      <c r="V15" s="52">
        <v>270</v>
      </c>
      <c r="W15" s="52">
        <v>1</v>
      </c>
      <c r="DA15" s="63" t="s">
        <v>1098</v>
      </c>
    </row>
    <row r="16" spans="1:105" ht="12" customHeight="1" x14ac:dyDescent="0.25">
      <c r="A16" s="97" t="s">
        <v>121</v>
      </c>
      <c r="B16" s="52">
        <v>1</v>
      </c>
      <c r="C16" s="52">
        <v>36</v>
      </c>
      <c r="D16" s="52">
        <v>149</v>
      </c>
      <c r="E16" s="52">
        <v>220</v>
      </c>
      <c r="F16" s="52">
        <v>294</v>
      </c>
      <c r="G16" s="52">
        <v>383</v>
      </c>
      <c r="H16" s="52">
        <v>465</v>
      </c>
      <c r="I16" s="52">
        <v>968</v>
      </c>
      <c r="J16" s="52">
        <v>1578</v>
      </c>
      <c r="K16" s="52">
        <v>2141</v>
      </c>
      <c r="L16" s="52">
        <v>2381</v>
      </c>
      <c r="M16" s="52">
        <v>2801</v>
      </c>
      <c r="N16" s="52">
        <v>3780</v>
      </c>
      <c r="O16" s="52">
        <v>4307</v>
      </c>
      <c r="P16" s="52">
        <v>4079</v>
      </c>
      <c r="Q16" s="52">
        <v>3743</v>
      </c>
      <c r="R16" s="52">
        <v>4033</v>
      </c>
      <c r="S16" s="52">
        <v>3401</v>
      </c>
      <c r="T16" s="52">
        <v>2933</v>
      </c>
      <c r="U16" s="52">
        <v>2087</v>
      </c>
      <c r="V16" s="52">
        <v>1075</v>
      </c>
      <c r="W16" s="52">
        <v>731</v>
      </c>
      <c r="DA16" s="63" t="s">
        <v>1099</v>
      </c>
    </row>
    <row r="17" spans="1:105" ht="12" customHeight="1" x14ac:dyDescent="0.25">
      <c r="A17" s="125" t="s">
        <v>54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DA17" s="134"/>
    </row>
    <row r="18" spans="1:105" ht="12" customHeight="1" x14ac:dyDescent="0.25">
      <c r="A18" s="97" t="s">
        <v>207</v>
      </c>
      <c r="B18" s="52">
        <v>0</v>
      </c>
      <c r="C18" s="52">
        <v>0</v>
      </c>
      <c r="D18" s="52">
        <v>0</v>
      </c>
      <c r="E18" s="52">
        <v>0</v>
      </c>
      <c r="F18" s="52">
        <v>0</v>
      </c>
      <c r="G18" s="52">
        <v>0</v>
      </c>
      <c r="H18" s="52">
        <v>0</v>
      </c>
      <c r="I18" s="52">
        <v>0</v>
      </c>
      <c r="J18" s="52">
        <v>0</v>
      </c>
      <c r="K18" s="52">
        <v>0</v>
      </c>
      <c r="L18" s="52">
        <v>0</v>
      </c>
      <c r="M18" s="52">
        <v>0</v>
      </c>
      <c r="N18" s="52">
        <v>0</v>
      </c>
      <c r="O18" s="52">
        <v>0</v>
      </c>
      <c r="P18" s="52">
        <v>0</v>
      </c>
      <c r="Q18" s="52">
        <v>0</v>
      </c>
      <c r="R18" s="52">
        <v>0</v>
      </c>
      <c r="S18" s="52">
        <v>0</v>
      </c>
      <c r="T18" s="52">
        <v>0</v>
      </c>
      <c r="U18" s="52">
        <v>0</v>
      </c>
      <c r="V18" s="52">
        <v>0</v>
      </c>
      <c r="W18" s="52">
        <v>0</v>
      </c>
      <c r="DA18" s="63" t="s">
        <v>1100</v>
      </c>
    </row>
    <row r="19" spans="1:105" ht="12" customHeight="1" x14ac:dyDescent="0.25">
      <c r="A19" s="97" t="s">
        <v>50</v>
      </c>
      <c r="B19" s="52">
        <v>2439</v>
      </c>
      <c r="C19" s="52">
        <v>2118</v>
      </c>
      <c r="D19" s="52">
        <v>1356</v>
      </c>
      <c r="E19" s="52">
        <v>1002</v>
      </c>
      <c r="F19" s="52">
        <v>1041</v>
      </c>
      <c r="G19" s="52">
        <v>1205</v>
      </c>
      <c r="H19" s="52">
        <v>1167</v>
      </c>
      <c r="I19" s="52">
        <v>924</v>
      </c>
      <c r="J19" s="52">
        <v>900</v>
      </c>
      <c r="K19" s="52">
        <v>1145</v>
      </c>
      <c r="L19" s="52">
        <v>1076</v>
      </c>
      <c r="M19" s="52">
        <v>760</v>
      </c>
      <c r="N19" s="52">
        <v>504</v>
      </c>
      <c r="O19" s="52">
        <v>508</v>
      </c>
      <c r="P19" s="52">
        <v>679</v>
      </c>
      <c r="Q19" s="52">
        <v>693</v>
      </c>
      <c r="R19" s="52">
        <v>762</v>
      </c>
      <c r="S19" s="52">
        <v>768</v>
      </c>
      <c r="T19" s="52">
        <v>837</v>
      </c>
      <c r="U19" s="52">
        <v>796</v>
      </c>
      <c r="V19" s="52">
        <v>749</v>
      </c>
      <c r="W19" s="52">
        <v>588</v>
      </c>
      <c r="DA19" s="63" t="s">
        <v>1101</v>
      </c>
    </row>
    <row r="20" spans="1:105" ht="12" customHeight="1" x14ac:dyDescent="0.25">
      <c r="A20" s="109" t="s">
        <v>120</v>
      </c>
      <c r="B20" s="36">
        <v>3683</v>
      </c>
      <c r="C20" s="36">
        <v>4017</v>
      </c>
      <c r="D20" s="36">
        <v>4757</v>
      </c>
      <c r="E20" s="36">
        <v>5113</v>
      </c>
      <c r="F20" s="36">
        <v>5144</v>
      </c>
      <c r="G20" s="36">
        <v>5052</v>
      </c>
      <c r="H20" s="36">
        <v>5299</v>
      </c>
      <c r="I20" s="36">
        <v>5736</v>
      </c>
      <c r="J20" s="36">
        <v>6280</v>
      </c>
      <c r="K20" s="36">
        <v>6514</v>
      </c>
      <c r="L20" s="36">
        <v>7087</v>
      </c>
      <c r="M20" s="36">
        <v>7788</v>
      </c>
      <c r="N20" s="36">
        <v>9377</v>
      </c>
      <c r="O20" s="36">
        <v>10728</v>
      </c>
      <c r="P20" s="36">
        <v>12204</v>
      </c>
      <c r="Q20" s="36">
        <v>12798</v>
      </c>
      <c r="R20" s="36">
        <v>13461</v>
      </c>
      <c r="S20" s="36">
        <v>13029</v>
      </c>
      <c r="T20" s="36">
        <v>12682</v>
      </c>
      <c r="U20" s="36">
        <v>11109</v>
      </c>
      <c r="V20" s="36">
        <v>9713</v>
      </c>
      <c r="W20" s="36">
        <v>10017</v>
      </c>
      <c r="DA20" s="60" t="s">
        <v>1102</v>
      </c>
    </row>
    <row r="22" spans="1:105" ht="12" customHeight="1" x14ac:dyDescent="0.25">
      <c r="A22" s="116" t="str">
        <f>RES_hh_SLD!$A$21</f>
        <v>Retired equipment</v>
      </c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DA22" s="129" t="s">
        <v>1174</v>
      </c>
    </row>
    <row r="23" spans="1:105" ht="12" customHeight="1" x14ac:dyDescent="0.25">
      <c r="A23" s="127" t="s">
        <v>57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DA23" s="133"/>
    </row>
    <row r="24" spans="1:105" ht="12" customHeight="1" x14ac:dyDescent="0.25">
      <c r="A24" s="97" t="s">
        <v>209</v>
      </c>
      <c r="B24" s="52"/>
      <c r="C24" s="52">
        <v>478</v>
      </c>
      <c r="D24" s="52">
        <v>479</v>
      </c>
      <c r="E24" s="52">
        <v>479</v>
      </c>
      <c r="F24" s="52">
        <v>481</v>
      </c>
      <c r="G24" s="52">
        <v>486</v>
      </c>
      <c r="H24" s="52">
        <v>493</v>
      </c>
      <c r="I24" s="52">
        <v>504</v>
      </c>
      <c r="J24" s="52">
        <v>518</v>
      </c>
      <c r="K24" s="52">
        <v>541</v>
      </c>
      <c r="L24" s="52">
        <v>574</v>
      </c>
      <c r="M24" s="52">
        <v>605</v>
      </c>
      <c r="N24" s="52">
        <v>656</v>
      </c>
      <c r="O24" s="52">
        <v>620</v>
      </c>
      <c r="P24" s="52">
        <v>310</v>
      </c>
      <c r="Q24" s="52">
        <v>403</v>
      </c>
      <c r="R24" s="52">
        <v>516</v>
      </c>
      <c r="S24" s="52">
        <v>652</v>
      </c>
      <c r="T24" s="52">
        <v>718</v>
      </c>
      <c r="U24" s="52">
        <v>1614</v>
      </c>
      <c r="V24" s="52">
        <v>1443</v>
      </c>
      <c r="W24" s="52">
        <v>362</v>
      </c>
      <c r="DA24" s="63" t="s">
        <v>1175</v>
      </c>
    </row>
    <row r="25" spans="1:105" ht="12" customHeight="1" x14ac:dyDescent="0.25">
      <c r="A25" s="125" t="s">
        <v>92</v>
      </c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DA25" s="134"/>
    </row>
    <row r="26" spans="1:105" ht="12" customHeight="1" x14ac:dyDescent="0.25">
      <c r="A26" s="97" t="s">
        <v>53</v>
      </c>
      <c r="B26" s="52"/>
      <c r="C26" s="52">
        <v>93</v>
      </c>
      <c r="D26" s="52">
        <v>93</v>
      </c>
      <c r="E26" s="52">
        <v>94</v>
      </c>
      <c r="F26" s="52">
        <v>98</v>
      </c>
      <c r="G26" s="52">
        <v>108</v>
      </c>
      <c r="H26" s="52">
        <v>121</v>
      </c>
      <c r="I26" s="52">
        <v>84</v>
      </c>
      <c r="J26" s="52">
        <v>78</v>
      </c>
      <c r="K26" s="52">
        <v>125</v>
      </c>
      <c r="L26" s="52">
        <v>124</v>
      </c>
      <c r="M26" s="52">
        <v>140</v>
      </c>
      <c r="N26" s="52">
        <v>327</v>
      </c>
      <c r="O26" s="52">
        <v>284</v>
      </c>
      <c r="P26" s="52">
        <v>191</v>
      </c>
      <c r="Q26" s="52">
        <v>185</v>
      </c>
      <c r="R26" s="52">
        <v>286</v>
      </c>
      <c r="S26" s="52">
        <v>452</v>
      </c>
      <c r="T26" s="52">
        <v>605</v>
      </c>
      <c r="U26" s="52">
        <v>657</v>
      </c>
      <c r="V26" s="52">
        <v>659</v>
      </c>
      <c r="W26" s="52">
        <v>680</v>
      </c>
      <c r="DA26" s="63" t="s">
        <v>1176</v>
      </c>
    </row>
    <row r="27" spans="1:105" ht="12" customHeight="1" x14ac:dyDescent="0.25">
      <c r="A27" s="125" t="s">
        <v>55</v>
      </c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DA27" s="134"/>
    </row>
    <row r="28" spans="1:105" ht="12" customHeight="1" x14ac:dyDescent="0.25">
      <c r="A28" s="97" t="s">
        <v>132</v>
      </c>
      <c r="B28" s="52"/>
      <c r="C28" s="52">
        <v>143</v>
      </c>
      <c r="D28" s="52">
        <v>143</v>
      </c>
      <c r="E28" s="52">
        <v>143</v>
      </c>
      <c r="F28" s="52">
        <v>144</v>
      </c>
      <c r="G28" s="52">
        <v>147</v>
      </c>
      <c r="H28" s="52">
        <v>149</v>
      </c>
      <c r="I28" s="52">
        <v>154</v>
      </c>
      <c r="J28" s="52">
        <v>301</v>
      </c>
      <c r="K28" s="52">
        <v>302</v>
      </c>
      <c r="L28" s="52">
        <v>336</v>
      </c>
      <c r="M28" s="52">
        <v>414</v>
      </c>
      <c r="N28" s="52">
        <v>470</v>
      </c>
      <c r="O28" s="52">
        <v>400</v>
      </c>
      <c r="P28" s="52">
        <v>108</v>
      </c>
      <c r="Q28" s="52">
        <v>180</v>
      </c>
      <c r="R28" s="52">
        <v>263</v>
      </c>
      <c r="S28" s="52">
        <v>348</v>
      </c>
      <c r="T28" s="52">
        <v>379</v>
      </c>
      <c r="U28" s="52">
        <v>737</v>
      </c>
      <c r="V28" s="52">
        <v>735</v>
      </c>
      <c r="W28" s="52">
        <v>392</v>
      </c>
      <c r="DA28" s="63" t="s">
        <v>1177</v>
      </c>
    </row>
    <row r="29" spans="1:105" ht="12" customHeight="1" x14ac:dyDescent="0.25">
      <c r="A29" s="97" t="s">
        <v>131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3</v>
      </c>
      <c r="P29" s="52">
        <v>0</v>
      </c>
      <c r="Q29" s="52">
        <v>0</v>
      </c>
      <c r="R29" s="52">
        <v>0</v>
      </c>
      <c r="S29" s="52">
        <v>1</v>
      </c>
      <c r="T29" s="52">
        <v>3</v>
      </c>
      <c r="U29" s="52">
        <v>1</v>
      </c>
      <c r="V29" s="52">
        <v>2</v>
      </c>
      <c r="W29" s="52">
        <v>4</v>
      </c>
      <c r="DA29" s="63" t="s">
        <v>1178</v>
      </c>
    </row>
    <row r="30" spans="1:105" ht="12" customHeight="1" x14ac:dyDescent="0.25">
      <c r="A30" s="97" t="s">
        <v>124</v>
      </c>
      <c r="B30" s="52"/>
      <c r="C30" s="52">
        <v>109</v>
      </c>
      <c r="D30" s="52">
        <v>200</v>
      </c>
      <c r="E30" s="52">
        <v>0</v>
      </c>
      <c r="F30" s="52">
        <v>92</v>
      </c>
      <c r="G30" s="52">
        <v>36</v>
      </c>
      <c r="H30" s="52">
        <v>79</v>
      </c>
      <c r="I30" s="52">
        <v>89</v>
      </c>
      <c r="J30" s="52">
        <v>13</v>
      </c>
      <c r="K30" s="52">
        <v>48</v>
      </c>
      <c r="L30" s="52">
        <v>50</v>
      </c>
      <c r="M30" s="52">
        <v>172</v>
      </c>
      <c r="N30" s="52">
        <v>113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1179</v>
      </c>
    </row>
    <row r="31" spans="1:105" ht="12" customHeight="1" x14ac:dyDescent="0.25">
      <c r="A31" s="97" t="s">
        <v>123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1180</v>
      </c>
    </row>
    <row r="32" spans="1:105" ht="12" customHeight="1" x14ac:dyDescent="0.25">
      <c r="A32" s="97" t="s">
        <v>122</v>
      </c>
      <c r="B32" s="52"/>
      <c r="C32" s="52">
        <v>591</v>
      </c>
      <c r="D32" s="52">
        <v>592</v>
      </c>
      <c r="E32" s="52">
        <v>599</v>
      </c>
      <c r="F32" s="52">
        <v>621</v>
      </c>
      <c r="G32" s="52">
        <v>658</v>
      </c>
      <c r="H32" s="52">
        <v>720</v>
      </c>
      <c r="I32" s="52">
        <v>454</v>
      </c>
      <c r="J32" s="52">
        <v>473</v>
      </c>
      <c r="K32" s="52">
        <v>452</v>
      </c>
      <c r="L32" s="52">
        <v>461</v>
      </c>
      <c r="M32" s="52">
        <v>436</v>
      </c>
      <c r="N32" s="52">
        <v>433</v>
      </c>
      <c r="O32" s="52">
        <v>351</v>
      </c>
      <c r="P32" s="52">
        <v>259</v>
      </c>
      <c r="Q32" s="52">
        <v>235</v>
      </c>
      <c r="R32" s="52">
        <v>269</v>
      </c>
      <c r="S32" s="52">
        <v>524</v>
      </c>
      <c r="T32" s="52">
        <v>641</v>
      </c>
      <c r="U32" s="52">
        <v>804</v>
      </c>
      <c r="V32" s="52">
        <v>1114</v>
      </c>
      <c r="W32" s="52">
        <v>269</v>
      </c>
      <c r="DA32" s="63" t="s">
        <v>1181</v>
      </c>
    </row>
    <row r="33" spans="1:105" ht="12" customHeight="1" x14ac:dyDescent="0.25">
      <c r="A33" s="97" t="s">
        <v>121</v>
      </c>
      <c r="B33" s="52"/>
      <c r="C33" s="52">
        <v>0</v>
      </c>
      <c r="D33" s="52">
        <v>0</v>
      </c>
      <c r="E33" s="52">
        <v>0</v>
      </c>
      <c r="F33" s="52">
        <v>5</v>
      </c>
      <c r="G33" s="52">
        <v>6</v>
      </c>
      <c r="H33" s="52">
        <v>17</v>
      </c>
      <c r="I33" s="52">
        <v>30</v>
      </c>
      <c r="J33" s="52">
        <v>69</v>
      </c>
      <c r="K33" s="52">
        <v>72</v>
      </c>
      <c r="L33" s="52">
        <v>123</v>
      </c>
      <c r="M33" s="52">
        <v>148</v>
      </c>
      <c r="N33" s="52">
        <v>213</v>
      </c>
      <c r="O33" s="52">
        <v>312</v>
      </c>
      <c r="P33" s="52">
        <v>577</v>
      </c>
      <c r="Q33" s="52">
        <v>513</v>
      </c>
      <c r="R33" s="52">
        <v>598</v>
      </c>
      <c r="S33" s="52">
        <v>632</v>
      </c>
      <c r="T33" s="52">
        <v>572</v>
      </c>
      <c r="U33" s="52">
        <v>846</v>
      </c>
      <c r="V33" s="52">
        <v>1014</v>
      </c>
      <c r="W33" s="52">
        <v>344</v>
      </c>
      <c r="DA33" s="63" t="s">
        <v>1182</v>
      </c>
    </row>
    <row r="34" spans="1:105" ht="12" customHeight="1" x14ac:dyDescent="0.25">
      <c r="A34" s="125" t="s">
        <v>54</v>
      </c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DA34" s="134"/>
    </row>
    <row r="35" spans="1:105" ht="12" customHeight="1" x14ac:dyDescent="0.25">
      <c r="A35" s="97" t="s">
        <v>207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1183</v>
      </c>
    </row>
    <row r="36" spans="1:105" ht="12" customHeight="1" x14ac:dyDescent="0.25">
      <c r="A36" s="97" t="s">
        <v>50</v>
      </c>
      <c r="B36" s="52"/>
      <c r="C36" s="52">
        <v>381</v>
      </c>
      <c r="D36" s="52">
        <v>762</v>
      </c>
      <c r="E36" s="52">
        <v>354</v>
      </c>
      <c r="F36" s="52">
        <v>52</v>
      </c>
      <c r="G36" s="52">
        <v>381</v>
      </c>
      <c r="H36" s="52">
        <v>384</v>
      </c>
      <c r="I36" s="52">
        <v>243</v>
      </c>
      <c r="J36" s="52">
        <v>57</v>
      </c>
      <c r="K36" s="52">
        <v>40</v>
      </c>
      <c r="L36" s="52">
        <v>76</v>
      </c>
      <c r="M36" s="52">
        <v>340</v>
      </c>
      <c r="N36" s="52">
        <v>335</v>
      </c>
      <c r="O36" s="52">
        <v>158</v>
      </c>
      <c r="P36" s="52">
        <v>64</v>
      </c>
      <c r="Q36" s="52">
        <v>14</v>
      </c>
      <c r="R36" s="52">
        <v>88</v>
      </c>
      <c r="S36" s="52">
        <v>123</v>
      </c>
      <c r="T36" s="52">
        <v>66</v>
      </c>
      <c r="U36" s="52">
        <v>113</v>
      </c>
      <c r="V36" s="52">
        <v>140</v>
      </c>
      <c r="W36" s="52">
        <v>164</v>
      </c>
      <c r="DA36" s="63" t="s">
        <v>1184</v>
      </c>
    </row>
    <row r="37" spans="1:105" ht="12" customHeight="1" x14ac:dyDescent="0.25">
      <c r="A37" s="109" t="s">
        <v>120</v>
      </c>
      <c r="B37" s="36"/>
      <c r="C37" s="36">
        <v>575</v>
      </c>
      <c r="D37" s="36">
        <v>578</v>
      </c>
      <c r="E37" s="36">
        <v>590</v>
      </c>
      <c r="F37" s="36">
        <v>629</v>
      </c>
      <c r="G37" s="36">
        <v>704</v>
      </c>
      <c r="H37" s="36">
        <v>823</v>
      </c>
      <c r="I37" s="36">
        <v>654</v>
      </c>
      <c r="J37" s="36">
        <v>751</v>
      </c>
      <c r="K37" s="36">
        <v>935</v>
      </c>
      <c r="L37" s="36">
        <v>966</v>
      </c>
      <c r="M37" s="36">
        <v>899</v>
      </c>
      <c r="N37" s="36">
        <v>972</v>
      </c>
      <c r="O37" s="36">
        <v>1067</v>
      </c>
      <c r="P37" s="36">
        <v>1011</v>
      </c>
      <c r="Q37" s="36">
        <v>1263</v>
      </c>
      <c r="R37" s="36">
        <v>1498</v>
      </c>
      <c r="S37" s="36">
        <v>1702</v>
      </c>
      <c r="T37" s="36">
        <v>1959</v>
      </c>
      <c r="U37" s="36">
        <v>2374</v>
      </c>
      <c r="V37" s="36">
        <v>2424</v>
      </c>
      <c r="W37" s="36">
        <v>1948</v>
      </c>
      <c r="DA37" s="60" t="s">
        <v>1185</v>
      </c>
    </row>
    <row r="39" spans="1:105" ht="12" customHeight="1" x14ac:dyDescent="0.25">
      <c r="A39" s="116" t="str">
        <f>RES_hh_SLD!$A$37</f>
        <v>New equipment installations</v>
      </c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DA39" s="129" t="s">
        <v>1261</v>
      </c>
    </row>
    <row r="40" spans="1:105" ht="12" customHeight="1" x14ac:dyDescent="0.25">
      <c r="A40" s="127" t="s">
        <v>57</v>
      </c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DA40" s="133"/>
    </row>
    <row r="41" spans="1:105" ht="12" customHeight="1" x14ac:dyDescent="0.25">
      <c r="A41" s="97" t="s">
        <v>209</v>
      </c>
      <c r="B41" s="52"/>
      <c r="C41" s="52">
        <v>491</v>
      </c>
      <c r="D41" s="52">
        <v>457</v>
      </c>
      <c r="E41" s="52">
        <v>481</v>
      </c>
      <c r="F41" s="52">
        <v>551</v>
      </c>
      <c r="G41" s="52">
        <v>558</v>
      </c>
      <c r="H41" s="52">
        <v>702</v>
      </c>
      <c r="I41" s="52">
        <v>698</v>
      </c>
      <c r="J41" s="52">
        <v>1038</v>
      </c>
      <c r="K41" s="52">
        <v>1020</v>
      </c>
      <c r="L41" s="52">
        <v>1078</v>
      </c>
      <c r="M41" s="52">
        <v>990</v>
      </c>
      <c r="N41" s="52">
        <v>1989</v>
      </c>
      <c r="O41" s="52">
        <v>1975</v>
      </c>
      <c r="P41" s="52">
        <v>1957</v>
      </c>
      <c r="Q41" s="52">
        <v>1011</v>
      </c>
      <c r="R41" s="52">
        <v>1248</v>
      </c>
      <c r="S41" s="52">
        <v>226</v>
      </c>
      <c r="T41" s="52">
        <v>440</v>
      </c>
      <c r="U41" s="52">
        <v>0</v>
      </c>
      <c r="V41" s="52">
        <v>0</v>
      </c>
      <c r="W41" s="52">
        <v>505</v>
      </c>
      <c r="DA41" s="63" t="s">
        <v>1262</v>
      </c>
    </row>
    <row r="42" spans="1:105" ht="12" customHeight="1" x14ac:dyDescent="0.25">
      <c r="A42" s="125" t="s">
        <v>92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53</v>
      </c>
      <c r="B43" s="52"/>
      <c r="C43" s="52">
        <v>117</v>
      </c>
      <c r="D43" s="52">
        <v>98</v>
      </c>
      <c r="E43" s="52">
        <v>150</v>
      </c>
      <c r="F43" s="52">
        <v>93</v>
      </c>
      <c r="G43" s="52">
        <v>123</v>
      </c>
      <c r="H43" s="52">
        <v>242</v>
      </c>
      <c r="I43" s="52">
        <v>146</v>
      </c>
      <c r="J43" s="52">
        <v>156</v>
      </c>
      <c r="K43" s="52">
        <v>281</v>
      </c>
      <c r="L43" s="52">
        <v>486</v>
      </c>
      <c r="M43" s="52">
        <v>648</v>
      </c>
      <c r="N43" s="52">
        <v>576</v>
      </c>
      <c r="O43" s="52">
        <v>712</v>
      </c>
      <c r="P43" s="52">
        <v>709</v>
      </c>
      <c r="Q43" s="52">
        <v>824</v>
      </c>
      <c r="R43" s="52">
        <v>657</v>
      </c>
      <c r="S43" s="52">
        <v>458</v>
      </c>
      <c r="T43" s="52">
        <v>347</v>
      </c>
      <c r="U43" s="52">
        <v>161</v>
      </c>
      <c r="V43" s="52">
        <v>121</v>
      </c>
      <c r="W43" s="52">
        <v>76</v>
      </c>
      <c r="DA43" s="63" t="s">
        <v>1263</v>
      </c>
    </row>
    <row r="44" spans="1:105" ht="12" customHeight="1" x14ac:dyDescent="0.25">
      <c r="A44" s="125" t="s">
        <v>55</v>
      </c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DA44" s="134"/>
    </row>
    <row r="45" spans="1:105" ht="12" customHeight="1" x14ac:dyDescent="0.25">
      <c r="A45" s="97" t="s">
        <v>132</v>
      </c>
      <c r="B45" s="52"/>
      <c r="C45" s="52">
        <v>212</v>
      </c>
      <c r="D45" s="52">
        <v>230</v>
      </c>
      <c r="E45" s="52">
        <v>237</v>
      </c>
      <c r="F45" s="52">
        <v>260</v>
      </c>
      <c r="G45" s="52">
        <v>269</v>
      </c>
      <c r="H45" s="52">
        <v>324</v>
      </c>
      <c r="I45" s="52">
        <v>345</v>
      </c>
      <c r="J45" s="52">
        <v>633</v>
      </c>
      <c r="K45" s="52">
        <v>704</v>
      </c>
      <c r="L45" s="52">
        <v>544</v>
      </c>
      <c r="M45" s="52">
        <v>309</v>
      </c>
      <c r="N45" s="52">
        <v>330</v>
      </c>
      <c r="O45" s="52">
        <v>455</v>
      </c>
      <c r="P45" s="52">
        <v>1595</v>
      </c>
      <c r="Q45" s="52">
        <v>1321</v>
      </c>
      <c r="R45" s="52">
        <v>974</v>
      </c>
      <c r="S45" s="52">
        <v>1067</v>
      </c>
      <c r="T45" s="52">
        <v>1190</v>
      </c>
      <c r="U45" s="52">
        <v>774</v>
      </c>
      <c r="V45" s="52">
        <v>1400</v>
      </c>
      <c r="W45" s="52">
        <v>1145</v>
      </c>
      <c r="DA45" s="63" t="s">
        <v>1264</v>
      </c>
    </row>
    <row r="46" spans="1:105" ht="12" customHeight="1" x14ac:dyDescent="0.25">
      <c r="A46" s="97" t="s">
        <v>131</v>
      </c>
      <c r="B46" s="52"/>
      <c r="C46" s="52">
        <v>0</v>
      </c>
      <c r="D46" s="52">
        <v>1</v>
      </c>
      <c r="E46" s="52">
        <v>0</v>
      </c>
      <c r="F46" s="52">
        <v>0</v>
      </c>
      <c r="G46" s="52">
        <v>1</v>
      </c>
      <c r="H46" s="52">
        <v>1</v>
      </c>
      <c r="I46" s="52">
        <v>1</v>
      </c>
      <c r="J46" s="52">
        <v>2</v>
      </c>
      <c r="K46" s="52">
        <v>9</v>
      </c>
      <c r="L46" s="52">
        <v>3</v>
      </c>
      <c r="M46" s="52">
        <v>2</v>
      </c>
      <c r="N46" s="52">
        <v>2</v>
      </c>
      <c r="O46" s="52">
        <v>0</v>
      </c>
      <c r="P46" s="52">
        <v>4</v>
      </c>
      <c r="Q46" s="52">
        <v>38</v>
      </c>
      <c r="R46" s="52">
        <v>0</v>
      </c>
      <c r="S46" s="52">
        <v>12</v>
      </c>
      <c r="T46" s="52">
        <v>22</v>
      </c>
      <c r="U46" s="52">
        <v>0</v>
      </c>
      <c r="V46" s="52">
        <v>20</v>
      </c>
      <c r="W46" s="52">
        <v>7</v>
      </c>
      <c r="DA46" s="63" t="s">
        <v>1265</v>
      </c>
    </row>
    <row r="47" spans="1:105" ht="12" customHeight="1" x14ac:dyDescent="0.25">
      <c r="A47" s="97" t="s">
        <v>124</v>
      </c>
      <c r="B47" s="52"/>
      <c r="C47" s="52">
        <v>19</v>
      </c>
      <c r="D47" s="52">
        <v>76</v>
      </c>
      <c r="E47" s="52">
        <v>75</v>
      </c>
      <c r="F47" s="52">
        <v>34</v>
      </c>
      <c r="G47" s="52">
        <v>46</v>
      </c>
      <c r="H47" s="52">
        <v>104</v>
      </c>
      <c r="I47" s="52">
        <v>23</v>
      </c>
      <c r="J47" s="52">
        <v>62</v>
      </c>
      <c r="K47" s="52">
        <v>5</v>
      </c>
      <c r="L47" s="52">
        <v>23</v>
      </c>
      <c r="M47" s="52">
        <v>28</v>
      </c>
      <c r="N47" s="52">
        <v>0</v>
      </c>
      <c r="O47" s="52">
        <v>0</v>
      </c>
      <c r="P47" s="52">
        <v>0</v>
      </c>
      <c r="Q47" s="52">
        <v>0</v>
      </c>
      <c r="R47" s="52">
        <v>0</v>
      </c>
      <c r="S47" s="52">
        <v>0</v>
      </c>
      <c r="T47" s="52">
        <v>0</v>
      </c>
      <c r="U47" s="52">
        <v>0</v>
      </c>
      <c r="V47" s="52">
        <v>0</v>
      </c>
      <c r="W47" s="52">
        <v>0</v>
      </c>
      <c r="DA47" s="63" t="s">
        <v>1266</v>
      </c>
    </row>
    <row r="48" spans="1:105" ht="12" customHeight="1" x14ac:dyDescent="0.25">
      <c r="A48" s="97" t="s">
        <v>123</v>
      </c>
      <c r="B48" s="52"/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DA48" s="63" t="s">
        <v>1267</v>
      </c>
    </row>
    <row r="49" spans="1:105" ht="12" customHeight="1" x14ac:dyDescent="0.25">
      <c r="A49" s="97" t="s">
        <v>122</v>
      </c>
      <c r="B49" s="52"/>
      <c r="C49" s="52">
        <v>590</v>
      </c>
      <c r="D49" s="52">
        <v>493</v>
      </c>
      <c r="E49" s="52">
        <v>361</v>
      </c>
      <c r="F49" s="52">
        <v>559</v>
      </c>
      <c r="G49" s="52">
        <v>508</v>
      </c>
      <c r="H49" s="52">
        <v>646</v>
      </c>
      <c r="I49" s="52">
        <v>19</v>
      </c>
      <c r="J49" s="52">
        <v>0</v>
      </c>
      <c r="K49" s="52">
        <v>0</v>
      </c>
      <c r="L49" s="52">
        <v>541</v>
      </c>
      <c r="M49" s="52">
        <v>648</v>
      </c>
      <c r="N49" s="52">
        <v>1038</v>
      </c>
      <c r="O49" s="52">
        <v>1127</v>
      </c>
      <c r="P49" s="52">
        <v>643</v>
      </c>
      <c r="Q49" s="52">
        <v>0</v>
      </c>
      <c r="R49" s="52">
        <v>0</v>
      </c>
      <c r="S49" s="52">
        <v>0</v>
      </c>
      <c r="T49" s="52">
        <v>1</v>
      </c>
      <c r="U49" s="52">
        <v>0</v>
      </c>
      <c r="V49" s="52">
        <v>0</v>
      </c>
      <c r="W49" s="52">
        <v>0</v>
      </c>
      <c r="DA49" s="63" t="s">
        <v>1268</v>
      </c>
    </row>
    <row r="50" spans="1:105" ht="12" customHeight="1" x14ac:dyDescent="0.25">
      <c r="A50" s="97" t="s">
        <v>121</v>
      </c>
      <c r="B50" s="52"/>
      <c r="C50" s="52">
        <v>35</v>
      </c>
      <c r="D50" s="52">
        <v>113</v>
      </c>
      <c r="E50" s="52">
        <v>71</v>
      </c>
      <c r="F50" s="52">
        <v>79</v>
      </c>
      <c r="G50" s="52">
        <v>95</v>
      </c>
      <c r="H50" s="52">
        <v>99</v>
      </c>
      <c r="I50" s="52">
        <v>533</v>
      </c>
      <c r="J50" s="52">
        <v>679</v>
      </c>
      <c r="K50" s="52">
        <v>635</v>
      </c>
      <c r="L50" s="52">
        <v>363</v>
      </c>
      <c r="M50" s="52">
        <v>568</v>
      </c>
      <c r="N50" s="52">
        <v>1192</v>
      </c>
      <c r="O50" s="52">
        <v>839</v>
      </c>
      <c r="P50" s="52">
        <v>349</v>
      </c>
      <c r="Q50" s="52">
        <v>177</v>
      </c>
      <c r="R50" s="52">
        <v>888</v>
      </c>
      <c r="S50" s="52">
        <v>0</v>
      </c>
      <c r="T50" s="52">
        <v>104</v>
      </c>
      <c r="U50" s="52">
        <v>0</v>
      </c>
      <c r="V50" s="52">
        <v>2</v>
      </c>
      <c r="W50" s="52">
        <v>0</v>
      </c>
      <c r="DA50" s="63" t="s">
        <v>1269</v>
      </c>
    </row>
    <row r="51" spans="1:105" ht="12" customHeight="1" x14ac:dyDescent="0.25">
      <c r="A51" s="125" t="s">
        <v>54</v>
      </c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DA51" s="134"/>
    </row>
    <row r="52" spans="1:105" ht="12" customHeight="1" x14ac:dyDescent="0.25">
      <c r="A52" s="97" t="s">
        <v>207</v>
      </c>
      <c r="B52" s="52"/>
      <c r="C52" s="52">
        <v>0</v>
      </c>
      <c r="D52" s="52">
        <v>0</v>
      </c>
      <c r="E52" s="52">
        <v>0</v>
      </c>
      <c r="F52" s="52">
        <v>0</v>
      </c>
      <c r="G52" s="52">
        <v>0</v>
      </c>
      <c r="H52" s="52">
        <v>0</v>
      </c>
      <c r="I52" s="52">
        <v>0</v>
      </c>
      <c r="J52" s="52">
        <v>0</v>
      </c>
      <c r="K52" s="52">
        <v>0</v>
      </c>
      <c r="L52" s="52">
        <v>0</v>
      </c>
      <c r="M52" s="52">
        <v>0</v>
      </c>
      <c r="N52" s="52">
        <v>0</v>
      </c>
      <c r="O52" s="52">
        <v>0</v>
      </c>
      <c r="P52" s="52">
        <v>0</v>
      </c>
      <c r="Q52" s="52">
        <v>0</v>
      </c>
      <c r="R52" s="52">
        <v>0</v>
      </c>
      <c r="S52" s="52">
        <v>0</v>
      </c>
      <c r="T52" s="52">
        <v>0</v>
      </c>
      <c r="U52" s="52">
        <v>0</v>
      </c>
      <c r="V52" s="52">
        <v>0</v>
      </c>
      <c r="W52" s="52">
        <v>0</v>
      </c>
      <c r="DA52" s="63" t="s">
        <v>1270</v>
      </c>
    </row>
    <row r="53" spans="1:105" ht="12" customHeight="1" x14ac:dyDescent="0.25">
      <c r="A53" s="97" t="s">
        <v>50</v>
      </c>
      <c r="B53" s="52"/>
      <c r="C53" s="52">
        <v>60</v>
      </c>
      <c r="D53" s="52">
        <v>0</v>
      </c>
      <c r="E53" s="52">
        <v>0</v>
      </c>
      <c r="F53" s="52">
        <v>91</v>
      </c>
      <c r="G53" s="52">
        <v>545</v>
      </c>
      <c r="H53" s="52">
        <v>346</v>
      </c>
      <c r="I53" s="52">
        <v>0</v>
      </c>
      <c r="J53" s="52">
        <v>33</v>
      </c>
      <c r="K53" s="52">
        <v>285</v>
      </c>
      <c r="L53" s="52">
        <v>7</v>
      </c>
      <c r="M53" s="52">
        <v>24</v>
      </c>
      <c r="N53" s="52">
        <v>79</v>
      </c>
      <c r="O53" s="52">
        <v>162</v>
      </c>
      <c r="P53" s="52">
        <v>235</v>
      </c>
      <c r="Q53" s="52">
        <v>28</v>
      </c>
      <c r="R53" s="52">
        <v>157</v>
      </c>
      <c r="S53" s="52">
        <v>129</v>
      </c>
      <c r="T53" s="52">
        <v>135</v>
      </c>
      <c r="U53" s="52">
        <v>72</v>
      </c>
      <c r="V53" s="52">
        <v>93</v>
      </c>
      <c r="W53" s="52">
        <v>3</v>
      </c>
      <c r="DA53" s="63" t="s">
        <v>1271</v>
      </c>
    </row>
    <row r="54" spans="1:105" ht="12" customHeight="1" x14ac:dyDescent="0.25">
      <c r="A54" s="109" t="s">
        <v>120</v>
      </c>
      <c r="B54" s="36"/>
      <c r="C54" s="36">
        <v>909</v>
      </c>
      <c r="D54" s="36">
        <v>1318</v>
      </c>
      <c r="E54" s="36">
        <v>946</v>
      </c>
      <c r="F54" s="36">
        <v>660</v>
      </c>
      <c r="G54" s="36">
        <v>612</v>
      </c>
      <c r="H54" s="36">
        <v>1070</v>
      </c>
      <c r="I54" s="36">
        <v>1091</v>
      </c>
      <c r="J54" s="36">
        <v>1295</v>
      </c>
      <c r="K54" s="36">
        <v>1169</v>
      </c>
      <c r="L54" s="36">
        <v>1539</v>
      </c>
      <c r="M54" s="36">
        <v>1600</v>
      </c>
      <c r="N54" s="36">
        <v>2561</v>
      </c>
      <c r="O54" s="36">
        <v>2418</v>
      </c>
      <c r="P54" s="36">
        <v>2487</v>
      </c>
      <c r="Q54" s="36">
        <v>1857</v>
      </c>
      <c r="R54" s="36">
        <v>2161</v>
      </c>
      <c r="S54" s="36">
        <v>1270</v>
      </c>
      <c r="T54" s="36">
        <v>1612</v>
      </c>
      <c r="U54" s="36">
        <v>801</v>
      </c>
      <c r="V54" s="36">
        <v>1028</v>
      </c>
      <c r="W54" s="36">
        <v>2252</v>
      </c>
      <c r="DA54" s="60" t="s">
        <v>1272</v>
      </c>
    </row>
    <row r="56" spans="1:105" ht="12" customHeight="1" x14ac:dyDescent="0.25">
      <c r="A56" s="144" t="str">
        <f>RES_hh_SLD!$A$53</f>
        <v>New equipment installations in new and renovated households</v>
      </c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DA56" s="129" t="s">
        <v>1348</v>
      </c>
    </row>
    <row r="57" spans="1:105" ht="12" customHeight="1" x14ac:dyDescent="0.25">
      <c r="A57" s="145" t="s">
        <v>57</v>
      </c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DA57" s="133"/>
    </row>
    <row r="58" spans="1:105" ht="12" customHeight="1" x14ac:dyDescent="0.25">
      <c r="A58" s="108" t="s">
        <v>209</v>
      </c>
      <c r="B58" s="52"/>
      <c r="C58" s="52">
        <v>184</v>
      </c>
      <c r="D58" s="52">
        <v>171</v>
      </c>
      <c r="E58" s="52">
        <v>176</v>
      </c>
      <c r="F58" s="52">
        <v>208</v>
      </c>
      <c r="G58" s="52">
        <v>214</v>
      </c>
      <c r="H58" s="52">
        <v>340</v>
      </c>
      <c r="I58" s="52">
        <v>259</v>
      </c>
      <c r="J58" s="52">
        <v>410</v>
      </c>
      <c r="K58" s="52">
        <v>411</v>
      </c>
      <c r="L58" s="52">
        <v>312</v>
      </c>
      <c r="M58" s="52">
        <v>365</v>
      </c>
      <c r="N58" s="52">
        <v>981</v>
      </c>
      <c r="O58" s="52">
        <v>753</v>
      </c>
      <c r="P58" s="52">
        <v>1487</v>
      </c>
      <c r="Q58" s="52">
        <v>575</v>
      </c>
      <c r="R58" s="52">
        <v>749</v>
      </c>
      <c r="S58" s="52">
        <v>116</v>
      </c>
      <c r="T58" s="52">
        <v>228</v>
      </c>
      <c r="U58" s="52">
        <v>0</v>
      </c>
      <c r="V58" s="52">
        <v>0</v>
      </c>
      <c r="W58" s="52">
        <v>211</v>
      </c>
      <c r="DA58" s="63" t="s">
        <v>1349</v>
      </c>
    </row>
    <row r="59" spans="1:105" ht="12" customHeight="1" x14ac:dyDescent="0.25">
      <c r="A59" s="146" t="s">
        <v>92</v>
      </c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DA59" s="134"/>
    </row>
    <row r="60" spans="1:105" ht="12" customHeight="1" x14ac:dyDescent="0.25">
      <c r="A60" s="108" t="s">
        <v>53</v>
      </c>
      <c r="B60" s="52"/>
      <c r="C60" s="52">
        <v>13</v>
      </c>
      <c r="D60" s="52">
        <v>1</v>
      </c>
      <c r="E60" s="52">
        <v>45</v>
      </c>
      <c r="F60" s="52">
        <v>1</v>
      </c>
      <c r="G60" s="52">
        <v>5</v>
      </c>
      <c r="H60" s="52">
        <v>85</v>
      </c>
      <c r="I60" s="52">
        <v>35</v>
      </c>
      <c r="J60" s="52">
        <v>46</v>
      </c>
      <c r="K60" s="52">
        <v>55</v>
      </c>
      <c r="L60" s="52">
        <v>185</v>
      </c>
      <c r="M60" s="52">
        <v>174</v>
      </c>
      <c r="N60" s="52">
        <v>200</v>
      </c>
      <c r="O60" s="52">
        <v>143</v>
      </c>
      <c r="P60" s="52">
        <v>176</v>
      </c>
      <c r="Q60" s="52">
        <v>170</v>
      </c>
      <c r="R60" s="52">
        <v>115</v>
      </c>
      <c r="S60" s="52">
        <v>14</v>
      </c>
      <c r="T60" s="52">
        <v>57</v>
      </c>
      <c r="U60" s="52">
        <v>0</v>
      </c>
      <c r="V60" s="52">
        <v>0</v>
      </c>
      <c r="W60" s="52">
        <v>61</v>
      </c>
      <c r="DA60" s="63" t="s">
        <v>1350</v>
      </c>
    </row>
    <row r="61" spans="1:105" ht="12" customHeight="1" x14ac:dyDescent="0.25">
      <c r="A61" s="146" t="s">
        <v>55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DA61" s="134"/>
    </row>
    <row r="62" spans="1:105" ht="12" customHeight="1" x14ac:dyDescent="0.25">
      <c r="A62" s="108" t="s">
        <v>132</v>
      </c>
      <c r="B62" s="52"/>
      <c r="C62" s="52">
        <v>6</v>
      </c>
      <c r="D62" s="52">
        <v>9</v>
      </c>
      <c r="E62" s="52">
        <v>17</v>
      </c>
      <c r="F62" s="52">
        <v>13</v>
      </c>
      <c r="G62" s="52">
        <v>23</v>
      </c>
      <c r="H62" s="52">
        <v>40</v>
      </c>
      <c r="I62" s="52">
        <v>68</v>
      </c>
      <c r="J62" s="52">
        <v>147</v>
      </c>
      <c r="K62" s="52">
        <v>185</v>
      </c>
      <c r="L62" s="52">
        <v>90</v>
      </c>
      <c r="M62" s="52">
        <v>40</v>
      </c>
      <c r="N62" s="52">
        <v>63</v>
      </c>
      <c r="O62" s="52">
        <v>95</v>
      </c>
      <c r="P62" s="52">
        <v>782</v>
      </c>
      <c r="Q62" s="52">
        <v>471</v>
      </c>
      <c r="R62" s="52">
        <v>306</v>
      </c>
      <c r="S62" s="52">
        <v>115</v>
      </c>
      <c r="T62" s="52">
        <v>191</v>
      </c>
      <c r="U62" s="52">
        <v>0</v>
      </c>
      <c r="V62" s="52">
        <v>0</v>
      </c>
      <c r="W62" s="52">
        <v>209</v>
      </c>
      <c r="DA62" s="63" t="s">
        <v>1351</v>
      </c>
    </row>
    <row r="63" spans="1:105" ht="12" customHeight="1" x14ac:dyDescent="0.25">
      <c r="A63" s="108" t="s">
        <v>131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1</v>
      </c>
      <c r="K63" s="52">
        <v>3</v>
      </c>
      <c r="L63" s="52">
        <v>1</v>
      </c>
      <c r="M63" s="52">
        <v>1</v>
      </c>
      <c r="N63" s="52">
        <v>1</v>
      </c>
      <c r="O63" s="52">
        <v>0</v>
      </c>
      <c r="P63" s="52">
        <v>4</v>
      </c>
      <c r="Q63" s="52">
        <v>15</v>
      </c>
      <c r="R63" s="52">
        <v>0</v>
      </c>
      <c r="S63" s="52">
        <v>1</v>
      </c>
      <c r="T63" s="52">
        <v>4</v>
      </c>
      <c r="U63" s="52">
        <v>0</v>
      </c>
      <c r="V63" s="52">
        <v>0</v>
      </c>
      <c r="W63" s="52">
        <v>2</v>
      </c>
      <c r="DA63" s="63" t="s">
        <v>1352</v>
      </c>
    </row>
    <row r="64" spans="1:105" ht="12" customHeight="1" x14ac:dyDescent="0.25">
      <c r="A64" s="108" t="s">
        <v>124</v>
      </c>
      <c r="B64" s="52"/>
      <c r="C64" s="52">
        <v>5</v>
      </c>
      <c r="D64" s="52">
        <v>18</v>
      </c>
      <c r="E64" s="52">
        <v>23</v>
      </c>
      <c r="F64" s="52">
        <v>10</v>
      </c>
      <c r="G64" s="52">
        <v>14</v>
      </c>
      <c r="H64" s="52">
        <v>37</v>
      </c>
      <c r="I64" s="52">
        <v>8</v>
      </c>
      <c r="J64" s="52">
        <v>22</v>
      </c>
      <c r="K64" s="52">
        <v>2</v>
      </c>
      <c r="L64" s="52">
        <v>6</v>
      </c>
      <c r="M64" s="52">
        <v>8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DA64" s="63" t="s">
        <v>1353</v>
      </c>
    </row>
    <row r="65" spans="1:105" ht="12" customHeight="1" x14ac:dyDescent="0.25">
      <c r="A65" s="108" t="s">
        <v>123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1354</v>
      </c>
    </row>
    <row r="66" spans="1:105" ht="12" customHeight="1" x14ac:dyDescent="0.25">
      <c r="A66" s="108" t="s">
        <v>122</v>
      </c>
      <c r="B66" s="52"/>
      <c r="C66" s="52">
        <v>163</v>
      </c>
      <c r="D66" s="52">
        <v>117</v>
      </c>
      <c r="E66" s="52">
        <v>114</v>
      </c>
      <c r="F66" s="52">
        <v>162</v>
      </c>
      <c r="G66" s="52">
        <v>149</v>
      </c>
      <c r="H66" s="52">
        <v>228</v>
      </c>
      <c r="I66" s="52">
        <v>7</v>
      </c>
      <c r="J66" s="52">
        <v>0</v>
      </c>
      <c r="K66" s="52">
        <v>0</v>
      </c>
      <c r="L66" s="52">
        <v>129</v>
      </c>
      <c r="M66" s="52">
        <v>168</v>
      </c>
      <c r="N66" s="52">
        <v>427</v>
      </c>
      <c r="O66" s="52">
        <v>375</v>
      </c>
      <c r="P66" s="52">
        <v>453</v>
      </c>
      <c r="Q66" s="52">
        <v>0</v>
      </c>
      <c r="R66" s="52">
        <v>0</v>
      </c>
      <c r="S66" s="52">
        <v>0</v>
      </c>
      <c r="T66" s="52">
        <v>1</v>
      </c>
      <c r="U66" s="52">
        <v>0</v>
      </c>
      <c r="V66" s="52">
        <v>0</v>
      </c>
      <c r="W66" s="52">
        <v>0</v>
      </c>
      <c r="DA66" s="63" t="s">
        <v>1355</v>
      </c>
    </row>
    <row r="67" spans="1:105" ht="12" customHeight="1" x14ac:dyDescent="0.25">
      <c r="A67" s="108" t="s">
        <v>121</v>
      </c>
      <c r="B67" s="52"/>
      <c r="C67" s="52">
        <v>10</v>
      </c>
      <c r="D67" s="52">
        <v>27</v>
      </c>
      <c r="E67" s="52">
        <v>22</v>
      </c>
      <c r="F67" s="52">
        <v>23</v>
      </c>
      <c r="G67" s="52">
        <v>28</v>
      </c>
      <c r="H67" s="52">
        <v>35</v>
      </c>
      <c r="I67" s="52">
        <v>176</v>
      </c>
      <c r="J67" s="52">
        <v>240</v>
      </c>
      <c r="K67" s="52">
        <v>221</v>
      </c>
      <c r="L67" s="52">
        <v>86</v>
      </c>
      <c r="M67" s="52">
        <v>148</v>
      </c>
      <c r="N67" s="52">
        <v>490</v>
      </c>
      <c r="O67" s="52">
        <v>283</v>
      </c>
      <c r="P67" s="52">
        <v>248</v>
      </c>
      <c r="Q67" s="52">
        <v>89</v>
      </c>
      <c r="R67" s="52">
        <v>443</v>
      </c>
      <c r="S67" s="52">
        <v>0</v>
      </c>
      <c r="T67" s="52">
        <v>32</v>
      </c>
      <c r="U67" s="52">
        <v>0</v>
      </c>
      <c r="V67" s="52">
        <v>0</v>
      </c>
      <c r="W67" s="52">
        <v>0</v>
      </c>
      <c r="DA67" s="63" t="s">
        <v>1356</v>
      </c>
    </row>
    <row r="68" spans="1:105" ht="12" customHeight="1" x14ac:dyDescent="0.25">
      <c r="A68" s="146" t="s">
        <v>54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108" t="s">
        <v>207</v>
      </c>
      <c r="B69" s="52"/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DA69" s="63" t="s">
        <v>1357</v>
      </c>
    </row>
    <row r="70" spans="1:105" ht="12" customHeight="1" x14ac:dyDescent="0.25">
      <c r="A70" s="108" t="s">
        <v>50</v>
      </c>
      <c r="B70" s="52"/>
      <c r="C70" s="52">
        <v>11</v>
      </c>
      <c r="D70" s="52">
        <v>0</v>
      </c>
      <c r="E70" s="52">
        <v>0</v>
      </c>
      <c r="F70" s="52">
        <v>25</v>
      </c>
      <c r="G70" s="52">
        <v>101</v>
      </c>
      <c r="H70" s="52">
        <v>83</v>
      </c>
      <c r="I70" s="52">
        <v>0</v>
      </c>
      <c r="J70" s="52">
        <v>11</v>
      </c>
      <c r="K70" s="52">
        <v>81</v>
      </c>
      <c r="L70" s="52">
        <v>2</v>
      </c>
      <c r="M70" s="52">
        <v>6</v>
      </c>
      <c r="N70" s="52">
        <v>30</v>
      </c>
      <c r="O70" s="52">
        <v>48</v>
      </c>
      <c r="P70" s="52">
        <v>130</v>
      </c>
      <c r="Q70" s="52">
        <v>9</v>
      </c>
      <c r="R70" s="52">
        <v>52</v>
      </c>
      <c r="S70" s="52">
        <v>11</v>
      </c>
      <c r="T70" s="52">
        <v>19</v>
      </c>
      <c r="U70" s="52">
        <v>0</v>
      </c>
      <c r="V70" s="52">
        <v>0</v>
      </c>
      <c r="W70" s="52">
        <v>0</v>
      </c>
      <c r="DA70" s="63" t="s">
        <v>1358</v>
      </c>
    </row>
    <row r="71" spans="1:105" ht="12" customHeight="1" x14ac:dyDescent="0.25">
      <c r="A71" s="115" t="s">
        <v>120</v>
      </c>
      <c r="B71" s="36"/>
      <c r="C71" s="36">
        <v>173</v>
      </c>
      <c r="D71" s="36">
        <v>171</v>
      </c>
      <c r="E71" s="36">
        <v>176</v>
      </c>
      <c r="F71" s="36">
        <v>183</v>
      </c>
      <c r="G71" s="36">
        <v>113</v>
      </c>
      <c r="H71" s="36">
        <v>257</v>
      </c>
      <c r="I71" s="36">
        <v>259</v>
      </c>
      <c r="J71" s="36">
        <v>399</v>
      </c>
      <c r="K71" s="36">
        <v>330</v>
      </c>
      <c r="L71" s="36">
        <v>310</v>
      </c>
      <c r="M71" s="36">
        <v>359</v>
      </c>
      <c r="N71" s="36">
        <v>951</v>
      </c>
      <c r="O71" s="36">
        <v>705</v>
      </c>
      <c r="P71" s="36">
        <v>1357</v>
      </c>
      <c r="Q71" s="36">
        <v>566</v>
      </c>
      <c r="R71" s="36">
        <v>697</v>
      </c>
      <c r="S71" s="36">
        <v>105</v>
      </c>
      <c r="T71" s="36">
        <v>209</v>
      </c>
      <c r="U71" s="36">
        <v>0</v>
      </c>
      <c r="V71" s="36">
        <v>0</v>
      </c>
      <c r="W71" s="36">
        <v>211</v>
      </c>
      <c r="DA71" s="60" t="s">
        <v>1359</v>
      </c>
    </row>
    <row r="72" spans="1:105" ht="12" customHeight="1" x14ac:dyDescent="0.25">
      <c r="A72" s="147"/>
    </row>
    <row r="73" spans="1:105" ht="12" customHeight="1" x14ac:dyDescent="0.25">
      <c r="A73" s="144" t="str">
        <f>RES_hh_SLD!$A$69</f>
        <v>New equipment installations via replacement</v>
      </c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DA73" s="129" t="s">
        <v>1435</v>
      </c>
    </row>
    <row r="74" spans="1:105" ht="12" customHeight="1" x14ac:dyDescent="0.25">
      <c r="A74" s="145" t="s">
        <v>57</v>
      </c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DA74" s="133"/>
    </row>
    <row r="75" spans="1:105" ht="12" customHeight="1" x14ac:dyDescent="0.25">
      <c r="A75" s="108" t="s">
        <v>209</v>
      </c>
      <c r="B75" s="52"/>
      <c r="C75" s="52">
        <v>307</v>
      </c>
      <c r="D75" s="52">
        <v>286</v>
      </c>
      <c r="E75" s="52">
        <v>305</v>
      </c>
      <c r="F75" s="52">
        <v>343</v>
      </c>
      <c r="G75" s="52">
        <v>344</v>
      </c>
      <c r="H75" s="52">
        <v>362</v>
      </c>
      <c r="I75" s="52">
        <v>439</v>
      </c>
      <c r="J75" s="52">
        <v>628</v>
      </c>
      <c r="K75" s="52">
        <v>609</v>
      </c>
      <c r="L75" s="52">
        <v>766</v>
      </c>
      <c r="M75" s="52">
        <v>625</v>
      </c>
      <c r="N75" s="52">
        <v>1008</v>
      </c>
      <c r="O75" s="52">
        <v>1222</v>
      </c>
      <c r="P75" s="52">
        <v>470</v>
      </c>
      <c r="Q75" s="52">
        <v>436</v>
      </c>
      <c r="R75" s="52">
        <v>499</v>
      </c>
      <c r="S75" s="52">
        <v>110</v>
      </c>
      <c r="T75" s="52">
        <v>212</v>
      </c>
      <c r="U75" s="52">
        <v>0</v>
      </c>
      <c r="V75" s="52">
        <v>0</v>
      </c>
      <c r="W75" s="52">
        <v>294</v>
      </c>
      <c r="DA75" s="63" t="s">
        <v>1436</v>
      </c>
    </row>
    <row r="76" spans="1:105" ht="12" customHeight="1" x14ac:dyDescent="0.25">
      <c r="A76" s="146" t="s">
        <v>92</v>
      </c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DA76" s="134"/>
    </row>
    <row r="77" spans="1:105" ht="12" customHeight="1" x14ac:dyDescent="0.25">
      <c r="A77" s="108" t="s">
        <v>53</v>
      </c>
      <c r="B77" s="52"/>
      <c r="C77" s="52">
        <v>104</v>
      </c>
      <c r="D77" s="52">
        <v>97</v>
      </c>
      <c r="E77" s="52">
        <v>105</v>
      </c>
      <c r="F77" s="52">
        <v>92</v>
      </c>
      <c r="G77" s="52">
        <v>118</v>
      </c>
      <c r="H77" s="52">
        <v>157</v>
      </c>
      <c r="I77" s="52">
        <v>111</v>
      </c>
      <c r="J77" s="52">
        <v>110</v>
      </c>
      <c r="K77" s="52">
        <v>226</v>
      </c>
      <c r="L77" s="52">
        <v>301</v>
      </c>
      <c r="M77" s="52">
        <v>474</v>
      </c>
      <c r="N77" s="52">
        <v>376</v>
      </c>
      <c r="O77" s="52">
        <v>569</v>
      </c>
      <c r="P77" s="52">
        <v>533</v>
      </c>
      <c r="Q77" s="52">
        <v>654</v>
      </c>
      <c r="R77" s="52">
        <v>542</v>
      </c>
      <c r="S77" s="52">
        <v>444</v>
      </c>
      <c r="T77" s="52">
        <v>290</v>
      </c>
      <c r="U77" s="52">
        <v>161</v>
      </c>
      <c r="V77" s="52">
        <v>121</v>
      </c>
      <c r="W77" s="52">
        <v>15</v>
      </c>
      <c r="DA77" s="63" t="s">
        <v>1437</v>
      </c>
    </row>
    <row r="78" spans="1:105" ht="12" customHeight="1" x14ac:dyDescent="0.25">
      <c r="A78" s="146" t="s">
        <v>55</v>
      </c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DA78" s="134"/>
    </row>
    <row r="79" spans="1:105" ht="12" customHeight="1" x14ac:dyDescent="0.25">
      <c r="A79" s="108" t="s">
        <v>132</v>
      </c>
      <c r="B79" s="52"/>
      <c r="C79" s="52">
        <f t="shared" ref="C79:Q79" si="0">C45-C62</f>
        <v>206</v>
      </c>
      <c r="D79" s="52">
        <f t="shared" si="0"/>
        <v>221</v>
      </c>
      <c r="E79" s="52">
        <f t="shared" si="0"/>
        <v>220</v>
      </c>
      <c r="F79" s="52">
        <f t="shared" si="0"/>
        <v>247</v>
      </c>
      <c r="G79" s="52">
        <f t="shared" si="0"/>
        <v>246</v>
      </c>
      <c r="H79" s="52">
        <f t="shared" si="0"/>
        <v>284</v>
      </c>
      <c r="I79" s="52">
        <f t="shared" si="0"/>
        <v>277</v>
      </c>
      <c r="J79" s="52">
        <f t="shared" si="0"/>
        <v>486</v>
      </c>
      <c r="K79" s="52">
        <f t="shared" si="0"/>
        <v>519</v>
      </c>
      <c r="L79" s="52">
        <f t="shared" si="0"/>
        <v>454</v>
      </c>
      <c r="M79" s="52">
        <f t="shared" si="0"/>
        <v>269</v>
      </c>
      <c r="N79" s="52">
        <f t="shared" si="0"/>
        <v>267</v>
      </c>
      <c r="O79" s="52">
        <f t="shared" si="0"/>
        <v>360</v>
      </c>
      <c r="P79" s="52">
        <f t="shared" si="0"/>
        <v>813</v>
      </c>
      <c r="Q79" s="52">
        <f t="shared" si="0"/>
        <v>850</v>
      </c>
      <c r="R79" s="52">
        <f t="shared" ref="R79:V79" si="1">R45-R62</f>
        <v>668</v>
      </c>
      <c r="S79" s="52">
        <f t="shared" si="1"/>
        <v>952</v>
      </c>
      <c r="T79" s="52">
        <f t="shared" si="1"/>
        <v>999</v>
      </c>
      <c r="U79" s="52">
        <f t="shared" si="1"/>
        <v>774</v>
      </c>
      <c r="V79" s="52">
        <f t="shared" si="1"/>
        <v>1400</v>
      </c>
      <c r="W79" s="52">
        <f t="shared" ref="W79" si="2">W45-W62</f>
        <v>936</v>
      </c>
      <c r="DA79" s="63" t="s">
        <v>1438</v>
      </c>
    </row>
    <row r="80" spans="1:105" ht="12" customHeight="1" x14ac:dyDescent="0.25">
      <c r="A80" s="108" t="s">
        <v>131</v>
      </c>
      <c r="B80" s="52"/>
      <c r="C80" s="52">
        <f t="shared" ref="C80:Q80" si="3">C46-C63</f>
        <v>0</v>
      </c>
      <c r="D80" s="52">
        <f t="shared" si="3"/>
        <v>1</v>
      </c>
      <c r="E80" s="52">
        <f t="shared" si="3"/>
        <v>0</v>
      </c>
      <c r="F80" s="52">
        <f t="shared" si="3"/>
        <v>0</v>
      </c>
      <c r="G80" s="52">
        <f t="shared" si="3"/>
        <v>1</v>
      </c>
      <c r="H80" s="52">
        <f t="shared" si="3"/>
        <v>1</v>
      </c>
      <c r="I80" s="52">
        <f t="shared" si="3"/>
        <v>1</v>
      </c>
      <c r="J80" s="52">
        <f t="shared" si="3"/>
        <v>1</v>
      </c>
      <c r="K80" s="52">
        <f t="shared" si="3"/>
        <v>6</v>
      </c>
      <c r="L80" s="52">
        <f t="shared" si="3"/>
        <v>2</v>
      </c>
      <c r="M80" s="52">
        <f t="shared" si="3"/>
        <v>1</v>
      </c>
      <c r="N80" s="52">
        <f t="shared" si="3"/>
        <v>1</v>
      </c>
      <c r="O80" s="52">
        <f t="shared" si="3"/>
        <v>0</v>
      </c>
      <c r="P80" s="52">
        <f t="shared" si="3"/>
        <v>0</v>
      </c>
      <c r="Q80" s="52">
        <f t="shared" si="3"/>
        <v>23</v>
      </c>
      <c r="R80" s="52">
        <f t="shared" ref="R80:V80" si="4">R46-R63</f>
        <v>0</v>
      </c>
      <c r="S80" s="52">
        <f t="shared" si="4"/>
        <v>11</v>
      </c>
      <c r="T80" s="52">
        <f t="shared" si="4"/>
        <v>18</v>
      </c>
      <c r="U80" s="52">
        <f t="shared" si="4"/>
        <v>0</v>
      </c>
      <c r="V80" s="52">
        <f t="shared" si="4"/>
        <v>20</v>
      </c>
      <c r="W80" s="52">
        <f t="shared" ref="W80" si="5">W46-W63</f>
        <v>5</v>
      </c>
      <c r="DA80" s="63" t="s">
        <v>1439</v>
      </c>
    </row>
    <row r="81" spans="1:105" ht="12" customHeight="1" x14ac:dyDescent="0.25">
      <c r="A81" s="108" t="s">
        <v>124</v>
      </c>
      <c r="B81" s="52"/>
      <c r="C81" s="52">
        <f t="shared" ref="C81:Q81" si="6">C47-C64</f>
        <v>14</v>
      </c>
      <c r="D81" s="52">
        <f t="shared" si="6"/>
        <v>58</v>
      </c>
      <c r="E81" s="52">
        <f t="shared" si="6"/>
        <v>52</v>
      </c>
      <c r="F81" s="52">
        <f t="shared" si="6"/>
        <v>24</v>
      </c>
      <c r="G81" s="52">
        <f t="shared" si="6"/>
        <v>32</v>
      </c>
      <c r="H81" s="52">
        <f t="shared" si="6"/>
        <v>67</v>
      </c>
      <c r="I81" s="52">
        <f t="shared" si="6"/>
        <v>15</v>
      </c>
      <c r="J81" s="52">
        <f t="shared" si="6"/>
        <v>40</v>
      </c>
      <c r="K81" s="52">
        <f t="shared" si="6"/>
        <v>3</v>
      </c>
      <c r="L81" s="52">
        <f t="shared" si="6"/>
        <v>17</v>
      </c>
      <c r="M81" s="52">
        <f t="shared" si="6"/>
        <v>20</v>
      </c>
      <c r="N81" s="52">
        <f t="shared" si="6"/>
        <v>0</v>
      </c>
      <c r="O81" s="52">
        <f t="shared" si="6"/>
        <v>0</v>
      </c>
      <c r="P81" s="52">
        <f t="shared" si="6"/>
        <v>0</v>
      </c>
      <c r="Q81" s="52">
        <f t="shared" si="6"/>
        <v>0</v>
      </c>
      <c r="R81" s="52">
        <f t="shared" ref="R81:V81" si="7">R47-R64</f>
        <v>0</v>
      </c>
      <c r="S81" s="52">
        <f t="shared" si="7"/>
        <v>0</v>
      </c>
      <c r="T81" s="52">
        <f t="shared" si="7"/>
        <v>0</v>
      </c>
      <c r="U81" s="52">
        <f t="shared" si="7"/>
        <v>0</v>
      </c>
      <c r="V81" s="52">
        <f t="shared" si="7"/>
        <v>0</v>
      </c>
      <c r="W81" s="52">
        <f t="shared" ref="W81" si="8">W47-W64</f>
        <v>0</v>
      </c>
      <c r="DA81" s="63" t="s">
        <v>1440</v>
      </c>
    </row>
    <row r="82" spans="1:105" ht="12" customHeight="1" x14ac:dyDescent="0.25">
      <c r="A82" s="108" t="s">
        <v>123</v>
      </c>
      <c r="B82" s="52"/>
      <c r="C82" s="52">
        <f t="shared" ref="C82:Q82" si="9">C48-C65</f>
        <v>0</v>
      </c>
      <c r="D82" s="52">
        <f t="shared" si="9"/>
        <v>0</v>
      </c>
      <c r="E82" s="52">
        <f t="shared" si="9"/>
        <v>0</v>
      </c>
      <c r="F82" s="52">
        <f t="shared" si="9"/>
        <v>0</v>
      </c>
      <c r="G82" s="52">
        <f t="shared" si="9"/>
        <v>0</v>
      </c>
      <c r="H82" s="52">
        <f t="shared" si="9"/>
        <v>0</v>
      </c>
      <c r="I82" s="52">
        <f t="shared" si="9"/>
        <v>0</v>
      </c>
      <c r="J82" s="52">
        <f t="shared" si="9"/>
        <v>0</v>
      </c>
      <c r="K82" s="52">
        <f t="shared" si="9"/>
        <v>0</v>
      </c>
      <c r="L82" s="52">
        <f t="shared" si="9"/>
        <v>0</v>
      </c>
      <c r="M82" s="52">
        <f t="shared" si="9"/>
        <v>0</v>
      </c>
      <c r="N82" s="52">
        <f t="shared" si="9"/>
        <v>0</v>
      </c>
      <c r="O82" s="52">
        <f t="shared" si="9"/>
        <v>0</v>
      </c>
      <c r="P82" s="52">
        <f t="shared" si="9"/>
        <v>0</v>
      </c>
      <c r="Q82" s="52">
        <f t="shared" si="9"/>
        <v>0</v>
      </c>
      <c r="R82" s="52">
        <f t="shared" ref="R82:V82" si="10">R48-R65</f>
        <v>0</v>
      </c>
      <c r="S82" s="52">
        <f t="shared" si="10"/>
        <v>0</v>
      </c>
      <c r="T82" s="52">
        <f t="shared" si="10"/>
        <v>0</v>
      </c>
      <c r="U82" s="52">
        <f t="shared" si="10"/>
        <v>0</v>
      </c>
      <c r="V82" s="52">
        <f t="shared" si="10"/>
        <v>0</v>
      </c>
      <c r="W82" s="52">
        <f t="shared" ref="W82" si="11">W48-W65</f>
        <v>0</v>
      </c>
      <c r="DA82" s="63" t="s">
        <v>1441</v>
      </c>
    </row>
    <row r="83" spans="1:105" ht="12" customHeight="1" x14ac:dyDescent="0.25">
      <c r="A83" s="108" t="s">
        <v>122</v>
      </c>
      <c r="B83" s="52"/>
      <c r="C83" s="52">
        <f t="shared" ref="C83:Q83" si="12">C49-C66</f>
        <v>427</v>
      </c>
      <c r="D83" s="52">
        <f t="shared" si="12"/>
        <v>376</v>
      </c>
      <c r="E83" s="52">
        <f t="shared" si="12"/>
        <v>247</v>
      </c>
      <c r="F83" s="52">
        <f t="shared" si="12"/>
        <v>397</v>
      </c>
      <c r="G83" s="52">
        <f t="shared" si="12"/>
        <v>359</v>
      </c>
      <c r="H83" s="52">
        <f t="shared" si="12"/>
        <v>418</v>
      </c>
      <c r="I83" s="52">
        <f t="shared" si="12"/>
        <v>12</v>
      </c>
      <c r="J83" s="52">
        <f t="shared" si="12"/>
        <v>0</v>
      </c>
      <c r="K83" s="52">
        <f t="shared" si="12"/>
        <v>0</v>
      </c>
      <c r="L83" s="52">
        <f t="shared" si="12"/>
        <v>412</v>
      </c>
      <c r="M83" s="52">
        <f t="shared" si="12"/>
        <v>480</v>
      </c>
      <c r="N83" s="52">
        <f t="shared" si="12"/>
        <v>611</v>
      </c>
      <c r="O83" s="52">
        <f t="shared" si="12"/>
        <v>752</v>
      </c>
      <c r="P83" s="52">
        <f t="shared" si="12"/>
        <v>190</v>
      </c>
      <c r="Q83" s="52">
        <f t="shared" si="12"/>
        <v>0</v>
      </c>
      <c r="R83" s="52">
        <f t="shared" ref="R83:V83" si="13">R49-R66</f>
        <v>0</v>
      </c>
      <c r="S83" s="52">
        <f t="shared" si="13"/>
        <v>0</v>
      </c>
      <c r="T83" s="52">
        <f t="shared" si="13"/>
        <v>0</v>
      </c>
      <c r="U83" s="52">
        <f t="shared" si="13"/>
        <v>0</v>
      </c>
      <c r="V83" s="52">
        <f t="shared" si="13"/>
        <v>0</v>
      </c>
      <c r="W83" s="52">
        <f t="shared" ref="W83" si="14">W49-W66</f>
        <v>0</v>
      </c>
      <c r="DA83" s="63" t="s">
        <v>1442</v>
      </c>
    </row>
    <row r="84" spans="1:105" ht="12" customHeight="1" x14ac:dyDescent="0.25">
      <c r="A84" s="108" t="s">
        <v>121</v>
      </c>
      <c r="B84" s="52"/>
      <c r="C84" s="52">
        <f t="shared" ref="C84:Q84" si="15">C50-C67</f>
        <v>25</v>
      </c>
      <c r="D84" s="52">
        <f t="shared" si="15"/>
        <v>86</v>
      </c>
      <c r="E84" s="52">
        <f t="shared" si="15"/>
        <v>49</v>
      </c>
      <c r="F84" s="52">
        <f t="shared" si="15"/>
        <v>56</v>
      </c>
      <c r="G84" s="52">
        <f t="shared" si="15"/>
        <v>67</v>
      </c>
      <c r="H84" s="52">
        <f t="shared" si="15"/>
        <v>64</v>
      </c>
      <c r="I84" s="52">
        <f t="shared" si="15"/>
        <v>357</v>
      </c>
      <c r="J84" s="52">
        <f t="shared" si="15"/>
        <v>439</v>
      </c>
      <c r="K84" s="52">
        <f t="shared" si="15"/>
        <v>414</v>
      </c>
      <c r="L84" s="52">
        <f t="shared" si="15"/>
        <v>277</v>
      </c>
      <c r="M84" s="52">
        <f t="shared" si="15"/>
        <v>420</v>
      </c>
      <c r="N84" s="52">
        <f t="shared" si="15"/>
        <v>702</v>
      </c>
      <c r="O84" s="52">
        <f t="shared" si="15"/>
        <v>556</v>
      </c>
      <c r="P84" s="52">
        <f t="shared" si="15"/>
        <v>101</v>
      </c>
      <c r="Q84" s="52">
        <f t="shared" si="15"/>
        <v>88</v>
      </c>
      <c r="R84" s="52">
        <f t="shared" ref="R84:V84" si="16">R50-R67</f>
        <v>445</v>
      </c>
      <c r="S84" s="52">
        <f t="shared" si="16"/>
        <v>0</v>
      </c>
      <c r="T84" s="52">
        <f t="shared" si="16"/>
        <v>72</v>
      </c>
      <c r="U84" s="52">
        <f t="shared" si="16"/>
        <v>0</v>
      </c>
      <c r="V84" s="52">
        <f t="shared" si="16"/>
        <v>2</v>
      </c>
      <c r="W84" s="52">
        <f t="shared" ref="W84" si="17">W50-W67</f>
        <v>0</v>
      </c>
      <c r="DA84" s="63" t="s">
        <v>1443</v>
      </c>
    </row>
    <row r="85" spans="1:105" ht="12" customHeight="1" x14ac:dyDescent="0.25">
      <c r="A85" s="146" t="s">
        <v>54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108" t="s">
        <v>207</v>
      </c>
      <c r="B86" s="52"/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0</v>
      </c>
      <c r="Q86" s="52">
        <v>0</v>
      </c>
      <c r="R86" s="52">
        <v>0</v>
      </c>
      <c r="S86" s="52">
        <v>0</v>
      </c>
      <c r="T86" s="52">
        <v>0</v>
      </c>
      <c r="U86" s="52">
        <v>0</v>
      </c>
      <c r="V86" s="52">
        <v>0</v>
      </c>
      <c r="W86" s="52">
        <v>0</v>
      </c>
      <c r="DA86" s="63" t="s">
        <v>1444</v>
      </c>
    </row>
    <row r="87" spans="1:105" ht="12" customHeight="1" x14ac:dyDescent="0.25">
      <c r="A87" s="108" t="s">
        <v>50</v>
      </c>
      <c r="B87" s="52"/>
      <c r="C87" s="52">
        <v>49</v>
      </c>
      <c r="D87" s="52">
        <v>0</v>
      </c>
      <c r="E87" s="52">
        <v>0</v>
      </c>
      <c r="F87" s="52">
        <v>66</v>
      </c>
      <c r="G87" s="52">
        <v>444</v>
      </c>
      <c r="H87" s="52">
        <v>263</v>
      </c>
      <c r="I87" s="52">
        <v>0</v>
      </c>
      <c r="J87" s="52">
        <v>22</v>
      </c>
      <c r="K87" s="52">
        <v>204</v>
      </c>
      <c r="L87" s="52">
        <v>5</v>
      </c>
      <c r="M87" s="52">
        <v>18</v>
      </c>
      <c r="N87" s="52">
        <v>49</v>
      </c>
      <c r="O87" s="52">
        <v>114</v>
      </c>
      <c r="P87" s="52">
        <v>105</v>
      </c>
      <c r="Q87" s="52">
        <v>19</v>
      </c>
      <c r="R87" s="52">
        <v>105</v>
      </c>
      <c r="S87" s="52">
        <v>118</v>
      </c>
      <c r="T87" s="52">
        <v>116</v>
      </c>
      <c r="U87" s="52">
        <v>72</v>
      </c>
      <c r="V87" s="52">
        <v>93</v>
      </c>
      <c r="W87" s="52">
        <v>3</v>
      </c>
      <c r="DA87" s="63" t="s">
        <v>1445</v>
      </c>
    </row>
    <row r="88" spans="1:105" ht="12" customHeight="1" x14ac:dyDescent="0.25">
      <c r="A88" s="115" t="s">
        <v>120</v>
      </c>
      <c r="B88" s="36"/>
      <c r="C88" s="36">
        <v>736</v>
      </c>
      <c r="D88" s="36">
        <v>1147</v>
      </c>
      <c r="E88" s="36">
        <v>770</v>
      </c>
      <c r="F88" s="36">
        <v>477</v>
      </c>
      <c r="G88" s="36">
        <v>499</v>
      </c>
      <c r="H88" s="36">
        <v>813</v>
      </c>
      <c r="I88" s="36">
        <v>832</v>
      </c>
      <c r="J88" s="36">
        <v>896</v>
      </c>
      <c r="K88" s="36">
        <v>839</v>
      </c>
      <c r="L88" s="36">
        <v>1229</v>
      </c>
      <c r="M88" s="36">
        <v>1241</v>
      </c>
      <c r="N88" s="36">
        <v>1610</v>
      </c>
      <c r="O88" s="36">
        <v>1713</v>
      </c>
      <c r="P88" s="36">
        <v>1130</v>
      </c>
      <c r="Q88" s="36">
        <v>1291</v>
      </c>
      <c r="R88" s="36">
        <v>1464</v>
      </c>
      <c r="S88" s="36">
        <v>1165</v>
      </c>
      <c r="T88" s="36">
        <v>1403</v>
      </c>
      <c r="U88" s="36">
        <v>801</v>
      </c>
      <c r="V88" s="36">
        <v>1028</v>
      </c>
      <c r="W88" s="36">
        <v>2041</v>
      </c>
      <c r="DA88" s="60" t="s">
        <v>1446</v>
      </c>
    </row>
    <row r="90" spans="1:105" ht="12" customHeight="1" x14ac:dyDescent="0.25">
      <c r="A90" s="141" t="str">
        <f>RES_hh_SLD!$A$85</f>
        <v>Year:</v>
      </c>
      <c r="B90" s="17">
        <v>2021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DA90" s="55"/>
    </row>
    <row r="91" spans="1:105" s="2" customFormat="1" ht="12" customHeight="1" x14ac:dyDescent="0.25">
      <c r="A91" s="139" t="str">
        <f>RES_hh_SLD!$A$86</f>
        <v>Year of installation:</v>
      </c>
      <c r="B91" s="140" t="s">
        <v>145</v>
      </c>
      <c r="C91" s="140">
        <v>2001</v>
      </c>
      <c r="D91" s="140">
        <v>2002</v>
      </c>
      <c r="E91" s="140">
        <v>2003</v>
      </c>
      <c r="F91" s="140">
        <v>2004</v>
      </c>
      <c r="G91" s="140">
        <v>2005</v>
      </c>
      <c r="H91" s="140">
        <v>2006</v>
      </c>
      <c r="I91" s="140">
        <v>2007</v>
      </c>
      <c r="J91" s="140">
        <v>2008</v>
      </c>
      <c r="K91" s="140">
        <v>2009</v>
      </c>
      <c r="L91" s="140">
        <v>2010</v>
      </c>
      <c r="M91" s="140">
        <v>2011</v>
      </c>
      <c r="N91" s="140">
        <v>2012</v>
      </c>
      <c r="O91" s="140">
        <v>2013</v>
      </c>
      <c r="P91" s="140">
        <v>2014</v>
      </c>
      <c r="Q91" s="140">
        <v>2015</v>
      </c>
      <c r="R91" s="140">
        <v>2016</v>
      </c>
      <c r="S91" s="140">
        <v>2017</v>
      </c>
      <c r="T91" s="140">
        <v>2018</v>
      </c>
      <c r="U91" s="140">
        <v>2019</v>
      </c>
      <c r="V91" s="140">
        <v>2020</v>
      </c>
      <c r="W91" s="140">
        <v>2021</v>
      </c>
      <c r="DA91" s="143"/>
    </row>
    <row r="92" spans="1:105" ht="12" customHeight="1" x14ac:dyDescent="0.25">
      <c r="A92" s="116" t="str">
        <f>RES_hh_SLD!$A$87</f>
        <v>Equipment installations in 2021 - vintage structure</v>
      </c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DA92" s="129" t="s">
        <v>1522</v>
      </c>
    </row>
    <row r="93" spans="1:105" ht="12.95" customHeight="1" x14ac:dyDescent="0.25">
      <c r="A93" s="127" t="s">
        <v>57</v>
      </c>
      <c r="B93" s="128">
        <f>RES_hhdet_numvin!B82</f>
        <v>0</v>
      </c>
      <c r="C93" s="128">
        <f>RES_hhdet_numvin!C82</f>
        <v>0</v>
      </c>
      <c r="D93" s="128">
        <f>RES_hhdet_numvin!D82</f>
        <v>0</v>
      </c>
      <c r="E93" s="128">
        <f>RES_hhdet_numvin!E82</f>
        <v>0</v>
      </c>
      <c r="F93" s="128">
        <f>RES_hhdet_numvin!F82</f>
        <v>0</v>
      </c>
      <c r="G93" s="128">
        <f>RES_hhdet_numvin!G82</f>
        <v>0</v>
      </c>
      <c r="H93" s="128">
        <f>RES_hhdet_numvin!H82</f>
        <v>0</v>
      </c>
      <c r="I93" s="128">
        <f>RES_hhdet_numvin!I82</f>
        <v>0</v>
      </c>
      <c r="J93" s="128">
        <f>RES_hhdet_numvin!J82</f>
        <v>0</v>
      </c>
      <c r="K93" s="128">
        <f>RES_hhdet_numvin!K82</f>
        <v>0</v>
      </c>
      <c r="L93" s="128">
        <f>RES_hhdet_numvin!L82</f>
        <v>0</v>
      </c>
      <c r="M93" s="128">
        <f>RES_hhdet_numvin!M82</f>
        <v>0</v>
      </c>
      <c r="N93" s="128">
        <f>RES_hhdet_numvin!N82</f>
        <v>0</v>
      </c>
      <c r="O93" s="128">
        <f>RES_hhdet_numvin!O82</f>
        <v>0</v>
      </c>
      <c r="P93" s="128">
        <f>RES_hhdet_numvin!P82</f>
        <v>0</v>
      </c>
      <c r="Q93" s="128">
        <f>RES_hhdet_numvin!Q82</f>
        <v>0</v>
      </c>
      <c r="R93" s="128">
        <f>RES_hhdet_numvin!R82</f>
        <v>0</v>
      </c>
      <c r="S93" s="128">
        <f>RES_hhdet_numvin!S82</f>
        <v>0</v>
      </c>
      <c r="T93" s="128">
        <f>RES_hhdet_numvin!T82</f>
        <v>0</v>
      </c>
      <c r="U93" s="128">
        <f>RES_hhdet_numvin!U82</f>
        <v>0</v>
      </c>
      <c r="V93" s="128">
        <f>RES_hhdet_numvin!V82</f>
        <v>0</v>
      </c>
      <c r="W93" s="128">
        <f>RES_hhdet_numvin!W82</f>
        <v>0</v>
      </c>
      <c r="DA93" s="133"/>
    </row>
    <row r="94" spans="1:105" ht="12" customHeight="1" x14ac:dyDescent="0.25">
      <c r="A94" s="97" t="s">
        <v>209</v>
      </c>
      <c r="B94" s="52">
        <f>RES_hhdet_numvin!B83</f>
        <v>0</v>
      </c>
      <c r="C94" s="52">
        <f>RES_hhdet_numvin!C83</f>
        <v>0</v>
      </c>
      <c r="D94" s="52">
        <f>RES_hhdet_numvin!D83</f>
        <v>0</v>
      </c>
      <c r="E94" s="52">
        <f>RES_hhdet_numvin!E83</f>
        <v>0</v>
      </c>
      <c r="F94" s="52">
        <f>RES_hhdet_numvin!F83</f>
        <v>0</v>
      </c>
      <c r="G94" s="52">
        <f>RES_hhdet_numvin!G83</f>
        <v>0</v>
      </c>
      <c r="H94" s="52">
        <f>RES_hhdet_numvin!H83</f>
        <v>124</v>
      </c>
      <c r="I94" s="52">
        <f>RES_hhdet_numvin!I83</f>
        <v>230</v>
      </c>
      <c r="J94" s="52">
        <f>RES_hhdet_numvin!J83</f>
        <v>479</v>
      </c>
      <c r="K94" s="52">
        <f>RES_hhdet_numvin!K83</f>
        <v>589</v>
      </c>
      <c r="L94" s="52">
        <f>RES_hhdet_numvin!L83</f>
        <v>727</v>
      </c>
      <c r="M94" s="52">
        <f>RES_hhdet_numvin!M83</f>
        <v>737</v>
      </c>
      <c r="N94" s="52">
        <f>RES_hhdet_numvin!N83</f>
        <v>1550</v>
      </c>
      <c r="O94" s="52">
        <f>RES_hhdet_numvin!O83</f>
        <v>1591</v>
      </c>
      <c r="P94" s="52">
        <f>RES_hhdet_numvin!P83</f>
        <v>1600</v>
      </c>
      <c r="Q94" s="52">
        <f>RES_hhdet_numvin!Q83</f>
        <v>847</v>
      </c>
      <c r="R94" s="52">
        <f>RES_hhdet_numvin!R83</f>
        <v>1057</v>
      </c>
      <c r="S94" s="52">
        <f>RES_hhdet_numvin!S83</f>
        <v>193</v>
      </c>
      <c r="T94" s="52">
        <f>RES_hhdet_numvin!T83</f>
        <v>376</v>
      </c>
      <c r="U94" s="52">
        <f>RES_hhdet_numvin!U83</f>
        <v>0</v>
      </c>
      <c r="V94" s="52">
        <f>RES_hhdet_numvin!V83</f>
        <v>0</v>
      </c>
      <c r="W94" s="52">
        <f>RES_hhdet_numvin!W83</f>
        <v>505</v>
      </c>
      <c r="DA94" s="63" t="s">
        <v>1523</v>
      </c>
    </row>
    <row r="95" spans="1:105" ht="12" hidden="1" customHeight="1" x14ac:dyDescent="0.25">
      <c r="A95" s="97" t="s">
        <v>53</v>
      </c>
      <c r="B95" s="138">
        <f>RES_hhdet_numvin!B84</f>
        <v>0</v>
      </c>
      <c r="C95" s="138">
        <f>RES_hhdet_numvin!C84</f>
        <v>0</v>
      </c>
      <c r="D95" s="138">
        <f>RES_hhdet_numvin!D84</f>
        <v>0</v>
      </c>
      <c r="E95" s="138">
        <f>RES_hhdet_numvin!E84</f>
        <v>0</v>
      </c>
      <c r="F95" s="138">
        <f>RES_hhdet_numvin!F84</f>
        <v>0</v>
      </c>
      <c r="G95" s="138">
        <f>RES_hhdet_numvin!G84</f>
        <v>0</v>
      </c>
      <c r="H95" s="138">
        <f>RES_hhdet_numvin!H84</f>
        <v>0</v>
      </c>
      <c r="I95" s="138">
        <f>RES_hhdet_numvin!I84</f>
        <v>0</v>
      </c>
      <c r="J95" s="138">
        <f>RES_hhdet_numvin!J84</f>
        <v>0</v>
      </c>
      <c r="K95" s="138">
        <f>RES_hhdet_numvin!K84</f>
        <v>0</v>
      </c>
      <c r="L95" s="138">
        <f>RES_hhdet_numvin!L84</f>
        <v>0</v>
      </c>
      <c r="M95" s="138">
        <f>RES_hhdet_numvin!M84</f>
        <v>0</v>
      </c>
      <c r="N95" s="138">
        <f>RES_hhdet_numvin!N84</f>
        <v>0</v>
      </c>
      <c r="O95" s="138">
        <f>RES_hhdet_numvin!O84</f>
        <v>0</v>
      </c>
      <c r="P95" s="138">
        <f>RES_hhdet_numvin!P84</f>
        <v>0</v>
      </c>
      <c r="Q95" s="138">
        <f>RES_hhdet_numvin!Q84</f>
        <v>0</v>
      </c>
      <c r="R95" s="138">
        <f>RES_hhdet_numvin!R84</f>
        <v>0</v>
      </c>
      <c r="S95" s="138">
        <f>RES_hhdet_numvin!S84</f>
        <v>0</v>
      </c>
      <c r="T95" s="138">
        <f>RES_hhdet_numvin!T84</f>
        <v>0</v>
      </c>
      <c r="U95" s="138">
        <f>RES_hhdet_numvin!U84</f>
        <v>0</v>
      </c>
      <c r="V95" s="138">
        <f>RES_hhdet_numvin!V84</f>
        <v>0</v>
      </c>
      <c r="W95" s="138">
        <f>RES_hhdet_numvin!W84</f>
        <v>0</v>
      </c>
      <c r="DA95" s="63"/>
    </row>
    <row r="96" spans="1:105" ht="12.95" customHeight="1" x14ac:dyDescent="0.25">
      <c r="A96" s="125" t="s">
        <v>92</v>
      </c>
      <c r="B96" s="150">
        <f>RES_hhdet_numvin!B85</f>
        <v>0</v>
      </c>
      <c r="C96" s="150">
        <f>RES_hhdet_numvin!C85</f>
        <v>0</v>
      </c>
      <c r="D96" s="150">
        <f>RES_hhdet_numvin!D85</f>
        <v>0</v>
      </c>
      <c r="E96" s="150">
        <f>RES_hhdet_numvin!E85</f>
        <v>0</v>
      </c>
      <c r="F96" s="150">
        <f>RES_hhdet_numvin!F85</f>
        <v>0</v>
      </c>
      <c r="G96" s="150">
        <f>RES_hhdet_numvin!G85</f>
        <v>0</v>
      </c>
      <c r="H96" s="150">
        <f>RES_hhdet_numvin!H85</f>
        <v>0</v>
      </c>
      <c r="I96" s="150">
        <f>RES_hhdet_numvin!I85</f>
        <v>0</v>
      </c>
      <c r="J96" s="150">
        <f>RES_hhdet_numvin!J85</f>
        <v>0</v>
      </c>
      <c r="K96" s="150">
        <f>RES_hhdet_numvin!K85</f>
        <v>0</v>
      </c>
      <c r="L96" s="150">
        <f>RES_hhdet_numvin!L85</f>
        <v>0</v>
      </c>
      <c r="M96" s="150">
        <f>RES_hhdet_numvin!M85</f>
        <v>0</v>
      </c>
      <c r="N96" s="150">
        <f>RES_hhdet_numvin!N85</f>
        <v>0</v>
      </c>
      <c r="O96" s="150">
        <f>RES_hhdet_numvin!O85</f>
        <v>0</v>
      </c>
      <c r="P96" s="150">
        <f>RES_hhdet_numvin!P85</f>
        <v>0</v>
      </c>
      <c r="Q96" s="150">
        <f>RES_hhdet_numvin!Q85</f>
        <v>0</v>
      </c>
      <c r="R96" s="150">
        <f>RES_hhdet_numvin!R85</f>
        <v>0</v>
      </c>
      <c r="S96" s="150">
        <f>RES_hhdet_numvin!S85</f>
        <v>0</v>
      </c>
      <c r="T96" s="150">
        <f>RES_hhdet_numvin!T85</f>
        <v>0</v>
      </c>
      <c r="U96" s="150">
        <f>RES_hhdet_numvin!U85</f>
        <v>0</v>
      </c>
      <c r="V96" s="150">
        <f>RES_hhdet_numvin!V85</f>
        <v>0</v>
      </c>
      <c r="W96" s="150">
        <f>RES_hhdet_numvin!W85</f>
        <v>0</v>
      </c>
      <c r="DA96" s="134"/>
    </row>
    <row r="97" spans="1:105" ht="12" customHeight="1" x14ac:dyDescent="0.25">
      <c r="A97" s="97" t="s">
        <v>53</v>
      </c>
      <c r="B97" s="138">
        <f>RES_hhdet_numvin!B86</f>
        <v>0</v>
      </c>
      <c r="C97" s="138">
        <f>RES_hhdet_numvin!C86</f>
        <v>0</v>
      </c>
      <c r="D97" s="138">
        <f>RES_hhdet_numvin!D86</f>
        <v>0</v>
      </c>
      <c r="E97" s="138">
        <f>RES_hhdet_numvin!E86</f>
        <v>0</v>
      </c>
      <c r="F97" s="138">
        <f>RES_hhdet_numvin!F86</f>
        <v>0</v>
      </c>
      <c r="G97" s="138">
        <f>RES_hhdet_numvin!G86</f>
        <v>0</v>
      </c>
      <c r="H97" s="138">
        <f>RES_hhdet_numvin!H86</f>
        <v>0</v>
      </c>
      <c r="I97" s="138">
        <f>RES_hhdet_numvin!I86</f>
        <v>0</v>
      </c>
      <c r="J97" s="138">
        <f>RES_hhdet_numvin!J86</f>
        <v>0</v>
      </c>
      <c r="K97" s="138">
        <f>RES_hhdet_numvin!K86</f>
        <v>0</v>
      </c>
      <c r="L97" s="138">
        <f>RES_hhdet_numvin!L86</f>
        <v>0</v>
      </c>
      <c r="M97" s="138">
        <f>RES_hhdet_numvin!M86</f>
        <v>0</v>
      </c>
      <c r="N97" s="138">
        <f>RES_hhdet_numvin!N86</f>
        <v>0</v>
      </c>
      <c r="O97" s="138">
        <f>RES_hhdet_numvin!O86</f>
        <v>0</v>
      </c>
      <c r="P97" s="138">
        <f>RES_hhdet_numvin!P86</f>
        <v>234</v>
      </c>
      <c r="Q97" s="138">
        <f>RES_hhdet_numvin!Q86</f>
        <v>477</v>
      </c>
      <c r="R97" s="138">
        <f>RES_hhdet_numvin!R86</f>
        <v>497</v>
      </c>
      <c r="S97" s="138">
        <f>RES_hhdet_numvin!S86</f>
        <v>401</v>
      </c>
      <c r="T97" s="138">
        <f>RES_hhdet_numvin!T86</f>
        <v>329</v>
      </c>
      <c r="U97" s="138">
        <f>RES_hhdet_numvin!U86</f>
        <v>158</v>
      </c>
      <c r="V97" s="138">
        <f>RES_hhdet_numvin!V86</f>
        <v>119</v>
      </c>
      <c r="W97" s="138">
        <f>RES_hhdet_numvin!W86</f>
        <v>76</v>
      </c>
      <c r="DA97" s="63" t="s">
        <v>1524</v>
      </c>
    </row>
    <row r="98" spans="1:105" ht="12" customHeight="1" x14ac:dyDescent="0.25">
      <c r="A98" s="96" t="s">
        <v>55</v>
      </c>
      <c r="B98" s="149">
        <f>RES_hhdet_numvin!B87</f>
        <v>0</v>
      </c>
      <c r="C98" s="149">
        <f>RES_hhdet_numvin!C87</f>
        <v>0</v>
      </c>
      <c r="D98" s="149">
        <f>RES_hhdet_numvin!D87</f>
        <v>0</v>
      </c>
      <c r="E98" s="149">
        <f>RES_hhdet_numvin!E87</f>
        <v>0</v>
      </c>
      <c r="F98" s="149">
        <f>RES_hhdet_numvin!F87</f>
        <v>0</v>
      </c>
      <c r="G98" s="149">
        <f>RES_hhdet_numvin!G87</f>
        <v>0</v>
      </c>
      <c r="H98" s="149">
        <f>RES_hhdet_numvin!H87</f>
        <v>0</v>
      </c>
      <c r="I98" s="149">
        <f>RES_hhdet_numvin!I87</f>
        <v>0</v>
      </c>
      <c r="J98" s="149">
        <f>RES_hhdet_numvin!J87</f>
        <v>0</v>
      </c>
      <c r="K98" s="149">
        <f>RES_hhdet_numvin!K87</f>
        <v>0</v>
      </c>
      <c r="L98" s="149">
        <f>RES_hhdet_numvin!L87</f>
        <v>0</v>
      </c>
      <c r="M98" s="149">
        <f>RES_hhdet_numvin!M87</f>
        <v>0</v>
      </c>
      <c r="N98" s="149">
        <f>RES_hhdet_numvin!N87</f>
        <v>0</v>
      </c>
      <c r="O98" s="149">
        <f>RES_hhdet_numvin!O87</f>
        <v>0</v>
      </c>
      <c r="P98" s="149">
        <f>RES_hhdet_numvin!P87</f>
        <v>0</v>
      </c>
      <c r="Q98" s="149">
        <f>RES_hhdet_numvin!Q87</f>
        <v>0</v>
      </c>
      <c r="R98" s="149">
        <f>RES_hhdet_numvin!R87</f>
        <v>0</v>
      </c>
      <c r="S98" s="149">
        <f>RES_hhdet_numvin!S87</f>
        <v>0</v>
      </c>
      <c r="T98" s="149">
        <f>RES_hhdet_numvin!T87</f>
        <v>0</v>
      </c>
      <c r="U98" s="149">
        <f>RES_hhdet_numvin!U87</f>
        <v>0</v>
      </c>
      <c r="V98" s="149">
        <f>RES_hhdet_numvin!V87</f>
        <v>0</v>
      </c>
      <c r="W98" s="149">
        <f>RES_hhdet_numvin!W87</f>
        <v>0</v>
      </c>
      <c r="DA98" s="151"/>
    </row>
    <row r="99" spans="1:105" ht="12" customHeight="1" x14ac:dyDescent="0.25">
      <c r="A99" s="97" t="s">
        <v>132</v>
      </c>
      <c r="B99" s="138">
        <f>RES_hhdet_numvin!B88</f>
        <v>0</v>
      </c>
      <c r="C99" s="138">
        <f>RES_hhdet_numvin!C88</f>
        <v>0</v>
      </c>
      <c r="D99" s="138">
        <f>RES_hhdet_numvin!D88</f>
        <v>0</v>
      </c>
      <c r="E99" s="138">
        <f>RES_hhdet_numvin!E88</f>
        <v>0</v>
      </c>
      <c r="F99" s="138">
        <f>RES_hhdet_numvin!F88</f>
        <v>0</v>
      </c>
      <c r="G99" s="138">
        <f>RES_hhdet_numvin!G88</f>
        <v>0</v>
      </c>
      <c r="H99" s="138">
        <f>RES_hhdet_numvin!H88</f>
        <v>8</v>
      </c>
      <c r="I99" s="138">
        <f>RES_hhdet_numvin!I88</f>
        <v>50</v>
      </c>
      <c r="J99" s="138">
        <f>RES_hhdet_numvin!J88</f>
        <v>161</v>
      </c>
      <c r="K99" s="138">
        <f>RES_hhdet_numvin!K88</f>
        <v>248</v>
      </c>
      <c r="L99" s="138">
        <f>RES_hhdet_numvin!L88</f>
        <v>214</v>
      </c>
      <c r="M99" s="138">
        <f>RES_hhdet_numvin!M88</f>
        <v>145</v>
      </c>
      <c r="N99" s="138">
        <f>RES_hhdet_numvin!N88</f>
        <v>201</v>
      </c>
      <c r="O99" s="138">
        <f>RES_hhdet_numvin!O88</f>
        <v>322</v>
      </c>
      <c r="P99" s="138">
        <f>RES_hhdet_numvin!P88</f>
        <v>1293</v>
      </c>
      <c r="Q99" s="138">
        <f>RES_hhdet_numvin!Q88</f>
        <v>1037</v>
      </c>
      <c r="R99" s="138">
        <f>RES_hhdet_numvin!R88</f>
        <v>829</v>
      </c>
      <c r="S99" s="138">
        <f>RES_hhdet_numvin!S88</f>
        <v>923</v>
      </c>
      <c r="T99" s="138">
        <f>RES_hhdet_numvin!T88</f>
        <v>1079</v>
      </c>
      <c r="U99" s="138">
        <f>RES_hhdet_numvin!U88</f>
        <v>742</v>
      </c>
      <c r="V99" s="138">
        <f>RES_hhdet_numvin!V88</f>
        <v>1365</v>
      </c>
      <c r="W99" s="138">
        <f>RES_hhdet_numvin!W88</f>
        <v>1145</v>
      </c>
      <c r="DA99" s="63" t="s">
        <v>1525</v>
      </c>
    </row>
    <row r="100" spans="1:105" ht="12" customHeight="1" x14ac:dyDescent="0.25">
      <c r="A100" s="97" t="s">
        <v>131</v>
      </c>
      <c r="B100" s="138">
        <f>RES_hhdet_numvin!B89</f>
        <v>0</v>
      </c>
      <c r="C100" s="138">
        <f>RES_hhdet_numvin!C89</f>
        <v>0</v>
      </c>
      <c r="D100" s="138">
        <f>RES_hhdet_numvin!D89</f>
        <v>0</v>
      </c>
      <c r="E100" s="138">
        <f>RES_hhdet_numvin!E89</f>
        <v>0</v>
      </c>
      <c r="F100" s="138">
        <f>RES_hhdet_numvin!F89</f>
        <v>0</v>
      </c>
      <c r="G100" s="138">
        <f>RES_hhdet_numvin!G89</f>
        <v>0</v>
      </c>
      <c r="H100" s="138">
        <f>RES_hhdet_numvin!H89</f>
        <v>0</v>
      </c>
      <c r="I100" s="138">
        <f>RES_hhdet_numvin!I89</f>
        <v>0</v>
      </c>
      <c r="J100" s="138">
        <f>RES_hhdet_numvin!J89</f>
        <v>0</v>
      </c>
      <c r="K100" s="138">
        <f>RES_hhdet_numvin!K89</f>
        <v>4</v>
      </c>
      <c r="L100" s="138">
        <f>RES_hhdet_numvin!L89</f>
        <v>2</v>
      </c>
      <c r="M100" s="138">
        <f>RES_hhdet_numvin!M89</f>
        <v>2</v>
      </c>
      <c r="N100" s="138">
        <f>RES_hhdet_numvin!N89</f>
        <v>2</v>
      </c>
      <c r="O100" s="138">
        <f>RES_hhdet_numvin!O89</f>
        <v>0</v>
      </c>
      <c r="P100" s="138">
        <f>RES_hhdet_numvin!P89</f>
        <v>4</v>
      </c>
      <c r="Q100" s="138">
        <f>RES_hhdet_numvin!Q89</f>
        <v>36</v>
      </c>
      <c r="R100" s="138">
        <f>RES_hhdet_numvin!R89</f>
        <v>0</v>
      </c>
      <c r="S100" s="138">
        <f>RES_hhdet_numvin!S89</f>
        <v>12</v>
      </c>
      <c r="T100" s="138">
        <f>RES_hhdet_numvin!T89</f>
        <v>22</v>
      </c>
      <c r="U100" s="138">
        <f>RES_hhdet_numvin!U89</f>
        <v>0</v>
      </c>
      <c r="V100" s="138">
        <f>RES_hhdet_numvin!V89</f>
        <v>20</v>
      </c>
      <c r="W100" s="138">
        <f>RES_hhdet_numvin!W89</f>
        <v>7</v>
      </c>
      <c r="DA100" s="63" t="s">
        <v>1526</v>
      </c>
    </row>
    <row r="101" spans="1:105" ht="12" hidden="1" customHeight="1" x14ac:dyDescent="0.25">
      <c r="A101" s="108" t="s">
        <v>207</v>
      </c>
      <c r="B101" s="138">
        <f>RES_hhdet_numvin!B90</f>
        <v>0</v>
      </c>
      <c r="C101" s="138">
        <f>RES_hhdet_numvin!C90</f>
        <v>0</v>
      </c>
      <c r="D101" s="138">
        <f>RES_hhdet_numvin!D90</f>
        <v>0</v>
      </c>
      <c r="E101" s="138">
        <f>RES_hhdet_numvin!E90</f>
        <v>0</v>
      </c>
      <c r="F101" s="138">
        <f>RES_hhdet_numvin!F90</f>
        <v>0</v>
      </c>
      <c r="G101" s="138">
        <f>RES_hhdet_numvin!G90</f>
        <v>0</v>
      </c>
      <c r="H101" s="138">
        <f>RES_hhdet_numvin!H90</f>
        <v>0</v>
      </c>
      <c r="I101" s="138">
        <f>RES_hhdet_numvin!I90</f>
        <v>0</v>
      </c>
      <c r="J101" s="138">
        <f>RES_hhdet_numvin!J90</f>
        <v>0</v>
      </c>
      <c r="K101" s="138">
        <f>RES_hhdet_numvin!K90</f>
        <v>0</v>
      </c>
      <c r="L101" s="138">
        <f>RES_hhdet_numvin!L90</f>
        <v>0</v>
      </c>
      <c r="M101" s="138">
        <f>RES_hhdet_numvin!M90</f>
        <v>0</v>
      </c>
      <c r="N101" s="138">
        <f>RES_hhdet_numvin!N90</f>
        <v>0</v>
      </c>
      <c r="O101" s="138">
        <f>RES_hhdet_numvin!O90</f>
        <v>0</v>
      </c>
      <c r="P101" s="138">
        <f>RES_hhdet_numvin!P90</f>
        <v>0</v>
      </c>
      <c r="Q101" s="138">
        <f>RES_hhdet_numvin!Q90</f>
        <v>0</v>
      </c>
      <c r="R101" s="138">
        <f>RES_hhdet_numvin!R90</f>
        <v>0</v>
      </c>
      <c r="S101" s="138">
        <f>RES_hhdet_numvin!S90</f>
        <v>0</v>
      </c>
      <c r="T101" s="138">
        <f>RES_hhdet_numvin!T90</f>
        <v>0</v>
      </c>
      <c r="U101" s="138">
        <f>RES_hhdet_numvin!U90</f>
        <v>0</v>
      </c>
      <c r="V101" s="138">
        <f>RES_hhdet_numvin!V90</f>
        <v>0</v>
      </c>
      <c r="W101" s="138">
        <f>RES_hhdet_numvin!W90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RES_hhdet_numvin!B91</f>
        <v>0</v>
      </c>
      <c r="C102" s="138">
        <f>RES_hhdet_numvin!C91</f>
        <v>0</v>
      </c>
      <c r="D102" s="138">
        <f>RES_hhdet_numvin!D91</f>
        <v>0</v>
      </c>
      <c r="E102" s="138">
        <f>RES_hhdet_numvin!E91</f>
        <v>0</v>
      </c>
      <c r="F102" s="138">
        <f>RES_hhdet_numvin!F91</f>
        <v>0</v>
      </c>
      <c r="G102" s="138">
        <f>RES_hhdet_numvin!G91</f>
        <v>0</v>
      </c>
      <c r="H102" s="138">
        <f>RES_hhdet_numvin!H91</f>
        <v>0</v>
      </c>
      <c r="I102" s="138">
        <f>RES_hhdet_numvin!I91</f>
        <v>0</v>
      </c>
      <c r="J102" s="138">
        <f>RES_hhdet_numvin!J91</f>
        <v>0</v>
      </c>
      <c r="K102" s="138">
        <f>RES_hhdet_numvin!K91</f>
        <v>0</v>
      </c>
      <c r="L102" s="138">
        <f>RES_hhdet_numvin!L91</f>
        <v>0</v>
      </c>
      <c r="M102" s="138">
        <f>RES_hhdet_numvin!M91</f>
        <v>0</v>
      </c>
      <c r="N102" s="138">
        <f>RES_hhdet_numvin!N91</f>
        <v>0</v>
      </c>
      <c r="O102" s="138">
        <f>RES_hhdet_numvin!O91</f>
        <v>0</v>
      </c>
      <c r="P102" s="138">
        <f>RES_hhdet_numvin!P91</f>
        <v>0</v>
      </c>
      <c r="Q102" s="138">
        <f>RES_hhdet_numvin!Q91</f>
        <v>0</v>
      </c>
      <c r="R102" s="138">
        <f>RES_hhdet_numvin!R91</f>
        <v>0</v>
      </c>
      <c r="S102" s="138">
        <f>RES_hhdet_numvin!S91</f>
        <v>0</v>
      </c>
      <c r="T102" s="138">
        <f>RES_hhdet_numvin!T91</f>
        <v>0</v>
      </c>
      <c r="U102" s="138">
        <f>RES_hhdet_numvin!U91</f>
        <v>0</v>
      </c>
      <c r="V102" s="138">
        <f>RES_hhdet_numvin!V91</f>
        <v>0</v>
      </c>
      <c r="W102" s="138">
        <f>RES_hhdet_numvin!W91</f>
        <v>0</v>
      </c>
      <c r="DA102" s="63"/>
    </row>
    <row r="103" spans="1:105" ht="12" customHeight="1" x14ac:dyDescent="0.25">
      <c r="A103" s="97" t="s">
        <v>124</v>
      </c>
      <c r="B103" s="138">
        <f>RES_hhdet_numvin!B92</f>
        <v>0</v>
      </c>
      <c r="C103" s="138">
        <f>RES_hhdet_numvin!C92</f>
        <v>0</v>
      </c>
      <c r="D103" s="138">
        <f>RES_hhdet_numvin!D92</f>
        <v>0</v>
      </c>
      <c r="E103" s="138">
        <f>RES_hhdet_numvin!E92</f>
        <v>0</v>
      </c>
      <c r="F103" s="138">
        <f>RES_hhdet_numvin!F92</f>
        <v>0</v>
      </c>
      <c r="G103" s="138">
        <f>RES_hhdet_numvin!G92</f>
        <v>0</v>
      </c>
      <c r="H103" s="138">
        <f>RES_hhdet_numvin!H92</f>
        <v>0</v>
      </c>
      <c r="I103" s="138">
        <f>RES_hhdet_numvin!I92</f>
        <v>0</v>
      </c>
      <c r="J103" s="138">
        <f>RES_hhdet_numvin!J92</f>
        <v>0</v>
      </c>
      <c r="K103" s="138">
        <f>RES_hhdet_numvin!K92</f>
        <v>0</v>
      </c>
      <c r="L103" s="138">
        <f>RES_hhdet_numvin!L92</f>
        <v>0</v>
      </c>
      <c r="M103" s="138">
        <f>RES_hhdet_numvin!M92</f>
        <v>0</v>
      </c>
      <c r="N103" s="138">
        <f>RES_hhdet_numvin!N92</f>
        <v>0</v>
      </c>
      <c r="O103" s="138">
        <f>RES_hhdet_numvin!O92</f>
        <v>0</v>
      </c>
      <c r="P103" s="138">
        <f>RES_hhdet_numvin!P92</f>
        <v>0</v>
      </c>
      <c r="Q103" s="138">
        <f>RES_hhdet_numvin!Q92</f>
        <v>0</v>
      </c>
      <c r="R103" s="138">
        <f>RES_hhdet_numvin!R92</f>
        <v>0</v>
      </c>
      <c r="S103" s="138">
        <f>RES_hhdet_numvin!S92</f>
        <v>0</v>
      </c>
      <c r="T103" s="138">
        <f>RES_hhdet_numvin!T92</f>
        <v>0</v>
      </c>
      <c r="U103" s="138">
        <f>RES_hhdet_numvin!U92</f>
        <v>0</v>
      </c>
      <c r="V103" s="138">
        <f>RES_hhdet_numvin!V92</f>
        <v>0</v>
      </c>
      <c r="W103" s="138">
        <f>RES_hhdet_numvin!W92</f>
        <v>0</v>
      </c>
      <c r="DA103" s="63" t="s">
        <v>1527</v>
      </c>
    </row>
    <row r="104" spans="1:105" ht="12" customHeight="1" x14ac:dyDescent="0.25">
      <c r="A104" s="97" t="s">
        <v>123</v>
      </c>
      <c r="B104" s="138">
        <f>RES_hhdet_numvin!B93</f>
        <v>0</v>
      </c>
      <c r="C104" s="138">
        <f>RES_hhdet_numvin!C93</f>
        <v>0</v>
      </c>
      <c r="D104" s="138">
        <f>RES_hhdet_numvin!D93</f>
        <v>0</v>
      </c>
      <c r="E104" s="138">
        <f>RES_hhdet_numvin!E93</f>
        <v>0</v>
      </c>
      <c r="F104" s="138">
        <f>RES_hhdet_numvin!F93</f>
        <v>0</v>
      </c>
      <c r="G104" s="138">
        <f>RES_hhdet_numvin!G93</f>
        <v>0</v>
      </c>
      <c r="H104" s="138">
        <f>RES_hhdet_numvin!H93</f>
        <v>0</v>
      </c>
      <c r="I104" s="138">
        <f>RES_hhdet_numvin!I93</f>
        <v>0</v>
      </c>
      <c r="J104" s="138">
        <f>RES_hhdet_numvin!J93</f>
        <v>0</v>
      </c>
      <c r="K104" s="138">
        <f>RES_hhdet_numvin!K93</f>
        <v>0</v>
      </c>
      <c r="L104" s="138">
        <f>RES_hhdet_numvin!L93</f>
        <v>0</v>
      </c>
      <c r="M104" s="138">
        <f>RES_hhdet_numvin!M93</f>
        <v>0</v>
      </c>
      <c r="N104" s="138">
        <f>RES_hhdet_numvin!N93</f>
        <v>0</v>
      </c>
      <c r="O104" s="138">
        <f>RES_hhdet_numvin!O93</f>
        <v>0</v>
      </c>
      <c r="P104" s="138">
        <f>RES_hhdet_numvin!P93</f>
        <v>0</v>
      </c>
      <c r="Q104" s="138">
        <f>RES_hhdet_numvin!Q93</f>
        <v>0</v>
      </c>
      <c r="R104" s="138">
        <f>RES_hhdet_numvin!R93</f>
        <v>0</v>
      </c>
      <c r="S104" s="138">
        <f>RES_hhdet_numvin!S93</f>
        <v>0</v>
      </c>
      <c r="T104" s="138">
        <f>RES_hhdet_numvin!T93</f>
        <v>0</v>
      </c>
      <c r="U104" s="138">
        <f>RES_hhdet_numvin!U93</f>
        <v>0</v>
      </c>
      <c r="V104" s="138">
        <f>RES_hhdet_numvin!V93</f>
        <v>0</v>
      </c>
      <c r="W104" s="138">
        <f>RES_hhdet_numvin!W93</f>
        <v>0</v>
      </c>
      <c r="DA104" s="63" t="s">
        <v>1528</v>
      </c>
    </row>
    <row r="105" spans="1:105" ht="12" hidden="1" customHeight="1" x14ac:dyDescent="0.25">
      <c r="A105" s="108" t="s">
        <v>50</v>
      </c>
      <c r="B105" s="138">
        <f>RES_hhdet_numvin!B94</f>
        <v>0</v>
      </c>
      <c r="C105" s="138">
        <f>RES_hhdet_numvin!C94</f>
        <v>0</v>
      </c>
      <c r="D105" s="138">
        <f>RES_hhdet_numvin!D94</f>
        <v>0</v>
      </c>
      <c r="E105" s="138">
        <f>RES_hhdet_numvin!E94</f>
        <v>0</v>
      </c>
      <c r="F105" s="138">
        <f>RES_hhdet_numvin!F94</f>
        <v>0</v>
      </c>
      <c r="G105" s="138">
        <f>RES_hhdet_numvin!G94</f>
        <v>0</v>
      </c>
      <c r="H105" s="138">
        <f>RES_hhdet_numvin!H94</f>
        <v>0</v>
      </c>
      <c r="I105" s="138">
        <f>RES_hhdet_numvin!I94</f>
        <v>0</v>
      </c>
      <c r="J105" s="138">
        <f>RES_hhdet_numvin!J94</f>
        <v>0</v>
      </c>
      <c r="K105" s="138">
        <f>RES_hhdet_numvin!K94</f>
        <v>0</v>
      </c>
      <c r="L105" s="138">
        <f>RES_hhdet_numvin!L94</f>
        <v>0</v>
      </c>
      <c r="M105" s="138">
        <f>RES_hhdet_numvin!M94</f>
        <v>0</v>
      </c>
      <c r="N105" s="138">
        <f>RES_hhdet_numvin!N94</f>
        <v>0</v>
      </c>
      <c r="O105" s="138">
        <f>RES_hhdet_numvin!O94</f>
        <v>0</v>
      </c>
      <c r="P105" s="138">
        <f>RES_hhdet_numvin!P94</f>
        <v>0</v>
      </c>
      <c r="Q105" s="138">
        <f>RES_hhdet_numvin!Q94</f>
        <v>0</v>
      </c>
      <c r="R105" s="138">
        <f>RES_hhdet_numvin!R94</f>
        <v>0</v>
      </c>
      <c r="S105" s="138">
        <f>RES_hhdet_numvin!S94</f>
        <v>0</v>
      </c>
      <c r="T105" s="138">
        <f>RES_hhdet_numvin!T94</f>
        <v>0</v>
      </c>
      <c r="U105" s="138">
        <f>RES_hhdet_numvin!U94</f>
        <v>0</v>
      </c>
      <c r="V105" s="138">
        <f>RES_hhdet_numvin!V94</f>
        <v>0</v>
      </c>
      <c r="W105" s="138">
        <f>RES_hhdet_numvin!W94</f>
        <v>0</v>
      </c>
      <c r="DA105" s="63"/>
    </row>
    <row r="106" spans="1:105" ht="12" hidden="1" customHeight="1" x14ac:dyDescent="0.25">
      <c r="A106" s="108" t="s">
        <v>52</v>
      </c>
      <c r="B106" s="138">
        <f>RES_hhdet_numvin!B95</f>
        <v>0</v>
      </c>
      <c r="C106" s="138">
        <f>RES_hhdet_numvin!C95</f>
        <v>0</v>
      </c>
      <c r="D106" s="138">
        <f>RES_hhdet_numvin!D95</f>
        <v>0</v>
      </c>
      <c r="E106" s="138">
        <f>RES_hhdet_numvin!E95</f>
        <v>0</v>
      </c>
      <c r="F106" s="138">
        <f>RES_hhdet_numvin!F95</f>
        <v>0</v>
      </c>
      <c r="G106" s="138">
        <f>RES_hhdet_numvin!G95</f>
        <v>0</v>
      </c>
      <c r="H106" s="138">
        <f>RES_hhdet_numvin!H95</f>
        <v>0</v>
      </c>
      <c r="I106" s="138">
        <f>RES_hhdet_numvin!I95</f>
        <v>0</v>
      </c>
      <c r="J106" s="138">
        <f>RES_hhdet_numvin!J95</f>
        <v>0</v>
      </c>
      <c r="K106" s="138">
        <f>RES_hhdet_numvin!K95</f>
        <v>0</v>
      </c>
      <c r="L106" s="138">
        <f>RES_hhdet_numvin!L95</f>
        <v>0</v>
      </c>
      <c r="M106" s="138">
        <f>RES_hhdet_numvin!M95</f>
        <v>0</v>
      </c>
      <c r="N106" s="138">
        <f>RES_hhdet_numvin!N95</f>
        <v>0</v>
      </c>
      <c r="O106" s="138">
        <f>RES_hhdet_numvin!O95</f>
        <v>0</v>
      </c>
      <c r="P106" s="138">
        <f>RES_hhdet_numvin!P95</f>
        <v>0</v>
      </c>
      <c r="Q106" s="138">
        <f>RES_hhdet_numvin!Q95</f>
        <v>0</v>
      </c>
      <c r="R106" s="138">
        <f>RES_hhdet_numvin!R95</f>
        <v>0</v>
      </c>
      <c r="S106" s="138">
        <f>RES_hhdet_numvin!S95</f>
        <v>0</v>
      </c>
      <c r="T106" s="138">
        <f>RES_hhdet_numvin!T95</f>
        <v>0</v>
      </c>
      <c r="U106" s="138">
        <f>RES_hhdet_numvin!U95</f>
        <v>0</v>
      </c>
      <c r="V106" s="138">
        <f>RES_hhdet_numvin!V95</f>
        <v>0</v>
      </c>
      <c r="W106" s="138">
        <f>RES_hhdet_numvin!W95</f>
        <v>0</v>
      </c>
      <c r="DA106" s="63"/>
    </row>
    <row r="107" spans="1:105" ht="12" customHeight="1" x14ac:dyDescent="0.25">
      <c r="A107" s="97" t="s">
        <v>122</v>
      </c>
      <c r="B107" s="138">
        <f>RES_hhdet_numvin!B96</f>
        <v>0</v>
      </c>
      <c r="C107" s="138">
        <f>RES_hhdet_numvin!C96</f>
        <v>0</v>
      </c>
      <c r="D107" s="138">
        <f>RES_hhdet_numvin!D96</f>
        <v>0</v>
      </c>
      <c r="E107" s="138">
        <f>RES_hhdet_numvin!E96</f>
        <v>0</v>
      </c>
      <c r="F107" s="138">
        <f>RES_hhdet_numvin!F96</f>
        <v>0</v>
      </c>
      <c r="G107" s="138">
        <f>RES_hhdet_numvin!G96</f>
        <v>0</v>
      </c>
      <c r="H107" s="138">
        <f>RES_hhdet_numvin!H96</f>
        <v>0</v>
      </c>
      <c r="I107" s="138">
        <f>RES_hhdet_numvin!I96</f>
        <v>0</v>
      </c>
      <c r="J107" s="138">
        <f>RES_hhdet_numvin!J96</f>
        <v>0</v>
      </c>
      <c r="K107" s="138">
        <f>RES_hhdet_numvin!K96</f>
        <v>0</v>
      </c>
      <c r="L107" s="138">
        <f>RES_hhdet_numvin!L96</f>
        <v>0</v>
      </c>
      <c r="M107" s="138">
        <f>RES_hhdet_numvin!M96</f>
        <v>0</v>
      </c>
      <c r="N107" s="138">
        <f>RES_hhdet_numvin!N96</f>
        <v>0</v>
      </c>
      <c r="O107" s="138">
        <f>RES_hhdet_numvin!O96</f>
        <v>0</v>
      </c>
      <c r="P107" s="138">
        <f>RES_hhdet_numvin!P96</f>
        <v>0</v>
      </c>
      <c r="Q107" s="138">
        <f>RES_hhdet_numvin!Q96</f>
        <v>0</v>
      </c>
      <c r="R107" s="138">
        <f>RES_hhdet_numvin!R96</f>
        <v>0</v>
      </c>
      <c r="S107" s="138">
        <f>RES_hhdet_numvin!S96</f>
        <v>0</v>
      </c>
      <c r="T107" s="138">
        <f>RES_hhdet_numvin!T96</f>
        <v>1</v>
      </c>
      <c r="U107" s="138">
        <f>RES_hhdet_numvin!U96</f>
        <v>0</v>
      </c>
      <c r="V107" s="138">
        <f>RES_hhdet_numvin!V96</f>
        <v>0</v>
      </c>
      <c r="W107" s="138">
        <f>RES_hhdet_numvin!W96</f>
        <v>0</v>
      </c>
      <c r="DA107" s="63" t="s">
        <v>1529</v>
      </c>
    </row>
    <row r="108" spans="1:105" ht="12" customHeight="1" x14ac:dyDescent="0.25">
      <c r="A108" s="97" t="s">
        <v>121</v>
      </c>
      <c r="B108" s="138">
        <f>RES_hhdet_numvin!B97</f>
        <v>0</v>
      </c>
      <c r="C108" s="138">
        <f>RES_hhdet_numvin!C97</f>
        <v>0</v>
      </c>
      <c r="D108" s="138">
        <f>RES_hhdet_numvin!D97</f>
        <v>0</v>
      </c>
      <c r="E108" s="138">
        <f>RES_hhdet_numvin!E97</f>
        <v>0</v>
      </c>
      <c r="F108" s="138">
        <f>RES_hhdet_numvin!F97</f>
        <v>0</v>
      </c>
      <c r="G108" s="138">
        <f>RES_hhdet_numvin!G97</f>
        <v>0</v>
      </c>
      <c r="H108" s="138">
        <f>RES_hhdet_numvin!H97</f>
        <v>0</v>
      </c>
      <c r="I108" s="138">
        <f>RES_hhdet_numvin!I97</f>
        <v>0</v>
      </c>
      <c r="J108" s="138">
        <f>RES_hhdet_numvin!J97</f>
        <v>0</v>
      </c>
      <c r="K108" s="138">
        <f>RES_hhdet_numvin!K97</f>
        <v>0</v>
      </c>
      <c r="L108" s="138">
        <f>RES_hhdet_numvin!L97</f>
        <v>0</v>
      </c>
      <c r="M108" s="138">
        <f>RES_hhdet_numvin!M97</f>
        <v>0</v>
      </c>
      <c r="N108" s="138">
        <f>RES_hhdet_numvin!N97</f>
        <v>0</v>
      </c>
      <c r="O108" s="138">
        <f>RES_hhdet_numvin!O97</f>
        <v>0</v>
      </c>
      <c r="P108" s="138">
        <f>RES_hhdet_numvin!P97</f>
        <v>0</v>
      </c>
      <c r="Q108" s="138">
        <f>RES_hhdet_numvin!Q97</f>
        <v>0</v>
      </c>
      <c r="R108" s="138">
        <f>RES_hhdet_numvin!R97</f>
        <v>637</v>
      </c>
      <c r="S108" s="138">
        <f>RES_hhdet_numvin!S97</f>
        <v>0</v>
      </c>
      <c r="T108" s="138">
        <f>RES_hhdet_numvin!T97</f>
        <v>92</v>
      </c>
      <c r="U108" s="138">
        <f>RES_hhdet_numvin!U97</f>
        <v>0</v>
      </c>
      <c r="V108" s="138">
        <f>RES_hhdet_numvin!V97</f>
        <v>2</v>
      </c>
      <c r="W108" s="138">
        <f>RES_hhdet_numvin!W97</f>
        <v>0</v>
      </c>
      <c r="DA108" s="63" t="s">
        <v>1530</v>
      </c>
    </row>
    <row r="109" spans="1:105" ht="12" hidden="1" customHeight="1" x14ac:dyDescent="0.25">
      <c r="A109" s="108" t="s">
        <v>53</v>
      </c>
      <c r="B109" s="138">
        <f>RES_hhdet_numvin!B98</f>
        <v>0</v>
      </c>
      <c r="C109" s="138">
        <f>RES_hhdet_numvin!C98</f>
        <v>0</v>
      </c>
      <c r="D109" s="138">
        <f>RES_hhdet_numvin!D98</f>
        <v>0</v>
      </c>
      <c r="E109" s="138">
        <f>RES_hhdet_numvin!E98</f>
        <v>0</v>
      </c>
      <c r="F109" s="138">
        <f>RES_hhdet_numvin!F98</f>
        <v>0</v>
      </c>
      <c r="G109" s="138">
        <f>RES_hhdet_numvin!G98</f>
        <v>0</v>
      </c>
      <c r="H109" s="138">
        <f>RES_hhdet_numvin!H98</f>
        <v>0</v>
      </c>
      <c r="I109" s="138">
        <f>RES_hhdet_numvin!I98</f>
        <v>0</v>
      </c>
      <c r="J109" s="138">
        <f>RES_hhdet_numvin!J98</f>
        <v>0</v>
      </c>
      <c r="K109" s="138">
        <f>RES_hhdet_numvin!K98</f>
        <v>0</v>
      </c>
      <c r="L109" s="138">
        <f>RES_hhdet_numvin!L98</f>
        <v>0</v>
      </c>
      <c r="M109" s="138">
        <f>RES_hhdet_numvin!M98</f>
        <v>0</v>
      </c>
      <c r="N109" s="138">
        <f>RES_hhdet_numvin!N98</f>
        <v>0</v>
      </c>
      <c r="O109" s="138">
        <f>RES_hhdet_numvin!O98</f>
        <v>0</v>
      </c>
      <c r="P109" s="138">
        <f>RES_hhdet_numvin!P98</f>
        <v>0</v>
      </c>
      <c r="Q109" s="138">
        <f>RES_hhdet_numvin!Q98</f>
        <v>0</v>
      </c>
      <c r="R109" s="138">
        <f>RES_hhdet_numvin!R98</f>
        <v>0</v>
      </c>
      <c r="S109" s="138">
        <f>RES_hhdet_numvin!S98</f>
        <v>0</v>
      </c>
      <c r="T109" s="138">
        <f>RES_hhdet_numvin!T98</f>
        <v>0</v>
      </c>
      <c r="U109" s="138">
        <f>RES_hhdet_numvin!U98</f>
        <v>0</v>
      </c>
      <c r="V109" s="138">
        <f>RES_hhdet_numvin!V98</f>
        <v>0</v>
      </c>
      <c r="W109" s="138">
        <f>RES_hhdet_numvin!W98</f>
        <v>0</v>
      </c>
      <c r="DA109" s="63"/>
    </row>
    <row r="110" spans="1:105" ht="12" hidden="1" customHeight="1" x14ac:dyDescent="0.25">
      <c r="A110" s="103" t="s">
        <v>52</v>
      </c>
      <c r="B110" s="148">
        <f>RES_hhdet_numvin!B99</f>
        <v>0</v>
      </c>
      <c r="C110" s="148">
        <f>RES_hhdet_numvin!C99</f>
        <v>0</v>
      </c>
      <c r="D110" s="148">
        <f>RES_hhdet_numvin!D99</f>
        <v>0</v>
      </c>
      <c r="E110" s="148">
        <f>RES_hhdet_numvin!E99</f>
        <v>0</v>
      </c>
      <c r="F110" s="148">
        <f>RES_hhdet_numvin!F99</f>
        <v>0</v>
      </c>
      <c r="G110" s="148">
        <f>RES_hhdet_numvin!G99</f>
        <v>0</v>
      </c>
      <c r="H110" s="148">
        <f>RES_hhdet_numvin!H99</f>
        <v>0</v>
      </c>
      <c r="I110" s="148">
        <f>RES_hhdet_numvin!I99</f>
        <v>0</v>
      </c>
      <c r="J110" s="148">
        <f>RES_hhdet_numvin!J99</f>
        <v>0</v>
      </c>
      <c r="K110" s="148">
        <f>RES_hhdet_numvin!K99</f>
        <v>0</v>
      </c>
      <c r="L110" s="148">
        <f>RES_hhdet_numvin!L99</f>
        <v>0</v>
      </c>
      <c r="M110" s="148">
        <f>RES_hhdet_numvin!M99</f>
        <v>0</v>
      </c>
      <c r="N110" s="148">
        <f>RES_hhdet_numvin!N99</f>
        <v>0</v>
      </c>
      <c r="O110" s="148">
        <f>RES_hhdet_numvin!O99</f>
        <v>0</v>
      </c>
      <c r="P110" s="148">
        <f>RES_hhdet_numvin!P99</f>
        <v>0</v>
      </c>
      <c r="Q110" s="148">
        <f>RES_hhdet_numvin!Q99</f>
        <v>0</v>
      </c>
      <c r="R110" s="148">
        <f>RES_hhdet_numvin!R99</f>
        <v>0</v>
      </c>
      <c r="S110" s="148">
        <f>RES_hhdet_numvin!S99</f>
        <v>0</v>
      </c>
      <c r="T110" s="148">
        <f>RES_hhdet_numvin!T99</f>
        <v>0</v>
      </c>
      <c r="U110" s="148">
        <f>RES_hhdet_numvin!U99</f>
        <v>0</v>
      </c>
      <c r="V110" s="148">
        <f>RES_hhdet_numvin!V99</f>
        <v>0</v>
      </c>
      <c r="W110" s="148">
        <f>RES_hhdet_numvin!W99</f>
        <v>0</v>
      </c>
      <c r="DA110" s="132"/>
    </row>
    <row r="111" spans="1:105" ht="12" customHeight="1" x14ac:dyDescent="0.25">
      <c r="A111" s="125" t="s">
        <v>54</v>
      </c>
      <c r="B111" s="150">
        <f>RES_hhdet_numvin!B100</f>
        <v>0</v>
      </c>
      <c r="C111" s="150">
        <f>RES_hhdet_numvin!C100</f>
        <v>0</v>
      </c>
      <c r="D111" s="150">
        <f>RES_hhdet_numvin!D100</f>
        <v>0</v>
      </c>
      <c r="E111" s="150">
        <f>RES_hhdet_numvin!E100</f>
        <v>0</v>
      </c>
      <c r="F111" s="150">
        <f>RES_hhdet_numvin!F100</f>
        <v>0</v>
      </c>
      <c r="G111" s="150">
        <f>RES_hhdet_numvin!G100</f>
        <v>0</v>
      </c>
      <c r="H111" s="150">
        <f>RES_hhdet_numvin!H100</f>
        <v>0</v>
      </c>
      <c r="I111" s="150">
        <f>RES_hhdet_numvin!I100</f>
        <v>0</v>
      </c>
      <c r="J111" s="150">
        <f>RES_hhdet_numvin!J100</f>
        <v>0</v>
      </c>
      <c r="K111" s="150">
        <f>RES_hhdet_numvin!K100</f>
        <v>0</v>
      </c>
      <c r="L111" s="150">
        <f>RES_hhdet_numvin!L100</f>
        <v>0</v>
      </c>
      <c r="M111" s="150">
        <f>RES_hhdet_numvin!M100</f>
        <v>0</v>
      </c>
      <c r="N111" s="150">
        <f>RES_hhdet_numvin!N100</f>
        <v>0</v>
      </c>
      <c r="O111" s="150">
        <f>RES_hhdet_numvin!O100</f>
        <v>0</v>
      </c>
      <c r="P111" s="150">
        <f>RES_hhdet_numvin!P100</f>
        <v>0</v>
      </c>
      <c r="Q111" s="150">
        <f>RES_hhdet_numvin!Q100</f>
        <v>0</v>
      </c>
      <c r="R111" s="150">
        <f>RES_hhdet_numvin!R100</f>
        <v>0</v>
      </c>
      <c r="S111" s="150">
        <f>RES_hhdet_numvin!S100</f>
        <v>0</v>
      </c>
      <c r="T111" s="150">
        <f>RES_hhdet_numvin!T100</f>
        <v>0</v>
      </c>
      <c r="U111" s="150">
        <f>RES_hhdet_numvin!U100</f>
        <v>0</v>
      </c>
      <c r="V111" s="150">
        <f>RES_hhdet_numvin!V100</f>
        <v>0</v>
      </c>
      <c r="W111" s="150">
        <f>RES_hhdet_numvin!W100</f>
        <v>0</v>
      </c>
      <c r="DA111" s="134"/>
    </row>
    <row r="112" spans="1:105" ht="12" customHeight="1" x14ac:dyDescent="0.25">
      <c r="A112" s="97" t="s">
        <v>207</v>
      </c>
      <c r="B112" s="138">
        <f>RES_hhdet_numvin!B101</f>
        <v>0</v>
      </c>
      <c r="C112" s="138">
        <f>RES_hhdet_numvin!C101</f>
        <v>0</v>
      </c>
      <c r="D112" s="138">
        <f>RES_hhdet_numvin!D101</f>
        <v>0</v>
      </c>
      <c r="E112" s="138">
        <f>RES_hhdet_numvin!E101</f>
        <v>0</v>
      </c>
      <c r="F112" s="138">
        <f>RES_hhdet_numvin!F101</f>
        <v>0</v>
      </c>
      <c r="G112" s="138">
        <f>RES_hhdet_numvin!G101</f>
        <v>0</v>
      </c>
      <c r="H112" s="138">
        <f>RES_hhdet_numvin!H101</f>
        <v>0</v>
      </c>
      <c r="I112" s="138">
        <f>RES_hhdet_numvin!I101</f>
        <v>0</v>
      </c>
      <c r="J112" s="138">
        <f>RES_hhdet_numvin!J101</f>
        <v>0</v>
      </c>
      <c r="K112" s="138">
        <f>RES_hhdet_numvin!K101</f>
        <v>0</v>
      </c>
      <c r="L112" s="138">
        <f>RES_hhdet_numvin!L101</f>
        <v>0</v>
      </c>
      <c r="M112" s="138">
        <f>RES_hhdet_numvin!M101</f>
        <v>0</v>
      </c>
      <c r="N112" s="138">
        <f>RES_hhdet_numvin!N101</f>
        <v>0</v>
      </c>
      <c r="O112" s="138">
        <f>RES_hhdet_numvin!O101</f>
        <v>0</v>
      </c>
      <c r="P112" s="138">
        <f>RES_hhdet_numvin!P101</f>
        <v>0</v>
      </c>
      <c r="Q112" s="138">
        <f>RES_hhdet_numvin!Q101</f>
        <v>0</v>
      </c>
      <c r="R112" s="138">
        <f>RES_hhdet_numvin!R101</f>
        <v>0</v>
      </c>
      <c r="S112" s="138">
        <f>RES_hhdet_numvin!S101</f>
        <v>0</v>
      </c>
      <c r="T112" s="138">
        <f>RES_hhdet_numvin!T101</f>
        <v>0</v>
      </c>
      <c r="U112" s="138">
        <f>RES_hhdet_numvin!U101</f>
        <v>0</v>
      </c>
      <c r="V112" s="138">
        <f>RES_hhdet_numvin!V101</f>
        <v>0</v>
      </c>
      <c r="W112" s="138">
        <f>RES_hhdet_numvin!W101</f>
        <v>0</v>
      </c>
      <c r="DA112" s="63" t="s">
        <v>1531</v>
      </c>
    </row>
    <row r="113" spans="1:105" ht="12" customHeight="1" x14ac:dyDescent="0.25">
      <c r="A113" s="97" t="s">
        <v>50</v>
      </c>
      <c r="B113" s="138">
        <f>RES_hhdet_numvin!B102</f>
        <v>0</v>
      </c>
      <c r="C113" s="138">
        <f>RES_hhdet_numvin!C102</f>
        <v>0</v>
      </c>
      <c r="D113" s="138">
        <f>RES_hhdet_numvin!D102</f>
        <v>0</v>
      </c>
      <c r="E113" s="138">
        <f>RES_hhdet_numvin!E102</f>
        <v>0</v>
      </c>
      <c r="F113" s="138">
        <f>RES_hhdet_numvin!F102</f>
        <v>0</v>
      </c>
      <c r="G113" s="138">
        <f>RES_hhdet_numvin!G102</f>
        <v>0</v>
      </c>
      <c r="H113" s="138">
        <f>RES_hhdet_numvin!H102</f>
        <v>0</v>
      </c>
      <c r="I113" s="138">
        <f>RES_hhdet_numvin!I102</f>
        <v>0</v>
      </c>
      <c r="J113" s="138">
        <f>RES_hhdet_numvin!J102</f>
        <v>0</v>
      </c>
      <c r="K113" s="138">
        <f>RES_hhdet_numvin!K102</f>
        <v>0</v>
      </c>
      <c r="L113" s="138">
        <f>RES_hhdet_numvin!L102</f>
        <v>0</v>
      </c>
      <c r="M113" s="138">
        <f>RES_hhdet_numvin!M102</f>
        <v>0</v>
      </c>
      <c r="N113" s="138">
        <f>RES_hhdet_numvin!N102</f>
        <v>0</v>
      </c>
      <c r="O113" s="138">
        <f>RES_hhdet_numvin!O102</f>
        <v>0</v>
      </c>
      <c r="P113" s="138">
        <f>RES_hhdet_numvin!P102</f>
        <v>73</v>
      </c>
      <c r="Q113" s="138">
        <f>RES_hhdet_numvin!Q102</f>
        <v>20</v>
      </c>
      <c r="R113" s="138">
        <f>RES_hhdet_numvin!R102</f>
        <v>117</v>
      </c>
      <c r="S113" s="138">
        <f>RES_hhdet_numvin!S102</f>
        <v>105</v>
      </c>
      <c r="T113" s="138">
        <f>RES_hhdet_numvin!T102</f>
        <v>115</v>
      </c>
      <c r="U113" s="138">
        <f>RES_hhdet_numvin!U102</f>
        <v>67</v>
      </c>
      <c r="V113" s="138">
        <f>RES_hhdet_numvin!V102</f>
        <v>88</v>
      </c>
      <c r="W113" s="138">
        <f>RES_hhdet_numvin!W102</f>
        <v>3</v>
      </c>
      <c r="DA113" s="63" t="s">
        <v>1532</v>
      </c>
    </row>
    <row r="114" spans="1:105" ht="12" customHeight="1" x14ac:dyDescent="0.25">
      <c r="A114" s="109" t="s">
        <v>120</v>
      </c>
      <c r="B114" s="39">
        <f>RES_hhdet_numvin!B103</f>
        <v>0</v>
      </c>
      <c r="C114" s="39">
        <f>RES_hhdet_numvin!C103</f>
        <v>0</v>
      </c>
      <c r="D114" s="39">
        <f>RES_hhdet_numvin!D103</f>
        <v>0</v>
      </c>
      <c r="E114" s="39">
        <f>RES_hhdet_numvin!E103</f>
        <v>0</v>
      </c>
      <c r="F114" s="39">
        <f>RES_hhdet_numvin!F103</f>
        <v>0</v>
      </c>
      <c r="G114" s="39">
        <f>RES_hhdet_numvin!G103</f>
        <v>0</v>
      </c>
      <c r="H114" s="39">
        <f>RES_hhdet_numvin!H103</f>
        <v>0</v>
      </c>
      <c r="I114" s="39">
        <f>RES_hhdet_numvin!I103</f>
        <v>0</v>
      </c>
      <c r="J114" s="39">
        <f>RES_hhdet_numvin!J103</f>
        <v>0</v>
      </c>
      <c r="K114" s="39">
        <f>RES_hhdet_numvin!K103</f>
        <v>0</v>
      </c>
      <c r="L114" s="39">
        <f>RES_hhdet_numvin!L103</f>
        <v>0</v>
      </c>
      <c r="M114" s="39">
        <f>RES_hhdet_numvin!M103</f>
        <v>0</v>
      </c>
      <c r="N114" s="39">
        <f>RES_hhdet_numvin!N103</f>
        <v>0</v>
      </c>
      <c r="O114" s="39">
        <f>RES_hhdet_numvin!O103</f>
        <v>0</v>
      </c>
      <c r="P114" s="39">
        <f>RES_hhdet_numvin!P103</f>
        <v>809</v>
      </c>
      <c r="Q114" s="39">
        <f>RES_hhdet_numvin!Q103</f>
        <v>1064</v>
      </c>
      <c r="R114" s="39">
        <f>RES_hhdet_numvin!R103</f>
        <v>1620</v>
      </c>
      <c r="S114" s="39">
        <f>RES_hhdet_numvin!S103</f>
        <v>1061</v>
      </c>
      <c r="T114" s="39">
        <f>RES_hhdet_numvin!T103</f>
        <v>1412</v>
      </c>
      <c r="U114" s="39">
        <f>RES_hhdet_numvin!U103</f>
        <v>771</v>
      </c>
      <c r="V114" s="39">
        <f>RES_hhdet_numvin!V103</f>
        <v>1028</v>
      </c>
      <c r="W114" s="39">
        <f>RES_hhdet_numvin!W103</f>
        <v>2252</v>
      </c>
      <c r="DA114" s="60" t="s">
        <v>1533</v>
      </c>
    </row>
    <row r="116" spans="1:105" s="2" customFormat="1" ht="12" customHeight="1" x14ac:dyDescent="0.25">
      <c r="A116" s="135" t="str">
        <f>RES_hh_SLD!$A$108</f>
        <v>Thermal uses of total stock</v>
      </c>
      <c r="B116" s="136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DA116" s="142"/>
    </row>
    <row r="118" spans="1:105" ht="12" customHeight="1" x14ac:dyDescent="0.25">
      <c r="A118" s="116" t="str">
        <f>RES_hh_SLD!$A$110</f>
        <v>Final energy consumption (ktoe)</v>
      </c>
      <c r="B118" s="117">
        <f t="shared" ref="B118:Q118" si="18">B119+B122+B124+B137</f>
        <v>16.29249376946526</v>
      </c>
      <c r="C118" s="117">
        <f t="shared" si="18"/>
        <v>17.454719345597415</v>
      </c>
      <c r="D118" s="117">
        <f t="shared" si="18"/>
        <v>16.110619438799606</v>
      </c>
      <c r="E118" s="117">
        <f t="shared" si="18"/>
        <v>16.369217440483002</v>
      </c>
      <c r="F118" s="117">
        <f t="shared" si="18"/>
        <v>17.421672014412653</v>
      </c>
      <c r="G118" s="117">
        <f t="shared" si="18"/>
        <v>16.723747933525299</v>
      </c>
      <c r="H118" s="117">
        <f t="shared" si="18"/>
        <v>16.779133277287276</v>
      </c>
      <c r="I118" s="117">
        <f t="shared" si="18"/>
        <v>14.98533722842536</v>
      </c>
      <c r="J118" s="117">
        <f t="shared" si="18"/>
        <v>16.432700370103987</v>
      </c>
      <c r="K118" s="117">
        <f t="shared" si="18"/>
        <v>18.200532704578798</v>
      </c>
      <c r="L118" s="117">
        <f t="shared" si="18"/>
        <v>18.794993526452711</v>
      </c>
      <c r="M118" s="117">
        <f t="shared" si="18"/>
        <v>15.127103833976152</v>
      </c>
      <c r="N118" s="117">
        <f t="shared" si="18"/>
        <v>18.778269811083828</v>
      </c>
      <c r="O118" s="117">
        <f t="shared" si="18"/>
        <v>21.098023890109516</v>
      </c>
      <c r="P118" s="117">
        <f t="shared" si="18"/>
        <v>23.655940832349042</v>
      </c>
      <c r="Q118" s="117">
        <f t="shared" si="18"/>
        <v>24.106449622735425</v>
      </c>
      <c r="R118" s="117">
        <f t="shared" ref="R118:V118" si="19">R119+R122+R124+R137</f>
        <v>27.005668565774769</v>
      </c>
      <c r="S118" s="117">
        <f t="shared" si="19"/>
        <v>24.191493593119141</v>
      </c>
      <c r="T118" s="117">
        <f t="shared" si="19"/>
        <v>25.453789216570684</v>
      </c>
      <c r="U118" s="117">
        <f t="shared" si="19"/>
        <v>16.715788608518952</v>
      </c>
      <c r="V118" s="117">
        <f t="shared" si="19"/>
        <v>15.976930038336485</v>
      </c>
      <c r="W118" s="117">
        <f t="shared" ref="W118" si="20">W119+W122+W124+W137</f>
        <v>16.491846947203733</v>
      </c>
      <c r="DA118" s="129" t="s">
        <v>1645</v>
      </c>
    </row>
    <row r="119" spans="1:105" ht="12" customHeight="1" x14ac:dyDescent="0.25">
      <c r="A119" s="121" t="s">
        <v>57</v>
      </c>
      <c r="B119" s="122">
        <f t="shared" ref="B119:Q119" si="21">SUM(B120:B121)</f>
        <v>14.826296478967526</v>
      </c>
      <c r="C119" s="122">
        <f t="shared" si="21"/>
        <v>16.036388349911675</v>
      </c>
      <c r="D119" s="122">
        <f t="shared" si="21"/>
        <v>14.783384914845715</v>
      </c>
      <c r="E119" s="122">
        <f t="shared" si="21"/>
        <v>15.099521937137904</v>
      </c>
      <c r="F119" s="122">
        <f t="shared" si="21"/>
        <v>16.113065743965961</v>
      </c>
      <c r="G119" s="122">
        <f t="shared" si="21"/>
        <v>15.410231767774697</v>
      </c>
      <c r="H119" s="122">
        <f t="shared" si="21"/>
        <v>15.433553762170769</v>
      </c>
      <c r="I119" s="122">
        <f t="shared" si="21"/>
        <v>13.760117561545194</v>
      </c>
      <c r="J119" s="122">
        <f t="shared" si="21"/>
        <v>15.104427098624491</v>
      </c>
      <c r="K119" s="122">
        <f t="shared" si="21"/>
        <v>16.765717792812598</v>
      </c>
      <c r="L119" s="122">
        <f t="shared" si="21"/>
        <v>17.319715230783025</v>
      </c>
      <c r="M119" s="122">
        <f t="shared" si="21"/>
        <v>13.389166503522363</v>
      </c>
      <c r="N119" s="122">
        <f t="shared" si="21"/>
        <v>17.045322124098611</v>
      </c>
      <c r="O119" s="122">
        <f t="shared" si="21"/>
        <v>18.876738947867118</v>
      </c>
      <c r="P119" s="122">
        <f t="shared" si="21"/>
        <v>20.493091704498902</v>
      </c>
      <c r="Q119" s="122">
        <f t="shared" si="21"/>
        <v>21.727707508835898</v>
      </c>
      <c r="R119" s="122">
        <f t="shared" ref="R119:V119" si="22">SUM(R120:R121)</f>
        <v>24.746965739086264</v>
      </c>
      <c r="S119" s="122">
        <f t="shared" si="22"/>
        <v>22.083573893597009</v>
      </c>
      <c r="T119" s="122">
        <f t="shared" si="22"/>
        <v>22.999237099243491</v>
      </c>
      <c r="U119" s="122">
        <f t="shared" si="22"/>
        <v>14.66242714708002</v>
      </c>
      <c r="V119" s="122">
        <f t="shared" si="22"/>
        <v>14.431165833277852</v>
      </c>
      <c r="W119" s="122">
        <f t="shared" ref="W119" si="23">SUM(W120:W121)</f>
        <v>15.0182656063478</v>
      </c>
      <c r="DA119" s="130" t="s">
        <v>1646</v>
      </c>
    </row>
    <row r="120" spans="1:105" ht="12" customHeight="1" x14ac:dyDescent="0.25">
      <c r="A120" s="97" t="s">
        <v>204</v>
      </c>
      <c r="B120" s="98">
        <v>14.757122152068227</v>
      </c>
      <c r="C120" s="98">
        <v>15.96187804283395</v>
      </c>
      <c r="D120" s="98">
        <v>14.714883871360573</v>
      </c>
      <c r="E120" s="98">
        <v>15.031292771718327</v>
      </c>
      <c r="F120" s="98">
        <v>16.037606045604022</v>
      </c>
      <c r="G120" s="98">
        <v>15.337771942427155</v>
      </c>
      <c r="H120" s="98">
        <v>15.361374619351926</v>
      </c>
      <c r="I120" s="98">
        <v>13.693243272677948</v>
      </c>
      <c r="J120" s="98">
        <v>15.028848707012735</v>
      </c>
      <c r="K120" s="98">
        <v>16.680312977884157</v>
      </c>
      <c r="L120" s="98">
        <v>17.230018152288142</v>
      </c>
      <c r="M120" s="98">
        <v>13.317922996082929</v>
      </c>
      <c r="N120" s="98">
        <v>16.953267411865873</v>
      </c>
      <c r="O120" s="98">
        <v>18.77156300754752</v>
      </c>
      <c r="P120" s="98">
        <v>20.377371739753514</v>
      </c>
      <c r="Q120" s="98">
        <v>21.606749785038708</v>
      </c>
      <c r="R120" s="98">
        <v>24.608670106047597</v>
      </c>
      <c r="S120" s="98">
        <v>21.961378618515333</v>
      </c>
      <c r="T120" s="98">
        <v>22.870177701347107</v>
      </c>
      <c r="U120" s="98">
        <v>14.578876468902269</v>
      </c>
      <c r="V120" s="98">
        <v>14.350280112868232</v>
      </c>
      <c r="W120" s="98">
        <v>14.933787140536914</v>
      </c>
      <c r="DA120" s="63" t="s">
        <v>1647</v>
      </c>
    </row>
    <row r="121" spans="1:105" ht="12" customHeight="1" x14ac:dyDescent="0.25">
      <c r="A121" s="97" t="s">
        <v>53</v>
      </c>
      <c r="B121" s="98">
        <v>6.9174326899299213E-2</v>
      </c>
      <c r="C121" s="98">
        <v>7.451030707772606E-2</v>
      </c>
      <c r="D121" s="98">
        <v>6.8501043485141383E-2</v>
      </c>
      <c r="E121" s="98">
        <v>6.8229165419577006E-2</v>
      </c>
      <c r="F121" s="98">
        <v>7.5459698361938096E-2</v>
      </c>
      <c r="G121" s="98">
        <v>7.24598253475425E-2</v>
      </c>
      <c r="H121" s="98">
        <v>7.2179142818843578E-2</v>
      </c>
      <c r="I121" s="98">
        <v>6.6874288867245418E-2</v>
      </c>
      <c r="J121" s="98">
        <v>7.5578391611755669E-2</v>
      </c>
      <c r="K121" s="98">
        <v>8.5404814928442596E-2</v>
      </c>
      <c r="L121" s="98">
        <v>8.9697078494881441E-2</v>
      </c>
      <c r="M121" s="98">
        <v>7.1243507439434306E-2</v>
      </c>
      <c r="N121" s="98">
        <v>9.2054712232736563E-2</v>
      </c>
      <c r="O121" s="98">
        <v>0.10517594031959564</v>
      </c>
      <c r="P121" s="98">
        <v>0.11571996474538625</v>
      </c>
      <c r="Q121" s="98">
        <v>0.12095772379718893</v>
      </c>
      <c r="R121" s="98">
        <v>0.13829563303866715</v>
      </c>
      <c r="S121" s="98">
        <v>0.12219527508167775</v>
      </c>
      <c r="T121" s="98">
        <v>0.12905939789638532</v>
      </c>
      <c r="U121" s="98">
        <v>8.3550678177750373E-2</v>
      </c>
      <c r="V121" s="98">
        <v>8.0885720409619666E-2</v>
      </c>
      <c r="W121" s="98">
        <v>8.4478465810885028E-2</v>
      </c>
      <c r="DA121" s="63" t="s">
        <v>1648</v>
      </c>
    </row>
    <row r="122" spans="1:105" ht="12" customHeight="1" x14ac:dyDescent="0.25">
      <c r="A122" s="121" t="s">
        <v>92</v>
      </c>
      <c r="B122" s="122">
        <f t="shared" ref="B122:W122" si="24">B123</f>
        <v>1.883570141905043E-2</v>
      </c>
      <c r="C122" s="122">
        <f t="shared" si="24"/>
        <v>1.9625976919168509E-2</v>
      </c>
      <c r="D122" s="122">
        <f t="shared" si="24"/>
        <v>2.1694073190180473E-2</v>
      </c>
      <c r="E122" s="122">
        <f t="shared" si="24"/>
        <v>4.6823206150364768E-2</v>
      </c>
      <c r="F122" s="122">
        <f t="shared" si="24"/>
        <v>1.8578798061325948E-2</v>
      </c>
      <c r="G122" s="122">
        <f t="shared" si="24"/>
        <v>2.2362806371541154E-2</v>
      </c>
      <c r="H122" s="122">
        <f t="shared" si="24"/>
        <v>4.0676940511683218E-2</v>
      </c>
      <c r="I122" s="122">
        <f t="shared" si="24"/>
        <v>2.3765769966156897E-2</v>
      </c>
      <c r="J122" s="122">
        <f t="shared" si="24"/>
        <v>2.5254448256825678E-2</v>
      </c>
      <c r="K122" s="122">
        <f t="shared" si="24"/>
        <v>2.9433983579621344E-2</v>
      </c>
      <c r="L122" s="122">
        <f t="shared" si="24"/>
        <v>4.4255894615095721E-2</v>
      </c>
      <c r="M122" s="122">
        <f t="shared" si="24"/>
        <v>5.4033619654125287E-2</v>
      </c>
      <c r="N122" s="122">
        <f t="shared" si="24"/>
        <v>6.1834057892877478E-2</v>
      </c>
      <c r="O122" s="122">
        <f t="shared" si="24"/>
        <v>7.6027382531053664E-2</v>
      </c>
      <c r="P122" s="122">
        <f t="shared" si="24"/>
        <v>9.0704132480815602E-2</v>
      </c>
      <c r="Q122" s="122">
        <f t="shared" si="24"/>
        <v>0.11010910969763736</v>
      </c>
      <c r="R122" s="122">
        <f t="shared" si="24"/>
        <v>0.1163313652533164</v>
      </c>
      <c r="S122" s="122">
        <f t="shared" si="24"/>
        <v>0.10195669321813713</v>
      </c>
      <c r="T122" s="122">
        <f t="shared" si="24"/>
        <v>0.10813747326239179</v>
      </c>
      <c r="U122" s="122">
        <f t="shared" si="24"/>
        <v>0.10238521629093442</v>
      </c>
      <c r="V122" s="122">
        <f t="shared" si="24"/>
        <v>8.607455885293655E-2</v>
      </c>
      <c r="W122" s="122">
        <f t="shared" si="24"/>
        <v>6.7192721585767362E-2</v>
      </c>
      <c r="DA122" s="130" t="s">
        <v>1649</v>
      </c>
    </row>
    <row r="123" spans="1:105" ht="12" customHeight="1" x14ac:dyDescent="0.25">
      <c r="A123" s="97" t="s">
        <v>53</v>
      </c>
      <c r="B123" s="98">
        <v>1.883570141905043E-2</v>
      </c>
      <c r="C123" s="98">
        <v>1.9625976919168509E-2</v>
      </c>
      <c r="D123" s="98">
        <v>2.1694073190180473E-2</v>
      </c>
      <c r="E123" s="98">
        <v>4.6823206150364768E-2</v>
      </c>
      <c r="F123" s="98">
        <v>1.8578798061325948E-2</v>
      </c>
      <c r="G123" s="98">
        <v>2.2362806371541154E-2</v>
      </c>
      <c r="H123" s="98">
        <v>4.0676940511683218E-2</v>
      </c>
      <c r="I123" s="98">
        <v>2.3765769966156897E-2</v>
      </c>
      <c r="J123" s="98">
        <v>2.5254448256825678E-2</v>
      </c>
      <c r="K123" s="98">
        <v>2.9433983579621344E-2</v>
      </c>
      <c r="L123" s="98">
        <v>4.4255894615095721E-2</v>
      </c>
      <c r="M123" s="98">
        <v>5.4033619654125287E-2</v>
      </c>
      <c r="N123" s="98">
        <v>6.1834057892877478E-2</v>
      </c>
      <c r="O123" s="98">
        <v>7.6027382531053664E-2</v>
      </c>
      <c r="P123" s="98">
        <v>9.0704132480815602E-2</v>
      </c>
      <c r="Q123" s="98">
        <v>0.11010910969763736</v>
      </c>
      <c r="R123" s="98">
        <v>0.1163313652533164</v>
      </c>
      <c r="S123" s="98">
        <v>0.10195669321813713</v>
      </c>
      <c r="T123" s="98">
        <v>0.10813747326239179</v>
      </c>
      <c r="U123" s="98">
        <v>0.10238521629093442</v>
      </c>
      <c r="V123" s="98">
        <v>8.607455885293655E-2</v>
      </c>
      <c r="W123" s="98">
        <v>6.7192721585767362E-2</v>
      </c>
      <c r="DA123" s="63" t="s">
        <v>1650</v>
      </c>
    </row>
    <row r="124" spans="1:105" ht="12" customHeight="1" x14ac:dyDescent="0.25">
      <c r="A124" s="121" t="s">
        <v>55</v>
      </c>
      <c r="B124" s="122">
        <v>0.99686016219266904</v>
      </c>
      <c r="C124" s="122">
        <v>0.93701310278987227</v>
      </c>
      <c r="D124" s="122">
        <v>0.9177839315439188</v>
      </c>
      <c r="E124" s="122">
        <v>0.87086938599281116</v>
      </c>
      <c r="F124" s="122">
        <v>0.89806545162590101</v>
      </c>
      <c r="G124" s="122">
        <v>0.87546158832754517</v>
      </c>
      <c r="H124" s="122">
        <v>0.87867599639469329</v>
      </c>
      <c r="I124" s="122">
        <v>0.81453222686875015</v>
      </c>
      <c r="J124" s="122">
        <v>0.86095792218138467</v>
      </c>
      <c r="K124" s="122">
        <v>0.88480181179552231</v>
      </c>
      <c r="L124" s="122">
        <v>0.95750527964643273</v>
      </c>
      <c r="M124" s="122">
        <v>1.0887489190316777</v>
      </c>
      <c r="N124" s="122">
        <v>0.9885097474904041</v>
      </c>
      <c r="O124" s="122">
        <v>1.3491708630011621</v>
      </c>
      <c r="P124" s="122">
        <v>2.1088499616615102</v>
      </c>
      <c r="Q124" s="122">
        <v>1.5683162341187158</v>
      </c>
      <c r="R124" s="122">
        <v>1.3940865500628317</v>
      </c>
      <c r="S124" s="122">
        <v>1.3754968699761465</v>
      </c>
      <c r="T124" s="122">
        <v>1.6296544918991265</v>
      </c>
      <c r="U124" s="122">
        <v>1.2595771916000276</v>
      </c>
      <c r="V124" s="122">
        <v>1.090050447892015</v>
      </c>
      <c r="W124" s="122">
        <v>1.1037927902853604</v>
      </c>
      <c r="DA124" s="130" t="s">
        <v>1651</v>
      </c>
    </row>
    <row r="125" spans="1:105" ht="12" customHeight="1" x14ac:dyDescent="0.25">
      <c r="A125" s="97" t="s">
        <v>132</v>
      </c>
      <c r="B125" s="98">
        <v>0.34408163125077434</v>
      </c>
      <c r="C125" s="98">
        <v>0.34431284280662905</v>
      </c>
      <c r="D125" s="98">
        <v>0.35288560956467119</v>
      </c>
      <c r="E125" s="98">
        <v>0.35616807537025574</v>
      </c>
      <c r="F125" s="98">
        <v>0.36077488119085493</v>
      </c>
      <c r="G125" s="98">
        <v>0.35315349129008283</v>
      </c>
      <c r="H125" s="98">
        <v>0.37617849669936065</v>
      </c>
      <c r="I125" s="98">
        <v>0.35424379498777397</v>
      </c>
      <c r="J125" s="98">
        <v>0.39246408590971971</v>
      </c>
      <c r="K125" s="98">
        <v>0.42816047938727103</v>
      </c>
      <c r="L125" s="98">
        <v>0.49403898185230455</v>
      </c>
      <c r="M125" s="98">
        <v>0.51068813828803705</v>
      </c>
      <c r="N125" s="98">
        <v>0.35770154612802024</v>
      </c>
      <c r="O125" s="98">
        <v>0.29959270501483826</v>
      </c>
      <c r="P125" s="98">
        <v>0.76137644196984899</v>
      </c>
      <c r="Q125" s="98">
        <v>0.81721885540792472</v>
      </c>
      <c r="R125" s="98">
        <v>0.64734764518761012</v>
      </c>
      <c r="S125" s="98">
        <v>0.73242570828801301</v>
      </c>
      <c r="T125" s="98">
        <v>1.0578397373583825</v>
      </c>
      <c r="U125" s="98">
        <v>0.86007165860477108</v>
      </c>
      <c r="V125" s="98">
        <v>0.94465090006270247</v>
      </c>
      <c r="W125" s="98">
        <v>1.0206899697212224</v>
      </c>
      <c r="DA125" s="63" t="s">
        <v>1652</v>
      </c>
    </row>
    <row r="126" spans="1:105" ht="12" customHeight="1" x14ac:dyDescent="0.25">
      <c r="A126" s="97" t="s">
        <v>131</v>
      </c>
      <c r="B126" s="98">
        <v>0</v>
      </c>
      <c r="C126" s="98">
        <v>0</v>
      </c>
      <c r="D126" s="98">
        <v>1.1921489572627031E-4</v>
      </c>
      <c r="E126" s="98">
        <v>1.1795716626210099E-4</v>
      </c>
      <c r="F126" s="98">
        <v>1.1678276512537864E-4</v>
      </c>
      <c r="G126" s="98">
        <v>2.190085479252206E-4</v>
      </c>
      <c r="H126" s="98">
        <v>3.3100363059463051E-4</v>
      </c>
      <c r="I126" s="98">
        <v>3.9672748784175781E-4</v>
      </c>
      <c r="J126" s="98">
        <v>6.0670719391826779E-4</v>
      </c>
      <c r="K126" s="98">
        <v>1.4764960003762451E-3</v>
      </c>
      <c r="L126" s="98">
        <v>1.9937342833769014E-3</v>
      </c>
      <c r="M126" s="98">
        <v>2.4190680788959227E-3</v>
      </c>
      <c r="N126" s="98">
        <v>1.9706028188229904E-3</v>
      </c>
      <c r="O126" s="98">
        <v>1.4596374021330655E-3</v>
      </c>
      <c r="P126" s="98">
        <v>3.2172938125350253E-3</v>
      </c>
      <c r="Q126" s="98">
        <v>7.1290441497854108E-3</v>
      </c>
      <c r="R126" s="98">
        <v>5.1041601874185997E-3</v>
      </c>
      <c r="S126" s="98">
        <v>6.1944632484937558E-3</v>
      </c>
      <c r="T126" s="98">
        <v>1.0307786513903299E-2</v>
      </c>
      <c r="U126" s="98">
        <v>8.3856784992867705E-3</v>
      </c>
      <c r="V126" s="98">
        <v>1.02714976117592E-2</v>
      </c>
      <c r="W126" s="98">
        <v>1.0618686312417075E-2</v>
      </c>
      <c r="DA126" s="63" t="s">
        <v>1653</v>
      </c>
    </row>
    <row r="127" spans="1:105" ht="12" customHeight="1" x14ac:dyDescent="0.25">
      <c r="A127" s="100" t="s">
        <v>204</v>
      </c>
      <c r="B127" s="101">
        <v>0</v>
      </c>
      <c r="C127" s="101">
        <v>0</v>
      </c>
      <c r="D127" s="101">
        <v>7.2307552826640948E-5</v>
      </c>
      <c r="E127" s="101">
        <v>7.1397107455746715E-5</v>
      </c>
      <c r="F127" s="101">
        <v>7.1351794978398095E-5</v>
      </c>
      <c r="G127" s="101">
        <v>1.321759130327952E-4</v>
      </c>
      <c r="H127" s="101">
        <v>1.9408945172387873E-4</v>
      </c>
      <c r="I127" s="101">
        <v>2.3434248044789904E-4</v>
      </c>
      <c r="J127" s="101">
        <v>3.5530681959185451E-4</v>
      </c>
      <c r="K127" s="101">
        <v>8.1287118945572948E-4</v>
      </c>
      <c r="L127" s="101">
        <v>1.1363310358203016E-3</v>
      </c>
      <c r="M127" s="101">
        <v>1.3974640813149352E-3</v>
      </c>
      <c r="N127" s="101">
        <v>1.0688751961415452E-3</v>
      </c>
      <c r="O127" s="101">
        <v>8.9931753221425244E-4</v>
      </c>
      <c r="P127" s="101">
        <v>2.094466599941835E-3</v>
      </c>
      <c r="Q127" s="101">
        <v>3.7183758904419492E-3</v>
      </c>
      <c r="R127" s="101">
        <v>2.6236933047950536E-3</v>
      </c>
      <c r="S127" s="101">
        <v>3.100230376362046E-3</v>
      </c>
      <c r="T127" s="101">
        <v>5.4305406582413115E-3</v>
      </c>
      <c r="U127" s="101">
        <v>4.6460255454152987E-3</v>
      </c>
      <c r="V127" s="101">
        <v>5.4989096829876393E-3</v>
      </c>
      <c r="W127" s="101">
        <v>5.7980402147670505E-3</v>
      </c>
      <c r="DA127" s="131" t="s">
        <v>1654</v>
      </c>
    </row>
    <row r="128" spans="1:105" ht="12" customHeight="1" x14ac:dyDescent="0.25">
      <c r="A128" s="103" t="s">
        <v>52</v>
      </c>
      <c r="B128" s="104">
        <v>0</v>
      </c>
      <c r="C128" s="104">
        <v>0</v>
      </c>
      <c r="D128" s="104">
        <v>4.6907342899629369E-5</v>
      </c>
      <c r="E128" s="104">
        <v>4.6560058806354278E-5</v>
      </c>
      <c r="F128" s="104">
        <v>4.5430970146980556E-5</v>
      </c>
      <c r="G128" s="104">
        <v>8.6832634892425401E-5</v>
      </c>
      <c r="H128" s="104">
        <v>1.3691417887075179E-4</v>
      </c>
      <c r="I128" s="104">
        <v>1.6238500739385874E-4</v>
      </c>
      <c r="J128" s="104">
        <v>2.5140037432641328E-4</v>
      </c>
      <c r="K128" s="104">
        <v>6.6362481092051566E-4</v>
      </c>
      <c r="L128" s="104">
        <v>8.5740324755660007E-4</v>
      </c>
      <c r="M128" s="104">
        <v>1.0216039975809877E-3</v>
      </c>
      <c r="N128" s="104">
        <v>9.0172762268144521E-4</v>
      </c>
      <c r="O128" s="104">
        <v>5.6031986991881308E-4</v>
      </c>
      <c r="P128" s="104">
        <v>1.1228272125931903E-3</v>
      </c>
      <c r="Q128" s="104">
        <v>3.410668259343462E-3</v>
      </c>
      <c r="R128" s="104">
        <v>2.480466882623546E-3</v>
      </c>
      <c r="S128" s="104">
        <v>3.0942328721317103E-3</v>
      </c>
      <c r="T128" s="104">
        <v>4.877245855661988E-3</v>
      </c>
      <c r="U128" s="104">
        <v>3.7396529538714714E-3</v>
      </c>
      <c r="V128" s="104">
        <v>4.7725879287715605E-3</v>
      </c>
      <c r="W128" s="104">
        <v>4.8206460976500248E-3</v>
      </c>
      <c r="DA128" s="132" t="s">
        <v>1655</v>
      </c>
    </row>
    <row r="129" spans="1:105" ht="12" customHeight="1" x14ac:dyDescent="0.25">
      <c r="A129" s="106" t="s">
        <v>124</v>
      </c>
      <c r="B129" s="101">
        <v>8.6772724150081276E-2</v>
      </c>
      <c r="C129" s="101">
        <v>6.9283620897613557E-2</v>
      </c>
      <c r="D129" s="101">
        <v>3.6007165668777603E-2</v>
      </c>
      <c r="E129" s="101">
        <v>1.9752102770986105E-2</v>
      </c>
      <c r="F129" s="101">
        <v>3.8802642003341895E-2</v>
      </c>
      <c r="G129" s="101">
        <v>5.7765060555075368E-2</v>
      </c>
      <c r="H129" s="101">
        <v>6.3530305106147392E-2</v>
      </c>
      <c r="I129" s="101">
        <v>2.1933158523517158E-2</v>
      </c>
      <c r="J129" s="101">
        <v>2.2397759267721234E-2</v>
      </c>
      <c r="K129" s="101">
        <v>5.0082438827419432E-2</v>
      </c>
      <c r="L129" s="101">
        <v>4.9171552904190986E-2</v>
      </c>
      <c r="M129" s="101">
        <v>1.1086464230671783E-2</v>
      </c>
      <c r="N129" s="101">
        <v>0</v>
      </c>
      <c r="O129" s="101">
        <v>0</v>
      </c>
      <c r="P129" s="101">
        <v>0</v>
      </c>
      <c r="Q129" s="101">
        <v>0</v>
      </c>
      <c r="R129" s="101">
        <v>0</v>
      </c>
      <c r="S129" s="101">
        <v>0</v>
      </c>
      <c r="T129" s="101">
        <v>0</v>
      </c>
      <c r="U129" s="101">
        <v>0</v>
      </c>
      <c r="V129" s="101">
        <v>0</v>
      </c>
      <c r="W129" s="101">
        <v>0</v>
      </c>
      <c r="DA129" s="131" t="s">
        <v>1656</v>
      </c>
    </row>
    <row r="130" spans="1:105" ht="12" customHeight="1" x14ac:dyDescent="0.25">
      <c r="A130" s="107" t="s">
        <v>123</v>
      </c>
      <c r="B130" s="104">
        <v>0</v>
      </c>
      <c r="C130" s="104">
        <v>0</v>
      </c>
      <c r="D130" s="104">
        <v>0</v>
      </c>
      <c r="E130" s="104">
        <v>0</v>
      </c>
      <c r="F130" s="104">
        <v>0</v>
      </c>
      <c r="G130" s="104">
        <v>0</v>
      </c>
      <c r="H130" s="104">
        <v>0</v>
      </c>
      <c r="I130" s="104">
        <v>0</v>
      </c>
      <c r="J130" s="104">
        <v>0</v>
      </c>
      <c r="K130" s="104">
        <v>0</v>
      </c>
      <c r="L130" s="104">
        <v>0</v>
      </c>
      <c r="M130" s="104">
        <v>0</v>
      </c>
      <c r="N130" s="104">
        <v>0</v>
      </c>
      <c r="O130" s="104">
        <v>0</v>
      </c>
      <c r="P130" s="104">
        <v>0</v>
      </c>
      <c r="Q130" s="104">
        <v>0</v>
      </c>
      <c r="R130" s="104">
        <v>0</v>
      </c>
      <c r="S130" s="104">
        <v>0</v>
      </c>
      <c r="T130" s="104">
        <v>0</v>
      </c>
      <c r="U130" s="104">
        <v>0</v>
      </c>
      <c r="V130" s="104">
        <v>0</v>
      </c>
      <c r="W130" s="104">
        <v>0</v>
      </c>
      <c r="DA130" s="132" t="s">
        <v>1657</v>
      </c>
    </row>
    <row r="131" spans="1:105" ht="12" customHeight="1" x14ac:dyDescent="0.25">
      <c r="A131" s="108" t="s">
        <v>50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1658</v>
      </c>
    </row>
    <row r="132" spans="1:105" ht="12" customHeight="1" x14ac:dyDescent="0.25">
      <c r="A132" s="108" t="s">
        <v>52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1659</v>
      </c>
    </row>
    <row r="133" spans="1:105" ht="12" customHeight="1" x14ac:dyDescent="0.25">
      <c r="A133" s="106" t="s">
        <v>122</v>
      </c>
      <c r="B133" s="101">
        <v>0.5658801037560578</v>
      </c>
      <c r="C133" s="101">
        <v>0.51935040614843031</v>
      </c>
      <c r="D133" s="101">
        <v>0.51166539412263301</v>
      </c>
      <c r="E133" s="101">
        <v>0.46993643774825861</v>
      </c>
      <c r="F133" s="101">
        <v>0.46459580924600585</v>
      </c>
      <c r="G133" s="101">
        <v>0.4222337827302467</v>
      </c>
      <c r="H133" s="101">
        <v>0.3901605809043085</v>
      </c>
      <c r="I133" s="101">
        <v>0.33673497330737828</v>
      </c>
      <c r="J133" s="101">
        <v>0.27988382313676757</v>
      </c>
      <c r="K133" s="101">
        <v>0.20316032415246182</v>
      </c>
      <c r="L133" s="101">
        <v>0.20032867875227778</v>
      </c>
      <c r="M133" s="101">
        <v>0.26408560463403608</v>
      </c>
      <c r="N133" s="101">
        <v>0.28779972099836915</v>
      </c>
      <c r="O133" s="101">
        <v>0.50290964368952706</v>
      </c>
      <c r="P133" s="101">
        <v>0.69206311071179671</v>
      </c>
      <c r="Q133" s="101">
        <v>0.39743739200557776</v>
      </c>
      <c r="R133" s="101">
        <v>0.37021011375974033</v>
      </c>
      <c r="S133" s="101">
        <v>0.3178608440403245</v>
      </c>
      <c r="T133" s="101">
        <v>0.26249304756965142</v>
      </c>
      <c r="U133" s="101">
        <v>0.17202307388272614</v>
      </c>
      <c r="V133" s="101">
        <v>3.0597028309550967E-2</v>
      </c>
      <c r="W133" s="101">
        <v>1.050517561994109E-4</v>
      </c>
      <c r="DA133" s="131" t="s">
        <v>1660</v>
      </c>
    </row>
    <row r="134" spans="1:105" ht="12" customHeight="1" x14ac:dyDescent="0.25">
      <c r="A134" s="107" t="s">
        <v>121</v>
      </c>
      <c r="B134" s="104">
        <v>1.2570303575569494E-4</v>
      </c>
      <c r="C134" s="104">
        <v>4.0662329371993575E-3</v>
      </c>
      <c r="D134" s="104">
        <v>1.7106547292110714E-2</v>
      </c>
      <c r="E134" s="104">
        <v>2.4894812937048483E-2</v>
      </c>
      <c r="F134" s="104">
        <v>3.3775336420572934E-2</v>
      </c>
      <c r="G134" s="104">
        <v>4.2090245204215129E-2</v>
      </c>
      <c r="H134" s="104">
        <v>4.8475610054282081E-2</v>
      </c>
      <c r="I134" s="104">
        <v>0.10122357256223891</v>
      </c>
      <c r="J134" s="104">
        <v>0.16560554667325786</v>
      </c>
      <c r="K134" s="104">
        <v>0.20192207342799384</v>
      </c>
      <c r="L134" s="104">
        <v>0.21197233185428249</v>
      </c>
      <c r="M134" s="104">
        <v>0.30046964380003688</v>
      </c>
      <c r="N134" s="104">
        <v>0.34103787754519171</v>
      </c>
      <c r="O134" s="104">
        <v>0.54520887689466369</v>
      </c>
      <c r="P134" s="104">
        <v>0.65219311516732936</v>
      </c>
      <c r="Q134" s="104">
        <v>0.34653094255542793</v>
      </c>
      <c r="R134" s="104">
        <v>0.37142463092806266</v>
      </c>
      <c r="S134" s="104">
        <v>0.31901585439931535</v>
      </c>
      <c r="T134" s="104">
        <v>0.29901392045718911</v>
      </c>
      <c r="U134" s="104">
        <v>0.2190967806132435</v>
      </c>
      <c r="V134" s="104">
        <v>0.10453102190800249</v>
      </c>
      <c r="W134" s="104">
        <v>7.2379082495521413E-2</v>
      </c>
      <c r="DA134" s="132" t="s">
        <v>1661</v>
      </c>
    </row>
    <row r="135" spans="1:105" ht="12" customHeight="1" x14ac:dyDescent="0.25">
      <c r="A135" s="108" t="s">
        <v>53</v>
      </c>
      <c r="B135" s="98">
        <v>7.6955349974226463E-5</v>
      </c>
      <c r="C135" s="98">
        <v>2.3911450990743554E-3</v>
      </c>
      <c r="D135" s="98">
        <v>1.0088741841085982E-2</v>
      </c>
      <c r="E135" s="98">
        <v>1.4647881221373733E-2</v>
      </c>
      <c r="F135" s="98">
        <v>2.0080476200617633E-2</v>
      </c>
      <c r="G135" s="98">
        <v>2.496364348355997E-2</v>
      </c>
      <c r="H135" s="98">
        <v>2.8148004567614515E-2</v>
      </c>
      <c r="I135" s="98">
        <v>5.9387179354633703E-2</v>
      </c>
      <c r="J135" s="98">
        <v>9.6882317029926862E-2</v>
      </c>
      <c r="K135" s="98">
        <v>0.11214122344854793</v>
      </c>
      <c r="L135" s="98">
        <v>0.11473279101601037</v>
      </c>
      <c r="M135" s="98">
        <v>0.17269496202991347</v>
      </c>
      <c r="N135" s="98">
        <v>0.18458871235710092</v>
      </c>
      <c r="O135" s="98">
        <v>0.33814147317652032</v>
      </c>
      <c r="P135" s="98">
        <v>0.43124044970490488</v>
      </c>
      <c r="Q135" s="98">
        <v>0.17440499297596376</v>
      </c>
      <c r="R135" s="98">
        <v>0.18293493988017823</v>
      </c>
      <c r="S135" s="98">
        <v>0.15703972408549563</v>
      </c>
      <c r="T135" s="98">
        <v>0.16475867921399523</v>
      </c>
      <c r="U135" s="98">
        <v>0.11885628877118225</v>
      </c>
      <c r="V135" s="98">
        <v>5.6974930907816919E-2</v>
      </c>
      <c r="W135" s="98">
        <v>4.0959294382550741E-2</v>
      </c>
      <c r="DA135" s="63" t="s">
        <v>1662</v>
      </c>
    </row>
    <row r="136" spans="1:105" ht="12" customHeight="1" x14ac:dyDescent="0.25">
      <c r="A136" s="108" t="s">
        <v>52</v>
      </c>
      <c r="B136" s="98">
        <v>4.8747685781468477E-5</v>
      </c>
      <c r="C136" s="98">
        <v>1.6750878381250024E-3</v>
      </c>
      <c r="D136" s="98">
        <v>7.0178054510247317E-3</v>
      </c>
      <c r="E136" s="98">
        <v>1.0246931715674748E-2</v>
      </c>
      <c r="F136" s="98">
        <v>1.3694860219955302E-2</v>
      </c>
      <c r="G136" s="98">
        <v>1.7126601720655162E-2</v>
      </c>
      <c r="H136" s="98">
        <v>2.0327605486667562E-2</v>
      </c>
      <c r="I136" s="98">
        <v>4.1836393207605203E-2</v>
      </c>
      <c r="J136" s="98">
        <v>6.8723229643330996E-2</v>
      </c>
      <c r="K136" s="98">
        <v>8.9780849979445923E-2</v>
      </c>
      <c r="L136" s="98">
        <v>9.7239540838272118E-2</v>
      </c>
      <c r="M136" s="98">
        <v>0.12777468177012341</v>
      </c>
      <c r="N136" s="98">
        <v>0.15644916518809079</v>
      </c>
      <c r="O136" s="98">
        <v>0.20706740371814342</v>
      </c>
      <c r="P136" s="98">
        <v>0.22095266546242445</v>
      </c>
      <c r="Q136" s="98">
        <v>0.1721259495794642</v>
      </c>
      <c r="R136" s="98">
        <v>0.18848969104788441</v>
      </c>
      <c r="S136" s="98">
        <v>0.16197613031381974</v>
      </c>
      <c r="T136" s="98">
        <v>0.13425524124319385</v>
      </c>
      <c r="U136" s="98">
        <v>0.10024049184206127</v>
      </c>
      <c r="V136" s="98">
        <v>4.7556091000185576E-2</v>
      </c>
      <c r="W136" s="98">
        <v>3.1419788112970679E-2</v>
      </c>
      <c r="DA136" s="63" t="s">
        <v>1663</v>
      </c>
    </row>
    <row r="137" spans="1:105" ht="12" customHeight="1" x14ac:dyDescent="0.25">
      <c r="A137" s="121" t="s">
        <v>54</v>
      </c>
      <c r="B137" s="122">
        <v>0.45050142688601502</v>
      </c>
      <c r="C137" s="122">
        <v>0.46169191597669623</v>
      </c>
      <c r="D137" s="122">
        <v>0.38775651921979093</v>
      </c>
      <c r="E137" s="122">
        <v>0.35200291120192057</v>
      </c>
      <c r="F137" s="122">
        <v>0.39196202075946451</v>
      </c>
      <c r="G137" s="122">
        <v>0.41569177105151683</v>
      </c>
      <c r="H137" s="122">
        <v>0.42622657821013127</v>
      </c>
      <c r="I137" s="122">
        <v>0.38692167004525951</v>
      </c>
      <c r="J137" s="122">
        <v>0.4420609010412852</v>
      </c>
      <c r="K137" s="122">
        <v>0.52057911639105403</v>
      </c>
      <c r="L137" s="122">
        <v>0.47351712140815794</v>
      </c>
      <c r="M137" s="122">
        <v>0.59515479176798536</v>
      </c>
      <c r="N137" s="122">
        <v>0.68260388160193564</v>
      </c>
      <c r="O137" s="122">
        <v>0.79608669671018462</v>
      </c>
      <c r="P137" s="122">
        <v>0.96329503370781477</v>
      </c>
      <c r="Q137" s="122">
        <v>0.70031677008317172</v>
      </c>
      <c r="R137" s="122">
        <v>0.74828491137236042</v>
      </c>
      <c r="S137" s="122">
        <v>0.63046613632784665</v>
      </c>
      <c r="T137" s="122">
        <v>0.71676015216567124</v>
      </c>
      <c r="U137" s="122">
        <v>0.6913990535479736</v>
      </c>
      <c r="V137" s="122">
        <v>0.36963919831368131</v>
      </c>
      <c r="W137" s="122">
        <v>0.30259582898480653</v>
      </c>
      <c r="DA137" s="130" t="s">
        <v>1664</v>
      </c>
    </row>
    <row r="138" spans="1:105" ht="12" customHeight="1" x14ac:dyDescent="0.25">
      <c r="A138" s="97" t="s">
        <v>207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1665</v>
      </c>
    </row>
    <row r="139" spans="1:105" ht="12" customHeight="1" x14ac:dyDescent="0.25">
      <c r="A139" s="97" t="s">
        <v>50</v>
      </c>
      <c r="B139" s="98">
        <v>0.1949948198134826</v>
      </c>
      <c r="C139" s="98">
        <v>0.21568917678644495</v>
      </c>
      <c r="D139" s="98">
        <v>7.9555701589393971E-2</v>
      </c>
      <c r="E139" s="98">
        <v>3.7336965802214586E-2</v>
      </c>
      <c r="F139" s="98">
        <v>7.3735352966484202E-2</v>
      </c>
      <c r="G139" s="98">
        <v>0.11338250243445573</v>
      </c>
      <c r="H139" s="98">
        <v>0.11642055263733118</v>
      </c>
      <c r="I139" s="98">
        <v>3.9806658302522349E-2</v>
      </c>
      <c r="J139" s="98">
        <v>4.2853759969731862E-2</v>
      </c>
      <c r="K139" s="98">
        <v>0.12478839278317723</v>
      </c>
      <c r="L139" s="98">
        <v>0.1022041415037295</v>
      </c>
      <c r="M139" s="98">
        <v>4.7976054327200368E-2</v>
      </c>
      <c r="N139" s="98">
        <v>2.5318976292157517E-2</v>
      </c>
      <c r="O139" s="98">
        <v>3.6636288634845138E-2</v>
      </c>
      <c r="P139" s="98">
        <v>5.9223862910638879E-2</v>
      </c>
      <c r="Q139" s="98">
        <v>4.9175973906718871E-2</v>
      </c>
      <c r="R139" s="98">
        <v>5.3659129345492655E-2</v>
      </c>
      <c r="S139" s="98">
        <v>4.1533756599841772E-2</v>
      </c>
      <c r="T139" s="98">
        <v>5.0056151644752217E-2</v>
      </c>
      <c r="U139" s="98">
        <v>5.8848470592951715E-2</v>
      </c>
      <c r="V139" s="98">
        <v>4.3587060109210721E-2</v>
      </c>
      <c r="W139" s="98">
        <v>1.766308130819506E-2</v>
      </c>
      <c r="DA139" s="63" t="s">
        <v>1666</v>
      </c>
    </row>
    <row r="140" spans="1:105" ht="12" customHeight="1" x14ac:dyDescent="0.25">
      <c r="A140" s="109" t="s">
        <v>120</v>
      </c>
      <c r="B140" s="33">
        <v>0.25550660707253242</v>
      </c>
      <c r="C140" s="33">
        <v>0.24600273919025128</v>
      </c>
      <c r="D140" s="33">
        <v>0.30820081763039697</v>
      </c>
      <c r="E140" s="33">
        <v>0.31466594539970599</v>
      </c>
      <c r="F140" s="33">
        <v>0.31822666779298031</v>
      </c>
      <c r="G140" s="33">
        <v>0.30230926861706109</v>
      </c>
      <c r="H140" s="33">
        <v>0.30980602557280007</v>
      </c>
      <c r="I140" s="33">
        <v>0.34711501174273718</v>
      </c>
      <c r="J140" s="33">
        <v>0.39920714107155336</v>
      </c>
      <c r="K140" s="33">
        <v>0.39579072360787682</v>
      </c>
      <c r="L140" s="33">
        <v>0.37131297990442846</v>
      </c>
      <c r="M140" s="33">
        <v>0.54717873744078505</v>
      </c>
      <c r="N140" s="33">
        <v>0.65728490530977812</v>
      </c>
      <c r="O140" s="33">
        <v>0.75945040807533948</v>
      </c>
      <c r="P140" s="33">
        <v>0.90407117079717592</v>
      </c>
      <c r="Q140" s="33">
        <v>0.65114079617645282</v>
      </c>
      <c r="R140" s="33">
        <v>0.69462578202686776</v>
      </c>
      <c r="S140" s="33">
        <v>0.58893237972800483</v>
      </c>
      <c r="T140" s="33">
        <v>0.66670400052091905</v>
      </c>
      <c r="U140" s="33">
        <v>0.63255058295502187</v>
      </c>
      <c r="V140" s="33">
        <v>0.3260521382044706</v>
      </c>
      <c r="W140" s="33">
        <v>0.28493274767661148</v>
      </c>
      <c r="DA140" s="60" t="s">
        <v>1667</v>
      </c>
    </row>
    <row r="142" spans="1:105" ht="12" customHeight="1" x14ac:dyDescent="0.25">
      <c r="A142" s="116" t="str">
        <f>RES_hh_SLD!$A$131</f>
        <v>Thermal energy service (ktoe useful)</v>
      </c>
      <c r="B142" s="117">
        <f t="shared" ref="B142:Q142" si="25">B143+B146+B148+B161</f>
        <v>7.9403131951145305</v>
      </c>
      <c r="C142" s="117">
        <f t="shared" si="25"/>
        <v>8.6123648530131902</v>
      </c>
      <c r="D142" s="117">
        <f t="shared" si="25"/>
        <v>8.0996206552293479</v>
      </c>
      <c r="E142" s="117">
        <f t="shared" si="25"/>
        <v>8.4081349882444467</v>
      </c>
      <c r="F142" s="117">
        <f t="shared" si="25"/>
        <v>9.0905360755748923</v>
      </c>
      <c r="G142" s="117">
        <f t="shared" si="25"/>
        <v>8.9451682469457747</v>
      </c>
      <c r="H142" s="117">
        <f t="shared" si="25"/>
        <v>9.2697840599067831</v>
      </c>
      <c r="I142" s="117">
        <f t="shared" si="25"/>
        <v>8.5154037765959139</v>
      </c>
      <c r="J142" s="117">
        <f t="shared" si="25"/>
        <v>9.683468372118325</v>
      </c>
      <c r="K142" s="117">
        <f t="shared" si="25"/>
        <v>11.089599344623103</v>
      </c>
      <c r="L142" s="117">
        <f t="shared" si="25"/>
        <v>11.881431987605346</v>
      </c>
      <c r="M142" s="117">
        <f t="shared" si="25"/>
        <v>9.9961272473283476</v>
      </c>
      <c r="N142" s="117">
        <f t="shared" si="25"/>
        <v>12.859160555056935</v>
      </c>
      <c r="O142" s="117">
        <f t="shared" si="25"/>
        <v>14.923903690143694</v>
      </c>
      <c r="P142" s="117">
        <f t="shared" si="25"/>
        <v>16.974022277744993</v>
      </c>
      <c r="Q142" s="117">
        <f t="shared" si="25"/>
        <v>17.435511618959438</v>
      </c>
      <c r="R142" s="117">
        <f t="shared" ref="R142:V142" si="26">R143+R146+R148+R161</f>
        <v>19.679153004787839</v>
      </c>
      <c r="S142" s="117">
        <f t="shared" si="26"/>
        <v>17.743757504525174</v>
      </c>
      <c r="T142" s="117">
        <f t="shared" si="26"/>
        <v>18.836197788077182</v>
      </c>
      <c r="U142" s="117">
        <f t="shared" si="26"/>
        <v>12.571338698502984</v>
      </c>
      <c r="V142" s="117">
        <f t="shared" si="26"/>
        <v>12.008387233257395</v>
      </c>
      <c r="W142" s="117">
        <f t="shared" ref="W142" si="27">W143+W146+W148+W161</f>
        <v>12.429135341553923</v>
      </c>
      <c r="DA142" s="129" t="s">
        <v>1813</v>
      </c>
    </row>
    <row r="143" spans="1:105" ht="12" customHeight="1" x14ac:dyDescent="0.25">
      <c r="A143" s="121" t="s">
        <v>57</v>
      </c>
      <c r="B143" s="122">
        <f t="shared" ref="B143:Q143" si="28">SUM(B144:B145)</f>
        <v>6.9866070168292209</v>
      </c>
      <c r="C143" s="122">
        <f t="shared" si="28"/>
        <v>7.6813986917881056</v>
      </c>
      <c r="D143" s="122">
        <f t="shared" si="28"/>
        <v>7.2011323713516768</v>
      </c>
      <c r="E143" s="122">
        <f t="shared" si="28"/>
        <v>7.4963632128979594</v>
      </c>
      <c r="F143" s="122">
        <f t="shared" si="28"/>
        <v>8.1859065663204014</v>
      </c>
      <c r="G143" s="122">
        <f t="shared" si="28"/>
        <v>8.022192673178818</v>
      </c>
      <c r="H143" s="122">
        <f t="shared" si="28"/>
        <v>8.2750897296462629</v>
      </c>
      <c r="I143" s="122">
        <f t="shared" si="28"/>
        <v>7.605451378196002</v>
      </c>
      <c r="J143" s="122">
        <f t="shared" si="28"/>
        <v>8.6757808501197804</v>
      </c>
      <c r="K143" s="122">
        <f t="shared" si="28"/>
        <v>9.9870741574053756</v>
      </c>
      <c r="L143" s="122">
        <f t="shared" si="28"/>
        <v>10.700521166476607</v>
      </c>
      <c r="M143" s="122">
        <f t="shared" si="28"/>
        <v>8.5598600443122432</v>
      </c>
      <c r="N143" s="122">
        <f t="shared" si="28"/>
        <v>11.370940633704414</v>
      </c>
      <c r="O143" s="122">
        <f t="shared" si="28"/>
        <v>13.011406400078235</v>
      </c>
      <c r="P143" s="122">
        <f t="shared" si="28"/>
        <v>14.290908306450389</v>
      </c>
      <c r="Q143" s="122">
        <f t="shared" si="28"/>
        <v>15.268609159791247</v>
      </c>
      <c r="R143" s="122">
        <f t="shared" ref="R143:V143" si="29">SUM(R144:R145)</f>
        <v>17.561297278697467</v>
      </c>
      <c r="S143" s="122">
        <f t="shared" si="29"/>
        <v>15.767153456367213</v>
      </c>
      <c r="T143" s="122">
        <f t="shared" si="29"/>
        <v>16.542156923752565</v>
      </c>
      <c r="U143" s="122">
        <f t="shared" si="29"/>
        <v>10.595098085794682</v>
      </c>
      <c r="V143" s="122">
        <f t="shared" si="29"/>
        <v>10.467014214797972</v>
      </c>
      <c r="W143" s="122">
        <f t="shared" ref="W143" si="30">SUM(W144:W145)</f>
        <v>10.982754405249439</v>
      </c>
      <c r="DA143" s="130" t="s">
        <v>1814</v>
      </c>
    </row>
    <row r="144" spans="1:105" ht="12" customHeight="1" x14ac:dyDescent="0.25">
      <c r="A144" s="97" t="s">
        <v>204</v>
      </c>
      <c r="B144" s="98">
        <v>6.9174326899299219</v>
      </c>
      <c r="C144" s="98">
        <v>7.6068883847103796</v>
      </c>
      <c r="D144" s="98">
        <v>7.1326313278665356</v>
      </c>
      <c r="E144" s="98">
        <v>7.4281340474783821</v>
      </c>
      <c r="F144" s="98">
        <v>8.1104468679584638</v>
      </c>
      <c r="G144" s="98">
        <v>7.9497328478312763</v>
      </c>
      <c r="H144" s="98">
        <v>8.2029105868274197</v>
      </c>
      <c r="I144" s="98">
        <v>7.5385770893287569</v>
      </c>
      <c r="J144" s="98">
        <v>8.6002024585080239</v>
      </c>
      <c r="K144" s="98">
        <v>9.9016693424769322</v>
      </c>
      <c r="L144" s="98">
        <v>10.610824087981726</v>
      </c>
      <c r="M144" s="98">
        <v>8.4886165368728097</v>
      </c>
      <c r="N144" s="98">
        <v>11.278885921471678</v>
      </c>
      <c r="O144" s="98">
        <v>12.906230459758639</v>
      </c>
      <c r="P144" s="98">
        <v>14.175188341705002</v>
      </c>
      <c r="Q144" s="98">
        <v>15.147651435994058</v>
      </c>
      <c r="R144" s="98">
        <v>17.4230016456588</v>
      </c>
      <c r="S144" s="98">
        <v>15.644958181285535</v>
      </c>
      <c r="T144" s="98">
        <v>16.41309752585618</v>
      </c>
      <c r="U144" s="98">
        <v>10.511547407616931</v>
      </c>
      <c r="V144" s="98">
        <v>10.386128494388352</v>
      </c>
      <c r="W144" s="98">
        <v>10.898275939438554</v>
      </c>
      <c r="DA144" s="63" t="s">
        <v>1815</v>
      </c>
    </row>
    <row r="145" spans="1:105" ht="12" customHeight="1" x14ac:dyDescent="0.25">
      <c r="A145" s="97" t="s">
        <v>53</v>
      </c>
      <c r="B145" s="98">
        <v>6.9174326899299213E-2</v>
      </c>
      <c r="C145" s="98">
        <v>7.451030707772606E-2</v>
      </c>
      <c r="D145" s="98">
        <v>6.8501043485141383E-2</v>
      </c>
      <c r="E145" s="98">
        <v>6.8229165419577006E-2</v>
      </c>
      <c r="F145" s="98">
        <v>7.5459698361938096E-2</v>
      </c>
      <c r="G145" s="98">
        <v>7.24598253475425E-2</v>
      </c>
      <c r="H145" s="98">
        <v>7.2179142818843578E-2</v>
      </c>
      <c r="I145" s="98">
        <v>6.6874288867245418E-2</v>
      </c>
      <c r="J145" s="98">
        <v>7.5578391611755669E-2</v>
      </c>
      <c r="K145" s="98">
        <v>8.5404814928442596E-2</v>
      </c>
      <c r="L145" s="98">
        <v>8.9697078494881441E-2</v>
      </c>
      <c r="M145" s="98">
        <v>7.1243507439434306E-2</v>
      </c>
      <c r="N145" s="98">
        <v>9.2054712232736563E-2</v>
      </c>
      <c r="O145" s="98">
        <v>0.10517594031959564</v>
      </c>
      <c r="P145" s="98">
        <v>0.11571996474538625</v>
      </c>
      <c r="Q145" s="98">
        <v>0.12095772379718893</v>
      </c>
      <c r="R145" s="98">
        <v>0.13829563303866715</v>
      </c>
      <c r="S145" s="98">
        <v>0.12219527508167775</v>
      </c>
      <c r="T145" s="98">
        <v>0.12905939789638532</v>
      </c>
      <c r="U145" s="98">
        <v>8.3550678177750373E-2</v>
      </c>
      <c r="V145" s="98">
        <v>8.0885720409619666E-2</v>
      </c>
      <c r="W145" s="98">
        <v>8.4478465810885028E-2</v>
      </c>
      <c r="DA145" s="63" t="s">
        <v>1816</v>
      </c>
    </row>
    <row r="146" spans="1:105" ht="12" customHeight="1" x14ac:dyDescent="0.25">
      <c r="A146" s="121" t="s">
        <v>92</v>
      </c>
      <c r="B146" s="122">
        <f t="shared" ref="B146:W146" si="31">B147</f>
        <v>3.4767564952923012E-2</v>
      </c>
      <c r="C146" s="122">
        <f t="shared" si="31"/>
        <v>3.7946790252974649E-2</v>
      </c>
      <c r="D146" s="122">
        <f t="shared" si="31"/>
        <v>4.3849800664313987E-2</v>
      </c>
      <c r="E146" s="122">
        <f t="shared" si="31"/>
        <v>0.10063586146693049</v>
      </c>
      <c r="F146" s="122">
        <f t="shared" si="31"/>
        <v>4.1975367694082305E-2</v>
      </c>
      <c r="G146" s="122">
        <f t="shared" si="31"/>
        <v>5.3815508347290049E-2</v>
      </c>
      <c r="H146" s="122">
        <f t="shared" si="31"/>
        <v>0.10653621367099197</v>
      </c>
      <c r="I146" s="122">
        <f t="shared" si="31"/>
        <v>6.4795880070314962E-2</v>
      </c>
      <c r="J146" s="122">
        <f t="shared" si="31"/>
        <v>7.0441315624148015E-2</v>
      </c>
      <c r="K146" s="122">
        <f t="shared" si="31"/>
        <v>8.5229533939637628E-2</v>
      </c>
      <c r="L146" s="122">
        <f t="shared" si="31"/>
        <v>0.13352722733149383</v>
      </c>
      <c r="M146" s="122">
        <f t="shared" si="31"/>
        <v>0.16942344217734429</v>
      </c>
      <c r="N146" s="122">
        <f t="shared" si="31"/>
        <v>0.19950547189947426</v>
      </c>
      <c r="O146" s="122">
        <f t="shared" si="31"/>
        <v>0.25384939081957258</v>
      </c>
      <c r="P146" s="122">
        <f t="shared" si="31"/>
        <v>0.31337147207954258</v>
      </c>
      <c r="Q146" s="122">
        <f t="shared" si="31"/>
        <v>0.39274267351720643</v>
      </c>
      <c r="R146" s="122">
        <f t="shared" si="31"/>
        <v>0.42558830024922922</v>
      </c>
      <c r="S146" s="122">
        <f t="shared" si="31"/>
        <v>0.38167406096847184</v>
      </c>
      <c r="T146" s="122">
        <f t="shared" si="31"/>
        <v>0.41468939168482766</v>
      </c>
      <c r="U146" s="122">
        <f t="shared" si="31"/>
        <v>0.4009762023464421</v>
      </c>
      <c r="V146" s="122">
        <f t="shared" si="31"/>
        <v>0.34354810268412145</v>
      </c>
      <c r="W146" s="122">
        <f t="shared" si="31"/>
        <v>0.27282905903340293</v>
      </c>
      <c r="DA146" s="130" t="s">
        <v>1817</v>
      </c>
    </row>
    <row r="147" spans="1:105" ht="12" customHeight="1" x14ac:dyDescent="0.25">
      <c r="A147" s="97" t="s">
        <v>53</v>
      </c>
      <c r="B147" s="98">
        <v>3.4767564952923012E-2</v>
      </c>
      <c r="C147" s="98">
        <v>3.7946790252974649E-2</v>
      </c>
      <c r="D147" s="98">
        <v>4.3849800664313987E-2</v>
      </c>
      <c r="E147" s="98">
        <v>0.10063586146693049</v>
      </c>
      <c r="F147" s="98">
        <v>4.1975367694082305E-2</v>
      </c>
      <c r="G147" s="98">
        <v>5.3815508347290049E-2</v>
      </c>
      <c r="H147" s="98">
        <v>0.10653621367099197</v>
      </c>
      <c r="I147" s="98">
        <v>6.4795880070314962E-2</v>
      </c>
      <c r="J147" s="98">
        <v>7.0441315624148015E-2</v>
      </c>
      <c r="K147" s="98">
        <v>8.5229533939637628E-2</v>
      </c>
      <c r="L147" s="98">
        <v>0.13352722733149383</v>
      </c>
      <c r="M147" s="98">
        <v>0.16942344217734429</v>
      </c>
      <c r="N147" s="98">
        <v>0.19950547189947426</v>
      </c>
      <c r="O147" s="98">
        <v>0.25384939081957258</v>
      </c>
      <c r="P147" s="98">
        <v>0.31337147207954258</v>
      </c>
      <c r="Q147" s="98">
        <v>0.39274267351720643</v>
      </c>
      <c r="R147" s="98">
        <v>0.42558830024922922</v>
      </c>
      <c r="S147" s="98">
        <v>0.38167406096847184</v>
      </c>
      <c r="T147" s="98">
        <v>0.41468939168482766</v>
      </c>
      <c r="U147" s="98">
        <v>0.4009762023464421</v>
      </c>
      <c r="V147" s="98">
        <v>0.34354810268412145</v>
      </c>
      <c r="W147" s="98">
        <v>0.27282905903340293</v>
      </c>
      <c r="DA147" s="63" t="s">
        <v>1818</v>
      </c>
    </row>
    <row r="148" spans="1:105" ht="12" customHeight="1" x14ac:dyDescent="0.25">
      <c r="A148" s="121" t="s">
        <v>55</v>
      </c>
      <c r="B148" s="122">
        <v>0.6050661025358447</v>
      </c>
      <c r="C148" s="122">
        <v>0.57279405031740327</v>
      </c>
      <c r="D148" s="122">
        <v>0.56957514215047889</v>
      </c>
      <c r="E148" s="122">
        <v>0.54626065182254613</v>
      </c>
      <c r="F148" s="122">
        <v>0.57189881475841453</v>
      </c>
      <c r="G148" s="122">
        <v>0.56521486149000055</v>
      </c>
      <c r="H148" s="122">
        <v>0.57533289001845045</v>
      </c>
      <c r="I148" s="122">
        <v>0.55024503503199174</v>
      </c>
      <c r="J148" s="122">
        <v>0.59928932224176701</v>
      </c>
      <c r="K148" s="122">
        <v>0.63033115438070797</v>
      </c>
      <c r="L148" s="122">
        <v>0.69285837101490366</v>
      </c>
      <c r="M148" s="122">
        <v>0.80721025853745942</v>
      </c>
      <c r="N148" s="122">
        <v>0.75487018850950771</v>
      </c>
      <c r="O148" s="122">
        <v>1.0350153497353953</v>
      </c>
      <c r="P148" s="122">
        <v>1.6146268353087116</v>
      </c>
      <c r="Q148" s="122">
        <v>1.2240028835008352</v>
      </c>
      <c r="R148" s="122">
        <v>1.1010840868477469</v>
      </c>
      <c r="S148" s="122">
        <v>1.0933946909483134</v>
      </c>
      <c r="T148" s="122">
        <v>1.304749266894123</v>
      </c>
      <c r="U148" s="122">
        <v>1.0189095054999793</v>
      </c>
      <c r="V148" s="122">
        <v>0.89951904463537358</v>
      </c>
      <c r="W148" s="122">
        <v>0.92085506621898283</v>
      </c>
      <c r="DA148" s="130" t="s">
        <v>1819</v>
      </c>
    </row>
    <row r="149" spans="1:105" ht="12" customHeight="1" x14ac:dyDescent="0.25">
      <c r="A149" s="97" t="s">
        <v>132</v>
      </c>
      <c r="B149" s="98">
        <v>0.17317251336656891</v>
      </c>
      <c r="C149" s="98">
        <v>0.17742857685929073</v>
      </c>
      <c r="D149" s="98">
        <v>0.18663135025286492</v>
      </c>
      <c r="E149" s="98">
        <v>0.19349680119584059</v>
      </c>
      <c r="F149" s="98">
        <v>0.20172354903680448</v>
      </c>
      <c r="G149" s="98">
        <v>0.20329496800374144</v>
      </c>
      <c r="H149" s="98">
        <v>0.22360689478495099</v>
      </c>
      <c r="I149" s="98">
        <v>0.21735712414826255</v>
      </c>
      <c r="J149" s="98">
        <v>0.25216817825198767</v>
      </c>
      <c r="K149" s="98">
        <v>0.28647694247952626</v>
      </c>
      <c r="L149" s="98">
        <v>0.34097230778663878</v>
      </c>
      <c r="M149" s="98">
        <v>0.36163379642867471</v>
      </c>
      <c r="N149" s="98">
        <v>0.26058595371604215</v>
      </c>
      <c r="O149" s="98">
        <v>0.22378770179654775</v>
      </c>
      <c r="P149" s="98">
        <v>0.58121315724430966</v>
      </c>
      <c r="Q149" s="98">
        <v>0.63232630070391949</v>
      </c>
      <c r="R149" s="98">
        <v>0.50623818407538856</v>
      </c>
      <c r="S149" s="98">
        <v>0.57991127515414398</v>
      </c>
      <c r="T149" s="98">
        <v>0.84847529697667312</v>
      </c>
      <c r="U149" s="98">
        <v>0.69690678887128199</v>
      </c>
      <c r="V149" s="98">
        <v>0.77671003434172714</v>
      </c>
      <c r="W149" s="98">
        <v>0.84841372456861752</v>
      </c>
      <c r="DA149" s="63" t="s">
        <v>1820</v>
      </c>
    </row>
    <row r="150" spans="1:105" ht="12" customHeight="1" x14ac:dyDescent="0.25">
      <c r="A150" s="97" t="s">
        <v>131</v>
      </c>
      <c r="B150" s="98">
        <v>0</v>
      </c>
      <c r="C150" s="98">
        <v>0</v>
      </c>
      <c r="D150" s="98">
        <v>9.388241754834622E-5</v>
      </c>
      <c r="E150" s="98">
        <v>9.294365666475749E-5</v>
      </c>
      <c r="F150" s="98">
        <v>9.1785130458090853E-5</v>
      </c>
      <c r="G150" s="98">
        <v>1.7528611891853675E-4</v>
      </c>
      <c r="H150" s="98">
        <v>2.6895246675107251E-4</v>
      </c>
      <c r="I150" s="98">
        <v>3.2389027371286982E-4</v>
      </c>
      <c r="J150" s="98">
        <v>5.0099694205081515E-4</v>
      </c>
      <c r="K150" s="98">
        <v>1.254715203400011E-3</v>
      </c>
      <c r="L150" s="98">
        <v>1.6893774256411807E-3</v>
      </c>
      <c r="M150" s="98">
        <v>2.0498761820338818E-3</v>
      </c>
      <c r="N150" s="98">
        <v>1.6923950955669755E-3</v>
      </c>
      <c r="O150" s="98">
        <v>1.2349725988087411E-3</v>
      </c>
      <c r="P150" s="98">
        <v>2.7102324862972376E-3</v>
      </c>
      <c r="Q150" s="98">
        <v>6.3417518804252809E-3</v>
      </c>
      <c r="R150" s="98">
        <v>4.5486452215038522E-3</v>
      </c>
      <c r="S150" s="98">
        <v>5.5644580179235546E-3</v>
      </c>
      <c r="T150" s="98">
        <v>9.2847224578809975E-3</v>
      </c>
      <c r="U150" s="98">
        <v>7.5105872808032105E-3</v>
      </c>
      <c r="V150" s="98">
        <v>9.306519799252299E-3</v>
      </c>
      <c r="W150" s="98">
        <v>9.6425436581250388E-3</v>
      </c>
      <c r="DA150" s="63" t="s">
        <v>1821</v>
      </c>
    </row>
    <row r="151" spans="1:105" ht="12" customHeight="1" x14ac:dyDescent="0.25">
      <c r="A151" s="100" t="s">
        <v>204</v>
      </c>
      <c r="B151" s="101">
        <v>0</v>
      </c>
      <c r="C151" s="101">
        <v>0</v>
      </c>
      <c r="D151" s="101">
        <v>4.6975074648716851E-5</v>
      </c>
      <c r="E151" s="101">
        <v>4.6383597858403212E-5</v>
      </c>
      <c r="F151" s="101">
        <v>4.635416031111029E-5</v>
      </c>
      <c r="G151" s="101">
        <v>8.8453484026111348E-5</v>
      </c>
      <c r="H151" s="101">
        <v>1.320382878803207E-4</v>
      </c>
      <c r="I151" s="101">
        <v>1.6150526631901111E-4</v>
      </c>
      <c r="J151" s="101">
        <v>2.4959656772440187E-4</v>
      </c>
      <c r="K151" s="101">
        <v>5.9109039247949536E-4</v>
      </c>
      <c r="L151" s="101">
        <v>8.3197417808458058E-4</v>
      </c>
      <c r="M151" s="101">
        <v>1.0282721844528939E-3</v>
      </c>
      <c r="N151" s="101">
        <v>7.9066747288553043E-4</v>
      </c>
      <c r="O151" s="101">
        <v>6.7465272888992799E-4</v>
      </c>
      <c r="P151" s="101">
        <v>1.5874052737040473E-3</v>
      </c>
      <c r="Q151" s="101">
        <v>2.9310836210818193E-3</v>
      </c>
      <c r="R151" s="101">
        <v>2.0681783388803066E-3</v>
      </c>
      <c r="S151" s="101">
        <v>2.4702251457918438E-3</v>
      </c>
      <c r="T151" s="101">
        <v>4.4074766022190095E-3</v>
      </c>
      <c r="U151" s="101">
        <v>3.7709343269317392E-3</v>
      </c>
      <c r="V151" s="101">
        <v>4.5339318704807384E-3</v>
      </c>
      <c r="W151" s="101">
        <v>4.821897560475014E-3</v>
      </c>
      <c r="DA151" s="131" t="s">
        <v>1822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4.6907342899629369E-5</v>
      </c>
      <c r="E152" s="104">
        <v>4.6560058806354278E-5</v>
      </c>
      <c r="F152" s="104">
        <v>4.5430970146980556E-5</v>
      </c>
      <c r="G152" s="104">
        <v>8.6832634892425401E-5</v>
      </c>
      <c r="H152" s="104">
        <v>1.3691417887075179E-4</v>
      </c>
      <c r="I152" s="104">
        <v>1.6238500739385874E-4</v>
      </c>
      <c r="J152" s="104">
        <v>2.5140037432641328E-4</v>
      </c>
      <c r="K152" s="104">
        <v>6.6362481092051566E-4</v>
      </c>
      <c r="L152" s="104">
        <v>8.5740324755660007E-4</v>
      </c>
      <c r="M152" s="104">
        <v>1.0216039975809877E-3</v>
      </c>
      <c r="N152" s="104">
        <v>9.0172762268144521E-4</v>
      </c>
      <c r="O152" s="104">
        <v>5.6031986991881308E-4</v>
      </c>
      <c r="P152" s="104">
        <v>1.1228272125931903E-3</v>
      </c>
      <c r="Q152" s="104">
        <v>3.410668259343462E-3</v>
      </c>
      <c r="R152" s="104">
        <v>2.480466882623546E-3</v>
      </c>
      <c r="S152" s="104">
        <v>3.0942328721317103E-3</v>
      </c>
      <c r="T152" s="104">
        <v>4.877245855661988E-3</v>
      </c>
      <c r="U152" s="104">
        <v>3.7396529538714714E-3</v>
      </c>
      <c r="V152" s="104">
        <v>4.7725879287715605E-3</v>
      </c>
      <c r="W152" s="104">
        <v>4.8206460976500248E-3</v>
      </c>
      <c r="DA152" s="132" t="s">
        <v>1823</v>
      </c>
    </row>
    <row r="153" spans="1:105" ht="12" customHeight="1" x14ac:dyDescent="0.25">
      <c r="A153" s="106" t="s">
        <v>124</v>
      </c>
      <c r="B153" s="101">
        <v>5.1984936092178857E-2</v>
      </c>
      <c r="C153" s="101">
        <v>4.1571828247281874E-2</v>
      </c>
      <c r="D153" s="101">
        <v>2.1812958269209627E-2</v>
      </c>
      <c r="E153" s="101">
        <v>1.2042135545986946E-2</v>
      </c>
      <c r="F153" s="101">
        <v>2.3752662154707324E-2</v>
      </c>
      <c r="G153" s="101">
        <v>3.5602238540124925E-2</v>
      </c>
      <c r="H153" s="101">
        <v>3.9764454532029779E-2</v>
      </c>
      <c r="I153" s="101">
        <v>1.3808837203377958E-2</v>
      </c>
      <c r="J153" s="101">
        <v>1.4161648470476528E-2</v>
      </c>
      <c r="K153" s="101">
        <v>3.172606750722351E-2</v>
      </c>
      <c r="L153" s="101">
        <v>3.132182937927374E-2</v>
      </c>
      <c r="M153" s="101">
        <v>7.1677803522813242E-3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1824</v>
      </c>
    </row>
    <row r="154" spans="1:105" ht="12" customHeight="1" x14ac:dyDescent="0.25">
      <c r="A154" s="107" t="s">
        <v>123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1825</v>
      </c>
    </row>
    <row r="155" spans="1:105" ht="12" customHeight="1" x14ac:dyDescent="0.25">
      <c r="A155" s="108" t="s">
        <v>50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1826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1827</v>
      </c>
    </row>
    <row r="157" spans="1:105" ht="12" customHeight="1" x14ac:dyDescent="0.25">
      <c r="A157" s="106" t="s">
        <v>122</v>
      </c>
      <c r="B157" s="101">
        <v>0.37980825438442334</v>
      </c>
      <c r="C157" s="101">
        <v>0.35045813679843374</v>
      </c>
      <c r="D157" s="101">
        <v>0.346999402500349</v>
      </c>
      <c r="E157" s="101">
        <v>0.32018188356326394</v>
      </c>
      <c r="F157" s="101">
        <v>0.31863817037223968</v>
      </c>
      <c r="G157" s="101">
        <v>0.29159513072426169</v>
      </c>
      <c r="H157" s="101">
        <v>0.27169887179239643</v>
      </c>
      <c r="I157" s="101">
        <v>0.23528195507896013</v>
      </c>
      <c r="J157" s="101">
        <v>0.19565013411208956</v>
      </c>
      <c r="K157" s="101">
        <v>0.14213772387042919</v>
      </c>
      <c r="L157" s="101">
        <v>0.14074722889840385</v>
      </c>
      <c r="M157" s="101">
        <v>0.18653808535834351</v>
      </c>
      <c r="N157" s="101">
        <v>0.20495323804388921</v>
      </c>
      <c r="O157" s="101">
        <v>0.3613043279538144</v>
      </c>
      <c r="P157" s="101">
        <v>0.50029789915502942</v>
      </c>
      <c r="Q157" s="101">
        <v>0.28750217659575011</v>
      </c>
      <c r="R157" s="101">
        <v>0.26805046628388235</v>
      </c>
      <c r="S157" s="101">
        <v>0.23058881067867795</v>
      </c>
      <c r="T157" s="101">
        <v>0.19095913621423305</v>
      </c>
      <c r="U157" s="101">
        <v>0.12570909442696199</v>
      </c>
      <c r="V157" s="101">
        <v>2.2674784876069731E-2</v>
      </c>
      <c r="W157" s="101">
        <v>8.1831326331891844E-5</v>
      </c>
      <c r="DA157" s="131" t="s">
        <v>1828</v>
      </c>
    </row>
    <row r="158" spans="1:105" ht="12" customHeight="1" x14ac:dyDescent="0.25">
      <c r="A158" s="107" t="s">
        <v>121</v>
      </c>
      <c r="B158" s="104">
        <v>1.003986926736514E-4</v>
      </c>
      <c r="C158" s="104">
        <v>3.33550841239693E-3</v>
      </c>
      <c r="D158" s="104">
        <v>1.4037548710507034E-2</v>
      </c>
      <c r="E158" s="104">
        <v>2.0446887860790002E-2</v>
      </c>
      <c r="F158" s="104">
        <v>2.7692648064205051E-2</v>
      </c>
      <c r="G158" s="104">
        <v>3.4547238102953938E-2</v>
      </c>
      <c r="H158" s="104">
        <v>3.999371644232215E-2</v>
      </c>
      <c r="I158" s="104">
        <v>8.3473228327678228E-2</v>
      </c>
      <c r="J158" s="104">
        <v>0.13680836446516242</v>
      </c>
      <c r="K158" s="104">
        <v>0.16873570532012888</v>
      </c>
      <c r="L158" s="104">
        <v>0.1781276275249461</v>
      </c>
      <c r="M158" s="104">
        <v>0.24982072021612606</v>
      </c>
      <c r="N158" s="104">
        <v>0.28763860165400934</v>
      </c>
      <c r="O158" s="104">
        <v>0.44868834738622437</v>
      </c>
      <c r="P158" s="104">
        <v>0.53040554642307547</v>
      </c>
      <c r="Q158" s="104">
        <v>0.2978326543207403</v>
      </c>
      <c r="R158" s="104">
        <v>0.3222467912669722</v>
      </c>
      <c r="S158" s="104">
        <v>0.27733014709756781</v>
      </c>
      <c r="T158" s="104">
        <v>0.2560301112453357</v>
      </c>
      <c r="U158" s="104">
        <v>0.18878303492093199</v>
      </c>
      <c r="V158" s="104">
        <v>9.0827705618324373E-2</v>
      </c>
      <c r="W158" s="104">
        <v>6.2716966665908425E-2</v>
      </c>
      <c r="DA158" s="132" t="s">
        <v>1829</v>
      </c>
    </row>
    <row r="159" spans="1:105" ht="12" customHeight="1" x14ac:dyDescent="0.25">
      <c r="A159" s="108" t="s">
        <v>53</v>
      </c>
      <c r="B159" s="98">
        <v>5.1651006892182928E-5</v>
      </c>
      <c r="C159" s="98">
        <v>1.6604205742719279E-3</v>
      </c>
      <c r="D159" s="98">
        <v>7.0197432594823021E-3</v>
      </c>
      <c r="E159" s="98">
        <v>1.0199956145115254E-2</v>
      </c>
      <c r="F159" s="98">
        <v>1.3997787844249748E-2</v>
      </c>
      <c r="G159" s="98">
        <v>1.7420636382298776E-2</v>
      </c>
      <c r="H159" s="98">
        <v>1.9666110955654587E-2</v>
      </c>
      <c r="I159" s="98">
        <v>4.1636835120073032E-2</v>
      </c>
      <c r="J159" s="98">
        <v>6.8085134821831442E-2</v>
      </c>
      <c r="K159" s="98">
        <v>7.8954855340682945E-2</v>
      </c>
      <c r="L159" s="98">
        <v>8.0888086686673979E-2</v>
      </c>
      <c r="M159" s="98">
        <v>0.12204603844600266</v>
      </c>
      <c r="N159" s="98">
        <v>0.13118943646591857</v>
      </c>
      <c r="O159" s="98">
        <v>0.24162094366808096</v>
      </c>
      <c r="P159" s="98">
        <v>0.30945288096065104</v>
      </c>
      <c r="Q159" s="98">
        <v>0.1257067047412761</v>
      </c>
      <c r="R159" s="98">
        <v>0.13375710021908782</v>
      </c>
      <c r="S159" s="98">
        <v>0.11535401678374806</v>
      </c>
      <c r="T159" s="98">
        <v>0.12177487000214184</v>
      </c>
      <c r="U159" s="98">
        <v>8.8542543078870717E-2</v>
      </c>
      <c r="V159" s="98">
        <v>4.3271614618138804E-2</v>
      </c>
      <c r="W159" s="98">
        <v>3.1297178552937746E-2</v>
      </c>
      <c r="DA159" s="63" t="s">
        <v>1830</v>
      </c>
    </row>
    <row r="160" spans="1:105" ht="12" customHeight="1" x14ac:dyDescent="0.25">
      <c r="A160" s="108" t="s">
        <v>52</v>
      </c>
      <c r="B160" s="98">
        <v>4.8747685781468477E-5</v>
      </c>
      <c r="C160" s="98">
        <v>1.6750878381250024E-3</v>
      </c>
      <c r="D160" s="98">
        <v>7.0178054510247317E-3</v>
      </c>
      <c r="E160" s="98">
        <v>1.0246931715674748E-2</v>
      </c>
      <c r="F160" s="98">
        <v>1.3694860219955302E-2</v>
      </c>
      <c r="G160" s="98">
        <v>1.7126601720655162E-2</v>
      </c>
      <c r="H160" s="98">
        <v>2.0327605486667562E-2</v>
      </c>
      <c r="I160" s="98">
        <v>4.1836393207605203E-2</v>
      </c>
      <c r="J160" s="98">
        <v>6.8723229643330996E-2</v>
      </c>
      <c r="K160" s="98">
        <v>8.9780849979445923E-2</v>
      </c>
      <c r="L160" s="98">
        <v>9.7239540838272118E-2</v>
      </c>
      <c r="M160" s="98">
        <v>0.12777468177012341</v>
      </c>
      <c r="N160" s="98">
        <v>0.15644916518809079</v>
      </c>
      <c r="O160" s="98">
        <v>0.20706740371814342</v>
      </c>
      <c r="P160" s="98">
        <v>0.22095266546242445</v>
      </c>
      <c r="Q160" s="98">
        <v>0.1721259495794642</v>
      </c>
      <c r="R160" s="98">
        <v>0.18848969104788441</v>
      </c>
      <c r="S160" s="98">
        <v>0.16197613031381974</v>
      </c>
      <c r="T160" s="98">
        <v>0.13425524124319385</v>
      </c>
      <c r="U160" s="98">
        <v>0.10024049184206127</v>
      </c>
      <c r="V160" s="98">
        <v>4.7556091000185576E-2</v>
      </c>
      <c r="W160" s="98">
        <v>3.1419788112970679E-2</v>
      </c>
      <c r="DA160" s="63" t="s">
        <v>1831</v>
      </c>
    </row>
    <row r="161" spans="1:105" ht="12" customHeight="1" x14ac:dyDescent="0.25">
      <c r="A161" s="121" t="s">
        <v>54</v>
      </c>
      <c r="B161" s="122">
        <v>0.31387251079654166</v>
      </c>
      <c r="C161" s="122">
        <v>0.32022532065470632</v>
      </c>
      <c r="D161" s="122">
        <v>0.28506334106287773</v>
      </c>
      <c r="E161" s="122">
        <v>0.2648752620570099</v>
      </c>
      <c r="F161" s="122">
        <v>0.29075532680199356</v>
      </c>
      <c r="G161" s="122">
        <v>0.30394520392966601</v>
      </c>
      <c r="H161" s="122">
        <v>0.31282522657107903</v>
      </c>
      <c r="I161" s="122">
        <v>0.29491148329760564</v>
      </c>
      <c r="J161" s="122">
        <v>0.33795688413262981</v>
      </c>
      <c r="K161" s="122">
        <v>0.3869644988973826</v>
      </c>
      <c r="L161" s="122">
        <v>0.35452522278234294</v>
      </c>
      <c r="M161" s="122">
        <v>0.45963350230130168</v>
      </c>
      <c r="N161" s="122">
        <v>0.53384426094353898</v>
      </c>
      <c r="O161" s="122">
        <v>0.62363254951049185</v>
      </c>
      <c r="P161" s="122">
        <v>0.75511566390635143</v>
      </c>
      <c r="Q161" s="122">
        <v>0.55015690215014901</v>
      </c>
      <c r="R161" s="122">
        <v>0.59118333899339859</v>
      </c>
      <c r="S161" s="122">
        <v>0.50153529624117521</v>
      </c>
      <c r="T161" s="122">
        <v>0.57460220574566634</v>
      </c>
      <c r="U161" s="122">
        <v>0.55635490486188222</v>
      </c>
      <c r="V161" s="122">
        <v>0.29830587113992779</v>
      </c>
      <c r="W161" s="122">
        <v>0.25269681105209751</v>
      </c>
      <c r="DA161" s="130" t="s">
        <v>1832</v>
      </c>
    </row>
    <row r="162" spans="1:105" ht="12" customHeight="1" x14ac:dyDescent="0.25">
      <c r="A162" s="97" t="s">
        <v>207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1833</v>
      </c>
    </row>
    <row r="163" spans="1:105" ht="12" customHeight="1" x14ac:dyDescent="0.25">
      <c r="A163" s="97" t="s">
        <v>50</v>
      </c>
      <c r="B163" s="98">
        <v>0.11994846157872661</v>
      </c>
      <c r="C163" s="98">
        <v>0.13271688171342955</v>
      </c>
      <c r="D163" s="98">
        <v>4.895503235272456E-2</v>
      </c>
      <c r="E163" s="98">
        <v>2.297556786309108E-2</v>
      </c>
      <c r="F163" s="98">
        <v>4.5416727268710357E-2</v>
      </c>
      <c r="G163" s="98">
        <v>7.0182711094128061E-2</v>
      </c>
      <c r="H163" s="98">
        <v>7.2325039071225464E-2</v>
      </c>
      <c r="I163" s="98">
        <v>2.4766297677998331E-2</v>
      </c>
      <c r="J163" s="98">
        <v>2.6663115036115508E-2</v>
      </c>
      <c r="K163" s="98">
        <v>7.766078992243973E-2</v>
      </c>
      <c r="L163" s="98">
        <v>6.3607485217813189E-2</v>
      </c>
      <c r="M163" s="98">
        <v>2.9860873389797274E-2</v>
      </c>
      <c r="N163" s="98">
        <v>1.5762429648498864E-2</v>
      </c>
      <c r="O163" s="98">
        <v>2.2816779524033888E-2</v>
      </c>
      <c r="P163" s="98">
        <v>3.6890217623085274E-2</v>
      </c>
      <c r="Q163" s="98">
        <v>3.0631728321260536E-2</v>
      </c>
      <c r="R163" s="98">
        <v>3.3430936521033794E-2</v>
      </c>
      <c r="S163" s="98">
        <v>2.5886113780232679E-2</v>
      </c>
      <c r="T163" s="98">
        <v>3.1213448302480691E-2</v>
      </c>
      <c r="U163" s="98">
        <v>3.6712297185610497E-2</v>
      </c>
      <c r="V163" s="98">
        <v>2.7212982182003829E-2</v>
      </c>
      <c r="W163" s="98">
        <v>1.1032800550908351E-2</v>
      </c>
      <c r="DA163" s="63" t="s">
        <v>1834</v>
      </c>
    </row>
    <row r="164" spans="1:105" ht="12" customHeight="1" x14ac:dyDescent="0.25">
      <c r="A164" s="109" t="s">
        <v>120</v>
      </c>
      <c r="B164" s="33">
        <v>0.19392404921781503</v>
      </c>
      <c r="C164" s="33">
        <v>0.18750843894127681</v>
      </c>
      <c r="D164" s="33">
        <v>0.23610830871015315</v>
      </c>
      <c r="E164" s="33">
        <v>0.24189969419391882</v>
      </c>
      <c r="F164" s="33">
        <v>0.24533859953328319</v>
      </c>
      <c r="G164" s="33">
        <v>0.23376249283553793</v>
      </c>
      <c r="H164" s="33">
        <v>0.24050018749985358</v>
      </c>
      <c r="I164" s="33">
        <v>0.27014518561960732</v>
      </c>
      <c r="J164" s="33">
        <v>0.31129376909651429</v>
      </c>
      <c r="K164" s="33">
        <v>0.30930370897494286</v>
      </c>
      <c r="L164" s="33">
        <v>0.29091773756452977</v>
      </c>
      <c r="M164" s="33">
        <v>0.42977262891150442</v>
      </c>
      <c r="N164" s="33">
        <v>0.51808183129504015</v>
      </c>
      <c r="O164" s="33">
        <v>0.60081576998645791</v>
      </c>
      <c r="P164" s="33">
        <v>0.71822544628326612</v>
      </c>
      <c r="Q164" s="33">
        <v>0.51952517382888852</v>
      </c>
      <c r="R164" s="33">
        <v>0.55775240247236479</v>
      </c>
      <c r="S164" s="33">
        <v>0.47564918246094257</v>
      </c>
      <c r="T164" s="33">
        <v>0.5433887574431856</v>
      </c>
      <c r="U164" s="33">
        <v>0.51964260767627168</v>
      </c>
      <c r="V164" s="33">
        <v>0.27109288895792394</v>
      </c>
      <c r="W164" s="33">
        <v>0.24166401050118916</v>
      </c>
      <c r="DA164" s="60" t="s">
        <v>1835</v>
      </c>
    </row>
    <row r="166" spans="1:105" ht="12" customHeight="1" x14ac:dyDescent="0.25">
      <c r="A166" s="116" t="str">
        <f>RES_hh_SLD!$A$152</f>
        <v>System efficiency indicator (ratio of energy service to energy consumption)</v>
      </c>
      <c r="B166" s="119">
        <f t="shared" ref="B166:Q166" si="32">IF(B142=0,"",B142/B118)</f>
        <v>0.48736021062631601</v>
      </c>
      <c r="C166" s="119">
        <f t="shared" si="32"/>
        <v>0.49341182075124446</v>
      </c>
      <c r="D166" s="119">
        <f t="shared" si="32"/>
        <v>0.50275041788417085</v>
      </c>
      <c r="E166" s="119">
        <f t="shared" si="32"/>
        <v>0.5136552812506564</v>
      </c>
      <c r="F166" s="119">
        <f t="shared" si="32"/>
        <v>0.52179469732035166</v>
      </c>
      <c r="G166" s="119">
        <f t="shared" si="32"/>
        <v>0.53487820328921742</v>
      </c>
      <c r="H166" s="119">
        <f t="shared" si="32"/>
        <v>0.55245905177084642</v>
      </c>
      <c r="I166" s="119">
        <f t="shared" si="32"/>
        <v>0.56824905884955523</v>
      </c>
      <c r="J166" s="119">
        <f t="shared" si="32"/>
        <v>0.58928040760333344</v>
      </c>
      <c r="K166" s="119">
        <f t="shared" si="32"/>
        <v>0.609300811389616</v>
      </c>
      <c r="L166" s="119">
        <f t="shared" si="32"/>
        <v>0.63215940834898487</v>
      </c>
      <c r="M166" s="119">
        <f t="shared" si="32"/>
        <v>0.66080905882833951</v>
      </c>
      <c r="N166" s="119">
        <f t="shared" si="32"/>
        <v>0.68478942332945114</v>
      </c>
      <c r="O166" s="119">
        <f t="shared" si="32"/>
        <v>0.70736026122047524</v>
      </c>
      <c r="P166" s="119">
        <f t="shared" si="32"/>
        <v>0.71753739993014121</v>
      </c>
      <c r="Q166" s="119">
        <f t="shared" si="32"/>
        <v>0.72327165102386337</v>
      </c>
      <c r="R166" s="119">
        <f t="shared" ref="R166:V166" si="33">IF(R142=0,"",R142/R118)</f>
        <v>0.72870452945304676</v>
      </c>
      <c r="S166" s="119">
        <f t="shared" si="33"/>
        <v>0.73347093829593413</v>
      </c>
      <c r="T166" s="119">
        <f t="shared" si="33"/>
        <v>0.74001546990947109</v>
      </c>
      <c r="U166" s="119">
        <f t="shared" si="33"/>
        <v>0.752063751996492</v>
      </c>
      <c r="V166" s="119">
        <f t="shared" si="33"/>
        <v>0.75160792495450557</v>
      </c>
      <c r="W166" s="119">
        <f t="shared" ref="W166" si="34">IF(W142=0,"",W142/W118)</f>
        <v>0.75365332829876519</v>
      </c>
      <c r="DA166" s="129" t="s">
        <v>1981</v>
      </c>
    </row>
    <row r="167" spans="1:105" ht="12" customHeight="1" x14ac:dyDescent="0.25">
      <c r="A167" s="121" t="s">
        <v>57</v>
      </c>
      <c r="B167" s="124">
        <f t="shared" ref="B167:Q167" si="35">IF(B143=0,"",B143/B119)</f>
        <v>0.47123076398346475</v>
      </c>
      <c r="C167" s="124">
        <f t="shared" si="35"/>
        <v>0.47899804645417016</v>
      </c>
      <c r="D167" s="124">
        <f t="shared" si="35"/>
        <v>0.4871098474964406</v>
      </c>
      <c r="E167" s="124">
        <f t="shared" si="35"/>
        <v>0.49646361282871754</v>
      </c>
      <c r="F167" s="124">
        <f t="shared" si="35"/>
        <v>0.50802911726378752</v>
      </c>
      <c r="G167" s="124">
        <f t="shared" si="35"/>
        <v>0.52057573137572977</v>
      </c>
      <c r="H167" s="124">
        <f t="shared" si="35"/>
        <v>0.53617526184600206</v>
      </c>
      <c r="I167" s="124">
        <f t="shared" si="35"/>
        <v>0.55271703487843948</v>
      </c>
      <c r="J167" s="124">
        <f t="shared" si="35"/>
        <v>0.57438662145020081</v>
      </c>
      <c r="K167" s="124">
        <f t="shared" si="35"/>
        <v>0.59568425765145572</v>
      </c>
      <c r="L167" s="124">
        <f t="shared" si="35"/>
        <v>0.61782315840032642</v>
      </c>
      <c r="M167" s="124">
        <f t="shared" si="35"/>
        <v>0.63931239051066791</v>
      </c>
      <c r="N167" s="124">
        <f t="shared" si="35"/>
        <v>0.66710036635964898</v>
      </c>
      <c r="O167" s="124">
        <f t="shared" si="35"/>
        <v>0.68928253105647752</v>
      </c>
      <c r="P167" s="124">
        <f t="shared" si="35"/>
        <v>0.69735247919244259</v>
      </c>
      <c r="Q167" s="124">
        <f t="shared" si="35"/>
        <v>0.70272527157234776</v>
      </c>
      <c r="R167" s="124">
        <f t="shared" ref="R167:V167" si="36">IF(R143=0,"",R143/R119)</f>
        <v>0.70963436341452202</v>
      </c>
      <c r="S167" s="124">
        <f t="shared" si="36"/>
        <v>0.71397652990120397</v>
      </c>
      <c r="T167" s="124">
        <f t="shared" si="36"/>
        <v>0.71924807124566237</v>
      </c>
      <c r="U167" s="124">
        <f t="shared" si="36"/>
        <v>0.7226019252825181</v>
      </c>
      <c r="V167" s="124">
        <f t="shared" si="36"/>
        <v>0.72530621127375161</v>
      </c>
      <c r="W167" s="124">
        <f t="shared" ref="W167" si="37">IF(W143=0,"",W143/W119)</f>
        <v>0.73129312619210418</v>
      </c>
      <c r="DA167" s="130" t="s">
        <v>1982</v>
      </c>
    </row>
    <row r="168" spans="1:105" ht="12" customHeight="1" x14ac:dyDescent="0.25">
      <c r="A168" s="97" t="s">
        <v>204</v>
      </c>
      <c r="B168" s="111">
        <f t="shared" ref="B168:Q168" si="38">IF(B144=0,"",B144/B120)</f>
        <v>0.46875214683781929</v>
      </c>
      <c r="C168" s="111">
        <f t="shared" si="38"/>
        <v>0.47656600083631606</v>
      </c>
      <c r="D168" s="111">
        <f t="shared" si="38"/>
        <v>0.48472223024122552</v>
      </c>
      <c r="E168" s="111">
        <f t="shared" si="38"/>
        <v>0.49417798989682127</v>
      </c>
      <c r="F168" s="111">
        <f t="shared" si="38"/>
        <v>0.50571430953571606</v>
      </c>
      <c r="G168" s="111">
        <f t="shared" si="38"/>
        <v>0.51831080013915343</v>
      </c>
      <c r="H168" s="111">
        <f t="shared" si="38"/>
        <v>0.53399586886537953</v>
      </c>
      <c r="I168" s="111">
        <f t="shared" si="38"/>
        <v>0.55053261957088262</v>
      </c>
      <c r="J168" s="111">
        <f t="shared" si="38"/>
        <v>0.5722462595884017</v>
      </c>
      <c r="K168" s="111">
        <f t="shared" si="38"/>
        <v>0.59361412196552965</v>
      </c>
      <c r="L168" s="111">
        <f t="shared" si="38"/>
        <v>0.61583359890846145</v>
      </c>
      <c r="M168" s="111">
        <f t="shared" si="38"/>
        <v>0.63738291168746686</v>
      </c>
      <c r="N168" s="111">
        <f t="shared" si="38"/>
        <v>0.66529275138887967</v>
      </c>
      <c r="O168" s="111">
        <f t="shared" si="38"/>
        <v>0.68754159973622897</v>
      </c>
      <c r="P168" s="111">
        <f t="shared" si="38"/>
        <v>0.69563379039952999</v>
      </c>
      <c r="Q168" s="111">
        <f t="shared" si="38"/>
        <v>0.70106108446180271</v>
      </c>
      <c r="R168" s="111">
        <f t="shared" ref="R168:V168" si="39">IF(R144=0,"",R144/R120)</f>
        <v>0.70800256863035793</v>
      </c>
      <c r="S168" s="111">
        <f t="shared" si="39"/>
        <v>0.71238506712395044</v>
      </c>
      <c r="T168" s="111">
        <f t="shared" si="39"/>
        <v>0.71766375146658401</v>
      </c>
      <c r="U168" s="111">
        <f t="shared" si="39"/>
        <v>0.72101217333439738</v>
      </c>
      <c r="V168" s="111">
        <f t="shared" si="39"/>
        <v>0.72375789271701163</v>
      </c>
      <c r="W168" s="111">
        <f t="shared" ref="W168" si="40">IF(W144=0,"",W144/W120)</f>
        <v>0.72977308681840014</v>
      </c>
      <c r="DA168" s="63" t="s">
        <v>1983</v>
      </c>
    </row>
    <row r="169" spans="1:105" ht="12" customHeight="1" x14ac:dyDescent="0.25">
      <c r="A169" s="97" t="s">
        <v>53</v>
      </c>
      <c r="B169" s="111">
        <f t="shared" ref="B169:Q169" si="41">IF(B145=0,"",B145/B121)</f>
        <v>1</v>
      </c>
      <c r="C169" s="111">
        <f t="shared" si="41"/>
        <v>1</v>
      </c>
      <c r="D169" s="111">
        <f t="shared" si="41"/>
        <v>1</v>
      </c>
      <c r="E169" s="111">
        <f t="shared" si="41"/>
        <v>1</v>
      </c>
      <c r="F169" s="111">
        <f t="shared" si="41"/>
        <v>1</v>
      </c>
      <c r="G169" s="111">
        <f t="shared" si="41"/>
        <v>1</v>
      </c>
      <c r="H169" s="111">
        <f t="shared" si="41"/>
        <v>1</v>
      </c>
      <c r="I169" s="111">
        <f t="shared" si="41"/>
        <v>1</v>
      </c>
      <c r="J169" s="111">
        <f t="shared" si="41"/>
        <v>1</v>
      </c>
      <c r="K169" s="111">
        <f t="shared" si="41"/>
        <v>1</v>
      </c>
      <c r="L169" s="111">
        <f t="shared" si="41"/>
        <v>1</v>
      </c>
      <c r="M169" s="111">
        <f t="shared" si="41"/>
        <v>1</v>
      </c>
      <c r="N169" s="111">
        <f t="shared" si="41"/>
        <v>1</v>
      </c>
      <c r="O169" s="111">
        <f t="shared" si="41"/>
        <v>1</v>
      </c>
      <c r="P169" s="111">
        <f t="shared" si="41"/>
        <v>1</v>
      </c>
      <c r="Q169" s="111">
        <f t="shared" si="41"/>
        <v>1</v>
      </c>
      <c r="R169" s="111">
        <f t="shared" ref="R169:V169" si="42">IF(R145=0,"",R145/R121)</f>
        <v>1</v>
      </c>
      <c r="S169" s="111">
        <f t="shared" si="42"/>
        <v>1</v>
      </c>
      <c r="T169" s="111">
        <f t="shared" si="42"/>
        <v>1</v>
      </c>
      <c r="U169" s="111">
        <f t="shared" si="42"/>
        <v>1</v>
      </c>
      <c r="V169" s="111">
        <f t="shared" si="42"/>
        <v>1</v>
      </c>
      <c r="W169" s="111">
        <f t="shared" ref="W169" si="43">IF(W145=0,"",W145/W121)</f>
        <v>1</v>
      </c>
      <c r="DA169" s="63" t="s">
        <v>1984</v>
      </c>
    </row>
    <row r="170" spans="1:105" ht="12" customHeight="1" x14ac:dyDescent="0.25">
      <c r="A170" s="121" t="s">
        <v>92</v>
      </c>
      <c r="B170" s="124">
        <f t="shared" ref="B170:Q170" si="44">IF(B146=0,"",B146/B122)</f>
        <v>1.8458333023775315</v>
      </c>
      <c r="C170" s="124">
        <f t="shared" si="44"/>
        <v>1.933498159569951</v>
      </c>
      <c r="D170" s="124">
        <f t="shared" si="44"/>
        <v>2.021280203118426</v>
      </c>
      <c r="E170" s="124">
        <f t="shared" si="44"/>
        <v>2.1492731861153533</v>
      </c>
      <c r="F170" s="124">
        <f t="shared" si="44"/>
        <v>2.2593155679677253</v>
      </c>
      <c r="G170" s="124">
        <f t="shared" si="44"/>
        <v>2.4064738321830448</v>
      </c>
      <c r="H170" s="124">
        <f t="shared" si="44"/>
        <v>2.6190812861255548</v>
      </c>
      <c r="I170" s="124">
        <f t="shared" si="44"/>
        <v>2.7264372314714</v>
      </c>
      <c r="J170" s="124">
        <f t="shared" si="44"/>
        <v>2.7892636935795818</v>
      </c>
      <c r="K170" s="124">
        <f t="shared" si="44"/>
        <v>2.8956166843364826</v>
      </c>
      <c r="L170" s="124">
        <f t="shared" si="44"/>
        <v>3.0171625382971601</v>
      </c>
      <c r="M170" s="124">
        <f t="shared" si="44"/>
        <v>3.1355190205994163</v>
      </c>
      <c r="N170" s="124">
        <f t="shared" si="44"/>
        <v>3.2264657811250461</v>
      </c>
      <c r="O170" s="124">
        <f t="shared" si="44"/>
        <v>3.3389205621525488</v>
      </c>
      <c r="P170" s="124">
        <f t="shared" si="44"/>
        <v>3.4548753569284427</v>
      </c>
      <c r="Q170" s="124">
        <f t="shared" si="44"/>
        <v>3.5668499599686947</v>
      </c>
      <c r="R170" s="124">
        <f t="shared" ref="R170:V170" si="45">IF(R146=0,"",R146/R122)</f>
        <v>3.6584140427002891</v>
      </c>
      <c r="S170" s="124">
        <f t="shared" si="45"/>
        <v>3.7434919564513263</v>
      </c>
      <c r="T170" s="124">
        <f t="shared" si="45"/>
        <v>3.8348352257001457</v>
      </c>
      <c r="U170" s="124">
        <f t="shared" si="45"/>
        <v>3.9163486377470895</v>
      </c>
      <c r="V170" s="124">
        <f t="shared" si="45"/>
        <v>3.9912850819380159</v>
      </c>
      <c r="W170" s="124">
        <f t="shared" ref="W170" si="46">IF(W146=0,"",W146/W122)</f>
        <v>4.0603960160350621</v>
      </c>
      <c r="DA170" s="130" t="s">
        <v>1985</v>
      </c>
    </row>
    <row r="171" spans="1:105" ht="12" customHeight="1" x14ac:dyDescent="0.25">
      <c r="A171" s="97" t="s">
        <v>53</v>
      </c>
      <c r="B171" s="111">
        <f t="shared" ref="B171:Q171" si="47">IF(B147=0,"",B147/B123)</f>
        <v>1.8458333023775315</v>
      </c>
      <c r="C171" s="111">
        <f t="shared" si="47"/>
        <v>1.933498159569951</v>
      </c>
      <c r="D171" s="111">
        <f t="shared" si="47"/>
        <v>2.021280203118426</v>
      </c>
      <c r="E171" s="111">
        <f t="shared" si="47"/>
        <v>2.1492731861153533</v>
      </c>
      <c r="F171" s="111">
        <f t="shared" si="47"/>
        <v>2.2593155679677253</v>
      </c>
      <c r="G171" s="111">
        <f t="shared" si="47"/>
        <v>2.4064738321830448</v>
      </c>
      <c r="H171" s="111">
        <f t="shared" si="47"/>
        <v>2.6190812861255548</v>
      </c>
      <c r="I171" s="111">
        <f t="shared" si="47"/>
        <v>2.7264372314714</v>
      </c>
      <c r="J171" s="111">
        <f t="shared" si="47"/>
        <v>2.7892636935795818</v>
      </c>
      <c r="K171" s="111">
        <f t="shared" si="47"/>
        <v>2.8956166843364826</v>
      </c>
      <c r="L171" s="111">
        <f t="shared" si="47"/>
        <v>3.0171625382971601</v>
      </c>
      <c r="M171" s="111">
        <f t="shared" si="47"/>
        <v>3.1355190205994163</v>
      </c>
      <c r="N171" s="111">
        <f t="shared" si="47"/>
        <v>3.2264657811250461</v>
      </c>
      <c r="O171" s="111">
        <f t="shared" si="47"/>
        <v>3.3389205621525488</v>
      </c>
      <c r="P171" s="111">
        <f t="shared" si="47"/>
        <v>3.4548753569284427</v>
      </c>
      <c r="Q171" s="111">
        <f t="shared" si="47"/>
        <v>3.5668499599686947</v>
      </c>
      <c r="R171" s="111">
        <f t="shared" ref="R171:V171" si="48">IF(R147=0,"",R147/R123)</f>
        <v>3.6584140427002891</v>
      </c>
      <c r="S171" s="111">
        <f t="shared" si="48"/>
        <v>3.7434919564513263</v>
      </c>
      <c r="T171" s="111">
        <f t="shared" si="48"/>
        <v>3.8348352257001457</v>
      </c>
      <c r="U171" s="111">
        <f t="shared" si="48"/>
        <v>3.9163486377470895</v>
      </c>
      <c r="V171" s="111">
        <f t="shared" si="48"/>
        <v>3.9912850819380159</v>
      </c>
      <c r="W171" s="111">
        <f t="shared" ref="W171" si="49">IF(W147=0,"",W147/W123)</f>
        <v>4.0603960160350621</v>
      </c>
      <c r="DA171" s="63" t="s">
        <v>1986</v>
      </c>
    </row>
    <row r="172" spans="1:105" ht="12" customHeight="1" x14ac:dyDescent="0.25">
      <c r="A172" s="121" t="s">
        <v>55</v>
      </c>
      <c r="B172" s="124">
        <f t="shared" ref="B172:Q172" si="50">IF(B148=0,"",B148/B124)</f>
        <v>0.60697189584239797</v>
      </c>
      <c r="C172" s="124">
        <f t="shared" si="50"/>
        <v>0.61129780214594709</v>
      </c>
      <c r="D172" s="124">
        <f t="shared" si="50"/>
        <v>0.62059829397135502</v>
      </c>
      <c r="E172" s="124">
        <f t="shared" si="50"/>
        <v>0.62725899039360122</v>
      </c>
      <c r="F172" s="124">
        <f t="shared" si="50"/>
        <v>0.63681195365329035</v>
      </c>
      <c r="G172" s="124">
        <f t="shared" si="50"/>
        <v>0.64561925848713664</v>
      </c>
      <c r="H172" s="124">
        <f t="shared" si="50"/>
        <v>0.65477251271129078</v>
      </c>
      <c r="I172" s="124">
        <f t="shared" si="50"/>
        <v>0.67553500878321371</v>
      </c>
      <c r="J172" s="124">
        <f t="shared" si="50"/>
        <v>0.6960727194696863</v>
      </c>
      <c r="K172" s="124">
        <f t="shared" si="50"/>
        <v>0.71239812800742486</v>
      </c>
      <c r="L172" s="124">
        <f t="shared" si="50"/>
        <v>0.7236078857661733</v>
      </c>
      <c r="M172" s="124">
        <f t="shared" si="50"/>
        <v>0.74141084728275464</v>
      </c>
      <c r="N172" s="124">
        <f t="shared" si="50"/>
        <v>0.76364465846285001</v>
      </c>
      <c r="O172" s="124">
        <f t="shared" si="50"/>
        <v>0.76714920112716956</v>
      </c>
      <c r="P172" s="124">
        <f t="shared" si="50"/>
        <v>0.76564329594912839</v>
      </c>
      <c r="Q172" s="124">
        <f t="shared" si="50"/>
        <v>0.78045668142218738</v>
      </c>
      <c r="R172" s="124">
        <f t="shared" ref="R172:V172" si="51">IF(R148=0,"",R148/R124)</f>
        <v>0.7898247686258224</v>
      </c>
      <c r="S172" s="124">
        <f t="shared" si="51"/>
        <v>0.79490889060858039</v>
      </c>
      <c r="T172" s="124">
        <f t="shared" si="51"/>
        <v>0.80062938087792246</v>
      </c>
      <c r="U172" s="124">
        <f t="shared" si="51"/>
        <v>0.8089297839743107</v>
      </c>
      <c r="V172" s="124">
        <f t="shared" si="51"/>
        <v>0.82520863724692839</v>
      </c>
      <c r="W172" s="124">
        <f t="shared" ref="W172" si="52">IF(W148=0,"",W148/W124)</f>
        <v>0.83426443289316721</v>
      </c>
      <c r="DA172" s="130" t="s">
        <v>1987</v>
      </c>
    </row>
    <row r="173" spans="1:105" ht="12" customHeight="1" x14ac:dyDescent="0.25">
      <c r="A173" s="97" t="s">
        <v>132</v>
      </c>
      <c r="B173" s="111">
        <f t="shared" ref="B173:Q173" si="53">IF(B149=0,"",B149/B125)</f>
        <v>0.50328903852573559</v>
      </c>
      <c r="C173" s="111">
        <f t="shared" si="53"/>
        <v>0.51531210806138039</v>
      </c>
      <c r="D173" s="111">
        <f t="shared" si="53"/>
        <v>0.52887209110934896</v>
      </c>
      <c r="E173" s="111">
        <f t="shared" si="53"/>
        <v>0.54327384899584363</v>
      </c>
      <c r="F173" s="111">
        <f t="shared" si="53"/>
        <v>0.55913967283684007</v>
      </c>
      <c r="G173" s="111">
        <f t="shared" si="53"/>
        <v>0.57565611842345765</v>
      </c>
      <c r="H173" s="111">
        <f t="shared" si="53"/>
        <v>0.59441700348878823</v>
      </c>
      <c r="I173" s="111">
        <f t="shared" si="53"/>
        <v>0.61358061093424154</v>
      </c>
      <c r="J173" s="111">
        <f t="shared" si="53"/>
        <v>0.64252548782258523</v>
      </c>
      <c r="K173" s="111">
        <f t="shared" si="53"/>
        <v>0.6690877749611448</v>
      </c>
      <c r="L173" s="111">
        <f t="shared" si="53"/>
        <v>0.69017288171922875</v>
      </c>
      <c r="M173" s="111">
        <f t="shared" si="53"/>
        <v>0.70813040154205997</v>
      </c>
      <c r="N173" s="111">
        <f t="shared" si="53"/>
        <v>0.72850105496267348</v>
      </c>
      <c r="O173" s="111">
        <f t="shared" si="53"/>
        <v>0.74697313402695831</v>
      </c>
      <c r="P173" s="111">
        <f t="shared" si="53"/>
        <v>0.76337160595694675</v>
      </c>
      <c r="Q173" s="111">
        <f t="shared" si="53"/>
        <v>0.77375392958632372</v>
      </c>
      <c r="R173" s="111">
        <f t="shared" ref="R173:V173" si="54">IF(R149=0,"",R149/R125)</f>
        <v>0.7820190400610384</v>
      </c>
      <c r="S173" s="111">
        <f t="shared" si="54"/>
        <v>0.79176805045475618</v>
      </c>
      <c r="T173" s="111">
        <f t="shared" si="54"/>
        <v>0.80208302544530008</v>
      </c>
      <c r="U173" s="111">
        <f t="shared" si="54"/>
        <v>0.81028921474034032</v>
      </c>
      <c r="V173" s="111">
        <f t="shared" si="54"/>
        <v>0.8222191227364225</v>
      </c>
      <c r="W173" s="111">
        <f t="shared" ref="W173" si="55">IF(W149=0,"",W149/W125)</f>
        <v>0.8312158929124599</v>
      </c>
      <c r="DA173" s="63" t="s">
        <v>1988</v>
      </c>
    </row>
    <row r="174" spans="1:105" ht="12" customHeight="1" x14ac:dyDescent="0.25">
      <c r="A174" s="97" t="s">
        <v>131</v>
      </c>
      <c r="B174" s="111" t="str">
        <f t="shared" ref="B174:Q174" si="56">IF(B150=0,"",B150/B126)</f>
        <v/>
      </c>
      <c r="C174" s="111" t="str">
        <f t="shared" si="56"/>
        <v/>
      </c>
      <c r="D174" s="111">
        <f t="shared" si="56"/>
        <v>0.78750576407758577</v>
      </c>
      <c r="E174" s="111">
        <f t="shared" si="56"/>
        <v>0.78794412929721069</v>
      </c>
      <c r="F174" s="111">
        <f t="shared" si="56"/>
        <v>0.78594756991367531</v>
      </c>
      <c r="G174" s="111">
        <f t="shared" si="56"/>
        <v>0.80036199764397931</v>
      </c>
      <c r="H174" s="111">
        <f t="shared" si="56"/>
        <v>0.81253630441428581</v>
      </c>
      <c r="I174" s="111">
        <f t="shared" si="56"/>
        <v>0.8164049218642988</v>
      </c>
      <c r="J174" s="111">
        <f t="shared" si="56"/>
        <v>0.8257639716042442</v>
      </c>
      <c r="K174" s="111">
        <f t="shared" si="56"/>
        <v>0.84979248374548977</v>
      </c>
      <c r="L174" s="111">
        <f t="shared" si="56"/>
        <v>0.84734331938145024</v>
      </c>
      <c r="M174" s="111">
        <f t="shared" si="56"/>
        <v>0.8473825932875183</v>
      </c>
      <c r="N174" s="111">
        <f t="shared" si="56"/>
        <v>0.85882100614157042</v>
      </c>
      <c r="O174" s="111">
        <f t="shared" si="56"/>
        <v>0.84608177140705854</v>
      </c>
      <c r="P174" s="111">
        <f t="shared" si="56"/>
        <v>0.84239508239433836</v>
      </c>
      <c r="Q174" s="111">
        <f t="shared" si="56"/>
        <v>0.88956552199444183</v>
      </c>
      <c r="R174" s="111">
        <f t="shared" ref="R174:V174" si="57">IF(R150=0,"",R150/R126)</f>
        <v>0.89116427668472209</v>
      </c>
      <c r="S174" s="111">
        <f t="shared" si="57"/>
        <v>0.89829542846615595</v>
      </c>
      <c r="T174" s="111">
        <f t="shared" si="57"/>
        <v>0.90074842405375999</v>
      </c>
      <c r="U174" s="111">
        <f t="shared" si="57"/>
        <v>0.8956445541576642</v>
      </c>
      <c r="V174" s="111">
        <f t="shared" si="57"/>
        <v>0.90605286113271766</v>
      </c>
      <c r="W174" s="111">
        <f t="shared" ref="W174" si="58">IF(W150=0,"",W150/W126)</f>
        <v>0.90807312453042577</v>
      </c>
      <c r="DA174" s="63" t="s">
        <v>1989</v>
      </c>
    </row>
    <row r="175" spans="1:105" ht="12" customHeight="1" x14ac:dyDescent="0.25">
      <c r="A175" s="100" t="s">
        <v>204</v>
      </c>
      <c r="B175" s="112" t="str">
        <f t="shared" ref="B175:Q175" si="59">IF(B151=0,"",B151/B127)</f>
        <v/>
      </c>
      <c r="C175" s="112" t="str">
        <f t="shared" si="59"/>
        <v/>
      </c>
      <c r="D175" s="112">
        <f t="shared" si="59"/>
        <v>0.6496565408781112</v>
      </c>
      <c r="E175" s="112">
        <f t="shared" si="59"/>
        <v>0.6496565408781112</v>
      </c>
      <c r="F175" s="112">
        <f t="shared" si="59"/>
        <v>0.6496565408781112</v>
      </c>
      <c r="G175" s="112">
        <f t="shared" si="59"/>
        <v>0.66921031220086569</v>
      </c>
      <c r="H175" s="112">
        <f t="shared" si="59"/>
        <v>0.68029605270957694</v>
      </c>
      <c r="I175" s="112">
        <f t="shared" si="59"/>
        <v>0.68918476074131296</v>
      </c>
      <c r="J175" s="112">
        <f t="shared" si="59"/>
        <v>0.70248178183328047</v>
      </c>
      <c r="K175" s="112">
        <f t="shared" si="59"/>
        <v>0.72716366399363852</v>
      </c>
      <c r="L175" s="112">
        <f t="shared" si="59"/>
        <v>0.7321582812212728</v>
      </c>
      <c r="M175" s="112">
        <f t="shared" si="59"/>
        <v>0.73581296163644327</v>
      </c>
      <c r="N175" s="112">
        <f t="shared" si="59"/>
        <v>0.73971916996456033</v>
      </c>
      <c r="O175" s="112">
        <f t="shared" si="59"/>
        <v>0.75018300513816671</v>
      </c>
      <c r="P175" s="112">
        <f t="shared" si="59"/>
        <v>0.75790431499271982</v>
      </c>
      <c r="Q175" s="112">
        <f t="shared" si="59"/>
        <v>0.78826985421676776</v>
      </c>
      <c r="R175" s="112">
        <f t="shared" ref="R175:V175" si="60">IF(R151=0,"",R151/R127)</f>
        <v>0.78826985421676776</v>
      </c>
      <c r="S175" s="112">
        <f t="shared" si="60"/>
        <v>0.79678760798754589</v>
      </c>
      <c r="T175" s="112">
        <f t="shared" si="60"/>
        <v>0.81160917109243724</v>
      </c>
      <c r="U175" s="112">
        <f t="shared" si="60"/>
        <v>0.81164735106824792</v>
      </c>
      <c r="V175" s="112">
        <f t="shared" si="60"/>
        <v>0.8245147005246658</v>
      </c>
      <c r="W175" s="112">
        <f t="shared" ref="W175" si="61">IF(W151=0,"",W151/W127)</f>
        <v>0.83164265542589799</v>
      </c>
      <c r="DA175" s="131" t="s">
        <v>1990</v>
      </c>
    </row>
    <row r="176" spans="1:105" ht="12" customHeight="1" x14ac:dyDescent="0.25">
      <c r="A176" s="103" t="s">
        <v>52</v>
      </c>
      <c r="B176" s="113" t="str">
        <f t="shared" ref="B176:Q176" si="62">IF(B152=0,"",B152/B128)</f>
        <v/>
      </c>
      <c r="C176" s="113" t="str">
        <f t="shared" si="62"/>
        <v/>
      </c>
      <c r="D176" s="113">
        <f t="shared" si="62"/>
        <v>1</v>
      </c>
      <c r="E176" s="113">
        <f t="shared" si="62"/>
        <v>1</v>
      </c>
      <c r="F176" s="113">
        <f t="shared" si="62"/>
        <v>1</v>
      </c>
      <c r="G176" s="113">
        <f t="shared" si="62"/>
        <v>1</v>
      </c>
      <c r="H176" s="113">
        <f t="shared" si="62"/>
        <v>1</v>
      </c>
      <c r="I176" s="113">
        <f t="shared" si="62"/>
        <v>1</v>
      </c>
      <c r="J176" s="113">
        <f t="shared" si="62"/>
        <v>1</v>
      </c>
      <c r="K176" s="113">
        <f t="shared" si="62"/>
        <v>1</v>
      </c>
      <c r="L176" s="113">
        <f t="shared" si="62"/>
        <v>1</v>
      </c>
      <c r="M176" s="113">
        <f t="shared" si="62"/>
        <v>1</v>
      </c>
      <c r="N176" s="113">
        <f t="shared" si="62"/>
        <v>1</v>
      </c>
      <c r="O176" s="113">
        <f t="shared" si="62"/>
        <v>1</v>
      </c>
      <c r="P176" s="113">
        <f t="shared" si="62"/>
        <v>1</v>
      </c>
      <c r="Q176" s="113">
        <f t="shared" si="62"/>
        <v>1</v>
      </c>
      <c r="R176" s="113">
        <f t="shared" ref="R176:V176" si="63">IF(R152=0,"",R152/R128)</f>
        <v>1</v>
      </c>
      <c r="S176" s="113">
        <f t="shared" si="63"/>
        <v>1</v>
      </c>
      <c r="T176" s="113">
        <f t="shared" si="63"/>
        <v>1</v>
      </c>
      <c r="U176" s="113">
        <f t="shared" si="63"/>
        <v>1</v>
      </c>
      <c r="V176" s="113">
        <f t="shared" si="63"/>
        <v>1</v>
      </c>
      <c r="W176" s="113">
        <f t="shared" ref="W176" si="64">IF(W152=0,"",W152/W128)</f>
        <v>1</v>
      </c>
      <c r="DA176" s="132" t="s">
        <v>1991</v>
      </c>
    </row>
    <row r="177" spans="1:105" ht="12" customHeight="1" x14ac:dyDescent="0.25">
      <c r="A177" s="106" t="s">
        <v>124</v>
      </c>
      <c r="B177" s="112">
        <f t="shared" ref="B177:Q177" si="65">IF(B153=0,"",B153/B129)</f>
        <v>0.59909305143245484</v>
      </c>
      <c r="C177" s="112">
        <f t="shared" si="65"/>
        <v>0.60002389754883312</v>
      </c>
      <c r="D177" s="112">
        <f t="shared" si="65"/>
        <v>0.60579492620614672</v>
      </c>
      <c r="E177" s="112">
        <f t="shared" si="65"/>
        <v>0.60966347156089418</v>
      </c>
      <c r="F177" s="112">
        <f t="shared" si="65"/>
        <v>0.61214033190476091</v>
      </c>
      <c r="G177" s="112">
        <f t="shared" si="65"/>
        <v>0.61632824752568938</v>
      </c>
      <c r="H177" s="112">
        <f t="shared" si="65"/>
        <v>0.62591316798480234</v>
      </c>
      <c r="I177" s="112">
        <f t="shared" si="65"/>
        <v>0.62958726115857211</v>
      </c>
      <c r="J177" s="112">
        <f t="shared" si="65"/>
        <v>0.63227969821453245</v>
      </c>
      <c r="K177" s="112">
        <f t="shared" si="65"/>
        <v>0.63347688830708326</v>
      </c>
      <c r="L177" s="112">
        <f t="shared" si="65"/>
        <v>0.63699085201362682</v>
      </c>
      <c r="M177" s="112">
        <f t="shared" si="65"/>
        <v>0.64653438672096752</v>
      </c>
      <c r="N177" s="112" t="str">
        <f t="shared" si="65"/>
        <v/>
      </c>
      <c r="O177" s="112" t="str">
        <f t="shared" si="65"/>
        <v/>
      </c>
      <c r="P177" s="112" t="str">
        <f t="shared" si="65"/>
        <v/>
      </c>
      <c r="Q177" s="112" t="str">
        <f t="shared" si="65"/>
        <v/>
      </c>
      <c r="R177" s="112" t="str">
        <f t="shared" ref="R177:V177" si="66">IF(R153=0,"",R153/R129)</f>
        <v/>
      </c>
      <c r="S177" s="112" t="str">
        <f t="shared" si="66"/>
        <v/>
      </c>
      <c r="T177" s="112" t="str">
        <f t="shared" si="66"/>
        <v/>
      </c>
      <c r="U177" s="112" t="str">
        <f t="shared" si="66"/>
        <v/>
      </c>
      <c r="V177" s="112" t="str">
        <f t="shared" si="66"/>
        <v/>
      </c>
      <c r="W177" s="112" t="str">
        <f t="shared" ref="W177" si="67">IF(W153=0,"",W153/W129)</f>
        <v/>
      </c>
      <c r="DA177" s="131" t="s">
        <v>1992</v>
      </c>
    </row>
    <row r="178" spans="1:105" ht="12" customHeight="1" x14ac:dyDescent="0.25">
      <c r="A178" s="107" t="s">
        <v>123</v>
      </c>
      <c r="B178" s="113" t="str">
        <f t="shared" ref="B178:Q178" si="68">IF(B154=0,"",B154/B130)</f>
        <v/>
      </c>
      <c r="C178" s="113" t="str">
        <f t="shared" si="68"/>
        <v/>
      </c>
      <c r="D178" s="113" t="str">
        <f t="shared" si="68"/>
        <v/>
      </c>
      <c r="E178" s="113" t="str">
        <f t="shared" si="68"/>
        <v/>
      </c>
      <c r="F178" s="113" t="str">
        <f t="shared" si="68"/>
        <v/>
      </c>
      <c r="G178" s="113" t="str">
        <f t="shared" si="68"/>
        <v/>
      </c>
      <c r="H178" s="113" t="str">
        <f t="shared" si="68"/>
        <v/>
      </c>
      <c r="I178" s="113" t="str">
        <f t="shared" si="68"/>
        <v/>
      </c>
      <c r="J178" s="113" t="str">
        <f t="shared" si="68"/>
        <v/>
      </c>
      <c r="K178" s="113" t="str">
        <f t="shared" si="68"/>
        <v/>
      </c>
      <c r="L178" s="113" t="str">
        <f t="shared" si="68"/>
        <v/>
      </c>
      <c r="M178" s="113" t="str">
        <f t="shared" si="68"/>
        <v/>
      </c>
      <c r="N178" s="113" t="str">
        <f t="shared" si="68"/>
        <v/>
      </c>
      <c r="O178" s="113" t="str">
        <f t="shared" si="68"/>
        <v/>
      </c>
      <c r="P178" s="113" t="str">
        <f t="shared" si="68"/>
        <v/>
      </c>
      <c r="Q178" s="113" t="str">
        <f t="shared" si="68"/>
        <v/>
      </c>
      <c r="R178" s="113" t="str">
        <f t="shared" ref="R178:V178" si="69">IF(R154=0,"",R154/R130)</f>
        <v/>
      </c>
      <c r="S178" s="113" t="str">
        <f t="shared" si="69"/>
        <v/>
      </c>
      <c r="T178" s="113" t="str">
        <f t="shared" si="69"/>
        <v/>
      </c>
      <c r="U178" s="113" t="str">
        <f t="shared" si="69"/>
        <v/>
      </c>
      <c r="V178" s="113" t="str">
        <f t="shared" si="69"/>
        <v/>
      </c>
      <c r="W178" s="113" t="str">
        <f t="shared" ref="W178" si="70">IF(W154=0,"",W154/W130)</f>
        <v/>
      </c>
      <c r="DA178" s="132" t="s">
        <v>1993</v>
      </c>
    </row>
    <row r="179" spans="1:105" ht="12" customHeight="1" x14ac:dyDescent="0.25">
      <c r="A179" s="108" t="s">
        <v>50</v>
      </c>
      <c r="B179" s="111" t="str">
        <f t="shared" ref="B179:Q179" si="71">IF(B155=0,"",B155/B131)</f>
        <v/>
      </c>
      <c r="C179" s="111" t="str">
        <f t="shared" si="71"/>
        <v/>
      </c>
      <c r="D179" s="111" t="str">
        <f t="shared" si="71"/>
        <v/>
      </c>
      <c r="E179" s="111" t="str">
        <f t="shared" si="71"/>
        <v/>
      </c>
      <c r="F179" s="111" t="str">
        <f t="shared" si="71"/>
        <v/>
      </c>
      <c r="G179" s="111" t="str">
        <f t="shared" si="71"/>
        <v/>
      </c>
      <c r="H179" s="111" t="str">
        <f t="shared" si="71"/>
        <v/>
      </c>
      <c r="I179" s="111" t="str">
        <f t="shared" si="71"/>
        <v/>
      </c>
      <c r="J179" s="111" t="str">
        <f t="shared" si="71"/>
        <v/>
      </c>
      <c r="K179" s="111" t="str">
        <f t="shared" si="71"/>
        <v/>
      </c>
      <c r="L179" s="111" t="str">
        <f t="shared" si="71"/>
        <v/>
      </c>
      <c r="M179" s="111" t="str">
        <f t="shared" si="71"/>
        <v/>
      </c>
      <c r="N179" s="111" t="str">
        <f t="shared" si="71"/>
        <v/>
      </c>
      <c r="O179" s="111" t="str">
        <f t="shared" si="71"/>
        <v/>
      </c>
      <c r="P179" s="111" t="str">
        <f t="shared" si="71"/>
        <v/>
      </c>
      <c r="Q179" s="111" t="str">
        <f t="shared" si="71"/>
        <v/>
      </c>
      <c r="R179" s="111" t="str">
        <f t="shared" ref="R179:V179" si="72">IF(R155=0,"",R155/R131)</f>
        <v/>
      </c>
      <c r="S179" s="111" t="str">
        <f t="shared" si="72"/>
        <v/>
      </c>
      <c r="T179" s="111" t="str">
        <f t="shared" si="72"/>
        <v/>
      </c>
      <c r="U179" s="111" t="str">
        <f t="shared" si="72"/>
        <v/>
      </c>
      <c r="V179" s="111" t="str">
        <f t="shared" si="72"/>
        <v/>
      </c>
      <c r="W179" s="111" t="str">
        <f t="shared" ref="W179" si="73">IF(W155=0,"",W155/W131)</f>
        <v/>
      </c>
      <c r="DA179" s="63" t="s">
        <v>1994</v>
      </c>
    </row>
    <row r="180" spans="1:105" ht="12" customHeight="1" x14ac:dyDescent="0.25">
      <c r="A180" s="108" t="s">
        <v>52</v>
      </c>
      <c r="B180" s="111" t="str">
        <f t="shared" ref="B180:Q180" si="74">IF(B156=0,"",B156/B132)</f>
        <v/>
      </c>
      <c r="C180" s="111" t="str">
        <f t="shared" si="74"/>
        <v/>
      </c>
      <c r="D180" s="111" t="str">
        <f t="shared" si="74"/>
        <v/>
      </c>
      <c r="E180" s="111" t="str">
        <f t="shared" si="74"/>
        <v/>
      </c>
      <c r="F180" s="111" t="str">
        <f t="shared" si="74"/>
        <v/>
      </c>
      <c r="G180" s="111" t="str">
        <f t="shared" si="74"/>
        <v/>
      </c>
      <c r="H180" s="111" t="str">
        <f t="shared" si="74"/>
        <v/>
      </c>
      <c r="I180" s="111" t="str">
        <f t="shared" si="74"/>
        <v/>
      </c>
      <c r="J180" s="111" t="str">
        <f t="shared" si="74"/>
        <v/>
      </c>
      <c r="K180" s="111" t="str">
        <f t="shared" si="74"/>
        <v/>
      </c>
      <c r="L180" s="111" t="str">
        <f t="shared" si="74"/>
        <v/>
      </c>
      <c r="M180" s="111" t="str">
        <f t="shared" si="74"/>
        <v/>
      </c>
      <c r="N180" s="111" t="str">
        <f t="shared" si="74"/>
        <v/>
      </c>
      <c r="O180" s="111" t="str">
        <f t="shared" si="74"/>
        <v/>
      </c>
      <c r="P180" s="111" t="str">
        <f t="shared" si="74"/>
        <v/>
      </c>
      <c r="Q180" s="111" t="str">
        <f t="shared" si="74"/>
        <v/>
      </c>
      <c r="R180" s="111" t="str">
        <f t="shared" ref="R180:V180" si="75">IF(R156=0,"",R156/R132)</f>
        <v/>
      </c>
      <c r="S180" s="111" t="str">
        <f t="shared" si="75"/>
        <v/>
      </c>
      <c r="T180" s="111" t="str">
        <f t="shared" si="75"/>
        <v/>
      </c>
      <c r="U180" s="111" t="str">
        <f t="shared" si="75"/>
        <v/>
      </c>
      <c r="V180" s="111" t="str">
        <f t="shared" si="75"/>
        <v/>
      </c>
      <c r="W180" s="111" t="str">
        <f t="shared" ref="W180" si="76">IF(W156=0,"",W156/W132)</f>
        <v/>
      </c>
      <c r="DA180" s="63" t="s">
        <v>1995</v>
      </c>
    </row>
    <row r="181" spans="1:105" ht="12" customHeight="1" x14ac:dyDescent="0.25">
      <c r="A181" s="106" t="s">
        <v>122</v>
      </c>
      <c r="B181" s="112">
        <f t="shared" ref="B181:Q181" si="77">IF(B157=0,"",B157/B133)</f>
        <v>0.67118149562677121</v>
      </c>
      <c r="C181" s="112">
        <f t="shared" si="77"/>
        <v>0.6748009294870424</v>
      </c>
      <c r="D181" s="112">
        <f t="shared" si="77"/>
        <v>0.67817641467693668</v>
      </c>
      <c r="E181" s="112">
        <f t="shared" si="77"/>
        <v>0.68133019243505211</v>
      </c>
      <c r="F181" s="112">
        <f t="shared" si="77"/>
        <v>0.68583952767322343</v>
      </c>
      <c r="G181" s="112">
        <f t="shared" si="77"/>
        <v>0.69060113768905518</v>
      </c>
      <c r="H181" s="112">
        <f t="shared" si="77"/>
        <v>0.69637704342826423</v>
      </c>
      <c r="I181" s="112">
        <f t="shared" si="77"/>
        <v>0.69871552921291058</v>
      </c>
      <c r="J181" s="112">
        <f t="shared" si="77"/>
        <v>0.69904052302616826</v>
      </c>
      <c r="K181" s="112">
        <f t="shared" si="77"/>
        <v>0.69963327959529065</v>
      </c>
      <c r="L181" s="112">
        <f t="shared" si="77"/>
        <v>0.70258152639467519</v>
      </c>
      <c r="M181" s="112">
        <f t="shared" si="77"/>
        <v>0.70635461412917155</v>
      </c>
      <c r="N181" s="112">
        <f t="shared" si="77"/>
        <v>0.7121384181086492</v>
      </c>
      <c r="O181" s="112">
        <f t="shared" si="77"/>
        <v>0.71842791739517098</v>
      </c>
      <c r="P181" s="112">
        <f t="shared" si="77"/>
        <v>0.72290791318217484</v>
      </c>
      <c r="Q181" s="112">
        <f t="shared" si="77"/>
        <v>0.72338985304058967</v>
      </c>
      <c r="R181" s="112">
        <f t="shared" ref="R181:V181" si="78">IF(R157=0,"",R157/R133)</f>
        <v>0.72404955002888505</v>
      </c>
      <c r="S181" s="112">
        <f t="shared" si="78"/>
        <v>0.72543949656606643</v>
      </c>
      <c r="T181" s="112">
        <f t="shared" si="78"/>
        <v>0.72748264375864224</v>
      </c>
      <c r="U181" s="112">
        <f t="shared" si="78"/>
        <v>0.73076879507839787</v>
      </c>
      <c r="V181" s="112">
        <f t="shared" si="78"/>
        <v>0.74107801080119007</v>
      </c>
      <c r="W181" s="112">
        <f t="shared" ref="W181" si="79">IF(W157=0,"",W157/W133)</f>
        <v>0.77896200208741229</v>
      </c>
      <c r="DA181" s="131" t="s">
        <v>1996</v>
      </c>
    </row>
    <row r="182" spans="1:105" ht="12" customHeight="1" x14ac:dyDescent="0.25">
      <c r="A182" s="107" t="s">
        <v>121</v>
      </c>
      <c r="B182" s="113">
        <f t="shared" ref="B182:Q182" si="80">IF(B158=0,"",B158/B134)</f>
        <v>0.79869743853105679</v>
      </c>
      <c r="C182" s="113">
        <f t="shared" si="80"/>
        <v>0.82029447498752528</v>
      </c>
      <c r="D182" s="113">
        <f t="shared" si="80"/>
        <v>0.82059508975145112</v>
      </c>
      <c r="E182" s="113">
        <f t="shared" si="80"/>
        <v>0.82133125131303664</v>
      </c>
      <c r="F182" s="113">
        <f t="shared" si="80"/>
        <v>0.81990739394492462</v>
      </c>
      <c r="G182" s="113">
        <f t="shared" si="80"/>
        <v>0.82078966124659691</v>
      </c>
      <c r="H182" s="113">
        <f t="shared" si="80"/>
        <v>0.82502760455284496</v>
      </c>
      <c r="I182" s="113">
        <f t="shared" si="80"/>
        <v>0.82464218773105835</v>
      </c>
      <c r="J182" s="113">
        <f t="shared" si="80"/>
        <v>0.82610979652201688</v>
      </c>
      <c r="K182" s="113">
        <f t="shared" si="80"/>
        <v>0.83564764592366703</v>
      </c>
      <c r="L182" s="113">
        <f t="shared" si="80"/>
        <v>0.84033433027192206</v>
      </c>
      <c r="M182" s="113">
        <f t="shared" si="80"/>
        <v>0.83143414108874913</v>
      </c>
      <c r="N182" s="113">
        <f t="shared" si="80"/>
        <v>0.84342127544437839</v>
      </c>
      <c r="O182" s="113">
        <f t="shared" si="80"/>
        <v>0.82296596112266263</v>
      </c>
      <c r="P182" s="113">
        <f t="shared" si="80"/>
        <v>0.81326455935830055</v>
      </c>
      <c r="Q182" s="113">
        <f t="shared" si="80"/>
        <v>0.85946914905903882</v>
      </c>
      <c r="R182" s="113">
        <f t="shared" ref="R182:V182" si="81">IF(R158=0,"",R158/R134)</f>
        <v>0.86759671931769333</v>
      </c>
      <c r="S182" s="113">
        <f t="shared" si="81"/>
        <v>0.86933029588689625</v>
      </c>
      <c r="T182" s="113">
        <f t="shared" si="81"/>
        <v>0.85624813337743066</v>
      </c>
      <c r="U182" s="113">
        <f t="shared" si="81"/>
        <v>0.86164221305550681</v>
      </c>
      <c r="V182" s="113">
        <f t="shared" si="81"/>
        <v>0.86890670310543427</v>
      </c>
      <c r="W182" s="113">
        <f t="shared" ref="W182" si="82">IF(W158=0,"",W158/W134)</f>
        <v>0.8665067931717586</v>
      </c>
      <c r="DA182" s="132" t="s">
        <v>1997</v>
      </c>
    </row>
    <row r="183" spans="1:105" ht="12" customHeight="1" x14ac:dyDescent="0.25">
      <c r="A183" s="108" t="s">
        <v>53</v>
      </c>
      <c r="B183" s="111">
        <f t="shared" ref="B183:Q183" si="83">IF(B159=0,"",B159/B135)</f>
        <v>0.67118149562677121</v>
      </c>
      <c r="C183" s="111">
        <f t="shared" si="83"/>
        <v>0.69440393847897364</v>
      </c>
      <c r="D183" s="111">
        <f t="shared" si="83"/>
        <v>0.69579967156010369</v>
      </c>
      <c r="E183" s="111">
        <f t="shared" si="83"/>
        <v>0.69634345001595144</v>
      </c>
      <c r="F183" s="111">
        <f t="shared" si="83"/>
        <v>0.69708445678291264</v>
      </c>
      <c r="G183" s="111">
        <f t="shared" si="83"/>
        <v>0.69784029698113947</v>
      </c>
      <c r="H183" s="111">
        <f t="shared" si="83"/>
        <v>0.69866803198835947</v>
      </c>
      <c r="I183" s="111">
        <f t="shared" si="83"/>
        <v>0.70110814442687119</v>
      </c>
      <c r="J183" s="111">
        <f t="shared" si="83"/>
        <v>0.70276121493667421</v>
      </c>
      <c r="K183" s="111">
        <f t="shared" si="83"/>
        <v>0.70406629170501789</v>
      </c>
      <c r="L183" s="111">
        <f t="shared" si="83"/>
        <v>0.70501280384076481</v>
      </c>
      <c r="M183" s="111">
        <f t="shared" si="83"/>
        <v>0.70671452723017114</v>
      </c>
      <c r="N183" s="111">
        <f t="shared" si="83"/>
        <v>0.71071212746813373</v>
      </c>
      <c r="O183" s="111">
        <f t="shared" si="83"/>
        <v>0.71455577867535736</v>
      </c>
      <c r="P183" s="111">
        <f t="shared" si="83"/>
        <v>0.71758778930039535</v>
      </c>
      <c r="Q183" s="111">
        <f t="shared" si="83"/>
        <v>0.72077468996888649</v>
      </c>
      <c r="R183" s="111">
        <f t="shared" ref="R183:V183" si="84">IF(R159=0,"",R159/R135)</f>
        <v>0.73117306243792612</v>
      </c>
      <c r="S183" s="111">
        <f t="shared" si="84"/>
        <v>0.73455310403466434</v>
      </c>
      <c r="T183" s="111">
        <f t="shared" si="84"/>
        <v>0.73911050138958512</v>
      </c>
      <c r="U183" s="111">
        <f t="shared" si="84"/>
        <v>0.74495463382109772</v>
      </c>
      <c r="V183" s="111">
        <f t="shared" si="84"/>
        <v>0.75948516178370595</v>
      </c>
      <c r="W183" s="111">
        <f t="shared" ref="W183" si="85">IF(W159=0,"",W159/W135)</f>
        <v>0.76410443648342741</v>
      </c>
      <c r="DA183" s="63" t="s">
        <v>1998</v>
      </c>
    </row>
    <row r="184" spans="1:105" ht="12" customHeight="1" x14ac:dyDescent="0.25">
      <c r="A184" s="108" t="s">
        <v>52</v>
      </c>
      <c r="B184" s="111">
        <f t="shared" ref="B184:Q184" si="86">IF(B160=0,"",B160/B136)</f>
        <v>1</v>
      </c>
      <c r="C184" s="111">
        <f t="shared" si="86"/>
        <v>1</v>
      </c>
      <c r="D184" s="111">
        <f t="shared" si="86"/>
        <v>1</v>
      </c>
      <c r="E184" s="111">
        <f t="shared" si="86"/>
        <v>1</v>
      </c>
      <c r="F184" s="111">
        <f t="shared" si="86"/>
        <v>1</v>
      </c>
      <c r="G184" s="111">
        <f t="shared" si="86"/>
        <v>1</v>
      </c>
      <c r="H184" s="111">
        <f t="shared" si="86"/>
        <v>1</v>
      </c>
      <c r="I184" s="111">
        <f t="shared" si="86"/>
        <v>1</v>
      </c>
      <c r="J184" s="111">
        <f t="shared" si="86"/>
        <v>1</v>
      </c>
      <c r="K184" s="111">
        <f t="shared" si="86"/>
        <v>1</v>
      </c>
      <c r="L184" s="111">
        <f t="shared" si="86"/>
        <v>1</v>
      </c>
      <c r="M184" s="111">
        <f t="shared" si="86"/>
        <v>1</v>
      </c>
      <c r="N184" s="111">
        <f t="shared" si="86"/>
        <v>1</v>
      </c>
      <c r="O184" s="111">
        <f t="shared" si="86"/>
        <v>1</v>
      </c>
      <c r="P184" s="111">
        <f t="shared" si="86"/>
        <v>1</v>
      </c>
      <c r="Q184" s="111">
        <f t="shared" si="86"/>
        <v>1</v>
      </c>
      <c r="R184" s="111">
        <f t="shared" ref="R184:V184" si="87">IF(R160=0,"",R160/R136)</f>
        <v>1</v>
      </c>
      <c r="S184" s="111">
        <f t="shared" si="87"/>
        <v>1</v>
      </c>
      <c r="T184" s="111">
        <f t="shared" si="87"/>
        <v>1</v>
      </c>
      <c r="U184" s="111">
        <f t="shared" si="87"/>
        <v>1</v>
      </c>
      <c r="V184" s="111">
        <f t="shared" si="87"/>
        <v>1</v>
      </c>
      <c r="W184" s="111">
        <f t="shared" ref="W184" si="88">IF(W160=0,"",W160/W136)</f>
        <v>1</v>
      </c>
      <c r="DA184" s="63" t="s">
        <v>1999</v>
      </c>
    </row>
    <row r="185" spans="1:105" ht="12" customHeight="1" x14ac:dyDescent="0.25">
      <c r="A185" s="121" t="s">
        <v>54</v>
      </c>
      <c r="B185" s="124">
        <f t="shared" ref="B185:Q185" si="89">IF(B161=0,"",B161/B137)</f>
        <v>0.69671812798931942</v>
      </c>
      <c r="C185" s="124">
        <f t="shared" si="89"/>
        <v>0.6935909197744532</v>
      </c>
      <c r="D185" s="124">
        <f t="shared" si="89"/>
        <v>0.73516066638017263</v>
      </c>
      <c r="E185" s="124">
        <f t="shared" si="89"/>
        <v>0.75248031657632697</v>
      </c>
      <c r="F185" s="124">
        <f t="shared" si="89"/>
        <v>0.74179464183449928</v>
      </c>
      <c r="G185" s="124">
        <f t="shared" si="89"/>
        <v>0.73117926573532765</v>
      </c>
      <c r="H185" s="124">
        <f t="shared" si="89"/>
        <v>0.73394115375145619</v>
      </c>
      <c r="I185" s="124">
        <f t="shared" si="89"/>
        <v>0.76219944792213079</v>
      </c>
      <c r="J185" s="124">
        <f t="shared" si="89"/>
        <v>0.76450299797282262</v>
      </c>
      <c r="K185" s="124">
        <f t="shared" si="89"/>
        <v>0.74333465694904788</v>
      </c>
      <c r="L185" s="124">
        <f t="shared" si="89"/>
        <v>0.74870623838911321</v>
      </c>
      <c r="M185" s="124">
        <f t="shared" si="89"/>
        <v>0.77229236605135965</v>
      </c>
      <c r="N185" s="124">
        <f t="shared" si="89"/>
        <v>0.78207035636936695</v>
      </c>
      <c r="O185" s="124">
        <f t="shared" si="89"/>
        <v>0.7833726553749023</v>
      </c>
      <c r="P185" s="124">
        <f t="shared" si="89"/>
        <v>0.78388825591661049</v>
      </c>
      <c r="Q185" s="124">
        <f t="shared" si="89"/>
        <v>0.78558293282739855</v>
      </c>
      <c r="R185" s="124">
        <f t="shared" ref="R185:V185" si="90">IF(R161=0,"",R161/R137)</f>
        <v>0.79005112893318097</v>
      </c>
      <c r="S185" s="124">
        <f t="shared" si="90"/>
        <v>0.79549918281475074</v>
      </c>
      <c r="T185" s="124">
        <f t="shared" si="90"/>
        <v>0.80166594642506483</v>
      </c>
      <c r="U185" s="124">
        <f t="shared" si="90"/>
        <v>0.80467987626957149</v>
      </c>
      <c r="V185" s="124">
        <f t="shared" si="90"/>
        <v>0.80701904046112827</v>
      </c>
      <c r="W185" s="124">
        <f t="shared" ref="W185" si="91">IF(W161=0,"",W161/W137)</f>
        <v>0.83509680850487045</v>
      </c>
      <c r="DA185" s="130" t="s">
        <v>2000</v>
      </c>
    </row>
    <row r="186" spans="1:105" ht="12" customHeight="1" x14ac:dyDescent="0.25">
      <c r="A186" s="97" t="s">
        <v>207</v>
      </c>
      <c r="B186" s="111" t="str">
        <f t="shared" ref="B186:Q186" si="92">IF(B162=0,"",B162/B138)</f>
        <v/>
      </c>
      <c r="C186" s="111" t="str">
        <f t="shared" si="92"/>
        <v/>
      </c>
      <c r="D186" s="111" t="str">
        <f t="shared" si="92"/>
        <v/>
      </c>
      <c r="E186" s="111" t="str">
        <f t="shared" si="92"/>
        <v/>
      </c>
      <c r="F186" s="111" t="str">
        <f t="shared" si="92"/>
        <v/>
      </c>
      <c r="G186" s="111" t="str">
        <f t="shared" si="92"/>
        <v/>
      </c>
      <c r="H186" s="111" t="str">
        <f t="shared" si="92"/>
        <v/>
      </c>
      <c r="I186" s="111" t="str">
        <f t="shared" si="92"/>
        <v/>
      </c>
      <c r="J186" s="111" t="str">
        <f t="shared" si="92"/>
        <v/>
      </c>
      <c r="K186" s="111" t="str">
        <f t="shared" si="92"/>
        <v/>
      </c>
      <c r="L186" s="111" t="str">
        <f t="shared" si="92"/>
        <v/>
      </c>
      <c r="M186" s="111" t="str">
        <f t="shared" si="92"/>
        <v/>
      </c>
      <c r="N186" s="111" t="str">
        <f t="shared" si="92"/>
        <v/>
      </c>
      <c r="O186" s="111" t="str">
        <f t="shared" si="92"/>
        <v/>
      </c>
      <c r="P186" s="111" t="str">
        <f t="shared" si="92"/>
        <v/>
      </c>
      <c r="Q186" s="111" t="str">
        <f t="shared" si="92"/>
        <v/>
      </c>
      <c r="R186" s="111" t="str">
        <f t="shared" ref="R186:V186" si="93">IF(R162=0,"",R162/R138)</f>
        <v/>
      </c>
      <c r="S186" s="111" t="str">
        <f t="shared" si="93"/>
        <v/>
      </c>
      <c r="T186" s="111" t="str">
        <f t="shared" si="93"/>
        <v/>
      </c>
      <c r="U186" s="111" t="str">
        <f t="shared" si="93"/>
        <v/>
      </c>
      <c r="V186" s="111" t="str">
        <f t="shared" si="93"/>
        <v/>
      </c>
      <c r="W186" s="111" t="str">
        <f t="shared" ref="W186" si="94">IF(W162=0,"",W162/W138)</f>
        <v/>
      </c>
      <c r="DA186" s="63" t="s">
        <v>2001</v>
      </c>
    </row>
    <row r="187" spans="1:105" ht="12" customHeight="1" x14ac:dyDescent="0.25">
      <c r="A187" s="97" t="s">
        <v>50</v>
      </c>
      <c r="B187" s="111">
        <f t="shared" ref="B187:Q187" si="95">IF(B163=0,"",B163/B139)</f>
        <v>0.61513665692996511</v>
      </c>
      <c r="C187" s="111">
        <f t="shared" si="95"/>
        <v>0.61531544461701604</v>
      </c>
      <c r="D187" s="111">
        <f t="shared" si="95"/>
        <v>0.61535542236046392</v>
      </c>
      <c r="E187" s="111">
        <f t="shared" si="95"/>
        <v>0.61535712314706403</v>
      </c>
      <c r="F187" s="111">
        <f t="shared" si="95"/>
        <v>0.61594235928258401</v>
      </c>
      <c r="G187" s="111">
        <f t="shared" si="95"/>
        <v>0.61899066952327453</v>
      </c>
      <c r="H187" s="111">
        <f t="shared" si="95"/>
        <v>0.62123944125681685</v>
      </c>
      <c r="I187" s="111">
        <f t="shared" si="95"/>
        <v>0.62216470143712144</v>
      </c>
      <c r="J187" s="111">
        <f t="shared" si="95"/>
        <v>0.62218846269144168</v>
      </c>
      <c r="K187" s="111">
        <f t="shared" si="95"/>
        <v>0.62233985221187338</v>
      </c>
      <c r="L187" s="111">
        <f t="shared" si="95"/>
        <v>0.62235721842536207</v>
      </c>
      <c r="M187" s="111">
        <f t="shared" si="95"/>
        <v>0.62241203051305194</v>
      </c>
      <c r="N187" s="111">
        <f t="shared" si="95"/>
        <v>0.62255398743673662</v>
      </c>
      <c r="O187" s="111">
        <f t="shared" si="95"/>
        <v>0.62279178307195182</v>
      </c>
      <c r="P187" s="111">
        <f t="shared" si="95"/>
        <v>0.62289448560199157</v>
      </c>
      <c r="Q187" s="111">
        <f t="shared" si="95"/>
        <v>0.62290028824574739</v>
      </c>
      <c r="R187" s="111">
        <f t="shared" ref="R187:V187" si="96">IF(R163=0,"",R163/R139)</f>
        <v>0.62302420722825202</v>
      </c>
      <c r="S187" s="111">
        <f t="shared" si="96"/>
        <v>0.62325481486380396</v>
      </c>
      <c r="T187" s="111">
        <f t="shared" si="96"/>
        <v>0.62356867791199933</v>
      </c>
      <c r="U187" s="111">
        <f t="shared" si="96"/>
        <v>0.62384454201954287</v>
      </c>
      <c r="V187" s="111">
        <f t="shared" si="96"/>
        <v>0.62433626204244141</v>
      </c>
      <c r="W187" s="111">
        <f t="shared" ref="W187" si="97">IF(W163=0,"",W163/W139)</f>
        <v>0.62462490878018617</v>
      </c>
      <c r="DA187" s="63" t="s">
        <v>2002</v>
      </c>
    </row>
    <row r="188" spans="1:105" ht="12" customHeight="1" x14ac:dyDescent="0.25">
      <c r="A188" s="109" t="s">
        <v>120</v>
      </c>
      <c r="B188" s="45">
        <f t="shared" ref="B188:Q188" si="98">IF(B164=0,"",B164/B140)</f>
        <v>0.75897860896710378</v>
      </c>
      <c r="C188" s="45">
        <f t="shared" si="98"/>
        <v>0.76222093932158741</v>
      </c>
      <c r="D188" s="45">
        <f t="shared" si="98"/>
        <v>0.76608592581120538</v>
      </c>
      <c r="E188" s="45">
        <f t="shared" si="98"/>
        <v>0.76875079025995174</v>
      </c>
      <c r="F188" s="45">
        <f t="shared" si="98"/>
        <v>0.77095549921946249</v>
      </c>
      <c r="G188" s="45">
        <f t="shared" si="98"/>
        <v>0.77325612246327713</v>
      </c>
      <c r="H188" s="45">
        <f t="shared" si="98"/>
        <v>0.77629280145598523</v>
      </c>
      <c r="I188" s="45">
        <f t="shared" si="98"/>
        <v>0.77825843446904652</v>
      </c>
      <c r="J188" s="45">
        <f t="shared" si="98"/>
        <v>0.77978006170164782</v>
      </c>
      <c r="K188" s="45">
        <f t="shared" si="98"/>
        <v>0.78148296694639174</v>
      </c>
      <c r="L188" s="45">
        <f t="shared" si="98"/>
        <v>0.78348388908841415</v>
      </c>
      <c r="M188" s="45">
        <f t="shared" si="98"/>
        <v>0.78543371572074994</v>
      </c>
      <c r="N188" s="45">
        <f t="shared" si="98"/>
        <v>0.78821501469118382</v>
      </c>
      <c r="O188" s="45">
        <f t="shared" si="98"/>
        <v>0.79111916143292849</v>
      </c>
      <c r="P188" s="45">
        <f t="shared" si="98"/>
        <v>0.79443463024040684</v>
      </c>
      <c r="Q188" s="45">
        <f t="shared" si="98"/>
        <v>0.79786918110426963</v>
      </c>
      <c r="R188" s="45">
        <f t="shared" ref="R188:V188" si="99">IF(R164=0,"",R164/R140)</f>
        <v>0.8029537873542264</v>
      </c>
      <c r="S188" s="45">
        <f t="shared" si="99"/>
        <v>0.80764651228825035</v>
      </c>
      <c r="T188" s="45">
        <f t="shared" si="99"/>
        <v>0.81503749342829357</v>
      </c>
      <c r="U188" s="45">
        <f t="shared" si="99"/>
        <v>0.82150364204663362</v>
      </c>
      <c r="V188" s="45">
        <f t="shared" si="99"/>
        <v>0.83144030415135273</v>
      </c>
      <c r="W188" s="45">
        <f t="shared" ref="W188" si="100">IF(W164=0,"",W164/W140)</f>
        <v>0.84814403564264651</v>
      </c>
      <c r="DA188" s="60" t="s">
        <v>2003</v>
      </c>
    </row>
    <row r="190" spans="1:105" ht="12" customHeight="1" x14ac:dyDescent="0.25">
      <c r="A190" s="116" t="str">
        <f>RES_hh_SLD!$A$173</f>
        <v>CO2 emissions (kt CO2)</v>
      </c>
      <c r="B190" s="117">
        <f t="shared" ref="B190:Q190" si="101">B191+B194+B196+B209</f>
        <v>0.74439344678505581</v>
      </c>
      <c r="C190" s="117">
        <f t="shared" si="101"/>
        <v>0.75286131299582193</v>
      </c>
      <c r="D190" s="117">
        <f t="shared" si="101"/>
        <v>0.30530216457363957</v>
      </c>
      <c r="E190" s="117">
        <f t="shared" si="101"/>
        <v>0.1508219432627366</v>
      </c>
      <c r="F190" s="117">
        <f t="shared" si="101"/>
        <v>0.29731084280133047</v>
      </c>
      <c r="G190" s="117">
        <f t="shared" si="101"/>
        <v>0.45214974915320294</v>
      </c>
      <c r="H190" s="117">
        <f t="shared" si="101"/>
        <v>0.47540691650745004</v>
      </c>
      <c r="I190" s="117">
        <f t="shared" si="101"/>
        <v>0.16310861927006248</v>
      </c>
      <c r="J190" s="117">
        <f t="shared" si="101"/>
        <v>0.17238608332906563</v>
      </c>
      <c r="K190" s="117">
        <f t="shared" si="101"/>
        <v>0.46198614380375236</v>
      </c>
      <c r="L190" s="117">
        <f t="shared" si="101"/>
        <v>0.3999150268860085</v>
      </c>
      <c r="M190" s="117">
        <f t="shared" si="101"/>
        <v>0.15603554315250057</v>
      </c>
      <c r="N190" s="117">
        <f t="shared" si="101"/>
        <v>6.6889464152143224E-2</v>
      </c>
      <c r="O190" s="117">
        <f t="shared" si="101"/>
        <v>9.6788341164769254E-2</v>
      </c>
      <c r="P190" s="117">
        <f t="shared" si="101"/>
        <v>0.1564617940868199</v>
      </c>
      <c r="Q190" s="117">
        <f t="shared" si="101"/>
        <v>0.12991656952572253</v>
      </c>
      <c r="R190" s="117">
        <f t="shared" ref="R190:V190" si="102">R191+R194+R196+R209</f>
        <v>0.14176048697128019</v>
      </c>
      <c r="S190" s="117">
        <f t="shared" si="102"/>
        <v>0.10972681877542928</v>
      </c>
      <c r="T190" s="117">
        <f t="shared" si="102"/>
        <v>0.13224188539064285</v>
      </c>
      <c r="U190" s="117">
        <f t="shared" si="102"/>
        <v>0.15547005608417785</v>
      </c>
      <c r="V190" s="117">
        <f t="shared" si="102"/>
        <v>0.11515138136036863</v>
      </c>
      <c r="W190" s="117">
        <f t="shared" ref="W190" si="103">W191+W194+W196+W209</f>
        <v>4.6663578746146336E-2</v>
      </c>
      <c r="DA190" s="129" t="s">
        <v>2149</v>
      </c>
    </row>
    <row r="191" spans="1:105" ht="12" customHeight="1" x14ac:dyDescent="0.25">
      <c r="A191" s="121" t="s">
        <v>57</v>
      </c>
      <c r="B191" s="122">
        <f t="shared" ref="B191:Q191" si="104">SUM(B192:B193)</f>
        <v>0</v>
      </c>
      <c r="C191" s="122">
        <f t="shared" si="104"/>
        <v>0</v>
      </c>
      <c r="D191" s="122">
        <f t="shared" si="104"/>
        <v>0</v>
      </c>
      <c r="E191" s="122">
        <f t="shared" si="104"/>
        <v>0</v>
      </c>
      <c r="F191" s="122">
        <f t="shared" si="104"/>
        <v>0</v>
      </c>
      <c r="G191" s="122">
        <f t="shared" si="104"/>
        <v>0</v>
      </c>
      <c r="H191" s="122">
        <f t="shared" si="104"/>
        <v>0</v>
      </c>
      <c r="I191" s="122">
        <f t="shared" si="104"/>
        <v>0</v>
      </c>
      <c r="J191" s="122">
        <f t="shared" si="104"/>
        <v>0</v>
      </c>
      <c r="K191" s="122">
        <f t="shared" si="104"/>
        <v>0</v>
      </c>
      <c r="L191" s="122">
        <f t="shared" si="104"/>
        <v>0</v>
      </c>
      <c r="M191" s="122">
        <f t="shared" si="104"/>
        <v>0</v>
      </c>
      <c r="N191" s="122">
        <f t="shared" si="104"/>
        <v>0</v>
      </c>
      <c r="O191" s="122">
        <f t="shared" si="104"/>
        <v>0</v>
      </c>
      <c r="P191" s="122">
        <f t="shared" si="104"/>
        <v>0</v>
      </c>
      <c r="Q191" s="122">
        <f t="shared" si="104"/>
        <v>0</v>
      </c>
      <c r="R191" s="122">
        <f t="shared" ref="R191:V191" si="105">SUM(R192:R193)</f>
        <v>0</v>
      </c>
      <c r="S191" s="122">
        <f t="shared" si="105"/>
        <v>0</v>
      </c>
      <c r="T191" s="122">
        <f t="shared" si="105"/>
        <v>0</v>
      </c>
      <c r="U191" s="122">
        <f t="shared" si="105"/>
        <v>0</v>
      </c>
      <c r="V191" s="122">
        <f t="shared" si="105"/>
        <v>0</v>
      </c>
      <c r="W191" s="122">
        <f t="shared" ref="W191" si="106">SUM(W192:W193)</f>
        <v>0</v>
      </c>
      <c r="DA191" s="130" t="s">
        <v>2150</v>
      </c>
    </row>
    <row r="192" spans="1:105" ht="12" customHeight="1" x14ac:dyDescent="0.25">
      <c r="A192" s="97" t="s">
        <v>204</v>
      </c>
      <c r="B192" s="98">
        <v>0</v>
      </c>
      <c r="C192" s="98">
        <v>0</v>
      </c>
      <c r="D192" s="98">
        <v>0</v>
      </c>
      <c r="E192" s="98">
        <v>0</v>
      </c>
      <c r="F192" s="98">
        <v>0</v>
      </c>
      <c r="G192" s="98">
        <v>0</v>
      </c>
      <c r="H192" s="98">
        <v>0</v>
      </c>
      <c r="I192" s="98">
        <v>0</v>
      </c>
      <c r="J192" s="98">
        <v>0</v>
      </c>
      <c r="K192" s="98">
        <v>0</v>
      </c>
      <c r="L192" s="98">
        <v>0</v>
      </c>
      <c r="M192" s="98">
        <v>0</v>
      </c>
      <c r="N192" s="98">
        <v>0</v>
      </c>
      <c r="O192" s="98">
        <v>0</v>
      </c>
      <c r="P192" s="98">
        <v>0</v>
      </c>
      <c r="Q192" s="98">
        <v>0</v>
      </c>
      <c r="R192" s="98">
        <v>0</v>
      </c>
      <c r="S192" s="98">
        <v>0</v>
      </c>
      <c r="T192" s="98">
        <v>0</v>
      </c>
      <c r="U192" s="98">
        <v>0</v>
      </c>
      <c r="V192" s="98">
        <v>0</v>
      </c>
      <c r="W192" s="98">
        <v>0</v>
      </c>
      <c r="DA192" s="63" t="s">
        <v>2151</v>
      </c>
    </row>
    <row r="193" spans="1:105" ht="12" customHeight="1" x14ac:dyDescent="0.25">
      <c r="A193" s="97" t="s">
        <v>53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DA193" s="63" t="s">
        <v>2152</v>
      </c>
    </row>
    <row r="194" spans="1:105" ht="12" customHeight="1" x14ac:dyDescent="0.25">
      <c r="A194" s="121" t="s">
        <v>92</v>
      </c>
      <c r="B194" s="122">
        <f t="shared" ref="B194:W194" si="107">B195</f>
        <v>0</v>
      </c>
      <c r="C194" s="122">
        <f t="shared" si="107"/>
        <v>0</v>
      </c>
      <c r="D194" s="122">
        <f t="shared" si="107"/>
        <v>0</v>
      </c>
      <c r="E194" s="122">
        <f t="shared" si="107"/>
        <v>0</v>
      </c>
      <c r="F194" s="122">
        <f t="shared" si="107"/>
        <v>0</v>
      </c>
      <c r="G194" s="122">
        <f t="shared" si="107"/>
        <v>0</v>
      </c>
      <c r="H194" s="122">
        <f t="shared" si="107"/>
        <v>0</v>
      </c>
      <c r="I194" s="122">
        <f t="shared" si="107"/>
        <v>0</v>
      </c>
      <c r="J194" s="122">
        <f t="shared" si="107"/>
        <v>0</v>
      </c>
      <c r="K194" s="122">
        <f t="shared" si="107"/>
        <v>0</v>
      </c>
      <c r="L194" s="122">
        <f t="shared" si="107"/>
        <v>0</v>
      </c>
      <c r="M194" s="122">
        <f t="shared" si="107"/>
        <v>0</v>
      </c>
      <c r="N194" s="122">
        <f t="shared" si="107"/>
        <v>0</v>
      </c>
      <c r="O194" s="122">
        <f t="shared" si="107"/>
        <v>0</v>
      </c>
      <c r="P194" s="122">
        <f t="shared" si="107"/>
        <v>0</v>
      </c>
      <c r="Q194" s="122">
        <f t="shared" si="107"/>
        <v>0</v>
      </c>
      <c r="R194" s="122">
        <f t="shared" si="107"/>
        <v>0</v>
      </c>
      <c r="S194" s="122">
        <f t="shared" si="107"/>
        <v>0</v>
      </c>
      <c r="T194" s="122">
        <f t="shared" si="107"/>
        <v>0</v>
      </c>
      <c r="U194" s="122">
        <f t="shared" si="107"/>
        <v>0</v>
      </c>
      <c r="V194" s="122">
        <f t="shared" si="107"/>
        <v>0</v>
      </c>
      <c r="W194" s="122">
        <f t="shared" si="107"/>
        <v>0</v>
      </c>
      <c r="DA194" s="130" t="s">
        <v>2153</v>
      </c>
    </row>
    <row r="195" spans="1:105" ht="12" customHeight="1" x14ac:dyDescent="0.25">
      <c r="A195" s="97" t="s">
        <v>53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2154</v>
      </c>
    </row>
    <row r="196" spans="1:105" ht="12" customHeight="1" x14ac:dyDescent="0.25">
      <c r="A196" s="121" t="s">
        <v>55</v>
      </c>
      <c r="B196" s="122">
        <v>0.22924232616855458</v>
      </c>
      <c r="C196" s="122">
        <v>0.18303837496767508</v>
      </c>
      <c r="D196" s="122">
        <v>9.5126279571106032E-2</v>
      </c>
      <c r="E196" s="122">
        <v>5.218250354926729E-2</v>
      </c>
      <c r="F196" s="122">
        <v>0.10251156687148247</v>
      </c>
      <c r="G196" s="122">
        <v>0.15260782674068543</v>
      </c>
      <c r="H196" s="122">
        <v>0.16783885797502171</v>
      </c>
      <c r="I196" s="122">
        <v>5.7944571055051103E-2</v>
      </c>
      <c r="J196" s="122">
        <v>5.917198619482212E-2</v>
      </c>
      <c r="K196" s="122">
        <v>0.13231133273094567</v>
      </c>
      <c r="L196" s="122">
        <v>0.12990488980823739</v>
      </c>
      <c r="M196" s="122">
        <v>2.9289006126256251E-2</v>
      </c>
      <c r="N196" s="122">
        <v>0</v>
      </c>
      <c r="O196" s="122">
        <v>0</v>
      </c>
      <c r="P196" s="122">
        <v>0</v>
      </c>
      <c r="Q196" s="122">
        <v>0</v>
      </c>
      <c r="R196" s="122">
        <v>0</v>
      </c>
      <c r="S196" s="122">
        <v>0</v>
      </c>
      <c r="T196" s="122">
        <v>0</v>
      </c>
      <c r="U196" s="122">
        <v>0</v>
      </c>
      <c r="V196" s="122">
        <v>0</v>
      </c>
      <c r="W196" s="122">
        <v>0</v>
      </c>
      <c r="DA196" s="130" t="s">
        <v>2155</v>
      </c>
    </row>
    <row r="197" spans="1:105" ht="12" customHeight="1" x14ac:dyDescent="0.25">
      <c r="A197" s="97" t="s">
        <v>132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DA197" s="63" t="s">
        <v>2156</v>
      </c>
    </row>
    <row r="198" spans="1:105" ht="12" customHeight="1" x14ac:dyDescent="0.25">
      <c r="A198" s="97" t="s">
        <v>131</v>
      </c>
      <c r="B198" s="98">
        <v>0</v>
      </c>
      <c r="C198" s="98">
        <v>0</v>
      </c>
      <c r="D198" s="98">
        <v>0</v>
      </c>
      <c r="E198" s="98">
        <v>0</v>
      </c>
      <c r="F198" s="98">
        <v>0</v>
      </c>
      <c r="G198" s="98">
        <v>0</v>
      </c>
      <c r="H198" s="98">
        <v>0</v>
      </c>
      <c r="I198" s="98">
        <v>0</v>
      </c>
      <c r="J198" s="98">
        <v>0</v>
      </c>
      <c r="K198" s="98">
        <v>0</v>
      </c>
      <c r="L198" s="98">
        <v>0</v>
      </c>
      <c r="M198" s="98">
        <v>0</v>
      </c>
      <c r="N198" s="98">
        <v>0</v>
      </c>
      <c r="O198" s="98">
        <v>0</v>
      </c>
      <c r="P198" s="98">
        <v>0</v>
      </c>
      <c r="Q198" s="98">
        <v>0</v>
      </c>
      <c r="R198" s="98">
        <v>0</v>
      </c>
      <c r="S198" s="98">
        <v>0</v>
      </c>
      <c r="T198" s="98">
        <v>0</v>
      </c>
      <c r="U198" s="98">
        <v>0</v>
      </c>
      <c r="V198" s="98">
        <v>0</v>
      </c>
      <c r="W198" s="98">
        <v>0</v>
      </c>
      <c r="DA198" s="63" t="s">
        <v>2157</v>
      </c>
    </row>
    <row r="199" spans="1:105" ht="12" customHeight="1" x14ac:dyDescent="0.25">
      <c r="A199" s="100" t="s">
        <v>204</v>
      </c>
      <c r="B199" s="101">
        <v>0</v>
      </c>
      <c r="C199" s="101">
        <v>0</v>
      </c>
      <c r="D199" s="101">
        <v>0</v>
      </c>
      <c r="E199" s="101">
        <v>0</v>
      </c>
      <c r="F199" s="101">
        <v>0</v>
      </c>
      <c r="G199" s="101">
        <v>0</v>
      </c>
      <c r="H199" s="101">
        <v>0</v>
      </c>
      <c r="I199" s="101">
        <v>0</v>
      </c>
      <c r="J199" s="101">
        <v>0</v>
      </c>
      <c r="K199" s="101">
        <v>0</v>
      </c>
      <c r="L199" s="101">
        <v>0</v>
      </c>
      <c r="M199" s="101">
        <v>0</v>
      </c>
      <c r="N199" s="101">
        <v>0</v>
      </c>
      <c r="O199" s="101">
        <v>0</v>
      </c>
      <c r="P199" s="101">
        <v>0</v>
      </c>
      <c r="Q199" s="101">
        <v>0</v>
      </c>
      <c r="R199" s="101">
        <v>0</v>
      </c>
      <c r="S199" s="101">
        <v>0</v>
      </c>
      <c r="T199" s="101">
        <v>0</v>
      </c>
      <c r="U199" s="101">
        <v>0</v>
      </c>
      <c r="V199" s="101">
        <v>0</v>
      </c>
      <c r="W199" s="101">
        <v>0</v>
      </c>
      <c r="DA199" s="131" t="s">
        <v>2158</v>
      </c>
    </row>
    <row r="200" spans="1:105" ht="12" customHeight="1" x14ac:dyDescent="0.25">
      <c r="A200" s="103" t="s">
        <v>52</v>
      </c>
      <c r="B200" s="104">
        <v>0</v>
      </c>
      <c r="C200" s="104">
        <v>0</v>
      </c>
      <c r="D200" s="104">
        <v>0</v>
      </c>
      <c r="E200" s="104">
        <v>0</v>
      </c>
      <c r="F200" s="104">
        <v>0</v>
      </c>
      <c r="G200" s="104">
        <v>0</v>
      </c>
      <c r="H200" s="104">
        <v>0</v>
      </c>
      <c r="I200" s="104">
        <v>0</v>
      </c>
      <c r="J200" s="104">
        <v>0</v>
      </c>
      <c r="K200" s="104">
        <v>0</v>
      </c>
      <c r="L200" s="104">
        <v>0</v>
      </c>
      <c r="M200" s="104">
        <v>0</v>
      </c>
      <c r="N200" s="104">
        <v>0</v>
      </c>
      <c r="O200" s="104">
        <v>0</v>
      </c>
      <c r="P200" s="104">
        <v>0</v>
      </c>
      <c r="Q200" s="104">
        <v>0</v>
      </c>
      <c r="R200" s="104">
        <v>0</v>
      </c>
      <c r="S200" s="104">
        <v>0</v>
      </c>
      <c r="T200" s="104">
        <v>0</v>
      </c>
      <c r="U200" s="104">
        <v>0</v>
      </c>
      <c r="V200" s="104">
        <v>0</v>
      </c>
      <c r="W200" s="104">
        <v>0</v>
      </c>
      <c r="DA200" s="132" t="s">
        <v>2159</v>
      </c>
    </row>
    <row r="201" spans="1:105" ht="12" customHeight="1" x14ac:dyDescent="0.25">
      <c r="A201" s="106" t="s">
        <v>124</v>
      </c>
      <c r="B201" s="101">
        <v>0.22924232616855458</v>
      </c>
      <c r="C201" s="101">
        <v>0.18303837496767508</v>
      </c>
      <c r="D201" s="101">
        <v>9.5126279571106032E-2</v>
      </c>
      <c r="E201" s="101">
        <v>5.218250354926729E-2</v>
      </c>
      <c r="F201" s="101">
        <v>0.10251156687148247</v>
      </c>
      <c r="G201" s="101">
        <v>0.15260782674068543</v>
      </c>
      <c r="H201" s="101">
        <v>0.16783885797502171</v>
      </c>
      <c r="I201" s="101">
        <v>5.7944571055051103E-2</v>
      </c>
      <c r="J201" s="101">
        <v>5.917198619482212E-2</v>
      </c>
      <c r="K201" s="101">
        <v>0.13231133273094567</v>
      </c>
      <c r="L201" s="101">
        <v>0.12990488980823739</v>
      </c>
      <c r="M201" s="101">
        <v>2.9289006126256251E-2</v>
      </c>
      <c r="N201" s="101">
        <v>0</v>
      </c>
      <c r="O201" s="101">
        <v>0</v>
      </c>
      <c r="P201" s="101">
        <v>0</v>
      </c>
      <c r="Q201" s="101">
        <v>0</v>
      </c>
      <c r="R201" s="101">
        <v>0</v>
      </c>
      <c r="S201" s="101">
        <v>0</v>
      </c>
      <c r="T201" s="101">
        <v>0</v>
      </c>
      <c r="U201" s="101">
        <v>0</v>
      </c>
      <c r="V201" s="101">
        <v>0</v>
      </c>
      <c r="W201" s="101">
        <v>0</v>
      </c>
      <c r="DA201" s="131" t="s">
        <v>2160</v>
      </c>
    </row>
    <row r="202" spans="1:105" ht="12" customHeight="1" x14ac:dyDescent="0.25">
      <c r="A202" s="107" t="s">
        <v>123</v>
      </c>
      <c r="B202" s="104">
        <v>0</v>
      </c>
      <c r="C202" s="104">
        <v>0</v>
      </c>
      <c r="D202" s="104">
        <v>0</v>
      </c>
      <c r="E202" s="104">
        <v>0</v>
      </c>
      <c r="F202" s="104">
        <v>0</v>
      </c>
      <c r="G202" s="104">
        <v>0</v>
      </c>
      <c r="H202" s="104">
        <v>0</v>
      </c>
      <c r="I202" s="104">
        <v>0</v>
      </c>
      <c r="J202" s="104">
        <v>0</v>
      </c>
      <c r="K202" s="104">
        <v>0</v>
      </c>
      <c r="L202" s="104">
        <v>0</v>
      </c>
      <c r="M202" s="104">
        <v>0</v>
      </c>
      <c r="N202" s="104">
        <v>0</v>
      </c>
      <c r="O202" s="104">
        <v>0</v>
      </c>
      <c r="P202" s="104">
        <v>0</v>
      </c>
      <c r="Q202" s="104">
        <v>0</v>
      </c>
      <c r="R202" s="104">
        <v>0</v>
      </c>
      <c r="S202" s="104">
        <v>0</v>
      </c>
      <c r="T202" s="104">
        <v>0</v>
      </c>
      <c r="U202" s="104">
        <v>0</v>
      </c>
      <c r="V202" s="104">
        <v>0</v>
      </c>
      <c r="W202" s="104">
        <v>0</v>
      </c>
      <c r="DA202" s="132" t="s">
        <v>2161</v>
      </c>
    </row>
    <row r="203" spans="1:105" ht="12" customHeight="1" x14ac:dyDescent="0.25">
      <c r="A203" s="108" t="s">
        <v>50</v>
      </c>
      <c r="B203" s="98">
        <v>0</v>
      </c>
      <c r="C203" s="98">
        <v>0</v>
      </c>
      <c r="D203" s="98">
        <v>0</v>
      </c>
      <c r="E203" s="98">
        <v>0</v>
      </c>
      <c r="F203" s="98">
        <v>0</v>
      </c>
      <c r="G203" s="98">
        <v>0</v>
      </c>
      <c r="H203" s="98">
        <v>0</v>
      </c>
      <c r="I203" s="98">
        <v>0</v>
      </c>
      <c r="J203" s="98">
        <v>0</v>
      </c>
      <c r="K203" s="98">
        <v>0</v>
      </c>
      <c r="L203" s="98">
        <v>0</v>
      </c>
      <c r="M203" s="98">
        <v>0</v>
      </c>
      <c r="N203" s="98">
        <v>0</v>
      </c>
      <c r="O203" s="98">
        <v>0</v>
      </c>
      <c r="P203" s="98">
        <v>0</v>
      </c>
      <c r="Q203" s="98">
        <v>0</v>
      </c>
      <c r="R203" s="98">
        <v>0</v>
      </c>
      <c r="S203" s="98">
        <v>0</v>
      </c>
      <c r="T203" s="98">
        <v>0</v>
      </c>
      <c r="U203" s="98">
        <v>0</v>
      </c>
      <c r="V203" s="98">
        <v>0</v>
      </c>
      <c r="W203" s="98">
        <v>0</v>
      </c>
      <c r="DA203" s="63" t="s">
        <v>2162</v>
      </c>
    </row>
    <row r="204" spans="1:105" ht="12" customHeight="1" x14ac:dyDescent="0.25">
      <c r="A204" s="108" t="s">
        <v>52</v>
      </c>
      <c r="B204" s="98">
        <v>0</v>
      </c>
      <c r="C204" s="98">
        <v>0</v>
      </c>
      <c r="D204" s="98">
        <v>0</v>
      </c>
      <c r="E204" s="98">
        <v>0</v>
      </c>
      <c r="F204" s="98">
        <v>0</v>
      </c>
      <c r="G204" s="98">
        <v>0</v>
      </c>
      <c r="H204" s="98">
        <v>0</v>
      </c>
      <c r="I204" s="98">
        <v>0</v>
      </c>
      <c r="J204" s="98">
        <v>0</v>
      </c>
      <c r="K204" s="98">
        <v>0</v>
      </c>
      <c r="L204" s="98">
        <v>0</v>
      </c>
      <c r="M204" s="98">
        <v>0</v>
      </c>
      <c r="N204" s="98">
        <v>0</v>
      </c>
      <c r="O204" s="98">
        <v>0</v>
      </c>
      <c r="P204" s="98">
        <v>0</v>
      </c>
      <c r="Q204" s="98">
        <v>0</v>
      </c>
      <c r="R204" s="98">
        <v>0</v>
      </c>
      <c r="S204" s="98">
        <v>0</v>
      </c>
      <c r="T204" s="98">
        <v>0</v>
      </c>
      <c r="U204" s="98">
        <v>0</v>
      </c>
      <c r="V204" s="98">
        <v>0</v>
      </c>
      <c r="W204" s="98">
        <v>0</v>
      </c>
      <c r="DA204" s="63" t="s">
        <v>2163</v>
      </c>
    </row>
    <row r="205" spans="1:105" ht="12" customHeight="1" x14ac:dyDescent="0.25">
      <c r="A205" s="106" t="s">
        <v>122</v>
      </c>
      <c r="B205" s="101">
        <v>0</v>
      </c>
      <c r="C205" s="101">
        <v>0</v>
      </c>
      <c r="D205" s="101">
        <v>0</v>
      </c>
      <c r="E205" s="101">
        <v>0</v>
      </c>
      <c r="F205" s="101">
        <v>0</v>
      </c>
      <c r="G205" s="101">
        <v>0</v>
      </c>
      <c r="H205" s="101">
        <v>0</v>
      </c>
      <c r="I205" s="101">
        <v>0</v>
      </c>
      <c r="J205" s="101">
        <v>0</v>
      </c>
      <c r="K205" s="101">
        <v>0</v>
      </c>
      <c r="L205" s="101">
        <v>0</v>
      </c>
      <c r="M205" s="101">
        <v>0</v>
      </c>
      <c r="N205" s="101">
        <v>0</v>
      </c>
      <c r="O205" s="101">
        <v>0</v>
      </c>
      <c r="P205" s="101">
        <v>0</v>
      </c>
      <c r="Q205" s="101">
        <v>0</v>
      </c>
      <c r="R205" s="101">
        <v>0</v>
      </c>
      <c r="S205" s="101">
        <v>0</v>
      </c>
      <c r="T205" s="101">
        <v>0</v>
      </c>
      <c r="U205" s="101">
        <v>0</v>
      </c>
      <c r="V205" s="101">
        <v>0</v>
      </c>
      <c r="W205" s="101">
        <v>0</v>
      </c>
      <c r="DA205" s="131" t="s">
        <v>2164</v>
      </c>
    </row>
    <row r="206" spans="1:105" ht="12" customHeight="1" x14ac:dyDescent="0.25">
      <c r="A206" s="107" t="s">
        <v>121</v>
      </c>
      <c r="B206" s="104">
        <v>0</v>
      </c>
      <c r="C206" s="104">
        <v>0</v>
      </c>
      <c r="D206" s="104">
        <v>0</v>
      </c>
      <c r="E206" s="104">
        <v>0</v>
      </c>
      <c r="F206" s="104">
        <v>0</v>
      </c>
      <c r="G206" s="104">
        <v>0</v>
      </c>
      <c r="H206" s="104">
        <v>0</v>
      </c>
      <c r="I206" s="104">
        <v>0</v>
      </c>
      <c r="J206" s="104">
        <v>0</v>
      </c>
      <c r="K206" s="104">
        <v>0</v>
      </c>
      <c r="L206" s="104">
        <v>0</v>
      </c>
      <c r="M206" s="104">
        <v>0</v>
      </c>
      <c r="N206" s="104">
        <v>0</v>
      </c>
      <c r="O206" s="104">
        <v>0</v>
      </c>
      <c r="P206" s="104">
        <v>0</v>
      </c>
      <c r="Q206" s="104">
        <v>0</v>
      </c>
      <c r="R206" s="104">
        <v>0</v>
      </c>
      <c r="S206" s="104">
        <v>0</v>
      </c>
      <c r="T206" s="104">
        <v>0</v>
      </c>
      <c r="U206" s="104">
        <v>0</v>
      </c>
      <c r="V206" s="104">
        <v>0</v>
      </c>
      <c r="W206" s="104">
        <v>0</v>
      </c>
      <c r="DA206" s="132" t="s">
        <v>2165</v>
      </c>
    </row>
    <row r="207" spans="1:105" ht="12" customHeight="1" x14ac:dyDescent="0.25">
      <c r="A207" s="108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2166</v>
      </c>
    </row>
    <row r="208" spans="1:105" ht="12" customHeight="1" x14ac:dyDescent="0.25">
      <c r="A208" s="108" t="s">
        <v>52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DA208" s="63" t="s">
        <v>2167</v>
      </c>
    </row>
    <row r="209" spans="1:105" ht="12" customHeight="1" x14ac:dyDescent="0.25">
      <c r="A209" s="121" t="s">
        <v>54</v>
      </c>
      <c r="B209" s="122">
        <v>0.51515112061650126</v>
      </c>
      <c r="C209" s="122">
        <v>0.56982293802814687</v>
      </c>
      <c r="D209" s="122">
        <v>0.21017588500253356</v>
      </c>
      <c r="E209" s="122">
        <v>9.8639439713469307E-2</v>
      </c>
      <c r="F209" s="122">
        <v>0.19479927592984803</v>
      </c>
      <c r="G209" s="122">
        <v>0.29954192241251754</v>
      </c>
      <c r="H209" s="122">
        <v>0.3075680585324283</v>
      </c>
      <c r="I209" s="122">
        <v>0.10516404821501138</v>
      </c>
      <c r="J209" s="122">
        <v>0.1132140971342435</v>
      </c>
      <c r="K209" s="122">
        <v>0.32967481107280672</v>
      </c>
      <c r="L209" s="122">
        <v>0.27001013707777111</v>
      </c>
      <c r="M209" s="122">
        <v>0.1267465370262443</v>
      </c>
      <c r="N209" s="122">
        <v>6.6889464152143224E-2</v>
      </c>
      <c r="O209" s="122">
        <v>9.6788341164769254E-2</v>
      </c>
      <c r="P209" s="122">
        <v>0.1564617940868199</v>
      </c>
      <c r="Q209" s="122">
        <v>0.12991656952572253</v>
      </c>
      <c r="R209" s="122">
        <v>0.14176048697128019</v>
      </c>
      <c r="S209" s="122">
        <v>0.10972681877542928</v>
      </c>
      <c r="T209" s="122">
        <v>0.13224188539064285</v>
      </c>
      <c r="U209" s="122">
        <v>0.15547005608417785</v>
      </c>
      <c r="V209" s="122">
        <v>0.11515138136036863</v>
      </c>
      <c r="W209" s="122">
        <v>4.6663578746146336E-2</v>
      </c>
      <c r="DA209" s="130" t="s">
        <v>2168</v>
      </c>
    </row>
    <row r="210" spans="1:105" ht="12" customHeight="1" x14ac:dyDescent="0.25">
      <c r="A210" s="97" t="s">
        <v>207</v>
      </c>
      <c r="B210" s="98">
        <v>0</v>
      </c>
      <c r="C210" s="98">
        <v>0</v>
      </c>
      <c r="D210" s="98">
        <v>0</v>
      </c>
      <c r="E210" s="98">
        <v>0</v>
      </c>
      <c r="F210" s="98">
        <v>0</v>
      </c>
      <c r="G210" s="98">
        <v>0</v>
      </c>
      <c r="H210" s="98">
        <v>0</v>
      </c>
      <c r="I210" s="98">
        <v>0</v>
      </c>
      <c r="J210" s="98">
        <v>0</v>
      </c>
      <c r="K210" s="98">
        <v>0</v>
      </c>
      <c r="L210" s="98">
        <v>0</v>
      </c>
      <c r="M210" s="98">
        <v>0</v>
      </c>
      <c r="N210" s="98">
        <v>0</v>
      </c>
      <c r="O210" s="98">
        <v>0</v>
      </c>
      <c r="P210" s="98">
        <v>0</v>
      </c>
      <c r="Q210" s="98">
        <v>0</v>
      </c>
      <c r="R210" s="98">
        <v>0</v>
      </c>
      <c r="S210" s="98">
        <v>0</v>
      </c>
      <c r="T210" s="98">
        <v>0</v>
      </c>
      <c r="U210" s="98">
        <v>0</v>
      </c>
      <c r="V210" s="98">
        <v>0</v>
      </c>
      <c r="W210" s="98">
        <v>0</v>
      </c>
      <c r="DA210" s="63" t="s">
        <v>2169</v>
      </c>
    </row>
    <row r="211" spans="1:105" ht="12" customHeight="1" x14ac:dyDescent="0.25">
      <c r="A211" s="97" t="s">
        <v>50</v>
      </c>
      <c r="B211" s="98">
        <v>0.51515112061650126</v>
      </c>
      <c r="C211" s="98">
        <v>0.56982293802814687</v>
      </c>
      <c r="D211" s="98">
        <v>0.21017588500253356</v>
      </c>
      <c r="E211" s="98">
        <v>9.8639439713469307E-2</v>
      </c>
      <c r="F211" s="98">
        <v>0.19479927592984803</v>
      </c>
      <c r="G211" s="98">
        <v>0.29954192241251754</v>
      </c>
      <c r="H211" s="98">
        <v>0.3075680585324283</v>
      </c>
      <c r="I211" s="98">
        <v>0.10516404821501138</v>
      </c>
      <c r="J211" s="98">
        <v>0.1132140971342435</v>
      </c>
      <c r="K211" s="98">
        <v>0.32967481107280672</v>
      </c>
      <c r="L211" s="98">
        <v>0.27001013707777111</v>
      </c>
      <c r="M211" s="98">
        <v>0.1267465370262443</v>
      </c>
      <c r="N211" s="98">
        <v>6.6889464152143224E-2</v>
      </c>
      <c r="O211" s="98">
        <v>9.6788341164769254E-2</v>
      </c>
      <c r="P211" s="98">
        <v>0.1564617940868199</v>
      </c>
      <c r="Q211" s="98">
        <v>0.12991656952572253</v>
      </c>
      <c r="R211" s="98">
        <v>0.14176048697128019</v>
      </c>
      <c r="S211" s="98">
        <v>0.10972681877542928</v>
      </c>
      <c r="T211" s="98">
        <v>0.13224188539064285</v>
      </c>
      <c r="U211" s="98">
        <v>0.15547005608417785</v>
      </c>
      <c r="V211" s="98">
        <v>0.11515138136036863</v>
      </c>
      <c r="W211" s="98">
        <v>4.6663578746146336E-2</v>
      </c>
      <c r="DA211" s="63" t="s">
        <v>2170</v>
      </c>
    </row>
    <row r="212" spans="1:105" ht="12" customHeight="1" x14ac:dyDescent="0.25">
      <c r="A212" s="109" t="s">
        <v>120</v>
      </c>
      <c r="B212" s="33">
        <v>0</v>
      </c>
      <c r="C212" s="33">
        <v>0</v>
      </c>
      <c r="D212" s="33">
        <v>0</v>
      </c>
      <c r="E212" s="33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3">
        <v>0</v>
      </c>
      <c r="O212" s="33">
        <v>0</v>
      </c>
      <c r="P212" s="33">
        <v>0</v>
      </c>
      <c r="Q212" s="33">
        <v>0</v>
      </c>
      <c r="R212" s="33">
        <v>0</v>
      </c>
      <c r="S212" s="33">
        <v>0</v>
      </c>
      <c r="T212" s="33">
        <v>0</v>
      </c>
      <c r="U212" s="33">
        <v>0</v>
      </c>
      <c r="V212" s="33">
        <v>0</v>
      </c>
      <c r="W212" s="33">
        <v>0</v>
      </c>
      <c r="DA212" s="60" t="s">
        <v>2171</v>
      </c>
    </row>
    <row r="214" spans="1:105" ht="12" customHeight="1" x14ac:dyDescent="0.25">
      <c r="A214" s="116" t="str">
        <f>RES_hh_SLD!$A$194</f>
        <v>Final energy consumption per household (kWh / household)</v>
      </c>
      <c r="B214" s="117">
        <f t="shared" ref="B214:Q214" si="108">B215+B218+B220+B233</f>
        <v>30950.947817523844</v>
      </c>
      <c r="C214" s="117">
        <f t="shared" si="108"/>
        <v>33088.571473398195</v>
      </c>
      <c r="D214" s="117">
        <f t="shared" si="108"/>
        <v>30650.499603016422</v>
      </c>
      <c r="E214" s="117">
        <f t="shared" si="108"/>
        <v>31132.297437909616</v>
      </c>
      <c r="F214" s="117">
        <f t="shared" si="108"/>
        <v>32758.940263155881</v>
      </c>
      <c r="G214" s="117">
        <f t="shared" si="108"/>
        <v>31084.735251222508</v>
      </c>
      <c r="H214" s="117">
        <f t="shared" si="108"/>
        <v>30179.604085191932</v>
      </c>
      <c r="I214" s="117">
        <f t="shared" si="108"/>
        <v>26168.088883871911</v>
      </c>
      <c r="J214" s="117">
        <f t="shared" si="108"/>
        <v>26617.312716477623</v>
      </c>
      <c r="K214" s="117">
        <f t="shared" si="108"/>
        <v>27637.053839176318</v>
      </c>
      <c r="L214" s="117">
        <f t="shared" si="108"/>
        <v>26777.627675198459</v>
      </c>
      <c r="M214" s="117">
        <f t="shared" si="108"/>
        <v>20581.214037101388</v>
      </c>
      <c r="N214" s="117">
        <f t="shared" si="108"/>
        <v>22102.14329550703</v>
      </c>
      <c r="O214" s="117">
        <f t="shared" si="108"/>
        <v>21837.844236558714</v>
      </c>
      <c r="P214" s="117">
        <f t="shared" si="108"/>
        <v>21355.165091998708</v>
      </c>
      <c r="Q214" s="117">
        <f t="shared" si="108"/>
        <v>20781.114010259655</v>
      </c>
      <c r="R214" s="117">
        <f t="shared" ref="R214:V214" si="109">R215+R218+R220+R233</f>
        <v>22082.255882722395</v>
      </c>
      <c r="S214" s="117">
        <f t="shared" si="109"/>
        <v>20391.901898092019</v>
      </c>
      <c r="T214" s="117">
        <f t="shared" si="109"/>
        <v>21897.149832732975</v>
      </c>
      <c r="U214" s="117">
        <f t="shared" si="109"/>
        <v>16329.661614202052</v>
      </c>
      <c r="V214" s="117">
        <f t="shared" si="109"/>
        <v>17760.628593562731</v>
      </c>
      <c r="W214" s="117">
        <f t="shared" ref="W214" si="110">W215+W218+W220+W233</f>
        <v>18085.825553604853</v>
      </c>
      <c r="DA214" s="129" t="s">
        <v>2317</v>
      </c>
    </row>
    <row r="215" spans="1:105" ht="12" customHeight="1" x14ac:dyDescent="0.25">
      <c r="A215" s="121" t="s">
        <v>57</v>
      </c>
      <c r="B215" s="122">
        <f t="shared" ref="B215:Q215" si="111">SUM(B216:B217)</f>
        <v>28165.604059195088</v>
      </c>
      <c r="C215" s="122">
        <f t="shared" si="111"/>
        <v>30399.869031698909</v>
      </c>
      <c r="D215" s="122">
        <f t="shared" si="111"/>
        <v>28125.432121651505</v>
      </c>
      <c r="E215" s="122">
        <f t="shared" si="111"/>
        <v>28717.488164989994</v>
      </c>
      <c r="F215" s="122">
        <f t="shared" si="111"/>
        <v>30298.2950044178</v>
      </c>
      <c r="G215" s="122">
        <f t="shared" si="111"/>
        <v>28643.278801217792</v>
      </c>
      <c r="H215" s="122">
        <f t="shared" si="111"/>
        <v>27759.392244671519</v>
      </c>
      <c r="I215" s="122">
        <f t="shared" si="111"/>
        <v>24028.553639755344</v>
      </c>
      <c r="J215" s="122">
        <f t="shared" si="111"/>
        <v>24465.806010724624</v>
      </c>
      <c r="K215" s="122">
        <f t="shared" si="111"/>
        <v>25458.323270715569</v>
      </c>
      <c r="L215" s="122">
        <f t="shared" si="111"/>
        <v>24675.767258851716</v>
      </c>
      <c r="M215" s="122">
        <f t="shared" si="111"/>
        <v>18216.659620491941</v>
      </c>
      <c r="N215" s="122">
        <f t="shared" si="111"/>
        <v>20062.452818871254</v>
      </c>
      <c r="O215" s="122">
        <f t="shared" si="111"/>
        <v>19538.668028096705</v>
      </c>
      <c r="P215" s="122">
        <f t="shared" si="111"/>
        <v>18499.934527930003</v>
      </c>
      <c r="Q215" s="122">
        <f t="shared" si="111"/>
        <v>18730.504657012934</v>
      </c>
      <c r="R215" s="122">
        <f t="shared" ref="R215:V215" si="112">SUM(R216:R217)</f>
        <v>20235.337941754431</v>
      </c>
      <c r="S215" s="122">
        <f t="shared" si="112"/>
        <v>18615.058663661173</v>
      </c>
      <c r="T215" s="122">
        <f t="shared" si="112"/>
        <v>19785.570490731698</v>
      </c>
      <c r="U215" s="122">
        <f t="shared" si="112"/>
        <v>14323.731853888336</v>
      </c>
      <c r="V215" s="122">
        <f t="shared" si="112"/>
        <v>16042.29197486345</v>
      </c>
      <c r="W215" s="122">
        <f t="shared" ref="W215" si="113">SUM(W216:W217)</f>
        <v>16469.818859200841</v>
      </c>
      <c r="DA215" s="130" t="s">
        <v>2318</v>
      </c>
    </row>
    <row r="216" spans="1:105" ht="12" customHeight="1" x14ac:dyDescent="0.25">
      <c r="A216" s="97" t="s">
        <v>204</v>
      </c>
      <c r="B216" s="98">
        <v>28034.193176830035</v>
      </c>
      <c r="C216" s="98">
        <v>30258.621293913424</v>
      </c>
      <c r="D216" s="98">
        <v>27995.108690319557</v>
      </c>
      <c r="E216" s="98">
        <v>28587.724437462653</v>
      </c>
      <c r="F216" s="98">
        <v>30156.403930537552</v>
      </c>
      <c r="G216" s="98">
        <v>28508.596402497653</v>
      </c>
      <c r="H216" s="98">
        <v>27629.568020888168</v>
      </c>
      <c r="I216" s="98">
        <v>23911.77466385053</v>
      </c>
      <c r="J216" s="98">
        <v>24343.385858294998</v>
      </c>
      <c r="K216" s="98">
        <v>25328.638194645875</v>
      </c>
      <c r="L216" s="98">
        <v>24547.973920263517</v>
      </c>
      <c r="M216" s="98">
        <v>18119.729111423079</v>
      </c>
      <c r="N216" s="98">
        <v>19954.103835644179</v>
      </c>
      <c r="O216" s="98">
        <v>19429.8040030062</v>
      </c>
      <c r="P216" s="98">
        <v>18395.469481745975</v>
      </c>
      <c r="Q216" s="98">
        <v>18626.232303016841</v>
      </c>
      <c r="R216" s="98">
        <v>20122.255032927904</v>
      </c>
      <c r="S216" s="98">
        <v>18512.055760914205</v>
      </c>
      <c r="T216" s="98">
        <v>19674.544468279226</v>
      </c>
      <c r="U216" s="98">
        <v>14242.11115777685</v>
      </c>
      <c r="V216" s="98">
        <v>15952.37600006285</v>
      </c>
      <c r="W216" s="98">
        <v>16377.175336581266</v>
      </c>
      <c r="DA216" s="63" t="s">
        <v>2319</v>
      </c>
    </row>
    <row r="217" spans="1:105" ht="12" customHeight="1" x14ac:dyDescent="0.25">
      <c r="A217" s="97" t="s">
        <v>53</v>
      </c>
      <c r="B217" s="98">
        <v>131.41088236505226</v>
      </c>
      <c r="C217" s="98">
        <v>141.24773778548558</v>
      </c>
      <c r="D217" s="98">
        <v>130.32343133194738</v>
      </c>
      <c r="E217" s="98">
        <v>129.76372752733943</v>
      </c>
      <c r="F217" s="98">
        <v>141.891073880249</v>
      </c>
      <c r="G217" s="98">
        <v>134.68239872014053</v>
      </c>
      <c r="H217" s="98">
        <v>129.8242237833515</v>
      </c>
      <c r="I217" s="98">
        <v>116.77897590481444</v>
      </c>
      <c r="J217" s="98">
        <v>122.42015242962653</v>
      </c>
      <c r="K217" s="98">
        <v>129.68507606969413</v>
      </c>
      <c r="L217" s="98">
        <v>127.79333858819932</v>
      </c>
      <c r="M217" s="98">
        <v>96.930509068860673</v>
      </c>
      <c r="N217" s="98">
        <v>108.34898322707481</v>
      </c>
      <c r="O217" s="98">
        <v>108.8640250905035</v>
      </c>
      <c r="P217" s="98">
        <v>104.46504618402874</v>
      </c>
      <c r="Q217" s="98">
        <v>104.27235399609424</v>
      </c>
      <c r="R217" s="98">
        <v>113.08290882652739</v>
      </c>
      <c r="S217" s="98">
        <v>103.00290274696762</v>
      </c>
      <c r="T217" s="98">
        <v>111.02602245247142</v>
      </c>
      <c r="U217" s="98">
        <v>81.620696111485671</v>
      </c>
      <c r="V217" s="98">
        <v>89.915974800599955</v>
      </c>
      <c r="W217" s="98">
        <v>92.643522619574995</v>
      </c>
      <c r="DA217" s="63" t="s">
        <v>2320</v>
      </c>
    </row>
    <row r="218" spans="1:105" ht="12" customHeight="1" x14ac:dyDescent="0.25">
      <c r="A218" s="121" t="s">
        <v>92</v>
      </c>
      <c r="B218" s="122">
        <f t="shared" ref="B218:W218" si="114">B219</f>
        <v>35.782294593851113</v>
      </c>
      <c r="C218" s="122">
        <f t="shared" si="114"/>
        <v>37.204582162987734</v>
      </c>
      <c r="D218" s="122">
        <f t="shared" si="114"/>
        <v>41.273036349059197</v>
      </c>
      <c r="E218" s="122">
        <f t="shared" si="114"/>
        <v>89.052148410260401</v>
      </c>
      <c r="F218" s="122">
        <f t="shared" si="114"/>
        <v>34.934748820245879</v>
      </c>
      <c r="G218" s="122">
        <f t="shared" si="114"/>
        <v>41.56615600144216</v>
      </c>
      <c r="H218" s="122">
        <f t="shared" si="114"/>
        <v>73.163133026736134</v>
      </c>
      <c r="I218" s="122">
        <f t="shared" si="114"/>
        <v>41.500886592553265</v>
      </c>
      <c r="J218" s="122">
        <f t="shared" si="114"/>
        <v>40.906578443855523</v>
      </c>
      <c r="K218" s="122">
        <f t="shared" si="114"/>
        <v>44.694768119989057</v>
      </c>
      <c r="L218" s="122">
        <f t="shared" si="114"/>
        <v>63.052315861026976</v>
      </c>
      <c r="M218" s="122">
        <f t="shared" si="114"/>
        <v>73.515558794744635</v>
      </c>
      <c r="N218" s="122">
        <f t="shared" si="114"/>
        <v>72.779080386010023</v>
      </c>
      <c r="O218" s="122">
        <f t="shared" si="114"/>
        <v>78.693348063025468</v>
      </c>
      <c r="P218" s="122">
        <f t="shared" si="114"/>
        <v>81.882252639283195</v>
      </c>
      <c r="Q218" s="122">
        <f t="shared" si="114"/>
        <v>94.920239106331806</v>
      </c>
      <c r="R218" s="122">
        <f t="shared" si="114"/>
        <v>95.122954221758391</v>
      </c>
      <c r="S218" s="122">
        <f t="shared" si="114"/>
        <v>85.943055890913584</v>
      </c>
      <c r="T218" s="122">
        <f t="shared" si="114"/>
        <v>93.027503072832062</v>
      </c>
      <c r="U218" s="122">
        <f t="shared" si="114"/>
        <v>100.02016509563775</v>
      </c>
      <c r="V218" s="122">
        <f t="shared" si="114"/>
        <v>95.684106237779773</v>
      </c>
      <c r="W218" s="122">
        <f t="shared" si="114"/>
        <v>73.687067613623242</v>
      </c>
      <c r="DA218" s="130" t="s">
        <v>2321</v>
      </c>
    </row>
    <row r="219" spans="1:105" ht="12" customHeight="1" x14ac:dyDescent="0.25">
      <c r="A219" s="97" t="s">
        <v>53</v>
      </c>
      <c r="B219" s="98">
        <f>RES_hhdet_fech!B86</f>
        <v>35.782294593851113</v>
      </c>
      <c r="C219" s="98">
        <f>RES_hhdet_fech!C86</f>
        <v>37.204582162987734</v>
      </c>
      <c r="D219" s="98">
        <f>RES_hhdet_fech!D86</f>
        <v>41.273036349059197</v>
      </c>
      <c r="E219" s="98">
        <f>RES_hhdet_fech!E86</f>
        <v>89.052148410260401</v>
      </c>
      <c r="F219" s="98">
        <f>RES_hhdet_fech!F86</f>
        <v>34.934748820245879</v>
      </c>
      <c r="G219" s="98">
        <f>RES_hhdet_fech!G86</f>
        <v>41.56615600144216</v>
      </c>
      <c r="H219" s="98">
        <f>RES_hhdet_fech!H86</f>
        <v>73.163133026736134</v>
      </c>
      <c r="I219" s="98">
        <f>RES_hhdet_fech!I86</f>
        <v>41.500886592553265</v>
      </c>
      <c r="J219" s="98">
        <f>RES_hhdet_fech!J86</f>
        <v>40.906578443855523</v>
      </c>
      <c r="K219" s="98">
        <f>RES_hhdet_fech!K86</f>
        <v>44.694768119989057</v>
      </c>
      <c r="L219" s="98">
        <f>RES_hhdet_fech!L86</f>
        <v>63.052315861026976</v>
      </c>
      <c r="M219" s="98">
        <f>RES_hhdet_fech!M86</f>
        <v>73.515558794744635</v>
      </c>
      <c r="N219" s="98">
        <f>RES_hhdet_fech!N86</f>
        <v>72.779080386010023</v>
      </c>
      <c r="O219" s="98">
        <f>RES_hhdet_fech!O86</f>
        <v>78.693348063025468</v>
      </c>
      <c r="P219" s="98">
        <f>RES_hhdet_fech!P86</f>
        <v>81.882252639283195</v>
      </c>
      <c r="Q219" s="98">
        <f>RES_hhdet_fech!Q86</f>
        <v>94.920239106331806</v>
      </c>
      <c r="R219" s="98">
        <f>RES_hhdet_fech!R86</f>
        <v>95.122954221758391</v>
      </c>
      <c r="S219" s="98">
        <f>RES_hhdet_fech!S86</f>
        <v>85.943055890913584</v>
      </c>
      <c r="T219" s="98">
        <f>RES_hhdet_fech!T86</f>
        <v>93.027503072832062</v>
      </c>
      <c r="U219" s="98">
        <f>RES_hhdet_fech!U86</f>
        <v>100.02016509563775</v>
      </c>
      <c r="V219" s="98">
        <f>RES_hhdet_fech!V86</f>
        <v>95.684106237779773</v>
      </c>
      <c r="W219" s="98">
        <f>RES_hhdet_fech!W86</f>
        <v>73.687067613623242</v>
      </c>
      <c r="DA219" s="63" t="s">
        <v>2322</v>
      </c>
    </row>
    <row r="220" spans="1:105" ht="12" customHeight="1" x14ac:dyDescent="0.25">
      <c r="A220" s="121" t="s">
        <v>55</v>
      </c>
      <c r="B220" s="122">
        <v>1893.7412097845049</v>
      </c>
      <c r="C220" s="122">
        <v>1776.2774874402958</v>
      </c>
      <c r="D220" s="122">
        <v>1746.0865571496442</v>
      </c>
      <c r="E220" s="122">
        <v>1656.2896090100401</v>
      </c>
      <c r="F220" s="122">
        <v>1688.6824902844346</v>
      </c>
      <c r="G220" s="122">
        <v>1627.2364187708727</v>
      </c>
      <c r="H220" s="122">
        <v>1580.4209461908881</v>
      </c>
      <c r="I220" s="122">
        <v>1422.3738436161509</v>
      </c>
      <c r="J220" s="122">
        <v>1394.5599770152514</v>
      </c>
      <c r="K220" s="122">
        <v>1343.5494282780942</v>
      </c>
      <c r="L220" s="122">
        <v>1364.1781700708088</v>
      </c>
      <c r="M220" s="122">
        <v>1481.2997108491354</v>
      </c>
      <c r="N220" s="122">
        <v>1163.4822754087038</v>
      </c>
      <c r="O220" s="122">
        <v>1396.4806992438159</v>
      </c>
      <c r="P220" s="122">
        <v>1903.7433093319385</v>
      </c>
      <c r="Q220" s="122">
        <v>1351.9767106071206</v>
      </c>
      <c r="R220" s="122">
        <v>1139.930153781251</v>
      </c>
      <c r="S220" s="122">
        <v>1159.4570267320855</v>
      </c>
      <c r="T220" s="122">
        <v>1401.9440595300568</v>
      </c>
      <c r="U220" s="122">
        <v>1230.4815403870912</v>
      </c>
      <c r="V220" s="122">
        <v>1211.7460054467726</v>
      </c>
      <c r="W220" s="122">
        <v>1210.4771476679625</v>
      </c>
      <c r="DA220" s="130" t="s">
        <v>2323</v>
      </c>
    </row>
    <row r="221" spans="1:105" ht="12" customHeight="1" x14ac:dyDescent="0.25">
      <c r="A221" s="97" t="s">
        <v>132</v>
      </c>
      <c r="B221" s="98">
        <v>2184.317342492634</v>
      </c>
      <c r="C221" s="98">
        <v>2106.4483755082038</v>
      </c>
      <c r="D221" s="98">
        <v>2064.4163175237054</v>
      </c>
      <c r="E221" s="98">
        <v>1989.5459733698722</v>
      </c>
      <c r="F221" s="98">
        <v>1908.9225970198561</v>
      </c>
      <c r="G221" s="98">
        <v>1770.3340964239926</v>
      </c>
      <c r="H221" s="98">
        <v>1753.4893453360978</v>
      </c>
      <c r="I221" s="98">
        <v>1533.8255159001533</v>
      </c>
      <c r="J221" s="98">
        <v>1512.3781706858979</v>
      </c>
      <c r="K221" s="98">
        <v>1455.9960161619774</v>
      </c>
      <c r="L221" s="98">
        <v>1583.7026898958936</v>
      </c>
      <c r="M221" s="98">
        <v>1685.8651854356715</v>
      </c>
      <c r="N221" s="98">
        <v>1229.6981913889672</v>
      </c>
      <c r="O221" s="98">
        <v>1013.456416324191</v>
      </c>
      <c r="P221" s="98">
        <v>1797.93056245875</v>
      </c>
      <c r="Q221" s="98">
        <v>1566.8076637642869</v>
      </c>
      <c r="R221" s="98">
        <v>1110.912367350141</v>
      </c>
      <c r="S221" s="98">
        <v>1136.3541872184619</v>
      </c>
      <c r="T221" s="98">
        <v>1481.0011009363175</v>
      </c>
      <c r="U221" s="98">
        <v>1198.7815663438985</v>
      </c>
      <c r="V221" s="98">
        <v>1219.4794058973503</v>
      </c>
      <c r="W221" s="98">
        <v>1216.0033136506675</v>
      </c>
      <c r="DA221" s="63" t="s">
        <v>2324</v>
      </c>
    </row>
    <row r="222" spans="1:105" ht="12" customHeight="1" x14ac:dyDescent="0.25">
      <c r="A222" s="97" t="s">
        <v>131</v>
      </c>
      <c r="B222" s="98">
        <v>0</v>
      </c>
      <c r="C222" s="98">
        <v>0</v>
      </c>
      <c r="D222" s="98">
        <v>1386.4692372965237</v>
      </c>
      <c r="E222" s="98">
        <v>1371.8418436282345</v>
      </c>
      <c r="F222" s="98">
        <v>1358.1835584081537</v>
      </c>
      <c r="G222" s="98">
        <v>1273.5347061851578</v>
      </c>
      <c r="H222" s="98">
        <v>1283.190741271851</v>
      </c>
      <c r="I222" s="98">
        <v>1153.4851708999108</v>
      </c>
      <c r="J222" s="98">
        <v>1176.0007775449092</v>
      </c>
      <c r="K222" s="98">
        <v>1144.7765656250488</v>
      </c>
      <c r="L222" s="98">
        <v>1288.1738730929646</v>
      </c>
      <c r="M222" s="98">
        <v>1406.6880878779789</v>
      </c>
      <c r="N222" s="98">
        <v>1041.7323083141534</v>
      </c>
      <c r="O222" s="98">
        <v>893.45173614776593</v>
      </c>
      <c r="P222" s="98">
        <v>1626.8316104253195</v>
      </c>
      <c r="Q222" s="98">
        <v>1359.1931715082676</v>
      </c>
      <c r="R222" s="98">
        <v>973.1374258963657</v>
      </c>
      <c r="S222" s="98">
        <v>1000.577883055311</v>
      </c>
      <c r="T222" s="98">
        <v>1317.3577709526965</v>
      </c>
      <c r="U222" s="98">
        <v>1083.616010518946</v>
      </c>
      <c r="V222" s="98">
        <v>1106.0881224514769</v>
      </c>
      <c r="W222" s="98">
        <v>1112.5704667874827</v>
      </c>
      <c r="DA222" s="63" t="s">
        <v>2325</v>
      </c>
    </row>
    <row r="223" spans="1:105" ht="12" customHeight="1" x14ac:dyDescent="0.25">
      <c r="A223" s="100" t="s">
        <v>204</v>
      </c>
      <c r="B223" s="101">
        <v>0</v>
      </c>
      <c r="C223" s="101">
        <v>0</v>
      </c>
      <c r="D223" s="101">
        <v>840.93683937383423</v>
      </c>
      <c r="E223" s="101">
        <v>830.34835971033431</v>
      </c>
      <c r="F223" s="101">
        <v>829.82137559876992</v>
      </c>
      <c r="G223" s="101">
        <v>768.60293428570412</v>
      </c>
      <c r="H223" s="101">
        <v>752.42010784956983</v>
      </c>
      <c r="I223" s="101">
        <v>681.35076190226641</v>
      </c>
      <c r="J223" s="101">
        <v>688.70305197554455</v>
      </c>
      <c r="K223" s="101">
        <v>630.24612889134221</v>
      </c>
      <c r="L223" s="101">
        <v>734.19610814389489</v>
      </c>
      <c r="M223" s="101">
        <v>812.62536328463477</v>
      </c>
      <c r="N223" s="101">
        <v>565.04629686937142</v>
      </c>
      <c r="O223" s="101">
        <v>550.47699471851342</v>
      </c>
      <c r="P223" s="101">
        <v>1059.0715894488496</v>
      </c>
      <c r="Q223" s="101">
        <v>708.92969845639129</v>
      </c>
      <c r="R223" s="101">
        <v>500.22218253715533</v>
      </c>
      <c r="S223" s="101">
        <v>500.77332329292494</v>
      </c>
      <c r="T223" s="101">
        <v>694.03503137743348</v>
      </c>
      <c r="U223" s="101">
        <v>600.36974547977695</v>
      </c>
      <c r="V223" s="101">
        <v>592.15110752913188</v>
      </c>
      <c r="W223" s="101">
        <v>607.48835763730449</v>
      </c>
      <c r="DA223" s="131" t="s">
        <v>2326</v>
      </c>
    </row>
    <row r="224" spans="1:105" ht="12" customHeight="1" x14ac:dyDescent="0.25">
      <c r="A224" s="103" t="s">
        <v>52</v>
      </c>
      <c r="B224" s="104">
        <v>0</v>
      </c>
      <c r="C224" s="104">
        <v>0</v>
      </c>
      <c r="D224" s="104">
        <v>545.5323979226896</v>
      </c>
      <c r="E224" s="104">
        <v>541.49348391790033</v>
      </c>
      <c r="F224" s="104">
        <v>528.36218280938385</v>
      </c>
      <c r="G224" s="104">
        <v>504.93177189945368</v>
      </c>
      <c r="H224" s="104">
        <v>530.77063342228109</v>
      </c>
      <c r="I224" s="104">
        <v>472.1344089976443</v>
      </c>
      <c r="J224" s="104">
        <v>487.29772556936433</v>
      </c>
      <c r="K224" s="104">
        <v>514.53043673370644</v>
      </c>
      <c r="L224" s="104">
        <v>553.97776494906998</v>
      </c>
      <c r="M224" s="104">
        <v>594.06272459334434</v>
      </c>
      <c r="N224" s="104">
        <v>476.6860114447822</v>
      </c>
      <c r="O224" s="104">
        <v>342.97474142925245</v>
      </c>
      <c r="P224" s="104">
        <v>567.76002097646972</v>
      </c>
      <c r="Q224" s="104">
        <v>650.26347305187642</v>
      </c>
      <c r="R224" s="104">
        <v>472.91524335921042</v>
      </c>
      <c r="S224" s="104">
        <v>499.80455976238602</v>
      </c>
      <c r="T224" s="104">
        <v>623.32273957526286</v>
      </c>
      <c r="U224" s="104">
        <v>483.24626503916903</v>
      </c>
      <c r="V224" s="104">
        <v>513.93701492234493</v>
      </c>
      <c r="W224" s="104">
        <v>505.08210915017827</v>
      </c>
      <c r="DA224" s="132" t="s">
        <v>2327</v>
      </c>
    </row>
    <row r="225" spans="1:105" ht="12" customHeight="1" x14ac:dyDescent="0.25">
      <c r="A225" s="106" t="s">
        <v>124</v>
      </c>
      <c r="B225" s="101">
        <v>1994.400754674793</v>
      </c>
      <c r="C225" s="101">
        <v>1936.9435361520332</v>
      </c>
      <c r="D225" s="101">
        <v>1434.1210161913821</v>
      </c>
      <c r="E225" s="101">
        <v>625.93175811054061</v>
      </c>
      <c r="F225" s="101">
        <v>1460.4360080869458</v>
      </c>
      <c r="G225" s="101">
        <v>2105.9801073840954</v>
      </c>
      <c r="H225" s="101">
        <v>2147.8414197223669</v>
      </c>
      <c r="I225" s="101">
        <v>917.56343031836161</v>
      </c>
      <c r="J225" s="101">
        <v>796.59308955228721</v>
      </c>
      <c r="K225" s="101">
        <v>2050.9111393059434</v>
      </c>
      <c r="L225" s="101">
        <v>2225.1562656643623</v>
      </c>
      <c r="M225" s="101">
        <v>1141.0228230328569</v>
      </c>
      <c r="N225" s="101">
        <v>0</v>
      </c>
      <c r="O225" s="101">
        <v>0</v>
      </c>
      <c r="P225" s="101">
        <v>0</v>
      </c>
      <c r="Q225" s="101">
        <v>0</v>
      </c>
      <c r="R225" s="101">
        <v>0</v>
      </c>
      <c r="S225" s="101">
        <v>0</v>
      </c>
      <c r="T225" s="101">
        <v>0</v>
      </c>
      <c r="U225" s="101">
        <v>0</v>
      </c>
      <c r="V225" s="101">
        <v>0</v>
      </c>
      <c r="W225" s="101">
        <v>0</v>
      </c>
      <c r="DA225" s="131" t="s">
        <v>2328</v>
      </c>
    </row>
    <row r="226" spans="1:105" ht="12" customHeight="1" x14ac:dyDescent="0.25">
      <c r="A226" s="107" t="s">
        <v>123</v>
      </c>
      <c r="B226" s="104">
        <v>0</v>
      </c>
      <c r="C226" s="104">
        <v>0</v>
      </c>
      <c r="D226" s="104">
        <v>0</v>
      </c>
      <c r="E226" s="104">
        <v>0</v>
      </c>
      <c r="F226" s="104">
        <v>0</v>
      </c>
      <c r="G226" s="104">
        <v>0</v>
      </c>
      <c r="H226" s="104">
        <v>0</v>
      </c>
      <c r="I226" s="104">
        <v>0</v>
      </c>
      <c r="J226" s="104">
        <v>0</v>
      </c>
      <c r="K226" s="104">
        <v>0</v>
      </c>
      <c r="L226" s="104">
        <v>0</v>
      </c>
      <c r="M226" s="104">
        <v>0</v>
      </c>
      <c r="N226" s="104">
        <v>0</v>
      </c>
      <c r="O226" s="104">
        <v>0</v>
      </c>
      <c r="P226" s="104">
        <v>0</v>
      </c>
      <c r="Q226" s="104">
        <v>0</v>
      </c>
      <c r="R226" s="104">
        <v>0</v>
      </c>
      <c r="S226" s="104">
        <v>0</v>
      </c>
      <c r="T226" s="104">
        <v>0</v>
      </c>
      <c r="U226" s="104">
        <v>0</v>
      </c>
      <c r="V226" s="104">
        <v>0</v>
      </c>
      <c r="W226" s="104">
        <v>0</v>
      </c>
      <c r="DA226" s="132" t="s">
        <v>2329</v>
      </c>
    </row>
    <row r="227" spans="1:105" ht="12" customHeight="1" x14ac:dyDescent="0.25">
      <c r="A227" s="108" t="s">
        <v>50</v>
      </c>
      <c r="B227" s="98">
        <v>0</v>
      </c>
      <c r="C227" s="98">
        <v>0</v>
      </c>
      <c r="D227" s="98">
        <v>0</v>
      </c>
      <c r="E227" s="98">
        <v>0</v>
      </c>
      <c r="F227" s="98">
        <v>0</v>
      </c>
      <c r="G227" s="98">
        <v>0</v>
      </c>
      <c r="H227" s="98">
        <v>0</v>
      </c>
      <c r="I227" s="98">
        <v>0</v>
      </c>
      <c r="J227" s="98">
        <v>0</v>
      </c>
      <c r="K227" s="98">
        <v>0</v>
      </c>
      <c r="L227" s="98">
        <v>0</v>
      </c>
      <c r="M227" s="98">
        <v>0</v>
      </c>
      <c r="N227" s="98">
        <v>0</v>
      </c>
      <c r="O227" s="98">
        <v>0</v>
      </c>
      <c r="P227" s="98">
        <v>0</v>
      </c>
      <c r="Q227" s="98">
        <v>0</v>
      </c>
      <c r="R227" s="98">
        <v>0</v>
      </c>
      <c r="S227" s="98">
        <v>0</v>
      </c>
      <c r="T227" s="98">
        <v>0</v>
      </c>
      <c r="U227" s="98">
        <v>0</v>
      </c>
      <c r="V227" s="98">
        <v>0</v>
      </c>
      <c r="W227" s="98">
        <v>0</v>
      </c>
      <c r="DA227" s="63" t="s">
        <v>2330</v>
      </c>
    </row>
    <row r="228" spans="1:105" ht="12" customHeight="1" x14ac:dyDescent="0.25">
      <c r="A228" s="108" t="s">
        <v>52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2331</v>
      </c>
    </row>
    <row r="229" spans="1:105" ht="12" customHeight="1" x14ac:dyDescent="0.25">
      <c r="A229" s="106" t="s">
        <v>122</v>
      </c>
      <c r="B229" s="101">
        <v>1739.6736998897575</v>
      </c>
      <c r="C229" s="101">
        <v>1597.0505614770611</v>
      </c>
      <c r="D229" s="101">
        <v>1615.7123360429598</v>
      </c>
      <c r="E229" s="101">
        <v>1586.461762267706</v>
      </c>
      <c r="F229" s="101">
        <v>1597.1768434912942</v>
      </c>
      <c r="G229" s="101">
        <v>1518.892326988175</v>
      </c>
      <c r="H229" s="101">
        <v>1436.3936549278592</v>
      </c>
      <c r="I229" s="101">
        <v>1437.6753816317216</v>
      </c>
      <c r="J229" s="101">
        <v>1446.0456966151073</v>
      </c>
      <c r="K229" s="101">
        <v>1313.3710783174711</v>
      </c>
      <c r="L229" s="101">
        <v>1239.9268408137257</v>
      </c>
      <c r="M229" s="101">
        <v>1468.8261988971017</v>
      </c>
      <c r="N229" s="101">
        <v>1241.5099240397008</v>
      </c>
      <c r="O229" s="101">
        <v>1684.5734896627878</v>
      </c>
      <c r="P229" s="101">
        <v>2087.3169028989096</v>
      </c>
      <c r="Q229" s="101">
        <v>1276.4973402443718</v>
      </c>
      <c r="R229" s="101">
        <v>1284.4700546019631</v>
      </c>
      <c r="S229" s="101">
        <v>1307.185861452961</v>
      </c>
      <c r="T229" s="101">
        <v>1395.244123964829</v>
      </c>
      <c r="U229" s="101">
        <v>1445.5407147804226</v>
      </c>
      <c r="V229" s="101">
        <v>1317.9386638521398</v>
      </c>
      <c r="W229" s="101">
        <v>1221.7519245991489</v>
      </c>
      <c r="DA229" s="131" t="s">
        <v>2332</v>
      </c>
    </row>
    <row r="230" spans="1:105" ht="12" customHeight="1" x14ac:dyDescent="0.25">
      <c r="A230" s="107" t="s">
        <v>121</v>
      </c>
      <c r="B230" s="104">
        <v>1461.9263058387321</v>
      </c>
      <c r="C230" s="104">
        <v>1313.6191405452369</v>
      </c>
      <c r="D230" s="104">
        <v>1335.2291611224671</v>
      </c>
      <c r="E230" s="104">
        <v>1316.0303384448812</v>
      </c>
      <c r="F230" s="104">
        <v>1336.0787842559973</v>
      </c>
      <c r="G230" s="104">
        <v>1278.0928243473156</v>
      </c>
      <c r="H230" s="104">
        <v>1212.4114944759153</v>
      </c>
      <c r="I230" s="104">
        <v>1216.1468480359902</v>
      </c>
      <c r="J230" s="104">
        <v>1220.5275714892198</v>
      </c>
      <c r="K230" s="104">
        <v>1096.8490023202094</v>
      </c>
      <c r="L230" s="104">
        <v>1035.3793445885365</v>
      </c>
      <c r="M230" s="104">
        <v>1247.5765645820879</v>
      </c>
      <c r="N230" s="104">
        <v>1049.2779142461852</v>
      </c>
      <c r="O230" s="104">
        <v>1472.2032129753745</v>
      </c>
      <c r="P230" s="104">
        <v>1859.5258468732632</v>
      </c>
      <c r="Q230" s="104">
        <v>1076.7178364733174</v>
      </c>
      <c r="R230" s="104">
        <v>1071.0806986594021</v>
      </c>
      <c r="S230" s="104">
        <v>1090.9010251878969</v>
      </c>
      <c r="T230" s="104">
        <v>1185.6569706502246</v>
      </c>
      <c r="U230" s="104">
        <v>1220.9370189420326</v>
      </c>
      <c r="V230" s="104">
        <v>1130.8797998047153</v>
      </c>
      <c r="W230" s="104">
        <v>1151.5304096072696</v>
      </c>
      <c r="DA230" s="132" t="s">
        <v>2333</v>
      </c>
    </row>
    <row r="231" spans="1:105" ht="12" customHeight="1" x14ac:dyDescent="0.25">
      <c r="A231" s="108" t="s">
        <v>53</v>
      </c>
      <c r="B231" s="98">
        <v>894.99072020025369</v>
      </c>
      <c r="C231" s="98">
        <v>772.47270839540988</v>
      </c>
      <c r="D231" s="98">
        <v>787.46354101899317</v>
      </c>
      <c r="E231" s="98">
        <v>774.34026638443879</v>
      </c>
      <c r="F231" s="98">
        <v>794.3399258951805</v>
      </c>
      <c r="G231" s="98">
        <v>758.03439611958856</v>
      </c>
      <c r="H231" s="98">
        <v>704.0027809061437</v>
      </c>
      <c r="I231" s="98">
        <v>713.50505774213843</v>
      </c>
      <c r="J231" s="98">
        <v>714.0312718999046</v>
      </c>
      <c r="K231" s="98">
        <v>609.15573503344808</v>
      </c>
      <c r="L231" s="98">
        <v>560.41258274514951</v>
      </c>
      <c r="M231" s="98">
        <v>717.04477272684528</v>
      </c>
      <c r="N231" s="98">
        <v>567.92770495055117</v>
      </c>
      <c r="O231" s="98">
        <v>913.06833829647815</v>
      </c>
      <c r="P231" s="98">
        <v>1229.5480338485031</v>
      </c>
      <c r="Q231" s="98">
        <v>541.89956406905117</v>
      </c>
      <c r="R231" s="98">
        <v>527.53120525823772</v>
      </c>
      <c r="S231" s="98">
        <v>537.01028847818702</v>
      </c>
      <c r="T231" s="98">
        <v>653.30495712879804</v>
      </c>
      <c r="U231" s="98">
        <v>662.33763220356946</v>
      </c>
      <c r="V231" s="98">
        <v>616.38925251898672</v>
      </c>
      <c r="W231" s="98">
        <v>651.6506069344257</v>
      </c>
      <c r="DA231" s="63" t="s">
        <v>2334</v>
      </c>
    </row>
    <row r="232" spans="1:105" ht="12" customHeight="1" x14ac:dyDescent="0.25">
      <c r="A232" s="108" t="s">
        <v>52</v>
      </c>
      <c r="B232" s="98">
        <v>566.9355856384783</v>
      </c>
      <c r="C232" s="98">
        <v>541.14643214982721</v>
      </c>
      <c r="D232" s="98">
        <v>547.76562010347402</v>
      </c>
      <c r="E232" s="98">
        <v>541.69007206044239</v>
      </c>
      <c r="F232" s="98">
        <v>541.73885836081683</v>
      </c>
      <c r="G232" s="98">
        <v>520.05842822772718</v>
      </c>
      <c r="H232" s="98">
        <v>508.40871356977152</v>
      </c>
      <c r="I232" s="98">
        <v>502.64179029385173</v>
      </c>
      <c r="J232" s="98">
        <v>506.49629958931519</v>
      </c>
      <c r="K232" s="98">
        <v>487.69326728676134</v>
      </c>
      <c r="L232" s="98">
        <v>474.96676184338713</v>
      </c>
      <c r="M232" s="98">
        <v>530.53179185524289</v>
      </c>
      <c r="N232" s="98">
        <v>481.35020929563387</v>
      </c>
      <c r="O232" s="98">
        <v>559.13487467889672</v>
      </c>
      <c r="P232" s="98">
        <v>629.97781302476005</v>
      </c>
      <c r="Q232" s="98">
        <v>534.81827240426628</v>
      </c>
      <c r="R232" s="98">
        <v>543.54949340116434</v>
      </c>
      <c r="S232" s="98">
        <v>553.89073670970993</v>
      </c>
      <c r="T232" s="98">
        <v>532.35201352142667</v>
      </c>
      <c r="U232" s="98">
        <v>558.59938673846318</v>
      </c>
      <c r="V232" s="98">
        <v>514.49054728572855</v>
      </c>
      <c r="W232" s="98">
        <v>499.87980267284405</v>
      </c>
      <c r="DA232" s="63" t="s">
        <v>2335</v>
      </c>
    </row>
    <row r="233" spans="1:105" ht="12" customHeight="1" x14ac:dyDescent="0.25">
      <c r="A233" s="121" t="s">
        <v>54</v>
      </c>
      <c r="B233" s="122">
        <v>855.82025395040102</v>
      </c>
      <c r="C233" s="122">
        <v>875.22037209600285</v>
      </c>
      <c r="D233" s="122">
        <v>737.70788786621438</v>
      </c>
      <c r="E233" s="122">
        <v>669.46751549931901</v>
      </c>
      <c r="F233" s="122">
        <v>737.02801963339891</v>
      </c>
      <c r="G233" s="122">
        <v>772.65387523240224</v>
      </c>
      <c r="H233" s="122">
        <v>766.62776130278792</v>
      </c>
      <c r="I233" s="122">
        <v>675.66051390786299</v>
      </c>
      <c r="J233" s="122">
        <v>716.04015029389234</v>
      </c>
      <c r="K233" s="122">
        <v>790.48637206266596</v>
      </c>
      <c r="L233" s="122">
        <v>674.62993041490586</v>
      </c>
      <c r="M233" s="122">
        <v>809.73914696556733</v>
      </c>
      <c r="N233" s="122">
        <v>803.42912084105978</v>
      </c>
      <c r="O233" s="122">
        <v>824.00216115516616</v>
      </c>
      <c r="P233" s="122">
        <v>869.60500209748386</v>
      </c>
      <c r="Q233" s="122">
        <v>603.71240353326561</v>
      </c>
      <c r="R233" s="122">
        <v>611.86483296495476</v>
      </c>
      <c r="S233" s="122">
        <v>531.44315180784633</v>
      </c>
      <c r="T233" s="122">
        <v>616.6077793983842</v>
      </c>
      <c r="U233" s="122">
        <v>675.42805483098971</v>
      </c>
      <c r="V233" s="122">
        <v>410.90650701473083</v>
      </c>
      <c r="W233" s="122">
        <v>331.84247912242336</v>
      </c>
      <c r="DA233" s="130" t="s">
        <v>2336</v>
      </c>
    </row>
    <row r="234" spans="1:105" ht="12" customHeight="1" x14ac:dyDescent="0.25">
      <c r="A234" s="97" t="s">
        <v>207</v>
      </c>
      <c r="B234" s="98">
        <v>0</v>
      </c>
      <c r="C234" s="98">
        <v>0</v>
      </c>
      <c r="D234" s="98">
        <v>0</v>
      </c>
      <c r="E234" s="98">
        <v>0</v>
      </c>
      <c r="F234" s="98">
        <v>0</v>
      </c>
      <c r="G234" s="98">
        <v>0</v>
      </c>
      <c r="H234" s="98">
        <v>0</v>
      </c>
      <c r="I234" s="98">
        <v>0</v>
      </c>
      <c r="J234" s="98">
        <v>0</v>
      </c>
      <c r="K234" s="98">
        <v>0</v>
      </c>
      <c r="L234" s="98">
        <v>0</v>
      </c>
      <c r="M234" s="98">
        <v>0</v>
      </c>
      <c r="N234" s="98">
        <v>0</v>
      </c>
      <c r="O234" s="98">
        <v>0</v>
      </c>
      <c r="P234" s="98">
        <v>0</v>
      </c>
      <c r="Q234" s="98">
        <v>0</v>
      </c>
      <c r="R234" s="98">
        <v>0</v>
      </c>
      <c r="S234" s="98">
        <v>0</v>
      </c>
      <c r="T234" s="98">
        <v>0</v>
      </c>
      <c r="U234" s="98">
        <v>0</v>
      </c>
      <c r="V234" s="98">
        <v>0</v>
      </c>
      <c r="W234" s="98">
        <v>0</v>
      </c>
      <c r="DA234" s="63" t="s">
        <v>2337</v>
      </c>
    </row>
    <row r="235" spans="1:105" ht="12" customHeight="1" x14ac:dyDescent="0.25">
      <c r="A235" s="97" t="s">
        <v>50</v>
      </c>
      <c r="B235" s="98">
        <v>929.80309734760249</v>
      </c>
      <c r="C235" s="98">
        <v>1184.3555835818484</v>
      </c>
      <c r="D235" s="98">
        <v>682.32508074089378</v>
      </c>
      <c r="E235" s="98">
        <v>433.36218790394776</v>
      </c>
      <c r="F235" s="98">
        <v>823.76768011547676</v>
      </c>
      <c r="G235" s="98">
        <v>1094.305811877776</v>
      </c>
      <c r="H235" s="98">
        <v>1160.2151046890847</v>
      </c>
      <c r="I235" s="98">
        <v>501.02969270382567</v>
      </c>
      <c r="J235" s="98">
        <v>553.7658093866462</v>
      </c>
      <c r="K235" s="98">
        <v>1267.5013170902632</v>
      </c>
      <c r="L235" s="98">
        <v>1104.6785926471878</v>
      </c>
      <c r="M235" s="98">
        <v>734.15988398071079</v>
      </c>
      <c r="N235" s="98">
        <v>584.24542515434905</v>
      </c>
      <c r="O235" s="98">
        <v>838.74022996702547</v>
      </c>
      <c r="P235" s="98">
        <v>1014.3939994856114</v>
      </c>
      <c r="Q235" s="98">
        <v>825.27644521665297</v>
      </c>
      <c r="R235" s="98">
        <v>818.97070116545876</v>
      </c>
      <c r="S235" s="98">
        <v>628.95519434395806</v>
      </c>
      <c r="T235" s="98">
        <v>695.52334961585223</v>
      </c>
      <c r="U235" s="98">
        <v>859.8086846683774</v>
      </c>
      <c r="V235" s="98">
        <v>676.79240196277794</v>
      </c>
      <c r="W235" s="98">
        <v>349.35652315358595</v>
      </c>
      <c r="DA235" s="63" t="s">
        <v>2338</v>
      </c>
    </row>
    <row r="236" spans="1:105" ht="12" customHeight="1" x14ac:dyDescent="0.25">
      <c r="A236" s="109" t="s">
        <v>120</v>
      </c>
      <c r="B236" s="33">
        <v>806.8264567617573</v>
      </c>
      <c r="C236" s="33">
        <v>712.22600368001554</v>
      </c>
      <c r="D236" s="33">
        <v>753.49495670412375</v>
      </c>
      <c r="E236" s="33">
        <v>715.73732544466668</v>
      </c>
      <c r="F236" s="33">
        <v>719.47436750240297</v>
      </c>
      <c r="G236" s="33">
        <v>695.93364885519009</v>
      </c>
      <c r="H236" s="33">
        <v>679.94792930961773</v>
      </c>
      <c r="I236" s="33">
        <v>703.79142025244653</v>
      </c>
      <c r="J236" s="33">
        <v>739.29602717550404</v>
      </c>
      <c r="K236" s="33">
        <v>706.63894927227625</v>
      </c>
      <c r="L236" s="33">
        <v>609.33680771673539</v>
      </c>
      <c r="M236" s="33">
        <v>817.11462717466986</v>
      </c>
      <c r="N236" s="33">
        <v>815.20992308336554</v>
      </c>
      <c r="O236" s="33">
        <v>823.3042734821214</v>
      </c>
      <c r="P236" s="33">
        <v>861.54930484850513</v>
      </c>
      <c r="Q236" s="33">
        <v>591.71491323114128</v>
      </c>
      <c r="R236" s="33">
        <v>600.14098840892007</v>
      </c>
      <c r="S236" s="33">
        <v>525.69526258628412</v>
      </c>
      <c r="T236" s="33">
        <v>611.39942643575841</v>
      </c>
      <c r="U236" s="33">
        <v>662.21651631712166</v>
      </c>
      <c r="V236" s="33">
        <v>390.4032088250791</v>
      </c>
      <c r="W236" s="33">
        <v>330.81440106608676</v>
      </c>
      <c r="DA236" s="60" t="s">
        <v>2339</v>
      </c>
    </row>
    <row r="238" spans="1:105" ht="12" customHeight="1" x14ac:dyDescent="0.25">
      <c r="A238" s="116" t="str">
        <f>RES_hh_SLD!$A$215</f>
        <v>Thermal energy service per household (kWh useful / household)</v>
      </c>
      <c r="B238" s="117">
        <f t="shared" ref="B238:Q238" si="115">B239+B242+B244+B257</f>
        <v>15084.260447432538</v>
      </c>
      <c r="C238" s="117">
        <f t="shared" si="115"/>
        <v>16326.292296747091</v>
      </c>
      <c r="D238" s="117">
        <f t="shared" si="115"/>
        <v>15409.551483775123</v>
      </c>
      <c r="E238" s="117">
        <f t="shared" si="115"/>
        <v>15991.268996448553</v>
      </c>
      <c r="F238" s="117">
        <f t="shared" si="115"/>
        <v>17093.441319148907</v>
      </c>
      <c r="G238" s="117">
        <f t="shared" si="115"/>
        <v>16626.547340894896</v>
      </c>
      <c r="H238" s="117">
        <f t="shared" si="115"/>
        <v>16672.995455724697</v>
      </c>
      <c r="I238" s="117">
        <f t="shared" si="115"/>
        <v>14869.991880151721</v>
      </c>
      <c r="J238" s="117">
        <f t="shared" si="115"/>
        <v>15685.060886871326</v>
      </c>
      <c r="K238" s="117">
        <f t="shared" si="115"/>
        <v>16839.279328628632</v>
      </c>
      <c r="L238" s="117">
        <f t="shared" si="115"/>
        <v>16927.729268142863</v>
      </c>
      <c r="M238" s="117">
        <f t="shared" si="115"/>
        <v>13600.252677401579</v>
      </c>
      <c r="N238" s="117">
        <f t="shared" si="115"/>
        <v>15135.31396167515</v>
      </c>
      <c r="O238" s="117">
        <f t="shared" si="115"/>
        <v>15447.223203664216</v>
      </c>
      <c r="P238" s="117">
        <f t="shared" si="115"/>
        <v>15323.12963519167</v>
      </c>
      <c r="Q238" s="117">
        <f t="shared" si="115"/>
        <v>15030.390640315634</v>
      </c>
      <c r="R238" s="117">
        <f t="shared" ref="R238:V238" si="116">R239+R242+R244+R257</f>
        <v>16091.439882280996</v>
      </c>
      <c r="S238" s="117">
        <f t="shared" si="116"/>
        <v>14956.867418832191</v>
      </c>
      <c r="T238" s="117">
        <f t="shared" si="116"/>
        <v>16204.229623147989</v>
      </c>
      <c r="U238" s="117">
        <f t="shared" si="116"/>
        <v>12280.946582409888</v>
      </c>
      <c r="V238" s="117">
        <f t="shared" si="116"/>
        <v>13349.029203095344</v>
      </c>
      <c r="W238" s="117">
        <f t="shared" ref="W238" si="117">W239+W242+W244+W257</f>
        <v>13630.442623505152</v>
      </c>
      <c r="DA238" s="129" t="s">
        <v>2485</v>
      </c>
    </row>
    <row r="239" spans="1:105" ht="12" customHeight="1" x14ac:dyDescent="0.25">
      <c r="A239" s="121" t="s">
        <v>57</v>
      </c>
      <c r="B239" s="122">
        <f t="shared" ref="B239:Q239" si="118">SUM(B240:B241)</f>
        <v>13272.499118870279</v>
      </c>
      <c r="C239" s="122">
        <f t="shared" si="118"/>
        <v>14561.477878646401</v>
      </c>
      <c r="D239" s="122">
        <f t="shared" si="118"/>
        <v>13700.174951549159</v>
      </c>
      <c r="E239" s="122">
        <f t="shared" si="118"/>
        <v>14257.187925756871</v>
      </c>
      <c r="F239" s="122">
        <f t="shared" si="118"/>
        <v>15392.416065692203</v>
      </c>
      <c r="G239" s="122">
        <f t="shared" si="118"/>
        <v>14910.99581094289</v>
      </c>
      <c r="H239" s="122">
        <f t="shared" si="118"/>
        <v>14883.899405472632</v>
      </c>
      <c r="I239" s="122">
        <f t="shared" si="118"/>
        <v>13280.990920183107</v>
      </c>
      <c r="J239" s="122">
        <f t="shared" si="118"/>
        <v>14052.831655556134</v>
      </c>
      <c r="K239" s="122">
        <f t="shared" si="118"/>
        <v>15165.122398566982</v>
      </c>
      <c r="L239" s="122">
        <f t="shared" si="118"/>
        <v>15245.260463815133</v>
      </c>
      <c r="M239" s="122">
        <f t="shared" si="118"/>
        <v>11646.136209095857</v>
      </c>
      <c r="N239" s="122">
        <f t="shared" si="118"/>
        <v>13383.669625542187</v>
      </c>
      <c r="O239" s="122">
        <f t="shared" si="118"/>
        <v>13467.66255187877</v>
      </c>
      <c r="P239" s="122">
        <f t="shared" si="118"/>
        <v>12900.975207949858</v>
      </c>
      <c r="Q239" s="122">
        <f t="shared" si="118"/>
        <v>13162.398971786537</v>
      </c>
      <c r="R239" s="122">
        <f t="shared" ref="R239:V239" si="119">SUM(R240:R241)</f>
        <v>14359.691158774629</v>
      </c>
      <c r="S239" s="122">
        <f t="shared" si="119"/>
        <v>13290.714988588146</v>
      </c>
      <c r="T239" s="122">
        <f t="shared" si="119"/>
        <v>14230.733413953869</v>
      </c>
      <c r="U239" s="122">
        <f t="shared" si="119"/>
        <v>10350.356214850244</v>
      </c>
      <c r="V239" s="122">
        <f t="shared" si="119"/>
        <v>11635.57401243552</v>
      </c>
      <c r="W239" s="122">
        <f t="shared" ref="W239" si="120">SUM(W240:W241)</f>
        <v>12044.265321362658</v>
      </c>
      <c r="DA239" s="130" t="s">
        <v>2486</v>
      </c>
    </row>
    <row r="240" spans="1:105" ht="12" customHeight="1" x14ac:dyDescent="0.25">
      <c r="A240" s="97" t="s">
        <v>204</v>
      </c>
      <c r="B240" s="98">
        <v>13141.088236505226</v>
      </c>
      <c r="C240" s="98">
        <v>14420.230140860916</v>
      </c>
      <c r="D240" s="98">
        <v>13569.851520217211</v>
      </c>
      <c r="E240" s="98">
        <v>14127.424198229532</v>
      </c>
      <c r="F240" s="98">
        <v>15250.524991811953</v>
      </c>
      <c r="G240" s="98">
        <v>14776.313412222749</v>
      </c>
      <c r="H240" s="98">
        <v>14754.075181689281</v>
      </c>
      <c r="I240" s="98">
        <v>13164.211944278293</v>
      </c>
      <c r="J240" s="98">
        <v>13930.411503126508</v>
      </c>
      <c r="K240" s="98">
        <v>15035.437322497288</v>
      </c>
      <c r="L240" s="98">
        <v>15117.467125226935</v>
      </c>
      <c r="M240" s="98">
        <v>11549.205700026996</v>
      </c>
      <c r="N240" s="98">
        <v>13275.320642315111</v>
      </c>
      <c r="O240" s="98">
        <v>13358.798526788267</v>
      </c>
      <c r="P240" s="98">
        <v>12796.510161765829</v>
      </c>
      <c r="Q240" s="98">
        <v>13058.126617790444</v>
      </c>
      <c r="R240" s="98">
        <v>14246.608249948102</v>
      </c>
      <c r="S240" s="98">
        <v>13187.712085841178</v>
      </c>
      <c r="T240" s="98">
        <v>14119.707391501397</v>
      </c>
      <c r="U240" s="98">
        <v>10268.735518738758</v>
      </c>
      <c r="V240" s="98">
        <v>11545.658037634919</v>
      </c>
      <c r="W240" s="98">
        <v>11951.621798743083</v>
      </c>
      <c r="DA240" s="63" t="s">
        <v>2487</v>
      </c>
    </row>
    <row r="241" spans="1:105" ht="12" customHeight="1" x14ac:dyDescent="0.25">
      <c r="A241" s="97" t="s">
        <v>53</v>
      </c>
      <c r="B241" s="98">
        <v>131.41088236505226</v>
      </c>
      <c r="C241" s="98">
        <v>141.24773778548558</v>
      </c>
      <c r="D241" s="98">
        <v>130.32343133194738</v>
      </c>
      <c r="E241" s="98">
        <v>129.76372752733943</v>
      </c>
      <c r="F241" s="98">
        <v>141.891073880249</v>
      </c>
      <c r="G241" s="98">
        <v>134.68239872014053</v>
      </c>
      <c r="H241" s="98">
        <v>129.8242237833515</v>
      </c>
      <c r="I241" s="98">
        <v>116.77897590481444</v>
      </c>
      <c r="J241" s="98">
        <v>122.42015242962653</v>
      </c>
      <c r="K241" s="98">
        <v>129.68507606969413</v>
      </c>
      <c r="L241" s="98">
        <v>127.79333858819932</v>
      </c>
      <c r="M241" s="98">
        <v>96.930509068860673</v>
      </c>
      <c r="N241" s="98">
        <v>108.34898322707481</v>
      </c>
      <c r="O241" s="98">
        <v>108.8640250905035</v>
      </c>
      <c r="P241" s="98">
        <v>104.46504618402874</v>
      </c>
      <c r="Q241" s="98">
        <v>104.27235399609424</v>
      </c>
      <c r="R241" s="98">
        <v>113.08290882652739</v>
      </c>
      <c r="S241" s="98">
        <v>103.00290274696762</v>
      </c>
      <c r="T241" s="98">
        <v>111.02602245247142</v>
      </c>
      <c r="U241" s="98">
        <v>81.620696111485671</v>
      </c>
      <c r="V241" s="98">
        <v>89.915974800599955</v>
      </c>
      <c r="W241" s="98">
        <v>92.643522619574995</v>
      </c>
      <c r="DA241" s="63" t="s">
        <v>2488</v>
      </c>
    </row>
    <row r="242" spans="1:105" ht="12" customHeight="1" x14ac:dyDescent="0.25">
      <c r="A242" s="121" t="s">
        <v>92</v>
      </c>
      <c r="B242" s="122">
        <f t="shared" ref="B242:W242" si="121">B243</f>
        <v>66.048150996813888</v>
      </c>
      <c r="C242" s="122">
        <f t="shared" si="121"/>
        <v>71.934991139705815</v>
      </c>
      <c r="D242" s="122">
        <f t="shared" si="121"/>
        <v>83.42437129494057</v>
      </c>
      <c r="E242" s="122">
        <f t="shared" si="121"/>
        <v>191.39739474413764</v>
      </c>
      <c r="F242" s="122">
        <f t="shared" si="121"/>
        <v>78.928621872623651</v>
      </c>
      <c r="G242" s="122">
        <f t="shared" si="121"/>
        <v>100.02786672190878</v>
      </c>
      <c r="H242" s="122">
        <f t="shared" si="121"/>
        <v>191.62019254463911</v>
      </c>
      <c r="I242" s="122">
        <f t="shared" si="121"/>
        <v>113.14956234500947</v>
      </c>
      <c r="J242" s="122">
        <f t="shared" si="121"/>
        <v>114.09923408201135</v>
      </c>
      <c r="K242" s="122">
        <f t="shared" si="121"/>
        <v>129.41891627079067</v>
      </c>
      <c r="L242" s="122">
        <f t="shared" si="121"/>
        <v>190.23908536877047</v>
      </c>
      <c r="M242" s="122">
        <f t="shared" si="121"/>
        <v>230.50943291091647</v>
      </c>
      <c r="N242" s="122">
        <f t="shared" si="121"/>
        <v>234.81921244721036</v>
      </c>
      <c r="O242" s="122">
        <f t="shared" si="121"/>
        <v>262.75083795226317</v>
      </c>
      <c r="P242" s="122">
        <f t="shared" si="121"/>
        <v>282.89297681324848</v>
      </c>
      <c r="Q242" s="122">
        <f t="shared" si="121"/>
        <v>338.56625105663858</v>
      </c>
      <c r="R242" s="122">
        <f t="shared" si="121"/>
        <v>347.99915150801775</v>
      </c>
      <c r="S242" s="122">
        <f t="shared" si="121"/>
        <v>321.72713844048184</v>
      </c>
      <c r="T242" s="122">
        <f t="shared" si="121"/>
        <v>356.74514574262486</v>
      </c>
      <c r="U242" s="122">
        <f t="shared" si="121"/>
        <v>391.71383731953983</v>
      </c>
      <c r="V242" s="122">
        <f t="shared" si="121"/>
        <v>381.90254580542268</v>
      </c>
      <c r="W242" s="122">
        <f t="shared" si="121"/>
        <v>299.19867577166207</v>
      </c>
      <c r="DA242" s="130" t="s">
        <v>2489</v>
      </c>
    </row>
    <row r="243" spans="1:105" ht="12" customHeight="1" x14ac:dyDescent="0.25">
      <c r="A243" s="97" t="s">
        <v>53</v>
      </c>
      <c r="B243" s="98">
        <f>RES_hhdet_tesh!B86</f>
        <v>66.048150996813888</v>
      </c>
      <c r="C243" s="98">
        <f>RES_hhdet_tesh!C86</f>
        <v>71.934991139705815</v>
      </c>
      <c r="D243" s="98">
        <f>RES_hhdet_tesh!D86</f>
        <v>83.42437129494057</v>
      </c>
      <c r="E243" s="98">
        <f>RES_hhdet_tesh!E86</f>
        <v>191.39739474413764</v>
      </c>
      <c r="F243" s="98">
        <f>RES_hhdet_tesh!F86</f>
        <v>78.928621872623651</v>
      </c>
      <c r="G243" s="98">
        <f>RES_hhdet_tesh!G86</f>
        <v>100.02786672190878</v>
      </c>
      <c r="H243" s="98">
        <f>RES_hhdet_tesh!H86</f>
        <v>191.62019254463911</v>
      </c>
      <c r="I243" s="98">
        <f>RES_hhdet_tesh!I86</f>
        <v>113.14956234500947</v>
      </c>
      <c r="J243" s="98">
        <f>RES_hhdet_tesh!J86</f>
        <v>114.09923408201135</v>
      </c>
      <c r="K243" s="98">
        <f>RES_hhdet_tesh!K86</f>
        <v>129.41891627079067</v>
      </c>
      <c r="L243" s="98">
        <f>RES_hhdet_tesh!L86</f>
        <v>190.23908536877047</v>
      </c>
      <c r="M243" s="98">
        <f>RES_hhdet_tesh!M86</f>
        <v>230.50943291091647</v>
      </c>
      <c r="N243" s="98">
        <f>RES_hhdet_tesh!N86</f>
        <v>234.81921244721036</v>
      </c>
      <c r="O243" s="98">
        <f>RES_hhdet_tesh!O86</f>
        <v>262.75083795226317</v>
      </c>
      <c r="P243" s="98">
        <f>RES_hhdet_tesh!P86</f>
        <v>282.89297681324848</v>
      </c>
      <c r="Q243" s="98">
        <f>RES_hhdet_tesh!Q86</f>
        <v>338.56625105663858</v>
      </c>
      <c r="R243" s="98">
        <f>RES_hhdet_tesh!R86</f>
        <v>347.99915150801775</v>
      </c>
      <c r="S243" s="98">
        <f>RES_hhdet_tesh!S86</f>
        <v>321.72713844048184</v>
      </c>
      <c r="T243" s="98">
        <f>RES_hhdet_tesh!T86</f>
        <v>356.74514574262486</v>
      </c>
      <c r="U243" s="98">
        <f>RES_hhdet_tesh!U86</f>
        <v>391.71383731953983</v>
      </c>
      <c r="V243" s="98">
        <f>RES_hhdet_tesh!V86</f>
        <v>381.90254580542268</v>
      </c>
      <c r="W243" s="98">
        <f>RES_hhdet_tesh!W86</f>
        <v>299.19867577166207</v>
      </c>
      <c r="DA243" s="63" t="s">
        <v>2490</v>
      </c>
    </row>
    <row r="244" spans="1:105" ht="12" customHeight="1" x14ac:dyDescent="0.25">
      <c r="A244" s="121" t="s">
        <v>55</v>
      </c>
      <c r="B244" s="122">
        <v>1149.4476923377777</v>
      </c>
      <c r="C244" s="122">
        <v>1085.834524073578</v>
      </c>
      <c r="D244" s="122">
        <v>1083.6183384933861</v>
      </c>
      <c r="E244" s="122">
        <v>1038.9225479470501</v>
      </c>
      <c r="F244" s="122">
        <v>1075.3731957381342</v>
      </c>
      <c r="G244" s="122">
        <v>1050.5751700701146</v>
      </c>
      <c r="H244" s="122">
        <v>1034.8161940789637</v>
      </c>
      <c r="I244" s="122">
        <v>960.86332694024975</v>
      </c>
      <c r="J244" s="122">
        <v>970.71515566458925</v>
      </c>
      <c r="K244" s="122">
        <v>957.14209759076039</v>
      </c>
      <c r="L244" s="122">
        <v>987.13008145330514</v>
      </c>
      <c r="M244" s="122">
        <v>1098.2516737003571</v>
      </c>
      <c r="N244" s="122">
        <v>888.48702483205898</v>
      </c>
      <c r="O244" s="122">
        <v>1071.3090528144044</v>
      </c>
      <c r="P244" s="122">
        <v>1457.5883019980065</v>
      </c>
      <c r="Q244" s="122">
        <v>1055.1592569205184</v>
      </c>
      <c r="R244" s="122">
        <v>900.34506995987465</v>
      </c>
      <c r="S244" s="122">
        <v>921.66269882792528</v>
      </c>
      <c r="T244" s="122">
        <v>1122.4376044070309</v>
      </c>
      <c r="U244" s="122">
        <v>995.37316664970683</v>
      </c>
      <c r="V244" s="122">
        <v>999.94326984414022</v>
      </c>
      <c r="W244" s="122">
        <v>1009.8580311293514</v>
      </c>
      <c r="DA244" s="130" t="s">
        <v>2491</v>
      </c>
    </row>
    <row r="245" spans="1:105" ht="12" customHeight="1" x14ac:dyDescent="0.25">
      <c r="A245" s="97" t="s">
        <v>132</v>
      </c>
      <c r="B245" s="98">
        <v>1099.3429751382075</v>
      </c>
      <c r="C245" s="98">
        <v>1085.4783529056031</v>
      </c>
      <c r="D245" s="98">
        <v>1091.8121747690238</v>
      </c>
      <c r="E245" s="98">
        <v>1080.868298706833</v>
      </c>
      <c r="F245" s="98">
        <v>1067.3543563685332</v>
      </c>
      <c r="G245" s="98">
        <v>1019.1036542601349</v>
      </c>
      <c r="H245" s="98">
        <v>1042.3038823042004</v>
      </c>
      <c r="I245" s="98">
        <v>941.12559711254426</v>
      </c>
      <c r="J245" s="98">
        <v>971.7415218921858</v>
      </c>
      <c r="K245" s="98">
        <v>974.18913480610843</v>
      </c>
      <c r="L245" s="98">
        <v>1093.0286492719429</v>
      </c>
      <c r="M245" s="98">
        <v>1193.8123907083416</v>
      </c>
      <c r="N245" s="98">
        <v>895.83642971255392</v>
      </c>
      <c r="O245" s="98">
        <v>757.02471550141092</v>
      </c>
      <c r="P245" s="98">
        <v>1372.4891408632125</v>
      </c>
      <c r="Q245" s="98">
        <v>1212.3235867435847</v>
      </c>
      <c r="R245" s="98">
        <v>868.75462310709293</v>
      </c>
      <c r="S245" s="98">
        <v>899.72893944006069</v>
      </c>
      <c r="T245" s="98">
        <v>1187.8858437268218</v>
      </c>
      <c r="U245" s="98">
        <v>971.35977403799245</v>
      </c>
      <c r="V245" s="98">
        <v>1002.6792873120532</v>
      </c>
      <c r="W245" s="98">
        <v>1010.7612801406497</v>
      </c>
      <c r="DA245" s="63" t="s">
        <v>2492</v>
      </c>
    </row>
    <row r="246" spans="1:105" ht="12" customHeight="1" x14ac:dyDescent="0.25">
      <c r="A246" s="97" t="s">
        <v>131</v>
      </c>
      <c r="B246" s="98">
        <v>0</v>
      </c>
      <c r="C246" s="98">
        <v>0</v>
      </c>
      <c r="D246" s="98">
        <v>1091.8525160872666</v>
      </c>
      <c r="E246" s="98">
        <v>1080.9347270111296</v>
      </c>
      <c r="F246" s="98">
        <v>1067.4610672275967</v>
      </c>
      <c r="G246" s="98">
        <v>1019.2887815112912</v>
      </c>
      <c r="H246" s="98">
        <v>1042.6390627716578</v>
      </c>
      <c r="I246" s="98">
        <v>941.710970820169</v>
      </c>
      <c r="J246" s="98">
        <v>971.09907267516337</v>
      </c>
      <c r="K246" s="98">
        <v>972.82252103614189</v>
      </c>
      <c r="L246" s="98">
        <v>1091.5255255670518</v>
      </c>
      <c r="M246" s="98">
        <v>1192.0029998527023</v>
      </c>
      <c r="N246" s="98">
        <v>894.66158915654205</v>
      </c>
      <c r="O246" s="98">
        <v>755.93322758661361</v>
      </c>
      <c r="P246" s="98">
        <v>1370.4349485059508</v>
      </c>
      <c r="Q246" s="98">
        <v>1209.091383104033</v>
      </c>
      <c r="R246" s="98">
        <v>867.22531026376726</v>
      </c>
      <c r="S246" s="98">
        <v>898.81453817292982</v>
      </c>
      <c r="T246" s="98">
        <v>1186.6079361006155</v>
      </c>
      <c r="U246" s="98">
        <v>970.53477861934823</v>
      </c>
      <c r="V246" s="98">
        <v>1002.1743080120764</v>
      </c>
      <c r="W246" s="98">
        <v>1010.2953400359838</v>
      </c>
      <c r="DA246" s="63" t="s">
        <v>2493</v>
      </c>
    </row>
    <row r="247" spans="1:105" ht="12" customHeight="1" x14ac:dyDescent="0.25">
      <c r="A247" s="100" t="s">
        <v>204</v>
      </c>
      <c r="B247" s="101">
        <v>0</v>
      </c>
      <c r="C247" s="101">
        <v>0</v>
      </c>
      <c r="D247" s="101">
        <v>546.32011816457691</v>
      </c>
      <c r="E247" s="101">
        <v>539.44124309322933</v>
      </c>
      <c r="F247" s="101">
        <v>539.09888441821261</v>
      </c>
      <c r="G247" s="101">
        <v>514.3570096118375</v>
      </c>
      <c r="H247" s="101">
        <v>511.86842934937658</v>
      </c>
      <c r="I247" s="101">
        <v>469.57656182252475</v>
      </c>
      <c r="J247" s="101">
        <v>483.80134710579904</v>
      </c>
      <c r="K247" s="101">
        <v>458.2920843024354</v>
      </c>
      <c r="L247" s="101">
        <v>537.54776061798179</v>
      </c>
      <c r="M247" s="101">
        <v>597.9402752593578</v>
      </c>
      <c r="N247" s="101">
        <v>417.97557771175997</v>
      </c>
      <c r="O247" s="101">
        <v>412.95848615736116</v>
      </c>
      <c r="P247" s="101">
        <v>802.67492752948147</v>
      </c>
      <c r="Q247" s="101">
        <v>558.82791005215665</v>
      </c>
      <c r="R247" s="101">
        <v>394.31006690455683</v>
      </c>
      <c r="S247" s="101">
        <v>399.00997841054362</v>
      </c>
      <c r="T247" s="101">
        <v>563.2851965253526</v>
      </c>
      <c r="U247" s="101">
        <v>487.2885135801792</v>
      </c>
      <c r="V247" s="101">
        <v>488.23729308973139</v>
      </c>
      <c r="W247" s="101">
        <v>505.2132308858055</v>
      </c>
      <c r="DA247" s="131" t="s">
        <v>2494</v>
      </c>
    </row>
    <row r="248" spans="1:105" ht="12" customHeight="1" x14ac:dyDescent="0.25">
      <c r="A248" s="103" t="s">
        <v>52</v>
      </c>
      <c r="B248" s="104">
        <v>0</v>
      </c>
      <c r="C248" s="104">
        <v>0</v>
      </c>
      <c r="D248" s="104">
        <v>545.5323979226896</v>
      </c>
      <c r="E248" s="104">
        <v>541.49348391790033</v>
      </c>
      <c r="F248" s="104">
        <v>528.36218280938385</v>
      </c>
      <c r="G248" s="104">
        <v>504.93177189945368</v>
      </c>
      <c r="H248" s="104">
        <v>530.77063342228109</v>
      </c>
      <c r="I248" s="104">
        <v>472.1344089976443</v>
      </c>
      <c r="J248" s="104">
        <v>487.29772556936433</v>
      </c>
      <c r="K248" s="104">
        <v>514.53043673370644</v>
      </c>
      <c r="L248" s="104">
        <v>553.97776494906998</v>
      </c>
      <c r="M248" s="104">
        <v>594.06272459334434</v>
      </c>
      <c r="N248" s="104">
        <v>476.6860114447822</v>
      </c>
      <c r="O248" s="104">
        <v>342.97474142925245</v>
      </c>
      <c r="P248" s="104">
        <v>567.76002097646972</v>
      </c>
      <c r="Q248" s="104">
        <v>650.26347305187642</v>
      </c>
      <c r="R248" s="104">
        <v>472.91524335921042</v>
      </c>
      <c r="S248" s="104">
        <v>499.80455976238602</v>
      </c>
      <c r="T248" s="104">
        <v>623.32273957526286</v>
      </c>
      <c r="U248" s="104">
        <v>483.24626503916903</v>
      </c>
      <c r="V248" s="104">
        <v>513.93701492234493</v>
      </c>
      <c r="W248" s="104">
        <v>505.08210915017827</v>
      </c>
      <c r="DA248" s="132" t="s">
        <v>2495</v>
      </c>
    </row>
    <row r="249" spans="1:105" ht="12" customHeight="1" x14ac:dyDescent="0.25">
      <c r="A249" s="106" t="s">
        <v>124</v>
      </c>
      <c r="B249" s="101">
        <v>1194.8316338973123</v>
      </c>
      <c r="C249" s="101">
        <v>1162.2124098939619</v>
      </c>
      <c r="D249" s="101">
        <v>868.78323517434228</v>
      </c>
      <c r="E249" s="101">
        <v>381.60772860988607</v>
      </c>
      <c r="F249" s="101">
        <v>893.99178271600692</v>
      </c>
      <c r="G249" s="101">
        <v>1297.9750289080027</v>
      </c>
      <c r="H249" s="101">
        <v>1344.362227347402</v>
      </c>
      <c r="I249" s="101">
        <v>577.68624703340151</v>
      </c>
      <c r="J249" s="101">
        <v>503.66963826190221</v>
      </c>
      <c r="K249" s="101">
        <v>1299.2048067218641</v>
      </c>
      <c r="L249" s="101">
        <v>1417.4041855290022</v>
      </c>
      <c r="M249" s="101">
        <v>737.71049112417518</v>
      </c>
      <c r="N249" s="101">
        <v>0</v>
      </c>
      <c r="O249" s="101">
        <v>0</v>
      </c>
      <c r="P249" s="101">
        <v>0</v>
      </c>
      <c r="Q249" s="101">
        <v>0</v>
      </c>
      <c r="R249" s="101">
        <v>0</v>
      </c>
      <c r="S249" s="101">
        <v>0</v>
      </c>
      <c r="T249" s="101">
        <v>0</v>
      </c>
      <c r="U249" s="101">
        <v>0</v>
      </c>
      <c r="V249" s="101">
        <v>0</v>
      </c>
      <c r="W249" s="101">
        <v>0</v>
      </c>
      <c r="DA249" s="131" t="s">
        <v>2496</v>
      </c>
    </row>
    <row r="250" spans="1:105" ht="12" customHeight="1" x14ac:dyDescent="0.25">
      <c r="A250" s="107" t="s">
        <v>123</v>
      </c>
      <c r="B250" s="104">
        <v>0</v>
      </c>
      <c r="C250" s="104">
        <v>0</v>
      </c>
      <c r="D250" s="104">
        <v>0</v>
      </c>
      <c r="E250" s="104">
        <v>0</v>
      </c>
      <c r="F250" s="104">
        <v>0</v>
      </c>
      <c r="G250" s="104">
        <v>0</v>
      </c>
      <c r="H250" s="104">
        <v>0</v>
      </c>
      <c r="I250" s="104">
        <v>0</v>
      </c>
      <c r="J250" s="104">
        <v>0</v>
      </c>
      <c r="K250" s="104">
        <v>0</v>
      </c>
      <c r="L250" s="104">
        <v>0</v>
      </c>
      <c r="M250" s="104">
        <v>0</v>
      </c>
      <c r="N250" s="104">
        <v>0</v>
      </c>
      <c r="O250" s="104">
        <v>0</v>
      </c>
      <c r="P250" s="104">
        <v>0</v>
      </c>
      <c r="Q250" s="104">
        <v>0</v>
      </c>
      <c r="R250" s="104">
        <v>0</v>
      </c>
      <c r="S250" s="104">
        <v>0</v>
      </c>
      <c r="T250" s="104">
        <v>0</v>
      </c>
      <c r="U250" s="104">
        <v>0</v>
      </c>
      <c r="V250" s="104">
        <v>0</v>
      </c>
      <c r="W250" s="104">
        <v>0</v>
      </c>
      <c r="DA250" s="132" t="s">
        <v>2497</v>
      </c>
    </row>
    <row r="251" spans="1:105" ht="12" customHeight="1" x14ac:dyDescent="0.25">
      <c r="A251" s="108" t="s">
        <v>50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DA251" s="63" t="s">
        <v>2498</v>
      </c>
    </row>
    <row r="252" spans="1:105" ht="12" customHeight="1" x14ac:dyDescent="0.25">
      <c r="A252" s="108" t="s">
        <v>52</v>
      </c>
      <c r="B252" s="98">
        <v>0</v>
      </c>
      <c r="C252" s="98">
        <v>0</v>
      </c>
      <c r="D252" s="98">
        <v>0</v>
      </c>
      <c r="E252" s="98">
        <v>0</v>
      </c>
      <c r="F252" s="98">
        <v>0</v>
      </c>
      <c r="G252" s="98">
        <v>0</v>
      </c>
      <c r="H252" s="98">
        <v>0</v>
      </c>
      <c r="I252" s="98">
        <v>0</v>
      </c>
      <c r="J252" s="98">
        <v>0</v>
      </c>
      <c r="K252" s="98">
        <v>0</v>
      </c>
      <c r="L252" s="98">
        <v>0</v>
      </c>
      <c r="M252" s="98">
        <v>0</v>
      </c>
      <c r="N252" s="98">
        <v>0</v>
      </c>
      <c r="O252" s="98">
        <v>0</v>
      </c>
      <c r="P252" s="98">
        <v>0</v>
      </c>
      <c r="Q252" s="98">
        <v>0</v>
      </c>
      <c r="R252" s="98">
        <v>0</v>
      </c>
      <c r="S252" s="98">
        <v>0</v>
      </c>
      <c r="T252" s="98">
        <v>0</v>
      </c>
      <c r="U252" s="98">
        <v>0</v>
      </c>
      <c r="V252" s="98">
        <v>0</v>
      </c>
      <c r="W252" s="98">
        <v>0</v>
      </c>
      <c r="DA252" s="63" t="s">
        <v>2499</v>
      </c>
    </row>
    <row r="253" spans="1:105" ht="12" customHeight="1" x14ac:dyDescent="0.25">
      <c r="A253" s="106" t="s">
        <v>122</v>
      </c>
      <c r="B253" s="101">
        <v>1167.6367957945663</v>
      </c>
      <c r="C253" s="101">
        <v>1077.6912033225237</v>
      </c>
      <c r="D253" s="101">
        <v>1095.7379992069125</v>
      </c>
      <c r="E253" s="101">
        <v>1080.9042977767081</v>
      </c>
      <c r="F253" s="101">
        <v>1095.4070119506791</v>
      </c>
      <c r="G253" s="101">
        <v>1048.9487690452099</v>
      </c>
      <c r="H253" s="101">
        <v>1000.2715666177811</v>
      </c>
      <c r="I253" s="101">
        <v>1004.5261151131814</v>
      </c>
      <c r="J253" s="101">
        <v>1010.8445400815644</v>
      </c>
      <c r="K253" s="101">
        <v>918.87811484885583</v>
      </c>
      <c r="L253" s="101">
        <v>871.14969243663484</v>
      </c>
      <c r="M253" s="101">
        <v>1037.5121629447801</v>
      </c>
      <c r="N253" s="101">
        <v>884.12691337182162</v>
      </c>
      <c r="O253" s="101">
        <v>1210.2446238775524</v>
      </c>
      <c r="P253" s="101">
        <v>1508.9379064245311</v>
      </c>
      <c r="Q253" s="101">
        <v>923.40522336607933</v>
      </c>
      <c r="R253" s="101">
        <v>930.01996506012892</v>
      </c>
      <c r="S253" s="101">
        <v>948.28425325071601</v>
      </c>
      <c r="T253" s="101">
        <v>1015.0158839906445</v>
      </c>
      <c r="U253" s="101">
        <v>1056.3560463768554</v>
      </c>
      <c r="V253" s="101">
        <v>976.6953633655221</v>
      </c>
      <c r="W253" s="101">
        <v>951.69832523990215</v>
      </c>
      <c r="DA253" s="131" t="s">
        <v>2500</v>
      </c>
    </row>
    <row r="254" spans="1:105" ht="12" customHeight="1" x14ac:dyDescent="0.25">
      <c r="A254" s="107" t="s">
        <v>121</v>
      </c>
      <c r="B254" s="104">
        <v>1167.6367957945656</v>
      </c>
      <c r="C254" s="104">
        <v>1077.5545232271193</v>
      </c>
      <c r="D254" s="104">
        <v>1095.6824933100456</v>
      </c>
      <c r="E254" s="104">
        <v>1080.8968446408533</v>
      </c>
      <c r="F254" s="104">
        <v>1095.4608741044381</v>
      </c>
      <c r="G254" s="104">
        <v>1049.0453763377395</v>
      </c>
      <c r="H254" s="104">
        <v>1000.2729510197992</v>
      </c>
      <c r="I254" s="104">
        <v>1002.8859973666299</v>
      </c>
      <c r="J254" s="104">
        <v>1008.2897837324708</v>
      </c>
      <c r="K254" s="104">
        <v>916.57928672260573</v>
      </c>
      <c r="L254" s="104">
        <v>870.06480811218955</v>
      </c>
      <c r="M254" s="104">
        <v>1037.2777494157608</v>
      </c>
      <c r="N254" s="104">
        <v>884.98331672913446</v>
      </c>
      <c r="O254" s="104">
        <v>1211.5731321341511</v>
      </c>
      <c r="P254" s="104">
        <v>1512.2864684727551</v>
      </c>
      <c r="Q254" s="104">
        <v>925.40576269041139</v>
      </c>
      <c r="R254" s="104">
        <v>929.2661002814001</v>
      </c>
      <c r="S254" s="104">
        <v>948.35331100991289</v>
      </c>
      <c r="T254" s="104">
        <v>1015.216567945194</v>
      </c>
      <c r="U254" s="104">
        <v>1052.0108750026063</v>
      </c>
      <c r="V254" s="104">
        <v>982.62903845684889</v>
      </c>
      <c r="W254" s="104">
        <v>997.80892246855672</v>
      </c>
      <c r="DA254" s="132" t="s">
        <v>2501</v>
      </c>
    </row>
    <row r="255" spans="1:105" ht="12" customHeight="1" x14ac:dyDescent="0.25">
      <c r="A255" s="108" t="s">
        <v>53</v>
      </c>
      <c r="B255" s="98">
        <v>600.70121015608743</v>
      </c>
      <c r="C255" s="98">
        <v>536.40809107729228</v>
      </c>
      <c r="D255" s="98">
        <v>547.91687320657161</v>
      </c>
      <c r="E255" s="98">
        <v>539.20677258041098</v>
      </c>
      <c r="F255" s="98">
        <v>553.72201574362089</v>
      </c>
      <c r="G255" s="98">
        <v>528.98694811001235</v>
      </c>
      <c r="H255" s="98">
        <v>491.86423745002759</v>
      </c>
      <c r="I255" s="98">
        <v>500.24420707277829</v>
      </c>
      <c r="J255" s="98">
        <v>501.79348414315575</v>
      </c>
      <c r="K255" s="98">
        <v>428.88601943584433</v>
      </c>
      <c r="L255" s="98">
        <v>395.09804626880236</v>
      </c>
      <c r="M255" s="98">
        <v>506.74595756051798</v>
      </c>
      <c r="N255" s="98">
        <v>403.63310743350075</v>
      </c>
      <c r="O255" s="98">
        <v>652.43825745525453</v>
      </c>
      <c r="P255" s="98">
        <v>882.30865544799497</v>
      </c>
      <c r="Q255" s="98">
        <v>390.58749028614506</v>
      </c>
      <c r="R255" s="98">
        <v>385.71660688023587</v>
      </c>
      <c r="S255" s="98">
        <v>394.46257430020279</v>
      </c>
      <c r="T255" s="98">
        <v>482.86455442376734</v>
      </c>
      <c r="U255" s="98">
        <v>493.41148826414303</v>
      </c>
      <c r="V255" s="98">
        <v>468.13849117112028</v>
      </c>
      <c r="W255" s="98">
        <v>497.92911979571278</v>
      </c>
      <c r="DA255" s="63" t="s">
        <v>2502</v>
      </c>
    </row>
    <row r="256" spans="1:105" ht="12" customHeight="1" x14ac:dyDescent="0.25">
      <c r="A256" s="108" t="s">
        <v>52</v>
      </c>
      <c r="B256" s="98">
        <v>566.9355856384783</v>
      </c>
      <c r="C256" s="98">
        <v>541.14643214982721</v>
      </c>
      <c r="D256" s="98">
        <v>547.76562010347402</v>
      </c>
      <c r="E256" s="98">
        <v>541.69007206044239</v>
      </c>
      <c r="F256" s="98">
        <v>541.73885836081683</v>
      </c>
      <c r="G256" s="98">
        <v>520.05842822772718</v>
      </c>
      <c r="H256" s="98">
        <v>508.40871356977152</v>
      </c>
      <c r="I256" s="98">
        <v>502.64179029385173</v>
      </c>
      <c r="J256" s="98">
        <v>506.49629958931519</v>
      </c>
      <c r="K256" s="98">
        <v>487.69326728676134</v>
      </c>
      <c r="L256" s="98">
        <v>474.96676184338713</v>
      </c>
      <c r="M256" s="98">
        <v>530.53179185524289</v>
      </c>
      <c r="N256" s="98">
        <v>481.35020929563387</v>
      </c>
      <c r="O256" s="98">
        <v>559.13487467889672</v>
      </c>
      <c r="P256" s="98">
        <v>629.97781302476005</v>
      </c>
      <c r="Q256" s="98">
        <v>534.81827240426628</v>
      </c>
      <c r="R256" s="98">
        <v>543.54949340116434</v>
      </c>
      <c r="S256" s="98">
        <v>553.89073670970993</v>
      </c>
      <c r="T256" s="98">
        <v>532.35201352142667</v>
      </c>
      <c r="U256" s="98">
        <v>558.59938673846318</v>
      </c>
      <c r="V256" s="98">
        <v>514.49054728572855</v>
      </c>
      <c r="W256" s="98">
        <v>499.87980267284405</v>
      </c>
      <c r="DA256" s="63" t="s">
        <v>2503</v>
      </c>
    </row>
    <row r="257" spans="1:105" ht="12" customHeight="1" x14ac:dyDescent="0.25">
      <c r="A257" s="121" t="s">
        <v>54</v>
      </c>
      <c r="B257" s="122">
        <v>596.26548522766734</v>
      </c>
      <c r="C257" s="122">
        <v>607.04490288740578</v>
      </c>
      <c r="D257" s="122">
        <v>542.33382243763583</v>
      </c>
      <c r="E257" s="122">
        <v>503.76112800049469</v>
      </c>
      <c r="F257" s="122">
        <v>546.72343584594751</v>
      </c>
      <c r="G257" s="122">
        <v>564.94849315998329</v>
      </c>
      <c r="H257" s="122">
        <v>562.65966362846416</v>
      </c>
      <c r="I257" s="122">
        <v>514.98807068335634</v>
      </c>
      <c r="J257" s="122">
        <v>547.4148415685911</v>
      </c>
      <c r="K257" s="122">
        <v>587.59591620009917</v>
      </c>
      <c r="L257" s="122">
        <v>505.09963750565333</v>
      </c>
      <c r="M257" s="122">
        <v>625.35536169444765</v>
      </c>
      <c r="N257" s="122">
        <v>628.33809885369487</v>
      </c>
      <c r="O257" s="122">
        <v>645.50076101878074</v>
      </c>
      <c r="P257" s="122">
        <v>681.67314843055715</v>
      </c>
      <c r="Q257" s="122">
        <v>474.26616055194074</v>
      </c>
      <c r="R257" s="122">
        <v>483.40450203847467</v>
      </c>
      <c r="S257" s="122">
        <v>422.76259297563735</v>
      </c>
      <c r="T257" s="122">
        <v>494.31345904446334</v>
      </c>
      <c r="U257" s="122">
        <v>543.50336359039818</v>
      </c>
      <c r="V257" s="122">
        <v>331.60937501026189</v>
      </c>
      <c r="W257" s="122">
        <v>277.12059524147986</v>
      </c>
      <c r="DA257" s="130" t="s">
        <v>2504</v>
      </c>
    </row>
    <row r="258" spans="1:105" ht="12" customHeight="1" x14ac:dyDescent="0.25">
      <c r="A258" s="97" t="s">
        <v>207</v>
      </c>
      <c r="B258" s="98">
        <v>0</v>
      </c>
      <c r="C258" s="98">
        <v>0</v>
      </c>
      <c r="D258" s="98">
        <v>0</v>
      </c>
      <c r="E258" s="98">
        <v>0</v>
      </c>
      <c r="F258" s="98">
        <v>0</v>
      </c>
      <c r="G258" s="98">
        <v>0</v>
      </c>
      <c r="H258" s="98">
        <v>0</v>
      </c>
      <c r="I258" s="98">
        <v>0</v>
      </c>
      <c r="J258" s="98">
        <v>0</v>
      </c>
      <c r="K258" s="98">
        <v>0</v>
      </c>
      <c r="L258" s="98">
        <v>0</v>
      </c>
      <c r="M258" s="98">
        <v>0</v>
      </c>
      <c r="N258" s="98">
        <v>0</v>
      </c>
      <c r="O258" s="98">
        <v>0</v>
      </c>
      <c r="P258" s="98">
        <v>0</v>
      </c>
      <c r="Q258" s="98">
        <v>0</v>
      </c>
      <c r="R258" s="98">
        <v>0</v>
      </c>
      <c r="S258" s="98">
        <v>0</v>
      </c>
      <c r="T258" s="98">
        <v>0</v>
      </c>
      <c r="U258" s="98">
        <v>0</v>
      </c>
      <c r="V258" s="98">
        <v>0</v>
      </c>
      <c r="W258" s="98">
        <v>0</v>
      </c>
      <c r="DA258" s="63" t="s">
        <v>2505</v>
      </c>
    </row>
    <row r="259" spans="1:105" ht="12" customHeight="1" x14ac:dyDescent="0.25">
      <c r="A259" s="97" t="s">
        <v>50</v>
      </c>
      <c r="B259" s="98">
        <v>571.95596890553122</v>
      </c>
      <c r="C259" s="98">
        <v>728.7522824963105</v>
      </c>
      <c r="D259" s="98">
        <v>419.87243824645037</v>
      </c>
      <c r="E259" s="98">
        <v>266.67250922929065</v>
      </c>
      <c r="F259" s="98">
        <v>507.39340839106768</v>
      </c>
      <c r="G259" s="98">
        <v>677.36508715743514</v>
      </c>
      <c r="H259" s="98">
        <v>720.77138337476617</v>
      </c>
      <c r="I259" s="98">
        <v>311.72298917220843</v>
      </c>
      <c r="J259" s="98">
        <v>344.54669763335926</v>
      </c>
      <c r="K259" s="98">
        <v>788.81658235630914</v>
      </c>
      <c r="L259" s="98">
        <v>687.50469617394742</v>
      </c>
      <c r="M259" s="98">
        <v>456.94994410966092</v>
      </c>
      <c r="N259" s="98">
        <v>363.7243190715115</v>
      </c>
      <c r="O259" s="98">
        <v>522.36052335534271</v>
      </c>
      <c r="P259" s="98">
        <v>631.86042850733691</v>
      </c>
      <c r="Q259" s="98">
        <v>514.06493560787885</v>
      </c>
      <c r="R259" s="98">
        <v>510.23857183677558</v>
      </c>
      <c r="S259" s="98">
        <v>391.9993532084714</v>
      </c>
      <c r="T259" s="98">
        <v>433.7065755768823</v>
      </c>
      <c r="U259" s="98">
        <v>536.38695511136939</v>
      </c>
      <c r="V259" s="98">
        <v>422.54603842016627</v>
      </c>
      <c r="W259" s="98">
        <v>218.21678640657163</v>
      </c>
      <c r="DA259" s="63" t="s">
        <v>2506</v>
      </c>
    </row>
    <row r="260" spans="1:105" ht="12" customHeight="1" x14ac:dyDescent="0.25">
      <c r="A260" s="109" t="s">
        <v>120</v>
      </c>
      <c r="B260" s="33">
        <v>612.36402183089569</v>
      </c>
      <c r="C260" s="33">
        <v>542.87357353424181</v>
      </c>
      <c r="D260" s="33">
        <v>577.24188150075281</v>
      </c>
      <c r="E260" s="33">
        <v>550.22363455413188</v>
      </c>
      <c r="F260" s="33">
        <v>554.68272017342213</v>
      </c>
      <c r="G260" s="33">
        <v>538.1349548054842</v>
      </c>
      <c r="H260" s="33">
        <v>527.83868288795941</v>
      </c>
      <c r="I260" s="33">
        <v>547.73160891841587</v>
      </c>
      <c r="J260" s="33">
        <v>576.4883016866977</v>
      </c>
      <c r="K260" s="33">
        <v>552.22630263717917</v>
      </c>
      <c r="L260" s="33">
        <v>477.40557187462696</v>
      </c>
      <c r="M260" s="33">
        <v>641.78937779157627</v>
      </c>
      <c r="N260" s="33">
        <v>642.56070149955394</v>
      </c>
      <c r="O260" s="33">
        <v>651.33178644132227</v>
      </c>
      <c r="P260" s="33">
        <v>684.44460343120159</v>
      </c>
      <c r="Q260" s="33">
        <v>472.11109326691462</v>
      </c>
      <c r="R260" s="33">
        <v>481.88547958945117</v>
      </c>
      <c r="S260" s="33">
        <v>424.57594535426836</v>
      </c>
      <c r="T260" s="33">
        <v>498.31345600569688</v>
      </c>
      <c r="U260" s="33">
        <v>544.01327997794942</v>
      </c>
      <c r="V260" s="33">
        <v>324.59696268718784</v>
      </c>
      <c r="W260" s="33">
        <v>280.57826116889589</v>
      </c>
      <c r="DA260" s="60" t="s">
        <v>2507</v>
      </c>
    </row>
    <row r="262" spans="1:105" ht="12" customHeight="1" x14ac:dyDescent="0.25">
      <c r="A262" s="116" t="str">
        <f>RES_hh_SLD!$A$236</f>
        <v>CO2 emissions per household (kg CO2 / household)</v>
      </c>
      <c r="B262" s="117">
        <f t="shared" ref="B262:Q262" si="122">B263+B266+B268+B281</f>
        <v>121.59317980807838</v>
      </c>
      <c r="C262" s="117">
        <f t="shared" si="122"/>
        <v>122.71578043941678</v>
      </c>
      <c r="D262" s="117">
        <f t="shared" si="122"/>
        <v>49.943099063248745</v>
      </c>
      <c r="E262" s="117">
        <f t="shared" si="122"/>
        <v>24.66425891459307</v>
      </c>
      <c r="F262" s="117">
        <f t="shared" si="122"/>
        <v>48.069659304984725</v>
      </c>
      <c r="G262" s="117">
        <f t="shared" si="122"/>
        <v>72.263025276203123</v>
      </c>
      <c r="H262" s="117">
        <f t="shared" si="122"/>
        <v>73.524113286026903</v>
      </c>
      <c r="I262" s="117">
        <f t="shared" si="122"/>
        <v>24.490783674183554</v>
      </c>
      <c r="J262" s="117">
        <f t="shared" si="122"/>
        <v>24.009203806276549</v>
      </c>
      <c r="K262" s="117">
        <f t="shared" si="122"/>
        <v>60.31938161688894</v>
      </c>
      <c r="L262" s="117">
        <f t="shared" si="122"/>
        <v>48.991183006983775</v>
      </c>
      <c r="M262" s="117">
        <f t="shared" si="122"/>
        <v>18.254041080077275</v>
      </c>
      <c r="N262" s="117">
        <f t="shared" si="122"/>
        <v>6.7695035069469913</v>
      </c>
      <c r="O262" s="117">
        <f t="shared" si="122"/>
        <v>8.6141279071528345</v>
      </c>
      <c r="P262" s="117">
        <f t="shared" si="122"/>
        <v>12.144826056572219</v>
      </c>
      <c r="Q262" s="117">
        <f t="shared" si="122"/>
        <v>9.629869507502967</v>
      </c>
      <c r="R262" s="117">
        <f t="shared" ref="R262:V262" si="123">R263+R266+R268+R281</f>
        <v>9.9669891704478797</v>
      </c>
      <c r="S262" s="117">
        <f t="shared" si="123"/>
        <v>7.9529476535065067</v>
      </c>
      <c r="T262" s="117">
        <f t="shared" si="123"/>
        <v>9.7819280561167883</v>
      </c>
      <c r="U262" s="117">
        <f t="shared" si="123"/>
        <v>13.059223526600409</v>
      </c>
      <c r="V262" s="117">
        <f t="shared" si="123"/>
        <v>11.006631749222771</v>
      </c>
      <c r="W262" s="117">
        <f t="shared" ref="W262" si="124">W263+W266+W268+W281</f>
        <v>4.4001488680948926</v>
      </c>
      <c r="DA262" s="129" t="s">
        <v>2653</v>
      </c>
    </row>
    <row r="263" spans="1:105" ht="12" customHeight="1" x14ac:dyDescent="0.25">
      <c r="A263" s="121" t="s">
        <v>57</v>
      </c>
      <c r="B263" s="122">
        <f t="shared" ref="B263:Q263" si="125">SUM(B264:B265)</f>
        <v>0</v>
      </c>
      <c r="C263" s="122">
        <f t="shared" si="125"/>
        <v>0</v>
      </c>
      <c r="D263" s="122">
        <f t="shared" si="125"/>
        <v>0</v>
      </c>
      <c r="E263" s="122">
        <f t="shared" si="125"/>
        <v>0</v>
      </c>
      <c r="F263" s="122">
        <f t="shared" si="125"/>
        <v>0</v>
      </c>
      <c r="G263" s="122">
        <f t="shared" si="125"/>
        <v>0</v>
      </c>
      <c r="H263" s="122">
        <f t="shared" si="125"/>
        <v>0</v>
      </c>
      <c r="I263" s="122">
        <f t="shared" si="125"/>
        <v>0</v>
      </c>
      <c r="J263" s="122">
        <f t="shared" si="125"/>
        <v>0</v>
      </c>
      <c r="K263" s="122">
        <f t="shared" si="125"/>
        <v>0</v>
      </c>
      <c r="L263" s="122">
        <f t="shared" si="125"/>
        <v>0</v>
      </c>
      <c r="M263" s="122">
        <f t="shared" si="125"/>
        <v>0</v>
      </c>
      <c r="N263" s="122">
        <f t="shared" si="125"/>
        <v>0</v>
      </c>
      <c r="O263" s="122">
        <f t="shared" si="125"/>
        <v>0</v>
      </c>
      <c r="P263" s="122">
        <f t="shared" si="125"/>
        <v>0</v>
      </c>
      <c r="Q263" s="122">
        <f t="shared" si="125"/>
        <v>0</v>
      </c>
      <c r="R263" s="122">
        <f t="shared" ref="R263:V263" si="126">SUM(R264:R265)</f>
        <v>0</v>
      </c>
      <c r="S263" s="122">
        <f t="shared" si="126"/>
        <v>0</v>
      </c>
      <c r="T263" s="122">
        <f t="shared" si="126"/>
        <v>0</v>
      </c>
      <c r="U263" s="122">
        <f t="shared" si="126"/>
        <v>0</v>
      </c>
      <c r="V263" s="122">
        <f t="shared" si="126"/>
        <v>0</v>
      </c>
      <c r="W263" s="122">
        <f t="shared" ref="W263" si="127">SUM(W264:W265)</f>
        <v>0</v>
      </c>
      <c r="DA263" s="130" t="s">
        <v>2654</v>
      </c>
    </row>
    <row r="264" spans="1:105" ht="12" customHeight="1" x14ac:dyDescent="0.25">
      <c r="A264" s="97" t="s">
        <v>204</v>
      </c>
      <c r="B264" s="98">
        <v>0</v>
      </c>
      <c r="C264" s="98">
        <v>0</v>
      </c>
      <c r="D264" s="98">
        <v>0</v>
      </c>
      <c r="E264" s="98">
        <v>0</v>
      </c>
      <c r="F264" s="98">
        <v>0</v>
      </c>
      <c r="G264" s="98">
        <v>0</v>
      </c>
      <c r="H264" s="98">
        <v>0</v>
      </c>
      <c r="I264" s="98">
        <v>0</v>
      </c>
      <c r="J264" s="98">
        <v>0</v>
      </c>
      <c r="K264" s="98">
        <v>0</v>
      </c>
      <c r="L264" s="98">
        <v>0</v>
      </c>
      <c r="M264" s="98">
        <v>0</v>
      </c>
      <c r="N264" s="98">
        <v>0</v>
      </c>
      <c r="O264" s="98">
        <v>0</v>
      </c>
      <c r="P264" s="98">
        <v>0</v>
      </c>
      <c r="Q264" s="98">
        <v>0</v>
      </c>
      <c r="R264" s="98">
        <v>0</v>
      </c>
      <c r="S264" s="98">
        <v>0</v>
      </c>
      <c r="T264" s="98">
        <v>0</v>
      </c>
      <c r="U264" s="98">
        <v>0</v>
      </c>
      <c r="V264" s="98">
        <v>0</v>
      </c>
      <c r="W264" s="98">
        <v>0</v>
      </c>
      <c r="DA264" s="63" t="s">
        <v>2655</v>
      </c>
    </row>
    <row r="265" spans="1:105" ht="12" customHeight="1" x14ac:dyDescent="0.25">
      <c r="A265" s="97" t="s">
        <v>53</v>
      </c>
      <c r="B265" s="98">
        <v>0</v>
      </c>
      <c r="C265" s="98">
        <v>0</v>
      </c>
      <c r="D265" s="98">
        <v>0</v>
      </c>
      <c r="E265" s="98">
        <v>0</v>
      </c>
      <c r="F265" s="98">
        <v>0</v>
      </c>
      <c r="G265" s="98">
        <v>0</v>
      </c>
      <c r="H265" s="98">
        <v>0</v>
      </c>
      <c r="I265" s="98">
        <v>0</v>
      </c>
      <c r="J265" s="98">
        <v>0</v>
      </c>
      <c r="K265" s="98">
        <v>0</v>
      </c>
      <c r="L265" s="98">
        <v>0</v>
      </c>
      <c r="M265" s="98">
        <v>0</v>
      </c>
      <c r="N265" s="98">
        <v>0</v>
      </c>
      <c r="O265" s="98">
        <v>0</v>
      </c>
      <c r="P265" s="98">
        <v>0</v>
      </c>
      <c r="Q265" s="98">
        <v>0</v>
      </c>
      <c r="R265" s="98">
        <v>0</v>
      </c>
      <c r="S265" s="98">
        <v>0</v>
      </c>
      <c r="T265" s="98">
        <v>0</v>
      </c>
      <c r="U265" s="98">
        <v>0</v>
      </c>
      <c r="V265" s="98">
        <v>0</v>
      </c>
      <c r="W265" s="98">
        <v>0</v>
      </c>
      <c r="DA265" s="63" t="s">
        <v>2656</v>
      </c>
    </row>
    <row r="266" spans="1:105" ht="12" customHeight="1" x14ac:dyDescent="0.25">
      <c r="A266" s="121" t="s">
        <v>92</v>
      </c>
      <c r="B266" s="122">
        <f t="shared" ref="B266:W266" si="128">B267</f>
        <v>0</v>
      </c>
      <c r="C266" s="122">
        <f t="shared" si="128"/>
        <v>0</v>
      </c>
      <c r="D266" s="122">
        <f t="shared" si="128"/>
        <v>0</v>
      </c>
      <c r="E266" s="122">
        <f t="shared" si="128"/>
        <v>0</v>
      </c>
      <c r="F266" s="122">
        <f t="shared" si="128"/>
        <v>0</v>
      </c>
      <c r="G266" s="122">
        <f t="shared" si="128"/>
        <v>0</v>
      </c>
      <c r="H266" s="122">
        <f t="shared" si="128"/>
        <v>0</v>
      </c>
      <c r="I266" s="122">
        <f t="shared" si="128"/>
        <v>0</v>
      </c>
      <c r="J266" s="122">
        <f t="shared" si="128"/>
        <v>0</v>
      </c>
      <c r="K266" s="122">
        <f t="shared" si="128"/>
        <v>0</v>
      </c>
      <c r="L266" s="122">
        <f t="shared" si="128"/>
        <v>0</v>
      </c>
      <c r="M266" s="122">
        <f t="shared" si="128"/>
        <v>0</v>
      </c>
      <c r="N266" s="122">
        <f t="shared" si="128"/>
        <v>0</v>
      </c>
      <c r="O266" s="122">
        <f t="shared" si="128"/>
        <v>0</v>
      </c>
      <c r="P266" s="122">
        <f t="shared" si="128"/>
        <v>0</v>
      </c>
      <c r="Q266" s="122">
        <f t="shared" si="128"/>
        <v>0</v>
      </c>
      <c r="R266" s="122">
        <f t="shared" si="128"/>
        <v>0</v>
      </c>
      <c r="S266" s="122">
        <f t="shared" si="128"/>
        <v>0</v>
      </c>
      <c r="T266" s="122">
        <f t="shared" si="128"/>
        <v>0</v>
      </c>
      <c r="U266" s="122">
        <f t="shared" si="128"/>
        <v>0</v>
      </c>
      <c r="V266" s="122">
        <f t="shared" si="128"/>
        <v>0</v>
      </c>
      <c r="W266" s="122">
        <f t="shared" si="128"/>
        <v>0</v>
      </c>
      <c r="DA266" s="130" t="s">
        <v>2657</v>
      </c>
    </row>
    <row r="267" spans="1:105" ht="12" customHeight="1" x14ac:dyDescent="0.25">
      <c r="A267" s="97" t="s">
        <v>53</v>
      </c>
      <c r="B267" s="98">
        <v>0</v>
      </c>
      <c r="C267" s="98">
        <v>0</v>
      </c>
      <c r="D267" s="98">
        <v>0</v>
      </c>
      <c r="E267" s="98">
        <v>0</v>
      </c>
      <c r="F267" s="98">
        <v>0</v>
      </c>
      <c r="G267" s="98">
        <v>0</v>
      </c>
      <c r="H267" s="98">
        <v>0</v>
      </c>
      <c r="I267" s="98">
        <v>0</v>
      </c>
      <c r="J267" s="98">
        <v>0</v>
      </c>
      <c r="K267" s="98">
        <v>0</v>
      </c>
      <c r="L267" s="98">
        <v>0</v>
      </c>
      <c r="M267" s="98">
        <v>0</v>
      </c>
      <c r="N267" s="98">
        <v>0</v>
      </c>
      <c r="O267" s="98">
        <v>0</v>
      </c>
      <c r="P267" s="98">
        <v>0</v>
      </c>
      <c r="Q267" s="98">
        <v>0</v>
      </c>
      <c r="R267" s="98">
        <v>0</v>
      </c>
      <c r="S267" s="98">
        <v>0</v>
      </c>
      <c r="T267" s="98">
        <v>0</v>
      </c>
      <c r="U267" s="98">
        <v>0</v>
      </c>
      <c r="V267" s="98">
        <v>0</v>
      </c>
      <c r="W267" s="98">
        <v>0</v>
      </c>
      <c r="DA267" s="63" t="s">
        <v>2658</v>
      </c>
    </row>
    <row r="268" spans="1:105" ht="12" customHeight="1" x14ac:dyDescent="0.25">
      <c r="A268" s="121" t="s">
        <v>55</v>
      </c>
      <c r="B268" s="122">
        <v>37.44565928921179</v>
      </c>
      <c r="C268" s="122">
        <v>29.835105944201317</v>
      </c>
      <c r="D268" s="122">
        <v>15.561308616245057</v>
      </c>
      <c r="E268" s="122">
        <v>8.5335247014337359</v>
      </c>
      <c r="F268" s="122">
        <v>16.574222614629342</v>
      </c>
      <c r="G268" s="122">
        <v>24.389935550692893</v>
      </c>
      <c r="H268" s="122">
        <v>25.957138567123678</v>
      </c>
      <c r="I268" s="122">
        <v>8.7003860443019665</v>
      </c>
      <c r="J268" s="122">
        <v>8.2412237040142227</v>
      </c>
      <c r="K268" s="122">
        <v>17.275275196624321</v>
      </c>
      <c r="L268" s="122">
        <v>15.913866202160651</v>
      </c>
      <c r="M268" s="122">
        <v>3.426416252486693</v>
      </c>
      <c r="N268" s="122">
        <v>0</v>
      </c>
      <c r="O268" s="122">
        <v>0</v>
      </c>
      <c r="P268" s="122">
        <v>0</v>
      </c>
      <c r="Q268" s="122">
        <v>0</v>
      </c>
      <c r="R268" s="122">
        <v>0</v>
      </c>
      <c r="S268" s="122">
        <v>0</v>
      </c>
      <c r="T268" s="122">
        <v>0</v>
      </c>
      <c r="U268" s="122">
        <v>0</v>
      </c>
      <c r="V268" s="122">
        <v>0</v>
      </c>
      <c r="W268" s="122">
        <v>0</v>
      </c>
      <c r="DA268" s="130" t="s">
        <v>2659</v>
      </c>
    </row>
    <row r="269" spans="1:105" ht="12" customHeight="1" x14ac:dyDescent="0.25">
      <c r="A269" s="97" t="s">
        <v>132</v>
      </c>
      <c r="B269" s="98">
        <v>0</v>
      </c>
      <c r="C269" s="98">
        <v>0</v>
      </c>
      <c r="D269" s="98">
        <v>0</v>
      </c>
      <c r="E269" s="98">
        <v>0</v>
      </c>
      <c r="F269" s="98">
        <v>0</v>
      </c>
      <c r="G269" s="98">
        <v>0</v>
      </c>
      <c r="H269" s="98">
        <v>0</v>
      </c>
      <c r="I269" s="98">
        <v>0</v>
      </c>
      <c r="J269" s="98">
        <v>0</v>
      </c>
      <c r="K269" s="98">
        <v>0</v>
      </c>
      <c r="L269" s="98">
        <v>0</v>
      </c>
      <c r="M269" s="98">
        <v>0</v>
      </c>
      <c r="N269" s="98">
        <v>0</v>
      </c>
      <c r="O269" s="98">
        <v>0</v>
      </c>
      <c r="P269" s="98">
        <v>0</v>
      </c>
      <c r="Q269" s="98">
        <v>0</v>
      </c>
      <c r="R269" s="98">
        <v>0</v>
      </c>
      <c r="S269" s="98">
        <v>0</v>
      </c>
      <c r="T269" s="98">
        <v>0</v>
      </c>
      <c r="U269" s="98">
        <v>0</v>
      </c>
      <c r="V269" s="98">
        <v>0</v>
      </c>
      <c r="W269" s="98">
        <v>0</v>
      </c>
      <c r="DA269" s="63" t="s">
        <v>2660</v>
      </c>
    </row>
    <row r="270" spans="1:105" ht="12" customHeight="1" x14ac:dyDescent="0.25">
      <c r="A270" s="97" t="s">
        <v>131</v>
      </c>
      <c r="B270" s="98">
        <v>0</v>
      </c>
      <c r="C270" s="98">
        <v>0</v>
      </c>
      <c r="D270" s="98">
        <v>0</v>
      </c>
      <c r="E270" s="98">
        <v>0</v>
      </c>
      <c r="F270" s="98">
        <v>0</v>
      </c>
      <c r="G270" s="98">
        <v>0</v>
      </c>
      <c r="H270" s="98">
        <v>0</v>
      </c>
      <c r="I270" s="98">
        <v>0</v>
      </c>
      <c r="J270" s="98">
        <v>0</v>
      </c>
      <c r="K270" s="98">
        <v>0</v>
      </c>
      <c r="L270" s="98">
        <v>0</v>
      </c>
      <c r="M270" s="98">
        <v>0</v>
      </c>
      <c r="N270" s="98">
        <v>0</v>
      </c>
      <c r="O270" s="98">
        <v>0</v>
      </c>
      <c r="P270" s="98">
        <v>0</v>
      </c>
      <c r="Q270" s="98">
        <v>0</v>
      </c>
      <c r="R270" s="98">
        <v>0</v>
      </c>
      <c r="S270" s="98">
        <v>0</v>
      </c>
      <c r="T270" s="98">
        <v>0</v>
      </c>
      <c r="U270" s="98">
        <v>0</v>
      </c>
      <c r="V270" s="98">
        <v>0</v>
      </c>
      <c r="W270" s="98">
        <v>0</v>
      </c>
      <c r="DA270" s="63" t="s">
        <v>2661</v>
      </c>
    </row>
    <row r="271" spans="1:105" ht="12" customHeight="1" x14ac:dyDescent="0.25">
      <c r="A271" s="100" t="s">
        <v>204</v>
      </c>
      <c r="B271" s="101">
        <v>0</v>
      </c>
      <c r="C271" s="101">
        <v>0</v>
      </c>
      <c r="D271" s="101">
        <v>0</v>
      </c>
      <c r="E271" s="101">
        <v>0</v>
      </c>
      <c r="F271" s="101">
        <v>0</v>
      </c>
      <c r="G271" s="101">
        <v>0</v>
      </c>
      <c r="H271" s="101">
        <v>0</v>
      </c>
      <c r="I271" s="101">
        <v>0</v>
      </c>
      <c r="J271" s="101">
        <v>0</v>
      </c>
      <c r="K271" s="101">
        <v>0</v>
      </c>
      <c r="L271" s="101">
        <v>0</v>
      </c>
      <c r="M271" s="101">
        <v>0</v>
      </c>
      <c r="N271" s="101">
        <v>0</v>
      </c>
      <c r="O271" s="101">
        <v>0</v>
      </c>
      <c r="P271" s="101">
        <v>0</v>
      </c>
      <c r="Q271" s="101">
        <v>0</v>
      </c>
      <c r="R271" s="101">
        <v>0</v>
      </c>
      <c r="S271" s="101">
        <v>0</v>
      </c>
      <c r="T271" s="101">
        <v>0</v>
      </c>
      <c r="U271" s="101">
        <v>0</v>
      </c>
      <c r="V271" s="101">
        <v>0</v>
      </c>
      <c r="W271" s="101">
        <v>0</v>
      </c>
      <c r="DA271" s="131" t="s">
        <v>2662</v>
      </c>
    </row>
    <row r="272" spans="1:105" ht="12" customHeight="1" x14ac:dyDescent="0.25">
      <c r="A272" s="103" t="s">
        <v>52</v>
      </c>
      <c r="B272" s="104">
        <v>0</v>
      </c>
      <c r="C272" s="104">
        <v>0</v>
      </c>
      <c r="D272" s="104">
        <v>0</v>
      </c>
      <c r="E272" s="104">
        <v>0</v>
      </c>
      <c r="F272" s="104">
        <v>0</v>
      </c>
      <c r="G272" s="104">
        <v>0</v>
      </c>
      <c r="H272" s="104">
        <v>0</v>
      </c>
      <c r="I272" s="104">
        <v>0</v>
      </c>
      <c r="J272" s="104">
        <v>0</v>
      </c>
      <c r="K272" s="104">
        <v>0</v>
      </c>
      <c r="L272" s="104">
        <v>0</v>
      </c>
      <c r="M272" s="104">
        <v>0</v>
      </c>
      <c r="N272" s="104">
        <v>0</v>
      </c>
      <c r="O272" s="104">
        <v>0</v>
      </c>
      <c r="P272" s="104">
        <v>0</v>
      </c>
      <c r="Q272" s="104">
        <v>0</v>
      </c>
      <c r="R272" s="104">
        <v>0</v>
      </c>
      <c r="S272" s="104">
        <v>0</v>
      </c>
      <c r="T272" s="104">
        <v>0</v>
      </c>
      <c r="U272" s="104">
        <v>0</v>
      </c>
      <c r="V272" s="104">
        <v>0</v>
      </c>
      <c r="W272" s="104">
        <v>0</v>
      </c>
      <c r="DA272" s="132" t="s">
        <v>2663</v>
      </c>
    </row>
    <row r="273" spans="1:105" ht="12" customHeight="1" x14ac:dyDescent="0.25">
      <c r="A273" s="106" t="s">
        <v>124</v>
      </c>
      <c r="B273" s="101">
        <v>453.04807543192601</v>
      </c>
      <c r="C273" s="101">
        <v>439.99609367229584</v>
      </c>
      <c r="D273" s="101">
        <v>325.77493003803437</v>
      </c>
      <c r="E273" s="101">
        <v>142.18665817239042</v>
      </c>
      <c r="F273" s="101">
        <v>331.75264359703067</v>
      </c>
      <c r="G273" s="101">
        <v>478.39444119337128</v>
      </c>
      <c r="H273" s="101">
        <v>487.90365690413284</v>
      </c>
      <c r="I273" s="101">
        <v>208.43370883111905</v>
      </c>
      <c r="J273" s="101">
        <v>180.95408622269761</v>
      </c>
      <c r="K273" s="101">
        <v>465.88497440473827</v>
      </c>
      <c r="L273" s="101">
        <v>505.46649730831672</v>
      </c>
      <c r="M273" s="101">
        <v>259.19474448014381</v>
      </c>
      <c r="N273" s="101">
        <v>0</v>
      </c>
      <c r="O273" s="101">
        <v>0</v>
      </c>
      <c r="P273" s="101">
        <v>0</v>
      </c>
      <c r="Q273" s="101">
        <v>0</v>
      </c>
      <c r="R273" s="101">
        <v>0</v>
      </c>
      <c r="S273" s="101">
        <v>0</v>
      </c>
      <c r="T273" s="101">
        <v>0</v>
      </c>
      <c r="U273" s="101">
        <v>0</v>
      </c>
      <c r="V273" s="101">
        <v>0</v>
      </c>
      <c r="W273" s="101">
        <v>0</v>
      </c>
      <c r="DA273" s="131" t="s">
        <v>2664</v>
      </c>
    </row>
    <row r="274" spans="1:105" ht="12" customHeight="1" x14ac:dyDescent="0.25">
      <c r="A274" s="107" t="s">
        <v>123</v>
      </c>
      <c r="B274" s="104">
        <v>0</v>
      </c>
      <c r="C274" s="104">
        <v>0</v>
      </c>
      <c r="D274" s="104">
        <v>0</v>
      </c>
      <c r="E274" s="104">
        <v>0</v>
      </c>
      <c r="F274" s="104">
        <v>0</v>
      </c>
      <c r="G274" s="104">
        <v>0</v>
      </c>
      <c r="H274" s="104">
        <v>0</v>
      </c>
      <c r="I274" s="104">
        <v>0</v>
      </c>
      <c r="J274" s="104">
        <v>0</v>
      </c>
      <c r="K274" s="104">
        <v>0</v>
      </c>
      <c r="L274" s="104">
        <v>0</v>
      </c>
      <c r="M274" s="104">
        <v>0</v>
      </c>
      <c r="N274" s="104">
        <v>0</v>
      </c>
      <c r="O274" s="104">
        <v>0</v>
      </c>
      <c r="P274" s="104">
        <v>0</v>
      </c>
      <c r="Q274" s="104">
        <v>0</v>
      </c>
      <c r="R274" s="104">
        <v>0</v>
      </c>
      <c r="S274" s="104">
        <v>0</v>
      </c>
      <c r="T274" s="104">
        <v>0</v>
      </c>
      <c r="U274" s="104">
        <v>0</v>
      </c>
      <c r="V274" s="104">
        <v>0</v>
      </c>
      <c r="W274" s="104">
        <v>0</v>
      </c>
      <c r="DA274" s="132" t="s">
        <v>2665</v>
      </c>
    </row>
    <row r="275" spans="1:105" ht="12" customHeight="1" x14ac:dyDescent="0.25">
      <c r="A275" s="108" t="s">
        <v>50</v>
      </c>
      <c r="B275" s="98">
        <v>0</v>
      </c>
      <c r="C275" s="98">
        <v>0</v>
      </c>
      <c r="D275" s="98">
        <v>0</v>
      </c>
      <c r="E275" s="98">
        <v>0</v>
      </c>
      <c r="F275" s="98">
        <v>0</v>
      </c>
      <c r="G275" s="98">
        <v>0</v>
      </c>
      <c r="H275" s="98">
        <v>0</v>
      </c>
      <c r="I275" s="98">
        <v>0</v>
      </c>
      <c r="J275" s="98">
        <v>0</v>
      </c>
      <c r="K275" s="98">
        <v>0</v>
      </c>
      <c r="L275" s="98">
        <v>0</v>
      </c>
      <c r="M275" s="98">
        <v>0</v>
      </c>
      <c r="N275" s="98">
        <v>0</v>
      </c>
      <c r="O275" s="98">
        <v>0</v>
      </c>
      <c r="P275" s="98">
        <v>0</v>
      </c>
      <c r="Q275" s="98">
        <v>0</v>
      </c>
      <c r="R275" s="98">
        <v>0</v>
      </c>
      <c r="S275" s="98">
        <v>0</v>
      </c>
      <c r="T275" s="98">
        <v>0</v>
      </c>
      <c r="U275" s="98">
        <v>0</v>
      </c>
      <c r="V275" s="98">
        <v>0</v>
      </c>
      <c r="W275" s="98">
        <v>0</v>
      </c>
      <c r="DA275" s="63" t="s">
        <v>2666</v>
      </c>
    </row>
    <row r="276" spans="1:105" ht="12" customHeight="1" x14ac:dyDescent="0.25">
      <c r="A276" s="108" t="s">
        <v>52</v>
      </c>
      <c r="B276" s="98">
        <v>0</v>
      </c>
      <c r="C276" s="98">
        <v>0</v>
      </c>
      <c r="D276" s="98">
        <v>0</v>
      </c>
      <c r="E276" s="98">
        <v>0</v>
      </c>
      <c r="F276" s="98">
        <v>0</v>
      </c>
      <c r="G276" s="98">
        <v>0</v>
      </c>
      <c r="H276" s="98">
        <v>0</v>
      </c>
      <c r="I276" s="98">
        <v>0</v>
      </c>
      <c r="J276" s="98">
        <v>0</v>
      </c>
      <c r="K276" s="98">
        <v>0</v>
      </c>
      <c r="L276" s="98">
        <v>0</v>
      </c>
      <c r="M276" s="98">
        <v>0</v>
      </c>
      <c r="N276" s="98">
        <v>0</v>
      </c>
      <c r="O276" s="98">
        <v>0</v>
      </c>
      <c r="P276" s="98">
        <v>0</v>
      </c>
      <c r="Q276" s="98">
        <v>0</v>
      </c>
      <c r="R276" s="98">
        <v>0</v>
      </c>
      <c r="S276" s="98">
        <v>0</v>
      </c>
      <c r="T276" s="98">
        <v>0</v>
      </c>
      <c r="U276" s="98">
        <v>0</v>
      </c>
      <c r="V276" s="98">
        <v>0</v>
      </c>
      <c r="W276" s="98">
        <v>0</v>
      </c>
      <c r="DA276" s="63" t="s">
        <v>2667</v>
      </c>
    </row>
    <row r="277" spans="1:105" ht="12" customHeight="1" x14ac:dyDescent="0.25">
      <c r="A277" s="106" t="s">
        <v>122</v>
      </c>
      <c r="B277" s="101">
        <v>0</v>
      </c>
      <c r="C277" s="101">
        <v>0</v>
      </c>
      <c r="D277" s="101">
        <v>0</v>
      </c>
      <c r="E277" s="101">
        <v>0</v>
      </c>
      <c r="F277" s="101">
        <v>0</v>
      </c>
      <c r="G277" s="101">
        <v>0</v>
      </c>
      <c r="H277" s="101">
        <v>0</v>
      </c>
      <c r="I277" s="101">
        <v>0</v>
      </c>
      <c r="J277" s="101">
        <v>0</v>
      </c>
      <c r="K277" s="101">
        <v>0</v>
      </c>
      <c r="L277" s="101">
        <v>0</v>
      </c>
      <c r="M277" s="101">
        <v>0</v>
      </c>
      <c r="N277" s="101">
        <v>0</v>
      </c>
      <c r="O277" s="101">
        <v>0</v>
      </c>
      <c r="P277" s="101">
        <v>0</v>
      </c>
      <c r="Q277" s="101">
        <v>0</v>
      </c>
      <c r="R277" s="101">
        <v>0</v>
      </c>
      <c r="S277" s="101">
        <v>0</v>
      </c>
      <c r="T277" s="101">
        <v>0</v>
      </c>
      <c r="U277" s="101">
        <v>0</v>
      </c>
      <c r="V277" s="101">
        <v>0</v>
      </c>
      <c r="W277" s="101">
        <v>0</v>
      </c>
      <c r="DA277" s="131" t="s">
        <v>2668</v>
      </c>
    </row>
    <row r="278" spans="1:105" ht="12" customHeight="1" x14ac:dyDescent="0.25">
      <c r="A278" s="107" t="s">
        <v>121</v>
      </c>
      <c r="B278" s="104">
        <v>0</v>
      </c>
      <c r="C278" s="104">
        <v>0</v>
      </c>
      <c r="D278" s="104">
        <v>0</v>
      </c>
      <c r="E278" s="104">
        <v>0</v>
      </c>
      <c r="F278" s="104">
        <v>0</v>
      </c>
      <c r="G278" s="104">
        <v>0</v>
      </c>
      <c r="H278" s="104">
        <v>0</v>
      </c>
      <c r="I278" s="104">
        <v>0</v>
      </c>
      <c r="J278" s="104">
        <v>0</v>
      </c>
      <c r="K278" s="104">
        <v>0</v>
      </c>
      <c r="L278" s="104">
        <v>0</v>
      </c>
      <c r="M278" s="104">
        <v>0</v>
      </c>
      <c r="N278" s="104">
        <v>0</v>
      </c>
      <c r="O278" s="104">
        <v>0</v>
      </c>
      <c r="P278" s="104">
        <v>0</v>
      </c>
      <c r="Q278" s="104">
        <v>0</v>
      </c>
      <c r="R278" s="104">
        <v>0</v>
      </c>
      <c r="S278" s="104">
        <v>0</v>
      </c>
      <c r="T278" s="104">
        <v>0</v>
      </c>
      <c r="U278" s="104">
        <v>0</v>
      </c>
      <c r="V278" s="104">
        <v>0</v>
      </c>
      <c r="W278" s="104">
        <v>0</v>
      </c>
      <c r="DA278" s="132" t="s">
        <v>2669</v>
      </c>
    </row>
    <row r="279" spans="1:105" ht="12" customHeight="1" x14ac:dyDescent="0.25">
      <c r="A279" s="108" t="s">
        <v>53</v>
      </c>
      <c r="B279" s="98">
        <v>0</v>
      </c>
      <c r="C279" s="98">
        <v>0</v>
      </c>
      <c r="D279" s="98">
        <v>0</v>
      </c>
      <c r="E279" s="98">
        <v>0</v>
      </c>
      <c r="F279" s="98">
        <v>0</v>
      </c>
      <c r="G279" s="98">
        <v>0</v>
      </c>
      <c r="H279" s="98">
        <v>0</v>
      </c>
      <c r="I279" s="98">
        <v>0</v>
      </c>
      <c r="J279" s="98">
        <v>0</v>
      </c>
      <c r="K279" s="98">
        <v>0</v>
      </c>
      <c r="L279" s="98">
        <v>0</v>
      </c>
      <c r="M279" s="98">
        <v>0</v>
      </c>
      <c r="N279" s="98">
        <v>0</v>
      </c>
      <c r="O279" s="98">
        <v>0</v>
      </c>
      <c r="P279" s="98">
        <v>0</v>
      </c>
      <c r="Q279" s="98">
        <v>0</v>
      </c>
      <c r="R279" s="98">
        <v>0</v>
      </c>
      <c r="S279" s="98">
        <v>0</v>
      </c>
      <c r="T279" s="98">
        <v>0</v>
      </c>
      <c r="U279" s="98">
        <v>0</v>
      </c>
      <c r="V279" s="98">
        <v>0</v>
      </c>
      <c r="W279" s="98">
        <v>0</v>
      </c>
      <c r="DA279" s="63" t="s">
        <v>2670</v>
      </c>
    </row>
    <row r="280" spans="1:105" ht="12" customHeight="1" x14ac:dyDescent="0.25">
      <c r="A280" s="108" t="s">
        <v>52</v>
      </c>
      <c r="B280" s="98">
        <v>0</v>
      </c>
      <c r="C280" s="98">
        <v>0</v>
      </c>
      <c r="D280" s="98">
        <v>0</v>
      </c>
      <c r="E280" s="98">
        <v>0</v>
      </c>
      <c r="F280" s="98">
        <v>0</v>
      </c>
      <c r="G280" s="98">
        <v>0</v>
      </c>
      <c r="H280" s="98">
        <v>0</v>
      </c>
      <c r="I280" s="98">
        <v>0</v>
      </c>
      <c r="J280" s="98">
        <v>0</v>
      </c>
      <c r="K280" s="98">
        <v>0</v>
      </c>
      <c r="L280" s="98">
        <v>0</v>
      </c>
      <c r="M280" s="98">
        <v>0</v>
      </c>
      <c r="N280" s="98">
        <v>0</v>
      </c>
      <c r="O280" s="98">
        <v>0</v>
      </c>
      <c r="P280" s="98">
        <v>0</v>
      </c>
      <c r="Q280" s="98">
        <v>0</v>
      </c>
      <c r="R280" s="98">
        <v>0</v>
      </c>
      <c r="S280" s="98">
        <v>0</v>
      </c>
      <c r="T280" s="98">
        <v>0</v>
      </c>
      <c r="U280" s="98">
        <v>0</v>
      </c>
      <c r="V280" s="98">
        <v>0</v>
      </c>
      <c r="W280" s="98">
        <v>0</v>
      </c>
      <c r="DA280" s="63" t="s">
        <v>2671</v>
      </c>
    </row>
    <row r="281" spans="1:105" ht="12" customHeight="1" x14ac:dyDescent="0.25">
      <c r="A281" s="121" t="s">
        <v>54</v>
      </c>
      <c r="B281" s="122">
        <v>84.147520518866585</v>
      </c>
      <c r="C281" s="122">
        <v>92.880674495215459</v>
      </c>
      <c r="D281" s="122">
        <v>34.381790447003688</v>
      </c>
      <c r="E281" s="122">
        <v>16.130734213159332</v>
      </c>
      <c r="F281" s="122">
        <v>31.49543669035538</v>
      </c>
      <c r="G281" s="122">
        <v>47.873089725510233</v>
      </c>
      <c r="H281" s="122">
        <v>47.566974718903232</v>
      </c>
      <c r="I281" s="122">
        <v>15.790397629881589</v>
      </c>
      <c r="J281" s="122">
        <v>15.767980102262326</v>
      </c>
      <c r="K281" s="122">
        <v>43.044106420264619</v>
      </c>
      <c r="L281" s="122">
        <v>33.07731680482312</v>
      </c>
      <c r="M281" s="122">
        <v>14.827624827590583</v>
      </c>
      <c r="N281" s="122">
        <v>6.7695035069469913</v>
      </c>
      <c r="O281" s="122">
        <v>8.6141279071528345</v>
      </c>
      <c r="P281" s="122">
        <v>12.144826056572219</v>
      </c>
      <c r="Q281" s="122">
        <v>9.629869507502967</v>
      </c>
      <c r="R281" s="122">
        <v>9.9669891704478797</v>
      </c>
      <c r="S281" s="122">
        <v>7.9529476535065067</v>
      </c>
      <c r="T281" s="122">
        <v>9.7819280561167883</v>
      </c>
      <c r="U281" s="122">
        <v>13.059223526600409</v>
      </c>
      <c r="V281" s="122">
        <v>11.006631749222771</v>
      </c>
      <c r="W281" s="122">
        <v>4.4001488680948926</v>
      </c>
      <c r="DA281" s="130" t="s">
        <v>2672</v>
      </c>
    </row>
    <row r="282" spans="1:105" ht="12" customHeight="1" x14ac:dyDescent="0.25">
      <c r="A282" s="97" t="s">
        <v>207</v>
      </c>
      <c r="B282" s="98">
        <v>0</v>
      </c>
      <c r="C282" s="98">
        <v>0</v>
      </c>
      <c r="D282" s="98">
        <v>0</v>
      </c>
      <c r="E282" s="98">
        <v>0</v>
      </c>
      <c r="F282" s="98">
        <v>0</v>
      </c>
      <c r="G282" s="98">
        <v>0</v>
      </c>
      <c r="H282" s="98">
        <v>0</v>
      </c>
      <c r="I282" s="98">
        <v>0</v>
      </c>
      <c r="J282" s="98">
        <v>0</v>
      </c>
      <c r="K282" s="98">
        <v>0</v>
      </c>
      <c r="L282" s="98">
        <v>0</v>
      </c>
      <c r="M282" s="98">
        <v>0</v>
      </c>
      <c r="N282" s="98">
        <v>0</v>
      </c>
      <c r="O282" s="98">
        <v>0</v>
      </c>
      <c r="P282" s="98">
        <v>0</v>
      </c>
      <c r="Q282" s="98">
        <v>0</v>
      </c>
      <c r="R282" s="98">
        <v>0</v>
      </c>
      <c r="S282" s="98">
        <v>0</v>
      </c>
      <c r="T282" s="98">
        <v>0</v>
      </c>
      <c r="U282" s="98">
        <v>0</v>
      </c>
      <c r="V282" s="98">
        <v>0</v>
      </c>
      <c r="W282" s="98">
        <v>0</v>
      </c>
      <c r="DA282" s="63" t="s">
        <v>2673</v>
      </c>
    </row>
    <row r="283" spans="1:105" ht="12" customHeight="1" x14ac:dyDescent="0.25">
      <c r="A283" s="97" t="s">
        <v>50</v>
      </c>
      <c r="B283" s="98">
        <v>211.21407159348146</v>
      </c>
      <c r="C283" s="98">
        <v>269.03821436645273</v>
      </c>
      <c r="D283" s="98">
        <v>154.99696534110143</v>
      </c>
      <c r="E283" s="98">
        <v>98.442554604260792</v>
      </c>
      <c r="F283" s="98">
        <v>187.12706621503173</v>
      </c>
      <c r="G283" s="98">
        <v>248.58250822615562</v>
      </c>
      <c r="H283" s="98">
        <v>263.55446318117248</v>
      </c>
      <c r="I283" s="98">
        <v>113.81390499460106</v>
      </c>
      <c r="J283" s="98">
        <v>125.79344126027057</v>
      </c>
      <c r="K283" s="98">
        <v>287.9255991902242</v>
      </c>
      <c r="L283" s="98">
        <v>250.93878910573525</v>
      </c>
      <c r="M283" s="98">
        <v>166.77175924505829</v>
      </c>
      <c r="N283" s="98">
        <v>132.71719077806193</v>
      </c>
      <c r="O283" s="98">
        <v>190.52823063930956</v>
      </c>
      <c r="P283" s="98">
        <v>230.42974092315154</v>
      </c>
      <c r="Q283" s="98">
        <v>187.46979729541491</v>
      </c>
      <c r="R283" s="98">
        <v>186.03738447674564</v>
      </c>
      <c r="S283" s="98">
        <v>142.87346194717352</v>
      </c>
      <c r="T283" s="98">
        <v>157.99508409873698</v>
      </c>
      <c r="U283" s="98">
        <v>195.31414080926868</v>
      </c>
      <c r="V283" s="98">
        <v>153.74016202986465</v>
      </c>
      <c r="W283" s="98">
        <v>79.359827799568592</v>
      </c>
      <c r="DA283" s="63" t="s">
        <v>2674</v>
      </c>
    </row>
    <row r="284" spans="1:105" ht="12" customHeight="1" x14ac:dyDescent="0.25">
      <c r="A284" s="109" t="s">
        <v>120</v>
      </c>
      <c r="B284" s="33">
        <v>0</v>
      </c>
      <c r="C284" s="33">
        <v>0</v>
      </c>
      <c r="D284" s="33">
        <v>0</v>
      </c>
      <c r="E284" s="33">
        <v>0</v>
      </c>
      <c r="F284" s="33">
        <v>0</v>
      </c>
      <c r="G284" s="33">
        <v>0</v>
      </c>
      <c r="H284" s="33">
        <v>0</v>
      </c>
      <c r="I284" s="33">
        <v>0</v>
      </c>
      <c r="J284" s="33">
        <v>0</v>
      </c>
      <c r="K284" s="33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DA284" s="60" t="s">
        <v>2675</v>
      </c>
    </row>
    <row r="286" spans="1:105" ht="12" customHeight="1" x14ac:dyDescent="0.25">
      <c r="A286" s="116" t="str">
        <f>RES_hh_SLD!$A$257</f>
        <v>Final energy consumption per surface area (kWh / sqm)</v>
      </c>
      <c r="B286" s="118">
        <f t="shared" ref="B286:Q286" si="129">B287+B290+B292+B305</f>
        <v>234.03530702266863</v>
      </c>
      <c r="C286" s="118">
        <f t="shared" si="129"/>
        <v>250.6752261332382</v>
      </c>
      <c r="D286" s="118">
        <f t="shared" si="129"/>
        <v>232.58224492684272</v>
      </c>
      <c r="E286" s="118">
        <f t="shared" si="129"/>
        <v>236.57571842042401</v>
      </c>
      <c r="F286" s="118">
        <f t="shared" si="129"/>
        <v>249.24312752259902</v>
      </c>
      <c r="G286" s="118">
        <f t="shared" si="129"/>
        <v>236.75553726145461</v>
      </c>
      <c r="H286" s="118">
        <f t="shared" si="129"/>
        <v>230.16462069650527</v>
      </c>
      <c r="I286" s="118">
        <f t="shared" si="129"/>
        <v>199.70005421844223</v>
      </c>
      <c r="J286" s="118">
        <f t="shared" si="129"/>
        <v>203.23265657412685</v>
      </c>
      <c r="K286" s="118">
        <f t="shared" si="129"/>
        <v>211.05646437146407</v>
      </c>
      <c r="L286" s="118">
        <f t="shared" si="129"/>
        <v>204.51137199560935</v>
      </c>
      <c r="M286" s="118">
        <f t="shared" si="129"/>
        <v>157.13937651913335</v>
      </c>
      <c r="N286" s="118">
        <f t="shared" si="129"/>
        <v>168.58995648746782</v>
      </c>
      <c r="O286" s="118">
        <f t="shared" si="129"/>
        <v>166.48359259349917</v>
      </c>
      <c r="P286" s="118">
        <f t="shared" si="129"/>
        <v>162.6049005968473</v>
      </c>
      <c r="Q286" s="118">
        <f t="shared" si="129"/>
        <v>158.08165658771208</v>
      </c>
      <c r="R286" s="118">
        <f t="shared" ref="R286:V286" si="130">R287+R290+R292+R305</f>
        <v>167.74315990645809</v>
      </c>
      <c r="S286" s="118">
        <f t="shared" si="130"/>
        <v>154.70770297631614</v>
      </c>
      <c r="T286" s="118">
        <f t="shared" si="130"/>
        <v>165.91117685457107</v>
      </c>
      <c r="U286" s="118">
        <f t="shared" si="130"/>
        <v>123.5904533475006</v>
      </c>
      <c r="V286" s="118">
        <f t="shared" si="130"/>
        <v>134.20059241158697</v>
      </c>
      <c r="W286" s="118">
        <f t="shared" ref="W286" si="131">W287+W290+W292+W305</f>
        <v>136.47688565003983</v>
      </c>
      <c r="DA286" s="129" t="s">
        <v>2821</v>
      </c>
    </row>
    <row r="287" spans="1:105" ht="12" customHeight="1" x14ac:dyDescent="0.25">
      <c r="A287" s="121" t="s">
        <v>57</v>
      </c>
      <c r="B287" s="123">
        <f t="shared" ref="B287:Q287" si="132">SUM(B288:B289)</f>
        <v>212.97395583280075</v>
      </c>
      <c r="C287" s="123">
        <f t="shared" si="132"/>
        <v>230.3059245113831</v>
      </c>
      <c r="D287" s="123">
        <f t="shared" si="132"/>
        <v>213.4215176625529</v>
      </c>
      <c r="E287" s="123">
        <f t="shared" si="132"/>
        <v>218.22547492398323</v>
      </c>
      <c r="F287" s="123">
        <f t="shared" si="132"/>
        <v>230.52155365345547</v>
      </c>
      <c r="G287" s="123">
        <f t="shared" si="132"/>
        <v>218.16029014579587</v>
      </c>
      <c r="H287" s="123">
        <f t="shared" si="132"/>
        <v>211.70688550865714</v>
      </c>
      <c r="I287" s="123">
        <f t="shared" si="132"/>
        <v>183.37233131332471</v>
      </c>
      <c r="J287" s="123">
        <f t="shared" si="132"/>
        <v>186.80513708315496</v>
      </c>
      <c r="K287" s="123">
        <f t="shared" si="132"/>
        <v>194.41810728488034</v>
      </c>
      <c r="L287" s="123">
        <f t="shared" si="132"/>
        <v>188.45862965770363</v>
      </c>
      <c r="M287" s="123">
        <f t="shared" si="132"/>
        <v>139.08579590422119</v>
      </c>
      <c r="N287" s="123">
        <f t="shared" si="132"/>
        <v>153.03167672670676</v>
      </c>
      <c r="O287" s="123">
        <f t="shared" si="132"/>
        <v>148.95552933579665</v>
      </c>
      <c r="P287" s="123">
        <f t="shared" si="132"/>
        <v>140.86428280947067</v>
      </c>
      <c r="Q287" s="123">
        <f t="shared" si="132"/>
        <v>142.48269863890059</v>
      </c>
      <c r="R287" s="123">
        <f t="shared" ref="R287:V287" si="133">SUM(R288:R289)</f>
        <v>153.71344060824563</v>
      </c>
      <c r="S287" s="123">
        <f t="shared" si="133"/>
        <v>141.22728625395416</v>
      </c>
      <c r="T287" s="123">
        <f t="shared" si="133"/>
        <v>149.91208033610388</v>
      </c>
      <c r="U287" s="123">
        <f t="shared" si="133"/>
        <v>108.40864650315038</v>
      </c>
      <c r="V287" s="123">
        <f t="shared" si="133"/>
        <v>121.2167168141012</v>
      </c>
      <c r="W287" s="123">
        <f t="shared" ref="W287" si="134">SUM(W288:W289)</f>
        <v>124.28238779932296</v>
      </c>
      <c r="DA287" s="130" t="s">
        <v>2822</v>
      </c>
    </row>
    <row r="288" spans="1:105" ht="12" customHeight="1" x14ac:dyDescent="0.25">
      <c r="A288" s="97" t="s">
        <v>204</v>
      </c>
      <c r="B288" s="99">
        <v>211.98029365541788</v>
      </c>
      <c r="C288" s="99">
        <v>229.23584783434521</v>
      </c>
      <c r="D288" s="99">
        <v>212.43259687436546</v>
      </c>
      <c r="E288" s="99">
        <v>217.23939456399955</v>
      </c>
      <c r="F288" s="99">
        <v>229.44198957911851</v>
      </c>
      <c r="G288" s="99">
        <v>217.13448749986875</v>
      </c>
      <c r="H288" s="99">
        <v>210.71678162459145</v>
      </c>
      <c r="I288" s="99">
        <v>182.48114021705254</v>
      </c>
      <c r="J288" s="99">
        <v>185.87041564596493</v>
      </c>
      <c r="K288" s="99">
        <v>193.42773856481745</v>
      </c>
      <c r="L288" s="99">
        <v>187.48262120304958</v>
      </c>
      <c r="M288" s="99">
        <v>138.34572295549691</v>
      </c>
      <c r="N288" s="99">
        <v>152.20521613763677</v>
      </c>
      <c r="O288" s="99">
        <v>148.1255905467419</v>
      </c>
      <c r="P288" s="99">
        <v>140.06885330202269</v>
      </c>
      <c r="Q288" s="99">
        <v>141.68950023539512</v>
      </c>
      <c r="R288" s="99">
        <v>152.85443034413501</v>
      </c>
      <c r="S288" s="99">
        <v>140.44583180387332</v>
      </c>
      <c r="T288" s="99">
        <v>149.0708540492455</v>
      </c>
      <c r="U288" s="99">
        <v>107.79090321652993</v>
      </c>
      <c r="V288" s="99">
        <v>120.53730521434063</v>
      </c>
      <c r="W288" s="99">
        <v>123.58329339496228</v>
      </c>
      <c r="DA288" s="63" t="s">
        <v>2823</v>
      </c>
    </row>
    <row r="289" spans="1:105" ht="12" customHeight="1" x14ac:dyDescent="0.25">
      <c r="A289" s="97" t="s">
        <v>53</v>
      </c>
      <c r="B289" s="99">
        <v>0.99366217738288509</v>
      </c>
      <c r="C289" s="99">
        <v>1.0700766770378982</v>
      </c>
      <c r="D289" s="99">
        <v>0.98892078818743134</v>
      </c>
      <c r="E289" s="99">
        <v>0.98608035998366605</v>
      </c>
      <c r="F289" s="99">
        <v>1.079564074336953</v>
      </c>
      <c r="G289" s="99">
        <v>1.0258026459271279</v>
      </c>
      <c r="H289" s="99">
        <v>0.9901038840656905</v>
      </c>
      <c r="I289" s="99">
        <v>0.89119109627217807</v>
      </c>
      <c r="J289" s="99">
        <v>0.93472143719003464</v>
      </c>
      <c r="K289" s="99">
        <v>0.9903687200628819</v>
      </c>
      <c r="L289" s="99">
        <v>0.97600845465405461</v>
      </c>
      <c r="M289" s="99">
        <v>0.74007294872427021</v>
      </c>
      <c r="N289" s="99">
        <v>0.82646058906998332</v>
      </c>
      <c r="O289" s="99">
        <v>0.82993878905475316</v>
      </c>
      <c r="P289" s="99">
        <v>0.79542950744799079</v>
      </c>
      <c r="Q289" s="99">
        <v>0.79319840350546067</v>
      </c>
      <c r="R289" s="99">
        <v>0.85901026411061754</v>
      </c>
      <c r="S289" s="99">
        <v>0.78145445008085512</v>
      </c>
      <c r="T289" s="99">
        <v>0.8412262868583803</v>
      </c>
      <c r="U289" s="99">
        <v>0.61774328662045697</v>
      </c>
      <c r="V289" s="99">
        <v>0.67941159976057341</v>
      </c>
      <c r="W289" s="99">
        <v>0.69909440436068382</v>
      </c>
      <c r="DA289" s="63" t="s">
        <v>2824</v>
      </c>
    </row>
    <row r="290" spans="1:105" ht="12" customHeight="1" x14ac:dyDescent="0.25">
      <c r="A290" s="121" t="s">
        <v>92</v>
      </c>
      <c r="B290" s="123">
        <f t="shared" ref="B290:W290" si="135">B291</f>
        <v>0.27056749119993473</v>
      </c>
      <c r="C290" s="123">
        <f t="shared" si="135"/>
        <v>0.28185765149751218</v>
      </c>
      <c r="D290" s="123">
        <f t="shared" si="135"/>
        <v>0.31318822118209977</v>
      </c>
      <c r="E290" s="123">
        <f t="shared" si="135"/>
        <v>0.67671125232748519</v>
      </c>
      <c r="F290" s="123">
        <f t="shared" si="135"/>
        <v>0.26579754977506359</v>
      </c>
      <c r="G290" s="123">
        <f t="shared" si="135"/>
        <v>0.31658682361233376</v>
      </c>
      <c r="H290" s="123">
        <f t="shared" si="135"/>
        <v>0.55797831921623053</v>
      </c>
      <c r="I290" s="123">
        <f t="shared" si="135"/>
        <v>0.31671129440997342</v>
      </c>
      <c r="J290" s="123">
        <f t="shared" si="135"/>
        <v>0.3123362864259438</v>
      </c>
      <c r="K290" s="123">
        <f t="shared" si="135"/>
        <v>0.34132146610850395</v>
      </c>
      <c r="L290" s="123">
        <f t="shared" si="135"/>
        <v>0.48155556499063845</v>
      </c>
      <c r="M290" s="123">
        <f t="shared" si="135"/>
        <v>0.56129774719008008</v>
      </c>
      <c r="N290" s="123">
        <f t="shared" si="135"/>
        <v>0.55514172681929841</v>
      </c>
      <c r="O290" s="123">
        <f t="shared" si="135"/>
        <v>0.59992878220142887</v>
      </c>
      <c r="P290" s="123">
        <f t="shared" si="135"/>
        <v>0.62347706017244542</v>
      </c>
      <c r="Q290" s="123">
        <f t="shared" si="135"/>
        <v>0.7220569905069868</v>
      </c>
      <c r="R290" s="123">
        <f t="shared" si="135"/>
        <v>0.72258128904663144</v>
      </c>
      <c r="S290" s="123">
        <f t="shared" si="135"/>
        <v>0.65202612439462793</v>
      </c>
      <c r="T290" s="123">
        <f t="shared" si="135"/>
        <v>0.70485440491363915</v>
      </c>
      <c r="U290" s="123">
        <f t="shared" si="135"/>
        <v>0.75699900219063843</v>
      </c>
      <c r="V290" s="123">
        <f t="shared" si="135"/>
        <v>0.72299601750229647</v>
      </c>
      <c r="W290" s="123">
        <f t="shared" si="135"/>
        <v>0.55604768888123801</v>
      </c>
      <c r="DA290" s="130" t="s">
        <v>2825</v>
      </c>
    </row>
    <row r="291" spans="1:105" ht="12" customHeight="1" x14ac:dyDescent="0.25">
      <c r="A291" s="97" t="s">
        <v>53</v>
      </c>
      <c r="B291" s="99">
        <f>RES_hhdet_fecs!B86</f>
        <v>0.27056749119993473</v>
      </c>
      <c r="C291" s="99">
        <f>RES_hhdet_fecs!C86</f>
        <v>0.28185765149751218</v>
      </c>
      <c r="D291" s="99">
        <f>RES_hhdet_fecs!D86</f>
        <v>0.31318822118209977</v>
      </c>
      <c r="E291" s="99">
        <f>RES_hhdet_fecs!E86</f>
        <v>0.67671125232748519</v>
      </c>
      <c r="F291" s="99">
        <f>RES_hhdet_fecs!F86</f>
        <v>0.26579754977506359</v>
      </c>
      <c r="G291" s="99">
        <f>RES_hhdet_fecs!G86</f>
        <v>0.31658682361233376</v>
      </c>
      <c r="H291" s="99">
        <f>RES_hhdet_fecs!H86</f>
        <v>0.55797831921623053</v>
      </c>
      <c r="I291" s="99">
        <f>RES_hhdet_fecs!I86</f>
        <v>0.31671129440997342</v>
      </c>
      <c r="J291" s="99">
        <f>RES_hhdet_fecs!J86</f>
        <v>0.3123362864259438</v>
      </c>
      <c r="K291" s="99">
        <f>RES_hhdet_fecs!K86</f>
        <v>0.34132146610850395</v>
      </c>
      <c r="L291" s="99">
        <f>RES_hhdet_fecs!L86</f>
        <v>0.48155556499063845</v>
      </c>
      <c r="M291" s="99">
        <f>RES_hhdet_fecs!M86</f>
        <v>0.56129774719008008</v>
      </c>
      <c r="N291" s="99">
        <f>RES_hhdet_fecs!N86</f>
        <v>0.55514172681929841</v>
      </c>
      <c r="O291" s="99">
        <f>RES_hhdet_fecs!O86</f>
        <v>0.59992878220142887</v>
      </c>
      <c r="P291" s="99">
        <f>RES_hhdet_fecs!P86</f>
        <v>0.62347706017244542</v>
      </c>
      <c r="Q291" s="99">
        <f>RES_hhdet_fecs!Q86</f>
        <v>0.7220569905069868</v>
      </c>
      <c r="R291" s="99">
        <f>RES_hhdet_fecs!R86</f>
        <v>0.72258128904663144</v>
      </c>
      <c r="S291" s="99">
        <f>RES_hhdet_fecs!S86</f>
        <v>0.65202612439462793</v>
      </c>
      <c r="T291" s="99">
        <f>RES_hhdet_fecs!T86</f>
        <v>0.70485440491363915</v>
      </c>
      <c r="U291" s="99">
        <f>RES_hhdet_fecs!U86</f>
        <v>0.75699900219063843</v>
      </c>
      <c r="V291" s="99">
        <f>RES_hhdet_fecs!V86</f>
        <v>0.72299601750229647</v>
      </c>
      <c r="W291" s="99">
        <f>RES_hhdet_fecs!W86</f>
        <v>0.55604768888123801</v>
      </c>
      <c r="DA291" s="63" t="s">
        <v>2826</v>
      </c>
    </row>
    <row r="292" spans="1:105" ht="12" customHeight="1" x14ac:dyDescent="0.25">
      <c r="A292" s="121" t="s">
        <v>55</v>
      </c>
      <c r="B292" s="123">
        <v>14.31950672613857</v>
      </c>
      <c r="C292" s="123">
        <v>13.45687471571426</v>
      </c>
      <c r="D292" s="123">
        <v>13.24966106779152</v>
      </c>
      <c r="E292" s="123">
        <v>12.586218699256507</v>
      </c>
      <c r="F292" s="123">
        <v>12.848172190250093</v>
      </c>
      <c r="G292" s="123">
        <v>12.393775577109082</v>
      </c>
      <c r="H292" s="123">
        <v>12.053073545763326</v>
      </c>
      <c r="I292" s="123">
        <v>10.854752708521479</v>
      </c>
      <c r="J292" s="123">
        <v>10.647961794629619</v>
      </c>
      <c r="K292" s="123">
        <v>10.26031188746737</v>
      </c>
      <c r="L292" s="123">
        <v>10.418770198453482</v>
      </c>
      <c r="M292" s="123">
        <v>11.309853373138939</v>
      </c>
      <c r="N292" s="123">
        <v>8.8747694539184128</v>
      </c>
      <c r="O292" s="123">
        <v>10.646248836612688</v>
      </c>
      <c r="P292" s="123">
        <v>14.495696485709555</v>
      </c>
      <c r="Q292" s="123">
        <v>10.284468771754216</v>
      </c>
      <c r="R292" s="123">
        <v>8.6592369494972026</v>
      </c>
      <c r="S292" s="123">
        <v>8.7964788278161361</v>
      </c>
      <c r="T292" s="123">
        <v>10.622304298854774</v>
      </c>
      <c r="U292" s="123">
        <v>9.3128550367455123</v>
      </c>
      <c r="V292" s="123">
        <v>9.1560403353218511</v>
      </c>
      <c r="W292" s="123">
        <v>9.1343439520978347</v>
      </c>
      <c r="DA292" s="130" t="s">
        <v>2827</v>
      </c>
    </row>
    <row r="293" spans="1:105" ht="12" customHeight="1" x14ac:dyDescent="0.25">
      <c r="A293" s="97" t="s">
        <v>132</v>
      </c>
      <c r="B293" s="99">
        <v>16.516695478894746</v>
      </c>
      <c r="C293" s="99">
        <v>15.958211532130617</v>
      </c>
      <c r="D293" s="99">
        <v>15.665212241630678</v>
      </c>
      <c r="E293" s="99">
        <v>15.11864869334369</v>
      </c>
      <c r="F293" s="99">
        <v>14.523847061527484</v>
      </c>
      <c r="G293" s="99">
        <v>13.483672829886824</v>
      </c>
      <c r="H293" s="99">
        <v>13.372978947151736</v>
      </c>
      <c r="I293" s="99">
        <v>11.705288836575097</v>
      </c>
      <c r="J293" s="99">
        <v>11.547545638705188</v>
      </c>
      <c r="K293" s="99">
        <v>11.11903508594976</v>
      </c>
      <c r="L293" s="99">
        <v>12.095366097114347</v>
      </c>
      <c r="M293" s="99">
        <v>12.871728735589432</v>
      </c>
      <c r="N293" s="99">
        <v>9.3798489045687816</v>
      </c>
      <c r="O293" s="99">
        <v>7.7262143322793673</v>
      </c>
      <c r="P293" s="99">
        <v>13.690005164051698</v>
      </c>
      <c r="Q293" s="99">
        <v>11.918684961734963</v>
      </c>
      <c r="R293" s="99">
        <v>8.4388095069706637</v>
      </c>
      <c r="S293" s="99">
        <v>8.6212039931663274</v>
      </c>
      <c r="T293" s="99">
        <v>11.221306766232795</v>
      </c>
      <c r="U293" s="99">
        <v>9.0729349296628996</v>
      </c>
      <c r="V293" s="99">
        <v>9.2144744676700547</v>
      </c>
      <c r="W293" s="99">
        <v>9.1760447813284038</v>
      </c>
      <c r="DA293" s="63" t="s">
        <v>2828</v>
      </c>
    </row>
    <row r="294" spans="1:105" ht="12" customHeight="1" x14ac:dyDescent="0.25">
      <c r="A294" s="97" t="s">
        <v>131</v>
      </c>
      <c r="B294" s="99">
        <v>0</v>
      </c>
      <c r="C294" s="99">
        <v>0</v>
      </c>
      <c r="D294" s="99">
        <v>10.520811468296513</v>
      </c>
      <c r="E294" s="99">
        <v>10.424687428315286</v>
      </c>
      <c r="F294" s="99">
        <v>10.333604052147967</v>
      </c>
      <c r="G294" s="99">
        <v>9.6998218304631578</v>
      </c>
      <c r="H294" s="99">
        <v>9.7862486668941564</v>
      </c>
      <c r="I294" s="99">
        <v>8.802746436360998</v>
      </c>
      <c r="J294" s="99">
        <v>8.9791845142103721</v>
      </c>
      <c r="K294" s="99">
        <v>8.7423390294097647</v>
      </c>
      <c r="L294" s="99">
        <v>9.8382952123553906</v>
      </c>
      <c r="M294" s="99">
        <v>10.740187079710731</v>
      </c>
      <c r="N294" s="99">
        <v>7.9460893082696682</v>
      </c>
      <c r="O294" s="99">
        <v>6.8113433373503618</v>
      </c>
      <c r="P294" s="99">
        <v>12.387204274067249</v>
      </c>
      <c r="Q294" s="99">
        <v>10.339364293399042</v>
      </c>
      <c r="R294" s="99">
        <v>7.3922314690145905</v>
      </c>
      <c r="S294" s="99">
        <v>7.5911068378999955</v>
      </c>
      <c r="T294" s="99">
        <v>9.9814076163718433</v>
      </c>
      <c r="U294" s="99">
        <v>8.2013085854866148</v>
      </c>
      <c r="V294" s="99">
        <v>8.3576817402852956</v>
      </c>
      <c r="W294" s="99">
        <v>8.3955333928951941</v>
      </c>
      <c r="DA294" s="63" t="s">
        <v>2829</v>
      </c>
    </row>
    <row r="295" spans="1:105" ht="12" customHeight="1" x14ac:dyDescent="0.25">
      <c r="A295" s="100" t="s">
        <v>204</v>
      </c>
      <c r="B295" s="102">
        <v>0</v>
      </c>
      <c r="C295" s="102">
        <v>0</v>
      </c>
      <c r="D295" s="102">
        <v>6.381200322229061</v>
      </c>
      <c r="E295" s="102">
        <v>6.3098542640315669</v>
      </c>
      <c r="F295" s="102">
        <v>6.3136131168431682</v>
      </c>
      <c r="G295" s="102">
        <v>5.854030898988781</v>
      </c>
      <c r="H295" s="102">
        <v>5.7383287149414057</v>
      </c>
      <c r="I295" s="102">
        <v>5.1996836565898583</v>
      </c>
      <c r="J295" s="102">
        <v>5.2584929340763775</v>
      </c>
      <c r="K295" s="102">
        <v>4.8130137322760707</v>
      </c>
      <c r="L295" s="102">
        <v>5.607347118707442</v>
      </c>
      <c r="M295" s="102">
        <v>6.2044660096332231</v>
      </c>
      <c r="N295" s="102">
        <v>4.3100404032751447</v>
      </c>
      <c r="O295" s="102">
        <v>4.1966316238938708</v>
      </c>
      <c r="P295" s="102">
        <v>8.0641020467595705</v>
      </c>
      <c r="Q295" s="102">
        <v>5.3928187430608912</v>
      </c>
      <c r="R295" s="102">
        <v>3.7998314121402554</v>
      </c>
      <c r="S295" s="102">
        <v>3.7992282890353364</v>
      </c>
      <c r="T295" s="102">
        <v>5.258591630130776</v>
      </c>
      <c r="U295" s="102">
        <v>4.5438767056530311</v>
      </c>
      <c r="V295" s="102">
        <v>4.4743365365114007</v>
      </c>
      <c r="W295" s="102">
        <v>4.5841489996275975</v>
      </c>
      <c r="DA295" s="131" t="s">
        <v>2830</v>
      </c>
    </row>
    <row r="296" spans="1:105" ht="12" customHeight="1" x14ac:dyDescent="0.25">
      <c r="A296" s="103" t="s">
        <v>52</v>
      </c>
      <c r="B296" s="105">
        <v>0</v>
      </c>
      <c r="C296" s="105">
        <v>0</v>
      </c>
      <c r="D296" s="105">
        <v>4.1396111460674527</v>
      </c>
      <c r="E296" s="105">
        <v>4.1148331642837208</v>
      </c>
      <c r="F296" s="105">
        <v>4.0199909353047989</v>
      </c>
      <c r="G296" s="105">
        <v>3.8457909314743763</v>
      </c>
      <c r="H296" s="105">
        <v>4.0479199519527507</v>
      </c>
      <c r="I296" s="105">
        <v>3.6030627797711383</v>
      </c>
      <c r="J296" s="105">
        <v>3.7206915801339924</v>
      </c>
      <c r="K296" s="105">
        <v>3.9293252971336932</v>
      </c>
      <c r="L296" s="105">
        <v>4.2309480936479504</v>
      </c>
      <c r="M296" s="105">
        <v>4.5357210700775088</v>
      </c>
      <c r="N296" s="105">
        <v>3.6360489049945248</v>
      </c>
      <c r="O296" s="105">
        <v>2.614711713456491</v>
      </c>
      <c r="P296" s="105">
        <v>4.3231022273076789</v>
      </c>
      <c r="Q296" s="105">
        <v>4.9465455503381515</v>
      </c>
      <c r="R296" s="105">
        <v>3.5924000568743355</v>
      </c>
      <c r="S296" s="105">
        <v>3.7918785488646596</v>
      </c>
      <c r="T296" s="105">
        <v>4.7228159862410664</v>
      </c>
      <c r="U296" s="105">
        <v>3.6574318798335836</v>
      </c>
      <c r="V296" s="105">
        <v>3.8833452037738931</v>
      </c>
      <c r="W296" s="105">
        <v>3.811384393267597</v>
      </c>
      <c r="DA296" s="132" t="s">
        <v>2831</v>
      </c>
    </row>
    <row r="297" spans="1:105" ht="12" customHeight="1" x14ac:dyDescent="0.25">
      <c r="A297" s="106" t="s">
        <v>124</v>
      </c>
      <c r="B297" s="102">
        <v>15.080642948268176</v>
      </c>
      <c r="C297" s="102">
        <v>14.67406229134375</v>
      </c>
      <c r="D297" s="102">
        <v>10.882402889437099</v>
      </c>
      <c r="E297" s="102">
        <v>4.756483380402365</v>
      </c>
      <c r="F297" s="102">
        <v>11.111581610336966</v>
      </c>
      <c r="G297" s="102">
        <v>16.040106108545615</v>
      </c>
      <c r="H297" s="102">
        <v>16.380503345609014</v>
      </c>
      <c r="I297" s="102">
        <v>7.0023251448205981</v>
      </c>
      <c r="J297" s="102">
        <v>6.0822717726151705</v>
      </c>
      <c r="K297" s="102">
        <v>15.662235791152778</v>
      </c>
      <c r="L297" s="102">
        <v>16.99440168171181</v>
      </c>
      <c r="M297" s="102">
        <v>8.7118094531383967</v>
      </c>
      <c r="N297" s="102">
        <v>0</v>
      </c>
      <c r="O297" s="102">
        <v>0</v>
      </c>
      <c r="P297" s="102">
        <v>0</v>
      </c>
      <c r="Q297" s="102">
        <v>0</v>
      </c>
      <c r="R297" s="102">
        <v>0</v>
      </c>
      <c r="S297" s="102">
        <v>0</v>
      </c>
      <c r="T297" s="102">
        <v>0</v>
      </c>
      <c r="U297" s="102">
        <v>0</v>
      </c>
      <c r="V297" s="102">
        <v>0</v>
      </c>
      <c r="W297" s="102">
        <v>0</v>
      </c>
      <c r="DA297" s="131" t="s">
        <v>2832</v>
      </c>
    </row>
    <row r="298" spans="1:105" ht="12" customHeight="1" x14ac:dyDescent="0.25">
      <c r="A298" s="107" t="s">
        <v>123</v>
      </c>
      <c r="B298" s="105">
        <v>0</v>
      </c>
      <c r="C298" s="105">
        <v>0</v>
      </c>
      <c r="D298" s="105">
        <v>0</v>
      </c>
      <c r="E298" s="105">
        <v>0</v>
      </c>
      <c r="F298" s="105">
        <v>0</v>
      </c>
      <c r="G298" s="105">
        <v>0</v>
      </c>
      <c r="H298" s="105">
        <v>0</v>
      </c>
      <c r="I298" s="105">
        <v>0</v>
      </c>
      <c r="J298" s="105">
        <v>0</v>
      </c>
      <c r="K298" s="105">
        <v>0</v>
      </c>
      <c r="L298" s="105">
        <v>0</v>
      </c>
      <c r="M298" s="105">
        <v>0</v>
      </c>
      <c r="N298" s="105">
        <v>0</v>
      </c>
      <c r="O298" s="105">
        <v>0</v>
      </c>
      <c r="P298" s="105">
        <v>0</v>
      </c>
      <c r="Q298" s="105">
        <v>0</v>
      </c>
      <c r="R298" s="105">
        <v>0</v>
      </c>
      <c r="S298" s="105">
        <v>0</v>
      </c>
      <c r="T298" s="105">
        <v>0</v>
      </c>
      <c r="U298" s="105">
        <v>0</v>
      </c>
      <c r="V298" s="105">
        <v>0</v>
      </c>
      <c r="W298" s="105">
        <v>0</v>
      </c>
      <c r="DA298" s="132" t="s">
        <v>2833</v>
      </c>
    </row>
    <row r="299" spans="1:105" ht="12" customHeight="1" x14ac:dyDescent="0.25">
      <c r="A299" s="108" t="s">
        <v>50</v>
      </c>
      <c r="B299" s="99">
        <v>0</v>
      </c>
      <c r="C299" s="99">
        <v>0</v>
      </c>
      <c r="D299" s="99">
        <v>0</v>
      </c>
      <c r="E299" s="99">
        <v>0</v>
      </c>
      <c r="F299" s="99">
        <v>0</v>
      </c>
      <c r="G299" s="99">
        <v>0</v>
      </c>
      <c r="H299" s="99">
        <v>0</v>
      </c>
      <c r="I299" s="99">
        <v>0</v>
      </c>
      <c r="J299" s="99">
        <v>0</v>
      </c>
      <c r="K299" s="99">
        <v>0</v>
      </c>
      <c r="L299" s="99">
        <v>0</v>
      </c>
      <c r="M299" s="99">
        <v>0</v>
      </c>
      <c r="N299" s="99">
        <v>0</v>
      </c>
      <c r="O299" s="99">
        <v>0</v>
      </c>
      <c r="P299" s="99">
        <v>0</v>
      </c>
      <c r="Q299" s="99">
        <v>0</v>
      </c>
      <c r="R299" s="99">
        <v>0</v>
      </c>
      <c r="S299" s="99">
        <v>0</v>
      </c>
      <c r="T299" s="99">
        <v>0</v>
      </c>
      <c r="U299" s="99">
        <v>0</v>
      </c>
      <c r="V299" s="99">
        <v>0</v>
      </c>
      <c r="W299" s="99">
        <v>0</v>
      </c>
      <c r="DA299" s="63" t="s">
        <v>2834</v>
      </c>
    </row>
    <row r="300" spans="1:105" ht="12" customHeight="1" x14ac:dyDescent="0.25">
      <c r="A300" s="108" t="s">
        <v>52</v>
      </c>
      <c r="B300" s="99">
        <v>0</v>
      </c>
      <c r="C300" s="99">
        <v>0</v>
      </c>
      <c r="D300" s="99">
        <v>0</v>
      </c>
      <c r="E300" s="99">
        <v>0</v>
      </c>
      <c r="F300" s="99">
        <v>0</v>
      </c>
      <c r="G300" s="99">
        <v>0</v>
      </c>
      <c r="H300" s="99">
        <v>0</v>
      </c>
      <c r="I300" s="99">
        <v>0</v>
      </c>
      <c r="J300" s="99">
        <v>0</v>
      </c>
      <c r="K300" s="99">
        <v>0</v>
      </c>
      <c r="L300" s="99">
        <v>0</v>
      </c>
      <c r="M300" s="99">
        <v>0</v>
      </c>
      <c r="N300" s="99">
        <v>0</v>
      </c>
      <c r="O300" s="99">
        <v>0</v>
      </c>
      <c r="P300" s="99">
        <v>0</v>
      </c>
      <c r="Q300" s="99">
        <v>0</v>
      </c>
      <c r="R300" s="99">
        <v>0</v>
      </c>
      <c r="S300" s="99">
        <v>0</v>
      </c>
      <c r="T300" s="99">
        <v>0</v>
      </c>
      <c r="U300" s="99">
        <v>0</v>
      </c>
      <c r="V300" s="99">
        <v>0</v>
      </c>
      <c r="W300" s="99">
        <v>0</v>
      </c>
      <c r="DA300" s="63" t="s">
        <v>2835</v>
      </c>
    </row>
    <row r="301" spans="1:105" ht="12" customHeight="1" x14ac:dyDescent="0.25">
      <c r="A301" s="106" t="s">
        <v>122</v>
      </c>
      <c r="B301" s="102">
        <v>13.154526668241269</v>
      </c>
      <c r="C301" s="102">
        <v>12.099072060766797</v>
      </c>
      <c r="D301" s="102">
        <v>12.260354876430219</v>
      </c>
      <c r="E301" s="102">
        <v>12.055593773750587</v>
      </c>
      <c r="F301" s="102">
        <v>12.151960609243856</v>
      </c>
      <c r="G301" s="102">
        <v>11.568577503140988</v>
      </c>
      <c r="H301" s="102">
        <v>10.954650028677969</v>
      </c>
      <c r="I301" s="102">
        <v>10.971525392415041</v>
      </c>
      <c r="J301" s="102">
        <v>11.041073589248606</v>
      </c>
      <c r="K301" s="102">
        <v>10.029848254103342</v>
      </c>
      <c r="L301" s="102">
        <v>9.4698134750698078</v>
      </c>
      <c r="M301" s="102">
        <v>11.214617014019739</v>
      </c>
      <c r="N301" s="102">
        <v>9.4699460262372295</v>
      </c>
      <c r="O301" s="102">
        <v>12.842560992230235</v>
      </c>
      <c r="P301" s="102">
        <v>15.893483194712685</v>
      </c>
      <c r="Q301" s="102">
        <v>9.7102982100004063</v>
      </c>
      <c r="R301" s="102">
        <v>9.7572035623740376</v>
      </c>
      <c r="S301" s="102">
        <v>9.917256516785546</v>
      </c>
      <c r="T301" s="102">
        <v>10.571539966374614</v>
      </c>
      <c r="U301" s="102">
        <v>10.940522620297569</v>
      </c>
      <c r="V301" s="102">
        <v>9.9584397319809774</v>
      </c>
      <c r="W301" s="102">
        <v>9.2194241955960656</v>
      </c>
      <c r="DA301" s="131" t="s">
        <v>2836</v>
      </c>
    </row>
    <row r="302" spans="1:105" ht="12" customHeight="1" x14ac:dyDescent="0.25">
      <c r="A302" s="107" t="s">
        <v>121</v>
      </c>
      <c r="B302" s="105">
        <v>11.054342304753876</v>
      </c>
      <c r="C302" s="105">
        <v>9.9518280918795146</v>
      </c>
      <c r="D302" s="105">
        <v>10.13199131524388</v>
      </c>
      <c r="E302" s="105">
        <v>10.000573308205441</v>
      </c>
      <c r="F302" s="105">
        <v>10.1654220841537</v>
      </c>
      <c r="G302" s="105">
        <v>9.7345385396666053</v>
      </c>
      <c r="H302" s="105">
        <v>9.2464510457595495</v>
      </c>
      <c r="I302" s="105">
        <v>9.2809449160828397</v>
      </c>
      <c r="J302" s="105">
        <v>9.3191624345369792</v>
      </c>
      <c r="K302" s="105">
        <v>8.3763296090163344</v>
      </c>
      <c r="L302" s="105">
        <v>7.9076030508048758</v>
      </c>
      <c r="M302" s="105">
        <v>9.5253566269175192</v>
      </c>
      <c r="N302" s="105">
        <v>8.0036454175910396</v>
      </c>
      <c r="O302" s="105">
        <v>11.223529084135283</v>
      </c>
      <c r="P302" s="105">
        <v>14.159010908390762</v>
      </c>
      <c r="Q302" s="105">
        <v>8.1905781943743161</v>
      </c>
      <c r="R302" s="105">
        <v>8.1362367079769058</v>
      </c>
      <c r="S302" s="105">
        <v>8.2763634615719237</v>
      </c>
      <c r="T302" s="105">
        <v>8.9835318682592504</v>
      </c>
      <c r="U302" s="105">
        <v>9.240617671376361</v>
      </c>
      <c r="V302" s="105">
        <v>8.5450094449413907</v>
      </c>
      <c r="W302" s="105">
        <v>8.6895278055576757</v>
      </c>
      <c r="DA302" s="132" t="s">
        <v>2837</v>
      </c>
    </row>
    <row r="303" spans="1:105" ht="12" customHeight="1" x14ac:dyDescent="0.25">
      <c r="A303" s="108" t="s">
        <v>53</v>
      </c>
      <c r="B303" s="99">
        <v>6.7674640925184759</v>
      </c>
      <c r="C303" s="99">
        <v>5.8521647274634532</v>
      </c>
      <c r="D303" s="99">
        <v>5.9754340236011645</v>
      </c>
      <c r="E303" s="99">
        <v>5.8842462618480447</v>
      </c>
      <c r="F303" s="99">
        <v>6.0436560479600594</v>
      </c>
      <c r="G303" s="99">
        <v>5.7735360866197913</v>
      </c>
      <c r="H303" s="99">
        <v>5.3690741793413075</v>
      </c>
      <c r="I303" s="99">
        <v>5.4450670566185799</v>
      </c>
      <c r="J303" s="99">
        <v>5.451882908351835</v>
      </c>
      <c r="K303" s="99">
        <v>4.6519522824648396</v>
      </c>
      <c r="L303" s="99">
        <v>4.2800933514721473</v>
      </c>
      <c r="M303" s="99">
        <v>5.4746998072845052</v>
      </c>
      <c r="N303" s="99">
        <v>4.3320191071743039</v>
      </c>
      <c r="O303" s="99">
        <v>6.9608930074010171</v>
      </c>
      <c r="P303" s="99">
        <v>9.3621629690839683</v>
      </c>
      <c r="Q303" s="99">
        <v>4.1222227427221689</v>
      </c>
      <c r="R303" s="99">
        <v>4.0072785945984482</v>
      </c>
      <c r="S303" s="99">
        <v>4.0741480917423694</v>
      </c>
      <c r="T303" s="99">
        <v>4.9499864187866223</v>
      </c>
      <c r="U303" s="99">
        <v>5.0128784151874948</v>
      </c>
      <c r="V303" s="99">
        <v>4.6574817106509814</v>
      </c>
      <c r="W303" s="99">
        <v>4.9174003753808293</v>
      </c>
      <c r="DA303" s="63" t="s">
        <v>2838</v>
      </c>
    </row>
    <row r="304" spans="1:105" ht="12" customHeight="1" x14ac:dyDescent="0.25">
      <c r="A304" s="108" t="s">
        <v>52</v>
      </c>
      <c r="B304" s="99">
        <v>4.2868782122353988</v>
      </c>
      <c r="C304" s="99">
        <v>4.0996633644160623</v>
      </c>
      <c r="D304" s="99">
        <v>4.1565572916427156</v>
      </c>
      <c r="E304" s="99">
        <v>4.1163270463573962</v>
      </c>
      <c r="F304" s="99">
        <v>4.121766036193641</v>
      </c>
      <c r="G304" s="99">
        <v>3.9610024530468153</v>
      </c>
      <c r="H304" s="99">
        <v>3.8773768664182411</v>
      </c>
      <c r="I304" s="99">
        <v>3.8358778594642593</v>
      </c>
      <c r="J304" s="99">
        <v>3.8672795261851429</v>
      </c>
      <c r="K304" s="99">
        <v>3.7243773265514957</v>
      </c>
      <c r="L304" s="99">
        <v>3.6275096993327303</v>
      </c>
      <c r="M304" s="99">
        <v>4.0506568196330157</v>
      </c>
      <c r="N304" s="99">
        <v>3.6716263104167344</v>
      </c>
      <c r="O304" s="99">
        <v>4.2626360767342675</v>
      </c>
      <c r="P304" s="99">
        <v>4.7968479393067938</v>
      </c>
      <c r="Q304" s="99">
        <v>4.0683554516521472</v>
      </c>
      <c r="R304" s="99">
        <v>4.1289581133784568</v>
      </c>
      <c r="S304" s="99">
        <v>4.2022153698295535</v>
      </c>
      <c r="T304" s="99">
        <v>4.0335454494726291</v>
      </c>
      <c r="U304" s="99">
        <v>4.2277392561888663</v>
      </c>
      <c r="V304" s="99">
        <v>3.8875277342904084</v>
      </c>
      <c r="W304" s="99">
        <v>3.7721274301768477</v>
      </c>
      <c r="DA304" s="63" t="s">
        <v>2839</v>
      </c>
    </row>
    <row r="305" spans="1:105" ht="12" customHeight="1" x14ac:dyDescent="0.25">
      <c r="A305" s="121" t="s">
        <v>54</v>
      </c>
      <c r="B305" s="123">
        <v>6.4712769725293748</v>
      </c>
      <c r="C305" s="123">
        <v>6.6305692546433299</v>
      </c>
      <c r="D305" s="123">
        <v>5.5978779753162042</v>
      </c>
      <c r="E305" s="123">
        <v>5.0873135448567846</v>
      </c>
      <c r="F305" s="123">
        <v>5.607604129118398</v>
      </c>
      <c r="G305" s="123">
        <v>5.8848847149373089</v>
      </c>
      <c r="H305" s="123">
        <v>5.8466833228685466</v>
      </c>
      <c r="I305" s="123">
        <v>5.1562589021860665</v>
      </c>
      <c r="J305" s="123">
        <v>5.4672214099163359</v>
      </c>
      <c r="K305" s="123">
        <v>6.0367237330078698</v>
      </c>
      <c r="L305" s="123">
        <v>5.1524165744616264</v>
      </c>
      <c r="M305" s="123">
        <v>6.182429494583138</v>
      </c>
      <c r="N305" s="123">
        <v>6.1283685800233396</v>
      </c>
      <c r="O305" s="123">
        <v>6.2818856388883795</v>
      </c>
      <c r="P305" s="123">
        <v>6.6214442414946575</v>
      </c>
      <c r="Q305" s="123">
        <v>4.5924321865503073</v>
      </c>
      <c r="R305" s="123">
        <v>4.6479010596686026</v>
      </c>
      <c r="S305" s="123">
        <v>4.0319117701511891</v>
      </c>
      <c r="T305" s="123">
        <v>4.6719378146987536</v>
      </c>
      <c r="U305" s="123">
        <v>5.1119528054140622</v>
      </c>
      <c r="V305" s="123">
        <v>3.1048392446616151</v>
      </c>
      <c r="W305" s="123">
        <v>2.5041062097378122</v>
      </c>
      <c r="DA305" s="130" t="s">
        <v>2840</v>
      </c>
    </row>
    <row r="306" spans="1:105" ht="12" customHeight="1" x14ac:dyDescent="0.25">
      <c r="A306" s="97" t="s">
        <v>207</v>
      </c>
      <c r="B306" s="99">
        <v>0</v>
      </c>
      <c r="C306" s="99">
        <v>0</v>
      </c>
      <c r="D306" s="99">
        <v>0</v>
      </c>
      <c r="E306" s="99">
        <v>0</v>
      </c>
      <c r="F306" s="99">
        <v>0</v>
      </c>
      <c r="G306" s="99">
        <v>0</v>
      </c>
      <c r="H306" s="99">
        <v>0</v>
      </c>
      <c r="I306" s="99">
        <v>0</v>
      </c>
      <c r="J306" s="99">
        <v>0</v>
      </c>
      <c r="K306" s="99">
        <v>0</v>
      </c>
      <c r="L306" s="99">
        <v>0</v>
      </c>
      <c r="M306" s="99">
        <v>0</v>
      </c>
      <c r="N306" s="99">
        <v>0</v>
      </c>
      <c r="O306" s="99">
        <v>0</v>
      </c>
      <c r="P306" s="99">
        <v>0</v>
      </c>
      <c r="Q306" s="99">
        <v>0</v>
      </c>
      <c r="R306" s="99">
        <v>0</v>
      </c>
      <c r="S306" s="99">
        <v>0</v>
      </c>
      <c r="T306" s="99">
        <v>0</v>
      </c>
      <c r="U306" s="99">
        <v>0</v>
      </c>
      <c r="V306" s="99">
        <v>0</v>
      </c>
      <c r="W306" s="99">
        <v>0</v>
      </c>
      <c r="DA306" s="63" t="s">
        <v>2841</v>
      </c>
    </row>
    <row r="307" spans="1:105" ht="12" customHeight="1" x14ac:dyDescent="0.25">
      <c r="A307" s="97" t="s">
        <v>50</v>
      </c>
      <c r="B307" s="99">
        <v>7.0306975618746499</v>
      </c>
      <c r="C307" s="99">
        <v>8.972542195580397</v>
      </c>
      <c r="D307" s="99">
        <v>5.1776219345210412</v>
      </c>
      <c r="E307" s="99">
        <v>3.2931386173505337</v>
      </c>
      <c r="F307" s="99">
        <v>6.2675541789408813</v>
      </c>
      <c r="G307" s="99">
        <v>8.3347327337866215</v>
      </c>
      <c r="H307" s="99">
        <v>8.8483755036450802</v>
      </c>
      <c r="I307" s="99">
        <v>3.8235752424270619</v>
      </c>
      <c r="J307" s="99">
        <v>4.2281990582730389</v>
      </c>
      <c r="K307" s="99">
        <v>9.6795536936732258</v>
      </c>
      <c r="L307" s="99">
        <v>8.4368689167226947</v>
      </c>
      <c r="M307" s="99">
        <v>5.6053751846767135</v>
      </c>
      <c r="N307" s="99">
        <v>4.4564868432826019</v>
      </c>
      <c r="O307" s="99">
        <v>6.3942431874224459</v>
      </c>
      <c r="P307" s="99">
        <v>7.7239129148290937</v>
      </c>
      <c r="Q307" s="99">
        <v>6.2778668909788955</v>
      </c>
      <c r="R307" s="99">
        <v>6.2211367359341203</v>
      </c>
      <c r="S307" s="99">
        <v>4.7717085869798437</v>
      </c>
      <c r="T307" s="99">
        <v>5.2698683776689901</v>
      </c>
      <c r="U307" s="99">
        <v>6.5074309340166643</v>
      </c>
      <c r="V307" s="99">
        <v>5.1138922704563052</v>
      </c>
      <c r="W307" s="99">
        <v>2.6362683926266279</v>
      </c>
      <c r="DA307" s="63" t="s">
        <v>2842</v>
      </c>
    </row>
    <row r="308" spans="1:105" ht="12" customHeight="1" x14ac:dyDescent="0.25">
      <c r="A308" s="109" t="s">
        <v>120</v>
      </c>
      <c r="B308" s="110">
        <v>6.1008108260691163</v>
      </c>
      <c r="C308" s="110">
        <v>5.3957425957175857</v>
      </c>
      <c r="D308" s="110">
        <v>5.7176734748575626</v>
      </c>
      <c r="E308" s="110">
        <v>5.4389198967756709</v>
      </c>
      <c r="F308" s="110">
        <v>5.4740489188024561</v>
      </c>
      <c r="G308" s="110">
        <v>5.3005484396575344</v>
      </c>
      <c r="H308" s="110">
        <v>5.1856199571455388</v>
      </c>
      <c r="I308" s="110">
        <v>5.3709380691346933</v>
      </c>
      <c r="J308" s="110">
        <v>5.6447883074448342</v>
      </c>
      <c r="K308" s="110">
        <v>5.3964043739409631</v>
      </c>
      <c r="L308" s="110">
        <v>4.6537470781623602</v>
      </c>
      <c r="M308" s="110">
        <v>6.2387419336597789</v>
      </c>
      <c r="N308" s="110">
        <v>6.2182297718029407</v>
      </c>
      <c r="O308" s="110">
        <v>6.276565203144969</v>
      </c>
      <c r="P308" s="110">
        <v>6.5601056451988473</v>
      </c>
      <c r="Q308" s="110">
        <v>4.5011674381389142</v>
      </c>
      <c r="R308" s="110">
        <v>4.5588433681661646</v>
      </c>
      <c r="S308" s="110">
        <v>3.9883041290947445</v>
      </c>
      <c r="T308" s="110">
        <v>4.6324749633183648</v>
      </c>
      <c r="U308" s="110">
        <v>5.0119617539811996</v>
      </c>
      <c r="V308" s="110">
        <v>2.9499148426930963</v>
      </c>
      <c r="W308" s="110">
        <v>2.4963482618952821</v>
      </c>
      <c r="DA308" s="60" t="s">
        <v>2843</v>
      </c>
    </row>
    <row r="310" spans="1:105" ht="12" customHeight="1" x14ac:dyDescent="0.25">
      <c r="A310" s="116" t="str">
        <f>RES_hh_SLD!$A$278</f>
        <v>Thermal energy service per surface area (kWh useful / sqm)</v>
      </c>
      <c r="B310" s="118">
        <f t="shared" ref="B310:Q310" si="136">B311+B314+B316+B329</f>
        <v>114.05949652456233</v>
      </c>
      <c r="C310" s="118">
        <f t="shared" si="136"/>
        <v>123.68611974363101</v>
      </c>
      <c r="D310" s="118">
        <f t="shared" si="136"/>
        <v>116.93082082940876</v>
      </c>
      <c r="E310" s="118">
        <f t="shared" si="136"/>
        <v>121.518367182319</v>
      </c>
      <c r="F310" s="118">
        <f t="shared" si="136"/>
        <v>130.0537422848324</v>
      </c>
      <c r="G310" s="118">
        <f t="shared" si="136"/>
        <v>126.63537638918021</v>
      </c>
      <c r="H310" s="118">
        <f t="shared" si="136"/>
        <v>127.15652810118783</v>
      </c>
      <c r="I310" s="118">
        <f t="shared" si="136"/>
        <v>113.47936786183497</v>
      </c>
      <c r="J310" s="118">
        <f t="shared" si="136"/>
        <v>119.76102270430978</v>
      </c>
      <c r="K310" s="118">
        <f t="shared" si="136"/>
        <v>128.59687499055661</v>
      </c>
      <c r="L310" s="118">
        <f t="shared" si="136"/>
        <v>129.28378792138358</v>
      </c>
      <c r="M310" s="118">
        <f t="shared" si="136"/>
        <v>103.83912350248059</v>
      </c>
      <c r="N310" s="118">
        <f t="shared" si="136"/>
        <v>115.44861908219032</v>
      </c>
      <c r="O310" s="118">
        <f t="shared" si="136"/>
        <v>117.76387754586074</v>
      </c>
      <c r="P310" s="118">
        <f t="shared" si="136"/>
        <v>116.67509759016093</v>
      </c>
      <c r="Q310" s="118">
        <f t="shared" si="136"/>
        <v>114.33598075678189</v>
      </c>
      <c r="R310" s="118">
        <f t="shared" ref="R310:V310" si="137">R311+R314+R316+R329</f>
        <v>122.23520040860271</v>
      </c>
      <c r="S310" s="118">
        <f t="shared" si="137"/>
        <v>113.47360406364726</v>
      </c>
      <c r="T310" s="118">
        <f t="shared" si="137"/>
        <v>122.77683750326878</v>
      </c>
      <c r="U310" s="118">
        <f t="shared" si="137"/>
        <v>92.947900055468693</v>
      </c>
      <c r="V310" s="118">
        <f t="shared" si="137"/>
        <v>100.86622879013824</v>
      </c>
      <c r="W310" s="118">
        <f t="shared" ref="W310" si="138">W311+W314+W316+W329</f>
        <v>102.8562591060025</v>
      </c>
      <c r="DA310" s="129" t="s">
        <v>2989</v>
      </c>
    </row>
    <row r="311" spans="1:105" ht="12" customHeight="1" x14ac:dyDescent="0.25">
      <c r="A311" s="121" t="s">
        <v>57</v>
      </c>
      <c r="B311" s="123">
        <f t="shared" ref="B311:Q311" si="139">SUM(B312:B313)</f>
        <v>100.3598799156714</v>
      </c>
      <c r="C311" s="123">
        <f t="shared" si="139"/>
        <v>110.31608792777409</v>
      </c>
      <c r="D311" s="123">
        <f t="shared" si="139"/>
        <v>103.95972292106505</v>
      </c>
      <c r="E311" s="123">
        <f t="shared" si="139"/>
        <v>108.34100769202341</v>
      </c>
      <c r="F311" s="123">
        <f t="shared" si="139"/>
        <v>117.11166141284185</v>
      </c>
      <c r="G311" s="123">
        <f t="shared" si="139"/>
        <v>113.56895259978911</v>
      </c>
      <c r="H311" s="123">
        <f t="shared" si="139"/>
        <v>113.51199477220582</v>
      </c>
      <c r="I311" s="123">
        <f t="shared" si="139"/>
        <v>101.35301124224766</v>
      </c>
      <c r="J311" s="123">
        <f t="shared" si="139"/>
        <v>107.29837155873503</v>
      </c>
      <c r="K311" s="123">
        <f t="shared" si="139"/>
        <v>115.81180591199498</v>
      </c>
      <c r="L311" s="123">
        <f t="shared" si="139"/>
        <v>116.43410580291989</v>
      </c>
      <c r="M311" s="123">
        <f t="shared" si="139"/>
        <v>88.919272665606499</v>
      </c>
      <c r="N311" s="123">
        <f t="shared" si="139"/>
        <v>102.08748760901744</v>
      </c>
      <c r="O311" s="123">
        <f t="shared" si="139"/>
        <v>102.67244427543531</v>
      </c>
      <c r="P311" s="123">
        <f t="shared" si="139"/>
        <v>98.232056846849758</v>
      </c>
      <c r="Q311" s="123">
        <f t="shared" si="139"/>
        <v>100.12619309538238</v>
      </c>
      <c r="R311" s="123">
        <f t="shared" ref="R311:V311" si="140">SUM(R312:R313)</f>
        <v>109.08033957428833</v>
      </c>
      <c r="S311" s="123">
        <f t="shared" si="140"/>
        <v>100.8329677669622</v>
      </c>
      <c r="T311" s="123">
        <f t="shared" si="140"/>
        <v>107.82397463816751</v>
      </c>
      <c r="U311" s="123">
        <f t="shared" si="140"/>
        <v>78.336296680448385</v>
      </c>
      <c r="V311" s="123">
        <f t="shared" si="140"/>
        <v>87.919237615479005</v>
      </c>
      <c r="W311" s="123">
        <f t="shared" ref="W311" si="141">SUM(W312:W313)</f>
        <v>90.886855904386309</v>
      </c>
      <c r="DA311" s="130" t="s">
        <v>2990</v>
      </c>
    </row>
    <row r="312" spans="1:105" ht="12" customHeight="1" x14ac:dyDescent="0.25">
      <c r="A312" s="97" t="s">
        <v>204</v>
      </c>
      <c r="B312" s="99">
        <v>99.366217738288512</v>
      </c>
      <c r="C312" s="99">
        <v>109.24601125073619</v>
      </c>
      <c r="D312" s="99">
        <v>102.97080213287762</v>
      </c>
      <c r="E312" s="99">
        <v>107.35492733203975</v>
      </c>
      <c r="F312" s="99">
        <v>116.0320973385049</v>
      </c>
      <c r="G312" s="99">
        <v>112.54314995386198</v>
      </c>
      <c r="H312" s="99">
        <v>112.52189088814013</v>
      </c>
      <c r="I312" s="99">
        <v>100.46182014597548</v>
      </c>
      <c r="J312" s="99">
        <v>106.36365012154499</v>
      </c>
      <c r="K312" s="99">
        <v>114.82143719193211</v>
      </c>
      <c r="L312" s="99">
        <v>115.45809734826584</v>
      </c>
      <c r="M312" s="99">
        <v>88.179199716882223</v>
      </c>
      <c r="N312" s="99">
        <v>101.26102701994746</v>
      </c>
      <c r="O312" s="99">
        <v>101.84250548638056</v>
      </c>
      <c r="P312" s="99">
        <v>97.436627339401767</v>
      </c>
      <c r="Q312" s="99">
        <v>99.33299469187692</v>
      </c>
      <c r="R312" s="99">
        <v>108.22132931017771</v>
      </c>
      <c r="S312" s="99">
        <v>100.05151331688134</v>
      </c>
      <c r="T312" s="99">
        <v>106.98274835130913</v>
      </c>
      <c r="U312" s="99">
        <v>77.718553393827932</v>
      </c>
      <c r="V312" s="99">
        <v>87.239826015718435</v>
      </c>
      <c r="W312" s="99">
        <v>90.18776150002563</v>
      </c>
      <c r="DA312" s="63" t="s">
        <v>2991</v>
      </c>
    </row>
    <row r="313" spans="1:105" ht="12" customHeight="1" x14ac:dyDescent="0.25">
      <c r="A313" s="97" t="s">
        <v>53</v>
      </c>
      <c r="B313" s="99">
        <v>0.99366217738288509</v>
      </c>
      <c r="C313" s="99">
        <v>1.0700766770378982</v>
      </c>
      <c r="D313" s="99">
        <v>0.98892078818743134</v>
      </c>
      <c r="E313" s="99">
        <v>0.98608035998366605</v>
      </c>
      <c r="F313" s="99">
        <v>1.079564074336953</v>
      </c>
      <c r="G313" s="99">
        <v>1.0258026459271279</v>
      </c>
      <c r="H313" s="99">
        <v>0.9901038840656905</v>
      </c>
      <c r="I313" s="99">
        <v>0.89119109627217807</v>
      </c>
      <c r="J313" s="99">
        <v>0.93472143719003464</v>
      </c>
      <c r="K313" s="99">
        <v>0.9903687200628819</v>
      </c>
      <c r="L313" s="99">
        <v>0.97600845465405461</v>
      </c>
      <c r="M313" s="99">
        <v>0.74007294872427021</v>
      </c>
      <c r="N313" s="99">
        <v>0.82646058906998332</v>
      </c>
      <c r="O313" s="99">
        <v>0.82993878905475316</v>
      </c>
      <c r="P313" s="99">
        <v>0.79542950744799079</v>
      </c>
      <c r="Q313" s="99">
        <v>0.79319840350546067</v>
      </c>
      <c r="R313" s="99">
        <v>0.85901026411061754</v>
      </c>
      <c r="S313" s="99">
        <v>0.78145445008085512</v>
      </c>
      <c r="T313" s="99">
        <v>0.8412262868583803</v>
      </c>
      <c r="U313" s="99">
        <v>0.61774328662045697</v>
      </c>
      <c r="V313" s="99">
        <v>0.67941159976057341</v>
      </c>
      <c r="W313" s="99">
        <v>0.69909440436068382</v>
      </c>
      <c r="DA313" s="63" t="s">
        <v>2992</v>
      </c>
    </row>
    <row r="314" spans="1:105" ht="12" customHeight="1" x14ac:dyDescent="0.25">
      <c r="A314" s="121" t="s">
        <v>92</v>
      </c>
      <c r="B314" s="123">
        <f t="shared" ref="B314:W314" si="142">B315</f>
        <v>0.4994224857975792</v>
      </c>
      <c r="C314" s="123">
        <f t="shared" si="142"/>
        <v>0.54497125043114847</v>
      </c>
      <c r="D314" s="123">
        <f t="shared" si="142"/>
        <v>0.63304115132525329</v>
      </c>
      <c r="E314" s="123">
        <f t="shared" si="142"/>
        <v>1.4544373493700047</v>
      </c>
      <c r="F314" s="123">
        <f t="shared" si="142"/>
        <v>0.60052054213447759</v>
      </c>
      <c r="G314" s="123">
        <f t="shared" si="142"/>
        <v>0.76185790663703046</v>
      </c>
      <c r="H314" s="123">
        <f t="shared" si="142"/>
        <v>1.4613905739230202</v>
      </c>
      <c r="I314" s="123">
        <f t="shared" si="142"/>
        <v>0.86349346470685151</v>
      </c>
      <c r="J314" s="123">
        <f t="shared" si="142"/>
        <v>0.87118826391535809</v>
      </c>
      <c r="K314" s="123">
        <f t="shared" si="142"/>
        <v>0.98833613198597359</v>
      </c>
      <c r="L314" s="123">
        <f t="shared" si="142"/>
        <v>1.452931410798278</v>
      </c>
      <c r="M314" s="123">
        <f t="shared" si="142"/>
        <v>1.7599597625340984</v>
      </c>
      <c r="N314" s="123">
        <f t="shared" si="142"/>
        <v>1.7911457852571349</v>
      </c>
      <c r="O314" s="123">
        <f t="shared" si="142"/>
        <v>2.0031145467194889</v>
      </c>
      <c r="P314" s="123">
        <f t="shared" si="142"/>
        <v>2.1540355307999737</v>
      </c>
      <c r="Q314" s="123">
        <f t="shared" si="142"/>
        <v>2.5754689476849624</v>
      </c>
      <c r="R314" s="123">
        <f t="shared" si="142"/>
        <v>2.6435015348406736</v>
      </c>
      <c r="S314" s="123">
        <f t="shared" si="142"/>
        <v>2.4408545520674219</v>
      </c>
      <c r="T314" s="123">
        <f t="shared" si="142"/>
        <v>2.7030005009527365</v>
      </c>
      <c r="U314" s="123">
        <f t="shared" si="142"/>
        <v>2.9646720110052125</v>
      </c>
      <c r="V314" s="123">
        <f t="shared" si="142"/>
        <v>2.8856832189575128</v>
      </c>
      <c r="W314" s="123">
        <f t="shared" si="142"/>
        <v>2.2577738206588824</v>
      </c>
      <c r="DA314" s="130" t="s">
        <v>2993</v>
      </c>
    </row>
    <row r="315" spans="1:105" ht="12" customHeight="1" x14ac:dyDescent="0.25">
      <c r="A315" s="97" t="s">
        <v>53</v>
      </c>
      <c r="B315" s="99">
        <f>RES_hhdet_tess!B86</f>
        <v>0.4994224857975792</v>
      </c>
      <c r="C315" s="99">
        <f>RES_hhdet_tess!C86</f>
        <v>0.54497125043114847</v>
      </c>
      <c r="D315" s="99">
        <f>RES_hhdet_tess!D86</f>
        <v>0.63304115132525329</v>
      </c>
      <c r="E315" s="99">
        <f>RES_hhdet_tess!E86</f>
        <v>1.4544373493700047</v>
      </c>
      <c r="F315" s="99">
        <f>RES_hhdet_tess!F86</f>
        <v>0.60052054213447759</v>
      </c>
      <c r="G315" s="99">
        <f>RES_hhdet_tess!G86</f>
        <v>0.76185790663703046</v>
      </c>
      <c r="H315" s="99">
        <f>RES_hhdet_tess!H86</f>
        <v>1.4613905739230202</v>
      </c>
      <c r="I315" s="99">
        <f>RES_hhdet_tess!I86</f>
        <v>0.86349346470685151</v>
      </c>
      <c r="J315" s="99">
        <f>RES_hhdet_tess!J86</f>
        <v>0.87118826391535809</v>
      </c>
      <c r="K315" s="99">
        <f>RES_hhdet_tess!K86</f>
        <v>0.98833613198597359</v>
      </c>
      <c r="L315" s="99">
        <f>RES_hhdet_tess!L86</f>
        <v>1.452931410798278</v>
      </c>
      <c r="M315" s="99">
        <f>RES_hhdet_tess!M86</f>
        <v>1.7599597625340984</v>
      </c>
      <c r="N315" s="99">
        <f>RES_hhdet_tess!N86</f>
        <v>1.7911457852571349</v>
      </c>
      <c r="O315" s="99">
        <f>RES_hhdet_tess!O86</f>
        <v>2.0031145467194889</v>
      </c>
      <c r="P315" s="99">
        <f>RES_hhdet_tess!P86</f>
        <v>2.1540355307999737</v>
      </c>
      <c r="Q315" s="99">
        <f>RES_hhdet_tess!Q86</f>
        <v>2.5754689476849624</v>
      </c>
      <c r="R315" s="99">
        <f>RES_hhdet_tess!R86</f>
        <v>2.6435015348406736</v>
      </c>
      <c r="S315" s="99">
        <f>RES_hhdet_tess!S86</f>
        <v>2.4408545520674219</v>
      </c>
      <c r="T315" s="99">
        <f>RES_hhdet_tess!T86</f>
        <v>2.7030005009527365</v>
      </c>
      <c r="U315" s="99">
        <f>RES_hhdet_tess!U86</f>
        <v>2.9646720110052125</v>
      </c>
      <c r="V315" s="99">
        <f>RES_hhdet_tess!V86</f>
        <v>2.8856832189575128</v>
      </c>
      <c r="W315" s="99">
        <f>RES_hhdet_tess!W86</f>
        <v>2.2577738206588824</v>
      </c>
      <c r="DA315" s="63" t="s">
        <v>2994</v>
      </c>
    </row>
    <row r="316" spans="1:105" ht="12" customHeight="1" x14ac:dyDescent="0.25">
      <c r="A316" s="121" t="s">
        <v>55</v>
      </c>
      <c r="B316" s="123">
        <v>8.6915381450923004</v>
      </c>
      <c r="C316" s="123">
        <v>8.2261579374694946</v>
      </c>
      <c r="D316" s="123">
        <v>8.2227170543700989</v>
      </c>
      <c r="E316" s="123">
        <v>7.8948188341687002</v>
      </c>
      <c r="F316" s="123">
        <v>8.181869633347036</v>
      </c>
      <c r="G316" s="123">
        <v>8.0016601979491497</v>
      </c>
      <c r="H316" s="123">
        <v>7.8920212514534418</v>
      </c>
      <c r="I316" s="123">
        <v>7.3327654662906685</v>
      </c>
      <c r="J316" s="123">
        <v>7.4117557231971603</v>
      </c>
      <c r="K316" s="123">
        <v>7.3094269814040835</v>
      </c>
      <c r="L316" s="123">
        <v>7.5391042755865367</v>
      </c>
      <c r="M316" s="123">
        <v>8.3852479720226629</v>
      </c>
      <c r="N316" s="123">
        <v>6.7771702885740579</v>
      </c>
      <c r="O316" s="123">
        <v>8.1672612900084811</v>
      </c>
      <c r="P316" s="123">
        <v>11.098532834396861</v>
      </c>
      <c r="Q316" s="123">
        <v>8.0265823677934165</v>
      </c>
      <c r="R316" s="123">
        <v>6.8392798201127993</v>
      </c>
      <c r="S316" s="123">
        <v>6.9923992262811909</v>
      </c>
      <c r="T316" s="123">
        <v>8.5045289142889935</v>
      </c>
      <c r="U316" s="123">
        <v>7.5334458130586199</v>
      </c>
      <c r="V316" s="123">
        <v>7.5556435676888531</v>
      </c>
      <c r="W316" s="123">
        <v>7.6204582770480318</v>
      </c>
      <c r="DA316" s="130" t="s">
        <v>2995</v>
      </c>
    </row>
    <row r="317" spans="1:105" ht="12" customHeight="1" x14ac:dyDescent="0.25">
      <c r="A317" s="97" t="s">
        <v>132</v>
      </c>
      <c r="B317" s="99">
        <v>8.3126717871952991</v>
      </c>
      <c r="C317" s="99">
        <v>8.2234596255116621</v>
      </c>
      <c r="D317" s="99">
        <v>8.2848935559029897</v>
      </c>
      <c r="E317" s="99">
        <v>8.2135664672488105</v>
      </c>
      <c r="F317" s="99">
        <v>8.1208590943147758</v>
      </c>
      <c r="G317" s="99">
        <v>7.7619587633444889</v>
      </c>
      <c r="H317" s="99">
        <v>7.949126073484587</v>
      </c>
      <c r="I317" s="99">
        <v>7.1821382755075049</v>
      </c>
      <c r="J317" s="99">
        <v>7.4195923946626188</v>
      </c>
      <c r="K317" s="99">
        <v>7.4396104453730256</v>
      </c>
      <c r="L317" s="99">
        <v>8.3478936746944683</v>
      </c>
      <c r="M317" s="99">
        <v>9.114862438073418</v>
      </c>
      <c r="N317" s="99">
        <v>6.8332298223688328</v>
      </c>
      <c r="O317" s="99">
        <v>5.7712745339467233</v>
      </c>
      <c r="P317" s="99">
        <v>10.450561227641037</v>
      </c>
      <c r="Q317" s="99">
        <v>9.222129324643852</v>
      </c>
      <c r="R317" s="99">
        <v>6.5993097098991624</v>
      </c>
      <c r="S317" s="99">
        <v>6.8259938782420635</v>
      </c>
      <c r="T317" s="99">
        <v>9.0004196805098164</v>
      </c>
      <c r="U317" s="99">
        <v>7.3517013195467547</v>
      </c>
      <c r="V317" s="99">
        <v>7.5763171132848388</v>
      </c>
      <c r="W317" s="99">
        <v>7.6272742563166078</v>
      </c>
      <c r="DA317" s="63" t="s">
        <v>2996</v>
      </c>
    </row>
    <row r="318" spans="1:105" ht="12" customHeight="1" x14ac:dyDescent="0.25">
      <c r="A318" s="97" t="s">
        <v>131</v>
      </c>
      <c r="B318" s="99">
        <v>0</v>
      </c>
      <c r="C318" s="99">
        <v>0</v>
      </c>
      <c r="D318" s="99">
        <v>8.2851996740570737</v>
      </c>
      <c r="E318" s="99">
        <v>8.2140712588994678</v>
      </c>
      <c r="F318" s="99">
        <v>8.1216709932358029</v>
      </c>
      <c r="G318" s="99">
        <v>7.7633687770201734</v>
      </c>
      <c r="H318" s="99">
        <v>7.9516823258774085</v>
      </c>
      <c r="I318" s="99">
        <v>7.1866055165685347</v>
      </c>
      <c r="J318" s="99">
        <v>7.4146870662216822</v>
      </c>
      <c r="K318" s="99">
        <v>7.4291739975472586</v>
      </c>
      <c r="L318" s="99">
        <v>8.336413722291848</v>
      </c>
      <c r="M318" s="99">
        <v>9.1010475799983777</v>
      </c>
      <c r="N318" s="99">
        <v>6.824268414618933</v>
      </c>
      <c r="O318" s="99">
        <v>5.7629534365270594</v>
      </c>
      <c r="P318" s="99">
        <v>10.43491996508838</v>
      </c>
      <c r="Q318" s="99">
        <v>9.197541994748212</v>
      </c>
      <c r="R318" s="99">
        <v>6.5876926101704294</v>
      </c>
      <c r="S318" s="99">
        <v>6.8190565694837426</v>
      </c>
      <c r="T318" s="99">
        <v>8.9907371802851355</v>
      </c>
      <c r="U318" s="99">
        <v>7.3454573715575826</v>
      </c>
      <c r="V318" s="99">
        <v>7.5725014532221619</v>
      </c>
      <c r="W318" s="99">
        <v>7.6237582401858672</v>
      </c>
      <c r="DA318" s="63" t="s">
        <v>2997</v>
      </c>
    </row>
    <row r="319" spans="1:105" ht="12" customHeight="1" x14ac:dyDescent="0.25">
      <c r="A319" s="100" t="s">
        <v>204</v>
      </c>
      <c r="B319" s="102">
        <v>0</v>
      </c>
      <c r="C319" s="102">
        <v>0</v>
      </c>
      <c r="D319" s="102">
        <v>4.1455885279896201</v>
      </c>
      <c r="E319" s="102">
        <v>4.0992380946157478</v>
      </c>
      <c r="F319" s="102">
        <v>4.1016800579310022</v>
      </c>
      <c r="G319" s="102">
        <v>3.9175778455457966</v>
      </c>
      <c r="H319" s="102">
        <v>3.9037623739246574</v>
      </c>
      <c r="I319" s="102">
        <v>3.5835427367973969</v>
      </c>
      <c r="J319" s="102">
        <v>3.6939954860876898</v>
      </c>
      <c r="K319" s="102">
        <v>3.499848700413565</v>
      </c>
      <c r="L319" s="102">
        <v>4.1054656286438975</v>
      </c>
      <c r="M319" s="102">
        <v>4.565326509920868</v>
      </c>
      <c r="N319" s="102">
        <v>3.1882195096244086</v>
      </c>
      <c r="O319" s="102">
        <v>3.1482417230705684</v>
      </c>
      <c r="P319" s="102">
        <v>6.1118177377807026</v>
      </c>
      <c r="Q319" s="102">
        <v>4.2509964444100614</v>
      </c>
      <c r="R319" s="102">
        <v>2.9952925532960939</v>
      </c>
      <c r="S319" s="102">
        <v>3.0271780206190817</v>
      </c>
      <c r="T319" s="102">
        <v>4.2679211940440682</v>
      </c>
      <c r="U319" s="102">
        <v>3.6880254917239994</v>
      </c>
      <c r="V319" s="102">
        <v>3.6891562494482688</v>
      </c>
      <c r="W319" s="102">
        <v>3.8123738469182693</v>
      </c>
      <c r="DA319" s="131" t="s">
        <v>2998</v>
      </c>
    </row>
    <row r="320" spans="1:105" ht="12" customHeight="1" x14ac:dyDescent="0.25">
      <c r="A320" s="103" t="s">
        <v>52</v>
      </c>
      <c r="B320" s="105">
        <v>0</v>
      </c>
      <c r="C320" s="105">
        <v>0</v>
      </c>
      <c r="D320" s="105">
        <v>4.1396111460674527</v>
      </c>
      <c r="E320" s="105">
        <v>4.1148331642837208</v>
      </c>
      <c r="F320" s="105">
        <v>4.0199909353047989</v>
      </c>
      <c r="G320" s="105">
        <v>3.8457909314743763</v>
      </c>
      <c r="H320" s="105">
        <v>4.0479199519527507</v>
      </c>
      <c r="I320" s="105">
        <v>3.6030627797711383</v>
      </c>
      <c r="J320" s="105">
        <v>3.7206915801339924</v>
      </c>
      <c r="K320" s="105">
        <v>3.9293252971336932</v>
      </c>
      <c r="L320" s="105">
        <v>4.2309480936479504</v>
      </c>
      <c r="M320" s="105">
        <v>4.5357210700775088</v>
      </c>
      <c r="N320" s="105">
        <v>3.6360489049945248</v>
      </c>
      <c r="O320" s="105">
        <v>2.614711713456491</v>
      </c>
      <c r="P320" s="105">
        <v>4.3231022273076789</v>
      </c>
      <c r="Q320" s="105">
        <v>4.9465455503381515</v>
      </c>
      <c r="R320" s="105">
        <v>3.5924000568743355</v>
      </c>
      <c r="S320" s="105">
        <v>3.7918785488646596</v>
      </c>
      <c r="T320" s="105">
        <v>4.7228159862410664</v>
      </c>
      <c r="U320" s="105">
        <v>3.6574318798335836</v>
      </c>
      <c r="V320" s="105">
        <v>3.8833452037738931</v>
      </c>
      <c r="W320" s="105">
        <v>3.811384393267597</v>
      </c>
      <c r="DA320" s="132" t="s">
        <v>2999</v>
      </c>
    </row>
    <row r="321" spans="1:105" ht="12" customHeight="1" x14ac:dyDescent="0.25">
      <c r="A321" s="106" t="s">
        <v>124</v>
      </c>
      <c r="B321" s="102">
        <v>9.0347084014413106</v>
      </c>
      <c r="C321" s="102">
        <v>8.8047880489264365</v>
      </c>
      <c r="D321" s="102">
        <v>6.5925044553521044</v>
      </c>
      <c r="E321" s="102">
        <v>2.8998541701178029</v>
      </c>
      <c r="F321" s="102">
        <v>6.8018472549385072</v>
      </c>
      <c r="G321" s="102">
        <v>9.8859704880060235</v>
      </c>
      <c r="H321" s="102">
        <v>10.252772742235789</v>
      </c>
      <c r="I321" s="102">
        <v>4.4085747096694012</v>
      </c>
      <c r="J321" s="102">
        <v>3.8456969608478895</v>
      </c>
      <c r="K321" s="102">
        <v>9.9216643929112909</v>
      </c>
      <c r="L321" s="102">
        <v>10.825278406695418</v>
      </c>
      <c r="M321" s="102">
        <v>5.632484382014761</v>
      </c>
      <c r="N321" s="102">
        <v>0</v>
      </c>
      <c r="O321" s="102">
        <v>0</v>
      </c>
      <c r="P321" s="102">
        <v>0</v>
      </c>
      <c r="Q321" s="102">
        <v>0</v>
      </c>
      <c r="R321" s="102">
        <v>0</v>
      </c>
      <c r="S321" s="102">
        <v>0</v>
      </c>
      <c r="T321" s="102">
        <v>0</v>
      </c>
      <c r="U321" s="102">
        <v>0</v>
      </c>
      <c r="V321" s="102">
        <v>0</v>
      </c>
      <c r="W321" s="102">
        <v>0</v>
      </c>
      <c r="DA321" s="131" t="s">
        <v>3000</v>
      </c>
    </row>
    <row r="322" spans="1:105" ht="12" customHeight="1" x14ac:dyDescent="0.25">
      <c r="A322" s="107" t="s">
        <v>123</v>
      </c>
      <c r="B322" s="105">
        <v>0</v>
      </c>
      <c r="C322" s="105">
        <v>0</v>
      </c>
      <c r="D322" s="105">
        <v>0</v>
      </c>
      <c r="E322" s="105">
        <v>0</v>
      </c>
      <c r="F322" s="105">
        <v>0</v>
      </c>
      <c r="G322" s="105">
        <v>0</v>
      </c>
      <c r="H322" s="105">
        <v>0</v>
      </c>
      <c r="I322" s="105">
        <v>0</v>
      </c>
      <c r="J322" s="105">
        <v>0</v>
      </c>
      <c r="K322" s="105">
        <v>0</v>
      </c>
      <c r="L322" s="105">
        <v>0</v>
      </c>
      <c r="M322" s="105">
        <v>0</v>
      </c>
      <c r="N322" s="105">
        <v>0</v>
      </c>
      <c r="O322" s="105">
        <v>0</v>
      </c>
      <c r="P322" s="105">
        <v>0</v>
      </c>
      <c r="Q322" s="105">
        <v>0</v>
      </c>
      <c r="R322" s="105">
        <v>0</v>
      </c>
      <c r="S322" s="105">
        <v>0</v>
      </c>
      <c r="T322" s="105">
        <v>0</v>
      </c>
      <c r="U322" s="105">
        <v>0</v>
      </c>
      <c r="V322" s="105">
        <v>0</v>
      </c>
      <c r="W322" s="105">
        <v>0</v>
      </c>
      <c r="DA322" s="132" t="s">
        <v>3001</v>
      </c>
    </row>
    <row r="323" spans="1:105" ht="12" customHeight="1" x14ac:dyDescent="0.25">
      <c r="A323" s="108" t="s">
        <v>50</v>
      </c>
      <c r="B323" s="99">
        <v>0</v>
      </c>
      <c r="C323" s="99">
        <v>0</v>
      </c>
      <c r="D323" s="99">
        <v>0</v>
      </c>
      <c r="E323" s="99">
        <v>0</v>
      </c>
      <c r="F323" s="99">
        <v>0</v>
      </c>
      <c r="G323" s="99">
        <v>0</v>
      </c>
      <c r="H323" s="99">
        <v>0</v>
      </c>
      <c r="I323" s="99">
        <v>0</v>
      </c>
      <c r="J323" s="99">
        <v>0</v>
      </c>
      <c r="K323" s="99">
        <v>0</v>
      </c>
      <c r="L323" s="99">
        <v>0</v>
      </c>
      <c r="M323" s="99">
        <v>0</v>
      </c>
      <c r="N323" s="99">
        <v>0</v>
      </c>
      <c r="O323" s="99">
        <v>0</v>
      </c>
      <c r="P323" s="99">
        <v>0</v>
      </c>
      <c r="Q323" s="99">
        <v>0</v>
      </c>
      <c r="R323" s="99">
        <v>0</v>
      </c>
      <c r="S323" s="99">
        <v>0</v>
      </c>
      <c r="T323" s="99">
        <v>0</v>
      </c>
      <c r="U323" s="99">
        <v>0</v>
      </c>
      <c r="V323" s="99">
        <v>0</v>
      </c>
      <c r="W323" s="99">
        <v>0</v>
      </c>
      <c r="DA323" s="63" t="s">
        <v>3002</v>
      </c>
    </row>
    <row r="324" spans="1:105" ht="12" customHeight="1" x14ac:dyDescent="0.25">
      <c r="A324" s="108" t="s">
        <v>52</v>
      </c>
      <c r="B324" s="99">
        <v>0</v>
      </c>
      <c r="C324" s="99">
        <v>0</v>
      </c>
      <c r="D324" s="99">
        <v>0</v>
      </c>
      <c r="E324" s="99">
        <v>0</v>
      </c>
      <c r="F324" s="99">
        <v>0</v>
      </c>
      <c r="G324" s="99">
        <v>0</v>
      </c>
      <c r="H324" s="99">
        <v>0</v>
      </c>
      <c r="I324" s="99">
        <v>0</v>
      </c>
      <c r="J324" s="99">
        <v>0</v>
      </c>
      <c r="K324" s="99">
        <v>0</v>
      </c>
      <c r="L324" s="99">
        <v>0</v>
      </c>
      <c r="M324" s="99">
        <v>0</v>
      </c>
      <c r="N324" s="99">
        <v>0</v>
      </c>
      <c r="O324" s="99">
        <v>0</v>
      </c>
      <c r="P324" s="99">
        <v>0</v>
      </c>
      <c r="Q324" s="99">
        <v>0</v>
      </c>
      <c r="R324" s="99">
        <v>0</v>
      </c>
      <c r="S324" s="99">
        <v>0</v>
      </c>
      <c r="T324" s="99">
        <v>0</v>
      </c>
      <c r="U324" s="99">
        <v>0</v>
      </c>
      <c r="V324" s="99">
        <v>0</v>
      </c>
      <c r="W324" s="99">
        <v>0</v>
      </c>
      <c r="DA324" s="63" t="s">
        <v>3003</v>
      </c>
    </row>
    <row r="325" spans="1:105" ht="12" customHeight="1" x14ac:dyDescent="0.25">
      <c r="A325" s="106" t="s">
        <v>122</v>
      </c>
      <c r="B325" s="102">
        <v>8.8290748834524244</v>
      </c>
      <c r="C325" s="102">
        <v>8.1644650725361405</v>
      </c>
      <c r="D325" s="102">
        <v>8.3146835127643435</v>
      </c>
      <c r="E325" s="102">
        <v>8.2138400257883042</v>
      </c>
      <c r="F325" s="102">
        <v>8.3342949245474234</v>
      </c>
      <c r="G325" s="102">
        <v>7.9892727851131742</v>
      </c>
      <c r="H325" s="102">
        <v>7.6285667987621144</v>
      </c>
      <c r="I325" s="102">
        <v>7.6659751708341606</v>
      </c>
      <c r="J325" s="102">
        <v>7.7181578565987587</v>
      </c>
      <c r="K325" s="102">
        <v>7.0172156278614235</v>
      </c>
      <c r="L325" s="102">
        <v>6.653316005987409</v>
      </c>
      <c r="M325" s="102">
        <v>7.9214964735443552</v>
      </c>
      <c r="N325" s="102">
        <v>6.7439123826988681</v>
      </c>
      <c r="O325" s="102">
        <v>9.2264543476684295</v>
      </c>
      <c r="P325" s="102">
        <v>11.489524769485714</v>
      </c>
      <c r="Q325" s="102">
        <v>7.0243311951124916</v>
      </c>
      <c r="R325" s="102">
        <v>7.0646988488771578</v>
      </c>
      <c r="S325" s="102">
        <v>7.1943695748534493</v>
      </c>
      <c r="T325" s="102">
        <v>7.6906118433383508</v>
      </c>
      <c r="U325" s="102">
        <v>7.9949925327628106</v>
      </c>
      <c r="V325" s="102">
        <v>7.3799807072599997</v>
      </c>
      <c r="W325" s="102">
        <v>7.1815811294946412</v>
      </c>
      <c r="DA325" s="131" t="s">
        <v>3004</v>
      </c>
    </row>
    <row r="326" spans="1:105" ht="12" customHeight="1" x14ac:dyDescent="0.25">
      <c r="A326" s="107" t="s">
        <v>121</v>
      </c>
      <c r="B326" s="105">
        <v>8.8290748834524191</v>
      </c>
      <c r="C326" s="105">
        <v>8.1634295997944122</v>
      </c>
      <c r="D326" s="105">
        <v>8.3142623226934749</v>
      </c>
      <c r="E326" s="105">
        <v>8.2137833890761289</v>
      </c>
      <c r="F326" s="105">
        <v>8.3347047293686458</v>
      </c>
      <c r="G326" s="105">
        <v>7.9900085903648961</v>
      </c>
      <c r="H326" s="105">
        <v>7.6285773568981483</v>
      </c>
      <c r="I326" s="105">
        <v>7.6534587198099961</v>
      </c>
      <c r="J326" s="105">
        <v>7.6986513825509668</v>
      </c>
      <c r="K326" s="105">
        <v>6.9996601192552106</v>
      </c>
      <c r="L326" s="105">
        <v>6.6450303137543241</v>
      </c>
      <c r="M326" s="105">
        <v>7.9197067056651935</v>
      </c>
      <c r="N326" s="105">
        <v>6.7504448263091872</v>
      </c>
      <c r="O326" s="105">
        <v>9.2365823999135497</v>
      </c>
      <c r="P326" s="105">
        <v>11.515021767361784</v>
      </c>
      <c r="Q326" s="105">
        <v>7.0395492710204115</v>
      </c>
      <c r="R326" s="105">
        <v>7.0589722754329518</v>
      </c>
      <c r="S326" s="105">
        <v>7.1948934969158165</v>
      </c>
      <c r="T326" s="105">
        <v>7.6921323933336465</v>
      </c>
      <c r="U326" s="105">
        <v>7.9621062603645525</v>
      </c>
      <c r="V326" s="105">
        <v>7.4248159848088218</v>
      </c>
      <c r="W326" s="105">
        <v>7.5295348729706095</v>
      </c>
      <c r="DA326" s="132" t="s">
        <v>3005</v>
      </c>
    </row>
    <row r="327" spans="1:105" ht="12" customHeight="1" x14ac:dyDescent="0.25">
      <c r="A327" s="108" t="s">
        <v>53</v>
      </c>
      <c r="B327" s="99">
        <v>4.5421966712170212</v>
      </c>
      <c r="C327" s="99">
        <v>4.0637662353783508</v>
      </c>
      <c r="D327" s="99">
        <v>4.1577050310507584</v>
      </c>
      <c r="E327" s="99">
        <v>4.0974563427187336</v>
      </c>
      <c r="F327" s="99">
        <v>4.2129386931750021</v>
      </c>
      <c r="G327" s="99">
        <v>4.0290061373180803</v>
      </c>
      <c r="H327" s="99">
        <v>3.7512004904799072</v>
      </c>
      <c r="I327" s="99">
        <v>3.8175808603457382</v>
      </c>
      <c r="J327" s="99">
        <v>3.8313718563658248</v>
      </c>
      <c r="K327" s="99">
        <v>3.2752827927037145</v>
      </c>
      <c r="L327" s="99">
        <v>3.0175206144215938</v>
      </c>
      <c r="M327" s="99">
        <v>3.8690498860321783</v>
      </c>
      <c r="N327" s="99">
        <v>3.0788185158924546</v>
      </c>
      <c r="O327" s="99">
        <v>4.973946323179284</v>
      </c>
      <c r="P327" s="99">
        <v>6.7181738280549892</v>
      </c>
      <c r="Q327" s="99">
        <v>2.9711938193682639</v>
      </c>
      <c r="R327" s="99">
        <v>2.9300141620544964</v>
      </c>
      <c r="S327" s="99">
        <v>2.9926781270862617</v>
      </c>
      <c r="T327" s="99">
        <v>3.6585869438610175</v>
      </c>
      <c r="U327" s="99">
        <v>3.7343670041756853</v>
      </c>
      <c r="V327" s="99">
        <v>3.5372882505184129</v>
      </c>
      <c r="W327" s="99">
        <v>3.7574074427937627</v>
      </c>
      <c r="DA327" s="63" t="s">
        <v>3006</v>
      </c>
    </row>
    <row r="328" spans="1:105" ht="12" customHeight="1" x14ac:dyDescent="0.25">
      <c r="A328" s="108" t="s">
        <v>52</v>
      </c>
      <c r="B328" s="99">
        <v>4.2868782122353988</v>
      </c>
      <c r="C328" s="99">
        <v>4.0996633644160623</v>
      </c>
      <c r="D328" s="99">
        <v>4.1565572916427156</v>
      </c>
      <c r="E328" s="99">
        <v>4.1163270463573962</v>
      </c>
      <c r="F328" s="99">
        <v>4.121766036193641</v>
      </c>
      <c r="G328" s="99">
        <v>3.9610024530468153</v>
      </c>
      <c r="H328" s="99">
        <v>3.8773768664182411</v>
      </c>
      <c r="I328" s="99">
        <v>3.8358778594642593</v>
      </c>
      <c r="J328" s="99">
        <v>3.8672795261851429</v>
      </c>
      <c r="K328" s="99">
        <v>3.7243773265514957</v>
      </c>
      <c r="L328" s="99">
        <v>3.6275096993327303</v>
      </c>
      <c r="M328" s="99">
        <v>4.0506568196330157</v>
      </c>
      <c r="N328" s="99">
        <v>3.6716263104167344</v>
      </c>
      <c r="O328" s="99">
        <v>4.2626360767342675</v>
      </c>
      <c r="P328" s="99">
        <v>4.7968479393067938</v>
      </c>
      <c r="Q328" s="99">
        <v>4.0683554516521472</v>
      </c>
      <c r="R328" s="99">
        <v>4.1289581133784568</v>
      </c>
      <c r="S328" s="99">
        <v>4.2022153698295535</v>
      </c>
      <c r="T328" s="99">
        <v>4.0335454494726291</v>
      </c>
      <c r="U328" s="99">
        <v>4.2277392561888663</v>
      </c>
      <c r="V328" s="99">
        <v>3.8875277342904084</v>
      </c>
      <c r="W328" s="99">
        <v>3.7721274301768477</v>
      </c>
      <c r="DA328" s="63" t="s">
        <v>3007</v>
      </c>
    </row>
    <row r="329" spans="1:105" ht="12" customHeight="1" x14ac:dyDescent="0.25">
      <c r="A329" s="121" t="s">
        <v>54</v>
      </c>
      <c r="B329" s="123">
        <v>4.5086559780010562</v>
      </c>
      <c r="C329" s="123">
        <v>4.598902627956277</v>
      </c>
      <c r="D329" s="123">
        <v>4.1153397026483525</v>
      </c>
      <c r="E329" s="123">
        <v>3.8281033067568697</v>
      </c>
      <c r="F329" s="123">
        <v>4.1596906965090419</v>
      </c>
      <c r="G329" s="123">
        <v>4.3029056848049141</v>
      </c>
      <c r="H329" s="123">
        <v>4.291121503605539</v>
      </c>
      <c r="I329" s="123">
        <v>3.9300976885897918</v>
      </c>
      <c r="J329" s="123">
        <v>4.1797071584622403</v>
      </c>
      <c r="K329" s="123">
        <v>4.4873059651715801</v>
      </c>
      <c r="L329" s="123">
        <v>3.8576464320788841</v>
      </c>
      <c r="M329" s="123">
        <v>4.7746431023173237</v>
      </c>
      <c r="N329" s="123">
        <v>4.7928153993416851</v>
      </c>
      <c r="O329" s="123">
        <v>4.9210574336974542</v>
      </c>
      <c r="P329" s="123">
        <v>5.1904723781143316</v>
      </c>
      <c r="Q329" s="123">
        <v>3.6077363459211331</v>
      </c>
      <c r="R329" s="123">
        <v>3.6720794793609075</v>
      </c>
      <c r="S329" s="123">
        <v>3.2073825183364462</v>
      </c>
      <c r="T329" s="123">
        <v>3.7453334498595257</v>
      </c>
      <c r="U329" s="123">
        <v>4.1134855509564767</v>
      </c>
      <c r="V329" s="123">
        <v>2.5056643880128702</v>
      </c>
      <c r="W329" s="123">
        <v>2.0911711039092746</v>
      </c>
      <c r="DA329" s="130" t="s">
        <v>3008</v>
      </c>
    </row>
    <row r="330" spans="1:105" ht="12" customHeight="1" x14ac:dyDescent="0.25">
      <c r="A330" s="97" t="s">
        <v>207</v>
      </c>
      <c r="B330" s="99">
        <v>0</v>
      </c>
      <c r="C330" s="99">
        <v>0</v>
      </c>
      <c r="D330" s="99">
        <v>0</v>
      </c>
      <c r="E330" s="99">
        <v>0</v>
      </c>
      <c r="F330" s="99">
        <v>0</v>
      </c>
      <c r="G330" s="99">
        <v>0</v>
      </c>
      <c r="H330" s="99">
        <v>0</v>
      </c>
      <c r="I330" s="99">
        <v>0</v>
      </c>
      <c r="J330" s="99">
        <v>0</v>
      </c>
      <c r="K330" s="99">
        <v>0</v>
      </c>
      <c r="L330" s="99">
        <v>0</v>
      </c>
      <c r="M330" s="99">
        <v>0</v>
      </c>
      <c r="N330" s="99">
        <v>0</v>
      </c>
      <c r="O330" s="99">
        <v>0</v>
      </c>
      <c r="P330" s="99">
        <v>0</v>
      </c>
      <c r="Q330" s="99">
        <v>0</v>
      </c>
      <c r="R330" s="99">
        <v>0</v>
      </c>
      <c r="S330" s="99">
        <v>0</v>
      </c>
      <c r="T330" s="99">
        <v>0</v>
      </c>
      <c r="U330" s="99">
        <v>0</v>
      </c>
      <c r="V330" s="99">
        <v>0</v>
      </c>
      <c r="W330" s="99">
        <v>0</v>
      </c>
      <c r="DA330" s="63" t="s">
        <v>3009</v>
      </c>
    </row>
    <row r="331" spans="1:105" ht="12" customHeight="1" x14ac:dyDescent="0.25">
      <c r="A331" s="97" t="s">
        <v>50</v>
      </c>
      <c r="B331" s="99">
        <v>4.3248397940972296</v>
      </c>
      <c r="C331" s="99">
        <v>5.5209437904184897</v>
      </c>
      <c r="D331" s="99">
        <v>3.1860777323399976</v>
      </c>
      <c r="E331" s="99">
        <v>2.0264563056973244</v>
      </c>
      <c r="F331" s="99">
        <v>3.860452107908265</v>
      </c>
      <c r="G331" s="99">
        <v>5.1591217951841335</v>
      </c>
      <c r="H331" s="99">
        <v>5.4969598539149747</v>
      </c>
      <c r="I331" s="99">
        <v>2.3788935491270022</v>
      </c>
      <c r="J331" s="99">
        <v>2.6307366720203031</v>
      </c>
      <c r="K331" s="99">
        <v>6.0239720151974865</v>
      </c>
      <c r="L331" s="99">
        <v>5.2507462712309341</v>
      </c>
      <c r="M331" s="99">
        <v>3.4888529504821073</v>
      </c>
      <c r="N331" s="99">
        <v>2.7744036542449391</v>
      </c>
      <c r="O331" s="99">
        <v>3.9822821160905058</v>
      </c>
      <c r="P331" s="99">
        <v>4.8111827619170482</v>
      </c>
      <c r="Q331" s="99">
        <v>3.9104850959591877</v>
      </c>
      <c r="R331" s="99">
        <v>3.8759187829639106</v>
      </c>
      <c r="S331" s="99">
        <v>2.9739903519621458</v>
      </c>
      <c r="T331" s="99">
        <v>3.2861248570333053</v>
      </c>
      <c r="U331" s="99">
        <v>4.0596252707554319</v>
      </c>
      <c r="V331" s="99">
        <v>3.1927883846244232</v>
      </c>
      <c r="W331" s="99">
        <v>1.6466789042644956</v>
      </c>
      <c r="DA331" s="63" t="s">
        <v>3010</v>
      </c>
    </row>
    <row r="332" spans="1:105" ht="12" customHeight="1" x14ac:dyDescent="0.25">
      <c r="A332" s="109" t="s">
        <v>120</v>
      </c>
      <c r="B332" s="110">
        <v>4.630384914341386</v>
      </c>
      <c r="C332" s="110">
        <v>4.1127479896453583</v>
      </c>
      <c r="D332" s="110">
        <v>4.3802291774724278</v>
      </c>
      <c r="E332" s="110">
        <v>4.1811739688068732</v>
      </c>
      <c r="F332" s="110">
        <v>4.2202481169471069</v>
      </c>
      <c r="G332" s="110">
        <v>4.0986815333783593</v>
      </c>
      <c r="H332" s="110">
        <v>4.0255594438185769</v>
      </c>
      <c r="I332" s="110">
        <v>4.1799778533149707</v>
      </c>
      <c r="J332" s="110">
        <v>4.4016933746720728</v>
      </c>
      <c r="K332" s="110">
        <v>4.2171981009898687</v>
      </c>
      <c r="L332" s="110">
        <v>3.6461358596324893</v>
      </c>
      <c r="M332" s="110">
        <v>4.9001182583772573</v>
      </c>
      <c r="N332" s="110">
        <v>4.901302070934813</v>
      </c>
      <c r="O332" s="110">
        <v>4.965511000191146</v>
      </c>
      <c r="P332" s="110">
        <v>5.2115751025815511</v>
      </c>
      <c r="Q332" s="110">
        <v>3.5913427778810982</v>
      </c>
      <c r="R332" s="110">
        <v>3.6605405484237195</v>
      </c>
      <c r="S332" s="110">
        <v>3.2211399198081985</v>
      </c>
      <c r="T332" s="110">
        <v>3.7756407824723262</v>
      </c>
      <c r="U332" s="110">
        <v>4.1173448346939896</v>
      </c>
      <c r="V332" s="110">
        <v>2.4526780940293378</v>
      </c>
      <c r="W332" s="110">
        <v>2.1172628892133711</v>
      </c>
      <c r="DA332" s="60" t="s">
        <v>3011</v>
      </c>
    </row>
    <row r="334" spans="1:105" ht="12" customHeight="1" x14ac:dyDescent="0.25">
      <c r="A334" s="116" t="str">
        <f>RES_hh_SLD!$A$299</f>
        <v>CO2 emissions per surface area (kg CO2 / sqm)</v>
      </c>
      <c r="B334" s="118">
        <f t="shared" ref="B334:Q334" si="143">B335+B338+B340+B353</f>
        <v>0.91942570986903038</v>
      </c>
      <c r="C334" s="118">
        <f t="shared" si="143"/>
        <v>0.92968069160975397</v>
      </c>
      <c r="D334" s="118">
        <f t="shared" si="143"/>
        <v>0.37897842610013865</v>
      </c>
      <c r="E334" s="118">
        <f t="shared" si="143"/>
        <v>0.1874248048562584</v>
      </c>
      <c r="F334" s="118">
        <f t="shared" si="143"/>
        <v>0.36573320528305719</v>
      </c>
      <c r="G334" s="118">
        <f t="shared" si="143"/>
        <v>0.55038819649373372</v>
      </c>
      <c r="H334" s="118">
        <f t="shared" si="143"/>
        <v>0.56073133361045691</v>
      </c>
      <c r="I334" s="118">
        <f t="shared" si="143"/>
        <v>0.18689980950809643</v>
      </c>
      <c r="J334" s="118">
        <f t="shared" si="143"/>
        <v>0.18331881673233538</v>
      </c>
      <c r="K334" s="118">
        <f t="shared" si="143"/>
        <v>0.46064227725631868</v>
      </c>
      <c r="L334" s="118">
        <f t="shared" si="143"/>
        <v>0.37416511178569067</v>
      </c>
      <c r="M334" s="118">
        <f t="shared" si="143"/>
        <v>0.13937120663081998</v>
      </c>
      <c r="N334" s="118">
        <f t="shared" si="143"/>
        <v>5.1636182356575071E-2</v>
      </c>
      <c r="O334" s="118">
        <f t="shared" si="143"/>
        <v>6.5670903478736262E-2</v>
      </c>
      <c r="P334" s="118">
        <f t="shared" si="143"/>
        <v>9.2474500908206164E-2</v>
      </c>
      <c r="Q334" s="118">
        <f t="shared" si="143"/>
        <v>7.3254288664120731E-2</v>
      </c>
      <c r="R334" s="118">
        <f t="shared" ref="R334:V334" si="144">R335+R338+R340+R353</f>
        <v>7.5712113249828725E-2</v>
      </c>
      <c r="S334" s="118">
        <f t="shared" si="144"/>
        <v>6.033680769521535E-2</v>
      </c>
      <c r="T334" s="118">
        <f t="shared" si="144"/>
        <v>7.4116093103178335E-2</v>
      </c>
      <c r="U334" s="118">
        <f t="shared" si="144"/>
        <v>9.8838260960360858E-2</v>
      </c>
      <c r="V334" s="118">
        <f t="shared" si="144"/>
        <v>8.3166904449386736E-2</v>
      </c>
      <c r="W334" s="118">
        <f t="shared" ref="W334" si="145">W335+W338+W340+W353</f>
        <v>3.3203826506799636E-2</v>
      </c>
      <c r="DA334" s="129" t="s">
        <v>3157</v>
      </c>
    </row>
    <row r="335" spans="1:105" ht="12" customHeight="1" x14ac:dyDescent="0.25">
      <c r="A335" s="121" t="s">
        <v>57</v>
      </c>
      <c r="B335" s="123">
        <f t="shared" ref="B335:Q335" si="146">SUM(B336:B337)</f>
        <v>0</v>
      </c>
      <c r="C335" s="123">
        <f t="shared" si="146"/>
        <v>0</v>
      </c>
      <c r="D335" s="123">
        <f t="shared" si="146"/>
        <v>0</v>
      </c>
      <c r="E335" s="123">
        <f t="shared" si="146"/>
        <v>0</v>
      </c>
      <c r="F335" s="123">
        <f t="shared" si="146"/>
        <v>0</v>
      </c>
      <c r="G335" s="123">
        <f t="shared" si="146"/>
        <v>0</v>
      </c>
      <c r="H335" s="123">
        <f t="shared" si="146"/>
        <v>0</v>
      </c>
      <c r="I335" s="123">
        <f t="shared" si="146"/>
        <v>0</v>
      </c>
      <c r="J335" s="123">
        <f t="shared" si="146"/>
        <v>0</v>
      </c>
      <c r="K335" s="123">
        <f t="shared" si="146"/>
        <v>0</v>
      </c>
      <c r="L335" s="123">
        <f t="shared" si="146"/>
        <v>0</v>
      </c>
      <c r="M335" s="123">
        <f t="shared" si="146"/>
        <v>0</v>
      </c>
      <c r="N335" s="123">
        <f t="shared" si="146"/>
        <v>0</v>
      </c>
      <c r="O335" s="123">
        <f t="shared" si="146"/>
        <v>0</v>
      </c>
      <c r="P335" s="123">
        <f t="shared" si="146"/>
        <v>0</v>
      </c>
      <c r="Q335" s="123">
        <f t="shared" si="146"/>
        <v>0</v>
      </c>
      <c r="R335" s="123">
        <f t="shared" ref="R335:V335" si="147">SUM(R336:R337)</f>
        <v>0</v>
      </c>
      <c r="S335" s="123">
        <f t="shared" si="147"/>
        <v>0</v>
      </c>
      <c r="T335" s="123">
        <f t="shared" si="147"/>
        <v>0</v>
      </c>
      <c r="U335" s="123">
        <f t="shared" si="147"/>
        <v>0</v>
      </c>
      <c r="V335" s="123">
        <f t="shared" si="147"/>
        <v>0</v>
      </c>
      <c r="W335" s="123">
        <f t="shared" ref="W335" si="148">SUM(W336:W337)</f>
        <v>0</v>
      </c>
      <c r="DA335" s="130" t="s">
        <v>3158</v>
      </c>
    </row>
    <row r="336" spans="1:105" ht="12" customHeight="1" x14ac:dyDescent="0.25">
      <c r="A336" s="97" t="s">
        <v>204</v>
      </c>
      <c r="B336" s="99">
        <v>0</v>
      </c>
      <c r="C336" s="99">
        <v>0</v>
      </c>
      <c r="D336" s="99">
        <v>0</v>
      </c>
      <c r="E336" s="99">
        <v>0</v>
      </c>
      <c r="F336" s="99">
        <v>0</v>
      </c>
      <c r="G336" s="99">
        <v>0</v>
      </c>
      <c r="H336" s="99">
        <v>0</v>
      </c>
      <c r="I336" s="99">
        <v>0</v>
      </c>
      <c r="J336" s="99">
        <v>0</v>
      </c>
      <c r="K336" s="99">
        <v>0</v>
      </c>
      <c r="L336" s="99">
        <v>0</v>
      </c>
      <c r="M336" s="99">
        <v>0</v>
      </c>
      <c r="N336" s="99">
        <v>0</v>
      </c>
      <c r="O336" s="99">
        <v>0</v>
      </c>
      <c r="P336" s="99">
        <v>0</v>
      </c>
      <c r="Q336" s="99">
        <v>0</v>
      </c>
      <c r="R336" s="99">
        <v>0</v>
      </c>
      <c r="S336" s="99">
        <v>0</v>
      </c>
      <c r="T336" s="99">
        <v>0</v>
      </c>
      <c r="U336" s="99">
        <v>0</v>
      </c>
      <c r="V336" s="99">
        <v>0</v>
      </c>
      <c r="W336" s="99">
        <v>0</v>
      </c>
      <c r="DA336" s="63" t="s">
        <v>3159</v>
      </c>
    </row>
    <row r="337" spans="1:105" ht="12" customHeight="1" x14ac:dyDescent="0.25">
      <c r="A337" s="97" t="s">
        <v>53</v>
      </c>
      <c r="B337" s="99">
        <v>0</v>
      </c>
      <c r="C337" s="99">
        <v>0</v>
      </c>
      <c r="D337" s="99">
        <v>0</v>
      </c>
      <c r="E337" s="99">
        <v>0</v>
      </c>
      <c r="F337" s="99">
        <v>0</v>
      </c>
      <c r="G337" s="99">
        <v>0</v>
      </c>
      <c r="H337" s="99">
        <v>0</v>
      </c>
      <c r="I337" s="99">
        <v>0</v>
      </c>
      <c r="J337" s="99">
        <v>0</v>
      </c>
      <c r="K337" s="99">
        <v>0</v>
      </c>
      <c r="L337" s="99">
        <v>0</v>
      </c>
      <c r="M337" s="99">
        <v>0</v>
      </c>
      <c r="N337" s="99">
        <v>0</v>
      </c>
      <c r="O337" s="99">
        <v>0</v>
      </c>
      <c r="P337" s="99">
        <v>0</v>
      </c>
      <c r="Q337" s="99">
        <v>0</v>
      </c>
      <c r="R337" s="99">
        <v>0</v>
      </c>
      <c r="S337" s="99">
        <v>0</v>
      </c>
      <c r="T337" s="99">
        <v>0</v>
      </c>
      <c r="U337" s="99">
        <v>0</v>
      </c>
      <c r="V337" s="99">
        <v>0</v>
      </c>
      <c r="W337" s="99">
        <v>0</v>
      </c>
      <c r="DA337" s="63" t="s">
        <v>3160</v>
      </c>
    </row>
    <row r="338" spans="1:105" ht="12" customHeight="1" x14ac:dyDescent="0.25">
      <c r="A338" s="121" t="s">
        <v>92</v>
      </c>
      <c r="B338" s="123">
        <f t="shared" ref="B338:W338" si="149">B339</f>
        <v>0</v>
      </c>
      <c r="C338" s="123">
        <f t="shared" si="149"/>
        <v>0</v>
      </c>
      <c r="D338" s="123">
        <f t="shared" si="149"/>
        <v>0</v>
      </c>
      <c r="E338" s="123">
        <f t="shared" si="149"/>
        <v>0</v>
      </c>
      <c r="F338" s="123">
        <f t="shared" si="149"/>
        <v>0</v>
      </c>
      <c r="G338" s="123">
        <f t="shared" si="149"/>
        <v>0</v>
      </c>
      <c r="H338" s="123">
        <f t="shared" si="149"/>
        <v>0</v>
      </c>
      <c r="I338" s="123">
        <f t="shared" si="149"/>
        <v>0</v>
      </c>
      <c r="J338" s="123">
        <f t="shared" si="149"/>
        <v>0</v>
      </c>
      <c r="K338" s="123">
        <f t="shared" si="149"/>
        <v>0</v>
      </c>
      <c r="L338" s="123">
        <f t="shared" si="149"/>
        <v>0</v>
      </c>
      <c r="M338" s="123">
        <f t="shared" si="149"/>
        <v>0</v>
      </c>
      <c r="N338" s="123">
        <f t="shared" si="149"/>
        <v>0</v>
      </c>
      <c r="O338" s="123">
        <f t="shared" si="149"/>
        <v>0</v>
      </c>
      <c r="P338" s="123">
        <f t="shared" si="149"/>
        <v>0</v>
      </c>
      <c r="Q338" s="123">
        <f t="shared" si="149"/>
        <v>0</v>
      </c>
      <c r="R338" s="123">
        <f t="shared" si="149"/>
        <v>0</v>
      </c>
      <c r="S338" s="123">
        <f t="shared" si="149"/>
        <v>0</v>
      </c>
      <c r="T338" s="123">
        <f t="shared" si="149"/>
        <v>0</v>
      </c>
      <c r="U338" s="123">
        <f t="shared" si="149"/>
        <v>0</v>
      </c>
      <c r="V338" s="123">
        <f t="shared" si="149"/>
        <v>0</v>
      </c>
      <c r="W338" s="123">
        <f t="shared" si="149"/>
        <v>0</v>
      </c>
      <c r="DA338" s="130" t="s">
        <v>3161</v>
      </c>
    </row>
    <row r="339" spans="1:105" ht="12" customHeight="1" x14ac:dyDescent="0.25">
      <c r="A339" s="97" t="s">
        <v>53</v>
      </c>
      <c r="B339" s="99">
        <v>0</v>
      </c>
      <c r="C339" s="99">
        <v>0</v>
      </c>
      <c r="D339" s="99">
        <v>0</v>
      </c>
      <c r="E339" s="99">
        <v>0</v>
      </c>
      <c r="F339" s="99">
        <v>0</v>
      </c>
      <c r="G339" s="99">
        <v>0</v>
      </c>
      <c r="H339" s="99">
        <v>0</v>
      </c>
      <c r="I339" s="99">
        <v>0</v>
      </c>
      <c r="J339" s="99">
        <v>0</v>
      </c>
      <c r="K339" s="99">
        <v>0</v>
      </c>
      <c r="L339" s="99">
        <v>0</v>
      </c>
      <c r="M339" s="99">
        <v>0</v>
      </c>
      <c r="N339" s="99">
        <v>0</v>
      </c>
      <c r="O339" s="99">
        <v>0</v>
      </c>
      <c r="P339" s="99">
        <v>0</v>
      </c>
      <c r="Q339" s="99">
        <v>0</v>
      </c>
      <c r="R339" s="99">
        <v>0</v>
      </c>
      <c r="S339" s="99">
        <v>0</v>
      </c>
      <c r="T339" s="99">
        <v>0</v>
      </c>
      <c r="U339" s="99">
        <v>0</v>
      </c>
      <c r="V339" s="99">
        <v>0</v>
      </c>
      <c r="W339" s="99">
        <v>0</v>
      </c>
      <c r="DA339" s="63" t="s">
        <v>3162</v>
      </c>
    </row>
    <row r="340" spans="1:105" ht="12" customHeight="1" x14ac:dyDescent="0.25">
      <c r="A340" s="121" t="s">
        <v>55</v>
      </c>
      <c r="B340" s="123">
        <v>0.28314500803284404</v>
      </c>
      <c r="C340" s="123">
        <v>0.22602734407209207</v>
      </c>
      <c r="D340" s="123">
        <v>0.11808238491517148</v>
      </c>
      <c r="E340" s="123">
        <v>6.484663526443793E-2</v>
      </c>
      <c r="F340" s="123">
        <v>0.126103318591541</v>
      </c>
      <c r="G340" s="123">
        <v>0.18576488583249068</v>
      </c>
      <c r="H340" s="123">
        <v>0.19796200559171959</v>
      </c>
      <c r="I340" s="123">
        <v>6.6396425527250807E-2</v>
      </c>
      <c r="J340" s="123">
        <v>6.2924676304818225E-2</v>
      </c>
      <c r="K340" s="123">
        <v>0.13192645371176231</v>
      </c>
      <c r="L340" s="123">
        <v>0.12154051323123088</v>
      </c>
      <c r="M340" s="123">
        <v>2.6160988979570168E-2</v>
      </c>
      <c r="N340" s="123">
        <v>0</v>
      </c>
      <c r="O340" s="123">
        <v>0</v>
      </c>
      <c r="P340" s="123">
        <v>0</v>
      </c>
      <c r="Q340" s="123">
        <v>0</v>
      </c>
      <c r="R340" s="123">
        <v>0</v>
      </c>
      <c r="S340" s="123">
        <v>0</v>
      </c>
      <c r="T340" s="123">
        <v>0</v>
      </c>
      <c r="U340" s="123">
        <v>0</v>
      </c>
      <c r="V340" s="123">
        <v>0</v>
      </c>
      <c r="W340" s="123">
        <v>0</v>
      </c>
      <c r="DA340" s="130" t="s">
        <v>3163</v>
      </c>
    </row>
    <row r="341" spans="1:105" ht="12" customHeight="1" x14ac:dyDescent="0.25">
      <c r="A341" s="97" t="s">
        <v>132</v>
      </c>
      <c r="B341" s="99">
        <v>0</v>
      </c>
      <c r="C341" s="99">
        <v>0</v>
      </c>
      <c r="D341" s="99">
        <v>0</v>
      </c>
      <c r="E341" s="99">
        <v>0</v>
      </c>
      <c r="F341" s="99">
        <v>0</v>
      </c>
      <c r="G341" s="99">
        <v>0</v>
      </c>
      <c r="H341" s="99">
        <v>0</v>
      </c>
      <c r="I341" s="99">
        <v>0</v>
      </c>
      <c r="J341" s="99">
        <v>0</v>
      </c>
      <c r="K341" s="99">
        <v>0</v>
      </c>
      <c r="L341" s="99">
        <v>0</v>
      </c>
      <c r="M341" s="99">
        <v>0</v>
      </c>
      <c r="N341" s="99">
        <v>0</v>
      </c>
      <c r="O341" s="99">
        <v>0</v>
      </c>
      <c r="P341" s="99">
        <v>0</v>
      </c>
      <c r="Q341" s="99">
        <v>0</v>
      </c>
      <c r="R341" s="99">
        <v>0</v>
      </c>
      <c r="S341" s="99">
        <v>0</v>
      </c>
      <c r="T341" s="99">
        <v>0</v>
      </c>
      <c r="U341" s="99">
        <v>0</v>
      </c>
      <c r="V341" s="99">
        <v>0</v>
      </c>
      <c r="W341" s="99">
        <v>0</v>
      </c>
      <c r="DA341" s="63" t="s">
        <v>3164</v>
      </c>
    </row>
    <row r="342" spans="1:105" ht="12" customHeight="1" x14ac:dyDescent="0.25">
      <c r="A342" s="97" t="s">
        <v>131</v>
      </c>
      <c r="B342" s="99">
        <v>0</v>
      </c>
      <c r="C342" s="99">
        <v>0</v>
      </c>
      <c r="D342" s="99">
        <v>0</v>
      </c>
      <c r="E342" s="99">
        <v>0</v>
      </c>
      <c r="F342" s="99">
        <v>0</v>
      </c>
      <c r="G342" s="99">
        <v>0</v>
      </c>
      <c r="H342" s="99">
        <v>0</v>
      </c>
      <c r="I342" s="99">
        <v>0</v>
      </c>
      <c r="J342" s="99">
        <v>0</v>
      </c>
      <c r="K342" s="99">
        <v>0</v>
      </c>
      <c r="L342" s="99">
        <v>0</v>
      </c>
      <c r="M342" s="99">
        <v>0</v>
      </c>
      <c r="N342" s="99">
        <v>0</v>
      </c>
      <c r="O342" s="99">
        <v>0</v>
      </c>
      <c r="P342" s="99">
        <v>0</v>
      </c>
      <c r="Q342" s="99">
        <v>0</v>
      </c>
      <c r="R342" s="99">
        <v>0</v>
      </c>
      <c r="S342" s="99">
        <v>0</v>
      </c>
      <c r="T342" s="99">
        <v>0</v>
      </c>
      <c r="U342" s="99">
        <v>0</v>
      </c>
      <c r="V342" s="99">
        <v>0</v>
      </c>
      <c r="W342" s="99">
        <v>0</v>
      </c>
      <c r="DA342" s="63" t="s">
        <v>3165</v>
      </c>
    </row>
    <row r="343" spans="1:105" ht="12" customHeight="1" x14ac:dyDescent="0.25">
      <c r="A343" s="100" t="s">
        <v>204</v>
      </c>
      <c r="B343" s="102">
        <v>0</v>
      </c>
      <c r="C343" s="102">
        <v>0</v>
      </c>
      <c r="D343" s="102">
        <v>0</v>
      </c>
      <c r="E343" s="102">
        <v>0</v>
      </c>
      <c r="F343" s="102">
        <v>0</v>
      </c>
      <c r="G343" s="102">
        <v>0</v>
      </c>
      <c r="H343" s="102">
        <v>0</v>
      </c>
      <c r="I343" s="102">
        <v>0</v>
      </c>
      <c r="J343" s="102">
        <v>0</v>
      </c>
      <c r="K343" s="102">
        <v>0</v>
      </c>
      <c r="L343" s="102">
        <v>0</v>
      </c>
      <c r="M343" s="102">
        <v>0</v>
      </c>
      <c r="N343" s="102">
        <v>0</v>
      </c>
      <c r="O343" s="102">
        <v>0</v>
      </c>
      <c r="P343" s="102">
        <v>0</v>
      </c>
      <c r="Q343" s="102">
        <v>0</v>
      </c>
      <c r="R343" s="102">
        <v>0</v>
      </c>
      <c r="S343" s="102">
        <v>0</v>
      </c>
      <c r="T343" s="102">
        <v>0</v>
      </c>
      <c r="U343" s="102">
        <v>0</v>
      </c>
      <c r="V343" s="102">
        <v>0</v>
      </c>
      <c r="W343" s="102">
        <v>0</v>
      </c>
      <c r="DA343" s="131" t="s">
        <v>3166</v>
      </c>
    </row>
    <row r="344" spans="1:105" ht="12" customHeight="1" x14ac:dyDescent="0.25">
      <c r="A344" s="103" t="s">
        <v>52</v>
      </c>
      <c r="B344" s="105">
        <v>0</v>
      </c>
      <c r="C344" s="105">
        <v>0</v>
      </c>
      <c r="D344" s="105">
        <v>0</v>
      </c>
      <c r="E344" s="105">
        <v>0</v>
      </c>
      <c r="F344" s="105">
        <v>0</v>
      </c>
      <c r="G344" s="105">
        <v>0</v>
      </c>
      <c r="H344" s="105">
        <v>0</v>
      </c>
      <c r="I344" s="105">
        <v>0</v>
      </c>
      <c r="J344" s="105">
        <v>0</v>
      </c>
      <c r="K344" s="105">
        <v>0</v>
      </c>
      <c r="L344" s="105">
        <v>0</v>
      </c>
      <c r="M344" s="105">
        <v>0</v>
      </c>
      <c r="N344" s="105">
        <v>0</v>
      </c>
      <c r="O344" s="105">
        <v>0</v>
      </c>
      <c r="P344" s="105">
        <v>0</v>
      </c>
      <c r="Q344" s="105">
        <v>0</v>
      </c>
      <c r="R344" s="105">
        <v>0</v>
      </c>
      <c r="S344" s="105">
        <v>0</v>
      </c>
      <c r="T344" s="105">
        <v>0</v>
      </c>
      <c r="U344" s="105">
        <v>0</v>
      </c>
      <c r="V344" s="105">
        <v>0</v>
      </c>
      <c r="W344" s="105">
        <v>0</v>
      </c>
      <c r="DA344" s="132" t="s">
        <v>3167</v>
      </c>
    </row>
    <row r="345" spans="1:105" ht="12" customHeight="1" x14ac:dyDescent="0.25">
      <c r="A345" s="106" t="s">
        <v>124</v>
      </c>
      <c r="B345" s="102">
        <v>3.4257188521285991</v>
      </c>
      <c r="C345" s="102">
        <v>3.3333599901016462</v>
      </c>
      <c r="D345" s="102">
        <v>2.4720466403645318</v>
      </c>
      <c r="E345" s="102">
        <v>1.0804827646922013</v>
      </c>
      <c r="F345" s="102">
        <v>2.5241068786041456</v>
      </c>
      <c r="G345" s="102">
        <v>3.6436705036172228</v>
      </c>
      <c r="H345" s="102">
        <v>3.7209951399885433</v>
      </c>
      <c r="I345" s="102">
        <v>1.5906481798974472</v>
      </c>
      <c r="J345" s="102">
        <v>1.3816488558672626</v>
      </c>
      <c r="K345" s="102">
        <v>3.5578334823182662</v>
      </c>
      <c r="L345" s="102">
        <v>3.8604482860176561</v>
      </c>
      <c r="M345" s="102">
        <v>1.9789746353749185</v>
      </c>
      <c r="N345" s="102">
        <v>0</v>
      </c>
      <c r="O345" s="102">
        <v>0</v>
      </c>
      <c r="P345" s="102">
        <v>0</v>
      </c>
      <c r="Q345" s="102">
        <v>0</v>
      </c>
      <c r="R345" s="102">
        <v>0</v>
      </c>
      <c r="S345" s="102">
        <v>0</v>
      </c>
      <c r="T345" s="102">
        <v>0</v>
      </c>
      <c r="U345" s="102">
        <v>0</v>
      </c>
      <c r="V345" s="102">
        <v>0</v>
      </c>
      <c r="W345" s="102">
        <v>0</v>
      </c>
      <c r="DA345" s="131" t="s">
        <v>3168</v>
      </c>
    </row>
    <row r="346" spans="1:105" ht="12" customHeight="1" x14ac:dyDescent="0.25">
      <c r="A346" s="107" t="s">
        <v>123</v>
      </c>
      <c r="B346" s="105">
        <v>0</v>
      </c>
      <c r="C346" s="105">
        <v>0</v>
      </c>
      <c r="D346" s="105">
        <v>0</v>
      </c>
      <c r="E346" s="105">
        <v>0</v>
      </c>
      <c r="F346" s="105">
        <v>0</v>
      </c>
      <c r="G346" s="105">
        <v>0</v>
      </c>
      <c r="H346" s="105">
        <v>0</v>
      </c>
      <c r="I346" s="105">
        <v>0</v>
      </c>
      <c r="J346" s="105">
        <v>0</v>
      </c>
      <c r="K346" s="105">
        <v>0</v>
      </c>
      <c r="L346" s="105">
        <v>0</v>
      </c>
      <c r="M346" s="105">
        <v>0</v>
      </c>
      <c r="N346" s="105">
        <v>0</v>
      </c>
      <c r="O346" s="105">
        <v>0</v>
      </c>
      <c r="P346" s="105">
        <v>0</v>
      </c>
      <c r="Q346" s="105">
        <v>0</v>
      </c>
      <c r="R346" s="105">
        <v>0</v>
      </c>
      <c r="S346" s="105">
        <v>0</v>
      </c>
      <c r="T346" s="105">
        <v>0</v>
      </c>
      <c r="U346" s="105">
        <v>0</v>
      </c>
      <c r="V346" s="105">
        <v>0</v>
      </c>
      <c r="W346" s="105">
        <v>0</v>
      </c>
      <c r="DA346" s="132" t="s">
        <v>3169</v>
      </c>
    </row>
    <row r="347" spans="1:105" ht="12" customHeight="1" x14ac:dyDescent="0.25">
      <c r="A347" s="108" t="s">
        <v>50</v>
      </c>
      <c r="B347" s="99">
        <v>0</v>
      </c>
      <c r="C347" s="99">
        <v>0</v>
      </c>
      <c r="D347" s="99">
        <v>0</v>
      </c>
      <c r="E347" s="99">
        <v>0</v>
      </c>
      <c r="F347" s="99">
        <v>0</v>
      </c>
      <c r="G347" s="99">
        <v>0</v>
      </c>
      <c r="H347" s="99">
        <v>0</v>
      </c>
      <c r="I347" s="99">
        <v>0</v>
      </c>
      <c r="J347" s="99">
        <v>0</v>
      </c>
      <c r="K347" s="99">
        <v>0</v>
      </c>
      <c r="L347" s="99">
        <v>0</v>
      </c>
      <c r="M347" s="99">
        <v>0</v>
      </c>
      <c r="N347" s="99">
        <v>0</v>
      </c>
      <c r="O347" s="99">
        <v>0</v>
      </c>
      <c r="P347" s="99">
        <v>0</v>
      </c>
      <c r="Q347" s="99">
        <v>0</v>
      </c>
      <c r="R347" s="99">
        <v>0</v>
      </c>
      <c r="S347" s="99">
        <v>0</v>
      </c>
      <c r="T347" s="99">
        <v>0</v>
      </c>
      <c r="U347" s="99">
        <v>0</v>
      </c>
      <c r="V347" s="99">
        <v>0</v>
      </c>
      <c r="W347" s="99">
        <v>0</v>
      </c>
      <c r="DA347" s="63" t="s">
        <v>3170</v>
      </c>
    </row>
    <row r="348" spans="1:105" ht="12" customHeight="1" x14ac:dyDescent="0.25">
      <c r="A348" s="108" t="s">
        <v>52</v>
      </c>
      <c r="B348" s="99">
        <v>0</v>
      </c>
      <c r="C348" s="99">
        <v>0</v>
      </c>
      <c r="D348" s="99">
        <v>0</v>
      </c>
      <c r="E348" s="99">
        <v>0</v>
      </c>
      <c r="F348" s="99">
        <v>0</v>
      </c>
      <c r="G348" s="99">
        <v>0</v>
      </c>
      <c r="H348" s="99">
        <v>0</v>
      </c>
      <c r="I348" s="99">
        <v>0</v>
      </c>
      <c r="J348" s="99">
        <v>0</v>
      </c>
      <c r="K348" s="99">
        <v>0</v>
      </c>
      <c r="L348" s="99">
        <v>0</v>
      </c>
      <c r="M348" s="99">
        <v>0</v>
      </c>
      <c r="N348" s="99">
        <v>0</v>
      </c>
      <c r="O348" s="99">
        <v>0</v>
      </c>
      <c r="P348" s="99">
        <v>0</v>
      </c>
      <c r="Q348" s="99">
        <v>0</v>
      </c>
      <c r="R348" s="99">
        <v>0</v>
      </c>
      <c r="S348" s="99">
        <v>0</v>
      </c>
      <c r="T348" s="99">
        <v>0</v>
      </c>
      <c r="U348" s="99">
        <v>0</v>
      </c>
      <c r="V348" s="99">
        <v>0</v>
      </c>
      <c r="W348" s="99">
        <v>0</v>
      </c>
      <c r="DA348" s="63" t="s">
        <v>3171</v>
      </c>
    </row>
    <row r="349" spans="1:105" ht="12" customHeight="1" x14ac:dyDescent="0.25">
      <c r="A349" s="106" t="s">
        <v>122</v>
      </c>
      <c r="B349" s="102">
        <v>0</v>
      </c>
      <c r="C349" s="102">
        <v>0</v>
      </c>
      <c r="D349" s="102">
        <v>0</v>
      </c>
      <c r="E349" s="102">
        <v>0</v>
      </c>
      <c r="F349" s="102">
        <v>0</v>
      </c>
      <c r="G349" s="102">
        <v>0</v>
      </c>
      <c r="H349" s="102">
        <v>0</v>
      </c>
      <c r="I349" s="102">
        <v>0</v>
      </c>
      <c r="J349" s="102">
        <v>0</v>
      </c>
      <c r="K349" s="102">
        <v>0</v>
      </c>
      <c r="L349" s="102">
        <v>0</v>
      </c>
      <c r="M349" s="102">
        <v>0</v>
      </c>
      <c r="N349" s="102">
        <v>0</v>
      </c>
      <c r="O349" s="102">
        <v>0</v>
      </c>
      <c r="P349" s="102">
        <v>0</v>
      </c>
      <c r="Q349" s="102">
        <v>0</v>
      </c>
      <c r="R349" s="102">
        <v>0</v>
      </c>
      <c r="S349" s="102">
        <v>0</v>
      </c>
      <c r="T349" s="102">
        <v>0</v>
      </c>
      <c r="U349" s="102">
        <v>0</v>
      </c>
      <c r="V349" s="102">
        <v>0</v>
      </c>
      <c r="W349" s="102">
        <v>0</v>
      </c>
      <c r="DA349" s="131" t="s">
        <v>3172</v>
      </c>
    </row>
    <row r="350" spans="1:105" ht="12" customHeight="1" x14ac:dyDescent="0.25">
      <c r="A350" s="107" t="s">
        <v>121</v>
      </c>
      <c r="B350" s="105">
        <v>0</v>
      </c>
      <c r="C350" s="105">
        <v>0</v>
      </c>
      <c r="D350" s="105">
        <v>0</v>
      </c>
      <c r="E350" s="105">
        <v>0</v>
      </c>
      <c r="F350" s="105">
        <v>0</v>
      </c>
      <c r="G350" s="105">
        <v>0</v>
      </c>
      <c r="H350" s="105">
        <v>0</v>
      </c>
      <c r="I350" s="105">
        <v>0</v>
      </c>
      <c r="J350" s="105">
        <v>0</v>
      </c>
      <c r="K350" s="105">
        <v>0</v>
      </c>
      <c r="L350" s="105">
        <v>0</v>
      </c>
      <c r="M350" s="105">
        <v>0</v>
      </c>
      <c r="N350" s="105">
        <v>0</v>
      </c>
      <c r="O350" s="105">
        <v>0</v>
      </c>
      <c r="P350" s="105">
        <v>0</v>
      </c>
      <c r="Q350" s="105">
        <v>0</v>
      </c>
      <c r="R350" s="105">
        <v>0</v>
      </c>
      <c r="S350" s="105">
        <v>0</v>
      </c>
      <c r="T350" s="105">
        <v>0</v>
      </c>
      <c r="U350" s="105">
        <v>0</v>
      </c>
      <c r="V350" s="105">
        <v>0</v>
      </c>
      <c r="W350" s="105">
        <v>0</v>
      </c>
      <c r="DA350" s="132" t="s">
        <v>3173</v>
      </c>
    </row>
    <row r="351" spans="1:105" ht="12" customHeight="1" x14ac:dyDescent="0.25">
      <c r="A351" s="108" t="s">
        <v>53</v>
      </c>
      <c r="B351" s="99">
        <v>0</v>
      </c>
      <c r="C351" s="99">
        <v>0</v>
      </c>
      <c r="D351" s="99">
        <v>0</v>
      </c>
      <c r="E351" s="99">
        <v>0</v>
      </c>
      <c r="F351" s="99">
        <v>0</v>
      </c>
      <c r="G351" s="99">
        <v>0</v>
      </c>
      <c r="H351" s="99">
        <v>0</v>
      </c>
      <c r="I351" s="99">
        <v>0</v>
      </c>
      <c r="J351" s="99">
        <v>0</v>
      </c>
      <c r="K351" s="99">
        <v>0</v>
      </c>
      <c r="L351" s="99">
        <v>0</v>
      </c>
      <c r="M351" s="99">
        <v>0</v>
      </c>
      <c r="N351" s="99">
        <v>0</v>
      </c>
      <c r="O351" s="99">
        <v>0</v>
      </c>
      <c r="P351" s="99">
        <v>0</v>
      </c>
      <c r="Q351" s="99">
        <v>0</v>
      </c>
      <c r="R351" s="99">
        <v>0</v>
      </c>
      <c r="S351" s="99">
        <v>0</v>
      </c>
      <c r="T351" s="99">
        <v>0</v>
      </c>
      <c r="U351" s="99">
        <v>0</v>
      </c>
      <c r="V351" s="99">
        <v>0</v>
      </c>
      <c r="W351" s="99">
        <v>0</v>
      </c>
      <c r="DA351" s="63" t="s">
        <v>3174</v>
      </c>
    </row>
    <row r="352" spans="1:105" ht="12" customHeight="1" x14ac:dyDescent="0.25">
      <c r="A352" s="108" t="s">
        <v>52</v>
      </c>
      <c r="B352" s="99">
        <v>0</v>
      </c>
      <c r="C352" s="99">
        <v>0</v>
      </c>
      <c r="D352" s="99">
        <v>0</v>
      </c>
      <c r="E352" s="99">
        <v>0</v>
      </c>
      <c r="F352" s="99">
        <v>0</v>
      </c>
      <c r="G352" s="99">
        <v>0</v>
      </c>
      <c r="H352" s="99">
        <v>0</v>
      </c>
      <c r="I352" s="99">
        <v>0</v>
      </c>
      <c r="J352" s="99">
        <v>0</v>
      </c>
      <c r="K352" s="99">
        <v>0</v>
      </c>
      <c r="L352" s="99">
        <v>0</v>
      </c>
      <c r="M352" s="99">
        <v>0</v>
      </c>
      <c r="N352" s="99">
        <v>0</v>
      </c>
      <c r="O352" s="99">
        <v>0</v>
      </c>
      <c r="P352" s="99">
        <v>0</v>
      </c>
      <c r="Q352" s="99">
        <v>0</v>
      </c>
      <c r="R352" s="99">
        <v>0</v>
      </c>
      <c r="S352" s="99">
        <v>0</v>
      </c>
      <c r="T352" s="99">
        <v>0</v>
      </c>
      <c r="U352" s="99">
        <v>0</v>
      </c>
      <c r="V352" s="99">
        <v>0</v>
      </c>
      <c r="W352" s="99">
        <v>0</v>
      </c>
      <c r="DA352" s="63" t="s">
        <v>3175</v>
      </c>
    </row>
    <row r="353" spans="1:105" ht="12" customHeight="1" x14ac:dyDescent="0.25">
      <c r="A353" s="121" t="s">
        <v>54</v>
      </c>
      <c r="B353" s="123">
        <v>0.63628070183618635</v>
      </c>
      <c r="C353" s="123">
        <v>0.70365334753766196</v>
      </c>
      <c r="D353" s="123">
        <v>0.26089604118496718</v>
      </c>
      <c r="E353" s="123">
        <v>0.12257816959182045</v>
      </c>
      <c r="F353" s="123">
        <v>0.23962988669151616</v>
      </c>
      <c r="G353" s="123">
        <v>0.36462331066124304</v>
      </c>
      <c r="H353" s="123">
        <v>0.36276932801873729</v>
      </c>
      <c r="I353" s="123">
        <v>0.12050338398084563</v>
      </c>
      <c r="J353" s="123">
        <v>0.12039414042751716</v>
      </c>
      <c r="K353" s="123">
        <v>0.32871582354455636</v>
      </c>
      <c r="L353" s="123">
        <v>0.25262459855445979</v>
      </c>
      <c r="M353" s="123">
        <v>0.11321021765124982</v>
      </c>
      <c r="N353" s="123">
        <v>5.1636182356575071E-2</v>
      </c>
      <c r="O353" s="123">
        <v>6.5670903478736262E-2</v>
      </c>
      <c r="P353" s="123">
        <v>9.2474500908206164E-2</v>
      </c>
      <c r="Q353" s="123">
        <v>7.3254288664120731E-2</v>
      </c>
      <c r="R353" s="123">
        <v>7.5712113249828725E-2</v>
      </c>
      <c r="S353" s="123">
        <v>6.033680769521535E-2</v>
      </c>
      <c r="T353" s="123">
        <v>7.4116093103178335E-2</v>
      </c>
      <c r="U353" s="123">
        <v>9.8838260960360858E-2</v>
      </c>
      <c r="V353" s="123">
        <v>8.3166904449386736E-2</v>
      </c>
      <c r="W353" s="123">
        <v>3.3203826506799636E-2</v>
      </c>
      <c r="DA353" s="130" t="s">
        <v>3176</v>
      </c>
    </row>
    <row r="354" spans="1:105" ht="12" customHeight="1" x14ac:dyDescent="0.25">
      <c r="A354" s="97" t="s">
        <v>207</v>
      </c>
      <c r="B354" s="99">
        <v>0</v>
      </c>
      <c r="C354" s="99">
        <v>0</v>
      </c>
      <c r="D354" s="99">
        <v>0</v>
      </c>
      <c r="E354" s="99">
        <v>0</v>
      </c>
      <c r="F354" s="99">
        <v>0</v>
      </c>
      <c r="G354" s="99">
        <v>0</v>
      </c>
      <c r="H354" s="99">
        <v>0</v>
      </c>
      <c r="I354" s="99">
        <v>0</v>
      </c>
      <c r="J354" s="99">
        <v>0</v>
      </c>
      <c r="K354" s="99">
        <v>0</v>
      </c>
      <c r="L354" s="99">
        <v>0</v>
      </c>
      <c r="M354" s="99">
        <v>0</v>
      </c>
      <c r="N354" s="99">
        <v>0</v>
      </c>
      <c r="O354" s="99">
        <v>0</v>
      </c>
      <c r="P354" s="99">
        <v>0</v>
      </c>
      <c r="Q354" s="99">
        <v>0</v>
      </c>
      <c r="R354" s="99">
        <v>0</v>
      </c>
      <c r="S354" s="99">
        <v>0</v>
      </c>
      <c r="T354" s="99">
        <v>0</v>
      </c>
      <c r="U354" s="99">
        <v>0</v>
      </c>
      <c r="V354" s="99">
        <v>0</v>
      </c>
      <c r="W354" s="99">
        <v>0</v>
      </c>
      <c r="DA354" s="63" t="s">
        <v>3177</v>
      </c>
    </row>
    <row r="355" spans="1:105" ht="12" customHeight="1" x14ac:dyDescent="0.25">
      <c r="A355" s="97" t="s">
        <v>50</v>
      </c>
      <c r="B355" s="99">
        <v>1.5970932581554462</v>
      </c>
      <c r="C355" s="99">
        <v>2.0382026851480437</v>
      </c>
      <c r="D355" s="99">
        <v>1.1761485986457996</v>
      </c>
      <c r="E355" s="99">
        <v>0.74806936831734738</v>
      </c>
      <c r="F355" s="99">
        <v>1.4237376072882109</v>
      </c>
      <c r="G355" s="99">
        <v>1.893317887806969</v>
      </c>
      <c r="H355" s="99">
        <v>2.0099969794080166</v>
      </c>
      <c r="I355" s="99">
        <v>0.86856335206973145</v>
      </c>
      <c r="J355" s="99">
        <v>0.96047769807730365</v>
      </c>
      <c r="K355" s="99">
        <v>2.1988074170548098</v>
      </c>
      <c r="L355" s="99">
        <v>1.9165191431227278</v>
      </c>
      <c r="M355" s="99">
        <v>1.2733170269511624</v>
      </c>
      <c r="N355" s="99">
        <v>1.0123355513200758</v>
      </c>
      <c r="O355" s="99">
        <v>1.4525162824548832</v>
      </c>
      <c r="P355" s="99">
        <v>1.7545640577325772</v>
      </c>
      <c r="Q355" s="99">
        <v>1.4260802429547659</v>
      </c>
      <c r="R355" s="99">
        <v>1.4131934209347952</v>
      </c>
      <c r="S355" s="99">
        <v>1.0839413226183412</v>
      </c>
      <c r="T355" s="99">
        <v>1.1971033006712877</v>
      </c>
      <c r="U355" s="99">
        <v>1.478228010971226</v>
      </c>
      <c r="V355" s="99">
        <v>1.1616717681568542</v>
      </c>
      <c r="W355" s="99">
        <v>0.59885472806906481</v>
      </c>
      <c r="DA355" s="63" t="s">
        <v>3178</v>
      </c>
    </row>
    <row r="356" spans="1:105" ht="12" customHeight="1" x14ac:dyDescent="0.25">
      <c r="A356" s="109" t="s">
        <v>120</v>
      </c>
      <c r="B356" s="110">
        <v>0</v>
      </c>
      <c r="C356" s="110">
        <v>0</v>
      </c>
      <c r="D356" s="110">
        <v>0</v>
      </c>
      <c r="E356" s="110">
        <v>0</v>
      </c>
      <c r="F356" s="110">
        <v>0</v>
      </c>
      <c r="G356" s="110">
        <v>0</v>
      </c>
      <c r="H356" s="110">
        <v>0</v>
      </c>
      <c r="I356" s="110">
        <v>0</v>
      </c>
      <c r="J356" s="110">
        <v>0</v>
      </c>
      <c r="K356" s="110">
        <v>0</v>
      </c>
      <c r="L356" s="110">
        <v>0</v>
      </c>
      <c r="M356" s="110">
        <v>0</v>
      </c>
      <c r="N356" s="110">
        <v>0</v>
      </c>
      <c r="O356" s="110">
        <v>0</v>
      </c>
      <c r="P356" s="110">
        <v>0</v>
      </c>
      <c r="Q356" s="110">
        <v>0</v>
      </c>
      <c r="R356" s="110">
        <v>0</v>
      </c>
      <c r="S356" s="110">
        <v>0</v>
      </c>
      <c r="T356" s="110">
        <v>0</v>
      </c>
      <c r="U356" s="110">
        <v>0</v>
      </c>
      <c r="V356" s="110">
        <v>0</v>
      </c>
      <c r="W356" s="110">
        <v>0</v>
      </c>
      <c r="DA356" s="60" t="s">
        <v>3179</v>
      </c>
    </row>
    <row r="358" spans="1:105" s="2" customFormat="1" ht="12" customHeight="1" x14ac:dyDescent="0.25">
      <c r="A358" s="135" t="s">
        <v>166</v>
      </c>
      <c r="B358" s="136"/>
      <c r="C358" s="137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DA358" s="142"/>
    </row>
    <row r="360" spans="1:105" ht="12" customHeight="1" x14ac:dyDescent="0.25">
      <c r="A360" s="116" t="str">
        <f>RES_hh_SLD!$A$322</f>
        <v>Final energy consumption in new and renovated households (ktoe)</v>
      </c>
      <c r="B360" s="117"/>
      <c r="C360" s="117">
        <f t="shared" ref="C360:Q360" si="150">C361+C364+C366+C379</f>
        <v>0.40275499393649095</v>
      </c>
      <c r="D360" s="117">
        <f t="shared" si="150"/>
        <v>0.34597803520174703</v>
      </c>
      <c r="E360" s="117">
        <f t="shared" si="150"/>
        <v>0.36005740825108318</v>
      </c>
      <c r="F360" s="117">
        <f t="shared" si="150"/>
        <v>0.44531285850456659</v>
      </c>
      <c r="G360" s="117">
        <f t="shared" si="150"/>
        <v>0.43644109675210274</v>
      </c>
      <c r="H360" s="117">
        <f t="shared" si="150"/>
        <v>0.67540616816101928</v>
      </c>
      <c r="I360" s="117">
        <f t="shared" si="150"/>
        <v>0.44379171817970114</v>
      </c>
      <c r="J360" s="117">
        <f t="shared" si="150"/>
        <v>0.72086986225056227</v>
      </c>
      <c r="K360" s="117">
        <f t="shared" si="150"/>
        <v>0.75674493835559087</v>
      </c>
      <c r="L360" s="117">
        <f t="shared" si="150"/>
        <v>0.55883571043335967</v>
      </c>
      <c r="M360" s="117">
        <f t="shared" si="150"/>
        <v>0.50887430963316571</v>
      </c>
      <c r="N360" s="117">
        <f t="shared" si="150"/>
        <v>1.4813269704555945</v>
      </c>
      <c r="O360" s="117">
        <f t="shared" si="150"/>
        <v>1.1325702077121316</v>
      </c>
      <c r="P360" s="117">
        <f t="shared" si="150"/>
        <v>2.1593253785448612</v>
      </c>
      <c r="Q360" s="117">
        <f t="shared" si="150"/>
        <v>0.7884890397134815</v>
      </c>
      <c r="R360" s="117">
        <f t="shared" ref="R360:V360" si="151">R361+R364+R366+R379</f>
        <v>1.0368956589269531</v>
      </c>
      <c r="S360" s="117">
        <f t="shared" si="151"/>
        <v>0.14056520070773351</v>
      </c>
      <c r="T360" s="117">
        <f t="shared" si="151"/>
        <v>0.28331439154332194</v>
      </c>
      <c r="U360" s="117">
        <f t="shared" si="151"/>
        <v>0</v>
      </c>
      <c r="V360" s="117">
        <f t="shared" si="151"/>
        <v>0</v>
      </c>
      <c r="W360" s="117">
        <f t="shared" ref="W360" si="152">W361+W364+W366+W379</f>
        <v>0.16833881007472887</v>
      </c>
      <c r="DA360" s="129" t="s">
        <v>3325</v>
      </c>
    </row>
    <row r="361" spans="1:105" ht="12" customHeight="1" x14ac:dyDescent="0.25">
      <c r="A361" s="121" t="s">
        <v>57</v>
      </c>
      <c r="B361" s="122"/>
      <c r="C361" s="122">
        <f t="shared" ref="C361:Q361" si="153">SUM(C362:C363)</f>
        <v>0.36639709998220904</v>
      </c>
      <c r="D361" s="122">
        <f t="shared" si="153"/>
        <v>0.31269478991516936</v>
      </c>
      <c r="E361" s="122">
        <f t="shared" si="153"/>
        <v>0.32576071370966447</v>
      </c>
      <c r="F361" s="122">
        <f t="shared" si="153"/>
        <v>0.40508526097396425</v>
      </c>
      <c r="G361" s="122">
        <f t="shared" si="153"/>
        <v>0.39278083175917045</v>
      </c>
      <c r="H361" s="122">
        <f t="shared" si="153"/>
        <v>0.60558110359583717</v>
      </c>
      <c r="I361" s="122">
        <f t="shared" si="153"/>
        <v>0.40024477404084219</v>
      </c>
      <c r="J361" s="122">
        <f t="shared" si="153"/>
        <v>0.65130156567458208</v>
      </c>
      <c r="K361" s="122">
        <f t="shared" si="153"/>
        <v>0.68533559505770258</v>
      </c>
      <c r="L361" s="122">
        <f t="shared" si="153"/>
        <v>0.50467573510042718</v>
      </c>
      <c r="M361" s="122">
        <f t="shared" si="153"/>
        <v>0.43731934553500679</v>
      </c>
      <c r="N361" s="122">
        <f t="shared" si="153"/>
        <v>1.3161869245679312</v>
      </c>
      <c r="O361" s="122">
        <f t="shared" si="153"/>
        <v>0.98257154968925098</v>
      </c>
      <c r="P361" s="122">
        <f t="shared" si="153"/>
        <v>1.8187129117192831</v>
      </c>
      <c r="Q361" s="122">
        <f t="shared" si="153"/>
        <v>0.68781691800360611</v>
      </c>
      <c r="R361" s="122">
        <f t="shared" ref="R361:V361" si="154">SUM(R362:R363)</f>
        <v>0.9307568940459352</v>
      </c>
      <c r="S361" s="122">
        <f t="shared" si="154"/>
        <v>0.12497122243098346</v>
      </c>
      <c r="T361" s="122">
        <f t="shared" si="154"/>
        <v>0.24537926910003013</v>
      </c>
      <c r="U361" s="122">
        <f t="shared" si="154"/>
        <v>0</v>
      </c>
      <c r="V361" s="122">
        <f t="shared" si="154"/>
        <v>0</v>
      </c>
      <c r="W361" s="122">
        <f t="shared" ref="W361" si="155">SUM(W362:W363)</f>
        <v>0.14251712703823508</v>
      </c>
      <c r="DA361" s="130" t="s">
        <v>3326</v>
      </c>
    </row>
    <row r="362" spans="1:105" ht="12" customHeight="1" x14ac:dyDescent="0.25">
      <c r="A362" s="97" t="s">
        <v>204</v>
      </c>
      <c r="B362" s="98"/>
      <c r="C362" s="98">
        <v>0.3642829075039784</v>
      </c>
      <c r="D362" s="98">
        <v>0.31088977069627011</v>
      </c>
      <c r="E362" s="98">
        <v>0.32392584937660956</v>
      </c>
      <c r="F362" s="98">
        <v>0.40272862104430035</v>
      </c>
      <c r="G362" s="98">
        <v>0.39049831637499599</v>
      </c>
      <c r="H362" s="98">
        <v>0.60211768696584089</v>
      </c>
      <c r="I362" s="98">
        <v>0.39789336773089279</v>
      </c>
      <c r="J362" s="98">
        <v>0.6474401046286451</v>
      </c>
      <c r="K362" s="98">
        <v>0.68127430925076093</v>
      </c>
      <c r="L362" s="98">
        <v>0.50169207682198891</v>
      </c>
      <c r="M362" s="98">
        <v>0.43471092497720981</v>
      </c>
      <c r="N362" s="98">
        <v>1.3084457985710432</v>
      </c>
      <c r="O362" s="98">
        <v>0.97673628429445158</v>
      </c>
      <c r="P362" s="98">
        <v>1.8077874907376945</v>
      </c>
      <c r="Q362" s="98">
        <v>0.68372823473439026</v>
      </c>
      <c r="R362" s="98">
        <v>0.92516465787853985</v>
      </c>
      <c r="S362" s="98">
        <v>0.12421864190136464</v>
      </c>
      <c r="T362" s="98">
        <v>0.24386455015447428</v>
      </c>
      <c r="U362" s="98">
        <v>0</v>
      </c>
      <c r="V362" s="98">
        <v>0</v>
      </c>
      <c r="W362" s="98">
        <v>0.1416138433097642</v>
      </c>
      <c r="DA362" s="63" t="s">
        <v>3327</v>
      </c>
    </row>
    <row r="363" spans="1:105" ht="12" customHeight="1" x14ac:dyDescent="0.25">
      <c r="A363" s="97" t="s">
        <v>53</v>
      </c>
      <c r="B363" s="98"/>
      <c r="C363" s="98">
        <v>2.1141924782306261E-3</v>
      </c>
      <c r="D363" s="98">
        <v>1.8050192188992504E-3</v>
      </c>
      <c r="E363" s="98">
        <v>1.8348643330549251E-3</v>
      </c>
      <c r="F363" s="98">
        <v>2.3566399296638856E-3</v>
      </c>
      <c r="G363" s="98">
        <v>2.2825153841744801E-3</v>
      </c>
      <c r="H363" s="98">
        <v>3.4634166299962492E-3</v>
      </c>
      <c r="I363" s="98">
        <v>2.3514063099493755E-3</v>
      </c>
      <c r="J363" s="98">
        <v>3.8614610459370394E-3</v>
      </c>
      <c r="K363" s="98">
        <v>4.0612858069416658E-3</v>
      </c>
      <c r="L363" s="98">
        <v>2.9836582784382409E-3</v>
      </c>
      <c r="M363" s="98">
        <v>2.6084205577969581E-3</v>
      </c>
      <c r="N363" s="98">
        <v>7.7411259968879305E-3</v>
      </c>
      <c r="O363" s="98">
        <v>5.8352653947994441E-3</v>
      </c>
      <c r="P363" s="98">
        <v>1.0925420981588616E-2</v>
      </c>
      <c r="Q363" s="98">
        <v>4.0886832692158034E-3</v>
      </c>
      <c r="R363" s="98">
        <v>5.5922361673953654E-3</v>
      </c>
      <c r="S363" s="98">
        <v>7.5258052961882827E-4</v>
      </c>
      <c r="T363" s="98">
        <v>1.5147189455558619E-3</v>
      </c>
      <c r="U363" s="98">
        <v>0</v>
      </c>
      <c r="V363" s="98">
        <v>0</v>
      </c>
      <c r="W363" s="98">
        <v>9.0328372847086171E-4</v>
      </c>
      <c r="DA363" s="63" t="s">
        <v>3328</v>
      </c>
    </row>
    <row r="364" spans="1:105" ht="12" customHeight="1" x14ac:dyDescent="0.25">
      <c r="A364" s="121" t="s">
        <v>92</v>
      </c>
      <c r="B364" s="122"/>
      <c r="C364" s="122">
        <f t="shared" ref="C364:W364" si="156">C365</f>
        <v>3.1113323664724429E-4</v>
      </c>
      <c r="D364" s="122">
        <f t="shared" si="156"/>
        <v>2.6428722653054037E-5</v>
      </c>
      <c r="E364" s="122">
        <f t="shared" si="156"/>
        <v>2.4347768603347206E-3</v>
      </c>
      <c r="F364" s="122">
        <f t="shared" si="156"/>
        <v>2.2077638227458644E-5</v>
      </c>
      <c r="G364" s="122">
        <f t="shared" si="156"/>
        <v>1.3457758466740722E-4</v>
      </c>
      <c r="H364" s="122">
        <f t="shared" si="156"/>
        <v>3.7636348524967174E-3</v>
      </c>
      <c r="I364" s="122">
        <f t="shared" si="156"/>
        <v>8.5057377562476318E-4</v>
      </c>
      <c r="J364" s="122">
        <f t="shared" si="156"/>
        <v>1.0797264133662261E-3</v>
      </c>
      <c r="K364" s="122">
        <f t="shared" si="156"/>
        <v>1.3071550944911102E-3</v>
      </c>
      <c r="L364" s="122">
        <f t="shared" si="156"/>
        <v>5.0379573147796928E-3</v>
      </c>
      <c r="M364" s="122">
        <f t="shared" si="156"/>
        <v>4.3098621216861397E-3</v>
      </c>
      <c r="N364" s="122">
        <f t="shared" si="156"/>
        <v>4.9164660656103336E-3</v>
      </c>
      <c r="O364" s="122">
        <f t="shared" si="156"/>
        <v>3.5568944876195551E-3</v>
      </c>
      <c r="P364" s="122">
        <f t="shared" si="156"/>
        <v>4.2685825840275389E-3</v>
      </c>
      <c r="Q364" s="122">
        <f t="shared" si="156"/>
        <v>4.0873315102392298E-3</v>
      </c>
      <c r="R364" s="122">
        <f t="shared" si="156"/>
        <v>2.617179647635809E-3</v>
      </c>
      <c r="S364" s="122">
        <f t="shared" si="156"/>
        <v>2.7407448708967531E-4</v>
      </c>
      <c r="T364" s="122">
        <f t="shared" si="156"/>
        <v>1.2418449763347637E-3</v>
      </c>
      <c r="U364" s="122">
        <f t="shared" si="156"/>
        <v>0</v>
      </c>
      <c r="V364" s="122">
        <f t="shared" si="156"/>
        <v>0</v>
      </c>
      <c r="W364" s="122">
        <f t="shared" si="156"/>
        <v>1.2416990762897494E-3</v>
      </c>
      <c r="DA364" s="130" t="s">
        <v>3329</v>
      </c>
    </row>
    <row r="365" spans="1:105" ht="12" customHeight="1" x14ac:dyDescent="0.25">
      <c r="A365" s="97" t="s">
        <v>53</v>
      </c>
      <c r="B365" s="98"/>
      <c r="C365" s="98">
        <v>3.1113323664724429E-4</v>
      </c>
      <c r="D365" s="98">
        <v>2.6428722653054037E-5</v>
      </c>
      <c r="E365" s="98">
        <v>2.4347768603347206E-3</v>
      </c>
      <c r="F365" s="98">
        <v>2.2077638227458644E-5</v>
      </c>
      <c r="G365" s="98">
        <v>1.3457758466740722E-4</v>
      </c>
      <c r="H365" s="98">
        <v>3.7636348524967174E-3</v>
      </c>
      <c r="I365" s="98">
        <v>8.5057377562476318E-4</v>
      </c>
      <c r="J365" s="98">
        <v>1.0797264133662261E-3</v>
      </c>
      <c r="K365" s="98">
        <v>1.3071550944911102E-3</v>
      </c>
      <c r="L365" s="98">
        <v>5.0379573147796928E-3</v>
      </c>
      <c r="M365" s="98">
        <v>4.3098621216861397E-3</v>
      </c>
      <c r="N365" s="98">
        <v>4.9164660656103336E-3</v>
      </c>
      <c r="O365" s="98">
        <v>3.5568944876195551E-3</v>
      </c>
      <c r="P365" s="98">
        <v>4.2685825840275389E-3</v>
      </c>
      <c r="Q365" s="98">
        <v>4.0873315102392298E-3</v>
      </c>
      <c r="R365" s="98">
        <v>2.617179647635809E-3</v>
      </c>
      <c r="S365" s="98">
        <v>2.7407448708967531E-4</v>
      </c>
      <c r="T365" s="98">
        <v>1.2418449763347637E-3</v>
      </c>
      <c r="U365" s="98">
        <v>0</v>
      </c>
      <c r="V365" s="98">
        <v>0</v>
      </c>
      <c r="W365" s="98">
        <v>1.2416990762897494E-3</v>
      </c>
      <c r="DA365" s="63" t="s">
        <v>3330</v>
      </c>
    </row>
    <row r="366" spans="1:105" ht="12" customHeight="1" x14ac:dyDescent="0.25">
      <c r="A366" s="121" t="s">
        <v>55</v>
      </c>
      <c r="B366" s="122"/>
      <c r="C366" s="122">
        <v>2.4497887428842204E-2</v>
      </c>
      <c r="D366" s="122">
        <v>2.2303953988983032E-2</v>
      </c>
      <c r="E366" s="122">
        <v>2.113628395412934E-2</v>
      </c>
      <c r="F366" s="122">
        <v>2.72301770493239E-2</v>
      </c>
      <c r="G366" s="122">
        <v>2.7360727409317533E-2</v>
      </c>
      <c r="H366" s="122">
        <v>4.2856528924729416E-2</v>
      </c>
      <c r="I366" s="122">
        <v>2.7105398105242644E-2</v>
      </c>
      <c r="J366" s="122">
        <v>4.273959997389884E-2</v>
      </c>
      <c r="K366" s="122">
        <v>4.1340721331115618E-2</v>
      </c>
      <c r="L366" s="122">
        <v>3.2778934970200471E-2</v>
      </c>
      <c r="M366" s="122">
        <v>4.1802831745580749E-2</v>
      </c>
      <c r="N366" s="122">
        <v>9.2535459128852401E-2</v>
      </c>
      <c r="O366" s="122">
        <v>9.3544009962324939E-2</v>
      </c>
      <c r="P366" s="122">
        <v>0.22577992379540968</v>
      </c>
      <c r="Q366" s="122">
        <v>6.7678794604768638E-2</v>
      </c>
      <c r="R366" s="122">
        <v>6.4799639099122175E-2</v>
      </c>
      <c r="S366" s="122">
        <v>1.0147345343952421E-2</v>
      </c>
      <c r="T366" s="122">
        <v>2.5046284210688895E-2</v>
      </c>
      <c r="U366" s="122">
        <v>0</v>
      </c>
      <c r="V366" s="122">
        <v>0</v>
      </c>
      <c r="W366" s="122">
        <v>1.8833953788881488E-2</v>
      </c>
      <c r="DA366" s="130" t="s">
        <v>3331</v>
      </c>
    </row>
    <row r="367" spans="1:105" ht="12" customHeight="1" x14ac:dyDescent="0.25">
      <c r="A367" s="97" t="s">
        <v>132</v>
      </c>
      <c r="B367" s="98"/>
      <c r="C367" s="98">
        <v>8.781355677321362E-4</v>
      </c>
      <c r="D367" s="98">
        <v>1.2950807572067132E-3</v>
      </c>
      <c r="E367" s="98">
        <v>2.3672892391968813E-3</v>
      </c>
      <c r="F367" s="98">
        <v>1.74746687912057E-3</v>
      </c>
      <c r="G367" s="98">
        <v>2.8856619015840621E-3</v>
      </c>
      <c r="H367" s="98">
        <v>5.0182284024385682E-3</v>
      </c>
      <c r="I367" s="98">
        <v>7.5332719782014793E-3</v>
      </c>
      <c r="J367" s="98">
        <v>1.6456160787927537E-2</v>
      </c>
      <c r="K367" s="98">
        <v>2.0323081212368262E-2</v>
      </c>
      <c r="L367" s="98">
        <v>1.0853763633767027E-2</v>
      </c>
      <c r="M367" s="98">
        <v>5.1622568346278742E-3</v>
      </c>
      <c r="N367" s="98">
        <v>5.992389196196957E-3</v>
      </c>
      <c r="O367" s="98">
        <v>7.5191239552956706E-3</v>
      </c>
      <c r="P367" s="98">
        <v>0.11124469944493715</v>
      </c>
      <c r="Q367" s="98">
        <v>5.8282819837053385E-2</v>
      </c>
      <c r="R367" s="98">
        <v>2.6539195982247181E-2</v>
      </c>
      <c r="S367" s="98">
        <v>1.0067608573290181E-2</v>
      </c>
      <c r="T367" s="98">
        <v>2.152686999586377E-2</v>
      </c>
      <c r="U367" s="98">
        <v>0</v>
      </c>
      <c r="V367" s="98">
        <v>0</v>
      </c>
      <c r="W367" s="98">
        <v>1.8665150417414574E-2</v>
      </c>
      <c r="DA367" s="63" t="s">
        <v>3332</v>
      </c>
    </row>
    <row r="368" spans="1:105" ht="12" customHeight="1" x14ac:dyDescent="0.25">
      <c r="A368" s="97" t="s">
        <v>131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9.690922364494927E-5</v>
      </c>
      <c r="K368" s="98">
        <v>2.8556790308507875E-4</v>
      </c>
      <c r="L368" s="98">
        <v>1.0596814073352685E-4</v>
      </c>
      <c r="M368" s="98">
        <v>1.1449865779294678E-4</v>
      </c>
      <c r="N368" s="98">
        <v>8.4185307898209798E-5</v>
      </c>
      <c r="O368" s="98">
        <v>0</v>
      </c>
      <c r="P368" s="98">
        <v>5.2210559805770094E-4</v>
      </c>
      <c r="Q368" s="98">
        <v>1.6698400259236804E-3</v>
      </c>
      <c r="R368" s="98">
        <v>0</v>
      </c>
      <c r="S368" s="98">
        <v>7.9736770662238788E-5</v>
      </c>
      <c r="T368" s="98">
        <v>4.1655849417677213E-4</v>
      </c>
      <c r="U368" s="98">
        <v>0</v>
      </c>
      <c r="V368" s="98">
        <v>0</v>
      </c>
      <c r="W368" s="98">
        <v>1.6880337146691428E-4</v>
      </c>
      <c r="DA368" s="63" t="s">
        <v>3333</v>
      </c>
    </row>
    <row r="369" spans="1:105" ht="12" customHeight="1" x14ac:dyDescent="0.25">
      <c r="A369" s="100" t="s">
        <v>204</v>
      </c>
      <c r="B369" s="101"/>
      <c r="C369" s="101">
        <v>0</v>
      </c>
      <c r="D369" s="101">
        <v>0</v>
      </c>
      <c r="E369" s="101">
        <v>0</v>
      </c>
      <c r="F369" s="101">
        <v>0</v>
      </c>
      <c r="G369" s="101">
        <v>0</v>
      </c>
      <c r="H369" s="101">
        <v>0</v>
      </c>
      <c r="I369" s="101">
        <v>0</v>
      </c>
      <c r="J369" s="101">
        <v>5.5813624151682136E-5</v>
      </c>
      <c r="K369" s="101">
        <v>1.5553107332597169E-4</v>
      </c>
      <c r="L369" s="101">
        <v>5.9483508074816038E-5</v>
      </c>
      <c r="M369" s="101">
        <v>6.4841780657294394E-5</v>
      </c>
      <c r="N369" s="101">
        <v>4.4506349633857691E-5</v>
      </c>
      <c r="O369" s="101">
        <v>0</v>
      </c>
      <c r="P369" s="101">
        <v>3.3363147355840725E-4</v>
      </c>
      <c r="Q369" s="101">
        <v>8.6061798935436128E-4</v>
      </c>
      <c r="R369" s="101">
        <v>0</v>
      </c>
      <c r="S369" s="101">
        <v>3.8914126074247722E-5</v>
      </c>
      <c r="T369" s="101">
        <v>2.1427489423190418E-4</v>
      </c>
      <c r="U369" s="101">
        <v>0</v>
      </c>
      <c r="V369" s="101">
        <v>0</v>
      </c>
      <c r="W369" s="101">
        <v>8.9359485476471208E-5</v>
      </c>
      <c r="DA369" s="131" t="s">
        <v>3334</v>
      </c>
    </row>
    <row r="370" spans="1:105" ht="12" customHeight="1" x14ac:dyDescent="0.25">
      <c r="A370" s="103" t="s">
        <v>52</v>
      </c>
      <c r="B370" s="104"/>
      <c r="C370" s="104">
        <v>0</v>
      </c>
      <c r="D370" s="104">
        <v>0</v>
      </c>
      <c r="E370" s="104">
        <v>0</v>
      </c>
      <c r="F370" s="104">
        <v>0</v>
      </c>
      <c r="G370" s="104">
        <v>0</v>
      </c>
      <c r="H370" s="104">
        <v>0</v>
      </c>
      <c r="I370" s="104">
        <v>0</v>
      </c>
      <c r="J370" s="104">
        <v>4.1095599493267127E-5</v>
      </c>
      <c r="K370" s="104">
        <v>1.3003682975910703E-4</v>
      </c>
      <c r="L370" s="104">
        <v>4.6484632658710817E-5</v>
      </c>
      <c r="M370" s="104">
        <v>4.9656877135652394E-5</v>
      </c>
      <c r="N370" s="104">
        <v>3.9678958264352101E-5</v>
      </c>
      <c r="O370" s="104">
        <v>0</v>
      </c>
      <c r="P370" s="104">
        <v>1.8847412449929369E-4</v>
      </c>
      <c r="Q370" s="104">
        <v>8.0922203656931925E-4</v>
      </c>
      <c r="R370" s="104">
        <v>0</v>
      </c>
      <c r="S370" s="104">
        <v>4.0822644587991066E-5</v>
      </c>
      <c r="T370" s="104">
        <v>2.0228359994486794E-4</v>
      </c>
      <c r="U370" s="104">
        <v>0</v>
      </c>
      <c r="V370" s="104">
        <v>0</v>
      </c>
      <c r="W370" s="104">
        <v>7.9443885990443071E-5</v>
      </c>
      <c r="DA370" s="132" t="s">
        <v>3335</v>
      </c>
    </row>
    <row r="371" spans="1:105" ht="12" customHeight="1" x14ac:dyDescent="0.25">
      <c r="A371" s="106" t="s">
        <v>124</v>
      </c>
      <c r="B371" s="101"/>
      <c r="C371" s="101">
        <v>8.0409446120524261E-4</v>
      </c>
      <c r="D371" s="101">
        <v>2.1514896261507319E-3</v>
      </c>
      <c r="E371" s="101">
        <v>1.1997205011408823E-3</v>
      </c>
      <c r="F371" s="101">
        <v>1.2135725064578468E-3</v>
      </c>
      <c r="G371" s="101">
        <v>2.4483925586925403E-3</v>
      </c>
      <c r="H371" s="101">
        <v>6.6541949449023573E-3</v>
      </c>
      <c r="I371" s="101">
        <v>6.1266458434944022E-4</v>
      </c>
      <c r="J371" s="101">
        <v>1.4543764437792647E-3</v>
      </c>
      <c r="K371" s="101">
        <v>3.3690277423711163E-4</v>
      </c>
      <c r="L371" s="101">
        <v>1.0877493001863749E-3</v>
      </c>
      <c r="M371" s="101">
        <v>7.3682189743604402E-4</v>
      </c>
      <c r="N371" s="101">
        <v>0</v>
      </c>
      <c r="O371" s="101">
        <v>0</v>
      </c>
      <c r="P371" s="101">
        <v>0</v>
      </c>
      <c r="Q371" s="101">
        <v>0</v>
      </c>
      <c r="R371" s="101">
        <v>0</v>
      </c>
      <c r="S371" s="101">
        <v>0</v>
      </c>
      <c r="T371" s="101">
        <v>0</v>
      </c>
      <c r="U371" s="101">
        <v>0</v>
      </c>
      <c r="V371" s="101">
        <v>0</v>
      </c>
      <c r="W371" s="101">
        <v>0</v>
      </c>
      <c r="DA371" s="131" t="s">
        <v>3336</v>
      </c>
    </row>
    <row r="372" spans="1:105" ht="12" customHeight="1" x14ac:dyDescent="0.25">
      <c r="A372" s="107" t="s">
        <v>123</v>
      </c>
      <c r="B372" s="104"/>
      <c r="C372" s="104">
        <v>0</v>
      </c>
      <c r="D372" s="104">
        <v>0</v>
      </c>
      <c r="E372" s="104">
        <v>0</v>
      </c>
      <c r="F372" s="104">
        <v>0</v>
      </c>
      <c r="G372" s="104">
        <v>0</v>
      </c>
      <c r="H372" s="104">
        <v>0</v>
      </c>
      <c r="I372" s="104">
        <v>0</v>
      </c>
      <c r="J372" s="104">
        <v>0</v>
      </c>
      <c r="K372" s="104">
        <v>0</v>
      </c>
      <c r="L372" s="104">
        <v>0</v>
      </c>
      <c r="M372" s="104">
        <v>0</v>
      </c>
      <c r="N372" s="104">
        <v>0</v>
      </c>
      <c r="O372" s="104">
        <v>0</v>
      </c>
      <c r="P372" s="104">
        <v>0</v>
      </c>
      <c r="Q372" s="104">
        <v>0</v>
      </c>
      <c r="R372" s="104">
        <v>0</v>
      </c>
      <c r="S372" s="104">
        <v>0</v>
      </c>
      <c r="T372" s="104">
        <v>0</v>
      </c>
      <c r="U372" s="104">
        <v>0</v>
      </c>
      <c r="V372" s="104">
        <v>0</v>
      </c>
      <c r="W372" s="104">
        <v>0</v>
      </c>
      <c r="DA372" s="132" t="s">
        <v>3337</v>
      </c>
    </row>
    <row r="373" spans="1:105" ht="12" customHeight="1" x14ac:dyDescent="0.25">
      <c r="A373" s="108" t="s">
        <v>50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3338</v>
      </c>
    </row>
    <row r="374" spans="1:105" ht="12" customHeight="1" x14ac:dyDescent="0.25">
      <c r="A374" s="108" t="s">
        <v>52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3339</v>
      </c>
    </row>
    <row r="375" spans="1:105" ht="12" customHeight="1" x14ac:dyDescent="0.25">
      <c r="A375" s="106" t="s">
        <v>122</v>
      </c>
      <c r="B375" s="101"/>
      <c r="C375" s="101">
        <v>2.1688436700399806E-2</v>
      </c>
      <c r="D375" s="101">
        <v>1.5769041584719593E-2</v>
      </c>
      <c r="E375" s="101">
        <v>1.5095702021808106E-2</v>
      </c>
      <c r="F375" s="101">
        <v>2.1651018009665516E-2</v>
      </c>
      <c r="G375" s="101">
        <v>1.8986828580824369E-2</v>
      </c>
      <c r="H375" s="101">
        <v>2.7590249195436487E-2</v>
      </c>
      <c r="I375" s="101">
        <v>8.4614126586656923E-4</v>
      </c>
      <c r="J375" s="101">
        <v>0</v>
      </c>
      <c r="K375" s="101">
        <v>0</v>
      </c>
      <c r="L375" s="101">
        <v>1.3277732464013316E-2</v>
      </c>
      <c r="M375" s="101">
        <v>2.0426371662534984E-2</v>
      </c>
      <c r="N375" s="101">
        <v>4.3830762446351174E-2</v>
      </c>
      <c r="O375" s="101">
        <v>5.1825548690126587E-2</v>
      </c>
      <c r="P375" s="101">
        <v>7.6628176043675666E-2</v>
      </c>
      <c r="Q375" s="101">
        <v>0</v>
      </c>
      <c r="R375" s="101">
        <v>0</v>
      </c>
      <c r="S375" s="101">
        <v>0</v>
      </c>
      <c r="T375" s="101">
        <v>1.054734366752021E-4</v>
      </c>
      <c r="U375" s="101">
        <v>0</v>
      </c>
      <c r="V375" s="101">
        <v>0</v>
      </c>
      <c r="W375" s="101">
        <v>0</v>
      </c>
      <c r="DA375" s="131" t="s">
        <v>3340</v>
      </c>
    </row>
    <row r="376" spans="1:105" ht="12" customHeight="1" x14ac:dyDescent="0.25">
      <c r="A376" s="107" t="s">
        <v>121</v>
      </c>
      <c r="B376" s="104"/>
      <c r="C376" s="104">
        <v>1.1272206995050172E-3</v>
      </c>
      <c r="D376" s="104">
        <v>3.0883420209059931E-3</v>
      </c>
      <c r="E376" s="104">
        <v>2.4735721919834702E-3</v>
      </c>
      <c r="F376" s="104">
        <v>2.6181196540799642E-3</v>
      </c>
      <c r="G376" s="104">
        <v>3.0398443682165613E-3</v>
      </c>
      <c r="H376" s="104">
        <v>3.5938563819520029E-3</v>
      </c>
      <c r="I376" s="104">
        <v>1.8113320276825155E-2</v>
      </c>
      <c r="J376" s="104">
        <v>2.4732153518547094E-2</v>
      </c>
      <c r="K376" s="104">
        <v>2.0395169441425165E-2</v>
      </c>
      <c r="L376" s="104">
        <v>7.4537214315002261E-3</v>
      </c>
      <c r="M376" s="104">
        <v>1.5362882693188902E-2</v>
      </c>
      <c r="N376" s="104">
        <v>4.2628122178406058E-2</v>
      </c>
      <c r="O376" s="104">
        <v>3.4199337316902681E-2</v>
      </c>
      <c r="P376" s="104">
        <v>3.7384942708739169E-2</v>
      </c>
      <c r="Q376" s="104">
        <v>7.7261347417915821E-3</v>
      </c>
      <c r="R376" s="104">
        <v>3.8260443116874987E-2</v>
      </c>
      <c r="S376" s="104">
        <v>0</v>
      </c>
      <c r="T376" s="104">
        <v>2.9973822839731491E-3</v>
      </c>
      <c r="U376" s="104">
        <v>0</v>
      </c>
      <c r="V376" s="104">
        <v>0</v>
      </c>
      <c r="W376" s="104">
        <v>0</v>
      </c>
      <c r="DA376" s="132" t="s">
        <v>3341</v>
      </c>
    </row>
    <row r="377" spans="1:105" ht="12" customHeight="1" x14ac:dyDescent="0.25">
      <c r="A377" s="108" t="s">
        <v>53</v>
      </c>
      <c r="B377" s="98"/>
      <c r="C377" s="98">
        <v>6.6259099899118948E-4</v>
      </c>
      <c r="D377" s="98">
        <v>1.8208989262127086E-3</v>
      </c>
      <c r="E377" s="98">
        <v>1.4544427228988671E-3</v>
      </c>
      <c r="F377" s="98">
        <v>1.5550518320267218E-3</v>
      </c>
      <c r="G377" s="98">
        <v>1.8005732086074427E-3</v>
      </c>
      <c r="H377" s="98">
        <v>2.0832878224100924E-3</v>
      </c>
      <c r="I377" s="98">
        <v>1.0615134846252971E-2</v>
      </c>
      <c r="J377" s="98">
        <v>1.4452483144124798E-2</v>
      </c>
      <c r="K377" s="98">
        <v>1.1308942314324761E-2</v>
      </c>
      <c r="L377" s="98">
        <v>4.0246896030755562E-3</v>
      </c>
      <c r="M377" s="98">
        <v>8.7984645802173193E-3</v>
      </c>
      <c r="N377" s="98">
        <v>2.2950683584667644E-2</v>
      </c>
      <c r="O377" s="98">
        <v>2.1054440507308328E-2</v>
      </c>
      <c r="P377" s="98">
        <v>2.444984827703349E-2</v>
      </c>
      <c r="Q377" s="98">
        <v>3.8035993730561593E-3</v>
      </c>
      <c r="R377" s="98">
        <v>1.8450590429857902E-2</v>
      </c>
      <c r="S377" s="98">
        <v>0</v>
      </c>
      <c r="T377" s="98">
        <v>1.612539950767191E-3</v>
      </c>
      <c r="U377" s="98">
        <v>0</v>
      </c>
      <c r="V377" s="98">
        <v>0</v>
      </c>
      <c r="W377" s="98">
        <v>0</v>
      </c>
      <c r="DA377" s="63" t="s">
        <v>3342</v>
      </c>
    </row>
    <row r="378" spans="1:105" ht="12" customHeight="1" x14ac:dyDescent="0.25">
      <c r="A378" s="108" t="s">
        <v>52</v>
      </c>
      <c r="B378" s="98"/>
      <c r="C378" s="98">
        <v>4.6462970051382776E-4</v>
      </c>
      <c r="D378" s="98">
        <v>1.2674430946932843E-3</v>
      </c>
      <c r="E378" s="98">
        <v>1.0191294690846033E-3</v>
      </c>
      <c r="F378" s="98">
        <v>1.0630678220532425E-3</v>
      </c>
      <c r="G378" s="98">
        <v>1.2392711596091186E-3</v>
      </c>
      <c r="H378" s="98">
        <v>1.5105685595419105E-3</v>
      </c>
      <c r="I378" s="98">
        <v>7.4981854305721839E-3</v>
      </c>
      <c r="J378" s="98">
        <v>1.0279670374422296E-2</v>
      </c>
      <c r="K378" s="98">
        <v>9.0862271271004054E-3</v>
      </c>
      <c r="L378" s="98">
        <v>3.4290318284246695E-3</v>
      </c>
      <c r="M378" s="98">
        <v>6.5644181129715824E-3</v>
      </c>
      <c r="N378" s="98">
        <v>1.9677438593738411E-2</v>
      </c>
      <c r="O378" s="98">
        <v>1.3144896809594351E-2</v>
      </c>
      <c r="P378" s="98">
        <v>1.2935094431705678E-2</v>
      </c>
      <c r="Q378" s="98">
        <v>3.9225353687354228E-3</v>
      </c>
      <c r="R378" s="98">
        <v>1.9809852687017088E-2</v>
      </c>
      <c r="S378" s="98">
        <v>0</v>
      </c>
      <c r="T378" s="98">
        <v>1.3848423332059581E-3</v>
      </c>
      <c r="U378" s="98">
        <v>0</v>
      </c>
      <c r="V378" s="98">
        <v>0</v>
      </c>
      <c r="W378" s="98">
        <v>0</v>
      </c>
      <c r="DA378" s="63" t="s">
        <v>3343</v>
      </c>
    </row>
    <row r="379" spans="1:105" ht="12" customHeight="1" x14ac:dyDescent="0.25">
      <c r="A379" s="121" t="s">
        <v>54</v>
      </c>
      <c r="B379" s="122"/>
      <c r="C379" s="122">
        <v>1.1548873288792482E-2</v>
      </c>
      <c r="D379" s="122">
        <v>1.0952862574941557E-2</v>
      </c>
      <c r="E379" s="122">
        <v>1.0725633726954641E-2</v>
      </c>
      <c r="F379" s="122">
        <v>1.2975342843050939E-2</v>
      </c>
      <c r="G379" s="122">
        <v>1.6164959998947376E-2</v>
      </c>
      <c r="H379" s="122">
        <v>2.3204900787955941E-2</v>
      </c>
      <c r="I379" s="122">
        <v>1.5590972257991564E-2</v>
      </c>
      <c r="J379" s="122">
        <v>2.5748970188715165E-2</v>
      </c>
      <c r="K379" s="122">
        <v>2.8761466872281566E-2</v>
      </c>
      <c r="L379" s="122">
        <v>1.6343083047952307E-2</v>
      </c>
      <c r="M379" s="122">
        <v>2.5442270230891979E-2</v>
      </c>
      <c r="N379" s="122">
        <v>6.768812069320064E-2</v>
      </c>
      <c r="O379" s="122">
        <v>5.289775357293594E-2</v>
      </c>
      <c r="P379" s="122">
        <v>0.11056396044614072</v>
      </c>
      <c r="Q379" s="122">
        <v>2.8905995594867458E-2</v>
      </c>
      <c r="R379" s="122">
        <v>3.872194613425986E-2</v>
      </c>
      <c r="S379" s="122">
        <v>5.1725584457079331E-3</v>
      </c>
      <c r="T379" s="122">
        <v>1.1646993256268149E-2</v>
      </c>
      <c r="U379" s="122">
        <v>0</v>
      </c>
      <c r="V379" s="122">
        <v>0</v>
      </c>
      <c r="W379" s="122">
        <v>5.7460301713225422E-3</v>
      </c>
      <c r="DA379" s="130" t="s">
        <v>3344</v>
      </c>
    </row>
    <row r="380" spans="1:105" ht="12" customHeight="1" x14ac:dyDescent="0.25">
      <c r="A380" s="97" t="s">
        <v>207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3345</v>
      </c>
    </row>
    <row r="381" spans="1:105" ht="12" customHeight="1" x14ac:dyDescent="0.25">
      <c r="A381" s="97" t="s">
        <v>50</v>
      </c>
      <c r="B381" s="98"/>
      <c r="C381" s="98">
        <v>1.1090312658592384E-3</v>
      </c>
      <c r="D381" s="98">
        <v>0</v>
      </c>
      <c r="E381" s="98">
        <v>0</v>
      </c>
      <c r="F381" s="98">
        <v>1.7535634675887163E-3</v>
      </c>
      <c r="G381" s="98">
        <v>9.4552176139173511E-3</v>
      </c>
      <c r="H381" s="98">
        <v>8.2659923340939866E-3</v>
      </c>
      <c r="I381" s="98">
        <v>0</v>
      </c>
      <c r="J381" s="98">
        <v>5.2342007714122312E-4</v>
      </c>
      <c r="K381" s="98">
        <v>8.8220837887745731E-3</v>
      </c>
      <c r="L381" s="98">
        <v>1.8981064557283816E-4</v>
      </c>
      <c r="M381" s="98">
        <v>3.7842824603588274E-4</v>
      </c>
      <c r="N381" s="98">
        <v>1.5061119700432166E-3</v>
      </c>
      <c r="O381" s="98">
        <v>3.4607900353183386E-3</v>
      </c>
      <c r="P381" s="98">
        <v>1.1337783923468001E-2</v>
      </c>
      <c r="Q381" s="98">
        <v>6.3859300489580351E-4</v>
      </c>
      <c r="R381" s="98">
        <v>3.6594578083416576E-3</v>
      </c>
      <c r="S381" s="98">
        <v>5.9400429983882139E-4</v>
      </c>
      <c r="T381" s="98">
        <v>1.1335621021582964E-3</v>
      </c>
      <c r="U381" s="98">
        <v>0</v>
      </c>
      <c r="V381" s="98">
        <v>0</v>
      </c>
      <c r="W381" s="98">
        <v>0</v>
      </c>
      <c r="DA381" s="63" t="s">
        <v>3346</v>
      </c>
    </row>
    <row r="382" spans="1:105" ht="12" customHeight="1" x14ac:dyDescent="0.25">
      <c r="A382" s="109" t="s">
        <v>120</v>
      </c>
      <c r="B382" s="33"/>
      <c r="C382" s="33">
        <v>1.0439842022933243E-2</v>
      </c>
      <c r="D382" s="33">
        <v>1.0952862574941557E-2</v>
      </c>
      <c r="E382" s="33">
        <v>1.0725633726954641E-2</v>
      </c>
      <c r="F382" s="33">
        <v>1.1221779375462223E-2</v>
      </c>
      <c r="G382" s="33">
        <v>6.7097423850300229E-3</v>
      </c>
      <c r="H382" s="33">
        <v>1.4938908453861954E-2</v>
      </c>
      <c r="I382" s="33">
        <v>1.5590972257991564E-2</v>
      </c>
      <c r="J382" s="33">
        <v>2.522555011157394E-2</v>
      </c>
      <c r="K382" s="33">
        <v>1.9939383083506991E-2</v>
      </c>
      <c r="L382" s="33">
        <v>1.615327240237947E-2</v>
      </c>
      <c r="M382" s="33">
        <v>2.5063841984856096E-2</v>
      </c>
      <c r="N382" s="33">
        <v>6.6182008723157423E-2</v>
      </c>
      <c r="O382" s="33">
        <v>4.9436963537617604E-2</v>
      </c>
      <c r="P382" s="33">
        <v>9.9226176522672724E-2</v>
      </c>
      <c r="Q382" s="33">
        <v>2.8267402589971655E-2</v>
      </c>
      <c r="R382" s="33">
        <v>3.5062488325918205E-2</v>
      </c>
      <c r="S382" s="33">
        <v>4.5785541458691114E-3</v>
      </c>
      <c r="T382" s="33">
        <v>1.0513431154109852E-2</v>
      </c>
      <c r="U382" s="33">
        <v>0</v>
      </c>
      <c r="V382" s="33">
        <v>0</v>
      </c>
      <c r="W382" s="33">
        <v>5.7460301713225422E-3</v>
      </c>
      <c r="DA382" s="60" t="s">
        <v>3347</v>
      </c>
    </row>
    <row r="384" spans="1:105" ht="12" customHeight="1" x14ac:dyDescent="0.25">
      <c r="A384" s="116" t="str">
        <f>RES_hh_SLD!$A$343</f>
        <v>Thermal energy service in new and renovated households (ktoe useful)</v>
      </c>
      <c r="B384" s="117"/>
      <c r="C384" s="117">
        <f t="shared" ref="C384:Q384" si="157">C385+C388+C390+C403</f>
        <v>0.24453502666244359</v>
      </c>
      <c r="D384" s="117">
        <f t="shared" si="157"/>
        <v>0.21400048988333106</v>
      </c>
      <c r="E384" s="117">
        <f t="shared" si="157"/>
        <v>0.23113530956620232</v>
      </c>
      <c r="F384" s="117">
        <f t="shared" si="157"/>
        <v>0.28474984131111075</v>
      </c>
      <c r="G384" s="117">
        <f t="shared" si="157"/>
        <v>0.28351495212121464</v>
      </c>
      <c r="H384" s="117">
        <f t="shared" si="157"/>
        <v>0.45470740339167665</v>
      </c>
      <c r="I384" s="117">
        <f t="shared" si="157"/>
        <v>0.30347178650734513</v>
      </c>
      <c r="J384" s="117">
        <f t="shared" si="157"/>
        <v>0.50015311240692928</v>
      </c>
      <c r="K384" s="117">
        <f t="shared" si="157"/>
        <v>0.53284098563332261</v>
      </c>
      <c r="L384" s="117">
        <f t="shared" si="157"/>
        <v>0.40971626831552399</v>
      </c>
      <c r="M384" s="117">
        <f t="shared" si="157"/>
        <v>0.3797553812513304</v>
      </c>
      <c r="N384" s="117">
        <f t="shared" si="157"/>
        <v>1.0991711401487321</v>
      </c>
      <c r="O384" s="117">
        <f t="shared" si="157"/>
        <v>0.84860182560573172</v>
      </c>
      <c r="P384" s="117">
        <f t="shared" si="157"/>
        <v>1.6295140945557014</v>
      </c>
      <c r="Q384" s="117">
        <f t="shared" si="157"/>
        <v>0.61102373643485197</v>
      </c>
      <c r="R384" s="117">
        <f t="shared" ref="R384:V384" si="158">R385+R388+R390+R403</f>
        <v>0.80754858203245572</v>
      </c>
      <c r="S384" s="117">
        <f t="shared" si="158"/>
        <v>0.11094501314311417</v>
      </c>
      <c r="T384" s="117">
        <f t="shared" si="158"/>
        <v>0.23047791322295574</v>
      </c>
      <c r="U384" s="117">
        <f t="shared" si="158"/>
        <v>0</v>
      </c>
      <c r="V384" s="117">
        <f t="shared" si="158"/>
        <v>0</v>
      </c>
      <c r="W384" s="117">
        <f t="shared" ref="W384" si="159">W385+W388+W390+W403</f>
        <v>0.14468618117906695</v>
      </c>
      <c r="DA384" s="129" t="s">
        <v>3493</v>
      </c>
    </row>
    <row r="385" spans="1:105" ht="12" customHeight="1" x14ac:dyDescent="0.25">
      <c r="A385" s="121" t="s">
        <v>57</v>
      </c>
      <c r="B385" s="122"/>
      <c r="C385" s="122">
        <f t="shared" ref="C385:Q385" si="160">SUM(C386:C387)</f>
        <v>0.21795582347457165</v>
      </c>
      <c r="D385" s="122">
        <f t="shared" si="160"/>
        <v>0.1897515959876839</v>
      </c>
      <c r="E385" s="122">
        <f t="shared" si="160"/>
        <v>0.20159721143276399</v>
      </c>
      <c r="F385" s="122">
        <f t="shared" si="160"/>
        <v>0.2556495015678325</v>
      </c>
      <c r="G385" s="122">
        <f t="shared" si="160"/>
        <v>0.25270248863446187</v>
      </c>
      <c r="H385" s="122">
        <f t="shared" si="160"/>
        <v>0.39706876896972282</v>
      </c>
      <c r="I385" s="122">
        <f t="shared" si="160"/>
        <v>0.26741976122100464</v>
      </c>
      <c r="J385" s="122">
        <f t="shared" si="160"/>
        <v>0.44326412723783337</v>
      </c>
      <c r="K385" s="122">
        <f t="shared" si="160"/>
        <v>0.47491892069935743</v>
      </c>
      <c r="L385" s="122">
        <f t="shared" si="160"/>
        <v>0.35593911304238796</v>
      </c>
      <c r="M385" s="122">
        <f t="shared" si="160"/>
        <v>0.31339999550738185</v>
      </c>
      <c r="N385" s="122">
        <f t="shared" si="160"/>
        <v>0.95621269149256471</v>
      </c>
      <c r="O385" s="122">
        <f t="shared" si="160"/>
        <v>0.721885720948508</v>
      </c>
      <c r="P385" s="122">
        <f t="shared" si="160"/>
        <v>1.3492415919827456</v>
      </c>
      <c r="Q385" s="122">
        <f t="shared" si="160"/>
        <v>0.5161183995203823</v>
      </c>
      <c r="R385" s="122">
        <f t="shared" ref="R385:V385" si="161">SUM(R386:R387)</f>
        <v>0.71012308653922163</v>
      </c>
      <c r="S385" s="122">
        <f t="shared" si="161"/>
        <v>9.7107295604045824E-2</v>
      </c>
      <c r="T385" s="122">
        <f t="shared" si="161"/>
        <v>0.19414873229830762</v>
      </c>
      <c r="U385" s="122">
        <f t="shared" si="161"/>
        <v>0</v>
      </c>
      <c r="V385" s="122">
        <f t="shared" si="161"/>
        <v>0</v>
      </c>
      <c r="W385" s="122">
        <f t="shared" ref="W385" si="162">SUM(W386:W387)</f>
        <v>0.11743280672570221</v>
      </c>
      <c r="DA385" s="130" t="s">
        <v>3494</v>
      </c>
    </row>
    <row r="386" spans="1:105" ht="12" customHeight="1" x14ac:dyDescent="0.25">
      <c r="A386" s="97" t="s">
        <v>204</v>
      </c>
      <c r="B386" s="98"/>
      <c r="C386" s="98">
        <v>0.21584163099634102</v>
      </c>
      <c r="D386" s="98">
        <v>0.18794657676878465</v>
      </c>
      <c r="E386" s="98">
        <v>0.19976234709970905</v>
      </c>
      <c r="F386" s="98">
        <v>0.25329286163816861</v>
      </c>
      <c r="G386" s="98">
        <v>0.25041997325028742</v>
      </c>
      <c r="H386" s="98">
        <v>0.39360535233972654</v>
      </c>
      <c r="I386" s="98">
        <v>0.26506835491105524</v>
      </c>
      <c r="J386" s="98">
        <v>0.43940266619189633</v>
      </c>
      <c r="K386" s="98">
        <v>0.47085763489241578</v>
      </c>
      <c r="L386" s="98">
        <v>0.35295545476394974</v>
      </c>
      <c r="M386" s="98">
        <v>0.31079157494958487</v>
      </c>
      <c r="N386" s="98">
        <v>0.94847156549567679</v>
      </c>
      <c r="O386" s="98">
        <v>0.71605045555370861</v>
      </c>
      <c r="P386" s="98">
        <v>1.3383161710011571</v>
      </c>
      <c r="Q386" s="98">
        <v>0.51202971625116644</v>
      </c>
      <c r="R386" s="98">
        <v>0.70453085037182628</v>
      </c>
      <c r="S386" s="98">
        <v>9.6354715074427E-2</v>
      </c>
      <c r="T386" s="98">
        <v>0.19263401335275177</v>
      </c>
      <c r="U386" s="98">
        <v>0</v>
      </c>
      <c r="V386" s="98">
        <v>0</v>
      </c>
      <c r="W386" s="98">
        <v>0.11652952299723135</v>
      </c>
      <c r="DA386" s="63" t="s">
        <v>3495</v>
      </c>
    </row>
    <row r="387" spans="1:105" ht="12" customHeight="1" x14ac:dyDescent="0.25">
      <c r="A387" s="97" t="s">
        <v>53</v>
      </c>
      <c r="B387" s="98"/>
      <c r="C387" s="98">
        <v>2.1141924782306261E-3</v>
      </c>
      <c r="D387" s="98">
        <v>1.8050192188992504E-3</v>
      </c>
      <c r="E387" s="98">
        <v>1.8348643330549251E-3</v>
      </c>
      <c r="F387" s="98">
        <v>2.3566399296638856E-3</v>
      </c>
      <c r="G387" s="98">
        <v>2.2825153841744801E-3</v>
      </c>
      <c r="H387" s="98">
        <v>3.4634166299962492E-3</v>
      </c>
      <c r="I387" s="98">
        <v>2.3514063099493755E-3</v>
      </c>
      <c r="J387" s="98">
        <v>3.8614610459370394E-3</v>
      </c>
      <c r="K387" s="98">
        <v>4.0612858069416658E-3</v>
      </c>
      <c r="L387" s="98">
        <v>2.9836582784382409E-3</v>
      </c>
      <c r="M387" s="98">
        <v>2.6084205577969581E-3</v>
      </c>
      <c r="N387" s="98">
        <v>7.7411259968879305E-3</v>
      </c>
      <c r="O387" s="98">
        <v>5.8352653947994441E-3</v>
      </c>
      <c r="P387" s="98">
        <v>1.0925420981588616E-2</v>
      </c>
      <c r="Q387" s="98">
        <v>4.0886832692158034E-3</v>
      </c>
      <c r="R387" s="98">
        <v>5.5922361673953654E-3</v>
      </c>
      <c r="S387" s="98">
        <v>7.5258052961882827E-4</v>
      </c>
      <c r="T387" s="98">
        <v>1.5147189455558619E-3</v>
      </c>
      <c r="U387" s="98">
        <v>0</v>
      </c>
      <c r="V387" s="98">
        <v>0</v>
      </c>
      <c r="W387" s="98">
        <v>9.0328372847086171E-4</v>
      </c>
      <c r="DA387" s="63" t="s">
        <v>3496</v>
      </c>
    </row>
    <row r="388" spans="1:105" ht="12" customHeight="1" x14ac:dyDescent="0.25">
      <c r="A388" s="121" t="s">
        <v>92</v>
      </c>
      <c r="B388" s="122"/>
      <c r="C388" s="122">
        <f t="shared" ref="C388:W388" si="163">C389</f>
        <v>7.563062295816665E-4</v>
      </c>
      <c r="D388" s="122">
        <f t="shared" si="163"/>
        <v>6.6460358653218558E-5</v>
      </c>
      <c r="E388" s="122">
        <f t="shared" si="163"/>
        <v>6.3291491283887589E-3</v>
      </c>
      <c r="F388" s="122">
        <f t="shared" si="163"/>
        <v>5.9264005830180272E-5</v>
      </c>
      <c r="G388" s="122">
        <f t="shared" si="163"/>
        <v>3.7278247685846222E-4</v>
      </c>
      <c r="H388" s="122">
        <f t="shared" si="163"/>
        <v>1.0750473063595339E-2</v>
      </c>
      <c r="I388" s="122">
        <f t="shared" si="163"/>
        <v>2.5038175868474601E-3</v>
      </c>
      <c r="J388" s="122">
        <f t="shared" si="163"/>
        <v>3.2743277128923628E-3</v>
      </c>
      <c r="K388" s="122">
        <f t="shared" si="163"/>
        <v>4.0830610256457622E-3</v>
      </c>
      <c r="L388" s="122">
        <f t="shared" si="163"/>
        <v>1.6207317968119535E-2</v>
      </c>
      <c r="M388" s="122">
        <f t="shared" si="163"/>
        <v>1.4345893222895102E-2</v>
      </c>
      <c r="N388" s="122">
        <f t="shared" si="163"/>
        <v>1.7028350922394249E-2</v>
      </c>
      <c r="O388" s="122">
        <f t="shared" si="163"/>
        <v>1.2892486644488247E-2</v>
      </c>
      <c r="P388" s="122">
        <f t="shared" si="163"/>
        <v>1.621792302370522E-2</v>
      </c>
      <c r="Q388" s="122">
        <f t="shared" si="163"/>
        <v>1.6143011673218896E-2</v>
      </c>
      <c r="R388" s="122">
        <f t="shared" si="163"/>
        <v>1.058315135327645E-2</v>
      </c>
      <c r="S388" s="122">
        <f t="shared" si="163"/>
        <v>1.1288312637956512E-3</v>
      </c>
      <c r="T388" s="122">
        <f t="shared" si="163"/>
        <v>5.1925885790993047E-3</v>
      </c>
      <c r="U388" s="122">
        <f t="shared" si="163"/>
        <v>0</v>
      </c>
      <c r="V388" s="122">
        <f t="shared" si="163"/>
        <v>0</v>
      </c>
      <c r="W388" s="122">
        <f t="shared" si="163"/>
        <v>5.4056926021656578E-3</v>
      </c>
      <c r="DA388" s="130" t="s">
        <v>3497</v>
      </c>
    </row>
    <row r="389" spans="1:105" ht="12" customHeight="1" x14ac:dyDescent="0.25">
      <c r="A389" s="97" t="s">
        <v>53</v>
      </c>
      <c r="B389" s="98"/>
      <c r="C389" s="98">
        <v>7.563062295816665E-4</v>
      </c>
      <c r="D389" s="98">
        <v>6.6460358653218558E-5</v>
      </c>
      <c r="E389" s="98">
        <v>6.3291491283887589E-3</v>
      </c>
      <c r="F389" s="98">
        <v>5.9264005830180272E-5</v>
      </c>
      <c r="G389" s="98">
        <v>3.7278247685846222E-4</v>
      </c>
      <c r="H389" s="98">
        <v>1.0750473063595339E-2</v>
      </c>
      <c r="I389" s="98">
        <v>2.5038175868474601E-3</v>
      </c>
      <c r="J389" s="98">
        <v>3.2743277128923628E-3</v>
      </c>
      <c r="K389" s="98">
        <v>4.0830610256457622E-3</v>
      </c>
      <c r="L389" s="98">
        <v>1.6207317968119535E-2</v>
      </c>
      <c r="M389" s="98">
        <v>1.4345893222895102E-2</v>
      </c>
      <c r="N389" s="98">
        <v>1.7028350922394249E-2</v>
      </c>
      <c r="O389" s="98">
        <v>1.2892486644488247E-2</v>
      </c>
      <c r="P389" s="98">
        <v>1.621792302370522E-2</v>
      </c>
      <c r="Q389" s="98">
        <v>1.6143011673218896E-2</v>
      </c>
      <c r="R389" s="98">
        <v>1.058315135327645E-2</v>
      </c>
      <c r="S389" s="98">
        <v>1.1288312637956512E-3</v>
      </c>
      <c r="T389" s="98">
        <v>5.1925885790993047E-3</v>
      </c>
      <c r="U389" s="98">
        <v>0</v>
      </c>
      <c r="V389" s="98">
        <v>0</v>
      </c>
      <c r="W389" s="98">
        <v>5.4056926021656578E-3</v>
      </c>
      <c r="DA389" s="63" t="s">
        <v>3498</v>
      </c>
    </row>
    <row r="390" spans="1:105" ht="12" customHeight="1" x14ac:dyDescent="0.25">
      <c r="A390" s="121" t="s">
        <v>55</v>
      </c>
      <c r="B390" s="122"/>
      <c r="C390" s="122">
        <v>1.705820191711372E-2</v>
      </c>
      <c r="D390" s="122">
        <v>1.5695042158092087E-2</v>
      </c>
      <c r="E390" s="122">
        <v>1.488226287594149E-2</v>
      </c>
      <c r="F390" s="122">
        <v>1.9222350629837341E-2</v>
      </c>
      <c r="G390" s="122">
        <v>1.9328492385997459E-2</v>
      </c>
      <c r="H390" s="122">
        <v>3.0080030118262959E-2</v>
      </c>
      <c r="I390" s="122">
        <v>2.135022947852399E-2</v>
      </c>
      <c r="J390" s="122">
        <v>3.3510715405734096E-2</v>
      </c>
      <c r="K390" s="122">
        <v>3.2675734515272933E-2</v>
      </c>
      <c r="L390" s="122">
        <v>2.4726265793969006E-2</v>
      </c>
      <c r="M390" s="122">
        <v>3.1962709520895749E-2</v>
      </c>
      <c r="N390" s="122">
        <v>7.2448846083023044E-2</v>
      </c>
      <c r="O390" s="122">
        <v>7.2184562590363169E-2</v>
      </c>
      <c r="P390" s="122">
        <v>0.17712997227821925</v>
      </c>
      <c r="Q390" s="122">
        <v>5.5388166753757836E-2</v>
      </c>
      <c r="R390" s="122">
        <v>5.5680986873460556E-2</v>
      </c>
      <c r="S390" s="122">
        <v>8.5048908197704488E-3</v>
      </c>
      <c r="T390" s="122">
        <v>2.1472969194976869E-2</v>
      </c>
      <c r="U390" s="122">
        <v>0</v>
      </c>
      <c r="V390" s="122">
        <v>0</v>
      </c>
      <c r="W390" s="122">
        <v>1.6757225006260413E-2</v>
      </c>
      <c r="DA390" s="130" t="s">
        <v>3499</v>
      </c>
    </row>
    <row r="391" spans="1:105" ht="12" customHeight="1" x14ac:dyDescent="0.25">
      <c r="A391" s="97" t="s">
        <v>132</v>
      </c>
      <c r="B391" s="98"/>
      <c r="C391" s="98">
        <v>5.588895449279177E-4</v>
      </c>
      <c r="D391" s="98">
        <v>8.4135768488471832E-4</v>
      </c>
      <c r="E391" s="98">
        <v>1.5694854049711797E-3</v>
      </c>
      <c r="F391" s="98">
        <v>1.182044391911712E-3</v>
      </c>
      <c r="G391" s="98">
        <v>1.9910423473743105E-3</v>
      </c>
      <c r="H391" s="98">
        <v>3.5308612747357803E-3</v>
      </c>
      <c r="I391" s="98">
        <v>5.4036266453770816E-3</v>
      </c>
      <c r="J391" s="98">
        <v>1.2029741847859805E-2</v>
      </c>
      <c r="K391" s="98">
        <v>1.5134568467109418E-2</v>
      </c>
      <c r="L391" s="98">
        <v>8.2303425807221282E-3</v>
      </c>
      <c r="M391" s="98">
        <v>3.9791433338451625E-3</v>
      </c>
      <c r="N391" s="98">
        <v>4.6844304763049354E-3</v>
      </c>
      <c r="O391" s="98">
        <v>5.9457674855952509E-3</v>
      </c>
      <c r="P391" s="98">
        <v>8.8846216302094674E-2</v>
      </c>
      <c r="Q391" s="98">
        <v>4.7096275764876232E-2</v>
      </c>
      <c r="R391" s="98">
        <v>2.1813556626355191E-2</v>
      </c>
      <c r="S391" s="98">
        <v>8.431478151307006E-3</v>
      </c>
      <c r="T391" s="98">
        <v>1.8364776177213656E-2</v>
      </c>
      <c r="U391" s="98">
        <v>0</v>
      </c>
      <c r="V391" s="98">
        <v>0</v>
      </c>
      <c r="W391" s="98">
        <v>1.6598316610266069E-2</v>
      </c>
      <c r="DA391" s="63" t="s">
        <v>3500</v>
      </c>
    </row>
    <row r="392" spans="1:105" ht="12" customHeight="1" x14ac:dyDescent="0.25">
      <c r="A392" s="97" t="s">
        <v>131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8.1896336602664771E-5</v>
      </c>
      <c r="K392" s="98">
        <v>2.4586058962197644E-4</v>
      </c>
      <c r="L392" s="98">
        <v>9.1590613024433173E-5</v>
      </c>
      <c r="M392" s="98">
        <v>9.963787333994574E-5</v>
      </c>
      <c r="N392" s="98">
        <v>7.4470907483244837E-5</v>
      </c>
      <c r="O392" s="98">
        <v>0</v>
      </c>
      <c r="P392" s="98">
        <v>4.5493081154017781E-4</v>
      </c>
      <c r="Q392" s="98">
        <v>1.5046568536932173E-3</v>
      </c>
      <c r="R392" s="98">
        <v>0</v>
      </c>
      <c r="S392" s="98">
        <v>7.3412668463442444E-5</v>
      </c>
      <c r="T392" s="98">
        <v>3.8508353666214976E-4</v>
      </c>
      <c r="U392" s="98">
        <v>0</v>
      </c>
      <c r="V392" s="98">
        <v>0</v>
      </c>
      <c r="W392" s="98">
        <v>1.5890839599434322E-4</v>
      </c>
      <c r="DA392" s="63" t="s">
        <v>3501</v>
      </c>
    </row>
    <row r="393" spans="1:105" ht="12" customHeight="1" x14ac:dyDescent="0.25">
      <c r="A393" s="100" t="s">
        <v>204</v>
      </c>
      <c r="B393" s="101"/>
      <c r="C393" s="101">
        <v>0</v>
      </c>
      <c r="D393" s="101">
        <v>0</v>
      </c>
      <c r="E393" s="101">
        <v>0</v>
      </c>
      <c r="F393" s="101">
        <v>0</v>
      </c>
      <c r="G393" s="101">
        <v>0</v>
      </c>
      <c r="H393" s="101">
        <v>0</v>
      </c>
      <c r="I393" s="101">
        <v>0</v>
      </c>
      <c r="J393" s="101">
        <v>4.0800737109397637E-5</v>
      </c>
      <c r="K393" s="101">
        <v>1.1582375986286938E-4</v>
      </c>
      <c r="L393" s="101">
        <v>4.5105980365722362E-5</v>
      </c>
      <c r="M393" s="101">
        <v>4.9980996204293346E-5</v>
      </c>
      <c r="N393" s="101">
        <v>3.4791949218892736E-5</v>
      </c>
      <c r="O393" s="101">
        <v>0</v>
      </c>
      <c r="P393" s="101">
        <v>2.6645668704088413E-4</v>
      </c>
      <c r="Q393" s="101">
        <v>6.9543481712389804E-4</v>
      </c>
      <c r="R393" s="101">
        <v>0</v>
      </c>
      <c r="S393" s="101">
        <v>3.2590023875451371E-5</v>
      </c>
      <c r="T393" s="101">
        <v>1.8279993671728179E-4</v>
      </c>
      <c r="U393" s="101">
        <v>0</v>
      </c>
      <c r="V393" s="101">
        <v>0</v>
      </c>
      <c r="W393" s="101">
        <v>7.9464510003900152E-5</v>
      </c>
      <c r="DA393" s="131" t="s">
        <v>3502</v>
      </c>
    </row>
    <row r="394" spans="1:105" ht="12" customHeight="1" x14ac:dyDescent="0.25">
      <c r="A394" s="103" t="s">
        <v>52</v>
      </c>
      <c r="B394" s="104"/>
      <c r="C394" s="104">
        <v>0</v>
      </c>
      <c r="D394" s="104">
        <v>0</v>
      </c>
      <c r="E394" s="104">
        <v>0</v>
      </c>
      <c r="F394" s="104">
        <v>0</v>
      </c>
      <c r="G394" s="104">
        <v>0</v>
      </c>
      <c r="H394" s="104">
        <v>0</v>
      </c>
      <c r="I394" s="104">
        <v>0</v>
      </c>
      <c r="J394" s="104">
        <v>4.1095599493267127E-5</v>
      </c>
      <c r="K394" s="104">
        <v>1.3003682975910703E-4</v>
      </c>
      <c r="L394" s="104">
        <v>4.6484632658710817E-5</v>
      </c>
      <c r="M394" s="104">
        <v>4.9656877135652394E-5</v>
      </c>
      <c r="N394" s="104">
        <v>3.9678958264352101E-5</v>
      </c>
      <c r="O394" s="104">
        <v>0</v>
      </c>
      <c r="P394" s="104">
        <v>1.8847412449929369E-4</v>
      </c>
      <c r="Q394" s="104">
        <v>8.0922203656931925E-4</v>
      </c>
      <c r="R394" s="104">
        <v>0</v>
      </c>
      <c r="S394" s="104">
        <v>4.0822644587991066E-5</v>
      </c>
      <c r="T394" s="104">
        <v>2.0228359994486794E-4</v>
      </c>
      <c r="U394" s="104">
        <v>0</v>
      </c>
      <c r="V394" s="104">
        <v>0</v>
      </c>
      <c r="W394" s="104">
        <v>7.9443885990443071E-5</v>
      </c>
      <c r="DA394" s="132" t="s">
        <v>3503</v>
      </c>
    </row>
    <row r="395" spans="1:105" ht="12" customHeight="1" x14ac:dyDescent="0.25">
      <c r="A395" s="106" t="s">
        <v>124</v>
      </c>
      <c r="B395" s="101"/>
      <c r="C395" s="101">
        <v>4.9867406176575522E-4</v>
      </c>
      <c r="D395" s="101">
        <v>1.3393207126814926E-3</v>
      </c>
      <c r="E395" s="101">
        <v>7.5010844467045636E-4</v>
      </c>
      <c r="F395" s="101">
        <v>7.6214326527664577E-4</v>
      </c>
      <c r="G395" s="101">
        <v>1.5453109833223444E-3</v>
      </c>
      <c r="H395" s="101">
        <v>4.2228176619944014E-3</v>
      </c>
      <c r="I395" s="101">
        <v>3.9116236565084599E-4</v>
      </c>
      <c r="J395" s="101">
        <v>9.3518315714607309E-4</v>
      </c>
      <c r="K395" s="101">
        <v>2.1849071084006945E-4</v>
      </c>
      <c r="L395" s="101">
        <v>7.1255599032818266E-4</v>
      </c>
      <c r="M395" s="101">
        <v>4.9281743277922304E-4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3504</v>
      </c>
    </row>
    <row r="396" spans="1:105" ht="12" customHeight="1" x14ac:dyDescent="0.25">
      <c r="A396" s="107" t="s">
        <v>123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3505</v>
      </c>
    </row>
    <row r="397" spans="1:105" ht="12" customHeight="1" x14ac:dyDescent="0.25">
      <c r="A397" s="108" t="s">
        <v>50</v>
      </c>
      <c r="B397" s="98"/>
      <c r="C397" s="98">
        <v>0</v>
      </c>
      <c r="D397" s="98">
        <v>0</v>
      </c>
      <c r="E397" s="98">
        <v>0</v>
      </c>
      <c r="F397" s="98">
        <v>0</v>
      </c>
      <c r="G397" s="98">
        <v>0</v>
      </c>
      <c r="H397" s="98">
        <v>0</v>
      </c>
      <c r="I397" s="98">
        <v>0</v>
      </c>
      <c r="J397" s="98">
        <v>0</v>
      </c>
      <c r="K397" s="98">
        <v>0</v>
      </c>
      <c r="L397" s="98">
        <v>0</v>
      </c>
      <c r="M397" s="98">
        <v>0</v>
      </c>
      <c r="N397" s="98">
        <v>0</v>
      </c>
      <c r="O397" s="98">
        <v>0</v>
      </c>
      <c r="P397" s="98">
        <v>0</v>
      </c>
      <c r="Q397" s="98">
        <v>0</v>
      </c>
      <c r="R397" s="98">
        <v>0</v>
      </c>
      <c r="S397" s="98">
        <v>0</v>
      </c>
      <c r="T397" s="98">
        <v>0</v>
      </c>
      <c r="U397" s="98">
        <v>0</v>
      </c>
      <c r="V397" s="98">
        <v>0</v>
      </c>
      <c r="W397" s="98">
        <v>0</v>
      </c>
      <c r="DA397" s="63" t="s">
        <v>3506</v>
      </c>
    </row>
    <row r="398" spans="1:105" ht="12" customHeight="1" x14ac:dyDescent="0.25">
      <c r="A398" s="108" t="s">
        <v>52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3507</v>
      </c>
    </row>
    <row r="399" spans="1:105" ht="12" customHeight="1" x14ac:dyDescent="0.25">
      <c r="A399" s="106" t="s">
        <v>122</v>
      </c>
      <c r="B399" s="101"/>
      <c r="C399" s="101">
        <v>1.5075447261067033E-2</v>
      </c>
      <c r="D399" s="101">
        <v>1.0979127595357629E-2</v>
      </c>
      <c r="E399" s="101">
        <v>1.0529082139200433E-2</v>
      </c>
      <c r="F399" s="101">
        <v>1.5128512476647244E-2</v>
      </c>
      <c r="G399" s="101">
        <v>1.3292320555200699E-2</v>
      </c>
      <c r="H399" s="101">
        <v>1.9354370508421526E-2</v>
      </c>
      <c r="I399" s="101">
        <v>5.9483568056993476E-4</v>
      </c>
      <c r="J399" s="101">
        <v>0</v>
      </c>
      <c r="K399" s="101">
        <v>0</v>
      </c>
      <c r="L399" s="101">
        <v>9.4103267075268723E-3</v>
      </c>
      <c r="M399" s="101">
        <v>1.455658342945476E-2</v>
      </c>
      <c r="N399" s="101">
        <v>3.1512117131853243E-2</v>
      </c>
      <c r="O399" s="101">
        <v>3.7755499713246293E-2</v>
      </c>
      <c r="P399" s="101">
        <v>5.6777623244371807E-2</v>
      </c>
      <c r="Q399" s="101">
        <v>0</v>
      </c>
      <c r="R399" s="101">
        <v>0</v>
      </c>
      <c r="S399" s="101">
        <v>0</v>
      </c>
      <c r="T399" s="101">
        <v>8.2159799399555324E-5</v>
      </c>
      <c r="U399" s="101">
        <v>0</v>
      </c>
      <c r="V399" s="101">
        <v>0</v>
      </c>
      <c r="W399" s="101">
        <v>0</v>
      </c>
      <c r="DA399" s="131" t="s">
        <v>3508</v>
      </c>
    </row>
    <row r="400" spans="1:105" ht="12" customHeight="1" x14ac:dyDescent="0.25">
      <c r="A400" s="107" t="s">
        <v>121</v>
      </c>
      <c r="B400" s="104"/>
      <c r="C400" s="104">
        <v>9.2519104935301182E-4</v>
      </c>
      <c r="D400" s="104">
        <v>2.5352361651682469E-3</v>
      </c>
      <c r="E400" s="104">
        <v>2.0335868870994204E-3</v>
      </c>
      <c r="F400" s="104">
        <v>2.1496504960017392E-3</v>
      </c>
      <c r="G400" s="104">
        <v>2.4998185001001037E-3</v>
      </c>
      <c r="H400" s="104">
        <v>2.9719806731112498E-3</v>
      </c>
      <c r="I400" s="104">
        <v>1.4960604786926129E-2</v>
      </c>
      <c r="J400" s="104">
        <v>2.0463894064125555E-2</v>
      </c>
      <c r="K400" s="104">
        <v>1.7076814747701466E-2</v>
      </c>
      <c r="L400" s="104">
        <v>6.2814499023673923E-3</v>
      </c>
      <c r="M400" s="104">
        <v>1.2834527451476658E-2</v>
      </c>
      <c r="N400" s="104">
        <v>3.617782756738163E-2</v>
      </c>
      <c r="O400" s="104">
        <v>2.8483295391521626E-2</v>
      </c>
      <c r="P400" s="104">
        <v>3.1051201920212615E-2</v>
      </c>
      <c r="Q400" s="104">
        <v>6.7872341351883879E-3</v>
      </c>
      <c r="R400" s="104">
        <v>3.3867430247105368E-2</v>
      </c>
      <c r="S400" s="104">
        <v>0</v>
      </c>
      <c r="T400" s="104">
        <v>2.6409496817015065E-3</v>
      </c>
      <c r="U400" s="104">
        <v>0</v>
      </c>
      <c r="V400" s="104">
        <v>0</v>
      </c>
      <c r="W400" s="104">
        <v>0</v>
      </c>
      <c r="DA400" s="132" t="s">
        <v>3509</v>
      </c>
    </row>
    <row r="401" spans="1:105" ht="12" customHeight="1" x14ac:dyDescent="0.25">
      <c r="A401" s="108" t="s">
        <v>53</v>
      </c>
      <c r="B401" s="98"/>
      <c r="C401" s="98">
        <v>4.6056134883918406E-4</v>
      </c>
      <c r="D401" s="98">
        <v>1.2677930704749626E-3</v>
      </c>
      <c r="E401" s="98">
        <v>1.0144574180148171E-3</v>
      </c>
      <c r="F401" s="98">
        <v>1.0865826739484968E-3</v>
      </c>
      <c r="G401" s="98">
        <v>1.2605473404909853E-3</v>
      </c>
      <c r="H401" s="98">
        <v>1.4614121135693391E-3</v>
      </c>
      <c r="I401" s="98">
        <v>7.4624193563539451E-3</v>
      </c>
      <c r="J401" s="98">
        <v>1.0184223689703259E-2</v>
      </c>
      <c r="K401" s="98">
        <v>7.9905876206010622E-3</v>
      </c>
      <c r="L401" s="98">
        <v>2.8524180739427233E-3</v>
      </c>
      <c r="M401" s="98">
        <v>6.2701093385050758E-3</v>
      </c>
      <c r="N401" s="98">
        <v>1.6500388973643219E-2</v>
      </c>
      <c r="O401" s="98">
        <v>1.5338398581927277E-2</v>
      </c>
      <c r="P401" s="98">
        <v>1.8116107488506936E-2</v>
      </c>
      <c r="Q401" s="98">
        <v>2.8646987664529651E-3</v>
      </c>
      <c r="R401" s="98">
        <v>1.4057577560088279E-2</v>
      </c>
      <c r="S401" s="98">
        <v>0</v>
      </c>
      <c r="T401" s="98">
        <v>1.2561073484955484E-3</v>
      </c>
      <c r="U401" s="98">
        <v>0</v>
      </c>
      <c r="V401" s="98">
        <v>0</v>
      </c>
      <c r="W401" s="98">
        <v>0</v>
      </c>
      <c r="DA401" s="63" t="s">
        <v>3510</v>
      </c>
    </row>
    <row r="402" spans="1:105" ht="12" customHeight="1" x14ac:dyDescent="0.25">
      <c r="A402" s="108" t="s">
        <v>52</v>
      </c>
      <c r="B402" s="98"/>
      <c r="C402" s="98">
        <v>4.6462970051382776E-4</v>
      </c>
      <c r="D402" s="98">
        <v>1.2674430946932843E-3</v>
      </c>
      <c r="E402" s="98">
        <v>1.0191294690846033E-3</v>
      </c>
      <c r="F402" s="98">
        <v>1.0630678220532425E-3</v>
      </c>
      <c r="G402" s="98">
        <v>1.2392711596091186E-3</v>
      </c>
      <c r="H402" s="98">
        <v>1.5105685595419105E-3</v>
      </c>
      <c r="I402" s="98">
        <v>7.4981854305721839E-3</v>
      </c>
      <c r="J402" s="98">
        <v>1.0279670374422296E-2</v>
      </c>
      <c r="K402" s="98">
        <v>9.0862271271004054E-3</v>
      </c>
      <c r="L402" s="98">
        <v>3.4290318284246695E-3</v>
      </c>
      <c r="M402" s="98">
        <v>6.5644181129715824E-3</v>
      </c>
      <c r="N402" s="98">
        <v>1.9677438593738411E-2</v>
      </c>
      <c r="O402" s="98">
        <v>1.3144896809594351E-2</v>
      </c>
      <c r="P402" s="98">
        <v>1.2935094431705678E-2</v>
      </c>
      <c r="Q402" s="98">
        <v>3.9225353687354228E-3</v>
      </c>
      <c r="R402" s="98">
        <v>1.9809852687017088E-2</v>
      </c>
      <c r="S402" s="98">
        <v>0</v>
      </c>
      <c r="T402" s="98">
        <v>1.3848423332059581E-3</v>
      </c>
      <c r="U402" s="98">
        <v>0</v>
      </c>
      <c r="V402" s="98">
        <v>0</v>
      </c>
      <c r="W402" s="98">
        <v>0</v>
      </c>
      <c r="DA402" s="63" t="s">
        <v>3511</v>
      </c>
    </row>
    <row r="403" spans="1:105" ht="12" customHeight="1" x14ac:dyDescent="0.25">
      <c r="A403" s="121" t="s">
        <v>54</v>
      </c>
      <c r="B403" s="122"/>
      <c r="C403" s="122">
        <v>8.764695041176546E-3</v>
      </c>
      <c r="D403" s="122">
        <v>8.4873913789018686E-3</v>
      </c>
      <c r="E403" s="122">
        <v>8.326686129108099E-3</v>
      </c>
      <c r="F403" s="122">
        <v>9.8187251076107471E-3</v>
      </c>
      <c r="G403" s="122">
        <v>1.1111188623896876E-2</v>
      </c>
      <c r="H403" s="122">
        <v>1.6808131240095541E-2</v>
      </c>
      <c r="I403" s="122">
        <v>1.219797822096901E-2</v>
      </c>
      <c r="J403" s="122">
        <v>2.010394205046942E-2</v>
      </c>
      <c r="K403" s="122">
        <v>2.1163269393046424E-2</v>
      </c>
      <c r="L403" s="122">
        <v>1.2843571511047491E-2</v>
      </c>
      <c r="M403" s="122">
        <v>2.0046783000157695E-2</v>
      </c>
      <c r="N403" s="122">
        <v>5.3481251650749878E-2</v>
      </c>
      <c r="O403" s="122">
        <v>4.1639055422372208E-2</v>
      </c>
      <c r="P403" s="122">
        <v>8.6924607271031518E-2</v>
      </c>
      <c r="Q403" s="122">
        <v>2.3374158487493028E-2</v>
      </c>
      <c r="R403" s="122">
        <v>3.1161357266497033E-2</v>
      </c>
      <c r="S403" s="122">
        <v>4.2039954555022525E-3</v>
      </c>
      <c r="T403" s="122">
        <v>9.6636231505719539E-3</v>
      </c>
      <c r="U403" s="122">
        <v>0</v>
      </c>
      <c r="V403" s="122">
        <v>0</v>
      </c>
      <c r="W403" s="122">
        <v>5.0904568449386808E-3</v>
      </c>
      <c r="DA403" s="130" t="s">
        <v>3512</v>
      </c>
    </row>
    <row r="404" spans="1:105" ht="12" customHeight="1" x14ac:dyDescent="0.25">
      <c r="A404" s="97" t="s">
        <v>207</v>
      </c>
      <c r="B404" s="98"/>
      <c r="C404" s="98">
        <v>0</v>
      </c>
      <c r="D404" s="98">
        <v>0</v>
      </c>
      <c r="E404" s="98">
        <v>0</v>
      </c>
      <c r="F404" s="98">
        <v>0</v>
      </c>
      <c r="G404" s="98">
        <v>0</v>
      </c>
      <c r="H404" s="98">
        <v>0</v>
      </c>
      <c r="I404" s="98">
        <v>0</v>
      </c>
      <c r="J404" s="98">
        <v>0</v>
      </c>
      <c r="K404" s="98">
        <v>0</v>
      </c>
      <c r="L404" s="98">
        <v>0</v>
      </c>
      <c r="M404" s="98">
        <v>0</v>
      </c>
      <c r="N404" s="98">
        <v>0</v>
      </c>
      <c r="O404" s="98">
        <v>0</v>
      </c>
      <c r="P404" s="98">
        <v>0</v>
      </c>
      <c r="Q404" s="98">
        <v>0</v>
      </c>
      <c r="R404" s="98">
        <v>0</v>
      </c>
      <c r="S404" s="98">
        <v>0</v>
      </c>
      <c r="T404" s="98">
        <v>0</v>
      </c>
      <c r="U404" s="98">
        <v>0</v>
      </c>
      <c r="V404" s="98">
        <v>0</v>
      </c>
      <c r="W404" s="98">
        <v>0</v>
      </c>
      <c r="DA404" s="63" t="s">
        <v>3513</v>
      </c>
    </row>
    <row r="405" spans="1:105" ht="12" customHeight="1" x14ac:dyDescent="0.25">
      <c r="A405" s="97" t="s">
        <v>50</v>
      </c>
      <c r="B405" s="98"/>
      <c r="C405" s="98">
        <v>6.8927558963537518E-4</v>
      </c>
      <c r="D405" s="98">
        <v>0</v>
      </c>
      <c r="E405" s="98">
        <v>0</v>
      </c>
      <c r="F405" s="98">
        <v>1.0906995021304118E-3</v>
      </c>
      <c r="G405" s="98">
        <v>5.8825342908771245E-3</v>
      </c>
      <c r="H405" s="98">
        <v>5.1439402252885314E-3</v>
      </c>
      <c r="I405" s="98">
        <v>0</v>
      </c>
      <c r="J405" s="98">
        <v>3.2588251710807841E-4</v>
      </c>
      <c r="K405" s="98">
        <v>5.4939074093603634E-3</v>
      </c>
      <c r="L405" s="98">
        <v>1.1822952642716203E-4</v>
      </c>
      <c r="M405" s="98">
        <v>2.3574373728787318E-4</v>
      </c>
      <c r="N405" s="98">
        <v>9.3823986002969395E-4</v>
      </c>
      <c r="O405" s="98">
        <v>2.1559161754992665E-3</v>
      </c>
      <c r="P405" s="98">
        <v>7.0629282636245792E-3</v>
      </c>
      <c r="Q405" s="98">
        <v>3.9781465352286399E-4</v>
      </c>
      <c r="R405" s="98">
        <v>2.2813762455298628E-3</v>
      </c>
      <c r="S405" s="98">
        <v>3.7076465049812416E-4</v>
      </c>
      <c r="T405" s="98">
        <v>7.0854900567160375E-4</v>
      </c>
      <c r="U405" s="98">
        <v>0</v>
      </c>
      <c r="V405" s="98">
        <v>0</v>
      </c>
      <c r="W405" s="98">
        <v>0</v>
      </c>
      <c r="DA405" s="63" t="s">
        <v>3514</v>
      </c>
    </row>
    <row r="406" spans="1:105" ht="12" customHeight="1" x14ac:dyDescent="0.25">
      <c r="A406" s="109" t="s">
        <v>120</v>
      </c>
      <c r="B406" s="33"/>
      <c r="C406" s="33">
        <v>8.0754194515411711E-3</v>
      </c>
      <c r="D406" s="33">
        <v>8.4873913789018686E-3</v>
      </c>
      <c r="E406" s="33">
        <v>8.326686129108099E-3</v>
      </c>
      <c r="F406" s="33">
        <v>8.7280256054803346E-3</v>
      </c>
      <c r="G406" s="33">
        <v>5.2286543330197525E-3</v>
      </c>
      <c r="H406" s="33">
        <v>1.1664191014807009E-2</v>
      </c>
      <c r="I406" s="33">
        <v>1.219797822096901E-2</v>
      </c>
      <c r="J406" s="33">
        <v>1.9778059533361342E-2</v>
      </c>
      <c r="K406" s="33">
        <v>1.5669361983686059E-2</v>
      </c>
      <c r="L406" s="33">
        <v>1.2725341984620329E-2</v>
      </c>
      <c r="M406" s="33">
        <v>1.9811039262869822E-2</v>
      </c>
      <c r="N406" s="33">
        <v>5.2543011790720184E-2</v>
      </c>
      <c r="O406" s="33">
        <v>3.9483139246872939E-2</v>
      </c>
      <c r="P406" s="33">
        <v>7.9861679007406941E-2</v>
      </c>
      <c r="Q406" s="33">
        <v>2.2976343833970164E-2</v>
      </c>
      <c r="R406" s="33">
        <v>2.8879981020967171E-2</v>
      </c>
      <c r="S406" s="33">
        <v>3.8332308050041284E-3</v>
      </c>
      <c r="T406" s="33">
        <v>8.9550741449003508E-3</v>
      </c>
      <c r="U406" s="33">
        <v>0</v>
      </c>
      <c r="V406" s="33">
        <v>0</v>
      </c>
      <c r="W406" s="33">
        <v>5.0904568449386808E-3</v>
      </c>
      <c r="DA406" s="60" t="s">
        <v>3515</v>
      </c>
    </row>
    <row r="408" spans="1:105" ht="12" customHeight="1" x14ac:dyDescent="0.25">
      <c r="A408" s="116" t="str">
        <f>RES_hh_SLD!$A$364</f>
        <v>System efficiency indicator of new and renovated households (ratio of energy service to energy consumption)</v>
      </c>
      <c r="B408" s="119"/>
      <c r="C408" s="119">
        <f t="shared" ref="C408:Q408" si="164">IF(C384=0,"",C384/C360)</f>
        <v>0.60715579035378386</v>
      </c>
      <c r="D408" s="119">
        <f t="shared" si="164"/>
        <v>0.61853779173739432</v>
      </c>
      <c r="E408" s="119">
        <f t="shared" si="164"/>
        <v>0.64194015806785443</v>
      </c>
      <c r="F408" s="119">
        <f t="shared" si="164"/>
        <v>0.63943772534965038</v>
      </c>
      <c r="G408" s="119">
        <f t="shared" si="164"/>
        <v>0.64960645143427065</v>
      </c>
      <c r="H408" s="119">
        <f t="shared" si="164"/>
        <v>0.67323549121522497</v>
      </c>
      <c r="I408" s="119">
        <f t="shared" si="164"/>
        <v>0.68381579483297761</v>
      </c>
      <c r="J408" s="119">
        <f t="shared" si="164"/>
        <v>0.69381886883916433</v>
      </c>
      <c r="K408" s="119">
        <f t="shared" si="164"/>
        <v>0.70412229884376598</v>
      </c>
      <c r="L408" s="119">
        <f t="shared" si="164"/>
        <v>0.73316049899137947</v>
      </c>
      <c r="M408" s="119">
        <f t="shared" si="164"/>
        <v>0.74626557887169864</v>
      </c>
      <c r="N408" s="119">
        <f t="shared" si="164"/>
        <v>0.74201790831545644</v>
      </c>
      <c r="O408" s="119">
        <f t="shared" si="164"/>
        <v>0.74927083533299432</v>
      </c>
      <c r="P408" s="119">
        <f t="shared" si="164"/>
        <v>0.75464036626745334</v>
      </c>
      <c r="Q408" s="119">
        <f t="shared" si="164"/>
        <v>0.77492990474145806</v>
      </c>
      <c r="R408" s="119">
        <f t="shared" ref="R408:V408" si="165">IF(R384=0,"",R384/R360)</f>
        <v>0.7788137360591898</v>
      </c>
      <c r="S408" s="119">
        <f t="shared" si="165"/>
        <v>0.78927794777452542</v>
      </c>
      <c r="T408" s="119">
        <f t="shared" si="165"/>
        <v>0.81350584404644721</v>
      </c>
      <c r="U408" s="119" t="str">
        <f t="shared" si="165"/>
        <v/>
      </c>
      <c r="V408" s="119" t="str">
        <f t="shared" si="165"/>
        <v/>
      </c>
      <c r="W408" s="119">
        <f t="shared" ref="W408" si="166">IF(W384=0,"",W384/W360)</f>
        <v>0.85949390467259423</v>
      </c>
      <c r="DA408" s="129" t="s">
        <v>3661</v>
      </c>
    </row>
    <row r="409" spans="1:105" ht="12" customHeight="1" x14ac:dyDescent="0.25">
      <c r="A409" s="121" t="s">
        <v>57</v>
      </c>
      <c r="B409" s="124"/>
      <c r="C409" s="124">
        <f t="shared" ref="C409:Q409" si="167">IF(C385=0,"",C385/C361)</f>
        <v>0.59486230509235694</v>
      </c>
      <c r="D409" s="124">
        <f t="shared" si="167"/>
        <v>0.60682685515534629</v>
      </c>
      <c r="E409" s="124">
        <f t="shared" si="167"/>
        <v>0.61885059477257376</v>
      </c>
      <c r="F409" s="124">
        <f t="shared" si="167"/>
        <v>0.63110047734929486</v>
      </c>
      <c r="G409" s="124">
        <f t="shared" si="167"/>
        <v>0.64336767021615715</v>
      </c>
      <c r="H409" s="124">
        <f t="shared" si="167"/>
        <v>0.65568223085561339</v>
      </c>
      <c r="I409" s="124">
        <f t="shared" si="167"/>
        <v>0.66814054440025317</v>
      </c>
      <c r="J409" s="124">
        <f t="shared" si="167"/>
        <v>0.68058200778118039</v>
      </c>
      <c r="K409" s="124">
        <f t="shared" si="167"/>
        <v>0.69297279190550598</v>
      </c>
      <c r="L409" s="124">
        <f t="shared" si="167"/>
        <v>0.70528279504374902</v>
      </c>
      <c r="M409" s="124">
        <f t="shared" si="167"/>
        <v>0.71663876457140319</v>
      </c>
      <c r="N409" s="124">
        <f t="shared" si="167"/>
        <v>0.72650219633997937</v>
      </c>
      <c r="O409" s="124">
        <f t="shared" si="167"/>
        <v>0.73469023317112359</v>
      </c>
      <c r="P409" s="124">
        <f t="shared" si="167"/>
        <v>0.74186617540822741</v>
      </c>
      <c r="Q409" s="124">
        <f t="shared" si="167"/>
        <v>0.75037177192212701</v>
      </c>
      <c r="R409" s="124">
        <f t="shared" ref="R409:V409" si="168">IF(R385=0,"",R385/R361)</f>
        <v>0.76295227151352718</v>
      </c>
      <c r="S409" s="124">
        <f t="shared" si="168"/>
        <v>0.77703725477818897</v>
      </c>
      <c r="T409" s="124">
        <f t="shared" si="168"/>
        <v>0.79121896894705424</v>
      </c>
      <c r="U409" s="124" t="str">
        <f t="shared" si="168"/>
        <v/>
      </c>
      <c r="V409" s="124" t="str">
        <f t="shared" si="168"/>
        <v/>
      </c>
      <c r="W409" s="124">
        <f t="shared" ref="W409" si="169">IF(W385=0,"",W385/W361)</f>
        <v>0.82399083651326244</v>
      </c>
      <c r="DA409" s="130" t="s">
        <v>3662</v>
      </c>
    </row>
    <row r="410" spans="1:105" ht="12" customHeight="1" x14ac:dyDescent="0.25">
      <c r="A410" s="97" t="s">
        <v>204</v>
      </c>
      <c r="B410" s="111"/>
      <c r="C410" s="111">
        <f t="shared" ref="C410:Q410" si="170">IF(C386=0,"",C386/C362)</f>
        <v>0.59251100326189132</v>
      </c>
      <c r="D410" s="111">
        <f t="shared" si="170"/>
        <v>0.60454410046319207</v>
      </c>
      <c r="E410" s="111">
        <f t="shared" si="170"/>
        <v>0.61669159001712492</v>
      </c>
      <c r="F410" s="111">
        <f t="shared" si="170"/>
        <v>0.62894179455476606</v>
      </c>
      <c r="G410" s="111">
        <f t="shared" si="170"/>
        <v>0.64128310609618311</v>
      </c>
      <c r="H410" s="111">
        <f t="shared" si="170"/>
        <v>0.65370169463574723</v>
      </c>
      <c r="I410" s="111">
        <f t="shared" si="170"/>
        <v>0.66617937469701405</v>
      </c>
      <c r="J410" s="111">
        <f t="shared" si="170"/>
        <v>0.67867693559688635</v>
      </c>
      <c r="K410" s="111">
        <f t="shared" si="170"/>
        <v>0.69114250823614165</v>
      </c>
      <c r="L410" s="111">
        <f t="shared" si="170"/>
        <v>0.70353005572616589</v>
      </c>
      <c r="M410" s="111">
        <f t="shared" si="170"/>
        <v>0.71493849611872173</v>
      </c>
      <c r="N410" s="111">
        <f t="shared" si="170"/>
        <v>0.72488410794815106</v>
      </c>
      <c r="O410" s="111">
        <f t="shared" si="170"/>
        <v>0.73310520666379242</v>
      </c>
      <c r="P410" s="111">
        <f t="shared" si="170"/>
        <v>0.74030613546011281</v>
      </c>
      <c r="Q410" s="111">
        <f t="shared" si="170"/>
        <v>0.74887899934405366</v>
      </c>
      <c r="R410" s="111">
        <f t="shared" ref="R410:V410" si="171">IF(R386=0,"",R386/R362)</f>
        <v>0.76151941643270227</v>
      </c>
      <c r="S410" s="111">
        <f t="shared" si="171"/>
        <v>0.77568643159806172</v>
      </c>
      <c r="T410" s="111">
        <f t="shared" si="171"/>
        <v>0.78992216470466536</v>
      </c>
      <c r="U410" s="111" t="str">
        <f t="shared" si="171"/>
        <v/>
      </c>
      <c r="V410" s="111" t="str">
        <f t="shared" si="171"/>
        <v/>
      </c>
      <c r="W410" s="111">
        <f t="shared" ref="W410" si="172">IF(W386=0,"",W386/W362)</f>
        <v>0.82286816227659498</v>
      </c>
      <c r="DA410" s="63" t="s">
        <v>3663</v>
      </c>
    </row>
    <row r="411" spans="1:105" ht="12" customHeight="1" x14ac:dyDescent="0.25">
      <c r="A411" s="97" t="s">
        <v>53</v>
      </c>
      <c r="B411" s="111"/>
      <c r="C411" s="111">
        <f t="shared" ref="C411:Q411" si="173">IF(C387=0,"",C387/C363)</f>
        <v>1</v>
      </c>
      <c r="D411" s="111">
        <f t="shared" si="173"/>
        <v>1</v>
      </c>
      <c r="E411" s="111">
        <f t="shared" si="173"/>
        <v>1</v>
      </c>
      <c r="F411" s="111">
        <f t="shared" si="173"/>
        <v>1</v>
      </c>
      <c r="G411" s="111">
        <f t="shared" si="173"/>
        <v>1</v>
      </c>
      <c r="H411" s="111">
        <f t="shared" si="173"/>
        <v>1</v>
      </c>
      <c r="I411" s="111">
        <f t="shared" si="173"/>
        <v>1</v>
      </c>
      <c r="J411" s="111">
        <f t="shared" si="173"/>
        <v>1</v>
      </c>
      <c r="K411" s="111">
        <f t="shared" si="173"/>
        <v>1</v>
      </c>
      <c r="L411" s="111">
        <f t="shared" si="173"/>
        <v>1</v>
      </c>
      <c r="M411" s="111">
        <f t="shared" si="173"/>
        <v>1</v>
      </c>
      <c r="N411" s="111">
        <f t="shared" si="173"/>
        <v>1</v>
      </c>
      <c r="O411" s="111">
        <f t="shared" si="173"/>
        <v>1</v>
      </c>
      <c r="P411" s="111">
        <f t="shared" si="173"/>
        <v>1</v>
      </c>
      <c r="Q411" s="111">
        <f t="shared" si="173"/>
        <v>1</v>
      </c>
      <c r="R411" s="111">
        <f t="shared" ref="R411:V411" si="174">IF(R387=0,"",R387/R363)</f>
        <v>1</v>
      </c>
      <c r="S411" s="111">
        <f t="shared" si="174"/>
        <v>1</v>
      </c>
      <c r="T411" s="111">
        <f t="shared" si="174"/>
        <v>1</v>
      </c>
      <c r="U411" s="111" t="str">
        <f t="shared" si="174"/>
        <v/>
      </c>
      <c r="V411" s="111" t="str">
        <f t="shared" si="174"/>
        <v/>
      </c>
      <c r="W411" s="111">
        <f t="shared" ref="W411" si="175">IF(W387=0,"",W387/W363)</f>
        <v>1</v>
      </c>
      <c r="DA411" s="63" t="s">
        <v>3664</v>
      </c>
    </row>
    <row r="412" spans="1:105" ht="12" customHeight="1" x14ac:dyDescent="0.25">
      <c r="A412" s="121" t="s">
        <v>92</v>
      </c>
      <c r="B412" s="124"/>
      <c r="C412" s="124">
        <f t="shared" ref="C412:Q412" si="176">IF(C388=0,"",C388/C364)</f>
        <v>2.4308114354209902</v>
      </c>
      <c r="D412" s="124">
        <f t="shared" si="176"/>
        <v>2.5147018842221103</v>
      </c>
      <c r="E412" s="124">
        <f t="shared" si="176"/>
        <v>2.5994781006414938</v>
      </c>
      <c r="F412" s="124">
        <f t="shared" si="176"/>
        <v>2.6843453642822985</v>
      </c>
      <c r="G412" s="124">
        <f t="shared" si="176"/>
        <v>2.7700190769491857</v>
      </c>
      <c r="H412" s="124">
        <f t="shared" si="176"/>
        <v>2.8564070333400431</v>
      </c>
      <c r="I412" s="124">
        <f t="shared" si="176"/>
        <v>2.9436806760334893</v>
      </c>
      <c r="J412" s="124">
        <f t="shared" si="176"/>
        <v>3.032553128606073</v>
      </c>
      <c r="K412" s="124">
        <f t="shared" si="176"/>
        <v>3.1236240005898783</v>
      </c>
      <c r="L412" s="124">
        <f t="shared" si="176"/>
        <v>3.2170415419306253</v>
      </c>
      <c r="M412" s="124">
        <f t="shared" si="176"/>
        <v>3.3286199924378517</v>
      </c>
      <c r="N412" s="124">
        <f t="shared" si="176"/>
        <v>3.4635347209053373</v>
      </c>
      <c r="O412" s="124">
        <f t="shared" si="176"/>
        <v>3.6246469186429309</v>
      </c>
      <c r="P412" s="124">
        <f t="shared" si="176"/>
        <v>3.7993696278456706</v>
      </c>
      <c r="Q412" s="124">
        <f t="shared" si="176"/>
        <v>3.9495234562645134</v>
      </c>
      <c r="R412" s="124">
        <f t="shared" ref="R412:V412" si="177">IF(R388=0,"",R388/R364)</f>
        <v>4.0437236942586594</v>
      </c>
      <c r="S412" s="124">
        <f t="shared" si="177"/>
        <v>4.1187024585265588</v>
      </c>
      <c r="T412" s="124">
        <f t="shared" si="177"/>
        <v>4.1813500703001925</v>
      </c>
      <c r="U412" s="124" t="str">
        <f t="shared" si="177"/>
        <v/>
      </c>
      <c r="V412" s="124" t="str">
        <f t="shared" si="177"/>
        <v/>
      </c>
      <c r="W412" s="124">
        <f t="shared" ref="W412" si="178">IF(W388=0,"",W388/W364)</f>
        <v>4.3534643017679464</v>
      </c>
      <c r="DA412" s="130" t="s">
        <v>3665</v>
      </c>
    </row>
    <row r="413" spans="1:105" ht="12" customHeight="1" x14ac:dyDescent="0.25">
      <c r="A413" s="97" t="s">
        <v>53</v>
      </c>
      <c r="B413" s="111"/>
      <c r="C413" s="111">
        <f t="shared" ref="C413:Q413" si="179">IF(C389=0,"",C389/C365)</f>
        <v>2.4308114354209902</v>
      </c>
      <c r="D413" s="111">
        <f t="shared" si="179"/>
        <v>2.5147018842221103</v>
      </c>
      <c r="E413" s="111">
        <f t="shared" si="179"/>
        <v>2.5994781006414938</v>
      </c>
      <c r="F413" s="111">
        <f t="shared" si="179"/>
        <v>2.6843453642822985</v>
      </c>
      <c r="G413" s="111">
        <f t="shared" si="179"/>
        <v>2.7700190769491857</v>
      </c>
      <c r="H413" s="111">
        <f t="shared" si="179"/>
        <v>2.8564070333400431</v>
      </c>
      <c r="I413" s="111">
        <f t="shared" si="179"/>
        <v>2.9436806760334893</v>
      </c>
      <c r="J413" s="111">
        <f t="shared" si="179"/>
        <v>3.032553128606073</v>
      </c>
      <c r="K413" s="111">
        <f t="shared" si="179"/>
        <v>3.1236240005898783</v>
      </c>
      <c r="L413" s="111">
        <f t="shared" si="179"/>
        <v>3.2170415419306253</v>
      </c>
      <c r="M413" s="111">
        <f t="shared" si="179"/>
        <v>3.3286199924378517</v>
      </c>
      <c r="N413" s="111">
        <f t="shared" si="179"/>
        <v>3.4635347209053373</v>
      </c>
      <c r="O413" s="111">
        <f t="shared" si="179"/>
        <v>3.6246469186429309</v>
      </c>
      <c r="P413" s="111">
        <f t="shared" si="179"/>
        <v>3.7993696278456706</v>
      </c>
      <c r="Q413" s="111">
        <f t="shared" si="179"/>
        <v>3.9495234562645134</v>
      </c>
      <c r="R413" s="111">
        <f t="shared" ref="R413:V413" si="180">IF(R389=0,"",R389/R365)</f>
        <v>4.0437236942586594</v>
      </c>
      <c r="S413" s="111">
        <f t="shared" si="180"/>
        <v>4.1187024585265588</v>
      </c>
      <c r="T413" s="111">
        <f t="shared" si="180"/>
        <v>4.1813500703001925</v>
      </c>
      <c r="U413" s="111" t="str">
        <f t="shared" si="180"/>
        <v/>
      </c>
      <c r="V413" s="111" t="str">
        <f t="shared" si="180"/>
        <v/>
      </c>
      <c r="W413" s="111">
        <f t="shared" ref="W413" si="181">IF(W389=0,"",W389/W365)</f>
        <v>4.3534643017679464</v>
      </c>
      <c r="DA413" s="63" t="s">
        <v>3666</v>
      </c>
    </row>
    <row r="414" spans="1:105" ht="12" customHeight="1" x14ac:dyDescent="0.25">
      <c r="A414" s="121" t="s">
        <v>55</v>
      </c>
      <c r="B414" s="124"/>
      <c r="C414" s="124">
        <f t="shared" ref="C414:Q414" si="182">IF(C390=0,"",C390/C366)</f>
        <v>0.69631318074514925</v>
      </c>
      <c r="D414" s="124">
        <f t="shared" si="182"/>
        <v>0.70368877939062302</v>
      </c>
      <c r="E414" s="124">
        <f t="shared" si="182"/>
        <v>0.70410971522900934</v>
      </c>
      <c r="F414" s="124">
        <f t="shared" si="182"/>
        <v>0.70592088310768486</v>
      </c>
      <c r="G414" s="124">
        <f t="shared" si="182"/>
        <v>0.70643196347971571</v>
      </c>
      <c r="H414" s="124">
        <f t="shared" si="182"/>
        <v>0.70187742388315399</v>
      </c>
      <c r="I414" s="124">
        <f t="shared" si="182"/>
        <v>0.78767444756306648</v>
      </c>
      <c r="J414" s="124">
        <f t="shared" si="182"/>
        <v>0.7840671280545245</v>
      </c>
      <c r="K414" s="124">
        <f t="shared" si="182"/>
        <v>0.79040068637310223</v>
      </c>
      <c r="L414" s="124">
        <f t="shared" si="182"/>
        <v>0.75433402020071139</v>
      </c>
      <c r="M414" s="124">
        <f t="shared" si="182"/>
        <v>0.76460632417024565</v>
      </c>
      <c r="N414" s="124">
        <f t="shared" si="182"/>
        <v>0.782930638320393</v>
      </c>
      <c r="O414" s="124">
        <f t="shared" si="182"/>
        <v>0.77166418907459344</v>
      </c>
      <c r="P414" s="124">
        <f t="shared" si="182"/>
        <v>0.78452490062280933</v>
      </c>
      <c r="Q414" s="124">
        <f t="shared" si="182"/>
        <v>0.8183976543497008</v>
      </c>
      <c r="R414" s="124">
        <f t="shared" ref="R414:V414" si="183">IF(R390=0,"",R390/R366)</f>
        <v>0.85927927450779351</v>
      </c>
      <c r="S414" s="124">
        <f t="shared" si="183"/>
        <v>0.83813948687960682</v>
      </c>
      <c r="T414" s="124">
        <f t="shared" si="183"/>
        <v>0.85733153127013317</v>
      </c>
      <c r="U414" s="124" t="str">
        <f t="shared" si="183"/>
        <v/>
      </c>
      <c r="V414" s="124" t="str">
        <f t="shared" si="183"/>
        <v/>
      </c>
      <c r="W414" s="124">
        <f t="shared" ref="W414" si="184">IF(W390=0,"",W390/W366)</f>
        <v>0.88973484771704925</v>
      </c>
      <c r="DA414" s="130" t="s">
        <v>3667</v>
      </c>
    </row>
    <row r="415" spans="1:105" ht="12" customHeight="1" x14ac:dyDescent="0.25">
      <c r="A415" s="97" t="s">
        <v>132</v>
      </c>
      <c r="B415" s="111"/>
      <c r="C415" s="111">
        <f t="shared" ref="C415:Q415" si="185">IF(C391=0,"",C391/C367)</f>
        <v>0.63645018544380338</v>
      </c>
      <c r="D415" s="111">
        <f t="shared" si="185"/>
        <v>0.6496565408781112</v>
      </c>
      <c r="E415" s="111">
        <f t="shared" si="185"/>
        <v>0.66298844221656583</v>
      </c>
      <c r="F415" s="111">
        <f t="shared" si="185"/>
        <v>0.676433073516442</v>
      </c>
      <c r="G415" s="111">
        <f t="shared" si="185"/>
        <v>0.68997769498961159</v>
      </c>
      <c r="H415" s="111">
        <f t="shared" si="185"/>
        <v>0.70360712816897419</v>
      </c>
      <c r="I415" s="111">
        <f t="shared" si="185"/>
        <v>0.71730141444689521</v>
      </c>
      <c r="J415" s="111">
        <f t="shared" si="185"/>
        <v>0.73101751999682618</v>
      </c>
      <c r="K415" s="111">
        <f t="shared" si="185"/>
        <v>0.74469851834764067</v>
      </c>
      <c r="L415" s="111">
        <f t="shared" si="185"/>
        <v>0.75829388389450436</v>
      </c>
      <c r="M415" s="111">
        <f t="shared" si="185"/>
        <v>0.77081467685867333</v>
      </c>
      <c r="N415" s="111">
        <f t="shared" si="185"/>
        <v>0.78173001167512424</v>
      </c>
      <c r="O415" s="111">
        <f t="shared" si="185"/>
        <v>0.79075268886978323</v>
      </c>
      <c r="P415" s="111">
        <f t="shared" si="185"/>
        <v>0.7986557269281036</v>
      </c>
      <c r="Q415" s="111">
        <f t="shared" si="185"/>
        <v>0.80806446730867865</v>
      </c>
      <c r="R415" s="111">
        <f t="shared" ref="R415:V415" si="186">IF(R391=0,"",R391/R367)</f>
        <v>0.82193735789685929</v>
      </c>
      <c r="S415" s="111">
        <f t="shared" si="186"/>
        <v>0.83748569383955762</v>
      </c>
      <c r="T415" s="111">
        <f t="shared" si="186"/>
        <v>0.85310944790126542</v>
      </c>
      <c r="U415" s="111" t="str">
        <f t="shared" si="186"/>
        <v/>
      </c>
      <c r="V415" s="111" t="str">
        <f t="shared" si="186"/>
        <v/>
      </c>
      <c r="W415" s="111">
        <f t="shared" ref="W415" si="187">IF(W391=0,"",W391/W367)</f>
        <v>0.88926776581344069</v>
      </c>
      <c r="DA415" s="63" t="s">
        <v>3668</v>
      </c>
    </row>
    <row r="416" spans="1:105" ht="12" customHeight="1" x14ac:dyDescent="0.25">
      <c r="A416" s="97" t="s">
        <v>131</v>
      </c>
      <c r="B416" s="111"/>
      <c r="C416" s="111" t="str">
        <f t="shared" ref="C416:Q416" si="188">IF(C392=0,"",C392/C368)</f>
        <v/>
      </c>
      <c r="D416" s="111" t="str">
        <f t="shared" si="188"/>
        <v/>
      </c>
      <c r="E416" s="111" t="str">
        <f t="shared" si="188"/>
        <v/>
      </c>
      <c r="F416" s="111" t="str">
        <f t="shared" si="188"/>
        <v/>
      </c>
      <c r="G416" s="111" t="str">
        <f t="shared" si="188"/>
        <v/>
      </c>
      <c r="H416" s="111" t="str">
        <f t="shared" si="188"/>
        <v/>
      </c>
      <c r="I416" s="111" t="str">
        <f t="shared" si="188"/>
        <v/>
      </c>
      <c r="J416" s="111">
        <f t="shared" si="188"/>
        <v>0.84508299130237696</v>
      </c>
      <c r="K416" s="111">
        <f t="shared" si="188"/>
        <v>0.86095316373397757</v>
      </c>
      <c r="L416" s="111">
        <f t="shared" si="188"/>
        <v>0.86432216693083086</v>
      </c>
      <c r="M416" s="111">
        <f t="shared" si="188"/>
        <v>0.87020996805155149</v>
      </c>
      <c r="N416" s="111">
        <f t="shared" si="188"/>
        <v>0.88460693846115235</v>
      </c>
      <c r="O416" s="111" t="str">
        <f t="shared" si="188"/>
        <v/>
      </c>
      <c r="P416" s="111">
        <f t="shared" si="188"/>
        <v>0.87133869706162537</v>
      </c>
      <c r="Q416" s="111">
        <f t="shared" si="188"/>
        <v>0.90107844484139055</v>
      </c>
      <c r="R416" s="111" t="str">
        <f t="shared" ref="R416:V416" si="189">IF(R392=0,"",R392/R368)</f>
        <v/>
      </c>
      <c r="S416" s="111">
        <f t="shared" si="189"/>
        <v>0.9206877561472242</v>
      </c>
      <c r="T416" s="111">
        <f t="shared" si="189"/>
        <v>0.92444048565898274</v>
      </c>
      <c r="U416" s="111" t="str">
        <f t="shared" si="189"/>
        <v/>
      </c>
      <c r="V416" s="111" t="str">
        <f t="shared" si="189"/>
        <v/>
      </c>
      <c r="W416" s="111">
        <f t="shared" ref="W416" si="190">IF(W392=0,"",W392/W368)</f>
        <v>0.9413816478510888</v>
      </c>
      <c r="DA416" s="63" t="s">
        <v>3669</v>
      </c>
    </row>
    <row r="417" spans="1:105" ht="12" customHeight="1" x14ac:dyDescent="0.25">
      <c r="A417" s="100" t="s">
        <v>204</v>
      </c>
      <c r="B417" s="112"/>
      <c r="C417" s="112" t="str">
        <f t="shared" ref="C417:Q417" si="191">IF(C393=0,"",C393/C369)</f>
        <v/>
      </c>
      <c r="D417" s="112" t="str">
        <f t="shared" si="191"/>
        <v/>
      </c>
      <c r="E417" s="112" t="str">
        <f t="shared" si="191"/>
        <v/>
      </c>
      <c r="F417" s="112" t="str">
        <f t="shared" si="191"/>
        <v/>
      </c>
      <c r="G417" s="112" t="str">
        <f t="shared" si="191"/>
        <v/>
      </c>
      <c r="H417" s="112" t="str">
        <f t="shared" si="191"/>
        <v/>
      </c>
      <c r="I417" s="112" t="str">
        <f t="shared" si="191"/>
        <v/>
      </c>
      <c r="J417" s="112">
        <f t="shared" si="191"/>
        <v>0.73101751999682618</v>
      </c>
      <c r="K417" s="112">
        <f t="shared" si="191"/>
        <v>0.74469851834764067</v>
      </c>
      <c r="L417" s="112">
        <f t="shared" si="191"/>
        <v>0.75829388389450436</v>
      </c>
      <c r="M417" s="112">
        <f t="shared" si="191"/>
        <v>0.77081467685867322</v>
      </c>
      <c r="N417" s="112">
        <f t="shared" si="191"/>
        <v>0.78173001167512435</v>
      </c>
      <c r="O417" s="112" t="str">
        <f t="shared" si="191"/>
        <v/>
      </c>
      <c r="P417" s="112">
        <f t="shared" si="191"/>
        <v>0.7986557269281036</v>
      </c>
      <c r="Q417" s="112">
        <f t="shared" si="191"/>
        <v>0.80806446730867865</v>
      </c>
      <c r="R417" s="112" t="str">
        <f t="shared" ref="R417:V417" si="192">IF(R393=0,"",R393/R369)</f>
        <v/>
      </c>
      <c r="S417" s="112">
        <f t="shared" si="192"/>
        <v>0.83748569383955751</v>
      </c>
      <c r="T417" s="112">
        <f t="shared" si="192"/>
        <v>0.85310944790126531</v>
      </c>
      <c r="U417" s="112" t="str">
        <f t="shared" si="192"/>
        <v/>
      </c>
      <c r="V417" s="112" t="str">
        <f t="shared" si="192"/>
        <v/>
      </c>
      <c r="W417" s="112">
        <f t="shared" ref="W417" si="193">IF(W393=0,"",W393/W369)</f>
        <v>0.88926776581344069</v>
      </c>
      <c r="DA417" s="131" t="s">
        <v>3670</v>
      </c>
    </row>
    <row r="418" spans="1:105" ht="12" customHeight="1" x14ac:dyDescent="0.25">
      <c r="A418" s="103" t="s">
        <v>52</v>
      </c>
      <c r="B418" s="113"/>
      <c r="C418" s="113" t="str">
        <f t="shared" ref="C418:Q418" si="194">IF(C394=0,"",C394/C370)</f>
        <v/>
      </c>
      <c r="D418" s="113" t="str">
        <f t="shared" si="194"/>
        <v/>
      </c>
      <c r="E418" s="113" t="str">
        <f t="shared" si="194"/>
        <v/>
      </c>
      <c r="F418" s="113" t="str">
        <f t="shared" si="194"/>
        <v/>
      </c>
      <c r="G418" s="113" t="str">
        <f t="shared" si="194"/>
        <v/>
      </c>
      <c r="H418" s="113" t="str">
        <f t="shared" si="194"/>
        <v/>
      </c>
      <c r="I418" s="113" t="str">
        <f t="shared" si="194"/>
        <v/>
      </c>
      <c r="J418" s="113">
        <f t="shared" si="194"/>
        <v>1</v>
      </c>
      <c r="K418" s="113">
        <f t="shared" si="194"/>
        <v>1</v>
      </c>
      <c r="L418" s="113">
        <f t="shared" si="194"/>
        <v>1</v>
      </c>
      <c r="M418" s="113">
        <f t="shared" si="194"/>
        <v>1</v>
      </c>
      <c r="N418" s="113">
        <f t="shared" si="194"/>
        <v>1</v>
      </c>
      <c r="O418" s="113" t="str">
        <f t="shared" si="194"/>
        <v/>
      </c>
      <c r="P418" s="113">
        <f t="shared" si="194"/>
        <v>1</v>
      </c>
      <c r="Q418" s="113">
        <f t="shared" si="194"/>
        <v>1</v>
      </c>
      <c r="R418" s="113" t="str">
        <f t="shared" ref="R418:V418" si="195">IF(R394=0,"",R394/R370)</f>
        <v/>
      </c>
      <c r="S418" s="113">
        <f t="shared" si="195"/>
        <v>1</v>
      </c>
      <c r="T418" s="113">
        <f t="shared" si="195"/>
        <v>1</v>
      </c>
      <c r="U418" s="113" t="str">
        <f t="shared" si="195"/>
        <v/>
      </c>
      <c r="V418" s="113" t="str">
        <f t="shared" si="195"/>
        <v/>
      </c>
      <c r="W418" s="113">
        <f t="shared" ref="W418" si="196">IF(W394=0,"",W394/W370)</f>
        <v>1</v>
      </c>
      <c r="DA418" s="132" t="s">
        <v>3671</v>
      </c>
    </row>
    <row r="419" spans="1:105" ht="12" customHeight="1" x14ac:dyDescent="0.25">
      <c r="A419" s="106" t="s">
        <v>124</v>
      </c>
      <c r="B419" s="112"/>
      <c r="C419" s="112">
        <f t="shared" ref="C419:Q419" si="197">IF(C395=0,"",C395/C371)</f>
        <v>0.62016850733967466</v>
      </c>
      <c r="D419" s="112">
        <f t="shared" si="197"/>
        <v>0.62250856169717861</v>
      </c>
      <c r="E419" s="112">
        <f t="shared" si="197"/>
        <v>0.6252359978487787</v>
      </c>
      <c r="F419" s="112">
        <f t="shared" si="197"/>
        <v>0.62801625879048262</v>
      </c>
      <c r="G419" s="112">
        <f t="shared" si="197"/>
        <v>0.63115327557912193</v>
      </c>
      <c r="H419" s="112">
        <f t="shared" si="197"/>
        <v>0.63460985092259969</v>
      </c>
      <c r="I419" s="112">
        <f t="shared" si="197"/>
        <v>0.63846087344219993</v>
      </c>
      <c r="J419" s="112">
        <f t="shared" si="197"/>
        <v>0.6430131353860189</v>
      </c>
      <c r="K419" s="112">
        <f t="shared" si="197"/>
        <v>0.64852749086089756</v>
      </c>
      <c r="L419" s="112">
        <f t="shared" si="197"/>
        <v>0.65507372903489192</v>
      </c>
      <c r="M419" s="112">
        <f t="shared" si="197"/>
        <v>0.66884200170231711</v>
      </c>
      <c r="N419" s="112" t="str">
        <f t="shared" si="197"/>
        <v/>
      </c>
      <c r="O419" s="112" t="str">
        <f t="shared" si="197"/>
        <v/>
      </c>
      <c r="P419" s="112" t="str">
        <f t="shared" si="197"/>
        <v/>
      </c>
      <c r="Q419" s="112" t="str">
        <f t="shared" si="197"/>
        <v/>
      </c>
      <c r="R419" s="112" t="str">
        <f t="shared" ref="R419:V419" si="198">IF(R395=0,"",R395/R371)</f>
        <v/>
      </c>
      <c r="S419" s="112" t="str">
        <f t="shared" si="198"/>
        <v/>
      </c>
      <c r="T419" s="112" t="str">
        <f t="shared" si="198"/>
        <v/>
      </c>
      <c r="U419" s="112" t="str">
        <f t="shared" si="198"/>
        <v/>
      </c>
      <c r="V419" s="112" t="str">
        <f t="shared" si="198"/>
        <v/>
      </c>
      <c r="W419" s="112" t="str">
        <f t="shared" ref="W419" si="199">IF(W395=0,"",W395/W371)</f>
        <v/>
      </c>
      <c r="DA419" s="131" t="s">
        <v>3672</v>
      </c>
    </row>
    <row r="420" spans="1:105" ht="12" customHeight="1" x14ac:dyDescent="0.25">
      <c r="A420" s="107" t="s">
        <v>123</v>
      </c>
      <c r="B420" s="113"/>
      <c r="C420" s="113" t="str">
        <f t="shared" ref="C420:Q420" si="200">IF(C396=0,"",C396/C372)</f>
        <v/>
      </c>
      <c r="D420" s="113" t="str">
        <f t="shared" si="200"/>
        <v/>
      </c>
      <c r="E420" s="113" t="str">
        <f t="shared" si="200"/>
        <v/>
      </c>
      <c r="F420" s="113" t="str">
        <f t="shared" si="200"/>
        <v/>
      </c>
      <c r="G420" s="113" t="str">
        <f t="shared" si="200"/>
        <v/>
      </c>
      <c r="H420" s="113" t="str">
        <f t="shared" si="200"/>
        <v/>
      </c>
      <c r="I420" s="113" t="str">
        <f t="shared" si="200"/>
        <v/>
      </c>
      <c r="J420" s="113" t="str">
        <f t="shared" si="200"/>
        <v/>
      </c>
      <c r="K420" s="113" t="str">
        <f t="shared" si="200"/>
        <v/>
      </c>
      <c r="L420" s="113" t="str">
        <f t="shared" si="200"/>
        <v/>
      </c>
      <c r="M420" s="113" t="str">
        <f t="shared" si="200"/>
        <v/>
      </c>
      <c r="N420" s="113" t="str">
        <f t="shared" si="200"/>
        <v/>
      </c>
      <c r="O420" s="113" t="str">
        <f t="shared" si="200"/>
        <v/>
      </c>
      <c r="P420" s="113" t="str">
        <f t="shared" si="200"/>
        <v/>
      </c>
      <c r="Q420" s="113" t="str">
        <f t="shared" si="200"/>
        <v/>
      </c>
      <c r="R420" s="113" t="str">
        <f t="shared" ref="R420:V420" si="201">IF(R396=0,"",R396/R372)</f>
        <v/>
      </c>
      <c r="S420" s="113" t="str">
        <f t="shared" si="201"/>
        <v/>
      </c>
      <c r="T420" s="113" t="str">
        <f t="shared" si="201"/>
        <v/>
      </c>
      <c r="U420" s="113" t="str">
        <f t="shared" si="201"/>
        <v/>
      </c>
      <c r="V420" s="113" t="str">
        <f t="shared" si="201"/>
        <v/>
      </c>
      <c r="W420" s="113" t="str">
        <f t="shared" ref="W420" si="202">IF(W396=0,"",W396/W372)</f>
        <v/>
      </c>
      <c r="DA420" s="132" t="s">
        <v>3673</v>
      </c>
    </row>
    <row r="421" spans="1:105" ht="12" customHeight="1" x14ac:dyDescent="0.25">
      <c r="A421" s="108" t="s">
        <v>50</v>
      </c>
      <c r="B421" s="111"/>
      <c r="C421" s="111" t="str">
        <f t="shared" ref="C421:Q421" si="203">IF(C397=0,"",C397/C373)</f>
        <v/>
      </c>
      <c r="D421" s="111" t="str">
        <f t="shared" si="203"/>
        <v/>
      </c>
      <c r="E421" s="111" t="str">
        <f t="shared" si="203"/>
        <v/>
      </c>
      <c r="F421" s="111" t="str">
        <f t="shared" si="203"/>
        <v/>
      </c>
      <c r="G421" s="111" t="str">
        <f t="shared" si="203"/>
        <v/>
      </c>
      <c r="H421" s="111" t="str">
        <f t="shared" si="203"/>
        <v/>
      </c>
      <c r="I421" s="111" t="str">
        <f t="shared" si="203"/>
        <v/>
      </c>
      <c r="J421" s="111" t="str">
        <f t="shared" si="203"/>
        <v/>
      </c>
      <c r="K421" s="111" t="str">
        <f t="shared" si="203"/>
        <v/>
      </c>
      <c r="L421" s="111" t="str">
        <f t="shared" si="203"/>
        <v/>
      </c>
      <c r="M421" s="111" t="str">
        <f t="shared" si="203"/>
        <v/>
      </c>
      <c r="N421" s="111" t="str">
        <f t="shared" si="203"/>
        <v/>
      </c>
      <c r="O421" s="111" t="str">
        <f t="shared" si="203"/>
        <v/>
      </c>
      <c r="P421" s="111" t="str">
        <f t="shared" si="203"/>
        <v/>
      </c>
      <c r="Q421" s="111" t="str">
        <f t="shared" si="203"/>
        <v/>
      </c>
      <c r="R421" s="111" t="str">
        <f t="shared" ref="R421:V421" si="204">IF(R397=0,"",R397/R373)</f>
        <v/>
      </c>
      <c r="S421" s="111" t="str">
        <f t="shared" si="204"/>
        <v/>
      </c>
      <c r="T421" s="111" t="str">
        <f t="shared" si="204"/>
        <v/>
      </c>
      <c r="U421" s="111" t="str">
        <f t="shared" si="204"/>
        <v/>
      </c>
      <c r="V421" s="111" t="str">
        <f t="shared" si="204"/>
        <v/>
      </c>
      <c r="W421" s="111" t="str">
        <f t="shared" ref="W421" si="205">IF(W397=0,"",W397/W373)</f>
        <v/>
      </c>
      <c r="DA421" s="63" t="s">
        <v>3674</v>
      </c>
    </row>
    <row r="422" spans="1:105" ht="12" customHeight="1" x14ac:dyDescent="0.25">
      <c r="A422" s="108" t="s">
        <v>52</v>
      </c>
      <c r="B422" s="111"/>
      <c r="C422" s="111" t="str">
        <f t="shared" ref="C422:Q422" si="206">IF(C398=0,"",C398/C374)</f>
        <v/>
      </c>
      <c r="D422" s="111" t="str">
        <f t="shared" si="206"/>
        <v/>
      </c>
      <c r="E422" s="111" t="str">
        <f t="shared" si="206"/>
        <v/>
      </c>
      <c r="F422" s="111" t="str">
        <f t="shared" si="206"/>
        <v/>
      </c>
      <c r="G422" s="111" t="str">
        <f t="shared" si="206"/>
        <v/>
      </c>
      <c r="H422" s="111" t="str">
        <f t="shared" si="206"/>
        <v/>
      </c>
      <c r="I422" s="111" t="str">
        <f t="shared" si="206"/>
        <v/>
      </c>
      <c r="J422" s="111" t="str">
        <f t="shared" si="206"/>
        <v/>
      </c>
      <c r="K422" s="111" t="str">
        <f t="shared" si="206"/>
        <v/>
      </c>
      <c r="L422" s="111" t="str">
        <f t="shared" si="206"/>
        <v/>
      </c>
      <c r="M422" s="111" t="str">
        <f t="shared" si="206"/>
        <v/>
      </c>
      <c r="N422" s="111" t="str">
        <f t="shared" si="206"/>
        <v/>
      </c>
      <c r="O422" s="111" t="str">
        <f t="shared" si="206"/>
        <v/>
      </c>
      <c r="P422" s="111" t="str">
        <f t="shared" si="206"/>
        <v/>
      </c>
      <c r="Q422" s="111" t="str">
        <f t="shared" si="206"/>
        <v/>
      </c>
      <c r="R422" s="111" t="str">
        <f t="shared" ref="R422:V422" si="207">IF(R398=0,"",R398/R374)</f>
        <v/>
      </c>
      <c r="S422" s="111" t="str">
        <f t="shared" si="207"/>
        <v/>
      </c>
      <c r="T422" s="111" t="str">
        <f t="shared" si="207"/>
        <v/>
      </c>
      <c r="U422" s="111" t="str">
        <f t="shared" si="207"/>
        <v/>
      </c>
      <c r="V422" s="111" t="str">
        <f t="shared" si="207"/>
        <v/>
      </c>
      <c r="W422" s="111" t="str">
        <f t="shared" ref="W422" si="208">IF(W398=0,"",W398/W374)</f>
        <v/>
      </c>
      <c r="DA422" s="63" t="s">
        <v>3675</v>
      </c>
    </row>
    <row r="423" spans="1:105" ht="12" customHeight="1" x14ac:dyDescent="0.25">
      <c r="A423" s="106" t="s">
        <v>122</v>
      </c>
      <c r="B423" s="112"/>
      <c r="C423" s="112">
        <f t="shared" ref="C423:Q423" si="209">IF(C399=0,"",C399/C375)</f>
        <v>0.6950914659879166</v>
      </c>
      <c r="D423" s="112">
        <f t="shared" si="209"/>
        <v>0.69624571261176371</v>
      </c>
      <c r="E423" s="112">
        <f t="shared" si="209"/>
        <v>0.6974887371246149</v>
      </c>
      <c r="F423" s="112">
        <f t="shared" si="209"/>
        <v>0.69874370202331948</v>
      </c>
      <c r="G423" s="112">
        <f t="shared" si="209"/>
        <v>0.70008113775384251</v>
      </c>
      <c r="H423" s="112">
        <f t="shared" si="209"/>
        <v>0.7014931388014719</v>
      </c>
      <c r="I423" s="112">
        <f t="shared" si="209"/>
        <v>0.70299807439451412</v>
      </c>
      <c r="J423" s="112" t="str">
        <f t="shared" si="209"/>
        <v/>
      </c>
      <c r="K423" s="112" t="str">
        <f t="shared" si="209"/>
        <v/>
      </c>
      <c r="L423" s="112">
        <f t="shared" si="209"/>
        <v>0.70872995317775178</v>
      </c>
      <c r="M423" s="112">
        <f t="shared" si="209"/>
        <v>0.71263676535141618</v>
      </c>
      <c r="N423" s="112">
        <f t="shared" si="209"/>
        <v>0.71894978259673337</v>
      </c>
      <c r="O423" s="112">
        <f t="shared" si="209"/>
        <v>0.72851133596274276</v>
      </c>
      <c r="P423" s="112">
        <f t="shared" si="209"/>
        <v>0.74094968947205964</v>
      </c>
      <c r="Q423" s="112" t="str">
        <f t="shared" si="209"/>
        <v/>
      </c>
      <c r="R423" s="112" t="str">
        <f t="shared" ref="R423:V423" si="210">IF(R399=0,"",R399/R375)</f>
        <v/>
      </c>
      <c r="S423" s="112" t="str">
        <f t="shared" si="210"/>
        <v/>
      </c>
      <c r="T423" s="112">
        <f t="shared" si="210"/>
        <v>0.77896200208741229</v>
      </c>
      <c r="U423" s="112" t="str">
        <f t="shared" si="210"/>
        <v/>
      </c>
      <c r="V423" s="112" t="str">
        <f t="shared" si="210"/>
        <v/>
      </c>
      <c r="W423" s="112" t="str">
        <f t="shared" ref="W423" si="211">IF(W399=0,"",W399/W375)</f>
        <v/>
      </c>
      <c r="DA423" s="131" t="s">
        <v>3676</v>
      </c>
    </row>
    <row r="424" spans="1:105" ht="12" customHeight="1" x14ac:dyDescent="0.25">
      <c r="A424" s="107" t="s">
        <v>121</v>
      </c>
      <c r="B424" s="113"/>
      <c r="C424" s="113">
        <f t="shared" ref="C424:Q424" si="212">IF(C400=0,"",C400/C376)</f>
        <v>0.82077187702397569</v>
      </c>
      <c r="D424" s="113">
        <f t="shared" si="212"/>
        <v>0.82090524559987443</v>
      </c>
      <c r="E424" s="113">
        <f t="shared" si="212"/>
        <v>0.8221255452701216</v>
      </c>
      <c r="F424" s="113">
        <f t="shared" si="212"/>
        <v>0.8210665592200177</v>
      </c>
      <c r="G424" s="113">
        <f t="shared" si="212"/>
        <v>0.82235081711328395</v>
      </c>
      <c r="H424" s="113">
        <f t="shared" si="212"/>
        <v>0.82696144677239958</v>
      </c>
      <c r="I424" s="113">
        <f t="shared" si="212"/>
        <v>0.82594491558056715</v>
      </c>
      <c r="J424" s="113">
        <f t="shared" si="212"/>
        <v>0.82742063075014094</v>
      </c>
      <c r="K424" s="113">
        <f t="shared" si="212"/>
        <v>0.83729702745279966</v>
      </c>
      <c r="L424" s="113">
        <f t="shared" si="212"/>
        <v>0.84272667822294933</v>
      </c>
      <c r="M424" s="113">
        <f t="shared" si="212"/>
        <v>0.83542442572752418</v>
      </c>
      <c r="N424" s="113">
        <f t="shared" si="212"/>
        <v>0.84868452370412117</v>
      </c>
      <c r="O424" s="113">
        <f t="shared" si="212"/>
        <v>0.8328610325862672</v>
      </c>
      <c r="P424" s="113">
        <f t="shared" si="212"/>
        <v>0.83058043346831267</v>
      </c>
      <c r="Q424" s="113">
        <f t="shared" si="212"/>
        <v>0.87847731912769145</v>
      </c>
      <c r="R424" s="113">
        <f t="shared" ref="R424:V424" si="213">IF(R400=0,"",R400/R376)</f>
        <v>0.88518133842961022</v>
      </c>
      <c r="S424" s="113" t="str">
        <f t="shared" si="213"/>
        <v/>
      </c>
      <c r="T424" s="113">
        <f t="shared" si="213"/>
        <v>0.88108537099939854</v>
      </c>
      <c r="U424" s="113" t="str">
        <f t="shared" si="213"/>
        <v/>
      </c>
      <c r="V424" s="113" t="str">
        <f t="shared" si="213"/>
        <v/>
      </c>
      <c r="W424" s="113" t="str">
        <f t="shared" ref="W424" si="214">IF(W400=0,"",W400/W376)</f>
        <v/>
      </c>
      <c r="DA424" s="132" t="s">
        <v>3677</v>
      </c>
    </row>
    <row r="425" spans="1:105" ht="12" customHeight="1" x14ac:dyDescent="0.25">
      <c r="A425" s="108" t="s">
        <v>53</v>
      </c>
      <c r="B425" s="111"/>
      <c r="C425" s="111">
        <f t="shared" ref="C425:Q425" si="215">IF(C401=0,"",C401/C377)</f>
        <v>0.6950914659879166</v>
      </c>
      <c r="D425" s="111">
        <f t="shared" si="215"/>
        <v>0.69624571261176371</v>
      </c>
      <c r="E425" s="111">
        <f t="shared" si="215"/>
        <v>0.6974887371246149</v>
      </c>
      <c r="F425" s="111">
        <f t="shared" si="215"/>
        <v>0.69874370202331948</v>
      </c>
      <c r="G425" s="111">
        <f t="shared" si="215"/>
        <v>0.70008113775384251</v>
      </c>
      <c r="H425" s="111">
        <f t="shared" si="215"/>
        <v>0.7014931388014719</v>
      </c>
      <c r="I425" s="111">
        <f t="shared" si="215"/>
        <v>0.70299807439451412</v>
      </c>
      <c r="J425" s="111">
        <f t="shared" si="215"/>
        <v>0.70466947362213905</v>
      </c>
      <c r="K425" s="111">
        <f t="shared" si="215"/>
        <v>0.70657249798503086</v>
      </c>
      <c r="L425" s="111">
        <f t="shared" si="215"/>
        <v>0.70872995317775178</v>
      </c>
      <c r="M425" s="111">
        <f t="shared" si="215"/>
        <v>0.71263676535141618</v>
      </c>
      <c r="N425" s="111">
        <f t="shared" si="215"/>
        <v>0.71894978259673337</v>
      </c>
      <c r="O425" s="111">
        <f t="shared" si="215"/>
        <v>0.72851133596274276</v>
      </c>
      <c r="P425" s="111">
        <f t="shared" si="215"/>
        <v>0.74094968947205964</v>
      </c>
      <c r="Q425" s="111">
        <f t="shared" si="215"/>
        <v>0.75315470571002974</v>
      </c>
      <c r="R425" s="111">
        <f t="shared" ref="R425:V425" si="216">IF(R401=0,"",R401/R377)</f>
        <v>0.76190394088090674</v>
      </c>
      <c r="S425" s="111" t="str">
        <f t="shared" si="216"/>
        <v/>
      </c>
      <c r="T425" s="111">
        <f t="shared" si="216"/>
        <v>0.7789620020874124</v>
      </c>
      <c r="U425" s="111" t="str">
        <f t="shared" si="216"/>
        <v/>
      </c>
      <c r="V425" s="111" t="str">
        <f t="shared" si="216"/>
        <v/>
      </c>
      <c r="W425" s="111" t="str">
        <f t="shared" ref="W425" si="217">IF(W401=0,"",W401/W377)</f>
        <v/>
      </c>
      <c r="DA425" s="63" t="s">
        <v>3678</v>
      </c>
    </row>
    <row r="426" spans="1:105" ht="12" customHeight="1" x14ac:dyDescent="0.25">
      <c r="A426" s="108" t="s">
        <v>52</v>
      </c>
      <c r="B426" s="111"/>
      <c r="C426" s="111">
        <f t="shared" ref="C426:Q426" si="218">IF(C402=0,"",C402/C378)</f>
        <v>1</v>
      </c>
      <c r="D426" s="111">
        <f t="shared" si="218"/>
        <v>1</v>
      </c>
      <c r="E426" s="111">
        <f t="shared" si="218"/>
        <v>1</v>
      </c>
      <c r="F426" s="111">
        <f t="shared" si="218"/>
        <v>1</v>
      </c>
      <c r="G426" s="111">
        <f t="shared" si="218"/>
        <v>1</v>
      </c>
      <c r="H426" s="111">
        <f t="shared" si="218"/>
        <v>1</v>
      </c>
      <c r="I426" s="111">
        <f t="shared" si="218"/>
        <v>1</v>
      </c>
      <c r="J426" s="111">
        <f t="shared" si="218"/>
        <v>1</v>
      </c>
      <c r="K426" s="111">
        <f t="shared" si="218"/>
        <v>1</v>
      </c>
      <c r="L426" s="111">
        <f t="shared" si="218"/>
        <v>1</v>
      </c>
      <c r="M426" s="111">
        <f t="shared" si="218"/>
        <v>1</v>
      </c>
      <c r="N426" s="111">
        <f t="shared" si="218"/>
        <v>1</v>
      </c>
      <c r="O426" s="111">
        <f t="shared" si="218"/>
        <v>1</v>
      </c>
      <c r="P426" s="111">
        <f t="shared" si="218"/>
        <v>1</v>
      </c>
      <c r="Q426" s="111">
        <f t="shared" si="218"/>
        <v>1</v>
      </c>
      <c r="R426" s="111">
        <f t="shared" ref="R426:V426" si="219">IF(R402=0,"",R402/R378)</f>
        <v>1</v>
      </c>
      <c r="S426" s="111" t="str">
        <f t="shared" si="219"/>
        <v/>
      </c>
      <c r="T426" s="111">
        <f t="shared" si="219"/>
        <v>1</v>
      </c>
      <c r="U426" s="111" t="str">
        <f t="shared" si="219"/>
        <v/>
      </c>
      <c r="V426" s="111" t="str">
        <f t="shared" si="219"/>
        <v/>
      </c>
      <c r="W426" s="111" t="str">
        <f t="shared" ref="W426" si="220">IF(W402=0,"",W402/W378)</f>
        <v/>
      </c>
      <c r="DA426" s="63" t="s">
        <v>3679</v>
      </c>
    </row>
    <row r="427" spans="1:105" ht="12" customHeight="1" x14ac:dyDescent="0.25">
      <c r="A427" s="121" t="s">
        <v>54</v>
      </c>
      <c r="B427" s="124"/>
      <c r="C427" s="124">
        <f t="shared" ref="C427:Q427" si="221">IF(C403=0,"",C403/C379)</f>
        <v>0.75892208893504609</v>
      </c>
      <c r="D427" s="124">
        <f t="shared" si="221"/>
        <v>0.77490165888867246</v>
      </c>
      <c r="E427" s="124">
        <f t="shared" si="221"/>
        <v>0.77633511837927716</v>
      </c>
      <c r="F427" s="124">
        <f t="shared" si="221"/>
        <v>0.75672182433848001</v>
      </c>
      <c r="G427" s="124">
        <f t="shared" si="221"/>
        <v>0.68736258083041413</v>
      </c>
      <c r="H427" s="124">
        <f t="shared" si="221"/>
        <v>0.72433540628708393</v>
      </c>
      <c r="I427" s="124">
        <f t="shared" si="221"/>
        <v>0.78237444202471818</v>
      </c>
      <c r="J427" s="124">
        <f t="shared" si="221"/>
        <v>0.78076683856196494</v>
      </c>
      <c r="K427" s="124">
        <f t="shared" si="221"/>
        <v>0.73582023778634909</v>
      </c>
      <c r="L427" s="124">
        <f t="shared" si="221"/>
        <v>0.78587200917740641</v>
      </c>
      <c r="M427" s="124">
        <f t="shared" si="221"/>
        <v>0.78793216243010078</v>
      </c>
      <c r="N427" s="124">
        <f t="shared" si="221"/>
        <v>0.79011281600143668</v>
      </c>
      <c r="O427" s="124">
        <f t="shared" si="221"/>
        <v>0.78716112896854629</v>
      </c>
      <c r="P427" s="124">
        <f t="shared" si="221"/>
        <v>0.78619295944427847</v>
      </c>
      <c r="Q427" s="124">
        <f t="shared" si="221"/>
        <v>0.80862665362210662</v>
      </c>
      <c r="R427" s="124">
        <f t="shared" ref="R427:V427" si="222">IF(R403=0,"",R403/R379)</f>
        <v>0.80474667152451118</v>
      </c>
      <c r="S427" s="124">
        <f t="shared" si="222"/>
        <v>0.81274972523328926</v>
      </c>
      <c r="T427" s="124">
        <f t="shared" si="222"/>
        <v>0.82970968883932428</v>
      </c>
      <c r="U427" s="124" t="str">
        <f t="shared" si="222"/>
        <v/>
      </c>
      <c r="V427" s="124" t="str">
        <f t="shared" si="222"/>
        <v/>
      </c>
      <c r="W427" s="124">
        <f t="shared" ref="W427" si="223">IF(W403=0,"",W403/W379)</f>
        <v>0.88590847822976704</v>
      </c>
      <c r="DA427" s="130" t="s">
        <v>3680</v>
      </c>
    </row>
    <row r="428" spans="1:105" ht="12" customHeight="1" x14ac:dyDescent="0.25">
      <c r="A428" s="97" t="s">
        <v>207</v>
      </c>
      <c r="B428" s="111"/>
      <c r="C428" s="111" t="str">
        <f t="shared" ref="C428:Q428" si="224">IF(C404=0,"",C404/C380)</f>
        <v/>
      </c>
      <c r="D428" s="111" t="str">
        <f t="shared" si="224"/>
        <v/>
      </c>
      <c r="E428" s="111" t="str">
        <f t="shared" si="224"/>
        <v/>
      </c>
      <c r="F428" s="111" t="str">
        <f t="shared" si="224"/>
        <v/>
      </c>
      <c r="G428" s="111" t="str">
        <f t="shared" si="224"/>
        <v/>
      </c>
      <c r="H428" s="111" t="str">
        <f t="shared" si="224"/>
        <v/>
      </c>
      <c r="I428" s="111" t="str">
        <f t="shared" si="224"/>
        <v/>
      </c>
      <c r="J428" s="111" t="str">
        <f t="shared" si="224"/>
        <v/>
      </c>
      <c r="K428" s="111" t="str">
        <f t="shared" si="224"/>
        <v/>
      </c>
      <c r="L428" s="111" t="str">
        <f t="shared" si="224"/>
        <v/>
      </c>
      <c r="M428" s="111" t="str">
        <f t="shared" si="224"/>
        <v/>
      </c>
      <c r="N428" s="111" t="str">
        <f t="shared" si="224"/>
        <v/>
      </c>
      <c r="O428" s="111" t="str">
        <f t="shared" si="224"/>
        <v/>
      </c>
      <c r="P428" s="111" t="str">
        <f t="shared" si="224"/>
        <v/>
      </c>
      <c r="Q428" s="111" t="str">
        <f t="shared" si="224"/>
        <v/>
      </c>
      <c r="R428" s="111" t="str">
        <f t="shared" ref="R428:V428" si="225">IF(R404=0,"",R404/R380)</f>
        <v/>
      </c>
      <c r="S428" s="111" t="str">
        <f t="shared" si="225"/>
        <v/>
      </c>
      <c r="T428" s="111" t="str">
        <f t="shared" si="225"/>
        <v/>
      </c>
      <c r="U428" s="111" t="str">
        <f t="shared" si="225"/>
        <v/>
      </c>
      <c r="V428" s="111" t="str">
        <f t="shared" si="225"/>
        <v/>
      </c>
      <c r="W428" s="111" t="str">
        <f t="shared" ref="W428" si="226">IF(W404=0,"",W404/W380)</f>
        <v/>
      </c>
      <c r="DA428" s="63" t="s">
        <v>3681</v>
      </c>
    </row>
    <row r="429" spans="1:105" ht="12" customHeight="1" x14ac:dyDescent="0.25">
      <c r="A429" s="97" t="s">
        <v>50</v>
      </c>
      <c r="B429" s="111"/>
      <c r="C429" s="111">
        <f t="shared" ref="C429:Q429" si="227">IF(C405=0,"",C405/C381)</f>
        <v>0.62151141347791372</v>
      </c>
      <c r="D429" s="111" t="str">
        <f t="shared" si="227"/>
        <v/>
      </c>
      <c r="E429" s="111" t="str">
        <f t="shared" si="227"/>
        <v/>
      </c>
      <c r="F429" s="111">
        <f t="shared" si="227"/>
        <v>0.62199031987716247</v>
      </c>
      <c r="G429" s="111">
        <f t="shared" si="227"/>
        <v>0.62214689614530794</v>
      </c>
      <c r="H429" s="111">
        <f t="shared" si="227"/>
        <v>0.6223015963941545</v>
      </c>
      <c r="I429" s="111" t="str">
        <f t="shared" si="227"/>
        <v/>
      </c>
      <c r="J429" s="111">
        <f t="shared" si="227"/>
        <v>0.6226022488246139</v>
      </c>
      <c r="K429" s="111">
        <f t="shared" si="227"/>
        <v>0.62274486854805666</v>
      </c>
      <c r="L429" s="111">
        <f t="shared" si="227"/>
        <v>0.62288143044006716</v>
      </c>
      <c r="M429" s="111">
        <f t="shared" si="227"/>
        <v>0.62295491881840093</v>
      </c>
      <c r="N429" s="111">
        <f t="shared" si="227"/>
        <v>0.62295491881840093</v>
      </c>
      <c r="O429" s="111">
        <f t="shared" si="227"/>
        <v>0.62295491881840093</v>
      </c>
      <c r="P429" s="111">
        <f t="shared" si="227"/>
        <v>0.62295491881840093</v>
      </c>
      <c r="Q429" s="111">
        <f t="shared" si="227"/>
        <v>0.62295491881840093</v>
      </c>
      <c r="R429" s="111">
        <f t="shared" ref="R429:V429" si="228">IF(R405=0,"",R405/R381)</f>
        <v>0.62341919623434749</v>
      </c>
      <c r="S429" s="111">
        <f t="shared" si="228"/>
        <v>0.62417839500274386</v>
      </c>
      <c r="T429" s="111">
        <f t="shared" si="228"/>
        <v>0.62506412689920565</v>
      </c>
      <c r="U429" s="111" t="str">
        <f t="shared" si="228"/>
        <v/>
      </c>
      <c r="V429" s="111" t="str">
        <f t="shared" si="228"/>
        <v/>
      </c>
      <c r="W429" s="111" t="str">
        <f t="shared" ref="W429" si="229">IF(W405=0,"",W405/W381)</f>
        <v/>
      </c>
      <c r="DA429" s="63" t="s">
        <v>3682</v>
      </c>
    </row>
    <row r="430" spans="1:105" ht="12" customHeight="1" x14ac:dyDescent="0.25">
      <c r="A430" s="109" t="s">
        <v>120</v>
      </c>
      <c r="B430" s="45"/>
      <c r="C430" s="45">
        <f t="shared" ref="C430:Q430" si="230">IF(C406=0,"",C406/C382)</f>
        <v>0.77351931512008176</v>
      </c>
      <c r="D430" s="45">
        <f t="shared" si="230"/>
        <v>0.77490165888867246</v>
      </c>
      <c r="E430" s="45">
        <f t="shared" si="230"/>
        <v>0.77633511837927716</v>
      </c>
      <c r="F430" s="45">
        <f t="shared" si="230"/>
        <v>0.77777554819561123</v>
      </c>
      <c r="G430" s="45">
        <f t="shared" si="230"/>
        <v>0.77926305258534256</v>
      </c>
      <c r="H430" s="45">
        <f t="shared" si="230"/>
        <v>0.78079272329911253</v>
      </c>
      <c r="I430" s="45">
        <f t="shared" si="230"/>
        <v>0.78237444202471818</v>
      </c>
      <c r="J430" s="45">
        <f t="shared" si="230"/>
        <v>0.78404869054914328</v>
      </c>
      <c r="K430" s="45">
        <f t="shared" si="230"/>
        <v>0.78584988903929975</v>
      </c>
      <c r="L430" s="45">
        <f t="shared" si="230"/>
        <v>0.78778724630099184</v>
      </c>
      <c r="M430" s="45">
        <f t="shared" si="230"/>
        <v>0.79042308337404588</v>
      </c>
      <c r="N430" s="45">
        <f t="shared" si="230"/>
        <v>0.79391684846723476</v>
      </c>
      <c r="O430" s="45">
        <f t="shared" si="230"/>
        <v>0.79865623657952622</v>
      </c>
      <c r="P430" s="45">
        <f t="shared" si="230"/>
        <v>0.80484486862354221</v>
      </c>
      <c r="Q430" s="45">
        <f t="shared" si="230"/>
        <v>0.81282119079881132</v>
      </c>
      <c r="R430" s="45">
        <f t="shared" ref="R430:V430" si="231">IF(R406=0,"",R406/R382)</f>
        <v>0.82367174721079561</v>
      </c>
      <c r="S430" s="45">
        <f t="shared" si="231"/>
        <v>0.83721425648369086</v>
      </c>
      <c r="T430" s="45">
        <f t="shared" si="231"/>
        <v>0.85177465031477217</v>
      </c>
      <c r="U430" s="45" t="str">
        <f t="shared" si="231"/>
        <v/>
      </c>
      <c r="V430" s="45" t="str">
        <f t="shared" si="231"/>
        <v/>
      </c>
      <c r="W430" s="45">
        <f t="shared" ref="W430" si="232">IF(W406=0,"",W406/W382)</f>
        <v>0.88590847822976704</v>
      </c>
      <c r="DA430" s="60" t="s">
        <v>3683</v>
      </c>
    </row>
    <row r="432" spans="1:105" ht="12" customHeight="1" x14ac:dyDescent="0.25">
      <c r="A432" s="116" t="str">
        <f>RES_hh_SLD!$A$385</f>
        <v>CO2 emissions in new and renovated households (kt CO2)</v>
      </c>
      <c r="B432" s="117"/>
      <c r="C432" s="117">
        <f t="shared" ref="C432:Q432" si="233">C433+C436+C438+C451</f>
        <v>5.0542309950604228E-3</v>
      </c>
      <c r="D432" s="117">
        <f t="shared" si="233"/>
        <v>5.6839576198305358E-3</v>
      </c>
      <c r="E432" s="117">
        <f t="shared" si="233"/>
        <v>3.1695065601254641E-3</v>
      </c>
      <c r="F432" s="117">
        <f t="shared" si="233"/>
        <v>7.8387898894631755E-3</v>
      </c>
      <c r="G432" s="117">
        <f t="shared" si="233"/>
        <v>3.1447800129601036E-2</v>
      </c>
      <c r="H432" s="117">
        <f t="shared" si="233"/>
        <v>3.9417207102911897E-2</v>
      </c>
      <c r="I432" s="117">
        <f t="shared" si="233"/>
        <v>1.6185806755869233E-3</v>
      </c>
      <c r="J432" s="117">
        <f t="shared" si="233"/>
        <v>5.2250828769614269E-3</v>
      </c>
      <c r="K432" s="117">
        <f t="shared" si="233"/>
        <v>2.4196859158412933E-2</v>
      </c>
      <c r="L432" s="117">
        <f t="shared" si="233"/>
        <v>3.3751483159508494E-3</v>
      </c>
      <c r="M432" s="117">
        <f t="shared" si="233"/>
        <v>2.9463467887342943E-3</v>
      </c>
      <c r="N432" s="117">
        <f t="shared" si="233"/>
        <v>3.9789532351876492E-3</v>
      </c>
      <c r="O432" s="117">
        <f t="shared" si="233"/>
        <v>9.1429601392384891E-3</v>
      </c>
      <c r="P432" s="117">
        <f t="shared" si="233"/>
        <v>2.9952960284119551E-2</v>
      </c>
      <c r="Q432" s="117">
        <f t="shared" si="233"/>
        <v>1.6870802127184805E-3</v>
      </c>
      <c r="R432" s="117">
        <f t="shared" ref="R432:V432" si="234">R433+R436+R438+R451</f>
        <v>9.6678147276898236E-3</v>
      </c>
      <c r="S432" s="117">
        <f t="shared" si="234"/>
        <v>1.5692826148186272E-3</v>
      </c>
      <c r="T432" s="117">
        <f t="shared" si="234"/>
        <v>2.9947246176786203E-3</v>
      </c>
      <c r="U432" s="117">
        <f t="shared" si="234"/>
        <v>0</v>
      </c>
      <c r="V432" s="117">
        <f t="shared" si="234"/>
        <v>0</v>
      </c>
      <c r="W432" s="117">
        <f t="shared" ref="W432" si="235">W433+W436+W438+W451</f>
        <v>0</v>
      </c>
      <c r="DA432" s="129" t="s">
        <v>3829</v>
      </c>
    </row>
    <row r="433" spans="1:105" ht="12" customHeight="1" x14ac:dyDescent="0.25">
      <c r="A433" s="121" t="s">
        <v>57</v>
      </c>
      <c r="B433" s="122"/>
      <c r="C433" s="122">
        <f t="shared" ref="C433:Q433" si="236">SUM(C434:C435)</f>
        <v>0</v>
      </c>
      <c r="D433" s="122">
        <f t="shared" si="236"/>
        <v>0</v>
      </c>
      <c r="E433" s="122">
        <f t="shared" si="236"/>
        <v>0</v>
      </c>
      <c r="F433" s="122">
        <f t="shared" si="236"/>
        <v>0</v>
      </c>
      <c r="G433" s="122">
        <f t="shared" si="236"/>
        <v>0</v>
      </c>
      <c r="H433" s="122">
        <f t="shared" si="236"/>
        <v>0</v>
      </c>
      <c r="I433" s="122">
        <f t="shared" si="236"/>
        <v>0</v>
      </c>
      <c r="J433" s="122">
        <f t="shared" si="236"/>
        <v>0</v>
      </c>
      <c r="K433" s="122">
        <f t="shared" si="236"/>
        <v>0</v>
      </c>
      <c r="L433" s="122">
        <f t="shared" si="236"/>
        <v>0</v>
      </c>
      <c r="M433" s="122">
        <f t="shared" si="236"/>
        <v>0</v>
      </c>
      <c r="N433" s="122">
        <f t="shared" si="236"/>
        <v>0</v>
      </c>
      <c r="O433" s="122">
        <f t="shared" si="236"/>
        <v>0</v>
      </c>
      <c r="P433" s="122">
        <f t="shared" si="236"/>
        <v>0</v>
      </c>
      <c r="Q433" s="122">
        <f t="shared" si="236"/>
        <v>0</v>
      </c>
      <c r="R433" s="122">
        <f t="shared" ref="R433:V433" si="237">SUM(R434:R435)</f>
        <v>0</v>
      </c>
      <c r="S433" s="122">
        <f t="shared" si="237"/>
        <v>0</v>
      </c>
      <c r="T433" s="122">
        <f t="shared" si="237"/>
        <v>0</v>
      </c>
      <c r="U433" s="122">
        <f t="shared" si="237"/>
        <v>0</v>
      </c>
      <c r="V433" s="122">
        <f t="shared" si="237"/>
        <v>0</v>
      </c>
      <c r="W433" s="122">
        <f t="shared" ref="W433" si="238">SUM(W434:W435)</f>
        <v>0</v>
      </c>
      <c r="DA433" s="130" t="s">
        <v>3830</v>
      </c>
    </row>
    <row r="434" spans="1:105" ht="12" customHeight="1" x14ac:dyDescent="0.25">
      <c r="A434" s="97" t="s">
        <v>204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DA434" s="63" t="s">
        <v>3831</v>
      </c>
    </row>
    <row r="435" spans="1:105" ht="12" customHeight="1" x14ac:dyDescent="0.25">
      <c r="A435" s="97" t="s">
        <v>53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DA435" s="63" t="s">
        <v>3832</v>
      </c>
    </row>
    <row r="436" spans="1:105" ht="12" customHeight="1" x14ac:dyDescent="0.25">
      <c r="A436" s="121" t="s">
        <v>92</v>
      </c>
      <c r="B436" s="122"/>
      <c r="C436" s="122">
        <f t="shared" ref="C436:W436" si="239">C437</f>
        <v>0</v>
      </c>
      <c r="D436" s="122">
        <f t="shared" si="239"/>
        <v>0</v>
      </c>
      <c r="E436" s="122">
        <f t="shared" si="239"/>
        <v>0</v>
      </c>
      <c r="F436" s="122">
        <f t="shared" si="239"/>
        <v>0</v>
      </c>
      <c r="G436" s="122">
        <f t="shared" si="239"/>
        <v>0</v>
      </c>
      <c r="H436" s="122">
        <f t="shared" si="239"/>
        <v>0</v>
      </c>
      <c r="I436" s="122">
        <f t="shared" si="239"/>
        <v>0</v>
      </c>
      <c r="J436" s="122">
        <f t="shared" si="239"/>
        <v>0</v>
      </c>
      <c r="K436" s="122">
        <f t="shared" si="239"/>
        <v>0</v>
      </c>
      <c r="L436" s="122">
        <f t="shared" si="239"/>
        <v>0</v>
      </c>
      <c r="M436" s="122">
        <f t="shared" si="239"/>
        <v>0</v>
      </c>
      <c r="N436" s="122">
        <f t="shared" si="239"/>
        <v>0</v>
      </c>
      <c r="O436" s="122">
        <f t="shared" si="239"/>
        <v>0</v>
      </c>
      <c r="P436" s="122">
        <f t="shared" si="239"/>
        <v>0</v>
      </c>
      <c r="Q436" s="122">
        <f t="shared" si="239"/>
        <v>0</v>
      </c>
      <c r="R436" s="122">
        <f t="shared" si="239"/>
        <v>0</v>
      </c>
      <c r="S436" s="122">
        <f t="shared" si="239"/>
        <v>0</v>
      </c>
      <c r="T436" s="122">
        <f t="shared" si="239"/>
        <v>0</v>
      </c>
      <c r="U436" s="122">
        <f t="shared" si="239"/>
        <v>0</v>
      </c>
      <c r="V436" s="122">
        <f t="shared" si="239"/>
        <v>0</v>
      </c>
      <c r="W436" s="122">
        <f t="shared" si="239"/>
        <v>0</v>
      </c>
      <c r="DA436" s="130" t="s">
        <v>3833</v>
      </c>
    </row>
    <row r="437" spans="1:105" ht="12" customHeight="1" x14ac:dyDescent="0.25">
      <c r="A437" s="97" t="s">
        <v>53</v>
      </c>
      <c r="B437" s="98"/>
      <c r="C437" s="98">
        <v>0</v>
      </c>
      <c r="D437" s="98">
        <v>0</v>
      </c>
      <c r="E437" s="98">
        <v>0</v>
      </c>
      <c r="F437" s="98">
        <v>0</v>
      </c>
      <c r="G437" s="98">
        <v>0</v>
      </c>
      <c r="H437" s="98">
        <v>0</v>
      </c>
      <c r="I437" s="98">
        <v>0</v>
      </c>
      <c r="J437" s="98">
        <v>0</v>
      </c>
      <c r="K437" s="98">
        <v>0</v>
      </c>
      <c r="L437" s="98">
        <v>0</v>
      </c>
      <c r="M437" s="98">
        <v>0</v>
      </c>
      <c r="N437" s="98">
        <v>0</v>
      </c>
      <c r="O437" s="98">
        <v>0</v>
      </c>
      <c r="P437" s="98">
        <v>0</v>
      </c>
      <c r="Q437" s="98">
        <v>0</v>
      </c>
      <c r="R437" s="98">
        <v>0</v>
      </c>
      <c r="S437" s="98">
        <v>0</v>
      </c>
      <c r="T437" s="98">
        <v>0</v>
      </c>
      <c r="U437" s="98">
        <v>0</v>
      </c>
      <c r="V437" s="98">
        <v>0</v>
      </c>
      <c r="W437" s="98">
        <v>0</v>
      </c>
      <c r="DA437" s="63" t="s">
        <v>3834</v>
      </c>
    </row>
    <row r="438" spans="1:105" ht="12" customHeight="1" x14ac:dyDescent="0.25">
      <c r="A438" s="121" t="s">
        <v>55</v>
      </c>
      <c r="B438" s="122"/>
      <c r="C438" s="122">
        <v>2.1243136774998636E-3</v>
      </c>
      <c r="D438" s="122">
        <v>5.6839576198305358E-3</v>
      </c>
      <c r="E438" s="122">
        <v>3.1695065601254641E-3</v>
      </c>
      <c r="F438" s="122">
        <v>3.2061017684937975E-3</v>
      </c>
      <c r="G438" s="122">
        <v>6.4683368077471095E-3</v>
      </c>
      <c r="H438" s="122">
        <v>1.757952332244515E-2</v>
      </c>
      <c r="I438" s="122">
        <v>1.6185806755869233E-3</v>
      </c>
      <c r="J438" s="122">
        <v>3.8422746590282817E-3</v>
      </c>
      <c r="K438" s="122">
        <v>8.9005360169601769E-4</v>
      </c>
      <c r="L438" s="122">
        <v>2.8736931138828191E-3</v>
      </c>
      <c r="M438" s="122">
        <v>1.9465882556368799E-3</v>
      </c>
      <c r="N438" s="122">
        <v>0</v>
      </c>
      <c r="O438" s="122">
        <v>0</v>
      </c>
      <c r="P438" s="122">
        <v>0</v>
      </c>
      <c r="Q438" s="122">
        <v>0</v>
      </c>
      <c r="R438" s="122">
        <v>0</v>
      </c>
      <c r="S438" s="122">
        <v>0</v>
      </c>
      <c r="T438" s="122">
        <v>0</v>
      </c>
      <c r="U438" s="122">
        <v>0</v>
      </c>
      <c r="V438" s="122">
        <v>0</v>
      </c>
      <c r="W438" s="122">
        <v>0</v>
      </c>
      <c r="DA438" s="130" t="s">
        <v>3835</v>
      </c>
    </row>
    <row r="439" spans="1:105" ht="12" customHeight="1" x14ac:dyDescent="0.25">
      <c r="A439" s="97" t="s">
        <v>132</v>
      </c>
      <c r="B439" s="98"/>
      <c r="C439" s="98">
        <v>0</v>
      </c>
      <c r="D439" s="98">
        <v>0</v>
      </c>
      <c r="E439" s="98">
        <v>0</v>
      </c>
      <c r="F439" s="98">
        <v>0</v>
      </c>
      <c r="G439" s="98">
        <v>0</v>
      </c>
      <c r="H439" s="98">
        <v>0</v>
      </c>
      <c r="I439" s="98">
        <v>0</v>
      </c>
      <c r="J439" s="98">
        <v>0</v>
      </c>
      <c r="K439" s="98">
        <v>0</v>
      </c>
      <c r="L439" s="98">
        <v>0</v>
      </c>
      <c r="M439" s="98">
        <v>0</v>
      </c>
      <c r="N439" s="98">
        <v>0</v>
      </c>
      <c r="O439" s="98">
        <v>0</v>
      </c>
      <c r="P439" s="98">
        <v>0</v>
      </c>
      <c r="Q439" s="98">
        <v>0</v>
      </c>
      <c r="R439" s="98">
        <v>0</v>
      </c>
      <c r="S439" s="98">
        <v>0</v>
      </c>
      <c r="T439" s="98">
        <v>0</v>
      </c>
      <c r="U439" s="98">
        <v>0</v>
      </c>
      <c r="V439" s="98">
        <v>0</v>
      </c>
      <c r="W439" s="98">
        <v>0</v>
      </c>
      <c r="DA439" s="63" t="s">
        <v>3836</v>
      </c>
    </row>
    <row r="440" spans="1:105" ht="12" customHeight="1" x14ac:dyDescent="0.25">
      <c r="A440" s="97" t="s">
        <v>131</v>
      </c>
      <c r="B440" s="98"/>
      <c r="C440" s="98">
        <v>0</v>
      </c>
      <c r="D440" s="98">
        <v>0</v>
      </c>
      <c r="E440" s="98">
        <v>0</v>
      </c>
      <c r="F440" s="98">
        <v>0</v>
      </c>
      <c r="G440" s="98">
        <v>0</v>
      </c>
      <c r="H440" s="98">
        <v>0</v>
      </c>
      <c r="I440" s="98">
        <v>0</v>
      </c>
      <c r="J440" s="98">
        <v>0</v>
      </c>
      <c r="K440" s="98">
        <v>0</v>
      </c>
      <c r="L440" s="98">
        <v>0</v>
      </c>
      <c r="M440" s="98">
        <v>0</v>
      </c>
      <c r="N440" s="98">
        <v>0</v>
      </c>
      <c r="O440" s="98">
        <v>0</v>
      </c>
      <c r="P440" s="98">
        <v>0</v>
      </c>
      <c r="Q440" s="98">
        <v>0</v>
      </c>
      <c r="R440" s="98">
        <v>0</v>
      </c>
      <c r="S440" s="98">
        <v>0</v>
      </c>
      <c r="T440" s="98">
        <v>0</v>
      </c>
      <c r="U440" s="98">
        <v>0</v>
      </c>
      <c r="V440" s="98">
        <v>0</v>
      </c>
      <c r="W440" s="98">
        <v>0</v>
      </c>
      <c r="DA440" s="63" t="s">
        <v>3837</v>
      </c>
    </row>
    <row r="441" spans="1:105" ht="12" customHeight="1" x14ac:dyDescent="0.25">
      <c r="A441" s="100" t="s">
        <v>204</v>
      </c>
      <c r="B441" s="101"/>
      <c r="C441" s="101">
        <v>0</v>
      </c>
      <c r="D441" s="101">
        <v>0</v>
      </c>
      <c r="E441" s="101">
        <v>0</v>
      </c>
      <c r="F441" s="101">
        <v>0</v>
      </c>
      <c r="G441" s="101">
        <v>0</v>
      </c>
      <c r="H441" s="101">
        <v>0</v>
      </c>
      <c r="I441" s="101">
        <v>0</v>
      </c>
      <c r="J441" s="101">
        <v>0</v>
      </c>
      <c r="K441" s="101">
        <v>0</v>
      </c>
      <c r="L441" s="101">
        <v>0</v>
      </c>
      <c r="M441" s="101">
        <v>0</v>
      </c>
      <c r="N441" s="101">
        <v>0</v>
      </c>
      <c r="O441" s="101">
        <v>0</v>
      </c>
      <c r="P441" s="101">
        <v>0</v>
      </c>
      <c r="Q441" s="101">
        <v>0</v>
      </c>
      <c r="R441" s="101">
        <v>0</v>
      </c>
      <c r="S441" s="101">
        <v>0</v>
      </c>
      <c r="T441" s="101">
        <v>0</v>
      </c>
      <c r="U441" s="101">
        <v>0</v>
      </c>
      <c r="V441" s="101">
        <v>0</v>
      </c>
      <c r="W441" s="101">
        <v>0</v>
      </c>
      <c r="DA441" s="131" t="s">
        <v>3838</v>
      </c>
    </row>
    <row r="442" spans="1:105" ht="12" customHeight="1" x14ac:dyDescent="0.25">
      <c r="A442" s="103" t="s">
        <v>52</v>
      </c>
      <c r="B442" s="104"/>
      <c r="C442" s="104">
        <v>0</v>
      </c>
      <c r="D442" s="104">
        <v>0</v>
      </c>
      <c r="E442" s="104">
        <v>0</v>
      </c>
      <c r="F442" s="104">
        <v>0</v>
      </c>
      <c r="G442" s="104">
        <v>0</v>
      </c>
      <c r="H442" s="104">
        <v>0</v>
      </c>
      <c r="I442" s="104">
        <v>0</v>
      </c>
      <c r="J442" s="104">
        <v>0</v>
      </c>
      <c r="K442" s="104">
        <v>0</v>
      </c>
      <c r="L442" s="104">
        <v>0</v>
      </c>
      <c r="M442" s="104">
        <v>0</v>
      </c>
      <c r="N442" s="104">
        <v>0</v>
      </c>
      <c r="O442" s="104">
        <v>0</v>
      </c>
      <c r="P442" s="104">
        <v>0</v>
      </c>
      <c r="Q442" s="104">
        <v>0</v>
      </c>
      <c r="R442" s="104">
        <v>0</v>
      </c>
      <c r="S442" s="104">
        <v>0</v>
      </c>
      <c r="T442" s="104">
        <v>0</v>
      </c>
      <c r="U442" s="104">
        <v>0</v>
      </c>
      <c r="V442" s="104">
        <v>0</v>
      </c>
      <c r="W442" s="104">
        <v>0</v>
      </c>
      <c r="DA442" s="132" t="s">
        <v>3839</v>
      </c>
    </row>
    <row r="443" spans="1:105" ht="12" customHeight="1" x14ac:dyDescent="0.25">
      <c r="A443" s="106" t="s">
        <v>124</v>
      </c>
      <c r="B443" s="101"/>
      <c r="C443" s="101">
        <v>2.1243136774998636E-3</v>
      </c>
      <c r="D443" s="101">
        <v>5.6839576198305358E-3</v>
      </c>
      <c r="E443" s="101">
        <v>3.1695065601254641E-3</v>
      </c>
      <c r="F443" s="101">
        <v>3.2061017684937975E-3</v>
      </c>
      <c r="G443" s="101">
        <v>6.4683368077471095E-3</v>
      </c>
      <c r="H443" s="101">
        <v>1.757952332244515E-2</v>
      </c>
      <c r="I443" s="101">
        <v>1.6185806755869233E-3</v>
      </c>
      <c r="J443" s="101">
        <v>3.8422746590282817E-3</v>
      </c>
      <c r="K443" s="101">
        <v>8.9005360169601769E-4</v>
      </c>
      <c r="L443" s="101">
        <v>2.8736931138828191E-3</v>
      </c>
      <c r="M443" s="101">
        <v>1.9465882556368799E-3</v>
      </c>
      <c r="N443" s="101">
        <v>0</v>
      </c>
      <c r="O443" s="101">
        <v>0</v>
      </c>
      <c r="P443" s="101">
        <v>0</v>
      </c>
      <c r="Q443" s="101">
        <v>0</v>
      </c>
      <c r="R443" s="101">
        <v>0</v>
      </c>
      <c r="S443" s="101">
        <v>0</v>
      </c>
      <c r="T443" s="101">
        <v>0</v>
      </c>
      <c r="U443" s="101">
        <v>0</v>
      </c>
      <c r="V443" s="101">
        <v>0</v>
      </c>
      <c r="W443" s="101">
        <v>0</v>
      </c>
      <c r="DA443" s="131" t="s">
        <v>3840</v>
      </c>
    </row>
    <row r="444" spans="1:105" ht="12" customHeight="1" x14ac:dyDescent="0.25">
      <c r="A444" s="107" t="s">
        <v>123</v>
      </c>
      <c r="B444" s="104"/>
      <c r="C444" s="104">
        <v>0</v>
      </c>
      <c r="D444" s="104">
        <v>0</v>
      </c>
      <c r="E444" s="104">
        <v>0</v>
      </c>
      <c r="F444" s="104">
        <v>0</v>
      </c>
      <c r="G444" s="104">
        <v>0</v>
      </c>
      <c r="H444" s="104">
        <v>0</v>
      </c>
      <c r="I444" s="104">
        <v>0</v>
      </c>
      <c r="J444" s="104">
        <v>0</v>
      </c>
      <c r="K444" s="104">
        <v>0</v>
      </c>
      <c r="L444" s="104">
        <v>0</v>
      </c>
      <c r="M444" s="104">
        <v>0</v>
      </c>
      <c r="N444" s="104">
        <v>0</v>
      </c>
      <c r="O444" s="104">
        <v>0</v>
      </c>
      <c r="P444" s="104">
        <v>0</v>
      </c>
      <c r="Q444" s="104">
        <v>0</v>
      </c>
      <c r="R444" s="104">
        <v>0</v>
      </c>
      <c r="S444" s="104">
        <v>0</v>
      </c>
      <c r="T444" s="104">
        <v>0</v>
      </c>
      <c r="U444" s="104">
        <v>0</v>
      </c>
      <c r="V444" s="104">
        <v>0</v>
      </c>
      <c r="W444" s="104">
        <v>0</v>
      </c>
      <c r="DA444" s="132" t="s">
        <v>3841</v>
      </c>
    </row>
    <row r="445" spans="1:105" ht="12" customHeight="1" x14ac:dyDescent="0.25">
      <c r="A445" s="108" t="s">
        <v>50</v>
      </c>
      <c r="B445" s="98"/>
      <c r="C445" s="98">
        <v>0</v>
      </c>
      <c r="D445" s="98">
        <v>0</v>
      </c>
      <c r="E445" s="98">
        <v>0</v>
      </c>
      <c r="F445" s="98">
        <v>0</v>
      </c>
      <c r="G445" s="98">
        <v>0</v>
      </c>
      <c r="H445" s="98">
        <v>0</v>
      </c>
      <c r="I445" s="98">
        <v>0</v>
      </c>
      <c r="J445" s="98">
        <v>0</v>
      </c>
      <c r="K445" s="98">
        <v>0</v>
      </c>
      <c r="L445" s="98">
        <v>0</v>
      </c>
      <c r="M445" s="98">
        <v>0</v>
      </c>
      <c r="N445" s="98">
        <v>0</v>
      </c>
      <c r="O445" s="98">
        <v>0</v>
      </c>
      <c r="P445" s="98">
        <v>0</v>
      </c>
      <c r="Q445" s="98">
        <v>0</v>
      </c>
      <c r="R445" s="98">
        <v>0</v>
      </c>
      <c r="S445" s="98">
        <v>0</v>
      </c>
      <c r="T445" s="98">
        <v>0</v>
      </c>
      <c r="U445" s="98">
        <v>0</v>
      </c>
      <c r="V445" s="98">
        <v>0</v>
      </c>
      <c r="W445" s="98">
        <v>0</v>
      </c>
      <c r="DA445" s="63" t="s">
        <v>3842</v>
      </c>
    </row>
    <row r="446" spans="1:105" ht="12" customHeight="1" x14ac:dyDescent="0.25">
      <c r="A446" s="108" t="s">
        <v>52</v>
      </c>
      <c r="B446" s="98"/>
      <c r="C446" s="98">
        <v>0</v>
      </c>
      <c r="D446" s="98">
        <v>0</v>
      </c>
      <c r="E446" s="98">
        <v>0</v>
      </c>
      <c r="F446" s="98">
        <v>0</v>
      </c>
      <c r="G446" s="98">
        <v>0</v>
      </c>
      <c r="H446" s="98">
        <v>0</v>
      </c>
      <c r="I446" s="98">
        <v>0</v>
      </c>
      <c r="J446" s="98">
        <v>0</v>
      </c>
      <c r="K446" s="98">
        <v>0</v>
      </c>
      <c r="L446" s="98">
        <v>0</v>
      </c>
      <c r="M446" s="98">
        <v>0</v>
      </c>
      <c r="N446" s="98">
        <v>0</v>
      </c>
      <c r="O446" s="98">
        <v>0</v>
      </c>
      <c r="P446" s="98">
        <v>0</v>
      </c>
      <c r="Q446" s="98">
        <v>0</v>
      </c>
      <c r="R446" s="98">
        <v>0</v>
      </c>
      <c r="S446" s="98">
        <v>0</v>
      </c>
      <c r="T446" s="98">
        <v>0</v>
      </c>
      <c r="U446" s="98">
        <v>0</v>
      </c>
      <c r="V446" s="98">
        <v>0</v>
      </c>
      <c r="W446" s="98">
        <v>0</v>
      </c>
      <c r="DA446" s="63" t="s">
        <v>3843</v>
      </c>
    </row>
    <row r="447" spans="1:105" ht="12" customHeight="1" x14ac:dyDescent="0.25">
      <c r="A447" s="106" t="s">
        <v>122</v>
      </c>
      <c r="B447" s="101"/>
      <c r="C447" s="101">
        <v>0</v>
      </c>
      <c r="D447" s="101">
        <v>0</v>
      </c>
      <c r="E447" s="101">
        <v>0</v>
      </c>
      <c r="F447" s="101">
        <v>0</v>
      </c>
      <c r="G447" s="101">
        <v>0</v>
      </c>
      <c r="H447" s="101">
        <v>0</v>
      </c>
      <c r="I447" s="101">
        <v>0</v>
      </c>
      <c r="J447" s="101">
        <v>0</v>
      </c>
      <c r="K447" s="101">
        <v>0</v>
      </c>
      <c r="L447" s="101">
        <v>0</v>
      </c>
      <c r="M447" s="101">
        <v>0</v>
      </c>
      <c r="N447" s="101">
        <v>0</v>
      </c>
      <c r="O447" s="101">
        <v>0</v>
      </c>
      <c r="P447" s="101">
        <v>0</v>
      </c>
      <c r="Q447" s="101">
        <v>0</v>
      </c>
      <c r="R447" s="101">
        <v>0</v>
      </c>
      <c r="S447" s="101">
        <v>0</v>
      </c>
      <c r="T447" s="101">
        <v>0</v>
      </c>
      <c r="U447" s="101">
        <v>0</v>
      </c>
      <c r="V447" s="101">
        <v>0</v>
      </c>
      <c r="W447" s="101">
        <v>0</v>
      </c>
      <c r="DA447" s="131" t="s">
        <v>3844</v>
      </c>
    </row>
    <row r="448" spans="1:105" ht="12" customHeight="1" x14ac:dyDescent="0.25">
      <c r="A448" s="107" t="s">
        <v>121</v>
      </c>
      <c r="B448" s="104"/>
      <c r="C448" s="104">
        <v>0</v>
      </c>
      <c r="D448" s="104">
        <v>0</v>
      </c>
      <c r="E448" s="104">
        <v>0</v>
      </c>
      <c r="F448" s="104">
        <v>0</v>
      </c>
      <c r="G448" s="104">
        <v>0</v>
      </c>
      <c r="H448" s="104">
        <v>0</v>
      </c>
      <c r="I448" s="104">
        <v>0</v>
      </c>
      <c r="J448" s="104">
        <v>0</v>
      </c>
      <c r="K448" s="104">
        <v>0</v>
      </c>
      <c r="L448" s="104">
        <v>0</v>
      </c>
      <c r="M448" s="104">
        <v>0</v>
      </c>
      <c r="N448" s="104">
        <v>0</v>
      </c>
      <c r="O448" s="104">
        <v>0</v>
      </c>
      <c r="P448" s="104">
        <v>0</v>
      </c>
      <c r="Q448" s="104">
        <v>0</v>
      </c>
      <c r="R448" s="104">
        <v>0</v>
      </c>
      <c r="S448" s="104">
        <v>0</v>
      </c>
      <c r="T448" s="104">
        <v>0</v>
      </c>
      <c r="U448" s="104">
        <v>0</v>
      </c>
      <c r="V448" s="104">
        <v>0</v>
      </c>
      <c r="W448" s="104">
        <v>0</v>
      </c>
      <c r="DA448" s="132" t="s">
        <v>3845</v>
      </c>
    </row>
    <row r="449" spans="1:105" ht="12" customHeight="1" x14ac:dyDescent="0.25">
      <c r="A449" s="108" t="s">
        <v>53</v>
      </c>
      <c r="B449" s="98"/>
      <c r="C449" s="98">
        <v>0</v>
      </c>
      <c r="D449" s="98">
        <v>0</v>
      </c>
      <c r="E449" s="98">
        <v>0</v>
      </c>
      <c r="F449" s="98">
        <v>0</v>
      </c>
      <c r="G449" s="98">
        <v>0</v>
      </c>
      <c r="H449" s="98">
        <v>0</v>
      </c>
      <c r="I449" s="98">
        <v>0</v>
      </c>
      <c r="J449" s="98">
        <v>0</v>
      </c>
      <c r="K449" s="98">
        <v>0</v>
      </c>
      <c r="L449" s="98">
        <v>0</v>
      </c>
      <c r="M449" s="98">
        <v>0</v>
      </c>
      <c r="N449" s="98">
        <v>0</v>
      </c>
      <c r="O449" s="98">
        <v>0</v>
      </c>
      <c r="P449" s="98">
        <v>0</v>
      </c>
      <c r="Q449" s="98">
        <v>0</v>
      </c>
      <c r="R449" s="98">
        <v>0</v>
      </c>
      <c r="S449" s="98">
        <v>0</v>
      </c>
      <c r="T449" s="98">
        <v>0</v>
      </c>
      <c r="U449" s="98">
        <v>0</v>
      </c>
      <c r="V449" s="98">
        <v>0</v>
      </c>
      <c r="W449" s="98">
        <v>0</v>
      </c>
      <c r="DA449" s="63" t="s">
        <v>3846</v>
      </c>
    </row>
    <row r="450" spans="1:105" ht="12" customHeight="1" x14ac:dyDescent="0.25">
      <c r="A450" s="108" t="s">
        <v>52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DA450" s="63" t="s">
        <v>3847</v>
      </c>
    </row>
    <row r="451" spans="1:105" ht="12" customHeight="1" x14ac:dyDescent="0.25">
      <c r="A451" s="121" t="s">
        <v>54</v>
      </c>
      <c r="B451" s="122"/>
      <c r="C451" s="122">
        <v>2.9299173175605592E-3</v>
      </c>
      <c r="D451" s="122">
        <v>0</v>
      </c>
      <c r="E451" s="122">
        <v>0</v>
      </c>
      <c r="F451" s="122">
        <v>4.6326881209693771E-3</v>
      </c>
      <c r="G451" s="122">
        <v>2.4979463321853926E-2</v>
      </c>
      <c r="H451" s="122">
        <v>2.183768378046675E-2</v>
      </c>
      <c r="I451" s="122">
        <v>0</v>
      </c>
      <c r="J451" s="122">
        <v>1.382808217933145E-3</v>
      </c>
      <c r="K451" s="122">
        <v>2.3306805556716916E-2</v>
      </c>
      <c r="L451" s="122">
        <v>5.0145520206803054E-4</v>
      </c>
      <c r="M451" s="122">
        <v>9.9975853309741442E-4</v>
      </c>
      <c r="N451" s="122">
        <v>3.9789532351876492E-3</v>
      </c>
      <c r="O451" s="122">
        <v>9.1429601392384891E-3</v>
      </c>
      <c r="P451" s="122">
        <v>2.9952960284119551E-2</v>
      </c>
      <c r="Q451" s="122">
        <v>1.6870802127184805E-3</v>
      </c>
      <c r="R451" s="122">
        <v>9.6678147276898236E-3</v>
      </c>
      <c r="S451" s="122">
        <v>1.5692826148186272E-3</v>
      </c>
      <c r="T451" s="122">
        <v>2.9947246176786203E-3</v>
      </c>
      <c r="U451" s="122">
        <v>0</v>
      </c>
      <c r="V451" s="122">
        <v>0</v>
      </c>
      <c r="W451" s="122">
        <v>0</v>
      </c>
      <c r="DA451" s="130" t="s">
        <v>3848</v>
      </c>
    </row>
    <row r="452" spans="1:105" ht="12" customHeight="1" x14ac:dyDescent="0.25">
      <c r="A452" s="97" t="s">
        <v>207</v>
      </c>
      <c r="B452" s="98"/>
      <c r="C452" s="98">
        <v>0</v>
      </c>
      <c r="D452" s="98">
        <v>0</v>
      </c>
      <c r="E452" s="98">
        <v>0</v>
      </c>
      <c r="F452" s="98">
        <v>0</v>
      </c>
      <c r="G452" s="98">
        <v>0</v>
      </c>
      <c r="H452" s="98">
        <v>0</v>
      </c>
      <c r="I452" s="98">
        <v>0</v>
      </c>
      <c r="J452" s="98">
        <v>0</v>
      </c>
      <c r="K452" s="98">
        <v>0</v>
      </c>
      <c r="L452" s="98">
        <v>0</v>
      </c>
      <c r="M452" s="98">
        <v>0</v>
      </c>
      <c r="N452" s="98">
        <v>0</v>
      </c>
      <c r="O452" s="98">
        <v>0</v>
      </c>
      <c r="P452" s="98">
        <v>0</v>
      </c>
      <c r="Q452" s="98">
        <v>0</v>
      </c>
      <c r="R452" s="98">
        <v>0</v>
      </c>
      <c r="S452" s="98">
        <v>0</v>
      </c>
      <c r="T452" s="98">
        <v>0</v>
      </c>
      <c r="U452" s="98">
        <v>0</v>
      </c>
      <c r="V452" s="98">
        <v>0</v>
      </c>
      <c r="W452" s="98">
        <v>0</v>
      </c>
      <c r="DA452" s="63" t="s">
        <v>3849</v>
      </c>
    </row>
    <row r="453" spans="1:105" ht="12" customHeight="1" x14ac:dyDescent="0.25">
      <c r="A453" s="97" t="s">
        <v>50</v>
      </c>
      <c r="B453" s="98"/>
      <c r="C453" s="98">
        <v>2.9299173175605592E-3</v>
      </c>
      <c r="D453" s="98">
        <v>0</v>
      </c>
      <c r="E453" s="98">
        <v>0</v>
      </c>
      <c r="F453" s="98">
        <v>4.6326881209693771E-3</v>
      </c>
      <c r="G453" s="98">
        <v>2.4979463321853926E-2</v>
      </c>
      <c r="H453" s="98">
        <v>2.183768378046675E-2</v>
      </c>
      <c r="I453" s="98">
        <v>0</v>
      </c>
      <c r="J453" s="98">
        <v>1.382808217933145E-3</v>
      </c>
      <c r="K453" s="98">
        <v>2.3306805556716916E-2</v>
      </c>
      <c r="L453" s="98">
        <v>5.0145520206803054E-4</v>
      </c>
      <c r="M453" s="98">
        <v>9.9975853309741442E-4</v>
      </c>
      <c r="N453" s="98">
        <v>3.9789532351876492E-3</v>
      </c>
      <c r="O453" s="98">
        <v>9.1429601392384891E-3</v>
      </c>
      <c r="P453" s="98">
        <v>2.9952960284119551E-2</v>
      </c>
      <c r="Q453" s="98">
        <v>1.6870802127184805E-3</v>
      </c>
      <c r="R453" s="98">
        <v>9.6678147276898236E-3</v>
      </c>
      <c r="S453" s="98">
        <v>1.5692826148186272E-3</v>
      </c>
      <c r="T453" s="98">
        <v>2.9947246176786203E-3</v>
      </c>
      <c r="U453" s="98">
        <v>0</v>
      </c>
      <c r="V453" s="98">
        <v>0</v>
      </c>
      <c r="W453" s="98">
        <v>0</v>
      </c>
      <c r="DA453" s="63" t="s">
        <v>3850</v>
      </c>
    </row>
    <row r="454" spans="1:105" ht="12" customHeight="1" x14ac:dyDescent="0.25">
      <c r="A454" s="109" t="s">
        <v>120</v>
      </c>
      <c r="B454" s="33"/>
      <c r="C454" s="33">
        <v>0</v>
      </c>
      <c r="D454" s="33">
        <v>0</v>
      </c>
      <c r="E454" s="33">
        <v>0</v>
      </c>
      <c r="F454" s="33">
        <v>0</v>
      </c>
      <c r="G454" s="33">
        <v>0</v>
      </c>
      <c r="H454" s="33">
        <v>0</v>
      </c>
      <c r="I454" s="33">
        <v>0</v>
      </c>
      <c r="J454" s="33">
        <v>0</v>
      </c>
      <c r="K454" s="33">
        <v>0</v>
      </c>
      <c r="L454" s="33">
        <v>0</v>
      </c>
      <c r="M454" s="33">
        <v>0</v>
      </c>
      <c r="N454" s="33">
        <v>0</v>
      </c>
      <c r="O454" s="33">
        <v>0</v>
      </c>
      <c r="P454" s="33">
        <v>0</v>
      </c>
      <c r="Q454" s="33">
        <v>0</v>
      </c>
      <c r="R454" s="33">
        <v>0</v>
      </c>
      <c r="S454" s="33">
        <v>0</v>
      </c>
      <c r="T454" s="33">
        <v>0</v>
      </c>
      <c r="U454" s="33">
        <v>0</v>
      </c>
      <c r="V454" s="33">
        <v>0</v>
      </c>
      <c r="W454" s="33">
        <v>0</v>
      </c>
      <c r="DA454" s="60" t="s">
        <v>3851</v>
      </c>
    </row>
    <row r="456" spans="1:105" ht="12" customHeight="1" x14ac:dyDescent="0.25">
      <c r="A456" s="116" t="str">
        <f>RES_hh_SLD!$A$406</f>
        <v>Final energy consumption per household in new and renovated households (kWh / household)</v>
      </c>
      <c r="B456" s="117"/>
      <c r="C456" s="117">
        <f t="shared" ref="C456:Q456" si="240">C457+C460+C462+C475</f>
        <v>25456.742279790164</v>
      </c>
      <c r="D456" s="117">
        <f t="shared" si="240"/>
        <v>23530.552920446302</v>
      </c>
      <c r="E456" s="117">
        <f t="shared" si="240"/>
        <v>23792.429874773283</v>
      </c>
      <c r="F456" s="117">
        <f t="shared" si="240"/>
        <v>24898.983386577449</v>
      </c>
      <c r="G456" s="117">
        <f t="shared" si="240"/>
        <v>23718.738108537178</v>
      </c>
      <c r="H456" s="117">
        <f t="shared" si="240"/>
        <v>23102.863928566629</v>
      </c>
      <c r="I456" s="117">
        <f t="shared" si="240"/>
        <v>19927.790279652218</v>
      </c>
      <c r="J456" s="117">
        <f t="shared" si="240"/>
        <v>20448.089019448878</v>
      </c>
      <c r="K456" s="117">
        <f t="shared" si="240"/>
        <v>21413.488158334607</v>
      </c>
      <c r="L456" s="117">
        <f t="shared" si="240"/>
        <v>20830.959334422987</v>
      </c>
      <c r="M456" s="117">
        <f t="shared" si="240"/>
        <v>16214.269098722509</v>
      </c>
      <c r="N456" s="117">
        <f t="shared" si="240"/>
        <v>17561.501188989361</v>
      </c>
      <c r="O456" s="117">
        <f t="shared" si="240"/>
        <v>17492.419011543279</v>
      </c>
      <c r="P456" s="117">
        <f t="shared" si="240"/>
        <v>16888.335005028068</v>
      </c>
      <c r="Q456" s="117">
        <f t="shared" si="240"/>
        <v>15948.047881509199</v>
      </c>
      <c r="R456" s="117">
        <f t="shared" ref="R456:V456" si="241">R457+R460+R462+R475</f>
        <v>16100.262367584064</v>
      </c>
      <c r="S456" s="117">
        <f t="shared" si="241"/>
        <v>14092.8731399219</v>
      </c>
      <c r="T456" s="117">
        <f t="shared" si="241"/>
        <v>14451.519182670325</v>
      </c>
      <c r="U456" s="117">
        <f t="shared" si="241"/>
        <v>0</v>
      </c>
      <c r="V456" s="117">
        <f t="shared" si="241"/>
        <v>0</v>
      </c>
      <c r="W456" s="117">
        <f t="shared" ref="W456" si="242">W457+W460+W462+W475</f>
        <v>9278.5799107540133</v>
      </c>
      <c r="DA456" s="129" t="s">
        <v>3997</v>
      </c>
    </row>
    <row r="457" spans="1:105" ht="12" customHeight="1" x14ac:dyDescent="0.25">
      <c r="A457" s="121" t="s">
        <v>57</v>
      </c>
      <c r="B457" s="122"/>
      <c r="C457" s="122">
        <f t="shared" ref="C457:Q457" si="243">SUM(C458:C459)</f>
        <v>23158.686265179844</v>
      </c>
      <c r="D457" s="122">
        <f t="shared" si="243"/>
        <v>21266.902963236371</v>
      </c>
      <c r="E457" s="122">
        <f t="shared" si="243"/>
        <v>21526.119888882942</v>
      </c>
      <c r="F457" s="122">
        <f t="shared" si="243"/>
        <v>22649.719159265405</v>
      </c>
      <c r="G457" s="122">
        <f t="shared" si="243"/>
        <v>21345.986324108191</v>
      </c>
      <c r="H457" s="122">
        <f t="shared" si="243"/>
        <v>20714.435984763488</v>
      </c>
      <c r="I457" s="122">
        <f t="shared" si="243"/>
        <v>17972.381166389936</v>
      </c>
      <c r="J457" s="122">
        <f t="shared" si="243"/>
        <v>18474.724899500954</v>
      </c>
      <c r="K457" s="122">
        <f t="shared" si="243"/>
        <v>19392.829611973433</v>
      </c>
      <c r="L457" s="122">
        <f t="shared" si="243"/>
        <v>18812.111535955024</v>
      </c>
      <c r="M457" s="122">
        <f t="shared" si="243"/>
        <v>13934.312297457886</v>
      </c>
      <c r="N457" s="122">
        <f t="shared" si="243"/>
        <v>15603.724702064259</v>
      </c>
      <c r="O457" s="122">
        <f t="shared" si="243"/>
        <v>15175.706670499323</v>
      </c>
      <c r="P457" s="122">
        <f t="shared" si="243"/>
        <v>14224.365274576505</v>
      </c>
      <c r="Q457" s="122">
        <f t="shared" si="243"/>
        <v>13911.84479370772</v>
      </c>
      <c r="R457" s="122">
        <f t="shared" ref="R457:V457" si="244">SUM(R458:R459)</f>
        <v>14452.206512355444</v>
      </c>
      <c r="S457" s="122">
        <f t="shared" si="244"/>
        <v>12529.442386830497</v>
      </c>
      <c r="T457" s="122">
        <f t="shared" si="244"/>
        <v>12516.495173830484</v>
      </c>
      <c r="U457" s="122">
        <f t="shared" si="244"/>
        <v>0</v>
      </c>
      <c r="V457" s="122">
        <f t="shared" si="244"/>
        <v>0</v>
      </c>
      <c r="W457" s="122">
        <f t="shared" ref="W457" si="245">SUM(W458:W459)</f>
        <v>7855.3279026287864</v>
      </c>
      <c r="DA457" s="130" t="s">
        <v>3998</v>
      </c>
    </row>
    <row r="458" spans="1:105" ht="12" customHeight="1" x14ac:dyDescent="0.25">
      <c r="A458" s="97" t="s">
        <v>204</v>
      </c>
      <c r="B458" s="98"/>
      <c r="C458" s="98">
        <v>23025.055512343853</v>
      </c>
      <c r="D458" s="98">
        <v>21144.140545015329</v>
      </c>
      <c r="E458" s="98">
        <v>21404.872887783917</v>
      </c>
      <c r="F458" s="98">
        <v>22517.951263198142</v>
      </c>
      <c r="G458" s="98">
        <v>21221.941212342073</v>
      </c>
      <c r="H458" s="98">
        <v>20595.966762978616</v>
      </c>
      <c r="I458" s="98">
        <v>17866.794852163253</v>
      </c>
      <c r="J458" s="98">
        <v>18365.191260563763</v>
      </c>
      <c r="K458" s="98">
        <v>19277.908069553163</v>
      </c>
      <c r="L458" s="98">
        <v>18700.893761024778</v>
      </c>
      <c r="M458" s="98">
        <v>13851.200157493013</v>
      </c>
      <c r="N458" s="98">
        <v>15511.951720062418</v>
      </c>
      <c r="O458" s="98">
        <v>15085.581655171942</v>
      </c>
      <c r="P458" s="98">
        <v>14138.916285998243</v>
      </c>
      <c r="Q458" s="98">
        <v>13829.146730366885</v>
      </c>
      <c r="R458" s="98">
        <v>14365.373793227529</v>
      </c>
      <c r="S458" s="98">
        <v>12453.989700973023</v>
      </c>
      <c r="T458" s="98">
        <v>12439.231220598842</v>
      </c>
      <c r="U458" s="98">
        <v>0</v>
      </c>
      <c r="V458" s="98">
        <v>0</v>
      </c>
      <c r="W458" s="98">
        <v>7805.5402734244444</v>
      </c>
      <c r="DA458" s="63" t="s">
        <v>3999</v>
      </c>
    </row>
    <row r="459" spans="1:105" ht="12" customHeight="1" x14ac:dyDescent="0.25">
      <c r="A459" s="97" t="s">
        <v>53</v>
      </c>
      <c r="B459" s="98"/>
      <c r="C459" s="98">
        <v>133.63075283599011</v>
      </c>
      <c r="D459" s="98">
        <v>122.76241822104258</v>
      </c>
      <c r="E459" s="98">
        <v>121.24700109902714</v>
      </c>
      <c r="F459" s="98">
        <v>131.76789606726436</v>
      </c>
      <c r="G459" s="98">
        <v>124.04511176611777</v>
      </c>
      <c r="H459" s="98">
        <v>118.46922178487169</v>
      </c>
      <c r="I459" s="98">
        <v>105.58631422668432</v>
      </c>
      <c r="J459" s="98">
        <v>109.53363893718966</v>
      </c>
      <c r="K459" s="98">
        <v>114.92154242027148</v>
      </c>
      <c r="L459" s="98">
        <v>111.21777493024595</v>
      </c>
      <c r="M459" s="98">
        <v>83.112139964872938</v>
      </c>
      <c r="N459" s="98">
        <v>91.772982001841626</v>
      </c>
      <c r="O459" s="98">
        <v>90.125015327380524</v>
      </c>
      <c r="P459" s="98">
        <v>85.448988578262004</v>
      </c>
      <c r="Q459" s="98">
        <v>82.698063340834423</v>
      </c>
      <c r="R459" s="98">
        <v>86.832719127914686</v>
      </c>
      <c r="S459" s="98">
        <v>75.452685857473909</v>
      </c>
      <c r="T459" s="98">
        <v>77.263953231643299</v>
      </c>
      <c r="U459" s="98">
        <v>0</v>
      </c>
      <c r="V459" s="98">
        <v>0</v>
      </c>
      <c r="W459" s="98">
        <v>49.787629204341812</v>
      </c>
      <c r="DA459" s="63" t="s">
        <v>4000</v>
      </c>
    </row>
    <row r="460" spans="1:105" ht="12" customHeight="1" x14ac:dyDescent="0.25">
      <c r="A460" s="121" t="s">
        <v>92</v>
      </c>
      <c r="B460" s="122"/>
      <c r="C460" s="122">
        <f t="shared" ref="C460:W460" si="246">C461</f>
        <v>19.665649685910061</v>
      </c>
      <c r="D460" s="122">
        <f t="shared" si="246"/>
        <v>1.7974622482749616</v>
      </c>
      <c r="E460" s="122">
        <f t="shared" si="246"/>
        <v>160.88894821416363</v>
      </c>
      <c r="F460" s="122">
        <f t="shared" si="246"/>
        <v>1.234437175891077</v>
      </c>
      <c r="G460" s="122">
        <f t="shared" si="246"/>
        <v>7.3137257461773171</v>
      </c>
      <c r="H460" s="122">
        <f t="shared" si="246"/>
        <v>128.73845098393181</v>
      </c>
      <c r="I460" s="122">
        <f t="shared" si="246"/>
        <v>38.193718187320449</v>
      </c>
      <c r="J460" s="122">
        <f t="shared" si="246"/>
        <v>30.62736143280295</v>
      </c>
      <c r="K460" s="122">
        <f t="shared" si="246"/>
        <v>36.988354620271558</v>
      </c>
      <c r="L460" s="122">
        <f t="shared" si="246"/>
        <v>187.7930883682302</v>
      </c>
      <c r="M460" s="122">
        <f t="shared" si="246"/>
        <v>137.32519582249262</v>
      </c>
      <c r="N460" s="122">
        <f t="shared" si="246"/>
        <v>58.285933071404877</v>
      </c>
      <c r="O460" s="122">
        <f t="shared" si="246"/>
        <v>54.935833852610131</v>
      </c>
      <c r="P460" s="122">
        <f t="shared" si="246"/>
        <v>33.385081003524057</v>
      </c>
      <c r="Q460" s="122">
        <f t="shared" si="246"/>
        <v>82.670722546229996</v>
      </c>
      <c r="R460" s="122">
        <f t="shared" si="246"/>
        <v>40.637916291060691</v>
      </c>
      <c r="S460" s="122">
        <f t="shared" si="246"/>
        <v>27.478330041835548</v>
      </c>
      <c r="T460" s="122">
        <f t="shared" si="246"/>
        <v>63.344987170058346</v>
      </c>
      <c r="U460" s="122">
        <f t="shared" si="246"/>
        <v>0</v>
      </c>
      <c r="V460" s="122">
        <f t="shared" si="246"/>
        <v>0</v>
      </c>
      <c r="W460" s="122">
        <f t="shared" si="246"/>
        <v>68.440569939572441</v>
      </c>
      <c r="DA460" s="130" t="s">
        <v>4001</v>
      </c>
    </row>
    <row r="461" spans="1:105" ht="12" customHeight="1" x14ac:dyDescent="0.25">
      <c r="A461" s="97" t="s">
        <v>53</v>
      </c>
      <c r="B461" s="98"/>
      <c r="C461" s="98">
        <f>RES_hhdet_in_fech!C86</f>
        <v>19.665649685910061</v>
      </c>
      <c r="D461" s="98">
        <f>RES_hhdet_in_fech!D86</f>
        <v>1.7974622482749616</v>
      </c>
      <c r="E461" s="98">
        <f>RES_hhdet_in_fech!E86</f>
        <v>160.88894821416363</v>
      </c>
      <c r="F461" s="98">
        <f>RES_hhdet_in_fech!F86</f>
        <v>1.234437175891077</v>
      </c>
      <c r="G461" s="98">
        <f>RES_hhdet_in_fech!G86</f>
        <v>7.3137257461773171</v>
      </c>
      <c r="H461" s="98">
        <f>RES_hhdet_in_fech!H86</f>
        <v>128.73845098393181</v>
      </c>
      <c r="I461" s="98">
        <f>RES_hhdet_in_fech!I86</f>
        <v>38.193718187320449</v>
      </c>
      <c r="J461" s="98">
        <f>RES_hhdet_in_fech!J86</f>
        <v>30.62736143280295</v>
      </c>
      <c r="K461" s="98">
        <f>RES_hhdet_in_fech!K86</f>
        <v>36.988354620271558</v>
      </c>
      <c r="L461" s="98">
        <f>RES_hhdet_in_fech!L86</f>
        <v>187.7930883682302</v>
      </c>
      <c r="M461" s="98">
        <f>RES_hhdet_in_fech!M86</f>
        <v>137.32519582249262</v>
      </c>
      <c r="N461" s="98">
        <f>RES_hhdet_in_fech!N86</f>
        <v>58.285933071404877</v>
      </c>
      <c r="O461" s="98">
        <f>RES_hhdet_in_fech!O86</f>
        <v>54.935833852610131</v>
      </c>
      <c r="P461" s="98">
        <f>RES_hhdet_in_fech!P86</f>
        <v>33.385081003524057</v>
      </c>
      <c r="Q461" s="98">
        <f>RES_hhdet_in_fech!Q86</f>
        <v>82.670722546229996</v>
      </c>
      <c r="R461" s="98">
        <f>RES_hhdet_in_fech!R86</f>
        <v>40.637916291060691</v>
      </c>
      <c r="S461" s="98">
        <f>RES_hhdet_in_fech!S86</f>
        <v>27.478330041835548</v>
      </c>
      <c r="T461" s="98">
        <f>RES_hhdet_in_fech!T86</f>
        <v>63.344987170058346</v>
      </c>
      <c r="U461" s="98">
        <f>RES_hhdet_in_fech!U86</f>
        <v>0</v>
      </c>
      <c r="V461" s="98">
        <f>RES_hhdet_in_fech!V86</f>
        <v>0</v>
      </c>
      <c r="W461" s="98">
        <f>RES_hhdet_in_fech!W86</f>
        <v>68.440569939572441</v>
      </c>
      <c r="DA461" s="63" t="s">
        <v>4002</v>
      </c>
    </row>
    <row r="462" spans="1:105" ht="12" customHeight="1" x14ac:dyDescent="0.25">
      <c r="A462" s="121" t="s">
        <v>55</v>
      </c>
      <c r="B462" s="122"/>
      <c r="C462" s="122">
        <v>1548.4262543338853</v>
      </c>
      <c r="D462" s="122">
        <v>1516.9297362097816</v>
      </c>
      <c r="E462" s="122">
        <v>1396.6760362870696</v>
      </c>
      <c r="F462" s="122">
        <v>1522.5334571328701</v>
      </c>
      <c r="G462" s="122">
        <v>1486.9404662166489</v>
      </c>
      <c r="H462" s="122">
        <v>1465.9453864547149</v>
      </c>
      <c r="I462" s="122">
        <v>1217.1265635674592</v>
      </c>
      <c r="J462" s="122">
        <v>1212.3452382840085</v>
      </c>
      <c r="K462" s="122">
        <v>1169.8116522649018</v>
      </c>
      <c r="L462" s="122">
        <v>1221.855813152024</v>
      </c>
      <c r="M462" s="122">
        <v>1331.9642005509702</v>
      </c>
      <c r="N462" s="122">
        <v>1097.0309782554061</v>
      </c>
      <c r="O462" s="122">
        <v>1444.7766744513133</v>
      </c>
      <c r="P462" s="122">
        <v>1765.8510516076763</v>
      </c>
      <c r="Q462" s="122">
        <v>1368.8771847886248</v>
      </c>
      <c r="R462" s="122">
        <v>1006.1679609116035</v>
      </c>
      <c r="S462" s="122">
        <v>1017.3588478462641</v>
      </c>
      <c r="T462" s="122">
        <v>1277.5801989925958</v>
      </c>
      <c r="U462" s="122">
        <v>0</v>
      </c>
      <c r="V462" s="122">
        <v>0</v>
      </c>
      <c r="W462" s="122">
        <v>1038.0989695009087</v>
      </c>
      <c r="DA462" s="130" t="s">
        <v>4003</v>
      </c>
    </row>
    <row r="463" spans="1:105" ht="12" customHeight="1" x14ac:dyDescent="0.25">
      <c r="A463" s="97" t="s">
        <v>132</v>
      </c>
      <c r="B463" s="98"/>
      <c r="C463" s="98">
        <v>1702.1194421207908</v>
      </c>
      <c r="D463" s="98">
        <v>1673.5321340348974</v>
      </c>
      <c r="E463" s="98">
        <v>1619.5043442270428</v>
      </c>
      <c r="F463" s="98">
        <v>1563.3107541670945</v>
      </c>
      <c r="G463" s="98">
        <v>1459.141213714028</v>
      </c>
      <c r="H463" s="98">
        <v>1459.0499080090135</v>
      </c>
      <c r="I463" s="98">
        <v>1288.4110750953412</v>
      </c>
      <c r="J463" s="98">
        <v>1301.9397956707296</v>
      </c>
      <c r="K463" s="98">
        <v>1277.6077540532049</v>
      </c>
      <c r="L463" s="98">
        <v>1402.5474562301169</v>
      </c>
      <c r="M463" s="98">
        <v>1500.9261746680545</v>
      </c>
      <c r="N463" s="98">
        <v>1106.214069075724</v>
      </c>
      <c r="O463" s="98">
        <v>920.49906947461727</v>
      </c>
      <c r="P463" s="98">
        <v>1654.4448267834005</v>
      </c>
      <c r="Q463" s="98">
        <v>1439.1278019212971</v>
      </c>
      <c r="R463" s="98">
        <v>1008.6629061226625</v>
      </c>
      <c r="S463" s="98">
        <v>1018.1416322379548</v>
      </c>
      <c r="T463" s="98">
        <v>1310.7722411094012</v>
      </c>
      <c r="U463" s="98">
        <v>0</v>
      </c>
      <c r="V463" s="98">
        <v>0</v>
      </c>
      <c r="W463" s="98">
        <v>1038.6397098302941</v>
      </c>
      <c r="DA463" s="63" t="s">
        <v>4004</v>
      </c>
    </row>
    <row r="464" spans="1:105" ht="12" customHeight="1" x14ac:dyDescent="0.25">
      <c r="A464" s="97" t="s">
        <v>131</v>
      </c>
      <c r="B464" s="98"/>
      <c r="C464" s="98">
        <v>0</v>
      </c>
      <c r="D464" s="98">
        <v>0</v>
      </c>
      <c r="E464" s="98">
        <v>0</v>
      </c>
      <c r="F464" s="98">
        <v>0</v>
      </c>
      <c r="G464" s="98">
        <v>0</v>
      </c>
      <c r="H464" s="98">
        <v>0</v>
      </c>
      <c r="I464" s="98">
        <v>0</v>
      </c>
      <c r="J464" s="98">
        <v>1127.05427099076</v>
      </c>
      <c r="K464" s="98">
        <v>1107.0515709598219</v>
      </c>
      <c r="L464" s="98">
        <v>1232.4094767309173</v>
      </c>
      <c r="M464" s="98">
        <v>1331.6193901319712</v>
      </c>
      <c r="N464" s="98">
        <v>979.07513085617995</v>
      </c>
      <c r="O464" s="98">
        <v>0</v>
      </c>
      <c r="P464" s="98">
        <v>1518.0220263527656</v>
      </c>
      <c r="Q464" s="98">
        <v>1294.6826334328268</v>
      </c>
      <c r="R464" s="98">
        <v>0</v>
      </c>
      <c r="S464" s="98">
        <v>927.33864280183707</v>
      </c>
      <c r="T464" s="98">
        <v>1211.1438218189649</v>
      </c>
      <c r="U464" s="98">
        <v>0</v>
      </c>
      <c r="V464" s="98">
        <v>0</v>
      </c>
      <c r="W464" s="98">
        <v>981.59160508010655</v>
      </c>
      <c r="DA464" s="63" t="s">
        <v>4005</v>
      </c>
    </row>
    <row r="465" spans="1:105" ht="12" customHeight="1" x14ac:dyDescent="0.25">
      <c r="A465" s="100" t="s">
        <v>204</v>
      </c>
      <c r="B465" s="101"/>
      <c r="C465" s="101">
        <v>0</v>
      </c>
      <c r="D465" s="101">
        <v>0</v>
      </c>
      <c r="E465" s="101">
        <v>0</v>
      </c>
      <c r="F465" s="101">
        <v>0</v>
      </c>
      <c r="G465" s="101">
        <v>0</v>
      </c>
      <c r="H465" s="101">
        <v>0</v>
      </c>
      <c r="I465" s="101">
        <v>0</v>
      </c>
      <c r="J465" s="101">
        <v>649.11244888406327</v>
      </c>
      <c r="K465" s="101">
        <v>602.94212759368349</v>
      </c>
      <c r="L465" s="101">
        <v>691.7931989101105</v>
      </c>
      <c r="M465" s="101">
        <v>754.10990904433379</v>
      </c>
      <c r="N465" s="101">
        <v>517.60884624176492</v>
      </c>
      <c r="O465" s="101">
        <v>0</v>
      </c>
      <c r="P465" s="101">
        <v>970.03350937106916</v>
      </c>
      <c r="Q465" s="101">
        <v>667.26581441274823</v>
      </c>
      <c r="R465" s="101">
        <v>0</v>
      </c>
      <c r="S465" s="101">
        <v>452.57128624350099</v>
      </c>
      <c r="T465" s="101">
        <v>623.00425497926142</v>
      </c>
      <c r="U465" s="101">
        <v>0</v>
      </c>
      <c r="V465" s="101">
        <v>0</v>
      </c>
      <c r="W465" s="101">
        <v>519.62540804568005</v>
      </c>
      <c r="DA465" s="131" t="s">
        <v>4006</v>
      </c>
    </row>
    <row r="466" spans="1:105" ht="12" customHeight="1" x14ac:dyDescent="0.25">
      <c r="A466" s="103" t="s">
        <v>52</v>
      </c>
      <c r="B466" s="104"/>
      <c r="C466" s="104">
        <v>0</v>
      </c>
      <c r="D466" s="104">
        <v>0</v>
      </c>
      <c r="E466" s="104">
        <v>0</v>
      </c>
      <c r="F466" s="104">
        <v>0</v>
      </c>
      <c r="G466" s="104">
        <v>0</v>
      </c>
      <c r="H466" s="104">
        <v>0</v>
      </c>
      <c r="I466" s="104">
        <v>0</v>
      </c>
      <c r="J466" s="104">
        <v>477.94182210669669</v>
      </c>
      <c r="K466" s="104">
        <v>504.10944336613824</v>
      </c>
      <c r="L466" s="104">
        <v>540.61627782080677</v>
      </c>
      <c r="M466" s="104">
        <v>577.50948108763737</v>
      </c>
      <c r="N466" s="104">
        <v>461.46628461441492</v>
      </c>
      <c r="O466" s="104">
        <v>0</v>
      </c>
      <c r="P466" s="104">
        <v>547.98851698169642</v>
      </c>
      <c r="Q466" s="104">
        <v>627.41681902007883</v>
      </c>
      <c r="R466" s="104">
        <v>0</v>
      </c>
      <c r="S466" s="104">
        <v>474.76735655833608</v>
      </c>
      <c r="T466" s="104">
        <v>588.13956683970355</v>
      </c>
      <c r="U466" s="104">
        <v>0</v>
      </c>
      <c r="V466" s="104">
        <v>0</v>
      </c>
      <c r="W466" s="104">
        <v>461.9661970344265</v>
      </c>
      <c r="DA466" s="132" t="s">
        <v>4007</v>
      </c>
    </row>
    <row r="467" spans="1:105" ht="12" customHeight="1" x14ac:dyDescent="0.25">
      <c r="A467" s="106" t="s">
        <v>124</v>
      </c>
      <c r="B467" s="101"/>
      <c r="C467" s="101">
        <v>1870.3237167633943</v>
      </c>
      <c r="D467" s="101">
        <v>1390.1013528962785</v>
      </c>
      <c r="E467" s="101">
        <v>606.64127948993314</v>
      </c>
      <c r="F467" s="101">
        <v>1411.3848250104759</v>
      </c>
      <c r="G467" s="101">
        <v>2033.914675542446</v>
      </c>
      <c r="H467" s="101">
        <v>2091.575329978768</v>
      </c>
      <c r="I467" s="101">
        <v>890.66113949799876</v>
      </c>
      <c r="J467" s="101">
        <v>768.83627459785669</v>
      </c>
      <c r="K467" s="101">
        <v>1959.089632188804</v>
      </c>
      <c r="L467" s="101">
        <v>2108.4207268612568</v>
      </c>
      <c r="M467" s="101">
        <v>1071.1548333976491</v>
      </c>
      <c r="N467" s="101">
        <v>0</v>
      </c>
      <c r="O467" s="101">
        <v>0</v>
      </c>
      <c r="P467" s="101">
        <v>0</v>
      </c>
      <c r="Q467" s="101">
        <v>0</v>
      </c>
      <c r="R467" s="101">
        <v>0</v>
      </c>
      <c r="S467" s="101">
        <v>0</v>
      </c>
      <c r="T467" s="101">
        <v>0</v>
      </c>
      <c r="U467" s="101">
        <v>0</v>
      </c>
      <c r="V467" s="101">
        <v>0</v>
      </c>
      <c r="W467" s="101">
        <v>0</v>
      </c>
      <c r="DA467" s="131" t="s">
        <v>4008</v>
      </c>
    </row>
    <row r="468" spans="1:105" ht="12" customHeight="1" x14ac:dyDescent="0.25">
      <c r="A468" s="107" t="s">
        <v>123</v>
      </c>
      <c r="B468" s="104"/>
      <c r="C468" s="104">
        <v>0</v>
      </c>
      <c r="D468" s="104">
        <v>0</v>
      </c>
      <c r="E468" s="104">
        <v>0</v>
      </c>
      <c r="F468" s="104">
        <v>0</v>
      </c>
      <c r="G468" s="104">
        <v>0</v>
      </c>
      <c r="H468" s="104">
        <v>0</v>
      </c>
      <c r="I468" s="104">
        <v>0</v>
      </c>
      <c r="J468" s="104">
        <v>0</v>
      </c>
      <c r="K468" s="104">
        <v>0</v>
      </c>
      <c r="L468" s="104">
        <v>0</v>
      </c>
      <c r="M468" s="104">
        <v>0</v>
      </c>
      <c r="N468" s="104">
        <v>0</v>
      </c>
      <c r="O468" s="104">
        <v>0</v>
      </c>
      <c r="P468" s="104">
        <v>0</v>
      </c>
      <c r="Q468" s="104">
        <v>0</v>
      </c>
      <c r="R468" s="104">
        <v>0</v>
      </c>
      <c r="S468" s="104">
        <v>0</v>
      </c>
      <c r="T468" s="104">
        <v>0</v>
      </c>
      <c r="U468" s="104">
        <v>0</v>
      </c>
      <c r="V468" s="104">
        <v>0</v>
      </c>
      <c r="W468" s="104">
        <v>0</v>
      </c>
      <c r="DA468" s="132" t="s">
        <v>4009</v>
      </c>
    </row>
    <row r="469" spans="1:105" ht="12" customHeight="1" x14ac:dyDescent="0.25">
      <c r="A469" s="108" t="s">
        <v>50</v>
      </c>
      <c r="B469" s="98"/>
      <c r="C469" s="98">
        <v>0</v>
      </c>
      <c r="D469" s="98">
        <v>0</v>
      </c>
      <c r="E469" s="98">
        <v>0</v>
      </c>
      <c r="F469" s="98">
        <v>0</v>
      </c>
      <c r="G469" s="98">
        <v>0</v>
      </c>
      <c r="H469" s="98">
        <v>0</v>
      </c>
      <c r="I469" s="98">
        <v>0</v>
      </c>
      <c r="J469" s="98">
        <v>0</v>
      </c>
      <c r="K469" s="98">
        <v>0</v>
      </c>
      <c r="L469" s="98">
        <v>0</v>
      </c>
      <c r="M469" s="98">
        <v>0</v>
      </c>
      <c r="N469" s="98">
        <v>0</v>
      </c>
      <c r="O469" s="98">
        <v>0</v>
      </c>
      <c r="P469" s="98">
        <v>0</v>
      </c>
      <c r="Q469" s="98">
        <v>0</v>
      </c>
      <c r="R469" s="98">
        <v>0</v>
      </c>
      <c r="S469" s="98">
        <v>0</v>
      </c>
      <c r="T469" s="98">
        <v>0</v>
      </c>
      <c r="U469" s="98">
        <v>0</v>
      </c>
      <c r="V469" s="98">
        <v>0</v>
      </c>
      <c r="W469" s="98">
        <v>0</v>
      </c>
      <c r="DA469" s="63" t="s">
        <v>4010</v>
      </c>
    </row>
    <row r="470" spans="1:105" ht="12" customHeight="1" x14ac:dyDescent="0.25">
      <c r="A470" s="108" t="s">
        <v>52</v>
      </c>
      <c r="B470" s="98"/>
      <c r="C470" s="98">
        <v>0</v>
      </c>
      <c r="D470" s="98">
        <v>0</v>
      </c>
      <c r="E470" s="98">
        <v>0</v>
      </c>
      <c r="F470" s="98">
        <v>0</v>
      </c>
      <c r="G470" s="98">
        <v>0</v>
      </c>
      <c r="H470" s="98">
        <v>0</v>
      </c>
      <c r="I470" s="98">
        <v>0</v>
      </c>
      <c r="J470" s="98">
        <v>0</v>
      </c>
      <c r="K470" s="98">
        <v>0</v>
      </c>
      <c r="L470" s="98">
        <v>0</v>
      </c>
      <c r="M470" s="98">
        <v>0</v>
      </c>
      <c r="N470" s="98">
        <v>0</v>
      </c>
      <c r="O470" s="98">
        <v>0</v>
      </c>
      <c r="P470" s="98">
        <v>0</v>
      </c>
      <c r="Q470" s="98">
        <v>0</v>
      </c>
      <c r="R470" s="98">
        <v>0</v>
      </c>
      <c r="S470" s="98">
        <v>0</v>
      </c>
      <c r="T470" s="98">
        <v>0</v>
      </c>
      <c r="U470" s="98">
        <v>0</v>
      </c>
      <c r="V470" s="98">
        <v>0</v>
      </c>
      <c r="W470" s="98">
        <v>0</v>
      </c>
      <c r="DA470" s="63" t="s">
        <v>4011</v>
      </c>
    </row>
    <row r="471" spans="1:105" ht="12" customHeight="1" x14ac:dyDescent="0.25">
      <c r="A471" s="106" t="s">
        <v>122</v>
      </c>
      <c r="B471" s="101"/>
      <c r="C471" s="101">
        <v>1547.4633056788327</v>
      </c>
      <c r="D471" s="101">
        <v>1567.4696891477683</v>
      </c>
      <c r="E471" s="101">
        <v>1540.0264431020023</v>
      </c>
      <c r="F471" s="101">
        <v>1554.3292558790738</v>
      </c>
      <c r="G471" s="101">
        <v>1481.9920563421972</v>
      </c>
      <c r="H471" s="101">
        <v>1407.3447286970454</v>
      </c>
      <c r="I471" s="101">
        <v>1405.803274575457</v>
      </c>
      <c r="J471" s="101">
        <v>0</v>
      </c>
      <c r="K471" s="101">
        <v>0</v>
      </c>
      <c r="L471" s="101">
        <v>1197.0544849339137</v>
      </c>
      <c r="M471" s="101">
        <v>1414.0398954481066</v>
      </c>
      <c r="N471" s="101">
        <v>1193.7980497683002</v>
      </c>
      <c r="O471" s="101">
        <v>1607.2830167097925</v>
      </c>
      <c r="P471" s="101">
        <v>1967.297323152203</v>
      </c>
      <c r="Q471" s="101">
        <v>0</v>
      </c>
      <c r="R471" s="101">
        <v>0</v>
      </c>
      <c r="S471" s="101">
        <v>0</v>
      </c>
      <c r="T471" s="101">
        <v>1226.6560685326006</v>
      </c>
      <c r="U471" s="101">
        <v>0</v>
      </c>
      <c r="V471" s="101">
        <v>0</v>
      </c>
      <c r="W471" s="101">
        <v>0</v>
      </c>
      <c r="DA471" s="131" t="s">
        <v>4012</v>
      </c>
    </row>
    <row r="472" spans="1:105" ht="12" customHeight="1" x14ac:dyDescent="0.25">
      <c r="A472" s="107" t="s">
        <v>121</v>
      </c>
      <c r="B472" s="104"/>
      <c r="C472" s="104">
        <v>1310.957673524335</v>
      </c>
      <c r="D472" s="104">
        <v>1330.2747297458036</v>
      </c>
      <c r="E472" s="104">
        <v>1307.6202087621709</v>
      </c>
      <c r="F472" s="104">
        <v>1323.857894649999</v>
      </c>
      <c r="G472" s="104">
        <v>1262.6210715128075</v>
      </c>
      <c r="H472" s="104">
        <v>1194.187134917194</v>
      </c>
      <c r="I472" s="104">
        <v>1196.9199705652079</v>
      </c>
      <c r="J472" s="104">
        <v>1198.4789392529278</v>
      </c>
      <c r="K472" s="104">
        <v>1073.2842561256773</v>
      </c>
      <c r="L472" s="104">
        <v>1007.9858168412514</v>
      </c>
      <c r="M472" s="104">
        <v>1207.2319305526144</v>
      </c>
      <c r="N472" s="104">
        <v>1011.7654304793111</v>
      </c>
      <c r="O472" s="104">
        <v>1405.4356642953294</v>
      </c>
      <c r="P472" s="104">
        <v>1753.1729181557923</v>
      </c>
      <c r="Q472" s="104">
        <v>1009.6061465959114</v>
      </c>
      <c r="R472" s="104">
        <v>1004.4445901789077</v>
      </c>
      <c r="S472" s="104">
        <v>0</v>
      </c>
      <c r="T472" s="104">
        <v>1089.3611238314913</v>
      </c>
      <c r="U472" s="104">
        <v>0</v>
      </c>
      <c r="V472" s="104">
        <v>0</v>
      </c>
      <c r="W472" s="104">
        <v>0</v>
      </c>
      <c r="DA472" s="132" t="s">
        <v>4013</v>
      </c>
    </row>
    <row r="473" spans="1:105" ht="12" customHeight="1" x14ac:dyDescent="0.25">
      <c r="A473" s="108" t="s">
        <v>53</v>
      </c>
      <c r="B473" s="98"/>
      <c r="C473" s="98">
        <v>770.59333182675334</v>
      </c>
      <c r="D473" s="98">
        <v>784.33535229088147</v>
      </c>
      <c r="E473" s="98">
        <v>768.87131215062834</v>
      </c>
      <c r="F473" s="98">
        <v>786.3153394117727</v>
      </c>
      <c r="G473" s="98">
        <v>747.88094343230568</v>
      </c>
      <c r="H473" s="98">
        <v>692.24678213226787</v>
      </c>
      <c r="I473" s="98">
        <v>701.44328557910251</v>
      </c>
      <c r="J473" s="98">
        <v>700.34324569238083</v>
      </c>
      <c r="K473" s="98">
        <v>595.12669283075547</v>
      </c>
      <c r="L473" s="98">
        <v>544.26907074149676</v>
      </c>
      <c r="M473" s="98">
        <v>691.39285856707716</v>
      </c>
      <c r="N473" s="98">
        <v>544.72744916262184</v>
      </c>
      <c r="O473" s="98">
        <v>865.24078833920794</v>
      </c>
      <c r="P473" s="98">
        <v>1146.5795784754011</v>
      </c>
      <c r="Q473" s="98">
        <v>497.03214279374305</v>
      </c>
      <c r="R473" s="98">
        <v>484.38006026918151</v>
      </c>
      <c r="S473" s="98">
        <v>0</v>
      </c>
      <c r="T473" s="98">
        <v>586.0574883569509</v>
      </c>
      <c r="U473" s="98">
        <v>0</v>
      </c>
      <c r="V473" s="98">
        <v>0</v>
      </c>
      <c r="W473" s="98">
        <v>0</v>
      </c>
      <c r="DA473" s="63" t="s">
        <v>4014</v>
      </c>
    </row>
    <row r="474" spans="1:105" ht="12" customHeight="1" x14ac:dyDescent="0.25">
      <c r="A474" s="108" t="s">
        <v>52</v>
      </c>
      <c r="B474" s="98"/>
      <c r="C474" s="98">
        <v>540.36434169758172</v>
      </c>
      <c r="D474" s="98">
        <v>545.93937745492201</v>
      </c>
      <c r="E474" s="98">
        <v>538.74889661154259</v>
      </c>
      <c r="F474" s="98">
        <v>537.54255523822656</v>
      </c>
      <c r="G474" s="98">
        <v>514.74012808050179</v>
      </c>
      <c r="H474" s="98">
        <v>501.94035278492623</v>
      </c>
      <c r="I474" s="98">
        <v>495.47668498610511</v>
      </c>
      <c r="J474" s="98">
        <v>498.13569356054711</v>
      </c>
      <c r="K474" s="98">
        <v>478.15756329492183</v>
      </c>
      <c r="L474" s="98">
        <v>463.71674609975474</v>
      </c>
      <c r="M474" s="98">
        <v>515.8390719855372</v>
      </c>
      <c r="N474" s="98">
        <v>467.03798131668924</v>
      </c>
      <c r="O474" s="98">
        <v>540.19487595612111</v>
      </c>
      <c r="P474" s="98">
        <v>606.5933396803913</v>
      </c>
      <c r="Q474" s="98">
        <v>512.57400380216814</v>
      </c>
      <c r="R474" s="98">
        <v>520.06452990972628</v>
      </c>
      <c r="S474" s="98">
        <v>0</v>
      </c>
      <c r="T474" s="98">
        <v>503.30363547454039</v>
      </c>
      <c r="U474" s="98">
        <v>0</v>
      </c>
      <c r="V474" s="98">
        <v>0</v>
      </c>
      <c r="W474" s="98">
        <v>0</v>
      </c>
      <c r="DA474" s="63" t="s">
        <v>4015</v>
      </c>
    </row>
    <row r="475" spans="1:105" ht="12" customHeight="1" x14ac:dyDescent="0.25">
      <c r="A475" s="121" t="s">
        <v>54</v>
      </c>
      <c r="B475" s="122"/>
      <c r="C475" s="122">
        <v>729.9641105905248</v>
      </c>
      <c r="D475" s="122">
        <v>744.92275875187318</v>
      </c>
      <c r="E475" s="122">
        <v>708.74500138910491</v>
      </c>
      <c r="F475" s="122">
        <v>725.49633300328082</v>
      </c>
      <c r="G475" s="122">
        <v>878.49759246615872</v>
      </c>
      <c r="H475" s="122">
        <v>793.74410636449295</v>
      </c>
      <c r="I475" s="122">
        <v>700.08883150749773</v>
      </c>
      <c r="J475" s="122">
        <v>730.39152023111546</v>
      </c>
      <c r="K475" s="122">
        <v>813.85853947599662</v>
      </c>
      <c r="L475" s="122">
        <v>609.19889694770939</v>
      </c>
      <c r="M475" s="122">
        <v>810.6674048911608</v>
      </c>
      <c r="N475" s="122">
        <v>802.45957559829094</v>
      </c>
      <c r="O475" s="122">
        <v>816.99983274003307</v>
      </c>
      <c r="P475" s="122">
        <v>864.73359784036086</v>
      </c>
      <c r="Q475" s="122">
        <v>584.65518046662351</v>
      </c>
      <c r="R475" s="122">
        <v>601.24997802595749</v>
      </c>
      <c r="S475" s="122">
        <v>518.593575203304</v>
      </c>
      <c r="T475" s="122">
        <v>594.09882267718672</v>
      </c>
      <c r="U475" s="122">
        <v>0</v>
      </c>
      <c r="V475" s="122">
        <v>0</v>
      </c>
      <c r="W475" s="122">
        <v>316.71246868474486</v>
      </c>
      <c r="DA475" s="130" t="s">
        <v>4016</v>
      </c>
    </row>
    <row r="476" spans="1:105" ht="12" customHeight="1" x14ac:dyDescent="0.25">
      <c r="A476" s="97" t="s">
        <v>207</v>
      </c>
      <c r="B476" s="98"/>
      <c r="C476" s="98">
        <v>0</v>
      </c>
      <c r="D476" s="98">
        <v>0</v>
      </c>
      <c r="E476" s="98">
        <v>0</v>
      </c>
      <c r="F476" s="98">
        <v>0</v>
      </c>
      <c r="G476" s="98">
        <v>0</v>
      </c>
      <c r="H476" s="98">
        <v>0</v>
      </c>
      <c r="I476" s="98">
        <v>0</v>
      </c>
      <c r="J476" s="98">
        <v>0</v>
      </c>
      <c r="K476" s="98">
        <v>0</v>
      </c>
      <c r="L476" s="98">
        <v>0</v>
      </c>
      <c r="M476" s="98">
        <v>0</v>
      </c>
      <c r="N476" s="98">
        <v>0</v>
      </c>
      <c r="O476" s="98">
        <v>0</v>
      </c>
      <c r="P476" s="98">
        <v>0</v>
      </c>
      <c r="Q476" s="98">
        <v>0</v>
      </c>
      <c r="R476" s="98">
        <v>0</v>
      </c>
      <c r="S476" s="98">
        <v>0</v>
      </c>
      <c r="T476" s="98">
        <v>0</v>
      </c>
      <c r="U476" s="98">
        <v>0</v>
      </c>
      <c r="V476" s="98">
        <v>0</v>
      </c>
      <c r="W476" s="98">
        <v>0</v>
      </c>
      <c r="DA476" s="63" t="s">
        <v>4017</v>
      </c>
    </row>
    <row r="477" spans="1:105" ht="12" customHeight="1" x14ac:dyDescent="0.25">
      <c r="A477" s="97" t="s">
        <v>50</v>
      </c>
      <c r="B477" s="98"/>
      <c r="C477" s="98">
        <v>1172.5485110857221</v>
      </c>
      <c r="D477" s="98">
        <v>0</v>
      </c>
      <c r="E477" s="98">
        <v>0</v>
      </c>
      <c r="F477" s="98">
        <v>815.75772512227093</v>
      </c>
      <c r="G477" s="98">
        <v>1088.754265840186</v>
      </c>
      <c r="H477" s="98">
        <v>1158.2348294640128</v>
      </c>
      <c r="I477" s="98">
        <v>0</v>
      </c>
      <c r="J477" s="98">
        <v>553.39777246840231</v>
      </c>
      <c r="K477" s="98">
        <v>1266.6769686845466</v>
      </c>
      <c r="L477" s="98">
        <v>1103.7489040060539</v>
      </c>
      <c r="M477" s="98">
        <v>733.52008356621934</v>
      </c>
      <c r="N477" s="98">
        <v>583.86940705342022</v>
      </c>
      <c r="O477" s="98">
        <v>838.52058564067249</v>
      </c>
      <c r="P477" s="98">
        <v>1014.295592537945</v>
      </c>
      <c r="Q477" s="98">
        <v>825.20407188202159</v>
      </c>
      <c r="R477" s="98">
        <v>818.45181367333612</v>
      </c>
      <c r="S477" s="98">
        <v>628.02454610231757</v>
      </c>
      <c r="T477" s="98">
        <v>693.85932884742033</v>
      </c>
      <c r="U477" s="98">
        <v>0</v>
      </c>
      <c r="V477" s="98">
        <v>0</v>
      </c>
      <c r="W477" s="98">
        <v>0</v>
      </c>
      <c r="DA477" s="63" t="s">
        <v>4018</v>
      </c>
    </row>
    <row r="478" spans="1:105" ht="12" customHeight="1" x14ac:dyDescent="0.25">
      <c r="A478" s="109" t="s">
        <v>120</v>
      </c>
      <c r="B478" s="33"/>
      <c r="C478" s="33">
        <v>701.8229059347608</v>
      </c>
      <c r="D478" s="33">
        <v>744.92275875187318</v>
      </c>
      <c r="E478" s="33">
        <v>708.74500138910491</v>
      </c>
      <c r="F478" s="33">
        <v>713.16554173019495</v>
      </c>
      <c r="G478" s="33">
        <v>690.5690613973378</v>
      </c>
      <c r="H478" s="33">
        <v>676.02920357359744</v>
      </c>
      <c r="I478" s="33">
        <v>700.08883150749773</v>
      </c>
      <c r="J478" s="33">
        <v>735.27104711179175</v>
      </c>
      <c r="K478" s="33">
        <v>702.71219776117061</v>
      </c>
      <c r="L478" s="33">
        <v>606.00825174088152</v>
      </c>
      <c r="M478" s="33">
        <v>811.9567751640011</v>
      </c>
      <c r="N478" s="33">
        <v>809.35516451137835</v>
      </c>
      <c r="O478" s="33">
        <v>815.53458998935139</v>
      </c>
      <c r="P478" s="33">
        <v>850.40562487743841</v>
      </c>
      <c r="Q478" s="33">
        <v>580.83019809429391</v>
      </c>
      <c r="R478" s="33">
        <v>585.04553691596664</v>
      </c>
      <c r="S478" s="33">
        <v>507.12937825197872</v>
      </c>
      <c r="T478" s="33">
        <v>585.02968575262003</v>
      </c>
      <c r="U478" s="33">
        <v>0</v>
      </c>
      <c r="V478" s="33">
        <v>0</v>
      </c>
      <c r="W478" s="33">
        <v>316.71246868474486</v>
      </c>
      <c r="DA478" s="60" t="s">
        <v>4019</v>
      </c>
    </row>
    <row r="480" spans="1:105" ht="12" customHeight="1" x14ac:dyDescent="0.25">
      <c r="A480" s="116" t="str">
        <f>RES_hh_SLD!$A$427</f>
        <v>Thermal energy service per household in new and renovated households (kWh useful / household)</v>
      </c>
      <c r="B480" s="117"/>
      <c r="C480" s="117">
        <f t="shared" ref="C480:Q480" si="247">C481+C484+C486+C499</f>
        <v>15456.208478718579</v>
      </c>
      <c r="D480" s="117">
        <f t="shared" si="247"/>
        <v>14554.53624177275</v>
      </c>
      <c r="E480" s="117">
        <f t="shared" si="247"/>
        <v>15273.316194630303</v>
      </c>
      <c r="F480" s="117">
        <f t="shared" si="247"/>
        <v>15921.349300231817</v>
      </c>
      <c r="G480" s="117">
        <f t="shared" si="247"/>
        <v>15407.84529518564</v>
      </c>
      <c r="H480" s="117">
        <f t="shared" si="247"/>
        <v>15553.667945427056</v>
      </c>
      <c r="I480" s="117">
        <f t="shared" si="247"/>
        <v>13626.937749345263</v>
      </c>
      <c r="J480" s="117">
        <f t="shared" si="247"/>
        <v>14187.269993396552</v>
      </c>
      <c r="K480" s="117">
        <f t="shared" si="247"/>
        <v>15077.714508310322</v>
      </c>
      <c r="L480" s="117">
        <f t="shared" si="247"/>
        <v>15272.436540094692</v>
      </c>
      <c r="M480" s="117">
        <f t="shared" si="247"/>
        <v>12100.15091493965</v>
      </c>
      <c r="N480" s="117">
        <f t="shared" si="247"/>
        <v>13030.948379133284</v>
      </c>
      <c r="O480" s="117">
        <f t="shared" si="247"/>
        <v>13106.559404773785</v>
      </c>
      <c r="P480" s="117">
        <f t="shared" si="247"/>
        <v>12744.619313841837</v>
      </c>
      <c r="Q480" s="117">
        <f t="shared" si="247"/>
        <v>12358.619225630136</v>
      </c>
      <c r="R480" s="117">
        <f t="shared" ref="R480:V480" si="248">R481+R484+R486+R499</f>
        <v>12539.105486031322</v>
      </c>
      <c r="S480" s="117">
        <f t="shared" si="248"/>
        <v>11123.193990124291</v>
      </c>
      <c r="T480" s="117">
        <f t="shared" si="248"/>
        <v>11756.395310451646</v>
      </c>
      <c r="U480" s="117">
        <f t="shared" si="248"/>
        <v>0</v>
      </c>
      <c r="V480" s="117">
        <f t="shared" si="248"/>
        <v>0</v>
      </c>
      <c r="W480" s="117">
        <f t="shared" ref="W480" si="249">W481+W484+W486+W499</f>
        <v>7974.8828773106588</v>
      </c>
      <c r="DA480" s="129" t="s">
        <v>4165</v>
      </c>
    </row>
    <row r="481" spans="1:105" ht="12" customHeight="1" x14ac:dyDescent="0.25">
      <c r="A481" s="121" t="s">
        <v>57</v>
      </c>
      <c r="B481" s="122"/>
      <c r="C481" s="122">
        <f t="shared" ref="C481:Q481" si="250">SUM(C482:C483)</f>
        <v>13776.229494615587</v>
      </c>
      <c r="D481" s="122">
        <f t="shared" si="250"/>
        <v>12905.327844074642</v>
      </c>
      <c r="E481" s="122">
        <f t="shared" si="250"/>
        <v>13321.452096380939</v>
      </c>
      <c r="F481" s="122">
        <f t="shared" si="250"/>
        <v>14294.248573239864</v>
      </c>
      <c r="G481" s="122">
        <f t="shared" si="250"/>
        <v>13733.317489807439</v>
      </c>
      <c r="H481" s="122">
        <f t="shared" si="250"/>
        <v>13582.087597405518</v>
      </c>
      <c r="I481" s="122">
        <f t="shared" si="250"/>
        <v>12008.076536680632</v>
      </c>
      <c r="J481" s="122">
        <f t="shared" si="250"/>
        <v>12573.56536530732</v>
      </c>
      <c r="K481" s="122">
        <f t="shared" si="250"/>
        <v>13438.703279157002</v>
      </c>
      <c r="L481" s="122">
        <f t="shared" si="250"/>
        <v>13267.858604753115</v>
      </c>
      <c r="M481" s="122">
        <f t="shared" si="250"/>
        <v>9985.8683500023308</v>
      </c>
      <c r="N481" s="122">
        <f t="shared" si="250"/>
        <v>11336.140267134075</v>
      </c>
      <c r="O481" s="122">
        <f t="shared" si="250"/>
        <v>11149.443472285722</v>
      </c>
      <c r="P481" s="122">
        <f t="shared" si="250"/>
        <v>10552.575463859672</v>
      </c>
      <c r="Q481" s="122">
        <f t="shared" si="250"/>
        <v>10439.05562856008</v>
      </c>
      <c r="R481" s="122">
        <f t="shared" ref="R481:V481" si="251">SUM(R482:R483)</f>
        <v>11026.343786984176</v>
      </c>
      <c r="S481" s="122">
        <f t="shared" si="251"/>
        <v>9735.8435161642501</v>
      </c>
      <c r="T481" s="122">
        <f t="shared" si="251"/>
        <v>9903.2884062689373</v>
      </c>
      <c r="U481" s="122">
        <f t="shared" si="251"/>
        <v>0</v>
      </c>
      <c r="V481" s="122">
        <f t="shared" si="251"/>
        <v>0</v>
      </c>
      <c r="W481" s="122">
        <f t="shared" ref="W481" si="252">SUM(W482:W483)</f>
        <v>6472.7182095730659</v>
      </c>
      <c r="DA481" s="130" t="s">
        <v>4166</v>
      </c>
    </row>
    <row r="482" spans="1:105" ht="12" customHeight="1" x14ac:dyDescent="0.25">
      <c r="A482" s="97" t="s">
        <v>204</v>
      </c>
      <c r="B482" s="98"/>
      <c r="C482" s="98">
        <v>13642.598741779597</v>
      </c>
      <c r="D482" s="98">
        <v>12782.5654258536</v>
      </c>
      <c r="E482" s="98">
        <v>13200.205095281912</v>
      </c>
      <c r="F482" s="98">
        <v>14162.4806771726</v>
      </c>
      <c r="G482" s="98">
        <v>13609.272378041322</v>
      </c>
      <c r="H482" s="98">
        <v>13463.618375620646</v>
      </c>
      <c r="I482" s="98">
        <v>11902.490222453947</v>
      </c>
      <c r="J482" s="98">
        <v>12464.031726370131</v>
      </c>
      <c r="K482" s="98">
        <v>13323.78173673673</v>
      </c>
      <c r="L482" s="98">
        <v>13156.640829822869</v>
      </c>
      <c r="M482" s="98">
        <v>9902.756210037458</v>
      </c>
      <c r="N482" s="98">
        <v>11244.367285132234</v>
      </c>
      <c r="O482" s="98">
        <v>11059.318456958341</v>
      </c>
      <c r="P482" s="98">
        <v>10467.12647528141</v>
      </c>
      <c r="Q482" s="98">
        <v>10356.357565219245</v>
      </c>
      <c r="R482" s="98">
        <v>10939.511067856261</v>
      </c>
      <c r="S482" s="98">
        <v>9660.3908303067765</v>
      </c>
      <c r="T482" s="98">
        <v>9826.0244530372947</v>
      </c>
      <c r="U482" s="98">
        <v>0</v>
      </c>
      <c r="V482" s="98">
        <v>0</v>
      </c>
      <c r="W482" s="98">
        <v>6422.9305803687239</v>
      </c>
      <c r="DA482" s="63" t="s">
        <v>4167</v>
      </c>
    </row>
    <row r="483" spans="1:105" ht="12" customHeight="1" x14ac:dyDescent="0.25">
      <c r="A483" s="97" t="s">
        <v>53</v>
      </c>
      <c r="B483" s="98"/>
      <c r="C483" s="98">
        <v>133.63075283599011</v>
      </c>
      <c r="D483" s="98">
        <v>122.76241822104258</v>
      </c>
      <c r="E483" s="98">
        <v>121.24700109902714</v>
      </c>
      <c r="F483" s="98">
        <v>131.76789606726436</v>
      </c>
      <c r="G483" s="98">
        <v>124.04511176611777</v>
      </c>
      <c r="H483" s="98">
        <v>118.46922178487169</v>
      </c>
      <c r="I483" s="98">
        <v>105.58631422668432</v>
      </c>
      <c r="J483" s="98">
        <v>109.53363893718966</v>
      </c>
      <c r="K483" s="98">
        <v>114.92154242027148</v>
      </c>
      <c r="L483" s="98">
        <v>111.21777493024595</v>
      </c>
      <c r="M483" s="98">
        <v>83.112139964872938</v>
      </c>
      <c r="N483" s="98">
        <v>91.772982001841626</v>
      </c>
      <c r="O483" s="98">
        <v>90.125015327380524</v>
      </c>
      <c r="P483" s="98">
        <v>85.448988578262004</v>
      </c>
      <c r="Q483" s="98">
        <v>82.698063340834423</v>
      </c>
      <c r="R483" s="98">
        <v>86.832719127914686</v>
      </c>
      <c r="S483" s="98">
        <v>75.452685857473909</v>
      </c>
      <c r="T483" s="98">
        <v>77.263953231643299</v>
      </c>
      <c r="U483" s="98">
        <v>0</v>
      </c>
      <c r="V483" s="98">
        <v>0</v>
      </c>
      <c r="W483" s="98">
        <v>49.787629204341812</v>
      </c>
      <c r="DA483" s="63" t="s">
        <v>4168</v>
      </c>
    </row>
    <row r="484" spans="1:105" ht="12" customHeight="1" x14ac:dyDescent="0.25">
      <c r="A484" s="121" t="s">
        <v>92</v>
      </c>
      <c r="B484" s="122"/>
      <c r="C484" s="122">
        <f t="shared" ref="C484:W484" si="253">C485</f>
        <v>47.803486141493373</v>
      </c>
      <c r="D484" s="122">
        <f t="shared" si="253"/>
        <v>4.5200817025551574</v>
      </c>
      <c r="E484" s="122">
        <f t="shared" si="253"/>
        <v>418.22729751796174</v>
      </c>
      <c r="F484" s="122">
        <f t="shared" si="253"/>
        <v>3.313655710600945</v>
      </c>
      <c r="G484" s="122">
        <f t="shared" si="253"/>
        <v>20.259159840485587</v>
      </c>
      <c r="H484" s="122">
        <f t="shared" si="253"/>
        <v>367.72941685180524</v>
      </c>
      <c r="I484" s="122">
        <f t="shared" si="253"/>
        <v>112.43011017388402</v>
      </c>
      <c r="J484" s="122">
        <f t="shared" si="253"/>
        <v>92.879100733995557</v>
      </c>
      <c r="K484" s="122">
        <f t="shared" si="253"/>
        <v>115.53771223420976</v>
      </c>
      <c r="L484" s="122">
        <f t="shared" si="253"/>
        <v>604.13816656804556</v>
      </c>
      <c r="M484" s="122">
        <f t="shared" si="253"/>
        <v>457.10339228019183</v>
      </c>
      <c r="N484" s="122">
        <f t="shared" si="253"/>
        <v>201.87535293317546</v>
      </c>
      <c r="O484" s="122">
        <f t="shared" si="253"/>
        <v>199.1230008969433</v>
      </c>
      <c r="P484" s="122">
        <f t="shared" si="253"/>
        <v>126.84226278795678</v>
      </c>
      <c r="Q484" s="122">
        <f t="shared" si="253"/>
        <v>326.50995784267087</v>
      </c>
      <c r="R484" s="122">
        <f t="shared" si="253"/>
        <v>164.32850499146213</v>
      </c>
      <c r="S484" s="122">
        <f t="shared" si="253"/>
        <v>113.17506549951227</v>
      </c>
      <c r="T484" s="122">
        <f t="shared" si="253"/>
        <v>264.86756655668819</v>
      </c>
      <c r="U484" s="122">
        <f t="shared" si="253"/>
        <v>0</v>
      </c>
      <c r="V484" s="122">
        <f t="shared" si="253"/>
        <v>0</v>
      </c>
      <c r="W484" s="122">
        <f t="shared" si="253"/>
        <v>297.95357802458108</v>
      </c>
      <c r="DA484" s="130" t="s">
        <v>4169</v>
      </c>
    </row>
    <row r="485" spans="1:105" ht="12" customHeight="1" x14ac:dyDescent="0.25">
      <c r="A485" s="97" t="s">
        <v>53</v>
      </c>
      <c r="B485" s="98"/>
      <c r="C485" s="98">
        <f>RES_hhdet_in_tesh!C86</f>
        <v>47.803486141493373</v>
      </c>
      <c r="D485" s="98">
        <f>RES_hhdet_in_tesh!D86</f>
        <v>4.5200817025551574</v>
      </c>
      <c r="E485" s="98">
        <f>RES_hhdet_in_tesh!E86</f>
        <v>418.22729751796174</v>
      </c>
      <c r="F485" s="98">
        <f>RES_hhdet_in_tesh!F86</f>
        <v>3.313655710600945</v>
      </c>
      <c r="G485" s="98">
        <f>RES_hhdet_in_tesh!G86</f>
        <v>20.259159840485587</v>
      </c>
      <c r="H485" s="98">
        <f>RES_hhdet_in_tesh!H86</f>
        <v>367.72941685180524</v>
      </c>
      <c r="I485" s="98">
        <f>RES_hhdet_in_tesh!I86</f>
        <v>112.43011017388402</v>
      </c>
      <c r="J485" s="98">
        <f>RES_hhdet_in_tesh!J86</f>
        <v>92.879100733995557</v>
      </c>
      <c r="K485" s="98">
        <f>RES_hhdet_in_tesh!K86</f>
        <v>115.53771223420976</v>
      </c>
      <c r="L485" s="98">
        <f>RES_hhdet_in_tesh!L86</f>
        <v>604.13816656804556</v>
      </c>
      <c r="M485" s="98">
        <f>RES_hhdet_in_tesh!M86</f>
        <v>457.10339228019183</v>
      </c>
      <c r="N485" s="98">
        <f>RES_hhdet_in_tesh!N86</f>
        <v>201.87535293317546</v>
      </c>
      <c r="O485" s="98">
        <f>RES_hhdet_in_tesh!O86</f>
        <v>199.1230008969433</v>
      </c>
      <c r="P485" s="98">
        <f>RES_hhdet_in_tesh!P86</f>
        <v>126.84226278795678</v>
      </c>
      <c r="Q485" s="98">
        <f>RES_hhdet_in_tesh!Q86</f>
        <v>326.50995784267087</v>
      </c>
      <c r="R485" s="98">
        <f>RES_hhdet_in_tesh!R86</f>
        <v>164.32850499146213</v>
      </c>
      <c r="S485" s="98">
        <f>RES_hhdet_in_tesh!S86</f>
        <v>113.17506549951227</v>
      </c>
      <c r="T485" s="98">
        <f>RES_hhdet_in_tesh!T86</f>
        <v>264.86756655668819</v>
      </c>
      <c r="U485" s="98">
        <f>RES_hhdet_in_tesh!U86</f>
        <v>0</v>
      </c>
      <c r="V485" s="98">
        <f>RES_hhdet_in_tesh!V86</f>
        <v>0</v>
      </c>
      <c r="W485" s="98">
        <f>RES_hhdet_in_tesh!W86</f>
        <v>297.95357802458108</v>
      </c>
      <c r="DA485" s="63" t="s">
        <v>4170</v>
      </c>
    </row>
    <row r="486" spans="1:105" ht="12" customHeight="1" x14ac:dyDescent="0.25">
      <c r="A486" s="121" t="s">
        <v>55</v>
      </c>
      <c r="B486" s="122"/>
      <c r="C486" s="122">
        <v>1078.1896103045249</v>
      </c>
      <c r="D486" s="122">
        <v>1067.446434494801</v>
      </c>
      <c r="E486" s="122">
        <v>983.41316617727</v>
      </c>
      <c r="F486" s="122">
        <v>1074.788162620232</v>
      </c>
      <c r="G486" s="122">
        <v>1050.4222731268712</v>
      </c>
      <c r="H486" s="122">
        <v>1028.9139713982299</v>
      </c>
      <c r="I486" s="122">
        <v>958.69949357233213</v>
      </c>
      <c r="J486" s="122">
        <v>950.56004919192083</v>
      </c>
      <c r="K486" s="122">
        <v>924.61993287743121</v>
      </c>
      <c r="L486" s="122">
        <v>921.68740764057554</v>
      </c>
      <c r="M486" s="122">
        <v>1018.4282513096371</v>
      </c>
      <c r="N486" s="122">
        <v>858.8991640627504</v>
      </c>
      <c r="O486" s="122">
        <v>1114.8824208843607</v>
      </c>
      <c r="P486" s="122">
        <v>1385.3541207771955</v>
      </c>
      <c r="Q486" s="122">
        <v>1120.2858771238325</v>
      </c>
      <c r="R486" s="122">
        <v>864.57927548510838</v>
      </c>
      <c r="S486" s="122">
        <v>852.68862270629586</v>
      </c>
      <c r="T486" s="122">
        <v>1095.3097883227235</v>
      </c>
      <c r="U486" s="122">
        <v>0</v>
      </c>
      <c r="V486" s="122">
        <v>0</v>
      </c>
      <c r="W486" s="122">
        <v>923.63282854411659</v>
      </c>
      <c r="DA486" s="130" t="s">
        <v>4171</v>
      </c>
    </row>
    <row r="487" spans="1:105" ht="12" customHeight="1" x14ac:dyDescent="0.25">
      <c r="A487" s="97" t="s">
        <v>132</v>
      </c>
      <c r="B487" s="98"/>
      <c r="C487" s="98">
        <v>1083.3142345852805</v>
      </c>
      <c r="D487" s="98">
        <v>1087.221097245475</v>
      </c>
      <c r="E487" s="98">
        <v>1073.7126623420481</v>
      </c>
      <c r="F487" s="98">
        <v>1057.4750983025547</v>
      </c>
      <c r="G487" s="98">
        <v>1006.7748913027492</v>
      </c>
      <c r="H487" s="98">
        <v>1026.5979156294281</v>
      </c>
      <c r="I487" s="98">
        <v>924.17908655493318</v>
      </c>
      <c r="J487" s="98">
        <v>951.74080061639143</v>
      </c>
      <c r="K487" s="98">
        <v>951.43260147287856</v>
      </c>
      <c r="L487" s="98">
        <v>1063.5431579310928</v>
      </c>
      <c r="M487" s="98">
        <v>1156.9359243154811</v>
      </c>
      <c r="N487" s="98">
        <v>864.7607371337524</v>
      </c>
      <c r="O487" s="98">
        <v>727.88711428918714</v>
      </c>
      <c r="P487" s="98">
        <v>1321.331835797137</v>
      </c>
      <c r="Q487" s="98">
        <v>1162.9080406486423</v>
      </c>
      <c r="R487" s="98">
        <v>829.05772406702886</v>
      </c>
      <c r="S487" s="98">
        <v>852.67905130174324</v>
      </c>
      <c r="T487" s="98">
        <v>1118.2321829371456</v>
      </c>
      <c r="U487" s="98">
        <v>0</v>
      </c>
      <c r="V487" s="98">
        <v>0</v>
      </c>
      <c r="W487" s="98">
        <v>923.62881424590614</v>
      </c>
      <c r="DA487" s="63" t="s">
        <v>4172</v>
      </c>
    </row>
    <row r="488" spans="1:105" ht="12" customHeight="1" x14ac:dyDescent="0.25">
      <c r="A488" s="97" t="s">
        <v>131</v>
      </c>
      <c r="B488" s="98"/>
      <c r="C488" s="98">
        <v>0</v>
      </c>
      <c r="D488" s="98">
        <v>0</v>
      </c>
      <c r="E488" s="98">
        <v>0</v>
      </c>
      <c r="F488" s="98">
        <v>0</v>
      </c>
      <c r="G488" s="98">
        <v>0</v>
      </c>
      <c r="H488" s="98">
        <v>0</v>
      </c>
      <c r="I488" s="98">
        <v>0</v>
      </c>
      <c r="J488" s="98">
        <v>952.45439468899133</v>
      </c>
      <c r="K488" s="98">
        <v>953.1195524345286</v>
      </c>
      <c r="L488" s="98">
        <v>1065.1988294741579</v>
      </c>
      <c r="M488" s="98">
        <v>1158.7884669435689</v>
      </c>
      <c r="N488" s="98">
        <v>866.09665403013742</v>
      </c>
      <c r="O488" s="98">
        <v>0</v>
      </c>
      <c r="P488" s="98">
        <v>1322.711334553067</v>
      </c>
      <c r="Q488" s="98">
        <v>1166.6106138968078</v>
      </c>
      <c r="R488" s="98">
        <v>0</v>
      </c>
      <c r="S488" s="98">
        <v>853.78933422983562</v>
      </c>
      <c r="T488" s="98">
        <v>1119.6303828452003</v>
      </c>
      <c r="U488" s="98">
        <v>0</v>
      </c>
      <c r="V488" s="98">
        <v>0</v>
      </c>
      <c r="W488" s="98">
        <v>924.05232270710576</v>
      </c>
      <c r="DA488" s="63" t="s">
        <v>4173</v>
      </c>
    </row>
    <row r="489" spans="1:105" ht="12" customHeight="1" x14ac:dyDescent="0.25">
      <c r="A489" s="100" t="s">
        <v>204</v>
      </c>
      <c r="B489" s="101"/>
      <c r="C489" s="101">
        <v>0</v>
      </c>
      <c r="D489" s="101">
        <v>0</v>
      </c>
      <c r="E489" s="101">
        <v>0</v>
      </c>
      <c r="F489" s="101">
        <v>0</v>
      </c>
      <c r="G489" s="101">
        <v>0</v>
      </c>
      <c r="H489" s="101">
        <v>0</v>
      </c>
      <c r="I489" s="101">
        <v>0</v>
      </c>
      <c r="J489" s="101">
        <v>474.51257258229452</v>
      </c>
      <c r="K489" s="101">
        <v>449.01010906839025</v>
      </c>
      <c r="L489" s="101">
        <v>524.58255165335106</v>
      </c>
      <c r="M489" s="101">
        <v>581.27898585593164</v>
      </c>
      <c r="N489" s="101">
        <v>404.6303694157225</v>
      </c>
      <c r="O489" s="101">
        <v>0</v>
      </c>
      <c r="P489" s="101">
        <v>774.72281757137057</v>
      </c>
      <c r="Q489" s="101">
        <v>539.19379487672893</v>
      </c>
      <c r="R489" s="101">
        <v>0</v>
      </c>
      <c r="S489" s="101">
        <v>379.02197767149943</v>
      </c>
      <c r="T489" s="101">
        <v>531.49081600549687</v>
      </c>
      <c r="U489" s="101">
        <v>0</v>
      </c>
      <c r="V489" s="101">
        <v>0</v>
      </c>
      <c r="W489" s="101">
        <v>462.08612567267937</v>
      </c>
      <c r="DA489" s="131" t="s">
        <v>4174</v>
      </c>
    </row>
    <row r="490" spans="1:105" ht="12" customHeight="1" x14ac:dyDescent="0.25">
      <c r="A490" s="103" t="s">
        <v>52</v>
      </c>
      <c r="B490" s="104"/>
      <c r="C490" s="104">
        <v>0</v>
      </c>
      <c r="D490" s="104">
        <v>0</v>
      </c>
      <c r="E490" s="104">
        <v>0</v>
      </c>
      <c r="F490" s="104">
        <v>0</v>
      </c>
      <c r="G490" s="104">
        <v>0</v>
      </c>
      <c r="H490" s="104">
        <v>0</v>
      </c>
      <c r="I490" s="104">
        <v>0</v>
      </c>
      <c r="J490" s="104">
        <v>477.94182210669669</v>
      </c>
      <c r="K490" s="104">
        <v>504.10944336613824</v>
      </c>
      <c r="L490" s="104">
        <v>540.61627782080677</v>
      </c>
      <c r="M490" s="104">
        <v>577.50948108763737</v>
      </c>
      <c r="N490" s="104">
        <v>461.46628461441492</v>
      </c>
      <c r="O490" s="104">
        <v>0</v>
      </c>
      <c r="P490" s="104">
        <v>547.98851698169642</v>
      </c>
      <c r="Q490" s="104">
        <v>627.41681902007883</v>
      </c>
      <c r="R490" s="104">
        <v>0</v>
      </c>
      <c r="S490" s="104">
        <v>474.76735655833608</v>
      </c>
      <c r="T490" s="104">
        <v>588.13956683970355</v>
      </c>
      <c r="U490" s="104">
        <v>0</v>
      </c>
      <c r="V490" s="104">
        <v>0</v>
      </c>
      <c r="W490" s="104">
        <v>461.9661970344265</v>
      </c>
      <c r="DA490" s="132" t="s">
        <v>4175</v>
      </c>
    </row>
    <row r="491" spans="1:105" ht="12" customHeight="1" x14ac:dyDescent="0.25">
      <c r="A491" s="106" t="s">
        <v>124</v>
      </c>
      <c r="B491" s="101"/>
      <c r="C491" s="101">
        <v>1159.9158676671466</v>
      </c>
      <c r="D491" s="101">
        <v>865.34999380476438</v>
      </c>
      <c r="E491" s="101">
        <v>379.29396571814812</v>
      </c>
      <c r="F491" s="101">
        <v>886.37261751673907</v>
      </c>
      <c r="G491" s="101">
        <v>1283.7119097170619</v>
      </c>
      <c r="H491" s="101">
        <v>1327.3343083512132</v>
      </c>
      <c r="I491" s="101">
        <v>568.65228906491734</v>
      </c>
      <c r="J491" s="101">
        <v>494.37182352767411</v>
      </c>
      <c r="K491" s="101">
        <v>1270.5234835350038</v>
      </c>
      <c r="L491" s="101">
        <v>1381.1710279194606</v>
      </c>
      <c r="M491" s="101">
        <v>716.43334290279552</v>
      </c>
      <c r="N491" s="101">
        <v>0</v>
      </c>
      <c r="O491" s="101">
        <v>0</v>
      </c>
      <c r="P491" s="101">
        <v>0</v>
      </c>
      <c r="Q491" s="101">
        <v>0</v>
      </c>
      <c r="R491" s="101">
        <v>0</v>
      </c>
      <c r="S491" s="101">
        <v>0</v>
      </c>
      <c r="T491" s="101">
        <v>0</v>
      </c>
      <c r="U491" s="101">
        <v>0</v>
      </c>
      <c r="V491" s="101">
        <v>0</v>
      </c>
      <c r="W491" s="101">
        <v>0</v>
      </c>
      <c r="DA491" s="131" t="s">
        <v>4176</v>
      </c>
    </row>
    <row r="492" spans="1:105" ht="12" customHeight="1" x14ac:dyDescent="0.25">
      <c r="A492" s="107" t="s">
        <v>123</v>
      </c>
      <c r="B492" s="104"/>
      <c r="C492" s="104">
        <v>0</v>
      </c>
      <c r="D492" s="104">
        <v>0</v>
      </c>
      <c r="E492" s="104">
        <v>0</v>
      </c>
      <c r="F492" s="104">
        <v>0</v>
      </c>
      <c r="G492" s="104">
        <v>0</v>
      </c>
      <c r="H492" s="104">
        <v>0</v>
      </c>
      <c r="I492" s="104">
        <v>0</v>
      </c>
      <c r="J492" s="104">
        <v>0</v>
      </c>
      <c r="K492" s="104">
        <v>0</v>
      </c>
      <c r="L492" s="104">
        <v>0</v>
      </c>
      <c r="M492" s="104">
        <v>0</v>
      </c>
      <c r="N492" s="104">
        <v>0</v>
      </c>
      <c r="O492" s="104">
        <v>0</v>
      </c>
      <c r="P492" s="104">
        <v>0</v>
      </c>
      <c r="Q492" s="104">
        <v>0</v>
      </c>
      <c r="R492" s="104">
        <v>0</v>
      </c>
      <c r="S492" s="104">
        <v>0</v>
      </c>
      <c r="T492" s="104">
        <v>0</v>
      </c>
      <c r="U492" s="104">
        <v>0</v>
      </c>
      <c r="V492" s="104">
        <v>0</v>
      </c>
      <c r="W492" s="104">
        <v>0</v>
      </c>
      <c r="DA492" s="132" t="s">
        <v>4177</v>
      </c>
    </row>
    <row r="493" spans="1:105" ht="12" customHeight="1" x14ac:dyDescent="0.25">
      <c r="A493" s="108" t="s">
        <v>50</v>
      </c>
      <c r="B493" s="98"/>
      <c r="C493" s="98">
        <v>0</v>
      </c>
      <c r="D493" s="98">
        <v>0</v>
      </c>
      <c r="E493" s="98">
        <v>0</v>
      </c>
      <c r="F493" s="98">
        <v>0</v>
      </c>
      <c r="G493" s="98">
        <v>0</v>
      </c>
      <c r="H493" s="98">
        <v>0</v>
      </c>
      <c r="I493" s="98">
        <v>0</v>
      </c>
      <c r="J493" s="98">
        <v>0</v>
      </c>
      <c r="K493" s="98">
        <v>0</v>
      </c>
      <c r="L493" s="98">
        <v>0</v>
      </c>
      <c r="M493" s="98">
        <v>0</v>
      </c>
      <c r="N493" s="98">
        <v>0</v>
      </c>
      <c r="O493" s="98">
        <v>0</v>
      </c>
      <c r="P493" s="98">
        <v>0</v>
      </c>
      <c r="Q493" s="98">
        <v>0</v>
      </c>
      <c r="R493" s="98">
        <v>0</v>
      </c>
      <c r="S493" s="98">
        <v>0</v>
      </c>
      <c r="T493" s="98">
        <v>0</v>
      </c>
      <c r="U493" s="98">
        <v>0</v>
      </c>
      <c r="V493" s="98">
        <v>0</v>
      </c>
      <c r="W493" s="98">
        <v>0</v>
      </c>
      <c r="DA493" s="63" t="s">
        <v>4178</v>
      </c>
    </row>
    <row r="494" spans="1:105" ht="12" customHeight="1" x14ac:dyDescent="0.25">
      <c r="A494" s="108" t="s">
        <v>52</v>
      </c>
      <c r="B494" s="98"/>
      <c r="C494" s="98">
        <v>0</v>
      </c>
      <c r="D494" s="98">
        <v>0</v>
      </c>
      <c r="E494" s="98">
        <v>0</v>
      </c>
      <c r="F494" s="98">
        <v>0</v>
      </c>
      <c r="G494" s="98">
        <v>0</v>
      </c>
      <c r="H494" s="98">
        <v>0</v>
      </c>
      <c r="I494" s="98">
        <v>0</v>
      </c>
      <c r="J494" s="98">
        <v>0</v>
      </c>
      <c r="K494" s="98">
        <v>0</v>
      </c>
      <c r="L494" s="98">
        <v>0</v>
      </c>
      <c r="M494" s="98">
        <v>0</v>
      </c>
      <c r="N494" s="98">
        <v>0</v>
      </c>
      <c r="O494" s="98">
        <v>0</v>
      </c>
      <c r="P494" s="98">
        <v>0</v>
      </c>
      <c r="Q494" s="98">
        <v>0</v>
      </c>
      <c r="R494" s="98">
        <v>0</v>
      </c>
      <c r="S494" s="98">
        <v>0</v>
      </c>
      <c r="T494" s="98">
        <v>0</v>
      </c>
      <c r="U494" s="98">
        <v>0</v>
      </c>
      <c r="V494" s="98">
        <v>0</v>
      </c>
      <c r="W494" s="98">
        <v>0</v>
      </c>
      <c r="DA494" s="63" t="s">
        <v>4179</v>
      </c>
    </row>
    <row r="495" spans="1:105" ht="12" customHeight="1" x14ac:dyDescent="0.25">
      <c r="A495" s="106" t="s">
        <v>122</v>
      </c>
      <c r="B495" s="101"/>
      <c r="C495" s="101">
        <v>1075.6285377068075</v>
      </c>
      <c r="D495" s="101">
        <v>1091.3440507180276</v>
      </c>
      <c r="E495" s="101">
        <v>1074.1510989377282</v>
      </c>
      <c r="F495" s="101">
        <v>1086.0777784160955</v>
      </c>
      <c r="G495" s="101">
        <v>1037.5146849462021</v>
      </c>
      <c r="H495" s="101">
        <v>987.24267110939616</v>
      </c>
      <c r="I495" s="101">
        <v>988.27699500404867</v>
      </c>
      <c r="J495" s="101">
        <v>0</v>
      </c>
      <c r="K495" s="101">
        <v>0</v>
      </c>
      <c r="L495" s="101">
        <v>848.38836905843038</v>
      </c>
      <c r="M495" s="101">
        <v>1007.6968171699932</v>
      </c>
      <c r="N495" s="101">
        <v>858.28084834532365</v>
      </c>
      <c r="O495" s="101">
        <v>1170.9238977734783</v>
      </c>
      <c r="P495" s="101">
        <v>1457.6683406888392</v>
      </c>
      <c r="Q495" s="101">
        <v>0</v>
      </c>
      <c r="R495" s="101">
        <v>0</v>
      </c>
      <c r="S495" s="101">
        <v>0</v>
      </c>
      <c r="T495" s="101">
        <v>955.51846701682837</v>
      </c>
      <c r="U495" s="101">
        <v>0</v>
      </c>
      <c r="V495" s="101">
        <v>0</v>
      </c>
      <c r="W495" s="101">
        <v>0</v>
      </c>
      <c r="DA495" s="131" t="s">
        <v>4180</v>
      </c>
    </row>
    <row r="496" spans="1:105" ht="12" customHeight="1" x14ac:dyDescent="0.25">
      <c r="A496" s="107" t="s">
        <v>121</v>
      </c>
      <c r="B496" s="104"/>
      <c r="C496" s="104">
        <v>1075.9971903975527</v>
      </c>
      <c r="D496" s="104">
        <v>1092.0295037372857</v>
      </c>
      <c r="E496" s="104">
        <v>1075.0279771348301</v>
      </c>
      <c r="F496" s="104">
        <v>1086.9754464565317</v>
      </c>
      <c r="G496" s="104">
        <v>1038.3174698630073</v>
      </c>
      <c r="H496" s="104">
        <v>987.54672080810974</v>
      </c>
      <c r="I496" s="104">
        <v>988.58996404517541</v>
      </c>
      <c r="J496" s="104">
        <v>991.64619985741763</v>
      </c>
      <c r="K496" s="104">
        <v>898.65771726591879</v>
      </c>
      <c r="L496" s="104">
        <v>849.45653912247406</v>
      </c>
      <c r="M496" s="104">
        <v>1008.5510423018482</v>
      </c>
      <c r="N496" s="104">
        <v>858.66966246662935</v>
      </c>
      <c r="O496" s="104">
        <v>1170.5325985985744</v>
      </c>
      <c r="P496" s="104">
        <v>1456.1511223067448</v>
      </c>
      <c r="Q496" s="104">
        <v>886.91610103641506</v>
      </c>
      <c r="R496" s="104">
        <v>889.11560671294683</v>
      </c>
      <c r="S496" s="104">
        <v>0</v>
      </c>
      <c r="T496" s="104">
        <v>959.82014994339124</v>
      </c>
      <c r="U496" s="104">
        <v>0</v>
      </c>
      <c r="V496" s="104">
        <v>0</v>
      </c>
      <c r="W496" s="104">
        <v>0</v>
      </c>
      <c r="DA496" s="132" t="s">
        <v>4181</v>
      </c>
    </row>
    <row r="497" spans="1:105" ht="12" customHeight="1" x14ac:dyDescent="0.25">
      <c r="A497" s="108" t="s">
        <v>53</v>
      </c>
      <c r="B497" s="98"/>
      <c r="C497" s="98">
        <v>535.63284869997108</v>
      </c>
      <c r="D497" s="98">
        <v>546.09012628236349</v>
      </c>
      <c r="E497" s="98">
        <v>536.27908052328746</v>
      </c>
      <c r="F497" s="98">
        <v>549.43289121830514</v>
      </c>
      <c r="G497" s="98">
        <v>523.57734178250564</v>
      </c>
      <c r="H497" s="98">
        <v>485.60636802318322</v>
      </c>
      <c r="I497" s="98">
        <v>493.11327905907035</v>
      </c>
      <c r="J497" s="98">
        <v>493.5105062968704</v>
      </c>
      <c r="K497" s="98">
        <v>420.50015397099708</v>
      </c>
      <c r="L497" s="98">
        <v>385.73979302271943</v>
      </c>
      <c r="M497" s="98">
        <v>492.71197031631107</v>
      </c>
      <c r="N497" s="98">
        <v>391.63168114994011</v>
      </c>
      <c r="O497" s="98">
        <v>630.33772264245306</v>
      </c>
      <c r="P497" s="98">
        <v>849.55778262635351</v>
      </c>
      <c r="Q497" s="98">
        <v>374.34209723424698</v>
      </c>
      <c r="R497" s="98">
        <v>369.05107680322055</v>
      </c>
      <c r="S497" s="98">
        <v>0</v>
      </c>
      <c r="T497" s="98">
        <v>456.51651446885091</v>
      </c>
      <c r="U497" s="98">
        <v>0</v>
      </c>
      <c r="V497" s="98">
        <v>0</v>
      </c>
      <c r="W497" s="98">
        <v>0</v>
      </c>
      <c r="DA497" s="63" t="s">
        <v>4182</v>
      </c>
    </row>
    <row r="498" spans="1:105" ht="12" customHeight="1" x14ac:dyDescent="0.25">
      <c r="A498" s="108" t="s">
        <v>52</v>
      </c>
      <c r="B498" s="98"/>
      <c r="C498" s="98">
        <v>540.36434169758172</v>
      </c>
      <c r="D498" s="98">
        <v>545.93937745492201</v>
      </c>
      <c r="E498" s="98">
        <v>538.74889661154259</v>
      </c>
      <c r="F498" s="98">
        <v>537.54255523822656</v>
      </c>
      <c r="G498" s="98">
        <v>514.74012808050179</v>
      </c>
      <c r="H498" s="98">
        <v>501.94035278492623</v>
      </c>
      <c r="I498" s="98">
        <v>495.47668498610511</v>
      </c>
      <c r="J498" s="98">
        <v>498.13569356054711</v>
      </c>
      <c r="K498" s="98">
        <v>478.15756329492183</v>
      </c>
      <c r="L498" s="98">
        <v>463.71674609975474</v>
      </c>
      <c r="M498" s="98">
        <v>515.8390719855372</v>
      </c>
      <c r="N498" s="98">
        <v>467.03798131668924</v>
      </c>
      <c r="O498" s="98">
        <v>540.19487595612111</v>
      </c>
      <c r="P498" s="98">
        <v>606.5933396803913</v>
      </c>
      <c r="Q498" s="98">
        <v>512.57400380216814</v>
      </c>
      <c r="R498" s="98">
        <v>520.06452990972628</v>
      </c>
      <c r="S498" s="98">
        <v>0</v>
      </c>
      <c r="T498" s="98">
        <v>503.30363547454039</v>
      </c>
      <c r="U498" s="98">
        <v>0</v>
      </c>
      <c r="V498" s="98">
        <v>0</v>
      </c>
      <c r="W498" s="98">
        <v>0</v>
      </c>
      <c r="DA498" s="63" t="s">
        <v>4183</v>
      </c>
    </row>
    <row r="499" spans="1:105" ht="12" customHeight="1" x14ac:dyDescent="0.25">
      <c r="A499" s="121" t="s">
        <v>54</v>
      </c>
      <c r="B499" s="122"/>
      <c r="C499" s="122">
        <v>553.98588765697411</v>
      </c>
      <c r="D499" s="122">
        <v>577.24188150075281</v>
      </c>
      <c r="E499" s="122">
        <v>550.22363455413176</v>
      </c>
      <c r="F499" s="122">
        <v>548.99890866112014</v>
      </c>
      <c r="G499" s="122">
        <v>603.8463724108442</v>
      </c>
      <c r="H499" s="122">
        <v>574.93695977150333</v>
      </c>
      <c r="I499" s="122">
        <v>547.73160891841542</v>
      </c>
      <c r="J499" s="122">
        <v>570.26547816331549</v>
      </c>
      <c r="K499" s="122">
        <v>598.85358404167857</v>
      </c>
      <c r="L499" s="122">
        <v>478.75236113295614</v>
      </c>
      <c r="M499" s="122">
        <v>638.75092134749036</v>
      </c>
      <c r="N499" s="122">
        <v>634.03359500328338</v>
      </c>
      <c r="O499" s="122">
        <v>643.11051070675796</v>
      </c>
      <c r="P499" s="122">
        <v>679.8474664170119</v>
      </c>
      <c r="Q499" s="122">
        <v>472.76776210355462</v>
      </c>
      <c r="R499" s="122">
        <v>483.85391857057476</v>
      </c>
      <c r="S499" s="122">
        <v>421.48678575423446</v>
      </c>
      <c r="T499" s="122">
        <v>492.92954930329745</v>
      </c>
      <c r="U499" s="122">
        <v>0</v>
      </c>
      <c r="V499" s="122">
        <v>0</v>
      </c>
      <c r="W499" s="122">
        <v>280.57826116889504</v>
      </c>
      <c r="DA499" s="130" t="s">
        <v>4184</v>
      </c>
    </row>
    <row r="500" spans="1:105" ht="12" customHeight="1" x14ac:dyDescent="0.25">
      <c r="A500" s="97" t="s">
        <v>207</v>
      </c>
      <c r="B500" s="98"/>
      <c r="C500" s="98">
        <v>0</v>
      </c>
      <c r="D500" s="98">
        <v>0</v>
      </c>
      <c r="E500" s="98">
        <v>0</v>
      </c>
      <c r="F500" s="98">
        <v>0</v>
      </c>
      <c r="G500" s="98">
        <v>0</v>
      </c>
      <c r="H500" s="98">
        <v>0</v>
      </c>
      <c r="I500" s="98">
        <v>0</v>
      </c>
      <c r="J500" s="98">
        <v>0</v>
      </c>
      <c r="K500" s="98">
        <v>0</v>
      </c>
      <c r="L500" s="98">
        <v>0</v>
      </c>
      <c r="M500" s="98">
        <v>0</v>
      </c>
      <c r="N500" s="98">
        <v>0</v>
      </c>
      <c r="O500" s="98">
        <v>0</v>
      </c>
      <c r="P500" s="98">
        <v>0</v>
      </c>
      <c r="Q500" s="98">
        <v>0</v>
      </c>
      <c r="R500" s="98">
        <v>0</v>
      </c>
      <c r="S500" s="98">
        <v>0</v>
      </c>
      <c r="T500" s="98">
        <v>0</v>
      </c>
      <c r="U500" s="98">
        <v>0</v>
      </c>
      <c r="V500" s="98">
        <v>0</v>
      </c>
      <c r="W500" s="98">
        <v>0</v>
      </c>
      <c r="DA500" s="63" t="s">
        <v>4185</v>
      </c>
    </row>
    <row r="501" spans="1:105" ht="12" customHeight="1" x14ac:dyDescent="0.25">
      <c r="A501" s="97" t="s">
        <v>50</v>
      </c>
      <c r="B501" s="98"/>
      <c r="C501" s="98">
        <v>728.75228249631039</v>
      </c>
      <c r="D501" s="98">
        <v>0</v>
      </c>
      <c r="E501" s="98">
        <v>0</v>
      </c>
      <c r="F501" s="98">
        <v>507.39340839106757</v>
      </c>
      <c r="G501" s="98">
        <v>677.36508715743514</v>
      </c>
      <c r="H501" s="98">
        <v>720.77138337476651</v>
      </c>
      <c r="I501" s="98">
        <v>0</v>
      </c>
      <c r="J501" s="98">
        <v>344.54669763335926</v>
      </c>
      <c r="K501" s="98">
        <v>788.81658235630891</v>
      </c>
      <c r="L501" s="98">
        <v>687.5046961739472</v>
      </c>
      <c r="M501" s="98">
        <v>456.94994410966086</v>
      </c>
      <c r="N501" s="98">
        <v>363.72431907151139</v>
      </c>
      <c r="O501" s="98">
        <v>522.36052335534316</v>
      </c>
      <c r="P501" s="98">
        <v>631.86042850733736</v>
      </c>
      <c r="Q501" s="98">
        <v>514.06493560787874</v>
      </c>
      <c r="R501" s="98">
        <v>510.23857183677512</v>
      </c>
      <c r="S501" s="98">
        <v>391.99935320847123</v>
      </c>
      <c r="T501" s="98">
        <v>433.70657557688162</v>
      </c>
      <c r="U501" s="98">
        <v>0</v>
      </c>
      <c r="V501" s="98">
        <v>0</v>
      </c>
      <c r="W501" s="98">
        <v>0</v>
      </c>
      <c r="DA501" s="63" t="s">
        <v>4186</v>
      </c>
    </row>
    <row r="502" spans="1:105" ht="12" customHeight="1" x14ac:dyDescent="0.25">
      <c r="A502" s="109" t="s">
        <v>120</v>
      </c>
      <c r="B502" s="33"/>
      <c r="C502" s="33">
        <v>542.8735735342417</v>
      </c>
      <c r="D502" s="33">
        <v>577.24188150075281</v>
      </c>
      <c r="E502" s="33">
        <v>550.22363455413176</v>
      </c>
      <c r="F502" s="33">
        <v>554.68272017342235</v>
      </c>
      <c r="G502" s="33">
        <v>538.13495480548431</v>
      </c>
      <c r="H502" s="33">
        <v>527.83868288795918</v>
      </c>
      <c r="I502" s="33">
        <v>547.73160891841542</v>
      </c>
      <c r="J502" s="33">
        <v>576.4883016866977</v>
      </c>
      <c r="K502" s="33">
        <v>552.22630263717838</v>
      </c>
      <c r="L502" s="33">
        <v>477.40557187462719</v>
      </c>
      <c r="M502" s="33">
        <v>641.78937779157673</v>
      </c>
      <c r="N502" s="33">
        <v>642.56070149955394</v>
      </c>
      <c r="O502" s="33">
        <v>651.33178644132238</v>
      </c>
      <c r="P502" s="33">
        <v>684.44460343120318</v>
      </c>
      <c r="Q502" s="33">
        <v>472.11109326691337</v>
      </c>
      <c r="R502" s="33">
        <v>481.88547958945219</v>
      </c>
      <c r="S502" s="33">
        <v>424.57594535426682</v>
      </c>
      <c r="T502" s="33">
        <v>498.31345600569898</v>
      </c>
      <c r="U502" s="33">
        <v>0</v>
      </c>
      <c r="V502" s="33">
        <v>0</v>
      </c>
      <c r="W502" s="33">
        <v>280.57826116889504</v>
      </c>
      <c r="DA502" s="60" t="s">
        <v>4187</v>
      </c>
    </row>
    <row r="504" spans="1:105" ht="12" customHeight="1" x14ac:dyDescent="0.25">
      <c r="A504" s="116" t="str">
        <f>RES_hh_SLD!$A$448</f>
        <v>CO2 emissions per household in new and renovated households (kg CO2 / household)</v>
      </c>
      <c r="B504" s="117"/>
      <c r="C504" s="117">
        <f t="shared" ref="C504:Q504" si="254">C505+C508+C510+C523</f>
        <v>27.468646712284908</v>
      </c>
      <c r="D504" s="117">
        <f t="shared" si="254"/>
        <v>33.239518244623014</v>
      </c>
      <c r="E504" s="117">
        <f t="shared" si="254"/>
        <v>18.008560000712865</v>
      </c>
      <c r="F504" s="117">
        <f t="shared" si="254"/>
        <v>37.686489853188341</v>
      </c>
      <c r="G504" s="117">
        <f t="shared" si="254"/>
        <v>146.95233705421046</v>
      </c>
      <c r="H504" s="117">
        <f t="shared" si="254"/>
        <v>115.93296206738796</v>
      </c>
      <c r="I504" s="117">
        <f t="shared" si="254"/>
        <v>6.2493462377873481</v>
      </c>
      <c r="J504" s="117">
        <f t="shared" si="254"/>
        <v>12.744104577954699</v>
      </c>
      <c r="K504" s="117">
        <f t="shared" si="254"/>
        <v>58.873136638474286</v>
      </c>
      <c r="L504" s="117">
        <f t="shared" si="254"/>
        <v>10.817783063945031</v>
      </c>
      <c r="M504" s="117">
        <f t="shared" si="254"/>
        <v>8.0721829828336826</v>
      </c>
      <c r="N504" s="117">
        <f t="shared" si="254"/>
        <v>4.0560175689986231</v>
      </c>
      <c r="O504" s="117">
        <f t="shared" si="254"/>
        <v>12.142045337634114</v>
      </c>
      <c r="P504" s="117">
        <f t="shared" si="254"/>
        <v>20.143214716960021</v>
      </c>
      <c r="Q504" s="117">
        <f t="shared" si="254"/>
        <v>2.9340525438582268</v>
      </c>
      <c r="R504" s="117">
        <f t="shared" ref="R504:V504" si="255">R505+R508+R510+R523</f>
        <v>12.907629809999765</v>
      </c>
      <c r="S504" s="117">
        <f t="shared" si="255"/>
        <v>13.528298403608856</v>
      </c>
      <c r="T504" s="117">
        <f t="shared" si="255"/>
        <v>13.134757095081667</v>
      </c>
      <c r="U504" s="117">
        <f t="shared" si="255"/>
        <v>0</v>
      </c>
      <c r="V504" s="117">
        <f t="shared" si="255"/>
        <v>0</v>
      </c>
      <c r="W504" s="117">
        <f t="shared" ref="W504" si="256">W505+W508+W510+W523</f>
        <v>0</v>
      </c>
      <c r="DA504" s="129" t="s">
        <v>4332</v>
      </c>
    </row>
    <row r="505" spans="1:105" ht="12" customHeight="1" x14ac:dyDescent="0.25">
      <c r="A505" s="121" t="s">
        <v>57</v>
      </c>
      <c r="B505" s="122"/>
      <c r="C505" s="122">
        <f t="shared" ref="C505:Q505" si="257">SUM(C506:C507)</f>
        <v>0</v>
      </c>
      <c r="D505" s="122">
        <f t="shared" si="257"/>
        <v>0</v>
      </c>
      <c r="E505" s="122">
        <f t="shared" si="257"/>
        <v>0</v>
      </c>
      <c r="F505" s="122">
        <f t="shared" si="257"/>
        <v>0</v>
      </c>
      <c r="G505" s="122">
        <f t="shared" si="257"/>
        <v>0</v>
      </c>
      <c r="H505" s="122">
        <f t="shared" si="257"/>
        <v>0</v>
      </c>
      <c r="I505" s="122">
        <f t="shared" si="257"/>
        <v>0</v>
      </c>
      <c r="J505" s="122">
        <f t="shared" si="257"/>
        <v>0</v>
      </c>
      <c r="K505" s="122">
        <f t="shared" si="257"/>
        <v>0</v>
      </c>
      <c r="L505" s="122">
        <f t="shared" si="257"/>
        <v>0</v>
      </c>
      <c r="M505" s="122">
        <f t="shared" si="257"/>
        <v>0</v>
      </c>
      <c r="N505" s="122">
        <f t="shared" si="257"/>
        <v>0</v>
      </c>
      <c r="O505" s="122">
        <f t="shared" si="257"/>
        <v>0</v>
      </c>
      <c r="P505" s="122">
        <f t="shared" si="257"/>
        <v>0</v>
      </c>
      <c r="Q505" s="122">
        <f t="shared" si="257"/>
        <v>0</v>
      </c>
      <c r="R505" s="122">
        <f t="shared" ref="R505:V505" si="258">SUM(R506:R507)</f>
        <v>0</v>
      </c>
      <c r="S505" s="122">
        <f t="shared" si="258"/>
        <v>0</v>
      </c>
      <c r="T505" s="122">
        <f t="shared" si="258"/>
        <v>0</v>
      </c>
      <c r="U505" s="122">
        <f t="shared" si="258"/>
        <v>0</v>
      </c>
      <c r="V505" s="122">
        <f t="shared" si="258"/>
        <v>0</v>
      </c>
      <c r="W505" s="122">
        <f t="shared" ref="W505" si="259">SUM(W506:W507)</f>
        <v>0</v>
      </c>
      <c r="DA505" s="130" t="s">
        <v>4333</v>
      </c>
    </row>
    <row r="506" spans="1:105" ht="12" customHeight="1" x14ac:dyDescent="0.25">
      <c r="A506" s="97" t="s">
        <v>204</v>
      </c>
      <c r="B506" s="98"/>
      <c r="C506" s="98">
        <v>0</v>
      </c>
      <c r="D506" s="98">
        <v>0</v>
      </c>
      <c r="E506" s="98">
        <v>0</v>
      </c>
      <c r="F506" s="98">
        <v>0</v>
      </c>
      <c r="G506" s="98">
        <v>0</v>
      </c>
      <c r="H506" s="98">
        <v>0</v>
      </c>
      <c r="I506" s="98">
        <v>0</v>
      </c>
      <c r="J506" s="98">
        <v>0</v>
      </c>
      <c r="K506" s="98">
        <v>0</v>
      </c>
      <c r="L506" s="98">
        <v>0</v>
      </c>
      <c r="M506" s="98">
        <v>0</v>
      </c>
      <c r="N506" s="98">
        <v>0</v>
      </c>
      <c r="O506" s="98">
        <v>0</v>
      </c>
      <c r="P506" s="98">
        <v>0</v>
      </c>
      <c r="Q506" s="98">
        <v>0</v>
      </c>
      <c r="R506" s="98">
        <v>0</v>
      </c>
      <c r="S506" s="98">
        <v>0</v>
      </c>
      <c r="T506" s="98">
        <v>0</v>
      </c>
      <c r="U506" s="98">
        <v>0</v>
      </c>
      <c r="V506" s="98">
        <v>0</v>
      </c>
      <c r="W506" s="98">
        <v>0</v>
      </c>
      <c r="DA506" s="63" t="s">
        <v>4334</v>
      </c>
    </row>
    <row r="507" spans="1:105" ht="12" customHeight="1" x14ac:dyDescent="0.25">
      <c r="A507" s="97" t="s">
        <v>53</v>
      </c>
      <c r="B507" s="98"/>
      <c r="C507" s="98">
        <v>0</v>
      </c>
      <c r="D507" s="98">
        <v>0</v>
      </c>
      <c r="E507" s="98">
        <v>0</v>
      </c>
      <c r="F507" s="98">
        <v>0</v>
      </c>
      <c r="G507" s="98">
        <v>0</v>
      </c>
      <c r="H507" s="98">
        <v>0</v>
      </c>
      <c r="I507" s="98">
        <v>0</v>
      </c>
      <c r="J507" s="98">
        <v>0</v>
      </c>
      <c r="K507" s="98">
        <v>0</v>
      </c>
      <c r="L507" s="98">
        <v>0</v>
      </c>
      <c r="M507" s="98">
        <v>0</v>
      </c>
      <c r="N507" s="98">
        <v>0</v>
      </c>
      <c r="O507" s="98">
        <v>0</v>
      </c>
      <c r="P507" s="98">
        <v>0</v>
      </c>
      <c r="Q507" s="98">
        <v>0</v>
      </c>
      <c r="R507" s="98">
        <v>0</v>
      </c>
      <c r="S507" s="98">
        <v>0</v>
      </c>
      <c r="T507" s="98">
        <v>0</v>
      </c>
      <c r="U507" s="98">
        <v>0</v>
      </c>
      <c r="V507" s="98">
        <v>0</v>
      </c>
      <c r="W507" s="98">
        <v>0</v>
      </c>
      <c r="DA507" s="63" t="s">
        <v>4335</v>
      </c>
    </row>
    <row r="508" spans="1:105" ht="12" customHeight="1" x14ac:dyDescent="0.25">
      <c r="A508" s="121" t="s">
        <v>92</v>
      </c>
      <c r="B508" s="122"/>
      <c r="C508" s="122">
        <f t="shared" ref="C508:W508" si="260">C509</f>
        <v>0</v>
      </c>
      <c r="D508" s="122">
        <f t="shared" si="260"/>
        <v>0</v>
      </c>
      <c r="E508" s="122">
        <f t="shared" si="260"/>
        <v>0</v>
      </c>
      <c r="F508" s="122">
        <f t="shared" si="260"/>
        <v>0</v>
      </c>
      <c r="G508" s="122">
        <f t="shared" si="260"/>
        <v>0</v>
      </c>
      <c r="H508" s="122">
        <f t="shared" si="260"/>
        <v>0</v>
      </c>
      <c r="I508" s="122">
        <f t="shared" si="260"/>
        <v>0</v>
      </c>
      <c r="J508" s="122">
        <f t="shared" si="260"/>
        <v>0</v>
      </c>
      <c r="K508" s="122">
        <f t="shared" si="260"/>
        <v>0</v>
      </c>
      <c r="L508" s="122">
        <f t="shared" si="260"/>
        <v>0</v>
      </c>
      <c r="M508" s="122">
        <f t="shared" si="260"/>
        <v>0</v>
      </c>
      <c r="N508" s="122">
        <f t="shared" si="260"/>
        <v>0</v>
      </c>
      <c r="O508" s="122">
        <f t="shared" si="260"/>
        <v>0</v>
      </c>
      <c r="P508" s="122">
        <f t="shared" si="260"/>
        <v>0</v>
      </c>
      <c r="Q508" s="122">
        <f t="shared" si="260"/>
        <v>0</v>
      </c>
      <c r="R508" s="122">
        <f t="shared" si="260"/>
        <v>0</v>
      </c>
      <c r="S508" s="122">
        <f t="shared" si="260"/>
        <v>0</v>
      </c>
      <c r="T508" s="122">
        <f t="shared" si="260"/>
        <v>0</v>
      </c>
      <c r="U508" s="122">
        <f t="shared" si="260"/>
        <v>0</v>
      </c>
      <c r="V508" s="122">
        <f t="shared" si="260"/>
        <v>0</v>
      </c>
      <c r="W508" s="122">
        <f t="shared" si="260"/>
        <v>0</v>
      </c>
      <c r="DA508" s="130" t="s">
        <v>4336</v>
      </c>
    </row>
    <row r="509" spans="1:105" ht="12" customHeight="1" x14ac:dyDescent="0.25">
      <c r="A509" s="97" t="s">
        <v>53</v>
      </c>
      <c r="B509" s="98"/>
      <c r="C509" s="98">
        <v>0</v>
      </c>
      <c r="D509" s="98">
        <v>0</v>
      </c>
      <c r="E509" s="98">
        <v>0</v>
      </c>
      <c r="F509" s="98">
        <v>0</v>
      </c>
      <c r="G509" s="98">
        <v>0</v>
      </c>
      <c r="H509" s="98">
        <v>0</v>
      </c>
      <c r="I509" s="98">
        <v>0</v>
      </c>
      <c r="J509" s="98">
        <v>0</v>
      </c>
      <c r="K509" s="98">
        <v>0</v>
      </c>
      <c r="L509" s="98">
        <v>0</v>
      </c>
      <c r="M509" s="98">
        <v>0</v>
      </c>
      <c r="N509" s="98">
        <v>0</v>
      </c>
      <c r="O509" s="98">
        <v>0</v>
      </c>
      <c r="P509" s="98">
        <v>0</v>
      </c>
      <c r="Q509" s="98">
        <v>0</v>
      </c>
      <c r="R509" s="98">
        <v>0</v>
      </c>
      <c r="S509" s="98">
        <v>0</v>
      </c>
      <c r="T509" s="98">
        <v>0</v>
      </c>
      <c r="U509" s="98">
        <v>0</v>
      </c>
      <c r="V509" s="98">
        <v>0</v>
      </c>
      <c r="W509" s="98">
        <v>0</v>
      </c>
      <c r="DA509" s="63" t="s">
        <v>4337</v>
      </c>
    </row>
    <row r="510" spans="1:105" ht="12" customHeight="1" x14ac:dyDescent="0.25">
      <c r="A510" s="121" t="s">
        <v>55</v>
      </c>
      <c r="B510" s="122"/>
      <c r="C510" s="122">
        <v>11.545183029890563</v>
      </c>
      <c r="D510" s="122">
        <v>33.239518244623014</v>
      </c>
      <c r="E510" s="122">
        <v>18.008560000712865</v>
      </c>
      <c r="F510" s="122">
        <v>15.413950810066334</v>
      </c>
      <c r="G510" s="122">
        <v>30.225872933397707</v>
      </c>
      <c r="H510" s="122">
        <v>51.704480360132798</v>
      </c>
      <c r="I510" s="122">
        <v>6.2493462377873481</v>
      </c>
      <c r="J510" s="122">
        <v>9.3714016073860531</v>
      </c>
      <c r="K510" s="122">
        <v>2.1655805394063692</v>
      </c>
      <c r="L510" s="122">
        <v>9.2105548521885225</v>
      </c>
      <c r="M510" s="122">
        <v>5.3331185085941915</v>
      </c>
      <c r="N510" s="122">
        <v>0</v>
      </c>
      <c r="O510" s="122">
        <v>0</v>
      </c>
      <c r="P510" s="122">
        <v>0</v>
      </c>
      <c r="Q510" s="122">
        <v>0</v>
      </c>
      <c r="R510" s="122">
        <v>0</v>
      </c>
      <c r="S510" s="122">
        <v>0</v>
      </c>
      <c r="T510" s="122">
        <v>0</v>
      </c>
      <c r="U510" s="122">
        <v>0</v>
      </c>
      <c r="V510" s="122">
        <v>0</v>
      </c>
      <c r="W510" s="122">
        <v>0</v>
      </c>
      <c r="DA510" s="130" t="s">
        <v>4338</v>
      </c>
    </row>
    <row r="511" spans="1:105" ht="12" customHeight="1" x14ac:dyDescent="0.25">
      <c r="A511" s="97" t="s">
        <v>132</v>
      </c>
      <c r="B511" s="98"/>
      <c r="C511" s="98">
        <v>0</v>
      </c>
      <c r="D511" s="98">
        <v>0</v>
      </c>
      <c r="E511" s="98">
        <v>0</v>
      </c>
      <c r="F511" s="98">
        <v>0</v>
      </c>
      <c r="G511" s="98">
        <v>0</v>
      </c>
      <c r="H511" s="98">
        <v>0</v>
      </c>
      <c r="I511" s="98">
        <v>0</v>
      </c>
      <c r="J511" s="98">
        <v>0</v>
      </c>
      <c r="K511" s="98">
        <v>0</v>
      </c>
      <c r="L511" s="98">
        <v>0</v>
      </c>
      <c r="M511" s="98">
        <v>0</v>
      </c>
      <c r="N511" s="98">
        <v>0</v>
      </c>
      <c r="O511" s="98">
        <v>0</v>
      </c>
      <c r="P511" s="98">
        <v>0</v>
      </c>
      <c r="Q511" s="98">
        <v>0</v>
      </c>
      <c r="R511" s="98">
        <v>0</v>
      </c>
      <c r="S511" s="98">
        <v>0</v>
      </c>
      <c r="T511" s="98">
        <v>0</v>
      </c>
      <c r="U511" s="98">
        <v>0</v>
      </c>
      <c r="V511" s="98">
        <v>0</v>
      </c>
      <c r="W511" s="98">
        <v>0</v>
      </c>
      <c r="DA511" s="63" t="s">
        <v>4339</v>
      </c>
    </row>
    <row r="512" spans="1:105" ht="12" customHeight="1" x14ac:dyDescent="0.25">
      <c r="A512" s="97" t="s">
        <v>131</v>
      </c>
      <c r="B512" s="98"/>
      <c r="C512" s="98">
        <v>0</v>
      </c>
      <c r="D512" s="98">
        <v>0</v>
      </c>
      <c r="E512" s="98">
        <v>0</v>
      </c>
      <c r="F512" s="98">
        <v>0</v>
      </c>
      <c r="G512" s="98">
        <v>0</v>
      </c>
      <c r="H512" s="98">
        <v>0</v>
      </c>
      <c r="I512" s="98">
        <v>0</v>
      </c>
      <c r="J512" s="98">
        <v>0</v>
      </c>
      <c r="K512" s="98">
        <v>0</v>
      </c>
      <c r="L512" s="98">
        <v>0</v>
      </c>
      <c r="M512" s="98">
        <v>0</v>
      </c>
      <c r="N512" s="98">
        <v>0</v>
      </c>
      <c r="O512" s="98">
        <v>0</v>
      </c>
      <c r="P512" s="98">
        <v>0</v>
      </c>
      <c r="Q512" s="98">
        <v>0</v>
      </c>
      <c r="R512" s="98">
        <v>0</v>
      </c>
      <c r="S512" s="98">
        <v>0</v>
      </c>
      <c r="T512" s="98">
        <v>0</v>
      </c>
      <c r="U512" s="98">
        <v>0</v>
      </c>
      <c r="V512" s="98">
        <v>0</v>
      </c>
      <c r="W512" s="98">
        <v>0</v>
      </c>
      <c r="DA512" s="63" t="s">
        <v>4340</v>
      </c>
    </row>
    <row r="513" spans="1:105" ht="12" customHeight="1" x14ac:dyDescent="0.25">
      <c r="A513" s="100" t="s">
        <v>204</v>
      </c>
      <c r="B513" s="101"/>
      <c r="C513" s="101">
        <v>0</v>
      </c>
      <c r="D513" s="101">
        <v>0</v>
      </c>
      <c r="E513" s="101">
        <v>0</v>
      </c>
      <c r="F513" s="101">
        <v>0</v>
      </c>
      <c r="G513" s="101">
        <v>0</v>
      </c>
      <c r="H513" s="101">
        <v>0</v>
      </c>
      <c r="I513" s="101">
        <v>0</v>
      </c>
      <c r="J513" s="101">
        <v>0</v>
      </c>
      <c r="K513" s="101">
        <v>0</v>
      </c>
      <c r="L513" s="101">
        <v>0</v>
      </c>
      <c r="M513" s="101">
        <v>0</v>
      </c>
      <c r="N513" s="101">
        <v>0</v>
      </c>
      <c r="O513" s="101">
        <v>0</v>
      </c>
      <c r="P513" s="101">
        <v>0</v>
      </c>
      <c r="Q513" s="101">
        <v>0</v>
      </c>
      <c r="R513" s="101">
        <v>0</v>
      </c>
      <c r="S513" s="101">
        <v>0</v>
      </c>
      <c r="T513" s="101">
        <v>0</v>
      </c>
      <c r="U513" s="101">
        <v>0</v>
      </c>
      <c r="V513" s="101">
        <v>0</v>
      </c>
      <c r="W513" s="101">
        <v>0</v>
      </c>
      <c r="DA513" s="131" t="s">
        <v>4341</v>
      </c>
    </row>
    <row r="514" spans="1:105" ht="12" customHeight="1" x14ac:dyDescent="0.25">
      <c r="A514" s="103" t="s">
        <v>52</v>
      </c>
      <c r="B514" s="104"/>
      <c r="C514" s="104">
        <v>0</v>
      </c>
      <c r="D514" s="104">
        <v>0</v>
      </c>
      <c r="E514" s="104">
        <v>0</v>
      </c>
      <c r="F514" s="104">
        <v>0</v>
      </c>
      <c r="G514" s="104">
        <v>0</v>
      </c>
      <c r="H514" s="104">
        <v>0</v>
      </c>
      <c r="I514" s="104">
        <v>0</v>
      </c>
      <c r="J514" s="104">
        <v>0</v>
      </c>
      <c r="K514" s="104">
        <v>0</v>
      </c>
      <c r="L514" s="104">
        <v>0</v>
      </c>
      <c r="M514" s="104">
        <v>0</v>
      </c>
      <c r="N514" s="104">
        <v>0</v>
      </c>
      <c r="O514" s="104">
        <v>0</v>
      </c>
      <c r="P514" s="104">
        <v>0</v>
      </c>
      <c r="Q514" s="104">
        <v>0</v>
      </c>
      <c r="R514" s="104">
        <v>0</v>
      </c>
      <c r="S514" s="104">
        <v>0</v>
      </c>
      <c r="T514" s="104">
        <v>0</v>
      </c>
      <c r="U514" s="104">
        <v>0</v>
      </c>
      <c r="V514" s="104">
        <v>0</v>
      </c>
      <c r="W514" s="104">
        <v>0</v>
      </c>
      <c r="DA514" s="132" t="s">
        <v>4342</v>
      </c>
    </row>
    <row r="515" spans="1:105" ht="12" customHeight="1" x14ac:dyDescent="0.25">
      <c r="A515" s="106" t="s">
        <v>124</v>
      </c>
      <c r="B515" s="101"/>
      <c r="C515" s="101">
        <v>424.8627354999727</v>
      </c>
      <c r="D515" s="101">
        <v>315.77542332391863</v>
      </c>
      <c r="E515" s="101">
        <v>137.80463304893323</v>
      </c>
      <c r="F515" s="101">
        <v>320.61017684937974</v>
      </c>
      <c r="G515" s="101">
        <v>462.02405769622209</v>
      </c>
      <c r="H515" s="101">
        <v>475.12225195797708</v>
      </c>
      <c r="I515" s="101">
        <v>202.3225844483654</v>
      </c>
      <c r="J515" s="101">
        <v>174.64884813764917</v>
      </c>
      <c r="K515" s="101">
        <v>445.02680084800886</v>
      </c>
      <c r="L515" s="101">
        <v>478.94885231380317</v>
      </c>
      <c r="M515" s="101">
        <v>243.32353195460999</v>
      </c>
      <c r="N515" s="101">
        <v>0</v>
      </c>
      <c r="O515" s="101">
        <v>0</v>
      </c>
      <c r="P515" s="101">
        <v>0</v>
      </c>
      <c r="Q515" s="101">
        <v>0</v>
      </c>
      <c r="R515" s="101">
        <v>0</v>
      </c>
      <c r="S515" s="101">
        <v>0</v>
      </c>
      <c r="T515" s="101">
        <v>0</v>
      </c>
      <c r="U515" s="101">
        <v>0</v>
      </c>
      <c r="V515" s="101">
        <v>0</v>
      </c>
      <c r="W515" s="101">
        <v>0</v>
      </c>
      <c r="DA515" s="131" t="s">
        <v>4343</v>
      </c>
    </row>
    <row r="516" spans="1:105" ht="12" customHeight="1" x14ac:dyDescent="0.25">
      <c r="A516" s="107" t="s">
        <v>123</v>
      </c>
      <c r="B516" s="104"/>
      <c r="C516" s="104">
        <v>0</v>
      </c>
      <c r="D516" s="104">
        <v>0</v>
      </c>
      <c r="E516" s="104">
        <v>0</v>
      </c>
      <c r="F516" s="104">
        <v>0</v>
      </c>
      <c r="G516" s="104">
        <v>0</v>
      </c>
      <c r="H516" s="104">
        <v>0</v>
      </c>
      <c r="I516" s="104">
        <v>0</v>
      </c>
      <c r="J516" s="104">
        <v>0</v>
      </c>
      <c r="K516" s="104">
        <v>0</v>
      </c>
      <c r="L516" s="104">
        <v>0</v>
      </c>
      <c r="M516" s="104">
        <v>0</v>
      </c>
      <c r="N516" s="104">
        <v>0</v>
      </c>
      <c r="O516" s="104">
        <v>0</v>
      </c>
      <c r="P516" s="104">
        <v>0</v>
      </c>
      <c r="Q516" s="104">
        <v>0</v>
      </c>
      <c r="R516" s="104">
        <v>0</v>
      </c>
      <c r="S516" s="104">
        <v>0</v>
      </c>
      <c r="T516" s="104">
        <v>0</v>
      </c>
      <c r="U516" s="104">
        <v>0</v>
      </c>
      <c r="V516" s="104">
        <v>0</v>
      </c>
      <c r="W516" s="104">
        <v>0</v>
      </c>
      <c r="DA516" s="132" t="s">
        <v>4344</v>
      </c>
    </row>
    <row r="517" spans="1:105" ht="12" customHeight="1" x14ac:dyDescent="0.25">
      <c r="A517" s="108" t="s">
        <v>50</v>
      </c>
      <c r="B517" s="98"/>
      <c r="C517" s="98">
        <v>0</v>
      </c>
      <c r="D517" s="98">
        <v>0</v>
      </c>
      <c r="E517" s="98">
        <v>0</v>
      </c>
      <c r="F517" s="98">
        <v>0</v>
      </c>
      <c r="G517" s="98">
        <v>0</v>
      </c>
      <c r="H517" s="98">
        <v>0</v>
      </c>
      <c r="I517" s="98">
        <v>0</v>
      </c>
      <c r="J517" s="98">
        <v>0</v>
      </c>
      <c r="K517" s="98">
        <v>0</v>
      </c>
      <c r="L517" s="98">
        <v>0</v>
      </c>
      <c r="M517" s="98">
        <v>0</v>
      </c>
      <c r="N517" s="98">
        <v>0</v>
      </c>
      <c r="O517" s="98">
        <v>0</v>
      </c>
      <c r="P517" s="98">
        <v>0</v>
      </c>
      <c r="Q517" s="98">
        <v>0</v>
      </c>
      <c r="R517" s="98">
        <v>0</v>
      </c>
      <c r="S517" s="98">
        <v>0</v>
      </c>
      <c r="T517" s="98">
        <v>0</v>
      </c>
      <c r="U517" s="98">
        <v>0</v>
      </c>
      <c r="V517" s="98">
        <v>0</v>
      </c>
      <c r="W517" s="98">
        <v>0</v>
      </c>
      <c r="DA517" s="63" t="s">
        <v>4345</v>
      </c>
    </row>
    <row r="518" spans="1:105" ht="12" customHeight="1" x14ac:dyDescent="0.25">
      <c r="A518" s="108" t="s">
        <v>52</v>
      </c>
      <c r="B518" s="98"/>
      <c r="C518" s="98">
        <v>0</v>
      </c>
      <c r="D518" s="98">
        <v>0</v>
      </c>
      <c r="E518" s="98">
        <v>0</v>
      </c>
      <c r="F518" s="98">
        <v>0</v>
      </c>
      <c r="G518" s="98">
        <v>0</v>
      </c>
      <c r="H518" s="98">
        <v>0</v>
      </c>
      <c r="I518" s="98">
        <v>0</v>
      </c>
      <c r="J518" s="98">
        <v>0</v>
      </c>
      <c r="K518" s="98">
        <v>0</v>
      </c>
      <c r="L518" s="98">
        <v>0</v>
      </c>
      <c r="M518" s="98">
        <v>0</v>
      </c>
      <c r="N518" s="98">
        <v>0</v>
      </c>
      <c r="O518" s="98">
        <v>0</v>
      </c>
      <c r="P518" s="98">
        <v>0</v>
      </c>
      <c r="Q518" s="98">
        <v>0</v>
      </c>
      <c r="R518" s="98">
        <v>0</v>
      </c>
      <c r="S518" s="98">
        <v>0</v>
      </c>
      <c r="T518" s="98">
        <v>0</v>
      </c>
      <c r="U518" s="98">
        <v>0</v>
      </c>
      <c r="V518" s="98">
        <v>0</v>
      </c>
      <c r="W518" s="98">
        <v>0</v>
      </c>
      <c r="DA518" s="63" t="s">
        <v>4346</v>
      </c>
    </row>
    <row r="519" spans="1:105" ht="12" customHeight="1" x14ac:dyDescent="0.25">
      <c r="A519" s="106" t="s">
        <v>122</v>
      </c>
      <c r="B519" s="101"/>
      <c r="C519" s="101">
        <v>0</v>
      </c>
      <c r="D519" s="101">
        <v>0</v>
      </c>
      <c r="E519" s="101">
        <v>0</v>
      </c>
      <c r="F519" s="101">
        <v>0</v>
      </c>
      <c r="G519" s="101">
        <v>0</v>
      </c>
      <c r="H519" s="101">
        <v>0</v>
      </c>
      <c r="I519" s="101">
        <v>0</v>
      </c>
      <c r="J519" s="101">
        <v>0</v>
      </c>
      <c r="K519" s="101">
        <v>0</v>
      </c>
      <c r="L519" s="101">
        <v>0</v>
      </c>
      <c r="M519" s="101">
        <v>0</v>
      </c>
      <c r="N519" s="101">
        <v>0</v>
      </c>
      <c r="O519" s="101">
        <v>0</v>
      </c>
      <c r="P519" s="101">
        <v>0</v>
      </c>
      <c r="Q519" s="101">
        <v>0</v>
      </c>
      <c r="R519" s="101">
        <v>0</v>
      </c>
      <c r="S519" s="101">
        <v>0</v>
      </c>
      <c r="T519" s="101">
        <v>0</v>
      </c>
      <c r="U519" s="101">
        <v>0</v>
      </c>
      <c r="V519" s="101">
        <v>0</v>
      </c>
      <c r="W519" s="101">
        <v>0</v>
      </c>
      <c r="DA519" s="131" t="s">
        <v>4347</v>
      </c>
    </row>
    <row r="520" spans="1:105" ht="12" customHeight="1" x14ac:dyDescent="0.25">
      <c r="A520" s="107" t="s">
        <v>121</v>
      </c>
      <c r="B520" s="104"/>
      <c r="C520" s="104">
        <v>0</v>
      </c>
      <c r="D520" s="104">
        <v>0</v>
      </c>
      <c r="E520" s="104">
        <v>0</v>
      </c>
      <c r="F520" s="104">
        <v>0</v>
      </c>
      <c r="G520" s="104">
        <v>0</v>
      </c>
      <c r="H520" s="104">
        <v>0</v>
      </c>
      <c r="I520" s="104">
        <v>0</v>
      </c>
      <c r="J520" s="104">
        <v>0</v>
      </c>
      <c r="K520" s="104">
        <v>0</v>
      </c>
      <c r="L520" s="104">
        <v>0</v>
      </c>
      <c r="M520" s="104">
        <v>0</v>
      </c>
      <c r="N520" s="104">
        <v>0</v>
      </c>
      <c r="O520" s="104">
        <v>0</v>
      </c>
      <c r="P520" s="104">
        <v>0</v>
      </c>
      <c r="Q520" s="104">
        <v>0</v>
      </c>
      <c r="R520" s="104">
        <v>0</v>
      </c>
      <c r="S520" s="104">
        <v>0</v>
      </c>
      <c r="T520" s="104">
        <v>0</v>
      </c>
      <c r="U520" s="104">
        <v>0</v>
      </c>
      <c r="V520" s="104">
        <v>0</v>
      </c>
      <c r="W520" s="104">
        <v>0</v>
      </c>
      <c r="DA520" s="132" t="s">
        <v>4348</v>
      </c>
    </row>
    <row r="521" spans="1:105" ht="12" customHeight="1" x14ac:dyDescent="0.25">
      <c r="A521" s="108" t="s">
        <v>53</v>
      </c>
      <c r="B521" s="98"/>
      <c r="C521" s="98">
        <v>0</v>
      </c>
      <c r="D521" s="98">
        <v>0</v>
      </c>
      <c r="E521" s="98">
        <v>0</v>
      </c>
      <c r="F521" s="98">
        <v>0</v>
      </c>
      <c r="G521" s="98">
        <v>0</v>
      </c>
      <c r="H521" s="98">
        <v>0</v>
      </c>
      <c r="I521" s="98">
        <v>0</v>
      </c>
      <c r="J521" s="98">
        <v>0</v>
      </c>
      <c r="K521" s="98">
        <v>0</v>
      </c>
      <c r="L521" s="98">
        <v>0</v>
      </c>
      <c r="M521" s="98">
        <v>0</v>
      </c>
      <c r="N521" s="98">
        <v>0</v>
      </c>
      <c r="O521" s="98">
        <v>0</v>
      </c>
      <c r="P521" s="98">
        <v>0</v>
      </c>
      <c r="Q521" s="98">
        <v>0</v>
      </c>
      <c r="R521" s="98">
        <v>0</v>
      </c>
      <c r="S521" s="98">
        <v>0</v>
      </c>
      <c r="T521" s="98">
        <v>0</v>
      </c>
      <c r="U521" s="98">
        <v>0</v>
      </c>
      <c r="V521" s="98">
        <v>0</v>
      </c>
      <c r="W521" s="98">
        <v>0</v>
      </c>
      <c r="DA521" s="63" t="s">
        <v>4349</v>
      </c>
    </row>
    <row r="522" spans="1:105" ht="12" customHeight="1" x14ac:dyDescent="0.25">
      <c r="A522" s="108" t="s">
        <v>52</v>
      </c>
      <c r="B522" s="98"/>
      <c r="C522" s="98">
        <v>0</v>
      </c>
      <c r="D522" s="98">
        <v>0</v>
      </c>
      <c r="E522" s="98">
        <v>0</v>
      </c>
      <c r="F522" s="98">
        <v>0</v>
      </c>
      <c r="G522" s="98">
        <v>0</v>
      </c>
      <c r="H522" s="98">
        <v>0</v>
      </c>
      <c r="I522" s="98">
        <v>0</v>
      </c>
      <c r="J522" s="98">
        <v>0</v>
      </c>
      <c r="K522" s="98">
        <v>0</v>
      </c>
      <c r="L522" s="98">
        <v>0</v>
      </c>
      <c r="M522" s="98">
        <v>0</v>
      </c>
      <c r="N522" s="98">
        <v>0</v>
      </c>
      <c r="O522" s="98">
        <v>0</v>
      </c>
      <c r="P522" s="98">
        <v>0</v>
      </c>
      <c r="Q522" s="98">
        <v>0</v>
      </c>
      <c r="R522" s="98">
        <v>0</v>
      </c>
      <c r="S522" s="98">
        <v>0</v>
      </c>
      <c r="T522" s="98">
        <v>0</v>
      </c>
      <c r="U522" s="98">
        <v>0</v>
      </c>
      <c r="V522" s="98">
        <v>0</v>
      </c>
      <c r="W522" s="98">
        <v>0</v>
      </c>
      <c r="DA522" s="63" t="s">
        <v>4350</v>
      </c>
    </row>
    <row r="523" spans="1:105" ht="12" customHeight="1" x14ac:dyDescent="0.25">
      <c r="A523" s="121" t="s">
        <v>54</v>
      </c>
      <c r="B523" s="122"/>
      <c r="C523" s="122">
        <v>15.923463682394344</v>
      </c>
      <c r="D523" s="122">
        <v>0</v>
      </c>
      <c r="E523" s="122">
        <v>0</v>
      </c>
      <c r="F523" s="122">
        <v>22.272539043122006</v>
      </c>
      <c r="G523" s="122">
        <v>116.72646412081275</v>
      </c>
      <c r="H523" s="122">
        <v>64.228481707255156</v>
      </c>
      <c r="I523" s="122">
        <v>0</v>
      </c>
      <c r="J523" s="122">
        <v>3.3727029705686462</v>
      </c>
      <c r="K523" s="122">
        <v>56.707556099067915</v>
      </c>
      <c r="L523" s="122">
        <v>1.6072282117565082</v>
      </c>
      <c r="M523" s="122">
        <v>2.7390644742394916</v>
      </c>
      <c r="N523" s="122">
        <v>4.0560175689986231</v>
      </c>
      <c r="O523" s="122">
        <v>12.142045337634114</v>
      </c>
      <c r="P523" s="122">
        <v>20.143214716960021</v>
      </c>
      <c r="Q523" s="122">
        <v>2.9340525438582268</v>
      </c>
      <c r="R523" s="122">
        <v>12.907629809999765</v>
      </c>
      <c r="S523" s="122">
        <v>13.528298403608856</v>
      </c>
      <c r="T523" s="122">
        <v>13.134757095081667</v>
      </c>
      <c r="U523" s="122">
        <v>0</v>
      </c>
      <c r="V523" s="122">
        <v>0</v>
      </c>
      <c r="W523" s="122">
        <v>0</v>
      </c>
      <c r="DA523" s="130" t="s">
        <v>4351</v>
      </c>
    </row>
    <row r="524" spans="1:105" ht="12" customHeight="1" x14ac:dyDescent="0.25">
      <c r="A524" s="97" t="s">
        <v>207</v>
      </c>
      <c r="B524" s="98"/>
      <c r="C524" s="98">
        <v>0</v>
      </c>
      <c r="D524" s="98">
        <v>0</v>
      </c>
      <c r="E524" s="98">
        <v>0</v>
      </c>
      <c r="F524" s="98">
        <v>0</v>
      </c>
      <c r="G524" s="98">
        <v>0</v>
      </c>
      <c r="H524" s="98">
        <v>0</v>
      </c>
      <c r="I524" s="98">
        <v>0</v>
      </c>
      <c r="J524" s="98">
        <v>0</v>
      </c>
      <c r="K524" s="98">
        <v>0</v>
      </c>
      <c r="L524" s="98">
        <v>0</v>
      </c>
      <c r="M524" s="98">
        <v>0</v>
      </c>
      <c r="N524" s="98">
        <v>0</v>
      </c>
      <c r="O524" s="98">
        <v>0</v>
      </c>
      <c r="P524" s="98">
        <v>0</v>
      </c>
      <c r="Q524" s="98">
        <v>0</v>
      </c>
      <c r="R524" s="98">
        <v>0</v>
      </c>
      <c r="S524" s="98">
        <v>0</v>
      </c>
      <c r="T524" s="98">
        <v>0</v>
      </c>
      <c r="U524" s="98">
        <v>0</v>
      </c>
      <c r="V524" s="98">
        <v>0</v>
      </c>
      <c r="W524" s="98">
        <v>0</v>
      </c>
      <c r="DA524" s="63" t="s">
        <v>4352</v>
      </c>
    </row>
    <row r="525" spans="1:105" ht="12" customHeight="1" x14ac:dyDescent="0.25">
      <c r="A525" s="97" t="s">
        <v>50</v>
      </c>
      <c r="B525" s="98"/>
      <c r="C525" s="98">
        <v>266.35611977823265</v>
      </c>
      <c r="D525" s="98">
        <v>0</v>
      </c>
      <c r="E525" s="98">
        <v>0</v>
      </c>
      <c r="F525" s="98">
        <v>185.30752483877509</v>
      </c>
      <c r="G525" s="98">
        <v>247.32141902825671</v>
      </c>
      <c r="H525" s="98">
        <v>263.10462386104518</v>
      </c>
      <c r="I525" s="98">
        <v>0</v>
      </c>
      <c r="J525" s="98">
        <v>125.70983799392228</v>
      </c>
      <c r="K525" s="98">
        <v>287.73834020638168</v>
      </c>
      <c r="L525" s="98">
        <v>250.72760103401527</v>
      </c>
      <c r="M525" s="98">
        <v>166.62642218290242</v>
      </c>
      <c r="N525" s="98">
        <v>132.63177450625497</v>
      </c>
      <c r="O525" s="98">
        <v>190.47833623413518</v>
      </c>
      <c r="P525" s="98">
        <v>230.40738680091962</v>
      </c>
      <c r="Q525" s="98">
        <v>187.45335696872004</v>
      </c>
      <c r="R525" s="98">
        <v>185.91951399403507</v>
      </c>
      <c r="S525" s="98">
        <v>142.66205589260247</v>
      </c>
      <c r="T525" s="98">
        <v>157.61708514098001</v>
      </c>
      <c r="U525" s="98">
        <v>0</v>
      </c>
      <c r="V525" s="98">
        <v>0</v>
      </c>
      <c r="W525" s="98">
        <v>0</v>
      </c>
      <c r="DA525" s="63" t="s">
        <v>4353</v>
      </c>
    </row>
    <row r="526" spans="1:105" ht="12" customHeight="1" x14ac:dyDescent="0.25">
      <c r="A526" s="109" t="s">
        <v>120</v>
      </c>
      <c r="B526" s="33"/>
      <c r="C526" s="33">
        <v>0</v>
      </c>
      <c r="D526" s="33">
        <v>0</v>
      </c>
      <c r="E526" s="33">
        <v>0</v>
      </c>
      <c r="F526" s="33">
        <v>0</v>
      </c>
      <c r="G526" s="33">
        <v>0</v>
      </c>
      <c r="H526" s="33">
        <v>0</v>
      </c>
      <c r="I526" s="33">
        <v>0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3">
        <v>0</v>
      </c>
      <c r="T526" s="33">
        <v>0</v>
      </c>
      <c r="U526" s="33">
        <v>0</v>
      </c>
      <c r="V526" s="33">
        <v>0</v>
      </c>
      <c r="W526" s="33">
        <v>0</v>
      </c>
      <c r="DA526" s="60" t="s">
        <v>4354</v>
      </c>
    </row>
    <row r="528" spans="1:105" ht="12" customHeight="1" x14ac:dyDescent="0.25">
      <c r="A528" s="116" t="str">
        <f>RES_hh_SLD!$A$469</f>
        <v>Final energy consumption per surface area in new and renovated households (kWh / sqm)</v>
      </c>
      <c r="B528" s="118"/>
      <c r="C528" s="118">
        <f t="shared" ref="C528:Q528" si="261">C529+C532+C534+C547</f>
        <v>203.4352126073388</v>
      </c>
      <c r="D528" s="118">
        <f t="shared" si="261"/>
        <v>186.87687845795386</v>
      </c>
      <c r="E528" s="118">
        <f t="shared" si="261"/>
        <v>188.39189715579212</v>
      </c>
      <c r="F528" s="118">
        <f t="shared" si="261"/>
        <v>195.89969295446829</v>
      </c>
      <c r="G528" s="118">
        <f t="shared" si="261"/>
        <v>185.62723296931253</v>
      </c>
      <c r="H528" s="118">
        <f t="shared" si="261"/>
        <v>180.15106156375094</v>
      </c>
      <c r="I528" s="118">
        <f t="shared" si="261"/>
        <v>154.30626944860066</v>
      </c>
      <c r="J528" s="118">
        <f t="shared" si="261"/>
        <v>157.4763324798021</v>
      </c>
      <c r="K528" s="118">
        <f t="shared" si="261"/>
        <v>163.46074595030962</v>
      </c>
      <c r="L528" s="118">
        <f t="shared" si="261"/>
        <v>158.41166423485262</v>
      </c>
      <c r="M528" s="118">
        <f t="shared" si="261"/>
        <v>122.25442085919936</v>
      </c>
      <c r="N528" s="118">
        <f t="shared" si="261"/>
        <v>131.82183394315686</v>
      </c>
      <c r="O528" s="118">
        <f t="shared" si="261"/>
        <v>130.97099209192689</v>
      </c>
      <c r="P528" s="118">
        <f t="shared" si="261"/>
        <v>126.05870144666912</v>
      </c>
      <c r="Q528" s="118">
        <f t="shared" si="261"/>
        <v>118.6967761640115</v>
      </c>
      <c r="R528" s="118">
        <f t="shared" ref="R528:V528" si="262">R529+R532+R534+R547</f>
        <v>119.47468773123812</v>
      </c>
      <c r="S528" s="118">
        <f t="shared" si="262"/>
        <v>104.32586184521426</v>
      </c>
      <c r="T528" s="118">
        <f t="shared" si="262"/>
        <v>106.70243426928744</v>
      </c>
      <c r="U528" s="118">
        <f t="shared" si="262"/>
        <v>0</v>
      </c>
      <c r="V528" s="118">
        <f t="shared" si="262"/>
        <v>0</v>
      </c>
      <c r="W528" s="118">
        <f t="shared" ref="W528" si="263">W529+W532+W534+W547</f>
        <v>67.371646394056256</v>
      </c>
      <c r="DA528" s="129" t="s">
        <v>4500</v>
      </c>
    </row>
    <row r="529" spans="1:105" ht="12" customHeight="1" x14ac:dyDescent="0.25">
      <c r="A529" s="121" t="s">
        <v>57</v>
      </c>
      <c r="B529" s="123"/>
      <c r="C529" s="123">
        <f t="shared" ref="C529:Q529" si="264">SUM(C530:C531)</f>
        <v>185.0705095052073</v>
      </c>
      <c r="D529" s="123">
        <f t="shared" si="264"/>
        <v>168.8992372459067</v>
      </c>
      <c r="E529" s="123">
        <f t="shared" si="264"/>
        <v>170.44692726275525</v>
      </c>
      <c r="F529" s="123">
        <f t="shared" si="264"/>
        <v>178.20297961229087</v>
      </c>
      <c r="G529" s="123">
        <f t="shared" si="264"/>
        <v>167.05763848873519</v>
      </c>
      <c r="H529" s="123">
        <f t="shared" si="264"/>
        <v>161.52662474608763</v>
      </c>
      <c r="I529" s="123">
        <f t="shared" si="264"/>
        <v>139.16500785968333</v>
      </c>
      <c r="J529" s="123">
        <f t="shared" si="264"/>
        <v>142.27891506045015</v>
      </c>
      <c r="K529" s="123">
        <f t="shared" si="264"/>
        <v>148.03596551020624</v>
      </c>
      <c r="L529" s="123">
        <f t="shared" si="264"/>
        <v>143.05908087765232</v>
      </c>
      <c r="M529" s="123">
        <f t="shared" si="264"/>
        <v>105.06371083548572</v>
      </c>
      <c r="N529" s="123">
        <f t="shared" si="264"/>
        <v>117.1261832593152</v>
      </c>
      <c r="O529" s="123">
        <f t="shared" si="264"/>
        <v>113.62507135346821</v>
      </c>
      <c r="P529" s="123">
        <f t="shared" si="264"/>
        <v>106.17417376445674</v>
      </c>
      <c r="Q529" s="123">
        <f t="shared" si="264"/>
        <v>103.54189677482512</v>
      </c>
      <c r="R529" s="123">
        <f t="shared" ref="R529:V529" si="265">SUM(R530:R531)</f>
        <v>107.24501381837602</v>
      </c>
      <c r="S529" s="123">
        <f t="shared" si="265"/>
        <v>92.752192009960424</v>
      </c>
      <c r="T529" s="123">
        <f t="shared" si="265"/>
        <v>92.415232383943859</v>
      </c>
      <c r="U529" s="123">
        <f t="shared" si="265"/>
        <v>0</v>
      </c>
      <c r="V529" s="123">
        <f t="shared" si="265"/>
        <v>0</v>
      </c>
      <c r="W529" s="123">
        <f t="shared" ref="W529" si="266">SUM(W530:W531)</f>
        <v>57.037432328614088</v>
      </c>
      <c r="DA529" s="130" t="s">
        <v>4501</v>
      </c>
    </row>
    <row r="530" spans="1:105" ht="12" customHeight="1" x14ac:dyDescent="0.25">
      <c r="A530" s="97" t="s">
        <v>204</v>
      </c>
      <c r="B530" s="99"/>
      <c r="C530" s="99">
        <v>184.00261164477877</v>
      </c>
      <c r="D530" s="99">
        <v>167.92427258669701</v>
      </c>
      <c r="E530" s="99">
        <v>169.48687599091289</v>
      </c>
      <c r="F530" s="99">
        <v>177.16625895666971</v>
      </c>
      <c r="G530" s="99">
        <v>166.08683849275118</v>
      </c>
      <c r="H530" s="99">
        <v>160.60282776000113</v>
      </c>
      <c r="I530" s="99">
        <v>138.3474244736426</v>
      </c>
      <c r="J530" s="99">
        <v>141.43536651532256</v>
      </c>
      <c r="K530" s="99">
        <v>147.15870717140234</v>
      </c>
      <c r="L530" s="99">
        <v>142.21331124523391</v>
      </c>
      <c r="M530" s="99">
        <v>104.43705128790397</v>
      </c>
      <c r="N530" s="99">
        <v>116.43730805077095</v>
      </c>
      <c r="O530" s="99">
        <v>112.9502783095823</v>
      </c>
      <c r="P530" s="99">
        <v>105.53636142020255</v>
      </c>
      <c r="Q530" s="99">
        <v>102.92639865326848</v>
      </c>
      <c r="R530" s="99">
        <v>106.600657113758</v>
      </c>
      <c r="S530" s="99">
        <v>92.193635468475748</v>
      </c>
      <c r="T530" s="99">
        <v>91.844755897224672</v>
      </c>
      <c r="U530" s="99">
        <v>0</v>
      </c>
      <c r="V530" s="99">
        <v>0</v>
      </c>
      <c r="W530" s="99">
        <v>56.675925009410463</v>
      </c>
      <c r="DA530" s="63" t="s">
        <v>4502</v>
      </c>
    </row>
    <row r="531" spans="1:105" ht="12" customHeight="1" x14ac:dyDescent="0.25">
      <c r="A531" s="97" t="s">
        <v>53</v>
      </c>
      <c r="B531" s="99"/>
      <c r="C531" s="99">
        <v>1.067897860428529</v>
      </c>
      <c r="D531" s="99">
        <v>0.97496465920968034</v>
      </c>
      <c r="E531" s="99">
        <v>0.96005127184235517</v>
      </c>
      <c r="F531" s="99">
        <v>1.0367206556211774</v>
      </c>
      <c r="G531" s="99">
        <v>0.9707999959840049</v>
      </c>
      <c r="H531" s="99">
        <v>0.92379698608648786</v>
      </c>
      <c r="I531" s="99">
        <v>0.81758338604071812</v>
      </c>
      <c r="J531" s="99">
        <v>0.84354854512758637</v>
      </c>
      <c r="K531" s="99">
        <v>0.87725833880390602</v>
      </c>
      <c r="L531" s="99">
        <v>0.84576963241839809</v>
      </c>
      <c r="M531" s="99">
        <v>0.6266595475817538</v>
      </c>
      <c r="N531" s="99">
        <v>0.68887520854424722</v>
      </c>
      <c r="O531" s="99">
        <v>0.67479304388591543</v>
      </c>
      <c r="P531" s="99">
        <v>0.63781234425418531</v>
      </c>
      <c r="Q531" s="99">
        <v>0.6154981215566403</v>
      </c>
      <c r="R531" s="99">
        <v>0.64435670461801531</v>
      </c>
      <c r="S531" s="99">
        <v>0.55855654148468392</v>
      </c>
      <c r="T531" s="99">
        <v>0.57047648671918783</v>
      </c>
      <c r="U531" s="99">
        <v>0</v>
      </c>
      <c r="V531" s="99">
        <v>0</v>
      </c>
      <c r="W531" s="99">
        <v>0.36150731920362628</v>
      </c>
      <c r="DA531" s="63" t="s">
        <v>4503</v>
      </c>
    </row>
    <row r="532" spans="1:105" ht="12" customHeight="1" x14ac:dyDescent="0.25">
      <c r="A532" s="121" t="s">
        <v>92</v>
      </c>
      <c r="B532" s="123"/>
      <c r="C532" s="123">
        <f t="shared" ref="C532:W532" si="267">C533</f>
        <v>0.15715622921989747</v>
      </c>
      <c r="D532" s="123">
        <f t="shared" si="267"/>
        <v>1.4275233363163548E-2</v>
      </c>
      <c r="E532" s="123">
        <f t="shared" si="267"/>
        <v>1.2739419363637026</v>
      </c>
      <c r="F532" s="123">
        <f t="shared" si="267"/>
        <v>9.7122786088931854E-3</v>
      </c>
      <c r="G532" s="123">
        <f t="shared" si="267"/>
        <v>5.7238570903173816E-2</v>
      </c>
      <c r="H532" s="123">
        <f t="shared" si="267"/>
        <v>1.0038741811637879</v>
      </c>
      <c r="I532" s="123">
        <f t="shared" si="267"/>
        <v>0.29574428911339606</v>
      </c>
      <c r="J532" s="123">
        <f t="shared" si="267"/>
        <v>0.23586969654639825</v>
      </c>
      <c r="K532" s="123">
        <f t="shared" si="267"/>
        <v>0.28235213212336346</v>
      </c>
      <c r="L532" s="123">
        <f t="shared" si="267"/>
        <v>1.4280962860435691</v>
      </c>
      <c r="M532" s="123">
        <f t="shared" si="267"/>
        <v>1.0354220830082141</v>
      </c>
      <c r="N532" s="123">
        <f t="shared" si="267"/>
        <v>0.43751149220534574</v>
      </c>
      <c r="O532" s="123">
        <f t="shared" si="267"/>
        <v>0.41132107893857434</v>
      </c>
      <c r="P532" s="123">
        <f t="shared" si="267"/>
        <v>0.24919448588289714</v>
      </c>
      <c r="Q532" s="123">
        <f t="shared" si="267"/>
        <v>0.61529463181285349</v>
      </c>
      <c r="R532" s="123">
        <f t="shared" si="267"/>
        <v>0.30156044964199058</v>
      </c>
      <c r="S532" s="123">
        <f t="shared" si="267"/>
        <v>0.20341490590453315</v>
      </c>
      <c r="T532" s="123">
        <f t="shared" si="267"/>
        <v>0.46770614524092391</v>
      </c>
      <c r="U532" s="123">
        <f t="shared" si="267"/>
        <v>0</v>
      </c>
      <c r="V532" s="123">
        <f t="shared" si="267"/>
        <v>0</v>
      </c>
      <c r="W532" s="123">
        <f t="shared" si="267"/>
        <v>0.49694607594340878</v>
      </c>
      <c r="DA532" s="130" t="s">
        <v>4504</v>
      </c>
    </row>
    <row r="533" spans="1:105" ht="12" customHeight="1" x14ac:dyDescent="0.25">
      <c r="A533" s="97" t="s">
        <v>53</v>
      </c>
      <c r="B533" s="99"/>
      <c r="C533" s="99">
        <f>RES_hhdet_in_fecs!C86</f>
        <v>0.15715622921989747</v>
      </c>
      <c r="D533" s="99">
        <f>RES_hhdet_in_fecs!D86</f>
        <v>1.4275233363163548E-2</v>
      </c>
      <c r="E533" s="99">
        <f>RES_hhdet_in_fecs!E86</f>
        <v>1.2739419363637026</v>
      </c>
      <c r="F533" s="99">
        <f>RES_hhdet_in_fecs!F86</f>
        <v>9.7122786088931854E-3</v>
      </c>
      <c r="G533" s="99">
        <f>RES_hhdet_in_fecs!G86</f>
        <v>5.7238570903173816E-2</v>
      </c>
      <c r="H533" s="99">
        <f>RES_hhdet_in_fecs!H86</f>
        <v>1.0038741811637879</v>
      </c>
      <c r="I533" s="99">
        <f>RES_hhdet_in_fecs!I86</f>
        <v>0.29574428911339606</v>
      </c>
      <c r="J533" s="99">
        <f>RES_hhdet_in_fecs!J86</f>
        <v>0.23586969654639825</v>
      </c>
      <c r="K533" s="99">
        <f>RES_hhdet_in_fecs!K86</f>
        <v>0.28235213212336346</v>
      </c>
      <c r="L533" s="99">
        <f>RES_hhdet_in_fecs!L86</f>
        <v>1.4280962860435691</v>
      </c>
      <c r="M533" s="99">
        <f>RES_hhdet_in_fecs!M86</f>
        <v>1.0354220830082141</v>
      </c>
      <c r="N533" s="99">
        <f>RES_hhdet_in_fecs!N86</f>
        <v>0.43751149220534574</v>
      </c>
      <c r="O533" s="99">
        <f>RES_hhdet_in_fecs!O86</f>
        <v>0.41132107893857434</v>
      </c>
      <c r="P533" s="99">
        <f>RES_hhdet_in_fecs!P86</f>
        <v>0.24919448588289714</v>
      </c>
      <c r="Q533" s="99">
        <f>RES_hhdet_in_fecs!Q86</f>
        <v>0.61529463181285349</v>
      </c>
      <c r="R533" s="99">
        <f>RES_hhdet_in_fecs!R86</f>
        <v>0.30156044964199058</v>
      </c>
      <c r="S533" s="99">
        <f>RES_hhdet_in_fecs!S86</f>
        <v>0.20341490590453315</v>
      </c>
      <c r="T533" s="99">
        <f>RES_hhdet_in_fecs!T86</f>
        <v>0.46770614524092391</v>
      </c>
      <c r="U533" s="99">
        <f>RES_hhdet_in_fecs!U86</f>
        <v>0</v>
      </c>
      <c r="V533" s="99">
        <f>RES_hhdet_in_fecs!V86</f>
        <v>0</v>
      </c>
      <c r="W533" s="99">
        <f>RES_hhdet_in_fecs!W86</f>
        <v>0.49694607594340878</v>
      </c>
      <c r="DA533" s="63" t="s">
        <v>4505</v>
      </c>
    </row>
    <row r="534" spans="1:105" ht="12" customHeight="1" x14ac:dyDescent="0.25">
      <c r="A534" s="121" t="s">
        <v>55</v>
      </c>
      <c r="B534" s="123"/>
      <c r="C534" s="123">
        <v>12.374105877140369</v>
      </c>
      <c r="D534" s="123">
        <v>12.047277210243927</v>
      </c>
      <c r="E534" s="123">
        <v>11.059082639858376</v>
      </c>
      <c r="F534" s="123">
        <v>11.978956414984497</v>
      </c>
      <c r="G534" s="123">
        <v>11.637071208039872</v>
      </c>
      <c r="H534" s="123">
        <v>11.431120331265575</v>
      </c>
      <c r="I534" s="123">
        <v>9.4245401439545589</v>
      </c>
      <c r="J534" s="123">
        <v>9.3366026352257645</v>
      </c>
      <c r="K534" s="123">
        <v>8.9298055453034006</v>
      </c>
      <c r="L534" s="123">
        <v>9.2917570290001574</v>
      </c>
      <c r="M534" s="123">
        <v>10.042914111766843</v>
      </c>
      <c r="N534" s="123">
        <v>8.2346397320948697</v>
      </c>
      <c r="O534" s="123">
        <v>10.81747666113499</v>
      </c>
      <c r="P534" s="123">
        <v>13.180748158277598</v>
      </c>
      <c r="Q534" s="123">
        <v>10.188162840121949</v>
      </c>
      <c r="R534" s="123">
        <v>7.466437514529078</v>
      </c>
      <c r="S534" s="123">
        <v>7.5312420365691226</v>
      </c>
      <c r="T534" s="123">
        <v>9.4329817843802264</v>
      </c>
      <c r="U534" s="123">
        <v>0</v>
      </c>
      <c r="V534" s="123">
        <v>0</v>
      </c>
      <c r="W534" s="123">
        <v>7.5376229302276867</v>
      </c>
      <c r="DA534" s="130" t="s">
        <v>4506</v>
      </c>
    </row>
    <row r="535" spans="1:105" ht="12" customHeight="1" x14ac:dyDescent="0.25">
      <c r="A535" s="97" t="s">
        <v>132</v>
      </c>
      <c r="B535" s="99"/>
      <c r="C535" s="99">
        <v>13.602330839709559</v>
      </c>
      <c r="D535" s="99">
        <v>13.290994999771891</v>
      </c>
      <c r="E535" s="99">
        <v>12.823469375209703</v>
      </c>
      <c r="F535" s="99">
        <v>12.299783167004582</v>
      </c>
      <c r="G535" s="99">
        <v>11.419509114430037</v>
      </c>
      <c r="H535" s="99">
        <v>11.377350903984871</v>
      </c>
      <c r="I535" s="99">
        <v>9.9765153950472349</v>
      </c>
      <c r="J535" s="99">
        <v>10.02659485376474</v>
      </c>
      <c r="K535" s="99">
        <v>9.7526715388567808</v>
      </c>
      <c r="L535" s="99">
        <v>10.665849476390726</v>
      </c>
      <c r="M535" s="99">
        <v>11.316875223867704</v>
      </c>
      <c r="N535" s="99">
        <v>8.3035707340732099</v>
      </c>
      <c r="O535" s="99">
        <v>6.8920528526803109</v>
      </c>
      <c r="P535" s="99">
        <v>12.34918459501084</v>
      </c>
      <c r="Q535" s="99">
        <v>10.711018166311964</v>
      </c>
      <c r="R535" s="99">
        <v>7.4849516724472736</v>
      </c>
      <c r="S535" s="99">
        <v>7.5370367851268734</v>
      </c>
      <c r="T535" s="99">
        <v>9.6780544059824489</v>
      </c>
      <c r="U535" s="99">
        <v>0</v>
      </c>
      <c r="V535" s="99">
        <v>0</v>
      </c>
      <c r="W535" s="99">
        <v>7.5415492386297025</v>
      </c>
      <c r="DA535" s="63" t="s">
        <v>4507</v>
      </c>
    </row>
    <row r="536" spans="1:105" ht="12" customHeight="1" x14ac:dyDescent="0.25">
      <c r="A536" s="97" t="s">
        <v>131</v>
      </c>
      <c r="B536" s="99"/>
      <c r="C536" s="99">
        <v>0</v>
      </c>
      <c r="D536" s="99">
        <v>0</v>
      </c>
      <c r="E536" s="99">
        <v>0</v>
      </c>
      <c r="F536" s="99">
        <v>0</v>
      </c>
      <c r="G536" s="99">
        <v>0</v>
      </c>
      <c r="H536" s="99">
        <v>0</v>
      </c>
      <c r="I536" s="99">
        <v>0</v>
      </c>
      <c r="J536" s="99">
        <v>8.6797535423730992</v>
      </c>
      <c r="K536" s="99">
        <v>8.4507238735003192</v>
      </c>
      <c r="L536" s="99">
        <v>9.3720136981466684</v>
      </c>
      <c r="M536" s="99">
        <v>10.040314266049204</v>
      </c>
      <c r="N536" s="99">
        <v>7.3492281740992418</v>
      </c>
      <c r="O536" s="99">
        <v>0</v>
      </c>
      <c r="P536" s="99">
        <v>11.330891135952626</v>
      </c>
      <c r="Q536" s="99">
        <v>9.6359539352892032</v>
      </c>
      <c r="R536" s="99">
        <v>0</v>
      </c>
      <c r="S536" s="99">
        <v>6.864845952427916</v>
      </c>
      <c r="T536" s="99">
        <v>8.9424504375471745</v>
      </c>
      <c r="U536" s="99">
        <v>0</v>
      </c>
      <c r="V536" s="99">
        <v>0</v>
      </c>
      <c r="W536" s="99">
        <v>7.1273237022169447</v>
      </c>
      <c r="DA536" s="63" t="s">
        <v>4508</v>
      </c>
    </row>
    <row r="537" spans="1:105" ht="12" customHeight="1" x14ac:dyDescent="0.25">
      <c r="A537" s="100" t="s">
        <v>204</v>
      </c>
      <c r="B537" s="102"/>
      <c r="C537" s="102">
        <v>0</v>
      </c>
      <c r="D537" s="102">
        <v>0</v>
      </c>
      <c r="E537" s="102">
        <v>0</v>
      </c>
      <c r="F537" s="102">
        <v>0</v>
      </c>
      <c r="G537" s="102">
        <v>0</v>
      </c>
      <c r="H537" s="102">
        <v>0</v>
      </c>
      <c r="I537" s="102">
        <v>0</v>
      </c>
      <c r="J537" s="102">
        <v>4.9989927039157784</v>
      </c>
      <c r="K537" s="102">
        <v>4.6025836245165674</v>
      </c>
      <c r="L537" s="102">
        <v>5.2608288550882811</v>
      </c>
      <c r="M537" s="102">
        <v>5.6859343848969583</v>
      </c>
      <c r="N537" s="102">
        <v>3.885325442426919</v>
      </c>
      <c r="O537" s="102">
        <v>0</v>
      </c>
      <c r="P537" s="102">
        <v>7.240569571521779</v>
      </c>
      <c r="Q537" s="102">
        <v>4.9662693267354125</v>
      </c>
      <c r="R537" s="102">
        <v>0</v>
      </c>
      <c r="S537" s="102">
        <v>3.3502671183494424</v>
      </c>
      <c r="T537" s="102">
        <v>4.5999364998336247</v>
      </c>
      <c r="U537" s="102">
        <v>0</v>
      </c>
      <c r="V537" s="102">
        <v>0</v>
      </c>
      <c r="W537" s="102">
        <v>3.7729932365669381</v>
      </c>
      <c r="DA537" s="131" t="s">
        <v>4509</v>
      </c>
    </row>
    <row r="538" spans="1:105" ht="12" customHeight="1" x14ac:dyDescent="0.25">
      <c r="A538" s="103" t="s">
        <v>52</v>
      </c>
      <c r="B538" s="105"/>
      <c r="C538" s="105">
        <v>0</v>
      </c>
      <c r="D538" s="105">
        <v>0</v>
      </c>
      <c r="E538" s="105">
        <v>0</v>
      </c>
      <c r="F538" s="105">
        <v>0</v>
      </c>
      <c r="G538" s="105">
        <v>0</v>
      </c>
      <c r="H538" s="105">
        <v>0</v>
      </c>
      <c r="I538" s="105">
        <v>0</v>
      </c>
      <c r="J538" s="105">
        <v>3.6807608384573212</v>
      </c>
      <c r="K538" s="105">
        <v>3.8481402489837508</v>
      </c>
      <c r="L538" s="105">
        <v>4.1111848430583882</v>
      </c>
      <c r="M538" s="105">
        <v>4.3543798811522461</v>
      </c>
      <c r="N538" s="105">
        <v>3.4639027316723214</v>
      </c>
      <c r="O538" s="105">
        <v>0</v>
      </c>
      <c r="P538" s="105">
        <v>4.0903215644308473</v>
      </c>
      <c r="Q538" s="105">
        <v>4.6696846085537915</v>
      </c>
      <c r="R538" s="105">
        <v>0</v>
      </c>
      <c r="S538" s="105">
        <v>3.5145788340784736</v>
      </c>
      <c r="T538" s="105">
        <v>4.3425139377135515</v>
      </c>
      <c r="U538" s="105">
        <v>0</v>
      </c>
      <c r="V538" s="105">
        <v>0</v>
      </c>
      <c r="W538" s="105">
        <v>3.3543304656500066</v>
      </c>
      <c r="DA538" s="132" t="s">
        <v>4510</v>
      </c>
    </row>
    <row r="539" spans="1:105" ht="12" customHeight="1" x14ac:dyDescent="0.25">
      <c r="A539" s="106" t="s">
        <v>124</v>
      </c>
      <c r="B539" s="102"/>
      <c r="C539" s="102">
        <v>14.94651981712428</v>
      </c>
      <c r="D539" s="102">
        <v>11.040021135402538</v>
      </c>
      <c r="E539" s="102">
        <v>4.8034732953989492</v>
      </c>
      <c r="F539" s="102">
        <v>11.104463566540568</v>
      </c>
      <c r="G539" s="102">
        <v>15.917792573489749</v>
      </c>
      <c r="H539" s="102">
        <v>16.309645297712038</v>
      </c>
      <c r="I539" s="102">
        <v>6.8966300753931069</v>
      </c>
      <c r="J539" s="102">
        <v>5.9210186676098351</v>
      </c>
      <c r="K539" s="102">
        <v>14.954791591787318</v>
      </c>
      <c r="L539" s="102">
        <v>16.033752017240012</v>
      </c>
      <c r="M539" s="102">
        <v>8.0764302732510664</v>
      </c>
      <c r="N539" s="102">
        <v>0</v>
      </c>
      <c r="O539" s="102">
        <v>0</v>
      </c>
      <c r="P539" s="102">
        <v>0</v>
      </c>
      <c r="Q539" s="102">
        <v>0</v>
      </c>
      <c r="R539" s="102">
        <v>0</v>
      </c>
      <c r="S539" s="102">
        <v>0</v>
      </c>
      <c r="T539" s="102">
        <v>0</v>
      </c>
      <c r="U539" s="102">
        <v>0</v>
      </c>
      <c r="V539" s="102">
        <v>0</v>
      </c>
      <c r="W539" s="102">
        <v>0</v>
      </c>
      <c r="DA539" s="131" t="s">
        <v>4511</v>
      </c>
    </row>
    <row r="540" spans="1:105" ht="12" customHeight="1" x14ac:dyDescent="0.25">
      <c r="A540" s="107" t="s">
        <v>123</v>
      </c>
      <c r="B540" s="105"/>
      <c r="C540" s="105">
        <v>0</v>
      </c>
      <c r="D540" s="105">
        <v>0</v>
      </c>
      <c r="E540" s="105">
        <v>0</v>
      </c>
      <c r="F540" s="105">
        <v>0</v>
      </c>
      <c r="G540" s="105">
        <v>0</v>
      </c>
      <c r="H540" s="105">
        <v>0</v>
      </c>
      <c r="I540" s="105">
        <v>0</v>
      </c>
      <c r="J540" s="105">
        <v>0</v>
      </c>
      <c r="K540" s="105">
        <v>0</v>
      </c>
      <c r="L540" s="105">
        <v>0</v>
      </c>
      <c r="M540" s="105">
        <v>0</v>
      </c>
      <c r="N540" s="105">
        <v>0</v>
      </c>
      <c r="O540" s="105">
        <v>0</v>
      </c>
      <c r="P540" s="105">
        <v>0</v>
      </c>
      <c r="Q540" s="105">
        <v>0</v>
      </c>
      <c r="R540" s="105">
        <v>0</v>
      </c>
      <c r="S540" s="105">
        <v>0</v>
      </c>
      <c r="T540" s="105">
        <v>0</v>
      </c>
      <c r="U540" s="105">
        <v>0</v>
      </c>
      <c r="V540" s="105">
        <v>0</v>
      </c>
      <c r="W540" s="105">
        <v>0</v>
      </c>
      <c r="DA540" s="132" t="s">
        <v>4512</v>
      </c>
    </row>
    <row r="541" spans="1:105" ht="12" customHeight="1" x14ac:dyDescent="0.25">
      <c r="A541" s="108" t="s">
        <v>50</v>
      </c>
      <c r="B541" s="99"/>
      <c r="C541" s="99">
        <v>0</v>
      </c>
      <c r="D541" s="99">
        <v>0</v>
      </c>
      <c r="E541" s="99">
        <v>0</v>
      </c>
      <c r="F541" s="99">
        <v>0</v>
      </c>
      <c r="G541" s="99">
        <v>0</v>
      </c>
      <c r="H541" s="99">
        <v>0</v>
      </c>
      <c r="I541" s="99">
        <v>0</v>
      </c>
      <c r="J541" s="99">
        <v>0</v>
      </c>
      <c r="K541" s="99">
        <v>0</v>
      </c>
      <c r="L541" s="99">
        <v>0</v>
      </c>
      <c r="M541" s="99">
        <v>0</v>
      </c>
      <c r="N541" s="99">
        <v>0</v>
      </c>
      <c r="O541" s="99">
        <v>0</v>
      </c>
      <c r="P541" s="99">
        <v>0</v>
      </c>
      <c r="Q541" s="99">
        <v>0</v>
      </c>
      <c r="R541" s="99">
        <v>0</v>
      </c>
      <c r="S541" s="99">
        <v>0</v>
      </c>
      <c r="T541" s="99">
        <v>0</v>
      </c>
      <c r="U541" s="99">
        <v>0</v>
      </c>
      <c r="V541" s="99">
        <v>0</v>
      </c>
      <c r="W541" s="99">
        <v>0</v>
      </c>
      <c r="DA541" s="63" t="s">
        <v>4513</v>
      </c>
    </row>
    <row r="542" spans="1:105" ht="12" customHeight="1" x14ac:dyDescent="0.25">
      <c r="A542" s="108" t="s">
        <v>52</v>
      </c>
      <c r="B542" s="99"/>
      <c r="C542" s="99">
        <v>0</v>
      </c>
      <c r="D542" s="99">
        <v>0</v>
      </c>
      <c r="E542" s="99">
        <v>0</v>
      </c>
      <c r="F542" s="99">
        <v>0</v>
      </c>
      <c r="G542" s="99">
        <v>0</v>
      </c>
      <c r="H542" s="99">
        <v>0</v>
      </c>
      <c r="I542" s="99">
        <v>0</v>
      </c>
      <c r="J542" s="99">
        <v>0</v>
      </c>
      <c r="K542" s="99">
        <v>0</v>
      </c>
      <c r="L542" s="99">
        <v>0</v>
      </c>
      <c r="M542" s="99">
        <v>0</v>
      </c>
      <c r="N542" s="99">
        <v>0</v>
      </c>
      <c r="O542" s="99">
        <v>0</v>
      </c>
      <c r="P542" s="99">
        <v>0</v>
      </c>
      <c r="Q542" s="99">
        <v>0</v>
      </c>
      <c r="R542" s="99">
        <v>0</v>
      </c>
      <c r="S542" s="99">
        <v>0</v>
      </c>
      <c r="T542" s="99">
        <v>0</v>
      </c>
      <c r="U542" s="99">
        <v>0</v>
      </c>
      <c r="V542" s="99">
        <v>0</v>
      </c>
      <c r="W542" s="99">
        <v>0</v>
      </c>
      <c r="DA542" s="63" t="s">
        <v>4514</v>
      </c>
    </row>
    <row r="543" spans="1:105" ht="12" customHeight="1" x14ac:dyDescent="0.25">
      <c r="A543" s="106" t="s">
        <v>122</v>
      </c>
      <c r="B543" s="102"/>
      <c r="C543" s="102">
        <v>12.366410561604017</v>
      </c>
      <c r="D543" s="102">
        <v>12.448659560858223</v>
      </c>
      <c r="E543" s="102">
        <v>12.194151871545124</v>
      </c>
      <c r="F543" s="102">
        <v>12.229118725425701</v>
      </c>
      <c r="G543" s="102">
        <v>11.598344036788639</v>
      </c>
      <c r="H543" s="102">
        <v>10.974165265607047</v>
      </c>
      <c r="I543" s="102">
        <v>10.885514943413556</v>
      </c>
      <c r="J543" s="102">
        <v>0</v>
      </c>
      <c r="K543" s="102">
        <v>0</v>
      </c>
      <c r="L543" s="102">
        <v>9.1031521925549477</v>
      </c>
      <c r="M543" s="102">
        <v>10.66175893820779</v>
      </c>
      <c r="N543" s="102">
        <v>8.9610020569817657</v>
      </c>
      <c r="O543" s="102">
        <v>12.034210427504188</v>
      </c>
      <c r="P543" s="102">
        <v>14.684392857095789</v>
      </c>
      <c r="Q543" s="102">
        <v>0</v>
      </c>
      <c r="R543" s="102">
        <v>0</v>
      </c>
      <c r="S543" s="102">
        <v>0</v>
      </c>
      <c r="T543" s="102">
        <v>9.0569847272926793</v>
      </c>
      <c r="U543" s="102">
        <v>0</v>
      </c>
      <c r="V543" s="102">
        <v>0</v>
      </c>
      <c r="W543" s="102">
        <v>0</v>
      </c>
      <c r="DA543" s="131" t="s">
        <v>4515</v>
      </c>
    </row>
    <row r="544" spans="1:105" ht="12" customHeight="1" x14ac:dyDescent="0.25">
      <c r="A544" s="107" t="s">
        <v>121</v>
      </c>
      <c r="B544" s="105"/>
      <c r="C544" s="105">
        <v>10.476397572849358</v>
      </c>
      <c r="D544" s="105">
        <v>10.56488514430025</v>
      </c>
      <c r="E544" s="105">
        <v>10.353925731190403</v>
      </c>
      <c r="F544" s="105">
        <v>10.415821041797654</v>
      </c>
      <c r="G544" s="105">
        <v>9.8815061206528014</v>
      </c>
      <c r="H544" s="105">
        <v>9.3120091399185405</v>
      </c>
      <c r="I544" s="105">
        <v>9.2680750296248817</v>
      </c>
      <c r="J544" s="105">
        <v>9.2298144696223225</v>
      </c>
      <c r="K544" s="105">
        <v>8.1929596815706702</v>
      </c>
      <c r="L544" s="105">
        <v>7.6653555992059141</v>
      </c>
      <c r="M544" s="105">
        <v>9.1024417822244814</v>
      </c>
      <c r="N544" s="105">
        <v>7.5946112539451871</v>
      </c>
      <c r="O544" s="105">
        <v>10.522918708536917</v>
      </c>
      <c r="P544" s="105">
        <v>13.086115440532703</v>
      </c>
      <c r="Q544" s="105">
        <v>7.5142108731218977</v>
      </c>
      <c r="R544" s="105">
        <v>7.4536489539806157</v>
      </c>
      <c r="S544" s="105">
        <v>0</v>
      </c>
      <c r="T544" s="105">
        <v>8.04327090058006</v>
      </c>
      <c r="U544" s="105">
        <v>0</v>
      </c>
      <c r="V544" s="105">
        <v>0</v>
      </c>
      <c r="W544" s="105">
        <v>0</v>
      </c>
      <c r="DA544" s="132" t="s">
        <v>4516</v>
      </c>
    </row>
    <row r="545" spans="1:105" ht="12" customHeight="1" x14ac:dyDescent="0.25">
      <c r="A545" s="108" t="s">
        <v>53</v>
      </c>
      <c r="B545" s="99"/>
      <c r="C545" s="99">
        <v>6.1581256773152724</v>
      </c>
      <c r="D545" s="99">
        <v>6.2290989419537803</v>
      </c>
      <c r="E545" s="99">
        <v>6.0880341321632407</v>
      </c>
      <c r="F545" s="99">
        <v>6.1865551361905853</v>
      </c>
      <c r="G545" s="99">
        <v>5.8530546391019556</v>
      </c>
      <c r="H545" s="99">
        <v>5.397988450731269</v>
      </c>
      <c r="I545" s="99">
        <v>5.431465060027203</v>
      </c>
      <c r="J545" s="99">
        <v>5.3935350977658052</v>
      </c>
      <c r="K545" s="99">
        <v>4.5429241805797345</v>
      </c>
      <c r="L545" s="99">
        <v>4.1389629687021543</v>
      </c>
      <c r="M545" s="99">
        <v>5.2130523427025137</v>
      </c>
      <c r="N545" s="99">
        <v>4.0888857151241611</v>
      </c>
      <c r="O545" s="99">
        <v>6.4783175141417528</v>
      </c>
      <c r="P545" s="99">
        <v>8.5583530125880589</v>
      </c>
      <c r="Q545" s="99">
        <v>3.6992686150579193</v>
      </c>
      <c r="R545" s="99">
        <v>3.5944231915385023</v>
      </c>
      <c r="S545" s="99">
        <v>0</v>
      </c>
      <c r="T545" s="99">
        <v>4.3271409627590689</v>
      </c>
      <c r="U545" s="99">
        <v>0</v>
      </c>
      <c r="V545" s="99">
        <v>0</v>
      </c>
      <c r="W545" s="99">
        <v>0</v>
      </c>
      <c r="DA545" s="63" t="s">
        <v>4517</v>
      </c>
    </row>
    <row r="546" spans="1:105" ht="12" customHeight="1" x14ac:dyDescent="0.25">
      <c r="A546" s="108" t="s">
        <v>52</v>
      </c>
      <c r="B546" s="99"/>
      <c r="C546" s="99">
        <v>4.3182718955340871</v>
      </c>
      <c r="D546" s="99">
        <v>4.3357862023464682</v>
      </c>
      <c r="E546" s="99">
        <v>4.265891599027162</v>
      </c>
      <c r="F546" s="99">
        <v>4.2292659056070709</v>
      </c>
      <c r="G546" s="99">
        <v>4.028451481550845</v>
      </c>
      <c r="H546" s="99">
        <v>3.9140206891872724</v>
      </c>
      <c r="I546" s="99">
        <v>3.8366099695976765</v>
      </c>
      <c r="J546" s="99">
        <v>3.8362793718565191</v>
      </c>
      <c r="K546" s="99">
        <v>3.6500355009909358</v>
      </c>
      <c r="L546" s="99">
        <v>3.5263926305037603</v>
      </c>
      <c r="M546" s="99">
        <v>3.8893894395219677</v>
      </c>
      <c r="N546" s="99">
        <v>3.5057255388210256</v>
      </c>
      <c r="O546" s="99">
        <v>4.0446011943951614</v>
      </c>
      <c r="P546" s="99">
        <v>4.5277624279446442</v>
      </c>
      <c r="Q546" s="99">
        <v>3.8149422580639771</v>
      </c>
      <c r="R546" s="99">
        <v>3.8592257624421142</v>
      </c>
      <c r="S546" s="99">
        <v>0</v>
      </c>
      <c r="T546" s="99">
        <v>3.7161299378209911</v>
      </c>
      <c r="U546" s="99">
        <v>0</v>
      </c>
      <c r="V546" s="99">
        <v>0</v>
      </c>
      <c r="W546" s="99">
        <v>0</v>
      </c>
      <c r="DA546" s="63" t="s">
        <v>4518</v>
      </c>
    </row>
    <row r="547" spans="1:105" ht="12" customHeight="1" x14ac:dyDescent="0.25">
      <c r="A547" s="121" t="s">
        <v>54</v>
      </c>
      <c r="B547" s="123"/>
      <c r="C547" s="123">
        <v>5.833440995771217</v>
      </c>
      <c r="D547" s="123">
        <v>5.9160887684400887</v>
      </c>
      <c r="E547" s="123">
        <v>5.6119453168147801</v>
      </c>
      <c r="F547" s="123">
        <v>5.7080446485840017</v>
      </c>
      <c r="G547" s="123">
        <v>6.8752847016342873</v>
      </c>
      <c r="H547" s="123">
        <v>6.1894423052339747</v>
      </c>
      <c r="I547" s="123">
        <v>5.4209771558493767</v>
      </c>
      <c r="J547" s="123">
        <v>5.6249450875797908</v>
      </c>
      <c r="K547" s="123">
        <v>6.2126227626766255</v>
      </c>
      <c r="L547" s="123">
        <v>4.6327300421565658</v>
      </c>
      <c r="M547" s="123">
        <v>6.1123738289385763</v>
      </c>
      <c r="N547" s="123">
        <v>6.0234994595414557</v>
      </c>
      <c r="O547" s="123">
        <v>6.1171229983851179</v>
      </c>
      <c r="P547" s="123">
        <v>6.4545850380518868</v>
      </c>
      <c r="Q547" s="123">
        <v>4.3514219172515674</v>
      </c>
      <c r="R547" s="123">
        <v>4.4616759486910249</v>
      </c>
      <c r="S547" s="123">
        <v>3.8390128927801768</v>
      </c>
      <c r="T547" s="123">
        <v>4.386513955722414</v>
      </c>
      <c r="U547" s="123">
        <v>0</v>
      </c>
      <c r="V547" s="123">
        <v>0</v>
      </c>
      <c r="W547" s="123">
        <v>2.2996450592710675</v>
      </c>
      <c r="DA547" s="130" t="s">
        <v>4519</v>
      </c>
    </row>
    <row r="548" spans="1:105" ht="12" customHeight="1" x14ac:dyDescent="0.25">
      <c r="A548" s="97" t="s">
        <v>207</v>
      </c>
      <c r="B548" s="99"/>
      <c r="C548" s="99">
        <v>0</v>
      </c>
      <c r="D548" s="99">
        <v>0</v>
      </c>
      <c r="E548" s="99">
        <v>0</v>
      </c>
      <c r="F548" s="99">
        <v>0</v>
      </c>
      <c r="G548" s="99">
        <v>0</v>
      </c>
      <c r="H548" s="99">
        <v>0</v>
      </c>
      <c r="I548" s="99">
        <v>0</v>
      </c>
      <c r="J548" s="99">
        <v>0</v>
      </c>
      <c r="K548" s="99">
        <v>0</v>
      </c>
      <c r="L548" s="99">
        <v>0</v>
      </c>
      <c r="M548" s="99">
        <v>0</v>
      </c>
      <c r="N548" s="99">
        <v>0</v>
      </c>
      <c r="O548" s="99">
        <v>0</v>
      </c>
      <c r="P548" s="99">
        <v>0</v>
      </c>
      <c r="Q548" s="99">
        <v>0</v>
      </c>
      <c r="R548" s="99">
        <v>0</v>
      </c>
      <c r="S548" s="99">
        <v>0</v>
      </c>
      <c r="T548" s="99">
        <v>0</v>
      </c>
      <c r="U548" s="99">
        <v>0</v>
      </c>
      <c r="V548" s="99">
        <v>0</v>
      </c>
      <c r="W548" s="99">
        <v>0</v>
      </c>
      <c r="DA548" s="63" t="s">
        <v>4520</v>
      </c>
    </row>
    <row r="549" spans="1:105" ht="12" customHeight="1" x14ac:dyDescent="0.25">
      <c r="A549" s="97" t="s">
        <v>50</v>
      </c>
      <c r="B549" s="99"/>
      <c r="C549" s="99">
        <v>9.3703134919394184</v>
      </c>
      <c r="D549" s="99">
        <v>0</v>
      </c>
      <c r="E549" s="99">
        <v>0</v>
      </c>
      <c r="F549" s="99">
        <v>6.4182013135057172</v>
      </c>
      <c r="G549" s="99">
        <v>8.5207923299555954</v>
      </c>
      <c r="H549" s="99">
        <v>9.0316609539498636</v>
      </c>
      <c r="I549" s="99">
        <v>0</v>
      </c>
      <c r="J549" s="99">
        <v>4.2618677729702483</v>
      </c>
      <c r="K549" s="99">
        <v>9.669230937448356</v>
      </c>
      <c r="L549" s="99">
        <v>8.393598104339862</v>
      </c>
      <c r="M549" s="99">
        <v>5.5306885841709059</v>
      </c>
      <c r="N549" s="99">
        <v>4.3826968544888247</v>
      </c>
      <c r="O549" s="99">
        <v>6.2782553355479749</v>
      </c>
      <c r="P549" s="99">
        <v>7.5709526865937891</v>
      </c>
      <c r="Q549" s="99">
        <v>6.1417587743373412</v>
      </c>
      <c r="R549" s="99">
        <v>6.0734584709975996</v>
      </c>
      <c r="S549" s="99">
        <v>4.6491018106501505</v>
      </c>
      <c r="T549" s="99">
        <v>5.1230931843660619</v>
      </c>
      <c r="U549" s="99">
        <v>0</v>
      </c>
      <c r="V549" s="99">
        <v>0</v>
      </c>
      <c r="W549" s="99">
        <v>0</v>
      </c>
      <c r="DA549" s="63" t="s">
        <v>4521</v>
      </c>
    </row>
    <row r="550" spans="1:105" ht="12" customHeight="1" x14ac:dyDescent="0.25">
      <c r="A550" s="109" t="s">
        <v>120</v>
      </c>
      <c r="B550" s="110"/>
      <c r="C550" s="110">
        <v>5.6085531491940479</v>
      </c>
      <c r="D550" s="110">
        <v>5.9160887684400887</v>
      </c>
      <c r="E550" s="110">
        <v>5.6119453168147801</v>
      </c>
      <c r="F550" s="110">
        <v>5.6110287107531684</v>
      </c>
      <c r="G550" s="110">
        <v>5.4045212462320569</v>
      </c>
      <c r="H550" s="110">
        <v>5.2715273330805941</v>
      </c>
      <c r="I550" s="110">
        <v>5.4209771558493767</v>
      </c>
      <c r="J550" s="110">
        <v>5.6625236601630116</v>
      </c>
      <c r="K550" s="110">
        <v>5.3641825743235634</v>
      </c>
      <c r="L550" s="110">
        <v>4.6084663772392549</v>
      </c>
      <c r="M550" s="110">
        <v>6.1220955879040533</v>
      </c>
      <c r="N550" s="110">
        <v>6.0752597940857029</v>
      </c>
      <c r="O550" s="110">
        <v>6.1061522860676485</v>
      </c>
      <c r="P550" s="110">
        <v>6.3476375109255452</v>
      </c>
      <c r="Q550" s="110">
        <v>4.3229536633403098</v>
      </c>
      <c r="R550" s="110">
        <v>4.3414281851903924</v>
      </c>
      <c r="S550" s="110">
        <v>3.7541464347176077</v>
      </c>
      <c r="T550" s="110">
        <v>4.3195522076639001</v>
      </c>
      <c r="U550" s="110">
        <v>0</v>
      </c>
      <c r="V550" s="110">
        <v>0</v>
      </c>
      <c r="W550" s="110">
        <v>2.2996450592710675</v>
      </c>
      <c r="DA550" s="60" t="s">
        <v>4522</v>
      </c>
    </row>
    <row r="552" spans="1:105" ht="12" customHeight="1" x14ac:dyDescent="0.25">
      <c r="A552" s="116" t="s">
        <v>157</v>
      </c>
      <c r="B552" s="118"/>
      <c r="C552" s="118">
        <f t="shared" ref="C552:Q552" si="268">C553+C556+C558+C571</f>
        <v>123.51686729639881</v>
      </c>
      <c r="D552" s="118">
        <f t="shared" si="268"/>
        <v>115.59041172816022</v>
      </c>
      <c r="E552" s="118">
        <f t="shared" si="268"/>
        <v>120.93632423889218</v>
      </c>
      <c r="F552" s="118">
        <f t="shared" si="268"/>
        <v>125.26565405950012</v>
      </c>
      <c r="G552" s="118">
        <f t="shared" si="268"/>
        <v>120.58464809875778</v>
      </c>
      <c r="H552" s="118">
        <f t="shared" si="268"/>
        <v>121.28408842481613</v>
      </c>
      <c r="I552" s="118">
        <f t="shared" si="268"/>
        <v>105.51706429070646</v>
      </c>
      <c r="J552" s="118">
        <f t="shared" si="268"/>
        <v>109.2600508700764</v>
      </c>
      <c r="K552" s="118">
        <f t="shared" si="268"/>
        <v>115.09635620924882</v>
      </c>
      <c r="L552" s="118">
        <f t="shared" si="268"/>
        <v>116.14117479647939</v>
      </c>
      <c r="M552" s="118">
        <f t="shared" si="268"/>
        <v>91.234266152114699</v>
      </c>
      <c r="N552" s="118">
        <f t="shared" si="268"/>
        <v>97.814161492808665</v>
      </c>
      <c r="O552" s="118">
        <f t="shared" si="268"/>
        <v>98.132744649109043</v>
      </c>
      <c r="P552" s="118">
        <f t="shared" si="268"/>
        <v>95.128984630913962</v>
      </c>
      <c r="Q552" s="118">
        <f t="shared" si="268"/>
        <v>91.981681445895603</v>
      </c>
      <c r="R552" s="118">
        <f t="shared" ref="R552:V552" si="269">R553+R556+R558+R571</f>
        <v>93.04852791647059</v>
      </c>
      <c r="S552" s="118">
        <f t="shared" si="269"/>
        <v>82.342102136999401</v>
      </c>
      <c r="T552" s="118">
        <f t="shared" si="269"/>
        <v>86.803053852047213</v>
      </c>
      <c r="U552" s="118">
        <f t="shared" si="269"/>
        <v>0</v>
      </c>
      <c r="V552" s="118">
        <f t="shared" si="269"/>
        <v>0</v>
      </c>
      <c r="W552" s="118">
        <f t="shared" ref="W552" si="270">W553+W556+W558+W571</f>
        <v>57.905519423448723</v>
      </c>
      <c r="DA552" s="129" t="s">
        <v>4668</v>
      </c>
    </row>
    <row r="553" spans="1:105" ht="12" customHeight="1" x14ac:dyDescent="0.25">
      <c r="A553" s="121" t="s">
        <v>57</v>
      </c>
      <c r="B553" s="123"/>
      <c r="C553" s="123">
        <f t="shared" ref="C553:Q553" si="271">SUM(C554:C555)</f>
        <v>110.09146988888456</v>
      </c>
      <c r="D553" s="123">
        <f t="shared" si="271"/>
        <v>102.49259297607028</v>
      </c>
      <c r="E553" s="123">
        <f t="shared" si="271"/>
        <v>105.48118231371372</v>
      </c>
      <c r="F553" s="123">
        <f t="shared" si="271"/>
        <v>112.46398549838341</v>
      </c>
      <c r="G553" s="123">
        <f t="shared" si="271"/>
        <v>107.4794836663106</v>
      </c>
      <c r="H553" s="123">
        <f t="shared" si="271"/>
        <v>105.91013765609226</v>
      </c>
      <c r="I553" s="123">
        <f t="shared" si="271"/>
        <v>92.981784112834347</v>
      </c>
      <c r="J553" s="123">
        <f t="shared" si="271"/>
        <v>96.832469676769151</v>
      </c>
      <c r="K553" s="123">
        <f t="shared" si="271"/>
        <v>102.58489632203482</v>
      </c>
      <c r="L553" s="123">
        <f t="shared" si="271"/>
        <v>100.89710841778037</v>
      </c>
      <c r="M553" s="123">
        <f t="shared" si="271"/>
        <v>75.292727934429649</v>
      </c>
      <c r="N553" s="123">
        <f t="shared" si="271"/>
        <v>85.092429386811418</v>
      </c>
      <c r="O553" s="123">
        <f t="shared" si="271"/>
        <v>83.479230166765106</v>
      </c>
      <c r="P553" s="123">
        <f t="shared" si="271"/>
        <v>78.767028217766082</v>
      </c>
      <c r="Q553" s="123">
        <f t="shared" si="271"/>
        <v>77.694916551103489</v>
      </c>
      <c r="R553" s="123">
        <f t="shared" ref="R553:V553" si="272">SUM(R554:R555)</f>
        <v>81.822826901229604</v>
      </c>
      <c r="S553" s="123">
        <f t="shared" si="272"/>
        <v>72.071908654079124</v>
      </c>
      <c r="T553" s="123">
        <f t="shared" si="272"/>
        <v>73.120684881826477</v>
      </c>
      <c r="U553" s="123">
        <f t="shared" si="272"/>
        <v>0</v>
      </c>
      <c r="V553" s="123">
        <f t="shared" si="272"/>
        <v>0</v>
      </c>
      <c r="W553" s="123">
        <f t="shared" ref="W553" si="273">SUM(W554:W555)</f>
        <v>46.998321577023326</v>
      </c>
      <c r="DA553" s="130" t="s">
        <v>4669</v>
      </c>
    </row>
    <row r="554" spans="1:105" ht="12" customHeight="1" x14ac:dyDescent="0.25">
      <c r="A554" s="97" t="s">
        <v>204</v>
      </c>
      <c r="B554" s="99"/>
      <c r="C554" s="99">
        <v>109.02357202845603</v>
      </c>
      <c r="D554" s="99">
        <v>101.51762831686061</v>
      </c>
      <c r="E554" s="99">
        <v>104.52113104187136</v>
      </c>
      <c r="F554" s="99">
        <v>111.42726484276223</v>
      </c>
      <c r="G554" s="99">
        <v>106.50868367032659</v>
      </c>
      <c r="H554" s="99">
        <v>104.98634067000577</v>
      </c>
      <c r="I554" s="99">
        <v>92.164200726793624</v>
      </c>
      <c r="J554" s="99">
        <v>95.988921131641561</v>
      </c>
      <c r="K554" s="99">
        <v>101.70763798323091</v>
      </c>
      <c r="L554" s="99">
        <v>100.05133878536198</v>
      </c>
      <c r="M554" s="99">
        <v>74.666068386847897</v>
      </c>
      <c r="N554" s="99">
        <v>84.403554178267171</v>
      </c>
      <c r="O554" s="99">
        <v>82.804437122879193</v>
      </c>
      <c r="P554" s="99">
        <v>78.129215873511896</v>
      </c>
      <c r="Q554" s="99">
        <v>77.079418429546848</v>
      </c>
      <c r="R554" s="99">
        <v>81.178470196611585</v>
      </c>
      <c r="S554" s="99">
        <v>71.513352112594447</v>
      </c>
      <c r="T554" s="99">
        <v>72.55020839510729</v>
      </c>
      <c r="U554" s="99">
        <v>0</v>
      </c>
      <c r="V554" s="99">
        <v>0</v>
      </c>
      <c r="W554" s="99">
        <v>46.636814257819701</v>
      </c>
      <c r="DA554" s="63" t="s">
        <v>4670</v>
      </c>
    </row>
    <row r="555" spans="1:105" ht="12" customHeight="1" x14ac:dyDescent="0.25">
      <c r="A555" s="97" t="s">
        <v>53</v>
      </c>
      <c r="B555" s="99"/>
      <c r="C555" s="99">
        <v>1.067897860428529</v>
      </c>
      <c r="D555" s="99">
        <v>0.97496465920968034</v>
      </c>
      <c r="E555" s="99">
        <v>0.96005127184235517</v>
      </c>
      <c r="F555" s="99">
        <v>1.0367206556211774</v>
      </c>
      <c r="G555" s="99">
        <v>0.9707999959840049</v>
      </c>
      <c r="H555" s="99">
        <v>0.92379698608648786</v>
      </c>
      <c r="I555" s="99">
        <v>0.81758338604071812</v>
      </c>
      <c r="J555" s="99">
        <v>0.84354854512758637</v>
      </c>
      <c r="K555" s="99">
        <v>0.87725833880390602</v>
      </c>
      <c r="L555" s="99">
        <v>0.84576963241839809</v>
      </c>
      <c r="M555" s="99">
        <v>0.6266595475817538</v>
      </c>
      <c r="N555" s="99">
        <v>0.68887520854424722</v>
      </c>
      <c r="O555" s="99">
        <v>0.67479304388591543</v>
      </c>
      <c r="P555" s="99">
        <v>0.63781234425418531</v>
      </c>
      <c r="Q555" s="99">
        <v>0.6154981215566403</v>
      </c>
      <c r="R555" s="99">
        <v>0.64435670461801531</v>
      </c>
      <c r="S555" s="99">
        <v>0.55855654148468392</v>
      </c>
      <c r="T555" s="99">
        <v>0.57047648671918783</v>
      </c>
      <c r="U555" s="99">
        <v>0</v>
      </c>
      <c r="V555" s="99">
        <v>0</v>
      </c>
      <c r="W555" s="99">
        <v>0.36150731920362628</v>
      </c>
      <c r="DA555" s="63" t="s">
        <v>4671</v>
      </c>
    </row>
    <row r="556" spans="1:105" ht="12" customHeight="1" x14ac:dyDescent="0.25">
      <c r="A556" s="121" t="s">
        <v>92</v>
      </c>
      <c r="B556" s="123"/>
      <c r="C556" s="123">
        <f t="shared" ref="C556:W556" si="274">C557</f>
        <v>0.3820171591353691</v>
      </c>
      <c r="D556" s="123">
        <f t="shared" si="274"/>
        <v>3.5897956236057717E-2</v>
      </c>
      <c r="E556" s="123">
        <f t="shared" si="274"/>
        <v>3.3115841650662641</v>
      </c>
      <c r="F556" s="123">
        <f t="shared" si="274"/>
        <v>2.6071110060400551E-2</v>
      </c>
      <c r="G556" s="123">
        <f t="shared" si="274"/>
        <v>0.15855193333910006</v>
      </c>
      <c r="H556" s="123">
        <f t="shared" si="274"/>
        <v>2.8674732716647209</v>
      </c>
      <c r="I556" s="123">
        <f t="shared" si="274"/>
        <v>0.87057674891036529</v>
      </c>
      <c r="J556" s="123">
        <f t="shared" si="274"/>
        <v>0.71528738620514498</v>
      </c>
      <c r="K556" s="123">
        <f t="shared" si="274"/>
        <v>0.88196189651826251</v>
      </c>
      <c r="L556" s="123">
        <f t="shared" si="274"/>
        <v>4.5942450780790036</v>
      </c>
      <c r="M556" s="123">
        <f t="shared" si="274"/>
        <v>3.4465266461127859</v>
      </c>
      <c r="N556" s="123">
        <f t="shared" si="274"/>
        <v>1.5153362440483198</v>
      </c>
      <c r="O556" s="123">
        <f t="shared" si="274"/>
        <v>1.490893681347589</v>
      </c>
      <c r="P556" s="123">
        <f t="shared" si="274"/>
        <v>0.94678196109009627</v>
      </c>
      <c r="Q556" s="123">
        <f t="shared" si="274"/>
        <v>2.4301205808585018</v>
      </c>
      <c r="R556" s="123">
        <f t="shared" si="274"/>
        <v>1.2194271354686126</v>
      </c>
      <c r="S556" s="123">
        <f t="shared" si="274"/>
        <v>0.83780547304994935</v>
      </c>
      <c r="T556" s="123">
        <f t="shared" si="274"/>
        <v>1.9556431232829687</v>
      </c>
      <c r="U556" s="123">
        <f t="shared" si="274"/>
        <v>0</v>
      </c>
      <c r="V556" s="123">
        <f t="shared" si="274"/>
        <v>0</v>
      </c>
      <c r="W556" s="123">
        <f t="shared" si="274"/>
        <v>2.1634370015232931</v>
      </c>
      <c r="DA556" s="130" t="s">
        <v>4672</v>
      </c>
    </row>
    <row r="557" spans="1:105" ht="12" customHeight="1" x14ac:dyDescent="0.25">
      <c r="A557" s="97" t="s">
        <v>53</v>
      </c>
      <c r="B557" s="99"/>
      <c r="C557" s="99">
        <f>RES_hhdet_in_tess!C86</f>
        <v>0.3820171591353691</v>
      </c>
      <c r="D557" s="99">
        <f>RES_hhdet_in_tess!D86</f>
        <v>3.5897956236057717E-2</v>
      </c>
      <c r="E557" s="99">
        <f>RES_hhdet_in_tess!E86</f>
        <v>3.3115841650662641</v>
      </c>
      <c r="F557" s="99">
        <f>RES_hhdet_in_tess!F86</f>
        <v>2.6071110060400551E-2</v>
      </c>
      <c r="G557" s="99">
        <f>RES_hhdet_in_tess!G86</f>
        <v>0.15855193333910006</v>
      </c>
      <c r="H557" s="99">
        <f>RES_hhdet_in_tess!H86</f>
        <v>2.8674732716647209</v>
      </c>
      <c r="I557" s="99">
        <f>RES_hhdet_in_tess!I86</f>
        <v>0.87057674891036529</v>
      </c>
      <c r="J557" s="99">
        <f>RES_hhdet_in_tess!J86</f>
        <v>0.71528738620514498</v>
      </c>
      <c r="K557" s="99">
        <f>RES_hhdet_in_tess!K86</f>
        <v>0.88196189651826251</v>
      </c>
      <c r="L557" s="99">
        <f>RES_hhdet_in_tess!L86</f>
        <v>4.5942450780790036</v>
      </c>
      <c r="M557" s="99">
        <f>RES_hhdet_in_tess!M86</f>
        <v>3.4465266461127859</v>
      </c>
      <c r="N557" s="99">
        <f>RES_hhdet_in_tess!N86</f>
        <v>1.5153362440483198</v>
      </c>
      <c r="O557" s="99">
        <f>RES_hhdet_in_tess!O86</f>
        <v>1.490893681347589</v>
      </c>
      <c r="P557" s="99">
        <f>RES_hhdet_in_tess!P86</f>
        <v>0.94678196109009627</v>
      </c>
      <c r="Q557" s="99">
        <f>RES_hhdet_in_tess!Q86</f>
        <v>2.4301205808585018</v>
      </c>
      <c r="R557" s="99">
        <f>RES_hhdet_in_tess!R86</f>
        <v>1.2194271354686126</v>
      </c>
      <c r="S557" s="99">
        <f>RES_hhdet_in_tess!S86</f>
        <v>0.83780547304994935</v>
      </c>
      <c r="T557" s="99">
        <f>RES_hhdet_in_tess!T86</f>
        <v>1.9556431232829687</v>
      </c>
      <c r="U557" s="99">
        <f>RES_hhdet_in_tess!U86</f>
        <v>0</v>
      </c>
      <c r="V557" s="99">
        <f>RES_hhdet_in_tess!V86</f>
        <v>0</v>
      </c>
      <c r="W557" s="99">
        <f>RES_hhdet_in_tess!W86</f>
        <v>2.1634370015232931</v>
      </c>
      <c r="DA557" s="63" t="s">
        <v>4673</v>
      </c>
    </row>
    <row r="558" spans="1:105" ht="12" customHeight="1" x14ac:dyDescent="0.25">
      <c r="A558" s="121" t="s">
        <v>55</v>
      </c>
      <c r="B558" s="123"/>
      <c r="C558" s="123">
        <v>8.6162530221888538</v>
      </c>
      <c r="D558" s="123">
        <v>8.4775337950570187</v>
      </c>
      <c r="E558" s="123">
        <v>7.7868075282447613</v>
      </c>
      <c r="F558" s="123">
        <v>8.4561954911743218</v>
      </c>
      <c r="G558" s="123">
        <v>8.2207990626488758</v>
      </c>
      <c r="H558" s="123">
        <v>8.0232452902070275</v>
      </c>
      <c r="I558" s="123">
        <v>7.4234694514253512</v>
      </c>
      <c r="J558" s="123">
        <v>7.3205232139877712</v>
      </c>
      <c r="K558" s="123">
        <v>7.0581244321861432</v>
      </c>
      <c r="L558" s="123">
        <v>7.0090884344139068</v>
      </c>
      <c r="M558" s="123">
        <v>7.678875642955532</v>
      </c>
      <c r="N558" s="123">
        <v>6.4471517417875068</v>
      </c>
      <c r="O558" s="123">
        <v>8.3474593555480734</v>
      </c>
      <c r="P558" s="123">
        <v>10.34062513900701</v>
      </c>
      <c r="Q558" s="123">
        <v>8.3379685704885897</v>
      </c>
      <c r="R558" s="123">
        <v>6.415755010642318</v>
      </c>
      <c r="S558" s="123">
        <v>6.3122313360961702</v>
      </c>
      <c r="T558" s="123">
        <v>8.087192717645971</v>
      </c>
      <c r="U558" s="123">
        <v>0</v>
      </c>
      <c r="V558" s="123">
        <v>0</v>
      </c>
      <c r="W558" s="123">
        <v>6.7064857899746686</v>
      </c>
      <c r="DA558" s="130" t="s">
        <v>4674</v>
      </c>
    </row>
    <row r="559" spans="1:105" ht="12" customHeight="1" x14ac:dyDescent="0.25">
      <c r="A559" s="97" t="s">
        <v>132</v>
      </c>
      <c r="B559" s="99"/>
      <c r="C559" s="99">
        <v>8.6572059854011147</v>
      </c>
      <c r="D559" s="99">
        <v>8.6345818363800806</v>
      </c>
      <c r="E559" s="99">
        <v>8.501811984882119</v>
      </c>
      <c r="F559" s="99">
        <v>8.3199801312427066</v>
      </c>
      <c r="G559" s="99">
        <v>7.879206576687297</v>
      </c>
      <c r="H559" s="99">
        <v>8.0051851957234792</v>
      </c>
      <c r="I559" s="99">
        <v>7.1561686041186068</v>
      </c>
      <c r="J559" s="99">
        <v>7.3296165040120407</v>
      </c>
      <c r="K559" s="99">
        <v>7.2628000449178494</v>
      </c>
      <c r="L559" s="99">
        <v>8.0878484244864897</v>
      </c>
      <c r="M559" s="99">
        <v>8.7232135187355109</v>
      </c>
      <c r="N559" s="99">
        <v>6.4911504468922709</v>
      </c>
      <c r="O559" s="99">
        <v>5.4499093250896173</v>
      </c>
      <c r="P559" s="99">
        <v>9.8627469996977197</v>
      </c>
      <c r="Q559" s="99">
        <v>8.6551931888944562</v>
      </c>
      <c r="R559" s="99">
        <v>6.152161401636989</v>
      </c>
      <c r="S559" s="99">
        <v>6.3121604814862478</v>
      </c>
      <c r="T559" s="99">
        <v>8.2564396510460973</v>
      </c>
      <c r="U559" s="99">
        <v>0</v>
      </c>
      <c r="V559" s="99">
        <v>0</v>
      </c>
      <c r="W559" s="99">
        <v>6.7064566422082912</v>
      </c>
      <c r="DA559" s="63" t="s">
        <v>4675</v>
      </c>
    </row>
    <row r="560" spans="1:105" ht="12" customHeight="1" x14ac:dyDescent="0.25">
      <c r="A560" s="97" t="s">
        <v>131</v>
      </c>
      <c r="B560" s="99"/>
      <c r="C560" s="99">
        <v>0</v>
      </c>
      <c r="D560" s="99">
        <v>0</v>
      </c>
      <c r="E560" s="99">
        <v>0</v>
      </c>
      <c r="F560" s="99">
        <v>0</v>
      </c>
      <c r="G560" s="99">
        <v>0</v>
      </c>
      <c r="H560" s="99">
        <v>0</v>
      </c>
      <c r="I560" s="99">
        <v>0</v>
      </c>
      <c r="J560" s="99">
        <v>7.3351120873560625</v>
      </c>
      <c r="K560" s="99">
        <v>7.2756774547323531</v>
      </c>
      <c r="L560" s="99">
        <v>8.1004391880875595</v>
      </c>
      <c r="M560" s="99">
        <v>8.7371815566862132</v>
      </c>
      <c r="N560" s="99">
        <v>6.5011782351423744</v>
      </c>
      <c r="O560" s="99">
        <v>0</v>
      </c>
      <c r="P560" s="99">
        <v>9.8730439189480812</v>
      </c>
      <c r="Q560" s="99">
        <v>8.682750386573673</v>
      </c>
      <c r="R560" s="99">
        <v>0</v>
      </c>
      <c r="S560" s="99">
        <v>6.3203796162372123</v>
      </c>
      <c r="T560" s="99">
        <v>8.2667632254674928</v>
      </c>
      <c r="U560" s="99">
        <v>0</v>
      </c>
      <c r="V560" s="99">
        <v>0</v>
      </c>
      <c r="W560" s="99">
        <v>6.7095317315611087</v>
      </c>
      <c r="DA560" s="63" t="s">
        <v>4676</v>
      </c>
    </row>
    <row r="561" spans="1:105" ht="12" customHeight="1" x14ac:dyDescent="0.25">
      <c r="A561" s="100" t="s">
        <v>204</v>
      </c>
      <c r="B561" s="102"/>
      <c r="C561" s="102">
        <v>0</v>
      </c>
      <c r="D561" s="102">
        <v>0</v>
      </c>
      <c r="E561" s="102">
        <v>0</v>
      </c>
      <c r="F561" s="102">
        <v>0</v>
      </c>
      <c r="G561" s="102">
        <v>0</v>
      </c>
      <c r="H561" s="102">
        <v>0</v>
      </c>
      <c r="I561" s="102">
        <v>0</v>
      </c>
      <c r="J561" s="102">
        <v>3.6543512488987404</v>
      </c>
      <c r="K561" s="102">
        <v>3.4275372057486018</v>
      </c>
      <c r="L561" s="102">
        <v>3.9892543450291709</v>
      </c>
      <c r="M561" s="102">
        <v>4.382801675533968</v>
      </c>
      <c r="N561" s="102">
        <v>3.0372755034700529</v>
      </c>
      <c r="O561" s="102">
        <v>0</v>
      </c>
      <c r="P561" s="102">
        <v>5.7827223545172339</v>
      </c>
      <c r="Q561" s="102">
        <v>4.0130657780198806</v>
      </c>
      <c r="R561" s="102">
        <v>0</v>
      </c>
      <c r="S561" s="102">
        <v>2.8058007821587378</v>
      </c>
      <c r="T561" s="102">
        <v>3.9242492877539425</v>
      </c>
      <c r="U561" s="102">
        <v>0</v>
      </c>
      <c r="V561" s="102">
        <v>0</v>
      </c>
      <c r="W561" s="102">
        <v>3.3552012659111035</v>
      </c>
      <c r="DA561" s="131" t="s">
        <v>4677</v>
      </c>
    </row>
    <row r="562" spans="1:105" ht="12" customHeight="1" x14ac:dyDescent="0.25">
      <c r="A562" s="103" t="s">
        <v>52</v>
      </c>
      <c r="B562" s="105"/>
      <c r="C562" s="105">
        <v>0</v>
      </c>
      <c r="D562" s="105">
        <v>0</v>
      </c>
      <c r="E562" s="105">
        <v>0</v>
      </c>
      <c r="F562" s="105">
        <v>0</v>
      </c>
      <c r="G562" s="105">
        <v>0</v>
      </c>
      <c r="H562" s="105">
        <v>0</v>
      </c>
      <c r="I562" s="105">
        <v>0</v>
      </c>
      <c r="J562" s="105">
        <v>3.6807608384573212</v>
      </c>
      <c r="K562" s="105">
        <v>3.8481402489837508</v>
      </c>
      <c r="L562" s="105">
        <v>4.1111848430583882</v>
      </c>
      <c r="M562" s="105">
        <v>4.3543798811522461</v>
      </c>
      <c r="N562" s="105">
        <v>3.4639027316723214</v>
      </c>
      <c r="O562" s="105">
        <v>0</v>
      </c>
      <c r="P562" s="105">
        <v>4.0903215644308473</v>
      </c>
      <c r="Q562" s="105">
        <v>4.6696846085537915</v>
      </c>
      <c r="R562" s="105">
        <v>0</v>
      </c>
      <c r="S562" s="105">
        <v>3.5145788340784736</v>
      </c>
      <c r="T562" s="105">
        <v>4.3425139377135515</v>
      </c>
      <c r="U562" s="105">
        <v>0</v>
      </c>
      <c r="V562" s="105">
        <v>0</v>
      </c>
      <c r="W562" s="105">
        <v>3.3543304656500066</v>
      </c>
      <c r="DA562" s="132" t="s">
        <v>4678</v>
      </c>
    </row>
    <row r="563" spans="1:105" ht="12" customHeight="1" x14ac:dyDescent="0.25">
      <c r="A563" s="106" t="s">
        <v>124</v>
      </c>
      <c r="B563" s="102"/>
      <c r="C563" s="102">
        <v>9.2693608849088314</v>
      </c>
      <c r="D563" s="102">
        <v>6.8725076781058867</v>
      </c>
      <c r="E563" s="102">
        <v>3.0033044189887228</v>
      </c>
      <c r="F563" s="102">
        <v>6.973783664934027</v>
      </c>
      <c r="G563" s="102">
        <v>10.046566922747076</v>
      </c>
      <c r="H563" s="102">
        <v>10.350261570981516</v>
      </c>
      <c r="I563" s="102">
        <v>4.403228461743228</v>
      </c>
      <c r="J563" s="102">
        <v>3.8072927781389487</v>
      </c>
      <c r="K563" s="102">
        <v>9.6985934673694789</v>
      </c>
      <c r="L563" s="102">
        <v>10.503289724354135</v>
      </c>
      <c r="M563" s="102">
        <v>5.4018557905704352</v>
      </c>
      <c r="N563" s="102">
        <v>0</v>
      </c>
      <c r="O563" s="102">
        <v>0</v>
      </c>
      <c r="P563" s="102">
        <v>0</v>
      </c>
      <c r="Q563" s="102">
        <v>0</v>
      </c>
      <c r="R563" s="102">
        <v>0</v>
      </c>
      <c r="S563" s="102">
        <v>0</v>
      </c>
      <c r="T563" s="102">
        <v>0</v>
      </c>
      <c r="U563" s="102">
        <v>0</v>
      </c>
      <c r="V563" s="102">
        <v>0</v>
      </c>
      <c r="W563" s="102">
        <v>0</v>
      </c>
      <c r="DA563" s="131" t="s">
        <v>4679</v>
      </c>
    </row>
    <row r="564" spans="1:105" ht="12" customHeight="1" x14ac:dyDescent="0.25">
      <c r="A564" s="107" t="s">
        <v>123</v>
      </c>
      <c r="B564" s="105"/>
      <c r="C564" s="105">
        <v>0</v>
      </c>
      <c r="D564" s="105">
        <v>0</v>
      </c>
      <c r="E564" s="105">
        <v>0</v>
      </c>
      <c r="F564" s="105">
        <v>0</v>
      </c>
      <c r="G564" s="105">
        <v>0</v>
      </c>
      <c r="H564" s="105">
        <v>0</v>
      </c>
      <c r="I564" s="105">
        <v>0</v>
      </c>
      <c r="J564" s="105">
        <v>0</v>
      </c>
      <c r="K564" s="105">
        <v>0</v>
      </c>
      <c r="L564" s="105">
        <v>0</v>
      </c>
      <c r="M564" s="105">
        <v>0</v>
      </c>
      <c r="N564" s="105">
        <v>0</v>
      </c>
      <c r="O564" s="105">
        <v>0</v>
      </c>
      <c r="P564" s="105">
        <v>0</v>
      </c>
      <c r="Q564" s="105">
        <v>0</v>
      </c>
      <c r="R564" s="105">
        <v>0</v>
      </c>
      <c r="S564" s="105">
        <v>0</v>
      </c>
      <c r="T564" s="105">
        <v>0</v>
      </c>
      <c r="U564" s="105">
        <v>0</v>
      </c>
      <c r="V564" s="105">
        <v>0</v>
      </c>
      <c r="W564" s="105">
        <v>0</v>
      </c>
      <c r="DA564" s="132" t="s">
        <v>4680</v>
      </c>
    </row>
    <row r="565" spans="1:105" ht="12" customHeight="1" x14ac:dyDescent="0.25">
      <c r="A565" s="108" t="s">
        <v>50</v>
      </c>
      <c r="B565" s="99"/>
      <c r="C565" s="99">
        <v>0</v>
      </c>
      <c r="D565" s="99">
        <v>0</v>
      </c>
      <c r="E565" s="99">
        <v>0</v>
      </c>
      <c r="F565" s="99">
        <v>0</v>
      </c>
      <c r="G565" s="99">
        <v>0</v>
      </c>
      <c r="H565" s="99">
        <v>0</v>
      </c>
      <c r="I565" s="99">
        <v>0</v>
      </c>
      <c r="J565" s="99">
        <v>0</v>
      </c>
      <c r="K565" s="99">
        <v>0</v>
      </c>
      <c r="L565" s="99">
        <v>0</v>
      </c>
      <c r="M565" s="99">
        <v>0</v>
      </c>
      <c r="N565" s="99">
        <v>0</v>
      </c>
      <c r="O565" s="99">
        <v>0</v>
      </c>
      <c r="P565" s="99">
        <v>0</v>
      </c>
      <c r="Q565" s="99">
        <v>0</v>
      </c>
      <c r="R565" s="99">
        <v>0</v>
      </c>
      <c r="S565" s="99">
        <v>0</v>
      </c>
      <c r="T565" s="99">
        <v>0</v>
      </c>
      <c r="U565" s="99">
        <v>0</v>
      </c>
      <c r="V565" s="99">
        <v>0</v>
      </c>
      <c r="W565" s="99">
        <v>0</v>
      </c>
      <c r="DA565" s="63" t="s">
        <v>4681</v>
      </c>
    </row>
    <row r="566" spans="1:105" ht="12" customHeight="1" x14ac:dyDescent="0.25">
      <c r="A566" s="108" t="s">
        <v>52</v>
      </c>
      <c r="B566" s="99"/>
      <c r="C566" s="99">
        <v>0</v>
      </c>
      <c r="D566" s="99">
        <v>0</v>
      </c>
      <c r="E566" s="99">
        <v>0</v>
      </c>
      <c r="F566" s="99">
        <v>0</v>
      </c>
      <c r="G566" s="99">
        <v>0</v>
      </c>
      <c r="H566" s="99">
        <v>0</v>
      </c>
      <c r="I566" s="99">
        <v>0</v>
      </c>
      <c r="J566" s="99">
        <v>0</v>
      </c>
      <c r="K566" s="99">
        <v>0</v>
      </c>
      <c r="L566" s="99">
        <v>0</v>
      </c>
      <c r="M566" s="99">
        <v>0</v>
      </c>
      <c r="N566" s="99">
        <v>0</v>
      </c>
      <c r="O566" s="99">
        <v>0</v>
      </c>
      <c r="P566" s="99">
        <v>0</v>
      </c>
      <c r="Q566" s="99">
        <v>0</v>
      </c>
      <c r="R566" s="99">
        <v>0</v>
      </c>
      <c r="S566" s="99">
        <v>0</v>
      </c>
      <c r="T566" s="99">
        <v>0</v>
      </c>
      <c r="U566" s="99">
        <v>0</v>
      </c>
      <c r="V566" s="99">
        <v>0</v>
      </c>
      <c r="W566" s="99">
        <v>0</v>
      </c>
      <c r="DA566" s="63" t="s">
        <v>4682</v>
      </c>
    </row>
    <row r="567" spans="1:105" ht="12" customHeight="1" x14ac:dyDescent="0.25">
      <c r="A567" s="106" t="s">
        <v>122</v>
      </c>
      <c r="B567" s="102"/>
      <c r="C567" s="102">
        <v>8.5957864462737934</v>
      </c>
      <c r="D567" s="102">
        <v>8.6673258470109786</v>
      </c>
      <c r="E567" s="102">
        <v>8.5052835891897676</v>
      </c>
      <c r="F567" s="102">
        <v>8.5450196906866527</v>
      </c>
      <c r="G567" s="102">
        <v>8.1197818893354849</v>
      </c>
      <c r="H567" s="102">
        <v>7.6983016378967744</v>
      </c>
      <c r="I567" s="102">
        <v>7.6524960440124383</v>
      </c>
      <c r="J567" s="102">
        <v>0</v>
      </c>
      <c r="K567" s="102">
        <v>0</v>
      </c>
      <c r="L567" s="102">
        <v>6.4516766271994159</v>
      </c>
      <c r="M567" s="102">
        <v>7.5979614026809479</v>
      </c>
      <c r="N567" s="102">
        <v>6.4425104807159208</v>
      </c>
      <c r="O567" s="102">
        <v>8.7670587157978463</v>
      </c>
      <c r="P567" s="102">
        <v>10.880396327550857</v>
      </c>
      <c r="Q567" s="102">
        <v>0</v>
      </c>
      <c r="R567" s="102">
        <v>0</v>
      </c>
      <c r="S567" s="102">
        <v>0</v>
      </c>
      <c r="T567" s="102">
        <v>7.0550469560470201</v>
      </c>
      <c r="U567" s="102">
        <v>0</v>
      </c>
      <c r="V567" s="102">
        <v>0</v>
      </c>
      <c r="W567" s="102">
        <v>0</v>
      </c>
      <c r="DA567" s="131" t="s">
        <v>4683</v>
      </c>
    </row>
    <row r="568" spans="1:105" ht="12" customHeight="1" x14ac:dyDescent="0.25">
      <c r="A568" s="107" t="s">
        <v>121</v>
      </c>
      <c r="B568" s="105"/>
      <c r="C568" s="105">
        <v>8.5987325003169897</v>
      </c>
      <c r="D568" s="105">
        <v>8.6727696341162623</v>
      </c>
      <c r="E568" s="105">
        <v>8.5122268374412524</v>
      </c>
      <c r="F568" s="105">
        <v>8.5520823442402634</v>
      </c>
      <c r="G568" s="105">
        <v>8.1260646326287471</v>
      </c>
      <c r="H568" s="105">
        <v>7.700672550704847</v>
      </c>
      <c r="I568" s="105">
        <v>7.6549194479378837</v>
      </c>
      <c r="J568" s="105">
        <v>7.6369389101616818</v>
      </c>
      <c r="K568" s="105">
        <v>6.8599407874197578</v>
      </c>
      <c r="L568" s="105">
        <v>6.4597996615164854</v>
      </c>
      <c r="M568" s="105">
        <v>7.6044021986331085</v>
      </c>
      <c r="N568" s="105">
        <v>6.4454290347724301</v>
      </c>
      <c r="O568" s="105">
        <v>8.7641289414134054</v>
      </c>
      <c r="P568" s="105">
        <v>10.869071435014034</v>
      </c>
      <c r="Q568" s="105">
        <v>6.6010638231802732</v>
      </c>
      <c r="R568" s="105">
        <v>6.597830957269025</v>
      </c>
      <c r="S568" s="105">
        <v>0</v>
      </c>
      <c r="T568" s="105">
        <v>7.0868083254862491</v>
      </c>
      <c r="U568" s="105">
        <v>0</v>
      </c>
      <c r="V568" s="105">
        <v>0</v>
      </c>
      <c r="W568" s="105">
        <v>0</v>
      </c>
      <c r="DA568" s="132" t="s">
        <v>4684</v>
      </c>
    </row>
    <row r="569" spans="1:105" ht="12" customHeight="1" x14ac:dyDescent="0.25">
      <c r="A569" s="108" t="s">
        <v>53</v>
      </c>
      <c r="B569" s="99"/>
      <c r="C569" s="99">
        <v>4.2804606047829044</v>
      </c>
      <c r="D569" s="99">
        <v>4.3369834317697933</v>
      </c>
      <c r="E569" s="99">
        <v>4.2463352384140904</v>
      </c>
      <c r="F569" s="99">
        <v>4.3228164386331924</v>
      </c>
      <c r="G569" s="99">
        <v>4.0976131510779021</v>
      </c>
      <c r="H569" s="99">
        <v>3.7866518615175724</v>
      </c>
      <c r="I569" s="99">
        <v>3.8183094783402076</v>
      </c>
      <c r="J569" s="99">
        <v>3.8006595383051618</v>
      </c>
      <c r="K569" s="99">
        <v>3.2099052864288224</v>
      </c>
      <c r="L569" s="99">
        <v>2.933407031012726</v>
      </c>
      <c r="M569" s="99">
        <v>3.7150127591111417</v>
      </c>
      <c r="N569" s="99">
        <v>2.9397034959514041</v>
      </c>
      <c r="O569" s="99">
        <v>4.7195277470182431</v>
      </c>
      <c r="P569" s="99">
        <v>6.3413090070693885</v>
      </c>
      <c r="Q569" s="99">
        <v>2.7861215651162961</v>
      </c>
      <c r="R569" s="99">
        <v>2.7386051948269112</v>
      </c>
      <c r="S569" s="99">
        <v>0</v>
      </c>
      <c r="T569" s="99">
        <v>3.370678387665258</v>
      </c>
      <c r="U569" s="99">
        <v>0</v>
      </c>
      <c r="V569" s="99">
        <v>0</v>
      </c>
      <c r="W569" s="99">
        <v>0</v>
      </c>
      <c r="DA569" s="63" t="s">
        <v>4685</v>
      </c>
    </row>
    <row r="570" spans="1:105" ht="12" customHeight="1" x14ac:dyDescent="0.25">
      <c r="A570" s="108" t="s">
        <v>52</v>
      </c>
      <c r="B570" s="99"/>
      <c r="C570" s="99">
        <v>4.3182718955340871</v>
      </c>
      <c r="D570" s="99">
        <v>4.3357862023464682</v>
      </c>
      <c r="E570" s="99">
        <v>4.265891599027162</v>
      </c>
      <c r="F570" s="99">
        <v>4.2292659056070709</v>
      </c>
      <c r="G570" s="99">
        <v>4.028451481550845</v>
      </c>
      <c r="H570" s="99">
        <v>3.9140206891872724</v>
      </c>
      <c r="I570" s="99">
        <v>3.8366099695976765</v>
      </c>
      <c r="J570" s="99">
        <v>3.8362793718565191</v>
      </c>
      <c r="K570" s="99">
        <v>3.6500355009909358</v>
      </c>
      <c r="L570" s="99">
        <v>3.5263926305037603</v>
      </c>
      <c r="M570" s="99">
        <v>3.8893894395219677</v>
      </c>
      <c r="N570" s="99">
        <v>3.5057255388210256</v>
      </c>
      <c r="O570" s="99">
        <v>4.0446011943951614</v>
      </c>
      <c r="P570" s="99">
        <v>4.5277624279446442</v>
      </c>
      <c r="Q570" s="99">
        <v>3.8149422580639771</v>
      </c>
      <c r="R570" s="99">
        <v>3.8592257624421142</v>
      </c>
      <c r="S570" s="99">
        <v>0</v>
      </c>
      <c r="T570" s="99">
        <v>3.7161299378209911</v>
      </c>
      <c r="U570" s="99">
        <v>0</v>
      </c>
      <c r="V570" s="99">
        <v>0</v>
      </c>
      <c r="W570" s="99">
        <v>0</v>
      </c>
      <c r="DA570" s="63" t="s">
        <v>4686</v>
      </c>
    </row>
    <row r="571" spans="1:105" ht="12" customHeight="1" x14ac:dyDescent="0.25">
      <c r="A571" s="121" t="s">
        <v>54</v>
      </c>
      <c r="B571" s="123"/>
      <c r="C571" s="123">
        <v>4.4271272261900272</v>
      </c>
      <c r="D571" s="123">
        <v>4.5843870007968679</v>
      </c>
      <c r="E571" s="123">
        <v>4.3567502318674327</v>
      </c>
      <c r="F571" s="123">
        <v>4.3194019598819846</v>
      </c>
      <c r="G571" s="123">
        <v>4.725813436459207</v>
      </c>
      <c r="H571" s="123">
        <v>4.483232206852116</v>
      </c>
      <c r="I571" s="123">
        <v>4.2412339775363996</v>
      </c>
      <c r="J571" s="123">
        <v>4.3917705931143285</v>
      </c>
      <c r="K571" s="123">
        <v>4.5713735585095989</v>
      </c>
      <c r="L571" s="123">
        <v>3.6407328662061107</v>
      </c>
      <c r="M571" s="123">
        <v>4.8161359286167267</v>
      </c>
      <c r="N571" s="123">
        <v>4.7592441201614308</v>
      </c>
      <c r="O571" s="123">
        <v>4.8151614454482887</v>
      </c>
      <c r="P571" s="123">
        <v>5.0745493130507748</v>
      </c>
      <c r="Q571" s="123">
        <v>3.5186757434450264</v>
      </c>
      <c r="R571" s="123">
        <v>3.5905188691300682</v>
      </c>
      <c r="S571" s="123">
        <v>3.1201566737741437</v>
      </c>
      <c r="T571" s="123">
        <v>3.6395331292917974</v>
      </c>
      <c r="U571" s="123">
        <v>0</v>
      </c>
      <c r="V571" s="123">
        <v>0</v>
      </c>
      <c r="W571" s="123">
        <v>2.0372750549274334</v>
      </c>
      <c r="DA571" s="130" t="s">
        <v>4687</v>
      </c>
    </row>
    <row r="572" spans="1:105" ht="12" customHeight="1" x14ac:dyDescent="0.25">
      <c r="A572" s="97" t="s">
        <v>207</v>
      </c>
      <c r="B572" s="99"/>
      <c r="C572" s="99">
        <v>0</v>
      </c>
      <c r="D572" s="99">
        <v>0</v>
      </c>
      <c r="E572" s="99">
        <v>0</v>
      </c>
      <c r="F572" s="99">
        <v>0</v>
      </c>
      <c r="G572" s="99">
        <v>0</v>
      </c>
      <c r="H572" s="99">
        <v>0</v>
      </c>
      <c r="I572" s="99">
        <v>0</v>
      </c>
      <c r="J572" s="99">
        <v>0</v>
      </c>
      <c r="K572" s="99">
        <v>0</v>
      </c>
      <c r="L572" s="99">
        <v>0</v>
      </c>
      <c r="M572" s="99">
        <v>0</v>
      </c>
      <c r="N572" s="99">
        <v>0</v>
      </c>
      <c r="O572" s="99">
        <v>0</v>
      </c>
      <c r="P572" s="99">
        <v>0</v>
      </c>
      <c r="Q572" s="99">
        <v>0</v>
      </c>
      <c r="R572" s="99">
        <v>0</v>
      </c>
      <c r="S572" s="99">
        <v>0</v>
      </c>
      <c r="T572" s="99">
        <v>0</v>
      </c>
      <c r="U572" s="99">
        <v>0</v>
      </c>
      <c r="V572" s="99">
        <v>0</v>
      </c>
      <c r="W572" s="99">
        <v>0</v>
      </c>
      <c r="DA572" s="63" t="s">
        <v>4688</v>
      </c>
    </row>
    <row r="573" spans="1:105" ht="12" customHeight="1" x14ac:dyDescent="0.25">
      <c r="A573" s="97" t="s">
        <v>50</v>
      </c>
      <c r="B573" s="99"/>
      <c r="C573" s="99">
        <v>5.8237567831064343</v>
      </c>
      <c r="D573" s="99">
        <v>0</v>
      </c>
      <c r="E573" s="99">
        <v>0</v>
      </c>
      <c r="F573" s="99">
        <v>3.9920590880234443</v>
      </c>
      <c r="G573" s="99">
        <v>5.3011845007806198</v>
      </c>
      <c r="H573" s="99">
        <v>5.620417029733753</v>
      </c>
      <c r="I573" s="99">
        <v>0</v>
      </c>
      <c r="J573" s="99">
        <v>2.6534484596444257</v>
      </c>
      <c r="K573" s="99">
        <v>6.0214639491020803</v>
      </c>
      <c r="L573" s="99">
        <v>5.2282163937702499</v>
      </c>
      <c r="M573" s="99">
        <v>3.4453696579620434</v>
      </c>
      <c r="N573" s="99">
        <v>2.7302225631937476</v>
      </c>
      <c r="O573" s="99">
        <v>3.9110700428774816</v>
      </c>
      <c r="P573" s="99">
        <v>4.7163622162549883</v>
      </c>
      <c r="Q573" s="99">
        <v>3.8260388386695205</v>
      </c>
      <c r="R573" s="99">
        <v>3.7863105983520127</v>
      </c>
      <c r="S573" s="99">
        <v>2.9018689063759608</v>
      </c>
      <c r="T573" s="99">
        <v>3.202261768309044</v>
      </c>
      <c r="U573" s="99">
        <v>0</v>
      </c>
      <c r="V573" s="99">
        <v>0</v>
      </c>
      <c r="W573" s="99">
        <v>0</v>
      </c>
      <c r="DA573" s="63" t="s">
        <v>4689</v>
      </c>
    </row>
    <row r="574" spans="1:105" ht="12" customHeight="1" x14ac:dyDescent="0.25">
      <c r="A574" s="109" t="s">
        <v>120</v>
      </c>
      <c r="B574" s="110"/>
      <c r="C574" s="110">
        <v>4.338324190779157</v>
      </c>
      <c r="D574" s="110">
        <v>4.5843870007968679</v>
      </c>
      <c r="E574" s="110">
        <v>4.3567502318674327</v>
      </c>
      <c r="F574" s="110">
        <v>4.364120931447359</v>
      </c>
      <c r="G574" s="110">
        <v>4.2115437241011326</v>
      </c>
      <c r="H574" s="110">
        <v>4.1159701823417043</v>
      </c>
      <c r="I574" s="110">
        <v>4.2412339775363996</v>
      </c>
      <c r="J574" s="110">
        <v>4.4396942609543508</v>
      </c>
      <c r="K574" s="110">
        <v>4.2154422808187171</v>
      </c>
      <c r="L574" s="110">
        <v>3.6304910369960197</v>
      </c>
      <c r="M574" s="110">
        <v>4.839045671301764</v>
      </c>
      <c r="N574" s="110">
        <v>4.8232511093402239</v>
      </c>
      <c r="O574" s="110">
        <v>4.876716604772259</v>
      </c>
      <c r="P574" s="110">
        <v>5.1088634785507381</v>
      </c>
      <c r="Q574" s="110">
        <v>3.5137883444043538</v>
      </c>
      <c r="R574" s="110">
        <v>3.5759117386859631</v>
      </c>
      <c r="S574" s="110">
        <v>3.1430249160730011</v>
      </c>
      <c r="T574" s="110">
        <v>3.6792850711993208</v>
      </c>
      <c r="U574" s="110">
        <v>0</v>
      </c>
      <c r="V574" s="110">
        <v>0</v>
      </c>
      <c r="W574" s="110">
        <v>2.0372750549274334</v>
      </c>
      <c r="DA574" s="60" t="s">
        <v>4690</v>
      </c>
    </row>
    <row r="576" spans="1:105" ht="12" customHeight="1" x14ac:dyDescent="0.25">
      <c r="A576" s="116" t="str">
        <f>RES_hh_SLD!$A$511</f>
        <v>CO2 emissions per surface area in new and renovated households (kg CO2 / sqm)</v>
      </c>
      <c r="B576" s="118"/>
      <c r="C576" s="118">
        <f t="shared" ref="C576:Q576" si="275">C577+C580+C582+C595</f>
        <v>0.21951316168156687</v>
      </c>
      <c r="D576" s="118">
        <f t="shared" si="275"/>
        <v>0.26398433695979373</v>
      </c>
      <c r="E576" s="118">
        <f t="shared" si="275"/>
        <v>0.1425943798693465</v>
      </c>
      <c r="F576" s="118">
        <f t="shared" si="275"/>
        <v>0.29650896489015638</v>
      </c>
      <c r="G576" s="118">
        <f t="shared" si="275"/>
        <v>1.1500761794713041</v>
      </c>
      <c r="H576" s="118">
        <f t="shared" si="275"/>
        <v>0.90401978954848172</v>
      </c>
      <c r="I576" s="118">
        <f t="shared" si="275"/>
        <v>4.8390378005445503E-2</v>
      </c>
      <c r="J576" s="118">
        <f t="shared" si="275"/>
        <v>9.8145838849123535E-2</v>
      </c>
      <c r="K576" s="118">
        <f t="shared" si="275"/>
        <v>0.44941051921117542</v>
      </c>
      <c r="L576" s="118">
        <f t="shared" si="275"/>
        <v>8.2265199167247241E-2</v>
      </c>
      <c r="M576" s="118">
        <f t="shared" si="275"/>
        <v>6.0863678136041856E-2</v>
      </c>
      <c r="N576" s="118">
        <f t="shared" si="275"/>
        <v>3.0445670258889349E-2</v>
      </c>
      <c r="O576" s="118">
        <f t="shared" si="275"/>
        <v>9.0911138296291827E-2</v>
      </c>
      <c r="P576" s="118">
        <f t="shared" si="275"/>
        <v>0.15035392709970671</v>
      </c>
      <c r="Q576" s="118">
        <f t="shared" si="275"/>
        <v>2.1837317058445625E-2</v>
      </c>
      <c r="R576" s="118">
        <f t="shared" ref="R576:V576" si="276">R577+R580+R582+R595</f>
        <v>9.5783224253850982E-2</v>
      </c>
      <c r="S576" s="118">
        <f t="shared" si="276"/>
        <v>0.10014646241707044</v>
      </c>
      <c r="T576" s="118">
        <f t="shared" si="276"/>
        <v>9.6980153980049555E-2</v>
      </c>
      <c r="U576" s="118">
        <f t="shared" si="276"/>
        <v>0</v>
      </c>
      <c r="V576" s="118">
        <f t="shared" si="276"/>
        <v>0</v>
      </c>
      <c r="W576" s="118">
        <f t="shared" ref="W576" si="277">W577+W580+W582+W595</f>
        <v>0</v>
      </c>
      <c r="DA576" s="129" t="s">
        <v>4836</v>
      </c>
    </row>
    <row r="577" spans="1:105" ht="12" customHeight="1" x14ac:dyDescent="0.25">
      <c r="A577" s="121" t="s">
        <v>57</v>
      </c>
      <c r="B577" s="123"/>
      <c r="C577" s="123">
        <f t="shared" ref="C577:Q577" si="278">SUM(C578:C579)</f>
        <v>0</v>
      </c>
      <c r="D577" s="123">
        <f t="shared" si="278"/>
        <v>0</v>
      </c>
      <c r="E577" s="123">
        <f t="shared" si="278"/>
        <v>0</v>
      </c>
      <c r="F577" s="123">
        <f t="shared" si="278"/>
        <v>0</v>
      </c>
      <c r="G577" s="123">
        <f t="shared" si="278"/>
        <v>0</v>
      </c>
      <c r="H577" s="123">
        <f t="shared" si="278"/>
        <v>0</v>
      </c>
      <c r="I577" s="123">
        <f t="shared" si="278"/>
        <v>0</v>
      </c>
      <c r="J577" s="123">
        <f t="shared" si="278"/>
        <v>0</v>
      </c>
      <c r="K577" s="123">
        <f t="shared" si="278"/>
        <v>0</v>
      </c>
      <c r="L577" s="123">
        <f t="shared" si="278"/>
        <v>0</v>
      </c>
      <c r="M577" s="123">
        <f t="shared" si="278"/>
        <v>0</v>
      </c>
      <c r="N577" s="123">
        <f t="shared" si="278"/>
        <v>0</v>
      </c>
      <c r="O577" s="123">
        <f t="shared" si="278"/>
        <v>0</v>
      </c>
      <c r="P577" s="123">
        <f t="shared" si="278"/>
        <v>0</v>
      </c>
      <c r="Q577" s="123">
        <f t="shared" si="278"/>
        <v>0</v>
      </c>
      <c r="R577" s="123">
        <f t="shared" ref="R577:V577" si="279">SUM(R578:R579)</f>
        <v>0</v>
      </c>
      <c r="S577" s="123">
        <f t="shared" si="279"/>
        <v>0</v>
      </c>
      <c r="T577" s="123">
        <f t="shared" si="279"/>
        <v>0</v>
      </c>
      <c r="U577" s="123">
        <f t="shared" si="279"/>
        <v>0</v>
      </c>
      <c r="V577" s="123">
        <f t="shared" si="279"/>
        <v>0</v>
      </c>
      <c r="W577" s="123">
        <f t="shared" ref="W577" si="280">SUM(W578:W579)</f>
        <v>0</v>
      </c>
      <c r="DA577" s="130" t="s">
        <v>4837</v>
      </c>
    </row>
    <row r="578" spans="1:105" ht="12" customHeight="1" x14ac:dyDescent="0.25">
      <c r="A578" s="97" t="s">
        <v>204</v>
      </c>
      <c r="B578" s="99"/>
      <c r="C578" s="99">
        <v>0</v>
      </c>
      <c r="D578" s="99">
        <v>0</v>
      </c>
      <c r="E578" s="99">
        <v>0</v>
      </c>
      <c r="F578" s="99">
        <v>0</v>
      </c>
      <c r="G578" s="99">
        <v>0</v>
      </c>
      <c r="H578" s="99">
        <v>0</v>
      </c>
      <c r="I578" s="99">
        <v>0</v>
      </c>
      <c r="J578" s="99">
        <v>0</v>
      </c>
      <c r="K578" s="99">
        <v>0</v>
      </c>
      <c r="L578" s="99">
        <v>0</v>
      </c>
      <c r="M578" s="99">
        <v>0</v>
      </c>
      <c r="N578" s="99">
        <v>0</v>
      </c>
      <c r="O578" s="99">
        <v>0</v>
      </c>
      <c r="P578" s="99">
        <v>0</v>
      </c>
      <c r="Q578" s="99">
        <v>0</v>
      </c>
      <c r="R578" s="99">
        <v>0</v>
      </c>
      <c r="S578" s="99">
        <v>0</v>
      </c>
      <c r="T578" s="99">
        <v>0</v>
      </c>
      <c r="U578" s="99">
        <v>0</v>
      </c>
      <c r="V578" s="99">
        <v>0</v>
      </c>
      <c r="W578" s="99">
        <v>0</v>
      </c>
      <c r="DA578" s="63" t="s">
        <v>4838</v>
      </c>
    </row>
    <row r="579" spans="1:105" ht="12" customHeight="1" x14ac:dyDescent="0.25">
      <c r="A579" s="97" t="s">
        <v>53</v>
      </c>
      <c r="B579" s="99"/>
      <c r="C579" s="99">
        <v>0</v>
      </c>
      <c r="D579" s="99">
        <v>0</v>
      </c>
      <c r="E579" s="99">
        <v>0</v>
      </c>
      <c r="F579" s="99">
        <v>0</v>
      </c>
      <c r="G579" s="99">
        <v>0</v>
      </c>
      <c r="H579" s="99">
        <v>0</v>
      </c>
      <c r="I579" s="99">
        <v>0</v>
      </c>
      <c r="J579" s="99">
        <v>0</v>
      </c>
      <c r="K579" s="99">
        <v>0</v>
      </c>
      <c r="L579" s="99">
        <v>0</v>
      </c>
      <c r="M579" s="99">
        <v>0</v>
      </c>
      <c r="N579" s="99">
        <v>0</v>
      </c>
      <c r="O579" s="99">
        <v>0</v>
      </c>
      <c r="P579" s="99">
        <v>0</v>
      </c>
      <c r="Q579" s="99">
        <v>0</v>
      </c>
      <c r="R579" s="99">
        <v>0</v>
      </c>
      <c r="S579" s="99">
        <v>0</v>
      </c>
      <c r="T579" s="99">
        <v>0</v>
      </c>
      <c r="U579" s="99">
        <v>0</v>
      </c>
      <c r="V579" s="99">
        <v>0</v>
      </c>
      <c r="W579" s="99">
        <v>0</v>
      </c>
      <c r="DA579" s="63" t="s">
        <v>4839</v>
      </c>
    </row>
    <row r="580" spans="1:105" ht="12" customHeight="1" x14ac:dyDescent="0.25">
      <c r="A580" s="121" t="s">
        <v>92</v>
      </c>
      <c r="B580" s="123"/>
      <c r="C580" s="123">
        <f t="shared" ref="C580:W580" si="281">C581</f>
        <v>0</v>
      </c>
      <c r="D580" s="123">
        <f t="shared" si="281"/>
        <v>0</v>
      </c>
      <c r="E580" s="123">
        <f t="shared" si="281"/>
        <v>0</v>
      </c>
      <c r="F580" s="123">
        <f t="shared" si="281"/>
        <v>0</v>
      </c>
      <c r="G580" s="123">
        <f t="shared" si="281"/>
        <v>0</v>
      </c>
      <c r="H580" s="123">
        <f t="shared" si="281"/>
        <v>0</v>
      </c>
      <c r="I580" s="123">
        <f t="shared" si="281"/>
        <v>0</v>
      </c>
      <c r="J580" s="123">
        <f t="shared" si="281"/>
        <v>0</v>
      </c>
      <c r="K580" s="123">
        <f t="shared" si="281"/>
        <v>0</v>
      </c>
      <c r="L580" s="123">
        <f t="shared" si="281"/>
        <v>0</v>
      </c>
      <c r="M580" s="123">
        <f t="shared" si="281"/>
        <v>0</v>
      </c>
      <c r="N580" s="123">
        <f t="shared" si="281"/>
        <v>0</v>
      </c>
      <c r="O580" s="123">
        <f t="shared" si="281"/>
        <v>0</v>
      </c>
      <c r="P580" s="123">
        <f t="shared" si="281"/>
        <v>0</v>
      </c>
      <c r="Q580" s="123">
        <f t="shared" si="281"/>
        <v>0</v>
      </c>
      <c r="R580" s="123">
        <f t="shared" si="281"/>
        <v>0</v>
      </c>
      <c r="S580" s="123">
        <f t="shared" si="281"/>
        <v>0</v>
      </c>
      <c r="T580" s="123">
        <f t="shared" si="281"/>
        <v>0</v>
      </c>
      <c r="U580" s="123">
        <f t="shared" si="281"/>
        <v>0</v>
      </c>
      <c r="V580" s="123">
        <f t="shared" si="281"/>
        <v>0</v>
      </c>
      <c r="W580" s="123">
        <f t="shared" si="281"/>
        <v>0</v>
      </c>
      <c r="DA580" s="130" t="s">
        <v>4840</v>
      </c>
    </row>
    <row r="581" spans="1:105" ht="12" customHeight="1" x14ac:dyDescent="0.25">
      <c r="A581" s="97" t="s">
        <v>53</v>
      </c>
      <c r="B581" s="99"/>
      <c r="C581" s="99">
        <v>0</v>
      </c>
      <c r="D581" s="99">
        <v>0</v>
      </c>
      <c r="E581" s="99">
        <v>0</v>
      </c>
      <c r="F581" s="99">
        <v>0</v>
      </c>
      <c r="G581" s="99">
        <v>0</v>
      </c>
      <c r="H581" s="99">
        <v>0</v>
      </c>
      <c r="I581" s="99">
        <v>0</v>
      </c>
      <c r="J581" s="99">
        <v>0</v>
      </c>
      <c r="K581" s="99">
        <v>0</v>
      </c>
      <c r="L581" s="99">
        <v>0</v>
      </c>
      <c r="M581" s="99">
        <v>0</v>
      </c>
      <c r="N581" s="99">
        <v>0</v>
      </c>
      <c r="O581" s="99">
        <v>0</v>
      </c>
      <c r="P581" s="99">
        <v>0</v>
      </c>
      <c r="Q581" s="99">
        <v>0</v>
      </c>
      <c r="R581" s="99">
        <v>0</v>
      </c>
      <c r="S581" s="99">
        <v>0</v>
      </c>
      <c r="T581" s="99">
        <v>0</v>
      </c>
      <c r="U581" s="99">
        <v>0</v>
      </c>
      <c r="V581" s="99">
        <v>0</v>
      </c>
      <c r="W581" s="99">
        <v>0</v>
      </c>
      <c r="DA581" s="63" t="s">
        <v>4841</v>
      </c>
    </row>
    <row r="582" spans="1:105" ht="12" customHeight="1" x14ac:dyDescent="0.25">
      <c r="A582" s="121" t="s">
        <v>55</v>
      </c>
      <c r="B582" s="123"/>
      <c r="C582" s="123">
        <v>9.226226743635739E-2</v>
      </c>
      <c r="D582" s="123">
        <v>0.26398433695979373</v>
      </c>
      <c r="E582" s="123">
        <v>0.1425943798693465</v>
      </c>
      <c r="F582" s="123">
        <v>0.1212735549891998</v>
      </c>
      <c r="G582" s="123">
        <v>0.23655327408371515</v>
      </c>
      <c r="H582" s="123">
        <v>0.40318018810484091</v>
      </c>
      <c r="I582" s="123">
        <v>4.8390378005445503E-2</v>
      </c>
      <c r="J582" s="123">
        <v>7.217172978476466E-2</v>
      </c>
      <c r="K582" s="123">
        <v>1.6531048457374249E-2</v>
      </c>
      <c r="L582" s="123">
        <v>7.0042829004543117E-2</v>
      </c>
      <c r="M582" s="123">
        <v>4.0211329334174518E-2</v>
      </c>
      <c r="N582" s="123">
        <v>0</v>
      </c>
      <c r="O582" s="123">
        <v>0</v>
      </c>
      <c r="P582" s="123">
        <v>0</v>
      </c>
      <c r="Q582" s="123">
        <v>0</v>
      </c>
      <c r="R582" s="123">
        <v>0</v>
      </c>
      <c r="S582" s="123">
        <v>0</v>
      </c>
      <c r="T582" s="123">
        <v>0</v>
      </c>
      <c r="U582" s="123">
        <v>0</v>
      </c>
      <c r="V582" s="123">
        <v>0</v>
      </c>
      <c r="W582" s="123">
        <v>0</v>
      </c>
      <c r="DA582" s="130" t="s">
        <v>4842</v>
      </c>
    </row>
    <row r="583" spans="1:105" ht="12" customHeight="1" x14ac:dyDescent="0.25">
      <c r="A583" s="97" t="s">
        <v>132</v>
      </c>
      <c r="B583" s="99"/>
      <c r="C583" s="99">
        <v>0</v>
      </c>
      <c r="D583" s="99">
        <v>0</v>
      </c>
      <c r="E583" s="99">
        <v>0</v>
      </c>
      <c r="F583" s="99">
        <v>0</v>
      </c>
      <c r="G583" s="99">
        <v>0</v>
      </c>
      <c r="H583" s="99">
        <v>0</v>
      </c>
      <c r="I583" s="99">
        <v>0</v>
      </c>
      <c r="J583" s="99">
        <v>0</v>
      </c>
      <c r="K583" s="99">
        <v>0</v>
      </c>
      <c r="L583" s="99">
        <v>0</v>
      </c>
      <c r="M583" s="99">
        <v>0</v>
      </c>
      <c r="N583" s="99">
        <v>0</v>
      </c>
      <c r="O583" s="99">
        <v>0</v>
      </c>
      <c r="P583" s="99">
        <v>0</v>
      </c>
      <c r="Q583" s="99">
        <v>0</v>
      </c>
      <c r="R583" s="99">
        <v>0</v>
      </c>
      <c r="S583" s="99">
        <v>0</v>
      </c>
      <c r="T583" s="99">
        <v>0</v>
      </c>
      <c r="U583" s="99">
        <v>0</v>
      </c>
      <c r="V583" s="99">
        <v>0</v>
      </c>
      <c r="W583" s="99">
        <v>0</v>
      </c>
      <c r="DA583" s="63" t="s">
        <v>4843</v>
      </c>
    </row>
    <row r="584" spans="1:105" ht="12" customHeight="1" x14ac:dyDescent="0.25">
      <c r="A584" s="97" t="s">
        <v>131</v>
      </c>
      <c r="B584" s="99"/>
      <c r="C584" s="99">
        <v>0</v>
      </c>
      <c r="D584" s="99">
        <v>0</v>
      </c>
      <c r="E584" s="99">
        <v>0</v>
      </c>
      <c r="F584" s="99">
        <v>0</v>
      </c>
      <c r="G584" s="99">
        <v>0</v>
      </c>
      <c r="H584" s="99">
        <v>0</v>
      </c>
      <c r="I584" s="99">
        <v>0</v>
      </c>
      <c r="J584" s="99">
        <v>0</v>
      </c>
      <c r="K584" s="99">
        <v>0</v>
      </c>
      <c r="L584" s="99">
        <v>0</v>
      </c>
      <c r="M584" s="99">
        <v>0</v>
      </c>
      <c r="N584" s="99">
        <v>0</v>
      </c>
      <c r="O584" s="99">
        <v>0</v>
      </c>
      <c r="P584" s="99">
        <v>0</v>
      </c>
      <c r="Q584" s="99">
        <v>0</v>
      </c>
      <c r="R584" s="99">
        <v>0</v>
      </c>
      <c r="S584" s="99">
        <v>0</v>
      </c>
      <c r="T584" s="99">
        <v>0</v>
      </c>
      <c r="U584" s="99">
        <v>0</v>
      </c>
      <c r="V584" s="99">
        <v>0</v>
      </c>
      <c r="W584" s="99">
        <v>0</v>
      </c>
      <c r="DA584" s="63" t="s">
        <v>4844</v>
      </c>
    </row>
    <row r="585" spans="1:105" ht="12" customHeight="1" x14ac:dyDescent="0.25">
      <c r="A585" s="100" t="s">
        <v>204</v>
      </c>
      <c r="B585" s="102"/>
      <c r="C585" s="102">
        <v>0</v>
      </c>
      <c r="D585" s="102">
        <v>0</v>
      </c>
      <c r="E585" s="102">
        <v>0</v>
      </c>
      <c r="F585" s="102">
        <v>0</v>
      </c>
      <c r="G585" s="102">
        <v>0</v>
      </c>
      <c r="H585" s="102">
        <v>0</v>
      </c>
      <c r="I585" s="102">
        <v>0</v>
      </c>
      <c r="J585" s="102">
        <v>0</v>
      </c>
      <c r="K585" s="102">
        <v>0</v>
      </c>
      <c r="L585" s="102">
        <v>0</v>
      </c>
      <c r="M585" s="102">
        <v>0</v>
      </c>
      <c r="N585" s="102">
        <v>0</v>
      </c>
      <c r="O585" s="102">
        <v>0</v>
      </c>
      <c r="P585" s="102">
        <v>0</v>
      </c>
      <c r="Q585" s="102">
        <v>0</v>
      </c>
      <c r="R585" s="102">
        <v>0</v>
      </c>
      <c r="S585" s="102">
        <v>0</v>
      </c>
      <c r="T585" s="102">
        <v>0</v>
      </c>
      <c r="U585" s="102">
        <v>0</v>
      </c>
      <c r="V585" s="102">
        <v>0</v>
      </c>
      <c r="W585" s="102">
        <v>0</v>
      </c>
      <c r="DA585" s="131" t="s">
        <v>4845</v>
      </c>
    </row>
    <row r="586" spans="1:105" ht="12" customHeight="1" x14ac:dyDescent="0.25">
      <c r="A586" s="103" t="s">
        <v>52</v>
      </c>
      <c r="B586" s="105"/>
      <c r="C586" s="105">
        <v>0</v>
      </c>
      <c r="D586" s="105">
        <v>0</v>
      </c>
      <c r="E586" s="105">
        <v>0</v>
      </c>
      <c r="F586" s="105">
        <v>0</v>
      </c>
      <c r="G586" s="105">
        <v>0</v>
      </c>
      <c r="H586" s="105">
        <v>0</v>
      </c>
      <c r="I586" s="105">
        <v>0</v>
      </c>
      <c r="J586" s="105">
        <v>0</v>
      </c>
      <c r="K586" s="105">
        <v>0</v>
      </c>
      <c r="L586" s="105">
        <v>0</v>
      </c>
      <c r="M586" s="105">
        <v>0</v>
      </c>
      <c r="N586" s="105">
        <v>0</v>
      </c>
      <c r="O586" s="105">
        <v>0</v>
      </c>
      <c r="P586" s="105">
        <v>0</v>
      </c>
      <c r="Q586" s="105">
        <v>0</v>
      </c>
      <c r="R586" s="105">
        <v>0</v>
      </c>
      <c r="S586" s="105">
        <v>0</v>
      </c>
      <c r="T586" s="105">
        <v>0</v>
      </c>
      <c r="U586" s="105">
        <v>0</v>
      </c>
      <c r="V586" s="105">
        <v>0</v>
      </c>
      <c r="W586" s="105">
        <v>0</v>
      </c>
      <c r="DA586" s="132" t="s">
        <v>4846</v>
      </c>
    </row>
    <row r="587" spans="1:105" ht="12" customHeight="1" x14ac:dyDescent="0.25">
      <c r="A587" s="106" t="s">
        <v>124</v>
      </c>
      <c r="B587" s="102"/>
      <c r="C587" s="102">
        <v>3.3952514416579516</v>
      </c>
      <c r="D587" s="102">
        <v>2.5078512011180405</v>
      </c>
      <c r="E587" s="102">
        <v>1.0911569937828254</v>
      </c>
      <c r="F587" s="102">
        <v>2.5224899437753558</v>
      </c>
      <c r="G587" s="102">
        <v>3.6158857609939314</v>
      </c>
      <c r="H587" s="102">
        <v>3.7048990258282681</v>
      </c>
      <c r="I587" s="102">
        <v>1.5666384879262982</v>
      </c>
      <c r="J587" s="102">
        <v>1.3450186005342504</v>
      </c>
      <c r="K587" s="102">
        <v>3.397130457990408</v>
      </c>
      <c r="L587" s="102">
        <v>3.6422271082362423</v>
      </c>
      <c r="M587" s="102">
        <v>1.8346419008717125</v>
      </c>
      <c r="N587" s="102">
        <v>0</v>
      </c>
      <c r="O587" s="102">
        <v>0</v>
      </c>
      <c r="P587" s="102">
        <v>0</v>
      </c>
      <c r="Q587" s="102">
        <v>0</v>
      </c>
      <c r="R587" s="102">
        <v>0</v>
      </c>
      <c r="S587" s="102">
        <v>0</v>
      </c>
      <c r="T587" s="102">
        <v>0</v>
      </c>
      <c r="U587" s="102">
        <v>0</v>
      </c>
      <c r="V587" s="102">
        <v>0</v>
      </c>
      <c r="W587" s="102">
        <v>0</v>
      </c>
      <c r="DA587" s="131" t="s">
        <v>4847</v>
      </c>
    </row>
    <row r="588" spans="1:105" ht="12" customHeight="1" x14ac:dyDescent="0.25">
      <c r="A588" s="107" t="s">
        <v>123</v>
      </c>
      <c r="B588" s="105"/>
      <c r="C588" s="105">
        <v>0</v>
      </c>
      <c r="D588" s="105">
        <v>0</v>
      </c>
      <c r="E588" s="105">
        <v>0</v>
      </c>
      <c r="F588" s="105">
        <v>0</v>
      </c>
      <c r="G588" s="105">
        <v>0</v>
      </c>
      <c r="H588" s="105">
        <v>0</v>
      </c>
      <c r="I588" s="105">
        <v>0</v>
      </c>
      <c r="J588" s="105">
        <v>0</v>
      </c>
      <c r="K588" s="105">
        <v>0</v>
      </c>
      <c r="L588" s="105">
        <v>0</v>
      </c>
      <c r="M588" s="105">
        <v>0</v>
      </c>
      <c r="N588" s="105">
        <v>0</v>
      </c>
      <c r="O588" s="105">
        <v>0</v>
      </c>
      <c r="P588" s="105">
        <v>0</v>
      </c>
      <c r="Q588" s="105">
        <v>0</v>
      </c>
      <c r="R588" s="105">
        <v>0</v>
      </c>
      <c r="S588" s="105">
        <v>0</v>
      </c>
      <c r="T588" s="105">
        <v>0</v>
      </c>
      <c r="U588" s="105">
        <v>0</v>
      </c>
      <c r="V588" s="105">
        <v>0</v>
      </c>
      <c r="W588" s="105">
        <v>0</v>
      </c>
      <c r="DA588" s="132" t="s">
        <v>4848</v>
      </c>
    </row>
    <row r="589" spans="1:105" ht="12" customHeight="1" x14ac:dyDescent="0.25">
      <c r="A589" s="108" t="s">
        <v>50</v>
      </c>
      <c r="B589" s="99"/>
      <c r="C589" s="99">
        <v>0</v>
      </c>
      <c r="D589" s="99">
        <v>0</v>
      </c>
      <c r="E589" s="99">
        <v>0</v>
      </c>
      <c r="F589" s="99">
        <v>0</v>
      </c>
      <c r="G589" s="99">
        <v>0</v>
      </c>
      <c r="H589" s="99">
        <v>0</v>
      </c>
      <c r="I589" s="99">
        <v>0</v>
      </c>
      <c r="J589" s="99">
        <v>0</v>
      </c>
      <c r="K589" s="99">
        <v>0</v>
      </c>
      <c r="L589" s="99">
        <v>0</v>
      </c>
      <c r="M589" s="99">
        <v>0</v>
      </c>
      <c r="N589" s="99">
        <v>0</v>
      </c>
      <c r="O589" s="99">
        <v>0</v>
      </c>
      <c r="P589" s="99">
        <v>0</v>
      </c>
      <c r="Q589" s="99">
        <v>0</v>
      </c>
      <c r="R589" s="99">
        <v>0</v>
      </c>
      <c r="S589" s="99">
        <v>0</v>
      </c>
      <c r="T589" s="99">
        <v>0</v>
      </c>
      <c r="U589" s="99">
        <v>0</v>
      </c>
      <c r="V589" s="99">
        <v>0</v>
      </c>
      <c r="W589" s="99">
        <v>0</v>
      </c>
      <c r="DA589" s="63" t="s">
        <v>4849</v>
      </c>
    </row>
    <row r="590" spans="1:105" ht="12" customHeight="1" x14ac:dyDescent="0.25">
      <c r="A590" s="108" t="s">
        <v>52</v>
      </c>
      <c r="B590" s="99"/>
      <c r="C590" s="99">
        <v>0</v>
      </c>
      <c r="D590" s="99">
        <v>0</v>
      </c>
      <c r="E590" s="99">
        <v>0</v>
      </c>
      <c r="F590" s="99">
        <v>0</v>
      </c>
      <c r="G590" s="99">
        <v>0</v>
      </c>
      <c r="H590" s="99">
        <v>0</v>
      </c>
      <c r="I590" s="99">
        <v>0</v>
      </c>
      <c r="J590" s="99">
        <v>0</v>
      </c>
      <c r="K590" s="99">
        <v>0</v>
      </c>
      <c r="L590" s="99">
        <v>0</v>
      </c>
      <c r="M590" s="99">
        <v>0</v>
      </c>
      <c r="N590" s="99">
        <v>0</v>
      </c>
      <c r="O590" s="99">
        <v>0</v>
      </c>
      <c r="P590" s="99">
        <v>0</v>
      </c>
      <c r="Q590" s="99">
        <v>0</v>
      </c>
      <c r="R590" s="99">
        <v>0</v>
      </c>
      <c r="S590" s="99">
        <v>0</v>
      </c>
      <c r="T590" s="99">
        <v>0</v>
      </c>
      <c r="U590" s="99">
        <v>0</v>
      </c>
      <c r="V590" s="99">
        <v>0</v>
      </c>
      <c r="W590" s="99">
        <v>0</v>
      </c>
      <c r="DA590" s="63" t="s">
        <v>4850</v>
      </c>
    </row>
    <row r="591" spans="1:105" ht="12" customHeight="1" x14ac:dyDescent="0.25">
      <c r="A591" s="106" t="s">
        <v>122</v>
      </c>
      <c r="B591" s="102"/>
      <c r="C591" s="102">
        <v>0</v>
      </c>
      <c r="D591" s="102">
        <v>0</v>
      </c>
      <c r="E591" s="102">
        <v>0</v>
      </c>
      <c r="F591" s="102">
        <v>0</v>
      </c>
      <c r="G591" s="102">
        <v>0</v>
      </c>
      <c r="H591" s="102">
        <v>0</v>
      </c>
      <c r="I591" s="102">
        <v>0</v>
      </c>
      <c r="J591" s="102">
        <v>0</v>
      </c>
      <c r="K591" s="102">
        <v>0</v>
      </c>
      <c r="L591" s="102">
        <v>0</v>
      </c>
      <c r="M591" s="102">
        <v>0</v>
      </c>
      <c r="N591" s="102">
        <v>0</v>
      </c>
      <c r="O591" s="102">
        <v>0</v>
      </c>
      <c r="P591" s="102">
        <v>0</v>
      </c>
      <c r="Q591" s="102">
        <v>0</v>
      </c>
      <c r="R591" s="102">
        <v>0</v>
      </c>
      <c r="S591" s="102">
        <v>0</v>
      </c>
      <c r="T591" s="102">
        <v>0</v>
      </c>
      <c r="U591" s="102">
        <v>0</v>
      </c>
      <c r="V591" s="102">
        <v>0</v>
      </c>
      <c r="W591" s="102">
        <v>0</v>
      </c>
      <c r="DA591" s="131" t="s">
        <v>4851</v>
      </c>
    </row>
    <row r="592" spans="1:105" ht="12" customHeight="1" x14ac:dyDescent="0.25">
      <c r="A592" s="107" t="s">
        <v>121</v>
      </c>
      <c r="B592" s="105"/>
      <c r="C592" s="105">
        <v>0</v>
      </c>
      <c r="D592" s="105">
        <v>0</v>
      </c>
      <c r="E592" s="105">
        <v>0</v>
      </c>
      <c r="F592" s="105">
        <v>0</v>
      </c>
      <c r="G592" s="105">
        <v>0</v>
      </c>
      <c r="H592" s="105">
        <v>0</v>
      </c>
      <c r="I592" s="105">
        <v>0</v>
      </c>
      <c r="J592" s="105">
        <v>0</v>
      </c>
      <c r="K592" s="105">
        <v>0</v>
      </c>
      <c r="L592" s="105">
        <v>0</v>
      </c>
      <c r="M592" s="105">
        <v>0</v>
      </c>
      <c r="N592" s="105">
        <v>0</v>
      </c>
      <c r="O592" s="105">
        <v>0</v>
      </c>
      <c r="P592" s="105">
        <v>0</v>
      </c>
      <c r="Q592" s="105">
        <v>0</v>
      </c>
      <c r="R592" s="105">
        <v>0</v>
      </c>
      <c r="S592" s="105">
        <v>0</v>
      </c>
      <c r="T592" s="105">
        <v>0</v>
      </c>
      <c r="U592" s="105">
        <v>0</v>
      </c>
      <c r="V592" s="105">
        <v>0</v>
      </c>
      <c r="W592" s="105">
        <v>0</v>
      </c>
      <c r="DA592" s="132" t="s">
        <v>4852</v>
      </c>
    </row>
    <row r="593" spans="1:105" ht="12" customHeight="1" x14ac:dyDescent="0.25">
      <c r="A593" s="108" t="s">
        <v>53</v>
      </c>
      <c r="B593" s="99"/>
      <c r="C593" s="99">
        <v>0</v>
      </c>
      <c r="D593" s="99">
        <v>0</v>
      </c>
      <c r="E593" s="99">
        <v>0</v>
      </c>
      <c r="F593" s="99">
        <v>0</v>
      </c>
      <c r="G593" s="99">
        <v>0</v>
      </c>
      <c r="H593" s="99">
        <v>0</v>
      </c>
      <c r="I593" s="99">
        <v>0</v>
      </c>
      <c r="J593" s="99">
        <v>0</v>
      </c>
      <c r="K593" s="99">
        <v>0</v>
      </c>
      <c r="L593" s="99">
        <v>0</v>
      </c>
      <c r="M593" s="99">
        <v>0</v>
      </c>
      <c r="N593" s="99">
        <v>0</v>
      </c>
      <c r="O593" s="99">
        <v>0</v>
      </c>
      <c r="P593" s="99">
        <v>0</v>
      </c>
      <c r="Q593" s="99">
        <v>0</v>
      </c>
      <c r="R593" s="99">
        <v>0</v>
      </c>
      <c r="S593" s="99">
        <v>0</v>
      </c>
      <c r="T593" s="99">
        <v>0</v>
      </c>
      <c r="U593" s="99">
        <v>0</v>
      </c>
      <c r="V593" s="99">
        <v>0</v>
      </c>
      <c r="W593" s="99">
        <v>0</v>
      </c>
      <c r="DA593" s="63" t="s">
        <v>4853</v>
      </c>
    </row>
    <row r="594" spans="1:105" ht="12" customHeight="1" x14ac:dyDescent="0.25">
      <c r="A594" s="108" t="s">
        <v>52</v>
      </c>
      <c r="B594" s="99"/>
      <c r="C594" s="99">
        <v>0</v>
      </c>
      <c r="D594" s="99">
        <v>0</v>
      </c>
      <c r="E594" s="99">
        <v>0</v>
      </c>
      <c r="F594" s="99">
        <v>0</v>
      </c>
      <c r="G594" s="99">
        <v>0</v>
      </c>
      <c r="H594" s="99">
        <v>0</v>
      </c>
      <c r="I594" s="99">
        <v>0</v>
      </c>
      <c r="J594" s="99">
        <v>0</v>
      </c>
      <c r="K594" s="99">
        <v>0</v>
      </c>
      <c r="L594" s="99">
        <v>0</v>
      </c>
      <c r="M594" s="99">
        <v>0</v>
      </c>
      <c r="N594" s="99">
        <v>0</v>
      </c>
      <c r="O594" s="99">
        <v>0</v>
      </c>
      <c r="P594" s="99">
        <v>0</v>
      </c>
      <c r="Q594" s="99">
        <v>0</v>
      </c>
      <c r="R594" s="99">
        <v>0</v>
      </c>
      <c r="S594" s="99">
        <v>0</v>
      </c>
      <c r="T594" s="99">
        <v>0</v>
      </c>
      <c r="U594" s="99">
        <v>0</v>
      </c>
      <c r="V594" s="99">
        <v>0</v>
      </c>
      <c r="W594" s="99">
        <v>0</v>
      </c>
      <c r="DA594" s="63" t="s">
        <v>4854</v>
      </c>
    </row>
    <row r="595" spans="1:105" ht="12" customHeight="1" x14ac:dyDescent="0.25">
      <c r="A595" s="121" t="s">
        <v>54</v>
      </c>
      <c r="B595" s="123"/>
      <c r="C595" s="123">
        <v>0.12725089424520947</v>
      </c>
      <c r="D595" s="123">
        <v>0</v>
      </c>
      <c r="E595" s="123">
        <v>0</v>
      </c>
      <c r="F595" s="123">
        <v>0.1752354099009566</v>
      </c>
      <c r="G595" s="123">
        <v>0.91352290538758907</v>
      </c>
      <c r="H595" s="123">
        <v>0.50083960144364081</v>
      </c>
      <c r="I595" s="123">
        <v>0</v>
      </c>
      <c r="J595" s="123">
        <v>2.5974109064358875E-2</v>
      </c>
      <c r="K595" s="123">
        <v>0.43287947075380118</v>
      </c>
      <c r="L595" s="123">
        <v>1.2222370162704128E-2</v>
      </c>
      <c r="M595" s="123">
        <v>2.0652348801867337E-2</v>
      </c>
      <c r="N595" s="123">
        <v>3.0445670258889349E-2</v>
      </c>
      <c r="O595" s="123">
        <v>9.0911138296291827E-2</v>
      </c>
      <c r="P595" s="123">
        <v>0.15035392709970671</v>
      </c>
      <c r="Q595" s="123">
        <v>2.1837317058445625E-2</v>
      </c>
      <c r="R595" s="123">
        <v>9.5783224253850982E-2</v>
      </c>
      <c r="S595" s="123">
        <v>0.10014646241707044</v>
      </c>
      <c r="T595" s="123">
        <v>9.6980153980049555E-2</v>
      </c>
      <c r="U595" s="123">
        <v>0</v>
      </c>
      <c r="V595" s="123">
        <v>0</v>
      </c>
      <c r="W595" s="123">
        <v>0</v>
      </c>
      <c r="DA595" s="130" t="s">
        <v>4855</v>
      </c>
    </row>
    <row r="596" spans="1:105" ht="12" customHeight="1" x14ac:dyDescent="0.25">
      <c r="A596" s="97" t="s">
        <v>207</v>
      </c>
      <c r="B596" s="99"/>
      <c r="C596" s="99">
        <v>0</v>
      </c>
      <c r="D596" s="99">
        <v>0</v>
      </c>
      <c r="E596" s="99">
        <v>0</v>
      </c>
      <c r="F596" s="99">
        <v>0</v>
      </c>
      <c r="G596" s="99">
        <v>0</v>
      </c>
      <c r="H596" s="99">
        <v>0</v>
      </c>
      <c r="I596" s="99">
        <v>0</v>
      </c>
      <c r="J596" s="99">
        <v>0</v>
      </c>
      <c r="K596" s="99">
        <v>0</v>
      </c>
      <c r="L596" s="99">
        <v>0</v>
      </c>
      <c r="M596" s="99">
        <v>0</v>
      </c>
      <c r="N596" s="99">
        <v>0</v>
      </c>
      <c r="O596" s="99">
        <v>0</v>
      </c>
      <c r="P596" s="99">
        <v>0</v>
      </c>
      <c r="Q596" s="99">
        <v>0</v>
      </c>
      <c r="R596" s="99">
        <v>0</v>
      </c>
      <c r="S596" s="99">
        <v>0</v>
      </c>
      <c r="T596" s="99">
        <v>0</v>
      </c>
      <c r="U596" s="99">
        <v>0</v>
      </c>
      <c r="V596" s="99">
        <v>0</v>
      </c>
      <c r="W596" s="99">
        <v>0</v>
      </c>
      <c r="DA596" s="63" t="s">
        <v>4856</v>
      </c>
    </row>
    <row r="597" spans="1:105" ht="12" customHeight="1" x14ac:dyDescent="0.25">
      <c r="A597" s="97" t="s">
        <v>50</v>
      </c>
      <c r="B597" s="99"/>
      <c r="C597" s="99">
        <v>2.1285604128289584</v>
      </c>
      <c r="D597" s="99">
        <v>0</v>
      </c>
      <c r="E597" s="99">
        <v>0</v>
      </c>
      <c r="F597" s="99">
        <v>1.457958610375959</v>
      </c>
      <c r="G597" s="99">
        <v>1.9355831856727133</v>
      </c>
      <c r="H597" s="99">
        <v>2.0516321022992514</v>
      </c>
      <c r="I597" s="99">
        <v>0</v>
      </c>
      <c r="J597" s="99">
        <v>0.96812588330792182</v>
      </c>
      <c r="K597" s="99">
        <v>2.1964624997507691</v>
      </c>
      <c r="L597" s="99">
        <v>1.9066897453818437</v>
      </c>
      <c r="M597" s="99">
        <v>1.2563512187802632</v>
      </c>
      <c r="N597" s="99">
        <v>0.99557341746568162</v>
      </c>
      <c r="O597" s="99">
        <v>1.4261684820230782</v>
      </c>
      <c r="P597" s="99">
        <v>1.7198176122866453</v>
      </c>
      <c r="Q597" s="99">
        <v>1.3951619231784707</v>
      </c>
      <c r="R597" s="99">
        <v>1.3796468262718151</v>
      </c>
      <c r="S597" s="99">
        <v>1.0560899673072883</v>
      </c>
      <c r="T597" s="99">
        <v>1.1637618477605947</v>
      </c>
      <c r="U597" s="99">
        <v>0</v>
      </c>
      <c r="V597" s="99">
        <v>0</v>
      </c>
      <c r="W597" s="99">
        <v>0</v>
      </c>
      <c r="DA597" s="63" t="s">
        <v>4857</v>
      </c>
    </row>
    <row r="598" spans="1:105" ht="12" customHeight="1" x14ac:dyDescent="0.25">
      <c r="A598" s="109" t="s">
        <v>120</v>
      </c>
      <c r="B598" s="110"/>
      <c r="C598" s="110">
        <v>0</v>
      </c>
      <c r="D598" s="110">
        <v>0</v>
      </c>
      <c r="E598" s="110">
        <v>0</v>
      </c>
      <c r="F598" s="110">
        <v>0</v>
      </c>
      <c r="G598" s="110">
        <v>0</v>
      </c>
      <c r="H598" s="110">
        <v>0</v>
      </c>
      <c r="I598" s="110">
        <v>0</v>
      </c>
      <c r="J598" s="110">
        <v>0</v>
      </c>
      <c r="K598" s="110">
        <v>0</v>
      </c>
      <c r="L598" s="110">
        <v>0</v>
      </c>
      <c r="M598" s="110">
        <v>0</v>
      </c>
      <c r="N598" s="110">
        <v>0</v>
      </c>
      <c r="O598" s="110">
        <v>0</v>
      </c>
      <c r="P598" s="110">
        <v>0</v>
      </c>
      <c r="Q598" s="110">
        <v>0</v>
      </c>
      <c r="R598" s="110">
        <v>0</v>
      </c>
      <c r="S598" s="110">
        <v>0</v>
      </c>
      <c r="T598" s="110">
        <v>0</v>
      </c>
      <c r="U598" s="110">
        <v>0</v>
      </c>
      <c r="V598" s="110">
        <v>0</v>
      </c>
      <c r="W598" s="110">
        <v>0</v>
      </c>
      <c r="DA598" s="60" t="s">
        <v>4858</v>
      </c>
    </row>
  </sheetData>
  <pageMargins left="0.39370078740157483" right="0.39370078740157483" top="0.39370078740157483" bottom="0.39370078740157483" header="0.31496062992125984" footer="0.31496062992125984"/>
  <pageSetup paperSize="9" scale="11" orientation="portrait" horizontalDpi="1200" verticalDpi="1200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DA5" s="129" t="s">
        <v>340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210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DA7" s="63" t="s">
        <v>1103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DA9" s="63" t="s">
        <v>1104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130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1105</v>
      </c>
    </row>
    <row r="12" spans="1:105" ht="12" customHeight="1" x14ac:dyDescent="0.25">
      <c r="A12" s="97" t="s">
        <v>129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1106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1107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1108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1109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DA17" s="60" t="s">
        <v>1110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1186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1187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DA23" s="63" t="s">
        <v>1188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130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1189</v>
      </c>
    </row>
    <row r="26" spans="1:105" ht="12" customHeight="1" x14ac:dyDescent="0.25">
      <c r="A26" s="97" t="s">
        <v>129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1190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DA27" s="63" t="s">
        <v>1191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1192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1193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DA31" s="60" t="s">
        <v>1194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1273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210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1274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DA37" s="63" t="s">
        <v>1275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130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1276</v>
      </c>
    </row>
    <row r="40" spans="1:105" ht="12" customHeight="1" x14ac:dyDescent="0.25">
      <c r="A40" s="97" t="s">
        <v>129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1277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DA41" s="63" t="s">
        <v>1278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1279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1280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DA45" s="60" t="s">
        <v>1281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210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1361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1362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130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1363</v>
      </c>
    </row>
    <row r="54" spans="1:105" ht="12" customHeight="1" x14ac:dyDescent="0.25">
      <c r="A54" s="108" t="s">
        <v>129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1364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1365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1366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1367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DA59" s="60" t="s">
        <v>1368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1447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210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1448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1449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130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1450</v>
      </c>
    </row>
    <row r="68" spans="1:105" ht="12" customHeight="1" x14ac:dyDescent="0.25">
      <c r="A68" s="108" t="s">
        <v>129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1451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" si="8">W41-W55</f>
        <v>0</v>
      </c>
      <c r="DA69" s="63" t="s">
        <v>1452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1453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1454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DA73" s="60" t="s">
        <v>1455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1534</v>
      </c>
    </row>
    <row r="78" spans="1:105" ht="12.95" customHeight="1" x14ac:dyDescent="0.25">
      <c r="A78" s="127" t="s">
        <v>57</v>
      </c>
      <c r="B78" s="128">
        <f>RES_hhdet_numvin!B106</f>
        <v>0</v>
      </c>
      <c r="C78" s="128">
        <f>RES_hhdet_numvin!C106</f>
        <v>0</v>
      </c>
      <c r="D78" s="128">
        <f>RES_hhdet_numvin!D106</f>
        <v>0</v>
      </c>
      <c r="E78" s="128">
        <f>RES_hhdet_numvin!E106</f>
        <v>0</v>
      </c>
      <c r="F78" s="128">
        <f>RES_hhdet_numvin!F106</f>
        <v>0</v>
      </c>
      <c r="G78" s="128">
        <f>RES_hhdet_numvin!G106</f>
        <v>0</v>
      </c>
      <c r="H78" s="128">
        <f>RES_hhdet_numvin!H106</f>
        <v>0</v>
      </c>
      <c r="I78" s="128">
        <f>RES_hhdet_numvin!I106</f>
        <v>0</v>
      </c>
      <c r="J78" s="128">
        <f>RES_hhdet_numvin!J106</f>
        <v>0</v>
      </c>
      <c r="K78" s="128">
        <f>RES_hhdet_numvin!K106</f>
        <v>0</v>
      </c>
      <c r="L78" s="128">
        <f>RES_hhdet_numvin!L106</f>
        <v>0</v>
      </c>
      <c r="M78" s="128">
        <f>RES_hhdet_numvin!M106</f>
        <v>0</v>
      </c>
      <c r="N78" s="128">
        <f>RES_hhdet_numvin!N106</f>
        <v>0</v>
      </c>
      <c r="O78" s="128">
        <f>RES_hhdet_numvin!O106</f>
        <v>0</v>
      </c>
      <c r="P78" s="128">
        <f>RES_hhdet_numvin!P106</f>
        <v>0</v>
      </c>
      <c r="Q78" s="128">
        <f>RES_hhdet_numvin!Q106</f>
        <v>0</v>
      </c>
      <c r="R78" s="128">
        <f>RES_hhdet_numvin!R106</f>
        <v>0</v>
      </c>
      <c r="S78" s="128">
        <f>RES_hhdet_numvin!S106</f>
        <v>0</v>
      </c>
      <c r="T78" s="128">
        <f>RES_hhdet_numvin!T106</f>
        <v>0</v>
      </c>
      <c r="U78" s="128">
        <f>RES_hhdet_numvin!U106</f>
        <v>0</v>
      </c>
      <c r="V78" s="128">
        <f>RES_hhdet_numvin!V106</f>
        <v>0</v>
      </c>
      <c r="W78" s="128">
        <f>RES_hhdet_numvin!W106</f>
        <v>0</v>
      </c>
      <c r="DA78" s="133"/>
    </row>
    <row r="79" spans="1:105" ht="12" customHeight="1" x14ac:dyDescent="0.25">
      <c r="A79" s="97" t="s">
        <v>210</v>
      </c>
      <c r="B79" s="52">
        <f>RES_hhdet_numvin!B107</f>
        <v>0</v>
      </c>
      <c r="C79" s="52">
        <f>RES_hhdet_numvin!C107</f>
        <v>0</v>
      </c>
      <c r="D79" s="52">
        <f>RES_hhdet_numvin!D107</f>
        <v>0</v>
      </c>
      <c r="E79" s="52">
        <f>RES_hhdet_numvin!E107</f>
        <v>0</v>
      </c>
      <c r="F79" s="52">
        <f>RES_hhdet_numvin!F107</f>
        <v>0</v>
      </c>
      <c r="G79" s="52">
        <f>RES_hhdet_numvin!G107</f>
        <v>0</v>
      </c>
      <c r="H79" s="52">
        <f>RES_hhdet_numvin!H107</f>
        <v>0</v>
      </c>
      <c r="I79" s="52">
        <f>RES_hhdet_numvin!I107</f>
        <v>0</v>
      </c>
      <c r="J79" s="52">
        <f>RES_hhdet_numvin!J107</f>
        <v>0</v>
      </c>
      <c r="K79" s="52">
        <f>RES_hhdet_numvin!K107</f>
        <v>0</v>
      </c>
      <c r="L79" s="52">
        <f>RES_hhdet_numvin!L107</f>
        <v>0</v>
      </c>
      <c r="M79" s="52">
        <f>RES_hhdet_numvin!M107</f>
        <v>0</v>
      </c>
      <c r="N79" s="52">
        <f>RES_hhdet_numvin!N107</f>
        <v>0</v>
      </c>
      <c r="O79" s="52">
        <f>RES_hhdet_numvin!O107</f>
        <v>0</v>
      </c>
      <c r="P79" s="52">
        <f>RES_hhdet_numvin!P107</f>
        <v>0</v>
      </c>
      <c r="Q79" s="52">
        <f>RES_hhdet_numvin!Q107</f>
        <v>0</v>
      </c>
      <c r="R79" s="52">
        <f>RES_hhdet_numvin!R107</f>
        <v>0</v>
      </c>
      <c r="S79" s="52">
        <f>RES_hhdet_numvin!S107</f>
        <v>0</v>
      </c>
      <c r="T79" s="52">
        <f>RES_hhdet_numvin!T107</f>
        <v>0</v>
      </c>
      <c r="U79" s="52">
        <f>RES_hhdet_numvin!U107</f>
        <v>0</v>
      </c>
      <c r="V79" s="52">
        <f>RES_hhdet_numvin!V107</f>
        <v>0</v>
      </c>
      <c r="W79" s="52">
        <f>RES_hhdet_numvin!W107</f>
        <v>0</v>
      </c>
      <c r="DA79" s="63" t="s">
        <v>1535</v>
      </c>
    </row>
    <row r="80" spans="1:105" ht="12" hidden="1" customHeight="1" x14ac:dyDescent="0.25">
      <c r="A80" s="97" t="s">
        <v>53</v>
      </c>
      <c r="B80" s="138">
        <f>RES_hhdet_numvin!B108</f>
        <v>0</v>
      </c>
      <c r="C80" s="138">
        <f>RES_hhdet_numvin!C108</f>
        <v>0</v>
      </c>
      <c r="D80" s="138">
        <f>RES_hhdet_numvin!D108</f>
        <v>0</v>
      </c>
      <c r="E80" s="138">
        <f>RES_hhdet_numvin!E108</f>
        <v>0</v>
      </c>
      <c r="F80" s="138">
        <f>RES_hhdet_numvin!F108</f>
        <v>0</v>
      </c>
      <c r="G80" s="138">
        <f>RES_hhdet_numvin!G108</f>
        <v>0</v>
      </c>
      <c r="H80" s="138">
        <f>RES_hhdet_numvin!H108</f>
        <v>0</v>
      </c>
      <c r="I80" s="138">
        <f>RES_hhdet_numvin!I108</f>
        <v>0</v>
      </c>
      <c r="J80" s="138">
        <f>RES_hhdet_numvin!J108</f>
        <v>0</v>
      </c>
      <c r="K80" s="138">
        <f>RES_hhdet_numvin!K108</f>
        <v>0</v>
      </c>
      <c r="L80" s="138">
        <f>RES_hhdet_numvin!L108</f>
        <v>0</v>
      </c>
      <c r="M80" s="138">
        <f>RES_hhdet_numvin!M108</f>
        <v>0</v>
      </c>
      <c r="N80" s="138">
        <f>RES_hhdet_numvin!N108</f>
        <v>0</v>
      </c>
      <c r="O80" s="138">
        <f>RES_hhdet_numvin!O108</f>
        <v>0</v>
      </c>
      <c r="P80" s="138">
        <f>RES_hhdet_numvin!P108</f>
        <v>0</v>
      </c>
      <c r="Q80" s="138">
        <f>RES_hhdet_numvin!Q108</f>
        <v>0</v>
      </c>
      <c r="R80" s="138">
        <f>RES_hhdet_numvin!R108</f>
        <v>0</v>
      </c>
      <c r="S80" s="138">
        <f>RES_hhdet_numvin!S108</f>
        <v>0</v>
      </c>
      <c r="T80" s="138">
        <f>RES_hhdet_numvin!T108</f>
        <v>0</v>
      </c>
      <c r="U80" s="138">
        <f>RES_hhdet_numvin!U108</f>
        <v>0</v>
      </c>
      <c r="V80" s="138">
        <f>RES_hhdet_numvin!V108</f>
        <v>0</v>
      </c>
      <c r="W80" s="138">
        <f>RES_hhdet_numvin!W108</f>
        <v>0</v>
      </c>
      <c r="DA80" s="63"/>
    </row>
    <row r="81" spans="1:105" ht="12.95" customHeight="1" x14ac:dyDescent="0.25">
      <c r="A81" s="125" t="s">
        <v>92</v>
      </c>
      <c r="B81" s="150">
        <f>RES_hhdet_numvin!B109</f>
        <v>0</v>
      </c>
      <c r="C81" s="150">
        <f>RES_hhdet_numvin!C109</f>
        <v>0</v>
      </c>
      <c r="D81" s="150">
        <f>RES_hhdet_numvin!D109</f>
        <v>0</v>
      </c>
      <c r="E81" s="150">
        <f>RES_hhdet_numvin!E109</f>
        <v>0</v>
      </c>
      <c r="F81" s="150">
        <f>RES_hhdet_numvin!F109</f>
        <v>0</v>
      </c>
      <c r="G81" s="150">
        <f>RES_hhdet_numvin!G109</f>
        <v>0</v>
      </c>
      <c r="H81" s="150">
        <f>RES_hhdet_numvin!H109</f>
        <v>0</v>
      </c>
      <c r="I81" s="150">
        <f>RES_hhdet_numvin!I109</f>
        <v>0</v>
      </c>
      <c r="J81" s="150">
        <f>RES_hhdet_numvin!J109</f>
        <v>0</v>
      </c>
      <c r="K81" s="150">
        <f>RES_hhdet_numvin!K109</f>
        <v>0</v>
      </c>
      <c r="L81" s="150">
        <f>RES_hhdet_numvin!L109</f>
        <v>0</v>
      </c>
      <c r="M81" s="150">
        <f>RES_hhdet_numvin!M109</f>
        <v>0</v>
      </c>
      <c r="N81" s="150">
        <f>RES_hhdet_numvin!N109</f>
        <v>0</v>
      </c>
      <c r="O81" s="150">
        <f>RES_hhdet_numvin!O109</f>
        <v>0</v>
      </c>
      <c r="P81" s="150">
        <f>RES_hhdet_numvin!P109</f>
        <v>0</v>
      </c>
      <c r="Q81" s="150">
        <f>RES_hhdet_numvin!Q109</f>
        <v>0</v>
      </c>
      <c r="R81" s="150">
        <f>RES_hhdet_numvin!R109</f>
        <v>0</v>
      </c>
      <c r="S81" s="150">
        <f>RES_hhdet_numvin!S109</f>
        <v>0</v>
      </c>
      <c r="T81" s="150">
        <f>RES_hhdet_numvin!T109</f>
        <v>0</v>
      </c>
      <c r="U81" s="150">
        <f>RES_hhdet_numvin!U109</f>
        <v>0</v>
      </c>
      <c r="V81" s="150">
        <f>RES_hhdet_numvin!V109</f>
        <v>0</v>
      </c>
      <c r="W81" s="150">
        <f>RES_hhdet_numvin!W109</f>
        <v>0</v>
      </c>
      <c r="DA81" s="134"/>
    </row>
    <row r="82" spans="1:105" ht="12" customHeight="1" x14ac:dyDescent="0.25">
      <c r="A82" s="97" t="s">
        <v>53</v>
      </c>
      <c r="B82" s="138">
        <f>RES_hhdet_numvin!B110</f>
        <v>0</v>
      </c>
      <c r="C82" s="138">
        <f>RES_hhdet_numvin!C110</f>
        <v>0</v>
      </c>
      <c r="D82" s="138">
        <f>RES_hhdet_numvin!D110</f>
        <v>0</v>
      </c>
      <c r="E82" s="138">
        <f>RES_hhdet_numvin!E110</f>
        <v>0</v>
      </c>
      <c r="F82" s="138">
        <f>RES_hhdet_numvin!F110</f>
        <v>0</v>
      </c>
      <c r="G82" s="138">
        <f>RES_hhdet_numvin!G110</f>
        <v>0</v>
      </c>
      <c r="H82" s="138">
        <f>RES_hhdet_numvin!H110</f>
        <v>0</v>
      </c>
      <c r="I82" s="138">
        <f>RES_hhdet_numvin!I110</f>
        <v>0</v>
      </c>
      <c r="J82" s="138">
        <f>RES_hhdet_numvin!J110</f>
        <v>0</v>
      </c>
      <c r="K82" s="138">
        <f>RES_hhdet_numvin!K110</f>
        <v>0</v>
      </c>
      <c r="L82" s="138">
        <f>RES_hhdet_numvin!L110</f>
        <v>0</v>
      </c>
      <c r="M82" s="138">
        <f>RES_hhdet_numvin!M110</f>
        <v>0</v>
      </c>
      <c r="N82" s="138">
        <f>RES_hhdet_numvin!N110</f>
        <v>0</v>
      </c>
      <c r="O82" s="138">
        <f>RES_hhdet_numvin!O110</f>
        <v>0</v>
      </c>
      <c r="P82" s="138">
        <f>RES_hhdet_numvin!P110</f>
        <v>0</v>
      </c>
      <c r="Q82" s="138">
        <f>RES_hhdet_numvin!Q110</f>
        <v>0</v>
      </c>
      <c r="R82" s="138">
        <f>RES_hhdet_numvin!R110</f>
        <v>0</v>
      </c>
      <c r="S82" s="138">
        <f>RES_hhdet_numvin!S110</f>
        <v>0</v>
      </c>
      <c r="T82" s="138">
        <f>RES_hhdet_numvin!T110</f>
        <v>0</v>
      </c>
      <c r="U82" s="138">
        <f>RES_hhdet_numvin!U110</f>
        <v>0</v>
      </c>
      <c r="V82" s="138">
        <f>RES_hhdet_numvin!V110</f>
        <v>0</v>
      </c>
      <c r="W82" s="138">
        <f>RES_hhdet_numvin!W110</f>
        <v>0</v>
      </c>
      <c r="DA82" s="63" t="s">
        <v>1536</v>
      </c>
    </row>
    <row r="83" spans="1:105" ht="12" customHeight="1" x14ac:dyDescent="0.25">
      <c r="A83" s="125" t="s">
        <v>55</v>
      </c>
      <c r="B83" s="150">
        <f>RES_hhdet_numvin!B111</f>
        <v>0</v>
      </c>
      <c r="C83" s="150">
        <f>RES_hhdet_numvin!C111</f>
        <v>0</v>
      </c>
      <c r="D83" s="150">
        <f>RES_hhdet_numvin!D111</f>
        <v>0</v>
      </c>
      <c r="E83" s="150">
        <f>RES_hhdet_numvin!E111</f>
        <v>0</v>
      </c>
      <c r="F83" s="150">
        <f>RES_hhdet_numvin!F111</f>
        <v>0</v>
      </c>
      <c r="G83" s="150">
        <f>RES_hhdet_numvin!G111</f>
        <v>0</v>
      </c>
      <c r="H83" s="150">
        <f>RES_hhdet_numvin!H111</f>
        <v>0</v>
      </c>
      <c r="I83" s="150">
        <f>RES_hhdet_numvin!I111</f>
        <v>0</v>
      </c>
      <c r="J83" s="150">
        <f>RES_hhdet_numvin!J111</f>
        <v>0</v>
      </c>
      <c r="K83" s="150">
        <f>RES_hhdet_numvin!K111</f>
        <v>0</v>
      </c>
      <c r="L83" s="150">
        <f>RES_hhdet_numvin!L111</f>
        <v>0</v>
      </c>
      <c r="M83" s="150">
        <f>RES_hhdet_numvin!M111</f>
        <v>0</v>
      </c>
      <c r="N83" s="150">
        <f>RES_hhdet_numvin!N111</f>
        <v>0</v>
      </c>
      <c r="O83" s="150">
        <f>RES_hhdet_numvin!O111</f>
        <v>0</v>
      </c>
      <c r="P83" s="150">
        <f>RES_hhdet_numvin!P111</f>
        <v>0</v>
      </c>
      <c r="Q83" s="150">
        <f>RES_hhdet_numvin!Q111</f>
        <v>0</v>
      </c>
      <c r="R83" s="150">
        <f>RES_hhdet_numvin!R111</f>
        <v>0</v>
      </c>
      <c r="S83" s="150">
        <f>RES_hhdet_numvin!S111</f>
        <v>0</v>
      </c>
      <c r="T83" s="150">
        <f>RES_hhdet_numvin!T111</f>
        <v>0</v>
      </c>
      <c r="U83" s="150">
        <f>RES_hhdet_numvin!U111</f>
        <v>0</v>
      </c>
      <c r="V83" s="150">
        <f>RES_hhdet_numvin!V111</f>
        <v>0</v>
      </c>
      <c r="W83" s="150">
        <f>RES_hhdet_numvin!W111</f>
        <v>0</v>
      </c>
      <c r="DA83" s="134"/>
    </row>
    <row r="84" spans="1:105" ht="12" customHeight="1" x14ac:dyDescent="0.25">
      <c r="A84" s="97" t="s">
        <v>130</v>
      </c>
      <c r="B84" s="138">
        <f>RES_hhdet_numvin!B112</f>
        <v>0</v>
      </c>
      <c r="C84" s="138">
        <f>RES_hhdet_numvin!C112</f>
        <v>0</v>
      </c>
      <c r="D84" s="138">
        <f>RES_hhdet_numvin!D112</f>
        <v>0</v>
      </c>
      <c r="E84" s="138">
        <f>RES_hhdet_numvin!E112</f>
        <v>0</v>
      </c>
      <c r="F84" s="138">
        <f>RES_hhdet_numvin!F112</f>
        <v>0</v>
      </c>
      <c r="G84" s="138">
        <f>RES_hhdet_numvin!G112</f>
        <v>0</v>
      </c>
      <c r="H84" s="138">
        <f>RES_hhdet_numvin!H112</f>
        <v>0</v>
      </c>
      <c r="I84" s="138">
        <f>RES_hhdet_numvin!I112</f>
        <v>0</v>
      </c>
      <c r="J84" s="138">
        <f>RES_hhdet_numvin!J112</f>
        <v>0</v>
      </c>
      <c r="K84" s="138">
        <f>RES_hhdet_numvin!K112</f>
        <v>0</v>
      </c>
      <c r="L84" s="138">
        <f>RES_hhdet_numvin!L112</f>
        <v>0</v>
      </c>
      <c r="M84" s="138">
        <f>RES_hhdet_numvin!M112</f>
        <v>0</v>
      </c>
      <c r="N84" s="138">
        <f>RES_hhdet_numvin!N112</f>
        <v>0</v>
      </c>
      <c r="O84" s="138">
        <f>RES_hhdet_numvin!O112</f>
        <v>0</v>
      </c>
      <c r="P84" s="138">
        <f>RES_hhdet_numvin!P112</f>
        <v>0</v>
      </c>
      <c r="Q84" s="138">
        <f>RES_hhdet_numvin!Q112</f>
        <v>0</v>
      </c>
      <c r="R84" s="138">
        <f>RES_hhdet_numvin!R112</f>
        <v>0</v>
      </c>
      <c r="S84" s="138">
        <f>RES_hhdet_numvin!S112</f>
        <v>0</v>
      </c>
      <c r="T84" s="138">
        <f>RES_hhdet_numvin!T112</f>
        <v>0</v>
      </c>
      <c r="U84" s="138">
        <f>RES_hhdet_numvin!U112</f>
        <v>0</v>
      </c>
      <c r="V84" s="138">
        <f>RES_hhdet_numvin!V112</f>
        <v>0</v>
      </c>
      <c r="W84" s="138">
        <f>RES_hhdet_numvin!W112</f>
        <v>0</v>
      </c>
      <c r="DA84" s="63" t="s">
        <v>1537</v>
      </c>
    </row>
    <row r="85" spans="1:105" ht="12" customHeight="1" x14ac:dyDescent="0.25">
      <c r="A85" s="97" t="s">
        <v>129</v>
      </c>
      <c r="B85" s="138">
        <f>RES_hhdet_numvin!B113</f>
        <v>0</v>
      </c>
      <c r="C85" s="138">
        <f>RES_hhdet_numvin!C113</f>
        <v>0</v>
      </c>
      <c r="D85" s="138">
        <f>RES_hhdet_numvin!D113</f>
        <v>0</v>
      </c>
      <c r="E85" s="138">
        <f>RES_hhdet_numvin!E113</f>
        <v>0</v>
      </c>
      <c r="F85" s="138">
        <f>RES_hhdet_numvin!F113</f>
        <v>0</v>
      </c>
      <c r="G85" s="138">
        <f>RES_hhdet_numvin!G113</f>
        <v>0</v>
      </c>
      <c r="H85" s="138">
        <f>RES_hhdet_numvin!H113</f>
        <v>0</v>
      </c>
      <c r="I85" s="138">
        <f>RES_hhdet_numvin!I113</f>
        <v>0</v>
      </c>
      <c r="J85" s="138">
        <f>RES_hhdet_numvin!J113</f>
        <v>0</v>
      </c>
      <c r="K85" s="138">
        <f>RES_hhdet_numvin!K113</f>
        <v>0</v>
      </c>
      <c r="L85" s="138">
        <f>RES_hhdet_numvin!L113</f>
        <v>0</v>
      </c>
      <c r="M85" s="138">
        <f>RES_hhdet_numvin!M113</f>
        <v>0</v>
      </c>
      <c r="N85" s="138">
        <f>RES_hhdet_numvin!N113</f>
        <v>0</v>
      </c>
      <c r="O85" s="138">
        <f>RES_hhdet_numvin!O113</f>
        <v>0</v>
      </c>
      <c r="P85" s="138">
        <f>RES_hhdet_numvin!P113</f>
        <v>0</v>
      </c>
      <c r="Q85" s="138">
        <f>RES_hhdet_numvin!Q113</f>
        <v>0</v>
      </c>
      <c r="R85" s="138">
        <f>RES_hhdet_numvin!R113</f>
        <v>0</v>
      </c>
      <c r="S85" s="138">
        <f>RES_hhdet_numvin!S113</f>
        <v>0</v>
      </c>
      <c r="T85" s="138">
        <f>RES_hhdet_numvin!T113</f>
        <v>0</v>
      </c>
      <c r="U85" s="138">
        <f>RES_hhdet_numvin!U113</f>
        <v>0</v>
      </c>
      <c r="V85" s="138">
        <f>RES_hhdet_numvin!V113</f>
        <v>0</v>
      </c>
      <c r="W85" s="138">
        <f>RES_hhdet_numvin!W113</f>
        <v>0</v>
      </c>
      <c r="DA85" s="63" t="s">
        <v>1538</v>
      </c>
    </row>
    <row r="86" spans="1:105" ht="12" hidden="1" customHeight="1" x14ac:dyDescent="0.25">
      <c r="A86" s="108" t="s">
        <v>202</v>
      </c>
      <c r="B86" s="138">
        <f>RES_hhdet_numvin!B114</f>
        <v>0</v>
      </c>
      <c r="C86" s="138">
        <f>RES_hhdet_numvin!C114</f>
        <v>0</v>
      </c>
      <c r="D86" s="138">
        <f>RES_hhdet_numvin!D114</f>
        <v>0</v>
      </c>
      <c r="E86" s="138">
        <f>RES_hhdet_numvin!E114</f>
        <v>0</v>
      </c>
      <c r="F86" s="138">
        <f>RES_hhdet_numvin!F114</f>
        <v>0</v>
      </c>
      <c r="G86" s="138">
        <f>RES_hhdet_numvin!G114</f>
        <v>0</v>
      </c>
      <c r="H86" s="138">
        <f>RES_hhdet_numvin!H114</f>
        <v>0</v>
      </c>
      <c r="I86" s="138">
        <f>RES_hhdet_numvin!I114</f>
        <v>0</v>
      </c>
      <c r="J86" s="138">
        <f>RES_hhdet_numvin!J114</f>
        <v>0</v>
      </c>
      <c r="K86" s="138">
        <f>RES_hhdet_numvin!K114</f>
        <v>0</v>
      </c>
      <c r="L86" s="138">
        <f>RES_hhdet_numvin!L114</f>
        <v>0</v>
      </c>
      <c r="M86" s="138">
        <f>RES_hhdet_numvin!M114</f>
        <v>0</v>
      </c>
      <c r="N86" s="138">
        <f>RES_hhdet_numvin!N114</f>
        <v>0</v>
      </c>
      <c r="O86" s="138">
        <f>RES_hhdet_numvin!O114</f>
        <v>0</v>
      </c>
      <c r="P86" s="138">
        <f>RES_hhdet_numvin!P114</f>
        <v>0</v>
      </c>
      <c r="Q86" s="138">
        <f>RES_hhdet_numvin!Q114</f>
        <v>0</v>
      </c>
      <c r="R86" s="138">
        <f>RES_hhdet_numvin!R114</f>
        <v>0</v>
      </c>
      <c r="S86" s="138">
        <f>RES_hhdet_numvin!S114</f>
        <v>0</v>
      </c>
      <c r="T86" s="138">
        <f>RES_hhdet_numvin!T114</f>
        <v>0</v>
      </c>
      <c r="U86" s="138">
        <f>RES_hhdet_numvin!U114</f>
        <v>0</v>
      </c>
      <c r="V86" s="138">
        <f>RES_hhdet_numvin!V114</f>
        <v>0</v>
      </c>
      <c r="W86" s="138">
        <f>RES_hhdet_numvin!W114</f>
        <v>0</v>
      </c>
      <c r="DA86" s="63"/>
    </row>
    <row r="87" spans="1:105" ht="12" hidden="1" customHeight="1" x14ac:dyDescent="0.25">
      <c r="A87" s="108" t="s">
        <v>52</v>
      </c>
      <c r="B87" s="138">
        <f>RES_hhdet_numvin!B115</f>
        <v>0</v>
      </c>
      <c r="C87" s="138">
        <f>RES_hhdet_numvin!C115</f>
        <v>0</v>
      </c>
      <c r="D87" s="138">
        <f>RES_hhdet_numvin!D115</f>
        <v>0</v>
      </c>
      <c r="E87" s="138">
        <f>RES_hhdet_numvin!E115</f>
        <v>0</v>
      </c>
      <c r="F87" s="138">
        <f>RES_hhdet_numvin!F115</f>
        <v>0</v>
      </c>
      <c r="G87" s="138">
        <f>RES_hhdet_numvin!G115</f>
        <v>0</v>
      </c>
      <c r="H87" s="138">
        <f>RES_hhdet_numvin!H115</f>
        <v>0</v>
      </c>
      <c r="I87" s="138">
        <f>RES_hhdet_numvin!I115</f>
        <v>0</v>
      </c>
      <c r="J87" s="138">
        <f>RES_hhdet_numvin!J115</f>
        <v>0</v>
      </c>
      <c r="K87" s="138">
        <f>RES_hhdet_numvin!K115</f>
        <v>0</v>
      </c>
      <c r="L87" s="138">
        <f>RES_hhdet_numvin!L115</f>
        <v>0</v>
      </c>
      <c r="M87" s="138">
        <f>RES_hhdet_numvin!M115</f>
        <v>0</v>
      </c>
      <c r="N87" s="138">
        <f>RES_hhdet_numvin!N115</f>
        <v>0</v>
      </c>
      <c r="O87" s="138">
        <f>RES_hhdet_numvin!O115</f>
        <v>0</v>
      </c>
      <c r="P87" s="138">
        <f>RES_hhdet_numvin!P115</f>
        <v>0</v>
      </c>
      <c r="Q87" s="138">
        <f>RES_hhdet_numvin!Q115</f>
        <v>0</v>
      </c>
      <c r="R87" s="138">
        <f>RES_hhdet_numvin!R115</f>
        <v>0</v>
      </c>
      <c r="S87" s="138">
        <f>RES_hhdet_numvin!S115</f>
        <v>0</v>
      </c>
      <c r="T87" s="138">
        <f>RES_hhdet_numvin!T115</f>
        <v>0</v>
      </c>
      <c r="U87" s="138">
        <f>RES_hhdet_numvin!U115</f>
        <v>0</v>
      </c>
      <c r="V87" s="138">
        <f>RES_hhdet_numvin!V115</f>
        <v>0</v>
      </c>
      <c r="W87" s="138">
        <f>RES_hhdet_numvin!W115</f>
        <v>0</v>
      </c>
      <c r="DA87" s="63"/>
    </row>
    <row r="88" spans="1:105" ht="12" customHeight="1" x14ac:dyDescent="0.25">
      <c r="A88" s="97" t="s">
        <v>122</v>
      </c>
      <c r="B88" s="138">
        <f>RES_hhdet_numvin!B116</f>
        <v>0</v>
      </c>
      <c r="C88" s="138">
        <f>RES_hhdet_numvin!C116</f>
        <v>0</v>
      </c>
      <c r="D88" s="138">
        <f>RES_hhdet_numvin!D116</f>
        <v>0</v>
      </c>
      <c r="E88" s="138">
        <f>RES_hhdet_numvin!E116</f>
        <v>0</v>
      </c>
      <c r="F88" s="138">
        <f>RES_hhdet_numvin!F116</f>
        <v>0</v>
      </c>
      <c r="G88" s="138">
        <f>RES_hhdet_numvin!G116</f>
        <v>0</v>
      </c>
      <c r="H88" s="138">
        <f>RES_hhdet_numvin!H116</f>
        <v>0</v>
      </c>
      <c r="I88" s="138">
        <f>RES_hhdet_numvin!I116</f>
        <v>0</v>
      </c>
      <c r="J88" s="138">
        <f>RES_hhdet_numvin!J116</f>
        <v>0</v>
      </c>
      <c r="K88" s="138">
        <f>RES_hhdet_numvin!K116</f>
        <v>0</v>
      </c>
      <c r="L88" s="138">
        <f>RES_hhdet_numvin!L116</f>
        <v>0</v>
      </c>
      <c r="M88" s="138">
        <f>RES_hhdet_numvin!M116</f>
        <v>0</v>
      </c>
      <c r="N88" s="138">
        <f>RES_hhdet_numvin!N116</f>
        <v>0</v>
      </c>
      <c r="O88" s="138">
        <f>RES_hhdet_numvin!O116</f>
        <v>0</v>
      </c>
      <c r="P88" s="138">
        <f>RES_hhdet_numvin!P116</f>
        <v>0</v>
      </c>
      <c r="Q88" s="138">
        <f>RES_hhdet_numvin!Q116</f>
        <v>0</v>
      </c>
      <c r="R88" s="138">
        <f>RES_hhdet_numvin!R116</f>
        <v>0</v>
      </c>
      <c r="S88" s="138">
        <f>RES_hhdet_numvin!S116</f>
        <v>0</v>
      </c>
      <c r="T88" s="138">
        <f>RES_hhdet_numvin!T116</f>
        <v>0</v>
      </c>
      <c r="U88" s="138">
        <f>RES_hhdet_numvin!U116</f>
        <v>0</v>
      </c>
      <c r="V88" s="138">
        <f>RES_hhdet_numvin!V116</f>
        <v>0</v>
      </c>
      <c r="W88" s="138">
        <f>RES_hhdet_numvin!W116</f>
        <v>0</v>
      </c>
      <c r="DA88" s="63" t="s">
        <v>1539</v>
      </c>
    </row>
    <row r="89" spans="1:105" ht="12" customHeight="1" x14ac:dyDescent="0.25">
      <c r="A89" s="97" t="s">
        <v>121</v>
      </c>
      <c r="B89" s="138">
        <f>RES_hhdet_numvin!B117</f>
        <v>0</v>
      </c>
      <c r="C89" s="138">
        <f>RES_hhdet_numvin!C117</f>
        <v>0</v>
      </c>
      <c r="D89" s="138">
        <f>RES_hhdet_numvin!D117</f>
        <v>0</v>
      </c>
      <c r="E89" s="138">
        <f>RES_hhdet_numvin!E117</f>
        <v>0</v>
      </c>
      <c r="F89" s="138">
        <f>RES_hhdet_numvin!F117</f>
        <v>0</v>
      </c>
      <c r="G89" s="138">
        <f>RES_hhdet_numvin!G117</f>
        <v>0</v>
      </c>
      <c r="H89" s="138">
        <f>RES_hhdet_numvin!H117</f>
        <v>0</v>
      </c>
      <c r="I89" s="138">
        <f>RES_hhdet_numvin!I117</f>
        <v>0</v>
      </c>
      <c r="J89" s="138">
        <f>RES_hhdet_numvin!J117</f>
        <v>0</v>
      </c>
      <c r="K89" s="138">
        <f>RES_hhdet_numvin!K117</f>
        <v>0</v>
      </c>
      <c r="L89" s="138">
        <f>RES_hhdet_numvin!L117</f>
        <v>0</v>
      </c>
      <c r="M89" s="138">
        <f>RES_hhdet_numvin!M117</f>
        <v>0</v>
      </c>
      <c r="N89" s="138">
        <f>RES_hhdet_numvin!N117</f>
        <v>0</v>
      </c>
      <c r="O89" s="138">
        <f>RES_hhdet_numvin!O117</f>
        <v>0</v>
      </c>
      <c r="P89" s="138">
        <f>RES_hhdet_numvin!P117</f>
        <v>0</v>
      </c>
      <c r="Q89" s="138">
        <f>RES_hhdet_numvin!Q117</f>
        <v>0</v>
      </c>
      <c r="R89" s="138">
        <f>RES_hhdet_numvin!R117</f>
        <v>0</v>
      </c>
      <c r="S89" s="138">
        <f>RES_hhdet_numvin!S117</f>
        <v>0</v>
      </c>
      <c r="T89" s="138">
        <f>RES_hhdet_numvin!T117</f>
        <v>0</v>
      </c>
      <c r="U89" s="138">
        <f>RES_hhdet_numvin!U117</f>
        <v>0</v>
      </c>
      <c r="V89" s="138">
        <f>RES_hhdet_numvin!V117</f>
        <v>0</v>
      </c>
      <c r="W89" s="138">
        <f>RES_hhdet_numvin!W117</f>
        <v>0</v>
      </c>
      <c r="DA89" s="63" t="s">
        <v>1540</v>
      </c>
    </row>
    <row r="90" spans="1:105" ht="12" hidden="1" customHeight="1" x14ac:dyDescent="0.25">
      <c r="A90" s="108" t="s">
        <v>53</v>
      </c>
      <c r="B90" s="138">
        <f>RES_hhdet_numvin!B118</f>
        <v>0</v>
      </c>
      <c r="C90" s="138">
        <f>RES_hhdet_numvin!C118</f>
        <v>0</v>
      </c>
      <c r="D90" s="138">
        <f>RES_hhdet_numvin!D118</f>
        <v>0</v>
      </c>
      <c r="E90" s="138">
        <f>RES_hhdet_numvin!E118</f>
        <v>0</v>
      </c>
      <c r="F90" s="138">
        <f>RES_hhdet_numvin!F118</f>
        <v>0</v>
      </c>
      <c r="G90" s="138">
        <f>RES_hhdet_numvin!G118</f>
        <v>0</v>
      </c>
      <c r="H90" s="138">
        <f>RES_hhdet_numvin!H118</f>
        <v>0</v>
      </c>
      <c r="I90" s="138">
        <f>RES_hhdet_numvin!I118</f>
        <v>0</v>
      </c>
      <c r="J90" s="138">
        <f>RES_hhdet_numvin!J118</f>
        <v>0</v>
      </c>
      <c r="K90" s="138">
        <f>RES_hhdet_numvin!K118</f>
        <v>0</v>
      </c>
      <c r="L90" s="138">
        <f>RES_hhdet_numvin!L118</f>
        <v>0</v>
      </c>
      <c r="M90" s="138">
        <f>RES_hhdet_numvin!M118</f>
        <v>0</v>
      </c>
      <c r="N90" s="138">
        <f>RES_hhdet_numvin!N118</f>
        <v>0</v>
      </c>
      <c r="O90" s="138">
        <f>RES_hhdet_numvin!O118</f>
        <v>0</v>
      </c>
      <c r="P90" s="138">
        <f>RES_hhdet_numvin!P118</f>
        <v>0</v>
      </c>
      <c r="Q90" s="138">
        <f>RES_hhdet_numvin!Q118</f>
        <v>0</v>
      </c>
      <c r="R90" s="138">
        <f>RES_hhdet_numvin!R118</f>
        <v>0</v>
      </c>
      <c r="S90" s="138">
        <f>RES_hhdet_numvin!S118</f>
        <v>0</v>
      </c>
      <c r="T90" s="138">
        <f>RES_hhdet_numvin!T118</f>
        <v>0</v>
      </c>
      <c r="U90" s="138">
        <f>RES_hhdet_numvin!U118</f>
        <v>0</v>
      </c>
      <c r="V90" s="138">
        <f>RES_hhdet_numvin!V118</f>
        <v>0</v>
      </c>
      <c r="W90" s="138">
        <f>RES_hhdet_numvin!W118</f>
        <v>0</v>
      </c>
      <c r="DA90" s="63"/>
    </row>
    <row r="91" spans="1:105" ht="12" hidden="1" customHeight="1" x14ac:dyDescent="0.25">
      <c r="A91" s="103" t="s">
        <v>52</v>
      </c>
      <c r="B91" s="148">
        <f>RES_hhdet_numvin!B119</f>
        <v>0</v>
      </c>
      <c r="C91" s="148">
        <f>RES_hhdet_numvin!C119</f>
        <v>0</v>
      </c>
      <c r="D91" s="148">
        <f>RES_hhdet_numvin!D119</f>
        <v>0</v>
      </c>
      <c r="E91" s="148">
        <f>RES_hhdet_numvin!E119</f>
        <v>0</v>
      </c>
      <c r="F91" s="148">
        <f>RES_hhdet_numvin!F119</f>
        <v>0</v>
      </c>
      <c r="G91" s="148">
        <f>RES_hhdet_numvin!G119</f>
        <v>0</v>
      </c>
      <c r="H91" s="148">
        <f>RES_hhdet_numvin!H119</f>
        <v>0</v>
      </c>
      <c r="I91" s="148">
        <f>RES_hhdet_numvin!I119</f>
        <v>0</v>
      </c>
      <c r="J91" s="148">
        <f>RES_hhdet_numvin!J119</f>
        <v>0</v>
      </c>
      <c r="K91" s="148">
        <f>RES_hhdet_numvin!K119</f>
        <v>0</v>
      </c>
      <c r="L91" s="148">
        <f>RES_hhdet_numvin!L119</f>
        <v>0</v>
      </c>
      <c r="M91" s="148">
        <f>RES_hhdet_numvin!M119</f>
        <v>0</v>
      </c>
      <c r="N91" s="148">
        <f>RES_hhdet_numvin!N119</f>
        <v>0</v>
      </c>
      <c r="O91" s="148">
        <f>RES_hhdet_numvin!O119</f>
        <v>0</v>
      </c>
      <c r="P91" s="148">
        <f>RES_hhdet_numvin!P119</f>
        <v>0</v>
      </c>
      <c r="Q91" s="148">
        <f>RES_hhdet_numvin!Q119</f>
        <v>0</v>
      </c>
      <c r="R91" s="148">
        <f>RES_hhdet_numvin!R119</f>
        <v>0</v>
      </c>
      <c r="S91" s="148">
        <f>RES_hhdet_numvin!S119</f>
        <v>0</v>
      </c>
      <c r="T91" s="148">
        <f>RES_hhdet_numvin!T119</f>
        <v>0</v>
      </c>
      <c r="U91" s="148">
        <f>RES_hhdet_numvin!U119</f>
        <v>0</v>
      </c>
      <c r="V91" s="148">
        <f>RES_hhdet_numvin!V119</f>
        <v>0</v>
      </c>
      <c r="W91" s="148">
        <f>RES_hhdet_numvin!W119</f>
        <v>0</v>
      </c>
      <c r="DA91" s="132"/>
    </row>
    <row r="92" spans="1:105" ht="12" customHeight="1" x14ac:dyDescent="0.25">
      <c r="A92" s="125" t="s">
        <v>54</v>
      </c>
      <c r="B92" s="150">
        <f>RES_hhdet_numvin!B120</f>
        <v>0</v>
      </c>
      <c r="C92" s="150">
        <f>RES_hhdet_numvin!C120</f>
        <v>0</v>
      </c>
      <c r="D92" s="150">
        <f>RES_hhdet_numvin!D120</f>
        <v>0</v>
      </c>
      <c r="E92" s="150">
        <f>RES_hhdet_numvin!E120</f>
        <v>0</v>
      </c>
      <c r="F92" s="150">
        <f>RES_hhdet_numvin!F120</f>
        <v>0</v>
      </c>
      <c r="G92" s="150">
        <f>RES_hhdet_numvin!G120</f>
        <v>0</v>
      </c>
      <c r="H92" s="150">
        <f>RES_hhdet_numvin!H120</f>
        <v>0</v>
      </c>
      <c r="I92" s="150">
        <f>RES_hhdet_numvin!I120</f>
        <v>0</v>
      </c>
      <c r="J92" s="150">
        <f>RES_hhdet_numvin!J120</f>
        <v>0</v>
      </c>
      <c r="K92" s="150">
        <f>RES_hhdet_numvin!K120</f>
        <v>0</v>
      </c>
      <c r="L92" s="150">
        <f>RES_hhdet_numvin!L120</f>
        <v>0</v>
      </c>
      <c r="M92" s="150">
        <f>RES_hhdet_numvin!M120</f>
        <v>0</v>
      </c>
      <c r="N92" s="150">
        <f>RES_hhdet_numvin!N120</f>
        <v>0</v>
      </c>
      <c r="O92" s="150">
        <f>RES_hhdet_numvin!O120</f>
        <v>0</v>
      </c>
      <c r="P92" s="150">
        <f>RES_hhdet_numvin!P120</f>
        <v>0</v>
      </c>
      <c r="Q92" s="150">
        <f>RES_hhdet_numvin!Q120</f>
        <v>0</v>
      </c>
      <c r="R92" s="150">
        <f>RES_hhdet_numvin!R120</f>
        <v>0</v>
      </c>
      <c r="S92" s="150">
        <f>RES_hhdet_numvin!S120</f>
        <v>0</v>
      </c>
      <c r="T92" s="150">
        <f>RES_hhdet_numvin!T120</f>
        <v>0</v>
      </c>
      <c r="U92" s="150">
        <f>RES_hhdet_numvin!U120</f>
        <v>0</v>
      </c>
      <c r="V92" s="150">
        <f>RES_hhdet_numvin!V120</f>
        <v>0</v>
      </c>
      <c r="W92" s="150">
        <f>RES_hhdet_numvin!W120</f>
        <v>0</v>
      </c>
      <c r="DA92" s="134"/>
    </row>
    <row r="93" spans="1:105" ht="12" customHeight="1" x14ac:dyDescent="0.25">
      <c r="A93" s="97" t="s">
        <v>50</v>
      </c>
      <c r="B93" s="138">
        <f>RES_hhdet_numvin!B121</f>
        <v>0</v>
      </c>
      <c r="C93" s="138">
        <f>RES_hhdet_numvin!C121</f>
        <v>0</v>
      </c>
      <c r="D93" s="138">
        <f>RES_hhdet_numvin!D121</f>
        <v>0</v>
      </c>
      <c r="E93" s="138">
        <f>RES_hhdet_numvin!E121</f>
        <v>0</v>
      </c>
      <c r="F93" s="138">
        <f>RES_hhdet_numvin!F121</f>
        <v>0</v>
      </c>
      <c r="G93" s="138">
        <f>RES_hhdet_numvin!G121</f>
        <v>0</v>
      </c>
      <c r="H93" s="138">
        <f>RES_hhdet_numvin!H121</f>
        <v>0</v>
      </c>
      <c r="I93" s="138">
        <f>RES_hhdet_numvin!I121</f>
        <v>0</v>
      </c>
      <c r="J93" s="138">
        <f>RES_hhdet_numvin!J121</f>
        <v>0</v>
      </c>
      <c r="K93" s="138">
        <f>RES_hhdet_numvin!K121</f>
        <v>0</v>
      </c>
      <c r="L93" s="138">
        <f>RES_hhdet_numvin!L121</f>
        <v>0</v>
      </c>
      <c r="M93" s="138">
        <f>RES_hhdet_numvin!M121</f>
        <v>0</v>
      </c>
      <c r="N93" s="138">
        <f>RES_hhdet_numvin!N121</f>
        <v>0</v>
      </c>
      <c r="O93" s="138">
        <f>RES_hhdet_numvin!O121</f>
        <v>0</v>
      </c>
      <c r="P93" s="138">
        <f>RES_hhdet_numvin!P121</f>
        <v>0</v>
      </c>
      <c r="Q93" s="138">
        <f>RES_hhdet_numvin!Q121</f>
        <v>0</v>
      </c>
      <c r="R93" s="138">
        <f>RES_hhdet_numvin!R121</f>
        <v>0</v>
      </c>
      <c r="S93" s="138">
        <f>RES_hhdet_numvin!S121</f>
        <v>0</v>
      </c>
      <c r="T93" s="138">
        <f>RES_hhdet_numvin!T121</f>
        <v>0</v>
      </c>
      <c r="U93" s="138">
        <f>RES_hhdet_numvin!U121</f>
        <v>0</v>
      </c>
      <c r="V93" s="138">
        <f>RES_hhdet_numvin!V121</f>
        <v>0</v>
      </c>
      <c r="W93" s="138">
        <f>RES_hhdet_numvin!W121</f>
        <v>0</v>
      </c>
      <c r="DA93" s="63" t="s">
        <v>1541</v>
      </c>
    </row>
    <row r="94" spans="1:105" ht="12" customHeight="1" x14ac:dyDescent="0.25">
      <c r="A94" s="109" t="s">
        <v>120</v>
      </c>
      <c r="B94" s="39">
        <f>RES_hhdet_numvin!B122</f>
        <v>0</v>
      </c>
      <c r="C94" s="39">
        <f>RES_hhdet_numvin!C122</f>
        <v>0</v>
      </c>
      <c r="D94" s="39">
        <f>RES_hhdet_numvin!D122</f>
        <v>0</v>
      </c>
      <c r="E94" s="39">
        <f>RES_hhdet_numvin!E122</f>
        <v>0</v>
      </c>
      <c r="F94" s="39">
        <f>RES_hhdet_numvin!F122</f>
        <v>0</v>
      </c>
      <c r="G94" s="39">
        <f>RES_hhdet_numvin!G122</f>
        <v>0</v>
      </c>
      <c r="H94" s="39">
        <f>RES_hhdet_numvin!H122</f>
        <v>0</v>
      </c>
      <c r="I94" s="39">
        <f>RES_hhdet_numvin!I122</f>
        <v>0</v>
      </c>
      <c r="J94" s="39">
        <f>RES_hhdet_numvin!J122</f>
        <v>0</v>
      </c>
      <c r="K94" s="39">
        <f>RES_hhdet_numvin!K122</f>
        <v>0</v>
      </c>
      <c r="L94" s="39">
        <f>RES_hhdet_numvin!L122</f>
        <v>0</v>
      </c>
      <c r="M94" s="39">
        <f>RES_hhdet_numvin!M122</f>
        <v>0</v>
      </c>
      <c r="N94" s="39">
        <f>RES_hhdet_numvin!N122</f>
        <v>0</v>
      </c>
      <c r="O94" s="39">
        <f>RES_hhdet_numvin!O122</f>
        <v>0</v>
      </c>
      <c r="P94" s="39">
        <f>RES_hhdet_numvin!P122</f>
        <v>0</v>
      </c>
      <c r="Q94" s="39">
        <f>RES_hhdet_numvin!Q122</f>
        <v>0</v>
      </c>
      <c r="R94" s="39">
        <f>RES_hhdet_numvin!R122</f>
        <v>0</v>
      </c>
      <c r="S94" s="39">
        <f>RES_hhdet_numvin!S122</f>
        <v>0</v>
      </c>
      <c r="T94" s="39">
        <f>RES_hhdet_numvin!T122</f>
        <v>0</v>
      </c>
      <c r="U94" s="39">
        <f>RES_hhdet_numvin!U122</f>
        <v>0</v>
      </c>
      <c r="V94" s="39">
        <f>RES_hhdet_numvin!V122</f>
        <v>0</v>
      </c>
      <c r="W94" s="39">
        <f>RES_hhdet_numvin!W122</f>
        <v>0</v>
      </c>
      <c r="DA94" s="60" t="s">
        <v>1542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0</v>
      </c>
      <c r="G98" s="117">
        <f t="shared" si="12"/>
        <v>0</v>
      </c>
      <c r="H98" s="117">
        <f t="shared" si="12"/>
        <v>0</v>
      </c>
      <c r="I98" s="117">
        <f t="shared" si="12"/>
        <v>0</v>
      </c>
      <c r="J98" s="117">
        <f t="shared" si="12"/>
        <v>0</v>
      </c>
      <c r="K98" s="117">
        <f t="shared" si="12"/>
        <v>0</v>
      </c>
      <c r="L98" s="117">
        <f t="shared" si="12"/>
        <v>0</v>
      </c>
      <c r="M98" s="117">
        <f t="shared" si="12"/>
        <v>0</v>
      </c>
      <c r="N98" s="117">
        <f t="shared" si="12"/>
        <v>0</v>
      </c>
      <c r="O98" s="117">
        <f t="shared" si="12"/>
        <v>0</v>
      </c>
      <c r="P98" s="117">
        <f t="shared" si="12"/>
        <v>0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" si="14">W99+W102+W104+W113</f>
        <v>0</v>
      </c>
      <c r="DA98" s="129" t="s">
        <v>1668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0</v>
      </c>
      <c r="G99" s="122">
        <f t="shared" si="15"/>
        <v>0</v>
      </c>
      <c r="H99" s="122">
        <f t="shared" si="15"/>
        <v>0</v>
      </c>
      <c r="I99" s="122">
        <f t="shared" si="15"/>
        <v>0</v>
      </c>
      <c r="J99" s="122">
        <f t="shared" si="15"/>
        <v>0</v>
      </c>
      <c r="K99" s="122">
        <f t="shared" si="15"/>
        <v>0</v>
      </c>
      <c r="L99" s="122">
        <f t="shared" si="15"/>
        <v>0</v>
      </c>
      <c r="M99" s="122">
        <f t="shared" si="15"/>
        <v>0</v>
      </c>
      <c r="N99" s="122">
        <f t="shared" si="15"/>
        <v>0</v>
      </c>
      <c r="O99" s="122">
        <f t="shared" si="15"/>
        <v>0</v>
      </c>
      <c r="P99" s="122">
        <f t="shared" si="15"/>
        <v>0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" si="17">SUM(W100:W101)</f>
        <v>0</v>
      </c>
      <c r="DA99" s="130" t="s">
        <v>1669</v>
      </c>
    </row>
    <row r="100" spans="1:105" ht="12" customHeight="1" x14ac:dyDescent="0.25">
      <c r="A100" s="97" t="s">
        <v>202</v>
      </c>
      <c r="B100" s="98">
        <v>0</v>
      </c>
      <c r="C100" s="98">
        <v>0</v>
      </c>
      <c r="D100" s="98">
        <v>0</v>
      </c>
      <c r="E100" s="98">
        <v>0</v>
      </c>
      <c r="F100" s="98">
        <v>0</v>
      </c>
      <c r="G100" s="98">
        <v>0</v>
      </c>
      <c r="H100" s="98">
        <v>0</v>
      </c>
      <c r="I100" s="98">
        <v>0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DA100" s="63" t="s">
        <v>1670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1671</v>
      </c>
    </row>
    <row r="102" spans="1:105" ht="12" customHeight="1" x14ac:dyDescent="0.25">
      <c r="A102" s="121" t="s">
        <v>92</v>
      </c>
      <c r="B102" s="122">
        <f t="shared" ref="B102:W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0</v>
      </c>
      <c r="H102" s="122">
        <f t="shared" si="18"/>
        <v>0</v>
      </c>
      <c r="I102" s="122">
        <f t="shared" si="18"/>
        <v>0</v>
      </c>
      <c r="J102" s="122">
        <f t="shared" si="18"/>
        <v>0</v>
      </c>
      <c r="K102" s="122">
        <f t="shared" si="18"/>
        <v>0</v>
      </c>
      <c r="L102" s="122">
        <f t="shared" si="18"/>
        <v>0</v>
      </c>
      <c r="M102" s="122">
        <f t="shared" si="18"/>
        <v>0</v>
      </c>
      <c r="N102" s="122">
        <f t="shared" si="18"/>
        <v>0</v>
      </c>
      <c r="O102" s="122">
        <f t="shared" si="18"/>
        <v>0</v>
      </c>
      <c r="P102" s="122">
        <f t="shared" si="18"/>
        <v>0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DA102" s="130" t="s">
        <v>1672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DA103" s="63" t="s">
        <v>1673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0</v>
      </c>
      <c r="G104" s="122">
        <v>0</v>
      </c>
      <c r="H104" s="122">
        <v>0</v>
      </c>
      <c r="I104" s="122">
        <v>0</v>
      </c>
      <c r="J104" s="122">
        <v>0</v>
      </c>
      <c r="K104" s="122">
        <v>0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DA104" s="130" t="s">
        <v>1674</v>
      </c>
    </row>
    <row r="105" spans="1:105" ht="12" customHeight="1" x14ac:dyDescent="0.25">
      <c r="A105" s="97" t="s">
        <v>130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DA105" s="63" t="s">
        <v>1675</v>
      </c>
    </row>
    <row r="106" spans="1:105" ht="12" customHeight="1" x14ac:dyDescent="0.25">
      <c r="A106" s="97" t="s">
        <v>129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1676</v>
      </c>
    </row>
    <row r="107" spans="1:105" ht="12" customHeight="1" x14ac:dyDescent="0.25">
      <c r="A107" s="100" t="s">
        <v>202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1677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1678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01">
        <v>0</v>
      </c>
      <c r="P109" s="101">
        <v>0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DA109" s="131" t="s">
        <v>1679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1680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1681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1682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0</v>
      </c>
      <c r="G113" s="122">
        <v>0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0</v>
      </c>
      <c r="O113" s="122">
        <v>0</v>
      </c>
      <c r="P113" s="122">
        <v>0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DA113" s="130" t="s">
        <v>1683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DA114" s="63" t="s">
        <v>1684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DA115" s="60" t="s">
        <v>1685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0</v>
      </c>
      <c r="G117" s="117">
        <f t="shared" si="19"/>
        <v>0</v>
      </c>
      <c r="H117" s="117">
        <f t="shared" si="19"/>
        <v>0</v>
      </c>
      <c r="I117" s="117">
        <f t="shared" si="19"/>
        <v>0</v>
      </c>
      <c r="J117" s="117">
        <f t="shared" si="19"/>
        <v>0</v>
      </c>
      <c r="K117" s="117">
        <f t="shared" si="19"/>
        <v>0</v>
      </c>
      <c r="L117" s="117">
        <f t="shared" si="19"/>
        <v>0</v>
      </c>
      <c r="M117" s="117">
        <f t="shared" si="19"/>
        <v>0</v>
      </c>
      <c r="N117" s="117">
        <f t="shared" si="19"/>
        <v>0</v>
      </c>
      <c r="O117" s="117">
        <f t="shared" si="19"/>
        <v>0</v>
      </c>
      <c r="P117" s="117">
        <f t="shared" si="19"/>
        <v>0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" si="21">W118+W121+W123+W132</f>
        <v>0</v>
      </c>
      <c r="DA117" s="129" t="s">
        <v>1836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0</v>
      </c>
      <c r="G118" s="122">
        <f t="shared" si="22"/>
        <v>0</v>
      </c>
      <c r="H118" s="122">
        <f t="shared" si="22"/>
        <v>0</v>
      </c>
      <c r="I118" s="122">
        <f t="shared" si="22"/>
        <v>0</v>
      </c>
      <c r="J118" s="122">
        <f t="shared" si="22"/>
        <v>0</v>
      </c>
      <c r="K118" s="122">
        <f t="shared" si="22"/>
        <v>0</v>
      </c>
      <c r="L118" s="122">
        <f t="shared" si="22"/>
        <v>0</v>
      </c>
      <c r="M118" s="122">
        <f t="shared" si="22"/>
        <v>0</v>
      </c>
      <c r="N118" s="122">
        <f t="shared" si="22"/>
        <v>0</v>
      </c>
      <c r="O118" s="122">
        <f t="shared" si="22"/>
        <v>0</v>
      </c>
      <c r="P118" s="122">
        <f t="shared" si="22"/>
        <v>0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" si="24">SUM(W119:W120)</f>
        <v>0</v>
      </c>
      <c r="DA118" s="130" t="s">
        <v>1837</v>
      </c>
    </row>
    <row r="119" spans="1:105" ht="12" customHeight="1" x14ac:dyDescent="0.25">
      <c r="A119" s="97" t="s">
        <v>202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1838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0</v>
      </c>
      <c r="G120" s="98">
        <v>0</v>
      </c>
      <c r="H120" s="98">
        <v>0</v>
      </c>
      <c r="I120" s="98">
        <v>0</v>
      </c>
      <c r="J120" s="98">
        <v>0</v>
      </c>
      <c r="K120" s="98">
        <v>0</v>
      </c>
      <c r="L120" s="98">
        <v>0</v>
      </c>
      <c r="M120" s="98">
        <v>0</v>
      </c>
      <c r="N120" s="98">
        <v>0</v>
      </c>
      <c r="O120" s="98">
        <v>0</v>
      </c>
      <c r="P120" s="98">
        <v>0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DA120" s="63" t="s">
        <v>1839</v>
      </c>
    </row>
    <row r="121" spans="1:105" ht="12" customHeight="1" x14ac:dyDescent="0.25">
      <c r="A121" s="121" t="s">
        <v>92</v>
      </c>
      <c r="B121" s="122">
        <f t="shared" ref="B121:W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0</v>
      </c>
      <c r="H121" s="122">
        <f t="shared" si="25"/>
        <v>0</v>
      </c>
      <c r="I121" s="122">
        <f t="shared" si="25"/>
        <v>0</v>
      </c>
      <c r="J121" s="122">
        <f t="shared" si="25"/>
        <v>0</v>
      </c>
      <c r="K121" s="122">
        <f t="shared" si="25"/>
        <v>0</v>
      </c>
      <c r="L121" s="122">
        <f t="shared" si="25"/>
        <v>0</v>
      </c>
      <c r="M121" s="122">
        <f t="shared" si="25"/>
        <v>0</v>
      </c>
      <c r="N121" s="122">
        <f t="shared" si="25"/>
        <v>0</v>
      </c>
      <c r="O121" s="122">
        <f t="shared" si="25"/>
        <v>0</v>
      </c>
      <c r="P121" s="122">
        <f t="shared" si="25"/>
        <v>0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DA121" s="130" t="s">
        <v>1840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1841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0</v>
      </c>
      <c r="G123" s="122">
        <v>0</v>
      </c>
      <c r="H123" s="122">
        <v>0</v>
      </c>
      <c r="I123" s="122">
        <v>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DA123" s="130" t="s">
        <v>1842</v>
      </c>
    </row>
    <row r="124" spans="1:105" ht="12" customHeight="1" x14ac:dyDescent="0.25">
      <c r="A124" s="97" t="s">
        <v>130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1843</v>
      </c>
    </row>
    <row r="125" spans="1:105" ht="12" customHeight="1" x14ac:dyDescent="0.25">
      <c r="A125" s="97" t="s">
        <v>129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1844</v>
      </c>
    </row>
    <row r="126" spans="1:105" ht="12" customHeight="1" x14ac:dyDescent="0.25">
      <c r="A126" s="100" t="s">
        <v>202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1845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1846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0</v>
      </c>
      <c r="G128" s="101">
        <v>0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DA128" s="131" t="s">
        <v>1847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1848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1849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1850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0</v>
      </c>
      <c r="G132" s="122">
        <v>0</v>
      </c>
      <c r="H132" s="122">
        <v>0</v>
      </c>
      <c r="I132" s="122">
        <v>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DA132" s="130" t="s">
        <v>1851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1852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DA134" s="60" t="s">
        <v>1853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 t="str">
        <f t="shared" si="26"/>
        <v/>
      </c>
      <c r="G136" s="119" t="str">
        <f t="shared" si="26"/>
        <v/>
      </c>
      <c r="H136" s="119" t="str">
        <f t="shared" si="26"/>
        <v/>
      </c>
      <c r="I136" s="119" t="str">
        <f t="shared" si="26"/>
        <v/>
      </c>
      <c r="J136" s="119" t="str">
        <f t="shared" si="26"/>
        <v/>
      </c>
      <c r="K136" s="119" t="str">
        <f t="shared" si="26"/>
        <v/>
      </c>
      <c r="L136" s="119" t="str">
        <f t="shared" si="26"/>
        <v/>
      </c>
      <c r="M136" s="119" t="str">
        <f t="shared" si="26"/>
        <v/>
      </c>
      <c r="N136" s="119" t="str">
        <f t="shared" si="26"/>
        <v/>
      </c>
      <c r="O136" s="119" t="str">
        <f t="shared" si="26"/>
        <v/>
      </c>
      <c r="P136" s="119" t="str">
        <f t="shared" si="26"/>
        <v/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" si="28">IF(W117=0,"",W117/W98)</f>
        <v/>
      </c>
      <c r="DA136" s="129" t="s">
        <v>2004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 t="str">
        <f t="shared" si="29"/>
        <v/>
      </c>
      <c r="G137" s="124" t="str">
        <f t="shared" si="29"/>
        <v/>
      </c>
      <c r="H137" s="124" t="str">
        <f t="shared" si="29"/>
        <v/>
      </c>
      <c r="I137" s="124" t="str">
        <f t="shared" si="29"/>
        <v/>
      </c>
      <c r="J137" s="124" t="str">
        <f t="shared" si="29"/>
        <v/>
      </c>
      <c r="K137" s="124" t="str">
        <f t="shared" si="29"/>
        <v/>
      </c>
      <c r="L137" s="124" t="str">
        <f t="shared" si="29"/>
        <v/>
      </c>
      <c r="M137" s="124" t="str">
        <f t="shared" si="29"/>
        <v/>
      </c>
      <c r="N137" s="124" t="str">
        <f t="shared" si="29"/>
        <v/>
      </c>
      <c r="O137" s="124" t="str">
        <f t="shared" si="29"/>
        <v/>
      </c>
      <c r="P137" s="124" t="str">
        <f t="shared" si="29"/>
        <v/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" si="31">IF(W118=0,"",W118/W99)</f>
        <v/>
      </c>
      <c r="DA137" s="130" t="s">
        <v>2005</v>
      </c>
    </row>
    <row r="138" spans="1:105" ht="12" customHeight="1" x14ac:dyDescent="0.25">
      <c r="A138" s="97" t="s">
        <v>202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 t="str">
        <f t="shared" si="32"/>
        <v/>
      </c>
      <c r="G138" s="111" t="str">
        <f t="shared" si="32"/>
        <v/>
      </c>
      <c r="H138" s="111" t="str">
        <f t="shared" si="32"/>
        <v/>
      </c>
      <c r="I138" s="111" t="str">
        <f t="shared" si="32"/>
        <v/>
      </c>
      <c r="J138" s="111" t="str">
        <f t="shared" si="32"/>
        <v/>
      </c>
      <c r="K138" s="111" t="str">
        <f t="shared" si="32"/>
        <v/>
      </c>
      <c r="L138" s="111" t="str">
        <f t="shared" si="32"/>
        <v/>
      </c>
      <c r="M138" s="111" t="str">
        <f t="shared" si="32"/>
        <v/>
      </c>
      <c r="N138" s="111" t="str">
        <f t="shared" si="32"/>
        <v/>
      </c>
      <c r="O138" s="111" t="str">
        <f t="shared" si="32"/>
        <v/>
      </c>
      <c r="P138" s="111" t="str">
        <f t="shared" si="32"/>
        <v/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" si="34">IF(W119=0,"",W119/W100)</f>
        <v/>
      </c>
      <c r="DA138" s="63" t="s">
        <v>2006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 t="str">
        <f t="shared" si="35"/>
        <v/>
      </c>
      <c r="G139" s="111" t="str">
        <f t="shared" si="35"/>
        <v/>
      </c>
      <c r="H139" s="111" t="str">
        <f t="shared" si="35"/>
        <v/>
      </c>
      <c r="I139" s="111" t="str">
        <f t="shared" si="35"/>
        <v/>
      </c>
      <c r="J139" s="111" t="str">
        <f t="shared" si="35"/>
        <v/>
      </c>
      <c r="K139" s="111" t="str">
        <f t="shared" si="35"/>
        <v/>
      </c>
      <c r="L139" s="111" t="str">
        <f t="shared" si="35"/>
        <v/>
      </c>
      <c r="M139" s="111" t="str">
        <f t="shared" si="35"/>
        <v/>
      </c>
      <c r="N139" s="111" t="str">
        <f t="shared" si="35"/>
        <v/>
      </c>
      <c r="O139" s="111" t="str">
        <f t="shared" si="35"/>
        <v/>
      </c>
      <c r="P139" s="111" t="str">
        <f t="shared" si="35"/>
        <v/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" si="37">IF(W120=0,"",W120/W101)</f>
        <v/>
      </c>
      <c r="DA139" s="63" t="s">
        <v>2007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 t="str">
        <f t="shared" si="38"/>
        <v/>
      </c>
      <c r="H140" s="124" t="str">
        <f t="shared" si="38"/>
        <v/>
      </c>
      <c r="I140" s="124" t="str">
        <f t="shared" si="38"/>
        <v/>
      </c>
      <c r="J140" s="124" t="str">
        <f t="shared" si="38"/>
        <v/>
      </c>
      <c r="K140" s="124" t="str">
        <f t="shared" si="38"/>
        <v/>
      </c>
      <c r="L140" s="124" t="str">
        <f t="shared" si="38"/>
        <v/>
      </c>
      <c r="M140" s="124" t="str">
        <f t="shared" si="38"/>
        <v/>
      </c>
      <c r="N140" s="124" t="str">
        <f t="shared" si="38"/>
        <v/>
      </c>
      <c r="O140" s="124" t="str">
        <f t="shared" si="38"/>
        <v/>
      </c>
      <c r="P140" s="124" t="str">
        <f t="shared" si="38"/>
        <v/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" si="40">IF(W121=0,"",W121/W102)</f>
        <v/>
      </c>
      <c r="DA140" s="130" t="s">
        <v>2008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 t="str">
        <f t="shared" si="41"/>
        <v/>
      </c>
      <c r="H141" s="111" t="str">
        <f t="shared" si="41"/>
        <v/>
      </c>
      <c r="I141" s="111" t="str">
        <f t="shared" si="41"/>
        <v/>
      </c>
      <c r="J141" s="111" t="str">
        <f t="shared" si="41"/>
        <v/>
      </c>
      <c r="K141" s="111" t="str">
        <f t="shared" si="41"/>
        <v/>
      </c>
      <c r="L141" s="111" t="str">
        <f t="shared" si="41"/>
        <v/>
      </c>
      <c r="M141" s="111" t="str">
        <f t="shared" si="41"/>
        <v/>
      </c>
      <c r="N141" s="111" t="str">
        <f t="shared" si="41"/>
        <v/>
      </c>
      <c r="O141" s="111" t="str">
        <f t="shared" si="41"/>
        <v/>
      </c>
      <c r="P141" s="111" t="str">
        <f t="shared" si="41"/>
        <v/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" si="43">IF(W122=0,"",W122/W103)</f>
        <v/>
      </c>
      <c r="DA141" s="63" t="s">
        <v>2009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 t="str">
        <f t="shared" si="44"/>
        <v/>
      </c>
      <c r="G142" s="124" t="str">
        <f t="shared" si="44"/>
        <v/>
      </c>
      <c r="H142" s="124" t="str">
        <f t="shared" si="44"/>
        <v/>
      </c>
      <c r="I142" s="124" t="str">
        <f t="shared" si="44"/>
        <v/>
      </c>
      <c r="J142" s="124" t="str">
        <f t="shared" si="44"/>
        <v/>
      </c>
      <c r="K142" s="124" t="str">
        <f t="shared" si="44"/>
        <v/>
      </c>
      <c r="L142" s="124" t="str">
        <f t="shared" si="44"/>
        <v/>
      </c>
      <c r="M142" s="124" t="str">
        <f t="shared" si="44"/>
        <v/>
      </c>
      <c r="N142" s="124" t="str">
        <f t="shared" si="44"/>
        <v/>
      </c>
      <c r="O142" s="124" t="str">
        <f t="shared" si="44"/>
        <v/>
      </c>
      <c r="P142" s="124" t="str">
        <f t="shared" si="44"/>
        <v/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" si="46">IF(W123=0,"",W123/W104)</f>
        <v/>
      </c>
      <c r="DA142" s="130" t="s">
        <v>2010</v>
      </c>
    </row>
    <row r="143" spans="1:105" ht="12" customHeight="1" x14ac:dyDescent="0.25">
      <c r="A143" s="97" t="s">
        <v>130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" si="49">IF(W124=0,"",W124/W105)</f>
        <v/>
      </c>
      <c r="DA143" s="63" t="s">
        <v>2011</v>
      </c>
    </row>
    <row r="144" spans="1:105" ht="12" customHeight="1" x14ac:dyDescent="0.25">
      <c r="A144" s="97" t="s">
        <v>129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2012</v>
      </c>
    </row>
    <row r="145" spans="1:105" ht="12" customHeight="1" x14ac:dyDescent="0.25">
      <c r="A145" s="100" t="s">
        <v>202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2013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2014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 t="str">
        <f t="shared" si="59"/>
        <v/>
      </c>
      <c r="G147" s="112" t="str">
        <f t="shared" si="59"/>
        <v/>
      </c>
      <c r="H147" s="112" t="str">
        <f t="shared" si="59"/>
        <v/>
      </c>
      <c r="I147" s="112" t="str">
        <f t="shared" si="59"/>
        <v/>
      </c>
      <c r="J147" s="112" t="str">
        <f t="shared" si="59"/>
        <v/>
      </c>
      <c r="K147" s="112" t="str">
        <f t="shared" si="59"/>
        <v/>
      </c>
      <c r="L147" s="112" t="str">
        <f t="shared" si="59"/>
        <v/>
      </c>
      <c r="M147" s="112" t="str">
        <f t="shared" si="59"/>
        <v/>
      </c>
      <c r="N147" s="112" t="str">
        <f t="shared" si="59"/>
        <v/>
      </c>
      <c r="O147" s="112" t="str">
        <f t="shared" si="59"/>
        <v/>
      </c>
      <c r="P147" s="112" t="str">
        <f t="shared" si="59"/>
        <v/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" si="61">IF(W128=0,"",W128/W109)</f>
        <v/>
      </c>
      <c r="DA147" s="131" t="s">
        <v>2015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2016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2017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2018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 t="str">
        <f t="shared" si="71"/>
        <v/>
      </c>
      <c r="G151" s="124" t="str">
        <f t="shared" si="71"/>
        <v/>
      </c>
      <c r="H151" s="124" t="str">
        <f t="shared" si="71"/>
        <v/>
      </c>
      <c r="I151" s="124" t="str">
        <f t="shared" si="71"/>
        <v/>
      </c>
      <c r="J151" s="124" t="str">
        <f t="shared" si="71"/>
        <v/>
      </c>
      <c r="K151" s="124" t="str">
        <f t="shared" si="71"/>
        <v/>
      </c>
      <c r="L151" s="124" t="str">
        <f t="shared" si="71"/>
        <v/>
      </c>
      <c r="M151" s="124" t="str">
        <f t="shared" si="71"/>
        <v/>
      </c>
      <c r="N151" s="124" t="str">
        <f t="shared" si="71"/>
        <v/>
      </c>
      <c r="O151" s="124" t="str">
        <f t="shared" si="71"/>
        <v/>
      </c>
      <c r="P151" s="124" t="str">
        <f t="shared" si="71"/>
        <v/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" si="73">IF(W132=0,"",W132/W113)</f>
        <v/>
      </c>
      <c r="DA151" s="130" t="s">
        <v>2019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" si="76">IF(W133=0,"",W133/W114)</f>
        <v/>
      </c>
      <c r="DA152" s="63" t="s">
        <v>2020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 t="str">
        <f t="shared" si="77"/>
        <v/>
      </c>
      <c r="G153" s="45" t="str">
        <f t="shared" si="77"/>
        <v/>
      </c>
      <c r="H153" s="45" t="str">
        <f t="shared" si="77"/>
        <v/>
      </c>
      <c r="I153" s="45" t="str">
        <f t="shared" si="77"/>
        <v/>
      </c>
      <c r="J153" s="45" t="str">
        <f t="shared" si="77"/>
        <v/>
      </c>
      <c r="K153" s="45" t="str">
        <f t="shared" si="77"/>
        <v/>
      </c>
      <c r="L153" s="45" t="str">
        <f t="shared" si="77"/>
        <v/>
      </c>
      <c r="M153" s="45" t="str">
        <f t="shared" si="77"/>
        <v/>
      </c>
      <c r="N153" s="45" t="str">
        <f t="shared" si="77"/>
        <v/>
      </c>
      <c r="O153" s="45" t="str">
        <f t="shared" si="77"/>
        <v/>
      </c>
      <c r="P153" s="45" t="str">
        <f t="shared" si="77"/>
        <v/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" si="79">IF(W134=0,"",W134/W115)</f>
        <v/>
      </c>
      <c r="DA153" s="60" t="s">
        <v>2021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" si="82">W156+W159+W161+W170</f>
        <v>0</v>
      </c>
      <c r="DA155" s="129" t="s">
        <v>2172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2173</v>
      </c>
    </row>
    <row r="157" spans="1:105" ht="12" customHeight="1" x14ac:dyDescent="0.25">
      <c r="A157" s="97" t="s">
        <v>202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2174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2175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2176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2177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2178</v>
      </c>
    </row>
    <row r="162" spans="1:105" ht="12" customHeight="1" x14ac:dyDescent="0.25">
      <c r="A162" s="97" t="s">
        <v>130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2179</v>
      </c>
    </row>
    <row r="163" spans="1:105" ht="12" customHeight="1" x14ac:dyDescent="0.25">
      <c r="A163" s="97" t="s">
        <v>129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2180</v>
      </c>
    </row>
    <row r="164" spans="1:105" ht="12" customHeight="1" x14ac:dyDescent="0.25">
      <c r="A164" s="100" t="s">
        <v>202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2181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2182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2183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2184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2185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2186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DA170" s="130" t="s">
        <v>2187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DA171" s="63" t="s">
        <v>2188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2189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0</v>
      </c>
      <c r="G174" s="117">
        <f t="shared" si="87"/>
        <v>0</v>
      </c>
      <c r="H174" s="117">
        <f t="shared" si="87"/>
        <v>0</v>
      </c>
      <c r="I174" s="117">
        <f t="shared" si="87"/>
        <v>0</v>
      </c>
      <c r="J174" s="117">
        <f t="shared" si="87"/>
        <v>0</v>
      </c>
      <c r="K174" s="117">
        <f t="shared" si="87"/>
        <v>0</v>
      </c>
      <c r="L174" s="117">
        <f t="shared" si="87"/>
        <v>0</v>
      </c>
      <c r="M174" s="117">
        <f t="shared" si="87"/>
        <v>0</v>
      </c>
      <c r="N174" s="117">
        <f t="shared" si="87"/>
        <v>0</v>
      </c>
      <c r="O174" s="117">
        <f t="shared" si="87"/>
        <v>0</v>
      </c>
      <c r="P174" s="117">
        <f t="shared" si="87"/>
        <v>0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" si="89">W175+W178+W180+W189</f>
        <v>0</v>
      </c>
      <c r="DA174" s="129" t="s">
        <v>2340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0</v>
      </c>
      <c r="G175" s="122">
        <f t="shared" si="90"/>
        <v>0</v>
      </c>
      <c r="H175" s="122">
        <f t="shared" si="90"/>
        <v>0</v>
      </c>
      <c r="I175" s="122">
        <f t="shared" si="90"/>
        <v>0</v>
      </c>
      <c r="J175" s="122">
        <f t="shared" si="90"/>
        <v>0</v>
      </c>
      <c r="K175" s="122">
        <f t="shared" si="90"/>
        <v>0</v>
      </c>
      <c r="L175" s="122">
        <f t="shared" si="90"/>
        <v>0</v>
      </c>
      <c r="M175" s="122">
        <f t="shared" si="90"/>
        <v>0</v>
      </c>
      <c r="N175" s="122">
        <f t="shared" si="90"/>
        <v>0</v>
      </c>
      <c r="O175" s="122">
        <f t="shared" si="90"/>
        <v>0</v>
      </c>
      <c r="P175" s="122">
        <f t="shared" si="90"/>
        <v>0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" si="92">SUM(W176:W177)</f>
        <v>0</v>
      </c>
      <c r="DA175" s="130" t="s">
        <v>2341</v>
      </c>
    </row>
    <row r="176" spans="1:105" ht="12" customHeight="1" x14ac:dyDescent="0.25">
      <c r="A176" s="97" t="s">
        <v>202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2342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0</v>
      </c>
      <c r="G177" s="98">
        <v>0</v>
      </c>
      <c r="H177" s="98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98">
        <v>0</v>
      </c>
      <c r="P177" s="98">
        <v>0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DA177" s="63" t="s">
        <v>2343</v>
      </c>
    </row>
    <row r="178" spans="1:105" ht="12" customHeight="1" x14ac:dyDescent="0.25">
      <c r="A178" s="121" t="s">
        <v>92</v>
      </c>
      <c r="B178" s="122">
        <f t="shared" ref="B178:W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0</v>
      </c>
      <c r="H178" s="122">
        <f t="shared" si="93"/>
        <v>0</v>
      </c>
      <c r="I178" s="122">
        <f t="shared" si="93"/>
        <v>0</v>
      </c>
      <c r="J178" s="122">
        <f t="shared" si="93"/>
        <v>0</v>
      </c>
      <c r="K178" s="122">
        <f t="shared" si="93"/>
        <v>0</v>
      </c>
      <c r="L178" s="122">
        <f t="shared" si="93"/>
        <v>0</v>
      </c>
      <c r="M178" s="122">
        <f t="shared" si="93"/>
        <v>0</v>
      </c>
      <c r="N178" s="122">
        <f t="shared" si="93"/>
        <v>0</v>
      </c>
      <c r="O178" s="122">
        <f t="shared" si="93"/>
        <v>0</v>
      </c>
      <c r="P178" s="122">
        <f t="shared" si="93"/>
        <v>0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DA178" s="130" t="s">
        <v>2344</v>
      </c>
    </row>
    <row r="179" spans="1:105" ht="12" customHeight="1" x14ac:dyDescent="0.25">
      <c r="A179" s="97" t="s">
        <v>53</v>
      </c>
      <c r="B179" s="98">
        <f>RES_hhdet_fech!B110</f>
        <v>0</v>
      </c>
      <c r="C179" s="98">
        <f>RES_hhdet_fech!C110</f>
        <v>0</v>
      </c>
      <c r="D179" s="98">
        <f>RES_hhdet_fech!D110</f>
        <v>0</v>
      </c>
      <c r="E179" s="98">
        <f>RES_hhdet_fech!E110</f>
        <v>0</v>
      </c>
      <c r="F179" s="98">
        <f>RES_hhdet_fech!F110</f>
        <v>0</v>
      </c>
      <c r="G179" s="98">
        <f>RES_hhdet_fech!G110</f>
        <v>0</v>
      </c>
      <c r="H179" s="98">
        <f>RES_hhdet_fech!H110</f>
        <v>0</v>
      </c>
      <c r="I179" s="98">
        <f>RES_hhdet_fech!I110</f>
        <v>0</v>
      </c>
      <c r="J179" s="98">
        <f>RES_hhdet_fech!J110</f>
        <v>0</v>
      </c>
      <c r="K179" s="98">
        <f>RES_hhdet_fech!K110</f>
        <v>0</v>
      </c>
      <c r="L179" s="98">
        <f>RES_hhdet_fech!L110</f>
        <v>0</v>
      </c>
      <c r="M179" s="98">
        <f>RES_hhdet_fech!M110</f>
        <v>0</v>
      </c>
      <c r="N179" s="98">
        <f>RES_hhdet_fech!N110</f>
        <v>0</v>
      </c>
      <c r="O179" s="98">
        <f>RES_hhdet_fech!O110</f>
        <v>0</v>
      </c>
      <c r="P179" s="98">
        <f>RES_hhdet_fech!P110</f>
        <v>0</v>
      </c>
      <c r="Q179" s="98">
        <f>RES_hhdet_fech!Q110</f>
        <v>0</v>
      </c>
      <c r="R179" s="98">
        <f>RES_hhdet_fech!R110</f>
        <v>0</v>
      </c>
      <c r="S179" s="98">
        <f>RES_hhdet_fech!S110</f>
        <v>0</v>
      </c>
      <c r="T179" s="98">
        <f>RES_hhdet_fech!T110</f>
        <v>0</v>
      </c>
      <c r="U179" s="98">
        <f>RES_hhdet_fech!U110</f>
        <v>0</v>
      </c>
      <c r="V179" s="98">
        <f>RES_hhdet_fech!V110</f>
        <v>0</v>
      </c>
      <c r="W179" s="98">
        <f>RES_hhdet_fech!W110</f>
        <v>0</v>
      </c>
      <c r="DA179" s="63" t="s">
        <v>2345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0</v>
      </c>
      <c r="G180" s="122">
        <v>0</v>
      </c>
      <c r="H180" s="122">
        <v>0</v>
      </c>
      <c r="I180" s="122">
        <v>0</v>
      </c>
      <c r="J180" s="122">
        <v>0</v>
      </c>
      <c r="K180" s="122">
        <v>0</v>
      </c>
      <c r="L180" s="122">
        <v>0</v>
      </c>
      <c r="M180" s="122">
        <v>0</v>
      </c>
      <c r="N180" s="122">
        <v>0</v>
      </c>
      <c r="O180" s="122">
        <v>0</v>
      </c>
      <c r="P180" s="122">
        <v>0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DA180" s="130" t="s">
        <v>2346</v>
      </c>
    </row>
    <row r="181" spans="1:105" ht="12" customHeight="1" x14ac:dyDescent="0.25">
      <c r="A181" s="97" t="s">
        <v>130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2347</v>
      </c>
    </row>
    <row r="182" spans="1:105" ht="12" customHeight="1" x14ac:dyDescent="0.25">
      <c r="A182" s="97" t="s">
        <v>129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2348</v>
      </c>
    </row>
    <row r="183" spans="1:105" ht="12" customHeight="1" x14ac:dyDescent="0.25">
      <c r="A183" s="100" t="s">
        <v>202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2349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2350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2351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2352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2353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2354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DA189" s="130" t="s">
        <v>2355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2356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DA191" s="60" t="s">
        <v>2357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0</v>
      </c>
      <c r="G193" s="117">
        <f t="shared" si="94"/>
        <v>0</v>
      </c>
      <c r="H193" s="117">
        <f t="shared" si="94"/>
        <v>0</v>
      </c>
      <c r="I193" s="117">
        <f t="shared" si="94"/>
        <v>0</v>
      </c>
      <c r="J193" s="117">
        <f t="shared" si="94"/>
        <v>0</v>
      </c>
      <c r="K193" s="117">
        <f t="shared" si="94"/>
        <v>0</v>
      </c>
      <c r="L193" s="117">
        <f t="shared" si="94"/>
        <v>0</v>
      </c>
      <c r="M193" s="117">
        <f t="shared" si="94"/>
        <v>0</v>
      </c>
      <c r="N193" s="117">
        <f t="shared" si="94"/>
        <v>0</v>
      </c>
      <c r="O193" s="117">
        <f t="shared" si="94"/>
        <v>0</v>
      </c>
      <c r="P193" s="117">
        <f t="shared" si="94"/>
        <v>0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" si="96">W194+W197+W199+W208</f>
        <v>0</v>
      </c>
      <c r="DA193" s="129" t="s">
        <v>2508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0</v>
      </c>
      <c r="G194" s="122">
        <f t="shared" si="97"/>
        <v>0</v>
      </c>
      <c r="H194" s="122">
        <f t="shared" si="97"/>
        <v>0</v>
      </c>
      <c r="I194" s="122">
        <f t="shared" si="97"/>
        <v>0</v>
      </c>
      <c r="J194" s="122">
        <f t="shared" si="97"/>
        <v>0</v>
      </c>
      <c r="K194" s="122">
        <f t="shared" si="97"/>
        <v>0</v>
      </c>
      <c r="L194" s="122">
        <f t="shared" si="97"/>
        <v>0</v>
      </c>
      <c r="M194" s="122">
        <f t="shared" si="97"/>
        <v>0</v>
      </c>
      <c r="N194" s="122">
        <f t="shared" si="97"/>
        <v>0</v>
      </c>
      <c r="O194" s="122">
        <f t="shared" si="97"/>
        <v>0</v>
      </c>
      <c r="P194" s="122">
        <f t="shared" si="97"/>
        <v>0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" si="99">SUM(W195:W196)</f>
        <v>0</v>
      </c>
      <c r="DA194" s="130" t="s">
        <v>2509</v>
      </c>
    </row>
    <row r="195" spans="1:105" ht="12" customHeight="1" x14ac:dyDescent="0.25">
      <c r="A195" s="97" t="s">
        <v>202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2510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DA196" s="63" t="s">
        <v>2511</v>
      </c>
    </row>
    <row r="197" spans="1:105" ht="12" customHeight="1" x14ac:dyDescent="0.25">
      <c r="A197" s="121" t="s">
        <v>92</v>
      </c>
      <c r="B197" s="122">
        <f t="shared" ref="B197:W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0</v>
      </c>
      <c r="H197" s="122">
        <f t="shared" si="100"/>
        <v>0</v>
      </c>
      <c r="I197" s="122">
        <f t="shared" si="100"/>
        <v>0</v>
      </c>
      <c r="J197" s="122">
        <f t="shared" si="100"/>
        <v>0</v>
      </c>
      <c r="K197" s="122">
        <f t="shared" si="100"/>
        <v>0</v>
      </c>
      <c r="L197" s="122">
        <f t="shared" si="100"/>
        <v>0</v>
      </c>
      <c r="M197" s="122">
        <f t="shared" si="100"/>
        <v>0</v>
      </c>
      <c r="N197" s="122">
        <f t="shared" si="100"/>
        <v>0</v>
      </c>
      <c r="O197" s="122">
        <f t="shared" si="100"/>
        <v>0</v>
      </c>
      <c r="P197" s="122">
        <f t="shared" si="100"/>
        <v>0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DA197" s="130" t="s">
        <v>2512</v>
      </c>
    </row>
    <row r="198" spans="1:105" ht="12" customHeight="1" x14ac:dyDescent="0.25">
      <c r="A198" s="97" t="s">
        <v>53</v>
      </c>
      <c r="B198" s="98">
        <f>RES_hhdet_tesh!B110</f>
        <v>0</v>
      </c>
      <c r="C198" s="98">
        <f>RES_hhdet_tesh!C110</f>
        <v>0</v>
      </c>
      <c r="D198" s="98">
        <f>RES_hhdet_tesh!D110</f>
        <v>0</v>
      </c>
      <c r="E198" s="98">
        <f>RES_hhdet_tesh!E110</f>
        <v>0</v>
      </c>
      <c r="F198" s="98">
        <f>RES_hhdet_tesh!F110</f>
        <v>0</v>
      </c>
      <c r="G198" s="98">
        <f>RES_hhdet_tesh!G110</f>
        <v>0</v>
      </c>
      <c r="H198" s="98">
        <f>RES_hhdet_tesh!H110</f>
        <v>0</v>
      </c>
      <c r="I198" s="98">
        <f>RES_hhdet_tesh!I110</f>
        <v>0</v>
      </c>
      <c r="J198" s="98">
        <f>RES_hhdet_tesh!J110</f>
        <v>0</v>
      </c>
      <c r="K198" s="98">
        <f>RES_hhdet_tesh!K110</f>
        <v>0</v>
      </c>
      <c r="L198" s="98">
        <f>RES_hhdet_tesh!L110</f>
        <v>0</v>
      </c>
      <c r="M198" s="98">
        <f>RES_hhdet_tesh!M110</f>
        <v>0</v>
      </c>
      <c r="N198" s="98">
        <f>RES_hhdet_tesh!N110</f>
        <v>0</v>
      </c>
      <c r="O198" s="98">
        <f>RES_hhdet_tesh!O110</f>
        <v>0</v>
      </c>
      <c r="P198" s="98">
        <f>RES_hhdet_tesh!P110</f>
        <v>0</v>
      </c>
      <c r="Q198" s="98">
        <f>RES_hhdet_tesh!Q110</f>
        <v>0</v>
      </c>
      <c r="R198" s="98">
        <f>RES_hhdet_tesh!R110</f>
        <v>0</v>
      </c>
      <c r="S198" s="98">
        <f>RES_hhdet_tesh!S110</f>
        <v>0</v>
      </c>
      <c r="T198" s="98">
        <f>RES_hhdet_tesh!T110</f>
        <v>0</v>
      </c>
      <c r="U198" s="98">
        <f>RES_hhdet_tesh!U110</f>
        <v>0</v>
      </c>
      <c r="V198" s="98">
        <f>RES_hhdet_tesh!V110</f>
        <v>0</v>
      </c>
      <c r="W198" s="98">
        <f>RES_hhdet_tesh!W110</f>
        <v>0</v>
      </c>
      <c r="DA198" s="63" t="s">
        <v>2513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0</v>
      </c>
      <c r="G199" s="122">
        <v>0</v>
      </c>
      <c r="H199" s="122">
        <v>0</v>
      </c>
      <c r="I199" s="122">
        <v>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DA199" s="130" t="s">
        <v>2514</v>
      </c>
    </row>
    <row r="200" spans="1:105" ht="12" customHeight="1" x14ac:dyDescent="0.25">
      <c r="A200" s="97" t="s">
        <v>130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2515</v>
      </c>
    </row>
    <row r="201" spans="1:105" ht="12" customHeight="1" x14ac:dyDescent="0.25">
      <c r="A201" s="97" t="s">
        <v>129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2516</v>
      </c>
    </row>
    <row r="202" spans="1:105" ht="12" customHeight="1" x14ac:dyDescent="0.25">
      <c r="A202" s="100" t="s">
        <v>202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2517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2518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2519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2520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2521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2522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0</v>
      </c>
      <c r="G208" s="122">
        <v>0</v>
      </c>
      <c r="H208" s="122">
        <v>0</v>
      </c>
      <c r="I208" s="122">
        <v>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DA208" s="130" t="s">
        <v>2523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2524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DA210" s="60" t="s">
        <v>2525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" si="103">W213+W216+W218+W227</f>
        <v>0</v>
      </c>
      <c r="DA212" s="129" t="s">
        <v>2676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2677</v>
      </c>
    </row>
    <row r="214" spans="1:105" ht="12" customHeight="1" x14ac:dyDescent="0.25">
      <c r="A214" s="97" t="s">
        <v>202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2678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2679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2680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2681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2682</v>
      </c>
    </row>
    <row r="219" spans="1:105" ht="12" customHeight="1" x14ac:dyDescent="0.25">
      <c r="A219" s="97" t="s">
        <v>130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2683</v>
      </c>
    </row>
    <row r="220" spans="1:105" ht="12" customHeight="1" x14ac:dyDescent="0.25">
      <c r="A220" s="97" t="s">
        <v>129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2684</v>
      </c>
    </row>
    <row r="221" spans="1:105" ht="12" customHeight="1" x14ac:dyDescent="0.25">
      <c r="A221" s="100" t="s">
        <v>202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2685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2686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2687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2688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2689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2690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DA227" s="130" t="s">
        <v>2691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2692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2693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0</v>
      </c>
      <c r="G231" s="118">
        <f t="shared" si="108"/>
        <v>0</v>
      </c>
      <c r="H231" s="118">
        <f t="shared" si="108"/>
        <v>0</v>
      </c>
      <c r="I231" s="118">
        <f t="shared" si="108"/>
        <v>0</v>
      </c>
      <c r="J231" s="118">
        <f t="shared" si="108"/>
        <v>0</v>
      </c>
      <c r="K231" s="118">
        <f t="shared" si="108"/>
        <v>0</v>
      </c>
      <c r="L231" s="118">
        <f t="shared" si="108"/>
        <v>0</v>
      </c>
      <c r="M231" s="118">
        <f t="shared" si="108"/>
        <v>0</v>
      </c>
      <c r="N231" s="118">
        <f t="shared" si="108"/>
        <v>0</v>
      </c>
      <c r="O231" s="118">
        <f t="shared" si="108"/>
        <v>0</v>
      </c>
      <c r="P231" s="118">
        <f t="shared" si="108"/>
        <v>0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" si="110">W232+W235+W237+W246</f>
        <v>0</v>
      </c>
      <c r="DA231" s="129" t="s">
        <v>2844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0</v>
      </c>
      <c r="G232" s="123">
        <f t="shared" si="111"/>
        <v>0</v>
      </c>
      <c r="H232" s="123">
        <f t="shared" si="111"/>
        <v>0</v>
      </c>
      <c r="I232" s="123">
        <f t="shared" si="111"/>
        <v>0</v>
      </c>
      <c r="J232" s="123">
        <f t="shared" si="111"/>
        <v>0</v>
      </c>
      <c r="K232" s="123">
        <f t="shared" si="111"/>
        <v>0</v>
      </c>
      <c r="L232" s="123">
        <f t="shared" si="111"/>
        <v>0</v>
      </c>
      <c r="M232" s="123">
        <f t="shared" si="111"/>
        <v>0</v>
      </c>
      <c r="N232" s="123">
        <f t="shared" si="111"/>
        <v>0</v>
      </c>
      <c r="O232" s="123">
        <f t="shared" si="111"/>
        <v>0</v>
      </c>
      <c r="P232" s="123">
        <f t="shared" si="111"/>
        <v>0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" si="113">SUM(W233:W234)</f>
        <v>0</v>
      </c>
      <c r="DA232" s="130" t="s">
        <v>2845</v>
      </c>
    </row>
    <row r="233" spans="1:105" ht="12" customHeight="1" x14ac:dyDescent="0.25">
      <c r="A233" s="97" t="s">
        <v>202</v>
      </c>
      <c r="B233" s="99">
        <v>0</v>
      </c>
      <c r="C233" s="99">
        <v>0</v>
      </c>
      <c r="D233" s="99">
        <v>0</v>
      </c>
      <c r="E233" s="99">
        <v>0</v>
      </c>
      <c r="F233" s="99">
        <v>0</v>
      </c>
      <c r="G233" s="99">
        <v>0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99">
        <v>0</v>
      </c>
      <c r="O233" s="99">
        <v>0</v>
      </c>
      <c r="P233" s="99">
        <v>0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DA233" s="63" t="s">
        <v>2846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</v>
      </c>
      <c r="G234" s="99">
        <v>0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99">
        <v>0</v>
      </c>
      <c r="O234" s="99">
        <v>0</v>
      </c>
      <c r="P234" s="99">
        <v>0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DA234" s="63" t="s">
        <v>2847</v>
      </c>
    </row>
    <row r="235" spans="1:105" ht="12" customHeight="1" x14ac:dyDescent="0.25">
      <c r="A235" s="121" t="s">
        <v>92</v>
      </c>
      <c r="B235" s="123">
        <f t="shared" ref="B235:W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0</v>
      </c>
      <c r="H235" s="123">
        <f t="shared" si="114"/>
        <v>0</v>
      </c>
      <c r="I235" s="123">
        <f t="shared" si="114"/>
        <v>0</v>
      </c>
      <c r="J235" s="123">
        <f t="shared" si="114"/>
        <v>0</v>
      </c>
      <c r="K235" s="123">
        <f t="shared" si="114"/>
        <v>0</v>
      </c>
      <c r="L235" s="123">
        <f t="shared" si="114"/>
        <v>0</v>
      </c>
      <c r="M235" s="123">
        <f t="shared" si="114"/>
        <v>0</v>
      </c>
      <c r="N235" s="123">
        <f t="shared" si="114"/>
        <v>0</v>
      </c>
      <c r="O235" s="123">
        <f t="shared" si="114"/>
        <v>0</v>
      </c>
      <c r="P235" s="123">
        <f t="shared" si="114"/>
        <v>0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DA235" s="130" t="s">
        <v>2848</v>
      </c>
    </row>
    <row r="236" spans="1:105" ht="12" customHeight="1" x14ac:dyDescent="0.25">
      <c r="A236" s="97" t="s">
        <v>53</v>
      </c>
      <c r="B236" s="99">
        <f>RES_hhdet_fecs!B110</f>
        <v>0</v>
      </c>
      <c r="C236" s="99">
        <f>RES_hhdet_fecs!C110</f>
        <v>0</v>
      </c>
      <c r="D236" s="99">
        <f>RES_hhdet_fecs!D110</f>
        <v>0</v>
      </c>
      <c r="E236" s="99">
        <f>RES_hhdet_fecs!E110</f>
        <v>0</v>
      </c>
      <c r="F236" s="99">
        <f>RES_hhdet_fecs!F110</f>
        <v>0</v>
      </c>
      <c r="G236" s="99">
        <f>RES_hhdet_fecs!G110</f>
        <v>0</v>
      </c>
      <c r="H236" s="99">
        <f>RES_hhdet_fecs!H110</f>
        <v>0</v>
      </c>
      <c r="I236" s="99">
        <f>RES_hhdet_fecs!I110</f>
        <v>0</v>
      </c>
      <c r="J236" s="99">
        <f>RES_hhdet_fecs!J110</f>
        <v>0</v>
      </c>
      <c r="K236" s="99">
        <f>RES_hhdet_fecs!K110</f>
        <v>0</v>
      </c>
      <c r="L236" s="99">
        <f>RES_hhdet_fecs!L110</f>
        <v>0</v>
      </c>
      <c r="M236" s="99">
        <f>RES_hhdet_fecs!M110</f>
        <v>0</v>
      </c>
      <c r="N236" s="99">
        <f>RES_hhdet_fecs!N110</f>
        <v>0</v>
      </c>
      <c r="O236" s="99">
        <f>RES_hhdet_fecs!O110</f>
        <v>0</v>
      </c>
      <c r="P236" s="99">
        <f>RES_hhdet_fecs!P110</f>
        <v>0</v>
      </c>
      <c r="Q236" s="99">
        <f>RES_hhdet_fecs!Q110</f>
        <v>0</v>
      </c>
      <c r="R236" s="99">
        <f>RES_hhdet_fecs!R110</f>
        <v>0</v>
      </c>
      <c r="S236" s="99">
        <f>RES_hhdet_fecs!S110</f>
        <v>0</v>
      </c>
      <c r="T236" s="99">
        <f>RES_hhdet_fecs!T110</f>
        <v>0</v>
      </c>
      <c r="U236" s="99">
        <f>RES_hhdet_fecs!U110</f>
        <v>0</v>
      </c>
      <c r="V236" s="99">
        <f>RES_hhdet_fecs!V110</f>
        <v>0</v>
      </c>
      <c r="W236" s="99">
        <f>RES_hhdet_fecs!W110</f>
        <v>0</v>
      </c>
      <c r="DA236" s="63" t="s">
        <v>2849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DA237" s="130" t="s">
        <v>2850</v>
      </c>
    </row>
    <row r="238" spans="1:105" ht="12" customHeight="1" x14ac:dyDescent="0.25">
      <c r="A238" s="97" t="s">
        <v>130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2851</v>
      </c>
    </row>
    <row r="239" spans="1:105" ht="12" customHeight="1" x14ac:dyDescent="0.25">
      <c r="A239" s="97" t="s">
        <v>129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2852</v>
      </c>
    </row>
    <row r="240" spans="1:105" ht="12" customHeight="1" x14ac:dyDescent="0.25">
      <c r="A240" s="100" t="s">
        <v>202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2853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2854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0</v>
      </c>
      <c r="G242" s="102">
        <v>0</v>
      </c>
      <c r="H242" s="102">
        <v>0</v>
      </c>
      <c r="I242" s="102">
        <v>0</v>
      </c>
      <c r="J242" s="102">
        <v>0</v>
      </c>
      <c r="K242" s="102">
        <v>0</v>
      </c>
      <c r="L242" s="102">
        <v>0</v>
      </c>
      <c r="M242" s="102">
        <v>0</v>
      </c>
      <c r="N242" s="102">
        <v>0</v>
      </c>
      <c r="O242" s="102">
        <v>0</v>
      </c>
      <c r="P242" s="102">
        <v>0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DA242" s="131" t="s">
        <v>2855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2856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2857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2858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DA246" s="130" t="s">
        <v>2859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2860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0</v>
      </c>
      <c r="G248" s="110">
        <v>0</v>
      </c>
      <c r="H248" s="110">
        <v>0</v>
      </c>
      <c r="I248" s="110">
        <v>0</v>
      </c>
      <c r="J248" s="110">
        <v>0</v>
      </c>
      <c r="K248" s="110">
        <v>0</v>
      </c>
      <c r="L248" s="110">
        <v>0</v>
      </c>
      <c r="M248" s="110">
        <v>0</v>
      </c>
      <c r="N248" s="110">
        <v>0</v>
      </c>
      <c r="O248" s="110">
        <v>0</v>
      </c>
      <c r="P248" s="110">
        <v>0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DA248" s="60" t="s">
        <v>2861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0</v>
      </c>
      <c r="G250" s="118">
        <f t="shared" si="115"/>
        <v>0</v>
      </c>
      <c r="H250" s="118">
        <f t="shared" si="115"/>
        <v>0</v>
      </c>
      <c r="I250" s="118">
        <f t="shared" si="115"/>
        <v>0</v>
      </c>
      <c r="J250" s="118">
        <f t="shared" si="115"/>
        <v>0</v>
      </c>
      <c r="K250" s="118">
        <f t="shared" si="115"/>
        <v>0</v>
      </c>
      <c r="L250" s="118">
        <f t="shared" si="115"/>
        <v>0</v>
      </c>
      <c r="M250" s="118">
        <f t="shared" si="115"/>
        <v>0</v>
      </c>
      <c r="N250" s="118">
        <f t="shared" si="115"/>
        <v>0</v>
      </c>
      <c r="O250" s="118">
        <f t="shared" si="115"/>
        <v>0</v>
      </c>
      <c r="P250" s="118">
        <f t="shared" si="115"/>
        <v>0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" si="117">W251+W254+W256+W265</f>
        <v>0</v>
      </c>
      <c r="DA250" s="129" t="s">
        <v>3012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0</v>
      </c>
      <c r="G251" s="123">
        <f t="shared" si="118"/>
        <v>0</v>
      </c>
      <c r="H251" s="123">
        <f t="shared" si="118"/>
        <v>0</v>
      </c>
      <c r="I251" s="123">
        <f t="shared" si="118"/>
        <v>0</v>
      </c>
      <c r="J251" s="123">
        <f t="shared" si="118"/>
        <v>0</v>
      </c>
      <c r="K251" s="123">
        <f t="shared" si="118"/>
        <v>0</v>
      </c>
      <c r="L251" s="123">
        <f t="shared" si="118"/>
        <v>0</v>
      </c>
      <c r="M251" s="123">
        <f t="shared" si="118"/>
        <v>0</v>
      </c>
      <c r="N251" s="123">
        <f t="shared" si="118"/>
        <v>0</v>
      </c>
      <c r="O251" s="123">
        <f t="shared" si="118"/>
        <v>0</v>
      </c>
      <c r="P251" s="123">
        <f t="shared" si="118"/>
        <v>0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" si="120">SUM(W252:W253)</f>
        <v>0</v>
      </c>
      <c r="DA251" s="130" t="s">
        <v>3013</v>
      </c>
    </row>
    <row r="252" spans="1:105" ht="12" customHeight="1" x14ac:dyDescent="0.25">
      <c r="A252" s="97" t="s">
        <v>202</v>
      </c>
      <c r="B252" s="99">
        <v>0</v>
      </c>
      <c r="C252" s="99">
        <v>0</v>
      </c>
      <c r="D252" s="99">
        <v>0</v>
      </c>
      <c r="E252" s="99">
        <v>0</v>
      </c>
      <c r="F252" s="99">
        <v>0</v>
      </c>
      <c r="G252" s="99">
        <v>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99">
        <v>0</v>
      </c>
      <c r="O252" s="99">
        <v>0</v>
      </c>
      <c r="P252" s="99">
        <v>0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DA252" s="63" t="s">
        <v>3014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DA253" s="63" t="s">
        <v>3015</v>
      </c>
    </row>
    <row r="254" spans="1:105" ht="12" customHeight="1" x14ac:dyDescent="0.25">
      <c r="A254" s="121" t="s">
        <v>92</v>
      </c>
      <c r="B254" s="123">
        <f t="shared" ref="B254:W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0</v>
      </c>
      <c r="H254" s="123">
        <f t="shared" si="121"/>
        <v>0</v>
      </c>
      <c r="I254" s="123">
        <f t="shared" si="121"/>
        <v>0</v>
      </c>
      <c r="J254" s="123">
        <f t="shared" si="121"/>
        <v>0</v>
      </c>
      <c r="K254" s="123">
        <f t="shared" si="121"/>
        <v>0</v>
      </c>
      <c r="L254" s="123">
        <f t="shared" si="121"/>
        <v>0</v>
      </c>
      <c r="M254" s="123">
        <f t="shared" si="121"/>
        <v>0</v>
      </c>
      <c r="N254" s="123">
        <f t="shared" si="121"/>
        <v>0</v>
      </c>
      <c r="O254" s="123">
        <f t="shared" si="121"/>
        <v>0</v>
      </c>
      <c r="P254" s="123">
        <f t="shared" si="121"/>
        <v>0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DA254" s="130" t="s">
        <v>3016</v>
      </c>
    </row>
    <row r="255" spans="1:105" ht="12" customHeight="1" x14ac:dyDescent="0.25">
      <c r="A255" s="97" t="s">
        <v>53</v>
      </c>
      <c r="B255" s="99">
        <f>RES_hhdet_tess!B110</f>
        <v>0</v>
      </c>
      <c r="C255" s="99">
        <f>RES_hhdet_tess!C110</f>
        <v>0</v>
      </c>
      <c r="D255" s="99">
        <f>RES_hhdet_tess!D110</f>
        <v>0</v>
      </c>
      <c r="E255" s="99">
        <f>RES_hhdet_tess!E110</f>
        <v>0</v>
      </c>
      <c r="F255" s="99">
        <f>RES_hhdet_tess!F110</f>
        <v>0</v>
      </c>
      <c r="G255" s="99">
        <f>RES_hhdet_tess!G110</f>
        <v>0</v>
      </c>
      <c r="H255" s="99">
        <f>RES_hhdet_tess!H110</f>
        <v>0</v>
      </c>
      <c r="I255" s="99">
        <f>RES_hhdet_tess!I110</f>
        <v>0</v>
      </c>
      <c r="J255" s="99">
        <f>RES_hhdet_tess!J110</f>
        <v>0</v>
      </c>
      <c r="K255" s="99">
        <f>RES_hhdet_tess!K110</f>
        <v>0</v>
      </c>
      <c r="L255" s="99">
        <f>RES_hhdet_tess!L110</f>
        <v>0</v>
      </c>
      <c r="M255" s="99">
        <f>RES_hhdet_tess!M110</f>
        <v>0</v>
      </c>
      <c r="N255" s="99">
        <f>RES_hhdet_tess!N110</f>
        <v>0</v>
      </c>
      <c r="O255" s="99">
        <f>RES_hhdet_tess!O110</f>
        <v>0</v>
      </c>
      <c r="P255" s="99">
        <f>RES_hhdet_tess!P110</f>
        <v>0</v>
      </c>
      <c r="Q255" s="99">
        <f>RES_hhdet_tess!Q110</f>
        <v>0</v>
      </c>
      <c r="R255" s="99">
        <f>RES_hhdet_tess!R110</f>
        <v>0</v>
      </c>
      <c r="S255" s="99">
        <f>RES_hhdet_tess!S110</f>
        <v>0</v>
      </c>
      <c r="T255" s="99">
        <f>RES_hhdet_tess!T110</f>
        <v>0</v>
      </c>
      <c r="U255" s="99">
        <f>RES_hhdet_tess!U110</f>
        <v>0</v>
      </c>
      <c r="V255" s="99">
        <f>RES_hhdet_tess!V110</f>
        <v>0</v>
      </c>
      <c r="W255" s="99">
        <f>RES_hhdet_tess!W110</f>
        <v>0</v>
      </c>
      <c r="DA255" s="63" t="s">
        <v>3017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0</v>
      </c>
      <c r="G256" s="123">
        <v>0</v>
      </c>
      <c r="H256" s="123">
        <v>0</v>
      </c>
      <c r="I256" s="123">
        <v>0</v>
      </c>
      <c r="J256" s="123">
        <v>0</v>
      </c>
      <c r="K256" s="123">
        <v>0</v>
      </c>
      <c r="L256" s="123">
        <v>0</v>
      </c>
      <c r="M256" s="123">
        <v>0</v>
      </c>
      <c r="N256" s="123">
        <v>0</v>
      </c>
      <c r="O256" s="123">
        <v>0</v>
      </c>
      <c r="P256" s="123">
        <v>0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DA256" s="130" t="s">
        <v>3018</v>
      </c>
    </row>
    <row r="257" spans="1:105" ht="12" customHeight="1" x14ac:dyDescent="0.25">
      <c r="A257" s="97" t="s">
        <v>130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DA257" s="63" t="s">
        <v>3019</v>
      </c>
    </row>
    <row r="258" spans="1:105" ht="12" customHeight="1" x14ac:dyDescent="0.25">
      <c r="A258" s="97" t="s">
        <v>129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3020</v>
      </c>
    </row>
    <row r="259" spans="1:105" ht="12" customHeight="1" x14ac:dyDescent="0.25">
      <c r="A259" s="100" t="s">
        <v>202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3021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3022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0</v>
      </c>
      <c r="G261" s="102">
        <v>0</v>
      </c>
      <c r="H261" s="102">
        <v>0</v>
      </c>
      <c r="I261" s="102">
        <v>0</v>
      </c>
      <c r="J261" s="102">
        <v>0</v>
      </c>
      <c r="K261" s="102">
        <v>0</v>
      </c>
      <c r="L261" s="102">
        <v>0</v>
      </c>
      <c r="M261" s="102">
        <v>0</v>
      </c>
      <c r="N261" s="102">
        <v>0</v>
      </c>
      <c r="O261" s="102">
        <v>0</v>
      </c>
      <c r="P261" s="102">
        <v>0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DA261" s="131" t="s">
        <v>3023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3024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3025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3026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0</v>
      </c>
      <c r="G265" s="123">
        <v>0</v>
      </c>
      <c r="H265" s="123">
        <v>0</v>
      </c>
      <c r="I265" s="123">
        <v>0</v>
      </c>
      <c r="J265" s="123">
        <v>0</v>
      </c>
      <c r="K265" s="123">
        <v>0</v>
      </c>
      <c r="L265" s="123">
        <v>0</v>
      </c>
      <c r="M265" s="123">
        <v>0</v>
      </c>
      <c r="N265" s="123">
        <v>0</v>
      </c>
      <c r="O265" s="123">
        <v>0</v>
      </c>
      <c r="P265" s="123">
        <v>0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DA265" s="130" t="s">
        <v>3027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3028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0</v>
      </c>
      <c r="G267" s="110">
        <v>0</v>
      </c>
      <c r="H267" s="110">
        <v>0</v>
      </c>
      <c r="I267" s="110">
        <v>0</v>
      </c>
      <c r="J267" s="110">
        <v>0</v>
      </c>
      <c r="K267" s="110">
        <v>0</v>
      </c>
      <c r="L267" s="110">
        <v>0</v>
      </c>
      <c r="M267" s="110">
        <v>0</v>
      </c>
      <c r="N267" s="110">
        <v>0</v>
      </c>
      <c r="O267" s="110">
        <v>0</v>
      </c>
      <c r="P267" s="110">
        <v>0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DA267" s="60" t="s">
        <v>3029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" si="124">W270+W273+W275+W284</f>
        <v>0</v>
      </c>
      <c r="DA269" s="129" t="s">
        <v>3180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3181</v>
      </c>
    </row>
    <row r="271" spans="1:105" ht="12" customHeight="1" x14ac:dyDescent="0.25">
      <c r="A271" s="97" t="s">
        <v>202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3182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3183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3184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3185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3186</v>
      </c>
    </row>
    <row r="276" spans="1:105" ht="12" customHeight="1" x14ac:dyDescent="0.25">
      <c r="A276" s="97" t="s">
        <v>130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3187</v>
      </c>
    </row>
    <row r="277" spans="1:105" ht="12" customHeight="1" x14ac:dyDescent="0.25">
      <c r="A277" s="97" t="s">
        <v>129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3188</v>
      </c>
    </row>
    <row r="278" spans="1:105" ht="12" customHeight="1" x14ac:dyDescent="0.25">
      <c r="A278" s="100" t="s">
        <v>202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3189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3190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3191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3192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3193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3194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3195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3196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3197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" si="131">W291+W294+W296+W305</f>
        <v>0</v>
      </c>
      <c r="DA290" s="129" t="s">
        <v>3348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" si="134">SUM(W292:W293)</f>
        <v>0</v>
      </c>
      <c r="DA291" s="130" t="s">
        <v>3349</v>
      </c>
    </row>
    <row r="292" spans="1:105" ht="12" customHeight="1" x14ac:dyDescent="0.25">
      <c r="A292" s="97" t="s">
        <v>202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DA292" s="63" t="s">
        <v>3350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DA293" s="63" t="s">
        <v>3351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DA294" s="130" t="s">
        <v>3352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DA295" s="63" t="s">
        <v>3353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DA296" s="130" t="s">
        <v>3354</v>
      </c>
    </row>
    <row r="297" spans="1:105" ht="12" customHeight="1" x14ac:dyDescent="0.25">
      <c r="A297" s="97" t="s">
        <v>130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DA297" s="63" t="s">
        <v>3355</v>
      </c>
    </row>
    <row r="298" spans="1:105" ht="12" customHeight="1" x14ac:dyDescent="0.25">
      <c r="A298" s="97" t="s">
        <v>129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3356</v>
      </c>
    </row>
    <row r="299" spans="1:105" ht="12" customHeight="1" x14ac:dyDescent="0.25">
      <c r="A299" s="100" t="s">
        <v>202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3357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3358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DA301" s="131" t="s">
        <v>3359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3360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3361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3362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DA305" s="130" t="s">
        <v>3363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3364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DA307" s="60" t="s">
        <v>3365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" si="138">W310+W313+W315+W324</f>
        <v>0</v>
      </c>
      <c r="DA309" s="129" t="s">
        <v>3516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" si="141">SUM(W311:W312)</f>
        <v>0</v>
      </c>
      <c r="DA310" s="130" t="s">
        <v>3517</v>
      </c>
    </row>
    <row r="311" spans="1:105" ht="12" customHeight="1" x14ac:dyDescent="0.25">
      <c r="A311" s="97" t="s">
        <v>202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DA311" s="63" t="s">
        <v>3518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DA312" s="63" t="s">
        <v>3519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DA313" s="130" t="s">
        <v>3520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DA314" s="63" t="s">
        <v>3521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DA315" s="130" t="s">
        <v>3522</v>
      </c>
    </row>
    <row r="316" spans="1:105" ht="12" customHeight="1" x14ac:dyDescent="0.25">
      <c r="A316" s="97" t="s">
        <v>130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DA316" s="63" t="s">
        <v>3523</v>
      </c>
    </row>
    <row r="317" spans="1:105" ht="12" customHeight="1" x14ac:dyDescent="0.25">
      <c r="A317" s="97" t="s">
        <v>129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3524</v>
      </c>
    </row>
    <row r="318" spans="1:105" ht="12" customHeight="1" x14ac:dyDescent="0.25">
      <c r="A318" s="100" t="s">
        <v>202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3525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3526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DA320" s="131" t="s">
        <v>3527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3528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3529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3530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DA324" s="130" t="s">
        <v>3531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3532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DA326" s="60" t="s">
        <v>3533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" si="145">IF(W309=0,"",W309/W290)</f>
        <v/>
      </c>
      <c r="DA328" s="129" t="s">
        <v>3684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" si="148">IF(W310=0,"",W310/W291)</f>
        <v/>
      </c>
      <c r="DA329" s="130" t="s">
        <v>3685</v>
      </c>
    </row>
    <row r="330" spans="1:105" ht="12" customHeight="1" x14ac:dyDescent="0.25">
      <c r="A330" s="97" t="s">
        <v>202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" si="151">IF(W311=0,"",W311/W292)</f>
        <v/>
      </c>
      <c r="DA330" s="63" t="s">
        <v>3686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" si="154">IF(W312=0,"",W312/W293)</f>
        <v/>
      </c>
      <c r="DA331" s="63" t="s">
        <v>3687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" si="157">IF(W313=0,"",W313/W294)</f>
        <v/>
      </c>
      <c r="DA332" s="130" t="s">
        <v>3688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" si="160">IF(W314=0,"",W314/W295)</f>
        <v/>
      </c>
      <c r="DA333" s="63" t="s">
        <v>3689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" si="163">IF(W315=0,"",W315/W296)</f>
        <v/>
      </c>
      <c r="DA334" s="130" t="s">
        <v>3690</v>
      </c>
    </row>
    <row r="335" spans="1:105" ht="12" customHeight="1" x14ac:dyDescent="0.25">
      <c r="A335" s="97" t="s">
        <v>130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3691</v>
      </c>
    </row>
    <row r="336" spans="1:105" ht="12" customHeight="1" x14ac:dyDescent="0.25">
      <c r="A336" s="97" t="s">
        <v>129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3692</v>
      </c>
    </row>
    <row r="337" spans="1:105" ht="12" customHeight="1" x14ac:dyDescent="0.25">
      <c r="A337" s="100" t="s">
        <v>202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3693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3694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" si="178">IF(W320=0,"",W320/W301)</f>
        <v/>
      </c>
      <c r="DA339" s="131" t="s">
        <v>3695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3696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3697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3698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" si="190">IF(W324=0,"",W324/W305)</f>
        <v/>
      </c>
      <c r="DA343" s="130" t="s">
        <v>3699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3700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" si="196">IF(W326=0,"",W326/W307)</f>
        <v/>
      </c>
      <c r="DA345" s="60" t="s">
        <v>3701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" si="199">W348+W351+W353+W362</f>
        <v>0</v>
      </c>
      <c r="DA347" s="129" t="s">
        <v>3852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3853</v>
      </c>
    </row>
    <row r="349" spans="1:105" ht="12" customHeight="1" x14ac:dyDescent="0.25">
      <c r="A349" s="97" t="s">
        <v>202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3854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3855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3856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3857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3858</v>
      </c>
    </row>
    <row r="354" spans="1:105" ht="12" customHeight="1" x14ac:dyDescent="0.25">
      <c r="A354" s="97" t="s">
        <v>130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3859</v>
      </c>
    </row>
    <row r="355" spans="1:105" ht="12" customHeight="1" x14ac:dyDescent="0.25">
      <c r="A355" s="97" t="s">
        <v>129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3860</v>
      </c>
    </row>
    <row r="356" spans="1:105" ht="12" customHeight="1" x14ac:dyDescent="0.25">
      <c r="A356" s="100" t="s">
        <v>202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3861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3862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3863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3864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3865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3866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3867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3868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3869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" si="206">W367+W370+W372+W381</f>
        <v>0</v>
      </c>
      <c r="DA366" s="129" t="s">
        <v>4020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" si="209">SUM(W368:W369)</f>
        <v>0</v>
      </c>
      <c r="DA367" s="130" t="s">
        <v>4021</v>
      </c>
    </row>
    <row r="368" spans="1:105" ht="12" customHeight="1" x14ac:dyDescent="0.25">
      <c r="A368" s="97" t="s">
        <v>202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DA368" s="63" t="s">
        <v>4022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DA369" s="63" t="s">
        <v>4023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DA370" s="130" t="s">
        <v>4024</v>
      </c>
    </row>
    <row r="371" spans="1:105" ht="12" customHeight="1" x14ac:dyDescent="0.25">
      <c r="A371" s="97" t="s">
        <v>53</v>
      </c>
      <c r="B371" s="98"/>
      <c r="C371" s="98">
        <f>RES_hhdet_in_fech!C110</f>
        <v>0</v>
      </c>
      <c r="D371" s="98">
        <f>RES_hhdet_in_fech!D110</f>
        <v>0</v>
      </c>
      <c r="E371" s="98">
        <f>RES_hhdet_in_fech!E110</f>
        <v>0</v>
      </c>
      <c r="F371" s="98">
        <f>RES_hhdet_in_fech!F110</f>
        <v>0</v>
      </c>
      <c r="G371" s="98">
        <f>RES_hhdet_in_fech!G110</f>
        <v>0</v>
      </c>
      <c r="H371" s="98">
        <f>RES_hhdet_in_fech!H110</f>
        <v>0</v>
      </c>
      <c r="I371" s="98">
        <f>RES_hhdet_in_fech!I110</f>
        <v>0</v>
      </c>
      <c r="J371" s="98">
        <f>RES_hhdet_in_fech!J110</f>
        <v>0</v>
      </c>
      <c r="K371" s="98">
        <f>RES_hhdet_in_fech!K110</f>
        <v>0</v>
      </c>
      <c r="L371" s="98">
        <f>RES_hhdet_in_fech!L110</f>
        <v>0</v>
      </c>
      <c r="M371" s="98">
        <f>RES_hhdet_in_fech!M110</f>
        <v>0</v>
      </c>
      <c r="N371" s="98">
        <f>RES_hhdet_in_fech!N110</f>
        <v>0</v>
      </c>
      <c r="O371" s="98">
        <f>RES_hhdet_in_fech!O110</f>
        <v>0</v>
      </c>
      <c r="P371" s="98">
        <f>RES_hhdet_in_fech!P110</f>
        <v>0</v>
      </c>
      <c r="Q371" s="98">
        <f>RES_hhdet_in_fech!Q110</f>
        <v>0</v>
      </c>
      <c r="R371" s="98">
        <f>RES_hhdet_in_fech!R110</f>
        <v>0</v>
      </c>
      <c r="S371" s="98">
        <f>RES_hhdet_in_fech!S110</f>
        <v>0</v>
      </c>
      <c r="T371" s="98">
        <f>RES_hhdet_in_fech!T110</f>
        <v>0</v>
      </c>
      <c r="U371" s="98">
        <f>RES_hhdet_in_fech!U110</f>
        <v>0</v>
      </c>
      <c r="V371" s="98">
        <f>RES_hhdet_in_fech!V110</f>
        <v>0</v>
      </c>
      <c r="W371" s="98">
        <f>RES_hhdet_in_fech!W110</f>
        <v>0</v>
      </c>
      <c r="DA371" s="63" t="s">
        <v>4025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DA372" s="130" t="s">
        <v>4026</v>
      </c>
    </row>
    <row r="373" spans="1:105" ht="12" customHeight="1" x14ac:dyDescent="0.25">
      <c r="A373" s="97" t="s">
        <v>130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4027</v>
      </c>
    </row>
    <row r="374" spans="1:105" ht="12" customHeight="1" x14ac:dyDescent="0.25">
      <c r="A374" s="97" t="s">
        <v>129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4028</v>
      </c>
    </row>
    <row r="375" spans="1:105" ht="12" customHeight="1" x14ac:dyDescent="0.25">
      <c r="A375" s="100" t="s">
        <v>202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4029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4030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4031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4032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4033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4034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DA381" s="130" t="s">
        <v>4035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4036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DA383" s="60" t="s">
        <v>4037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" si="213">W386+W389+W391+W400</f>
        <v>0</v>
      </c>
      <c r="DA385" s="129" t="s">
        <v>4188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" si="216">SUM(W387:W388)</f>
        <v>0</v>
      </c>
      <c r="DA386" s="130" t="s">
        <v>4189</v>
      </c>
    </row>
    <row r="387" spans="1:105" ht="12" customHeight="1" x14ac:dyDescent="0.25">
      <c r="A387" s="97" t="s">
        <v>202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DA387" s="63" t="s">
        <v>4190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4191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DA389" s="130" t="s">
        <v>4192</v>
      </c>
    </row>
    <row r="390" spans="1:105" ht="12" customHeight="1" x14ac:dyDescent="0.25">
      <c r="A390" s="97" t="s">
        <v>53</v>
      </c>
      <c r="B390" s="98"/>
      <c r="C390" s="98">
        <f>RES_hhdet_in_tesh!C110</f>
        <v>0</v>
      </c>
      <c r="D390" s="98">
        <f>RES_hhdet_in_tesh!D110</f>
        <v>0</v>
      </c>
      <c r="E390" s="98">
        <f>RES_hhdet_in_tesh!E110</f>
        <v>0</v>
      </c>
      <c r="F390" s="98">
        <f>RES_hhdet_in_tesh!F110</f>
        <v>0</v>
      </c>
      <c r="G390" s="98">
        <f>RES_hhdet_in_tesh!G110</f>
        <v>0</v>
      </c>
      <c r="H390" s="98">
        <f>RES_hhdet_in_tesh!H110</f>
        <v>0</v>
      </c>
      <c r="I390" s="98">
        <f>RES_hhdet_in_tesh!I110</f>
        <v>0</v>
      </c>
      <c r="J390" s="98">
        <f>RES_hhdet_in_tesh!J110</f>
        <v>0</v>
      </c>
      <c r="K390" s="98">
        <f>RES_hhdet_in_tesh!K110</f>
        <v>0</v>
      </c>
      <c r="L390" s="98">
        <f>RES_hhdet_in_tesh!L110</f>
        <v>0</v>
      </c>
      <c r="M390" s="98">
        <f>RES_hhdet_in_tesh!M110</f>
        <v>0</v>
      </c>
      <c r="N390" s="98">
        <f>RES_hhdet_in_tesh!N110</f>
        <v>0</v>
      </c>
      <c r="O390" s="98">
        <f>RES_hhdet_in_tesh!O110</f>
        <v>0</v>
      </c>
      <c r="P390" s="98">
        <f>RES_hhdet_in_tesh!P110</f>
        <v>0</v>
      </c>
      <c r="Q390" s="98">
        <f>RES_hhdet_in_tesh!Q110</f>
        <v>0</v>
      </c>
      <c r="R390" s="98">
        <f>RES_hhdet_in_tesh!R110</f>
        <v>0</v>
      </c>
      <c r="S390" s="98">
        <f>RES_hhdet_in_tesh!S110</f>
        <v>0</v>
      </c>
      <c r="T390" s="98">
        <f>RES_hhdet_in_tesh!T110</f>
        <v>0</v>
      </c>
      <c r="U390" s="98">
        <f>RES_hhdet_in_tesh!U110</f>
        <v>0</v>
      </c>
      <c r="V390" s="98">
        <f>RES_hhdet_in_tesh!V110</f>
        <v>0</v>
      </c>
      <c r="W390" s="98">
        <f>RES_hhdet_in_tesh!W110</f>
        <v>0</v>
      </c>
      <c r="DA390" s="63" t="s">
        <v>4193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4194</v>
      </c>
    </row>
    <row r="392" spans="1:105" ht="12" customHeight="1" x14ac:dyDescent="0.25">
      <c r="A392" s="97" t="s">
        <v>130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4195</v>
      </c>
    </row>
    <row r="393" spans="1:105" ht="12" customHeight="1" x14ac:dyDescent="0.25">
      <c r="A393" s="97" t="s">
        <v>129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4196</v>
      </c>
    </row>
    <row r="394" spans="1:105" ht="12" customHeight="1" x14ac:dyDescent="0.25">
      <c r="A394" s="100" t="s">
        <v>202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4197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4198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DA396" s="131" t="s">
        <v>4199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4200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4201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4202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DA400" s="130" t="s">
        <v>4203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4204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DA402" s="60" t="s">
        <v>4205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" si="220">W405+W408+W410+W419</f>
        <v>0</v>
      </c>
      <c r="DA404" s="129" t="s">
        <v>4355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4356</v>
      </c>
    </row>
    <row r="406" spans="1:105" ht="12" customHeight="1" x14ac:dyDescent="0.25">
      <c r="A406" s="97" t="s">
        <v>202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4357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4358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4359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4360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4361</v>
      </c>
    </row>
    <row r="411" spans="1:105" ht="12" customHeight="1" x14ac:dyDescent="0.25">
      <c r="A411" s="97" t="s">
        <v>130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4362</v>
      </c>
    </row>
    <row r="412" spans="1:105" ht="12" customHeight="1" x14ac:dyDescent="0.25">
      <c r="A412" s="97" t="s">
        <v>129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4363</v>
      </c>
    </row>
    <row r="413" spans="1:105" ht="12" customHeight="1" x14ac:dyDescent="0.25">
      <c r="A413" s="100" t="s">
        <v>202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4364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4365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4366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4367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4368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4369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4370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4371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4372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" si="227">W424+W427+W429+W438</f>
        <v>0</v>
      </c>
      <c r="DA423" s="129" t="s">
        <v>4523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" si="230">SUM(W425:W426)</f>
        <v>0</v>
      </c>
      <c r="DA424" s="130" t="s">
        <v>4524</v>
      </c>
    </row>
    <row r="425" spans="1:105" ht="12" customHeight="1" x14ac:dyDescent="0.25">
      <c r="A425" s="97" t="s">
        <v>202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DA425" s="63" t="s">
        <v>4525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DA426" s="63" t="s">
        <v>4526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DA427" s="130" t="s">
        <v>4527</v>
      </c>
    </row>
    <row r="428" spans="1:105" ht="12" customHeight="1" x14ac:dyDescent="0.25">
      <c r="A428" s="97" t="s">
        <v>53</v>
      </c>
      <c r="B428" s="99"/>
      <c r="C428" s="99">
        <f>RES_hhdet_in_fecs!C110</f>
        <v>0</v>
      </c>
      <c r="D428" s="99">
        <f>RES_hhdet_in_fecs!D110</f>
        <v>0</v>
      </c>
      <c r="E428" s="99">
        <f>RES_hhdet_in_fecs!E110</f>
        <v>0</v>
      </c>
      <c r="F428" s="99">
        <f>RES_hhdet_in_fecs!F110</f>
        <v>0</v>
      </c>
      <c r="G428" s="99">
        <f>RES_hhdet_in_fecs!G110</f>
        <v>0</v>
      </c>
      <c r="H428" s="99">
        <f>RES_hhdet_in_fecs!H110</f>
        <v>0</v>
      </c>
      <c r="I428" s="99">
        <f>RES_hhdet_in_fecs!I110</f>
        <v>0</v>
      </c>
      <c r="J428" s="99">
        <f>RES_hhdet_in_fecs!J110</f>
        <v>0</v>
      </c>
      <c r="K428" s="99">
        <f>RES_hhdet_in_fecs!K110</f>
        <v>0</v>
      </c>
      <c r="L428" s="99">
        <f>RES_hhdet_in_fecs!L110</f>
        <v>0</v>
      </c>
      <c r="M428" s="99">
        <f>RES_hhdet_in_fecs!M110</f>
        <v>0</v>
      </c>
      <c r="N428" s="99">
        <f>RES_hhdet_in_fecs!N110</f>
        <v>0</v>
      </c>
      <c r="O428" s="99">
        <f>RES_hhdet_in_fecs!O110</f>
        <v>0</v>
      </c>
      <c r="P428" s="99">
        <f>RES_hhdet_in_fecs!P110</f>
        <v>0</v>
      </c>
      <c r="Q428" s="99">
        <f>RES_hhdet_in_fecs!Q110</f>
        <v>0</v>
      </c>
      <c r="R428" s="99">
        <f>RES_hhdet_in_fecs!R110</f>
        <v>0</v>
      </c>
      <c r="S428" s="99">
        <f>RES_hhdet_in_fecs!S110</f>
        <v>0</v>
      </c>
      <c r="T428" s="99">
        <f>RES_hhdet_in_fecs!T110</f>
        <v>0</v>
      </c>
      <c r="U428" s="99">
        <f>RES_hhdet_in_fecs!U110</f>
        <v>0</v>
      </c>
      <c r="V428" s="99">
        <f>RES_hhdet_in_fecs!V110</f>
        <v>0</v>
      </c>
      <c r="W428" s="99">
        <f>RES_hhdet_in_fecs!W110</f>
        <v>0</v>
      </c>
      <c r="DA428" s="63" t="s">
        <v>4528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DA429" s="130" t="s">
        <v>4529</v>
      </c>
    </row>
    <row r="430" spans="1:105" ht="12" customHeight="1" x14ac:dyDescent="0.25">
      <c r="A430" s="97" t="s">
        <v>130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4530</v>
      </c>
    </row>
    <row r="431" spans="1:105" ht="12" customHeight="1" x14ac:dyDescent="0.25">
      <c r="A431" s="97" t="s">
        <v>129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4531</v>
      </c>
    </row>
    <row r="432" spans="1:105" ht="12" customHeight="1" x14ac:dyDescent="0.25">
      <c r="A432" s="100" t="s">
        <v>202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4532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4533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DA434" s="131" t="s">
        <v>4534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4535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4536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4537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DA438" s="130" t="s">
        <v>4538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4539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DA440" s="60" t="s">
        <v>4540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" si="234">W443+W446+W448+W457</f>
        <v>0</v>
      </c>
      <c r="DA442" s="129" t="s">
        <v>4691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" si="237">SUM(W444:W445)</f>
        <v>0</v>
      </c>
      <c r="DA443" s="130" t="s">
        <v>4692</v>
      </c>
    </row>
    <row r="444" spans="1:105" ht="12" customHeight="1" x14ac:dyDescent="0.25">
      <c r="A444" s="97" t="s">
        <v>202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DA444" s="63" t="s">
        <v>4693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4694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DA446" s="130" t="s">
        <v>4695</v>
      </c>
    </row>
    <row r="447" spans="1:105" ht="12" customHeight="1" x14ac:dyDescent="0.25">
      <c r="A447" s="97" t="s">
        <v>53</v>
      </c>
      <c r="B447" s="99"/>
      <c r="C447" s="99">
        <f>RES_hhdet_in_tess!C110</f>
        <v>0</v>
      </c>
      <c r="D447" s="99">
        <f>RES_hhdet_in_tess!D110</f>
        <v>0</v>
      </c>
      <c r="E447" s="99">
        <f>RES_hhdet_in_tess!E110</f>
        <v>0</v>
      </c>
      <c r="F447" s="99">
        <f>RES_hhdet_in_tess!F110</f>
        <v>0</v>
      </c>
      <c r="G447" s="99">
        <f>RES_hhdet_in_tess!G110</f>
        <v>0</v>
      </c>
      <c r="H447" s="99">
        <f>RES_hhdet_in_tess!H110</f>
        <v>0</v>
      </c>
      <c r="I447" s="99">
        <f>RES_hhdet_in_tess!I110</f>
        <v>0</v>
      </c>
      <c r="J447" s="99">
        <f>RES_hhdet_in_tess!J110</f>
        <v>0</v>
      </c>
      <c r="K447" s="99">
        <f>RES_hhdet_in_tess!K110</f>
        <v>0</v>
      </c>
      <c r="L447" s="99">
        <f>RES_hhdet_in_tess!L110</f>
        <v>0</v>
      </c>
      <c r="M447" s="99">
        <f>RES_hhdet_in_tess!M110</f>
        <v>0</v>
      </c>
      <c r="N447" s="99">
        <f>RES_hhdet_in_tess!N110</f>
        <v>0</v>
      </c>
      <c r="O447" s="99">
        <f>RES_hhdet_in_tess!O110</f>
        <v>0</v>
      </c>
      <c r="P447" s="99">
        <f>RES_hhdet_in_tess!P110</f>
        <v>0</v>
      </c>
      <c r="Q447" s="99">
        <f>RES_hhdet_in_tess!Q110</f>
        <v>0</v>
      </c>
      <c r="R447" s="99">
        <f>RES_hhdet_in_tess!R110</f>
        <v>0</v>
      </c>
      <c r="S447" s="99">
        <f>RES_hhdet_in_tess!S110</f>
        <v>0</v>
      </c>
      <c r="T447" s="99">
        <f>RES_hhdet_in_tess!T110</f>
        <v>0</v>
      </c>
      <c r="U447" s="99">
        <f>RES_hhdet_in_tess!U110</f>
        <v>0</v>
      </c>
      <c r="V447" s="99">
        <f>RES_hhdet_in_tess!V110</f>
        <v>0</v>
      </c>
      <c r="W447" s="99">
        <f>RES_hhdet_in_tess!W110</f>
        <v>0</v>
      </c>
      <c r="DA447" s="63" t="s">
        <v>4696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DA448" s="130" t="s">
        <v>4697</v>
      </c>
    </row>
    <row r="449" spans="1:105" ht="12" customHeight="1" x14ac:dyDescent="0.25">
      <c r="A449" s="97" t="s">
        <v>130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DA449" s="63" t="s">
        <v>4698</v>
      </c>
    </row>
    <row r="450" spans="1:105" ht="12" customHeight="1" x14ac:dyDescent="0.25">
      <c r="A450" s="97" t="s">
        <v>129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4699</v>
      </c>
    </row>
    <row r="451" spans="1:105" ht="12" customHeight="1" x14ac:dyDescent="0.25">
      <c r="A451" s="100" t="s">
        <v>202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4700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4701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DA453" s="131" t="s">
        <v>4702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4703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4704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4705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DA457" s="130" t="s">
        <v>4706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4707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DA459" s="60" t="s">
        <v>4708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" si="241">W462+W465+W467+W476</f>
        <v>0</v>
      </c>
      <c r="DA461" s="129" t="s">
        <v>4859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4860</v>
      </c>
    </row>
    <row r="463" spans="1:105" ht="12" customHeight="1" x14ac:dyDescent="0.25">
      <c r="A463" s="97" t="s">
        <v>202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4861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4862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4863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4864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4865</v>
      </c>
    </row>
    <row r="468" spans="1:105" ht="12" customHeight="1" x14ac:dyDescent="0.25">
      <c r="A468" s="97" t="s">
        <v>130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4866</v>
      </c>
    </row>
    <row r="469" spans="1:105" ht="12" customHeight="1" x14ac:dyDescent="0.25">
      <c r="A469" s="97" t="s">
        <v>129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4867</v>
      </c>
    </row>
    <row r="470" spans="1:105" ht="12" customHeight="1" x14ac:dyDescent="0.25">
      <c r="A470" s="100" t="s">
        <v>202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4868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4869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4870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4871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4872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4873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4874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4875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4876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DA5" s="129" t="s">
        <v>341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214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DA7" s="63" t="s">
        <v>1111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DA9" s="63" t="s">
        <v>1112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128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1113</v>
      </c>
    </row>
    <row r="12" spans="1:105" ht="12" customHeight="1" x14ac:dyDescent="0.25">
      <c r="A12" s="97" t="s">
        <v>127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1114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1115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1116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1117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DA17" s="60" t="s">
        <v>1118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1195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214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1196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DA23" s="63" t="s">
        <v>1197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128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1198</v>
      </c>
    </row>
    <row r="26" spans="1:105" ht="12" customHeight="1" x14ac:dyDescent="0.25">
      <c r="A26" s="97" t="s">
        <v>127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1199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DA27" s="63" t="s">
        <v>1200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1201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1202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DA31" s="60" t="s">
        <v>1203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1282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214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1283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DA37" s="63" t="s">
        <v>1284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128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1285</v>
      </c>
    </row>
    <row r="40" spans="1:105" ht="12" customHeight="1" x14ac:dyDescent="0.25">
      <c r="A40" s="97" t="s">
        <v>127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1286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DA41" s="63" t="s">
        <v>1287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1288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1289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DA45" s="60" t="s">
        <v>1290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214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1370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1371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128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1372</v>
      </c>
    </row>
    <row r="54" spans="1:105" ht="12" customHeight="1" x14ac:dyDescent="0.25">
      <c r="A54" s="108" t="s">
        <v>127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1373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1374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1375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1376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DA59" s="60" t="s">
        <v>1377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1456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214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1457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1458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128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1459</v>
      </c>
    </row>
    <row r="68" spans="1:105" ht="12" customHeight="1" x14ac:dyDescent="0.25">
      <c r="A68" s="108" t="s">
        <v>127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1460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" si="8">W41-W55</f>
        <v>0</v>
      </c>
      <c r="DA69" s="63" t="s">
        <v>1461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1462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1463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DA73" s="60" t="s">
        <v>1464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1543</v>
      </c>
    </row>
    <row r="78" spans="1:105" ht="12.95" customHeight="1" x14ac:dyDescent="0.25">
      <c r="A78" s="127" t="s">
        <v>57</v>
      </c>
      <c r="B78" s="128">
        <f>RES_hhdet_numvin!B125</f>
        <v>0</v>
      </c>
      <c r="C78" s="128">
        <f>RES_hhdet_numvin!C125</f>
        <v>0</v>
      </c>
      <c r="D78" s="128">
        <f>RES_hhdet_numvin!D125</f>
        <v>0</v>
      </c>
      <c r="E78" s="128">
        <f>RES_hhdet_numvin!E125</f>
        <v>0</v>
      </c>
      <c r="F78" s="128">
        <f>RES_hhdet_numvin!F125</f>
        <v>0</v>
      </c>
      <c r="G78" s="128">
        <f>RES_hhdet_numvin!G125</f>
        <v>0</v>
      </c>
      <c r="H78" s="128">
        <f>RES_hhdet_numvin!H125</f>
        <v>0</v>
      </c>
      <c r="I78" s="128">
        <f>RES_hhdet_numvin!I125</f>
        <v>0</v>
      </c>
      <c r="J78" s="128">
        <f>RES_hhdet_numvin!J125</f>
        <v>0</v>
      </c>
      <c r="K78" s="128">
        <f>RES_hhdet_numvin!K125</f>
        <v>0</v>
      </c>
      <c r="L78" s="128">
        <f>RES_hhdet_numvin!L125</f>
        <v>0</v>
      </c>
      <c r="M78" s="128">
        <f>RES_hhdet_numvin!M125</f>
        <v>0</v>
      </c>
      <c r="N78" s="128">
        <f>RES_hhdet_numvin!N125</f>
        <v>0</v>
      </c>
      <c r="O78" s="128">
        <f>RES_hhdet_numvin!O125</f>
        <v>0</v>
      </c>
      <c r="P78" s="128">
        <f>RES_hhdet_numvin!P125</f>
        <v>0</v>
      </c>
      <c r="Q78" s="128">
        <f>RES_hhdet_numvin!Q125</f>
        <v>0</v>
      </c>
      <c r="R78" s="128">
        <f>RES_hhdet_numvin!R125</f>
        <v>0</v>
      </c>
      <c r="S78" s="128">
        <f>RES_hhdet_numvin!S125</f>
        <v>0</v>
      </c>
      <c r="T78" s="128">
        <f>RES_hhdet_numvin!T125</f>
        <v>0</v>
      </c>
      <c r="U78" s="128">
        <f>RES_hhdet_numvin!U125</f>
        <v>0</v>
      </c>
      <c r="V78" s="128">
        <f>RES_hhdet_numvin!V125</f>
        <v>0</v>
      </c>
      <c r="W78" s="128">
        <f>RES_hhdet_numvin!W125</f>
        <v>0</v>
      </c>
      <c r="DA78" s="133"/>
    </row>
    <row r="79" spans="1:105" ht="12" customHeight="1" x14ac:dyDescent="0.25">
      <c r="A79" s="97" t="s">
        <v>214</v>
      </c>
      <c r="B79" s="52">
        <f>RES_hhdet_numvin!B126</f>
        <v>0</v>
      </c>
      <c r="C79" s="52">
        <f>RES_hhdet_numvin!C126</f>
        <v>0</v>
      </c>
      <c r="D79" s="52">
        <f>RES_hhdet_numvin!D126</f>
        <v>0</v>
      </c>
      <c r="E79" s="52">
        <f>RES_hhdet_numvin!E126</f>
        <v>0</v>
      </c>
      <c r="F79" s="52">
        <f>RES_hhdet_numvin!F126</f>
        <v>0</v>
      </c>
      <c r="G79" s="52">
        <f>RES_hhdet_numvin!G126</f>
        <v>0</v>
      </c>
      <c r="H79" s="52">
        <f>RES_hhdet_numvin!H126</f>
        <v>0</v>
      </c>
      <c r="I79" s="52">
        <f>RES_hhdet_numvin!I126</f>
        <v>0</v>
      </c>
      <c r="J79" s="52">
        <f>RES_hhdet_numvin!J126</f>
        <v>0</v>
      </c>
      <c r="K79" s="52">
        <f>RES_hhdet_numvin!K126</f>
        <v>0</v>
      </c>
      <c r="L79" s="52">
        <f>RES_hhdet_numvin!L126</f>
        <v>0</v>
      </c>
      <c r="M79" s="52">
        <f>RES_hhdet_numvin!M126</f>
        <v>0</v>
      </c>
      <c r="N79" s="52">
        <f>RES_hhdet_numvin!N126</f>
        <v>0</v>
      </c>
      <c r="O79" s="52">
        <f>RES_hhdet_numvin!O126</f>
        <v>0</v>
      </c>
      <c r="P79" s="52">
        <f>RES_hhdet_numvin!P126</f>
        <v>0</v>
      </c>
      <c r="Q79" s="52">
        <f>RES_hhdet_numvin!Q126</f>
        <v>0</v>
      </c>
      <c r="R79" s="52">
        <f>RES_hhdet_numvin!R126</f>
        <v>0</v>
      </c>
      <c r="S79" s="52">
        <f>RES_hhdet_numvin!S126</f>
        <v>0</v>
      </c>
      <c r="T79" s="52">
        <f>RES_hhdet_numvin!T126</f>
        <v>0</v>
      </c>
      <c r="U79" s="52">
        <f>RES_hhdet_numvin!U126</f>
        <v>0</v>
      </c>
      <c r="V79" s="52">
        <f>RES_hhdet_numvin!V126</f>
        <v>0</v>
      </c>
      <c r="W79" s="52">
        <f>RES_hhdet_numvin!W126</f>
        <v>0</v>
      </c>
      <c r="DA79" s="63" t="s">
        <v>1544</v>
      </c>
    </row>
    <row r="80" spans="1:105" ht="12" hidden="1" customHeight="1" x14ac:dyDescent="0.25">
      <c r="A80" s="97" t="s">
        <v>53</v>
      </c>
      <c r="B80" s="138">
        <f>RES_hhdet_numvin!B127</f>
        <v>0</v>
      </c>
      <c r="C80" s="138">
        <f>RES_hhdet_numvin!C127</f>
        <v>0</v>
      </c>
      <c r="D80" s="138">
        <f>RES_hhdet_numvin!D127</f>
        <v>0</v>
      </c>
      <c r="E80" s="138">
        <f>RES_hhdet_numvin!E127</f>
        <v>0</v>
      </c>
      <c r="F80" s="138">
        <f>RES_hhdet_numvin!F127</f>
        <v>0</v>
      </c>
      <c r="G80" s="138">
        <f>RES_hhdet_numvin!G127</f>
        <v>0</v>
      </c>
      <c r="H80" s="138">
        <f>RES_hhdet_numvin!H127</f>
        <v>0</v>
      </c>
      <c r="I80" s="138">
        <f>RES_hhdet_numvin!I127</f>
        <v>0</v>
      </c>
      <c r="J80" s="138">
        <f>RES_hhdet_numvin!J127</f>
        <v>0</v>
      </c>
      <c r="K80" s="138">
        <f>RES_hhdet_numvin!K127</f>
        <v>0</v>
      </c>
      <c r="L80" s="138">
        <f>RES_hhdet_numvin!L127</f>
        <v>0</v>
      </c>
      <c r="M80" s="138">
        <f>RES_hhdet_numvin!M127</f>
        <v>0</v>
      </c>
      <c r="N80" s="138">
        <f>RES_hhdet_numvin!N127</f>
        <v>0</v>
      </c>
      <c r="O80" s="138">
        <f>RES_hhdet_numvin!O127</f>
        <v>0</v>
      </c>
      <c r="P80" s="138">
        <f>RES_hhdet_numvin!P127</f>
        <v>0</v>
      </c>
      <c r="Q80" s="138">
        <f>RES_hhdet_numvin!Q127</f>
        <v>0</v>
      </c>
      <c r="R80" s="138">
        <f>RES_hhdet_numvin!R127</f>
        <v>0</v>
      </c>
      <c r="S80" s="138">
        <f>RES_hhdet_numvin!S127</f>
        <v>0</v>
      </c>
      <c r="T80" s="138">
        <f>RES_hhdet_numvin!T127</f>
        <v>0</v>
      </c>
      <c r="U80" s="138">
        <f>RES_hhdet_numvin!U127</f>
        <v>0</v>
      </c>
      <c r="V80" s="138">
        <f>RES_hhdet_numvin!V127</f>
        <v>0</v>
      </c>
      <c r="W80" s="138">
        <f>RES_hhdet_numvin!W127</f>
        <v>0</v>
      </c>
      <c r="DA80" s="63"/>
    </row>
    <row r="81" spans="1:105" ht="12.95" customHeight="1" x14ac:dyDescent="0.25">
      <c r="A81" s="125" t="s">
        <v>92</v>
      </c>
      <c r="B81" s="150">
        <f>RES_hhdet_numvin!B128</f>
        <v>0</v>
      </c>
      <c r="C81" s="150">
        <f>RES_hhdet_numvin!C128</f>
        <v>0</v>
      </c>
      <c r="D81" s="150">
        <f>RES_hhdet_numvin!D128</f>
        <v>0</v>
      </c>
      <c r="E81" s="150">
        <f>RES_hhdet_numvin!E128</f>
        <v>0</v>
      </c>
      <c r="F81" s="150">
        <f>RES_hhdet_numvin!F128</f>
        <v>0</v>
      </c>
      <c r="G81" s="150">
        <f>RES_hhdet_numvin!G128</f>
        <v>0</v>
      </c>
      <c r="H81" s="150">
        <f>RES_hhdet_numvin!H128</f>
        <v>0</v>
      </c>
      <c r="I81" s="150">
        <f>RES_hhdet_numvin!I128</f>
        <v>0</v>
      </c>
      <c r="J81" s="150">
        <f>RES_hhdet_numvin!J128</f>
        <v>0</v>
      </c>
      <c r="K81" s="150">
        <f>RES_hhdet_numvin!K128</f>
        <v>0</v>
      </c>
      <c r="L81" s="150">
        <f>RES_hhdet_numvin!L128</f>
        <v>0</v>
      </c>
      <c r="M81" s="150">
        <f>RES_hhdet_numvin!M128</f>
        <v>0</v>
      </c>
      <c r="N81" s="150">
        <f>RES_hhdet_numvin!N128</f>
        <v>0</v>
      </c>
      <c r="O81" s="150">
        <f>RES_hhdet_numvin!O128</f>
        <v>0</v>
      </c>
      <c r="P81" s="150">
        <f>RES_hhdet_numvin!P128</f>
        <v>0</v>
      </c>
      <c r="Q81" s="150">
        <f>RES_hhdet_numvin!Q128</f>
        <v>0</v>
      </c>
      <c r="R81" s="150">
        <f>RES_hhdet_numvin!R128</f>
        <v>0</v>
      </c>
      <c r="S81" s="150">
        <f>RES_hhdet_numvin!S128</f>
        <v>0</v>
      </c>
      <c r="T81" s="150">
        <f>RES_hhdet_numvin!T128</f>
        <v>0</v>
      </c>
      <c r="U81" s="150">
        <f>RES_hhdet_numvin!U128</f>
        <v>0</v>
      </c>
      <c r="V81" s="150">
        <f>RES_hhdet_numvin!V128</f>
        <v>0</v>
      </c>
      <c r="W81" s="150">
        <f>RES_hhdet_numvin!W128</f>
        <v>0</v>
      </c>
      <c r="DA81" s="134"/>
    </row>
    <row r="82" spans="1:105" ht="12" customHeight="1" x14ac:dyDescent="0.25">
      <c r="A82" s="97" t="s">
        <v>53</v>
      </c>
      <c r="B82" s="138">
        <f>RES_hhdet_numvin!B129</f>
        <v>0</v>
      </c>
      <c r="C82" s="138">
        <f>RES_hhdet_numvin!C129</f>
        <v>0</v>
      </c>
      <c r="D82" s="138">
        <f>RES_hhdet_numvin!D129</f>
        <v>0</v>
      </c>
      <c r="E82" s="138">
        <f>RES_hhdet_numvin!E129</f>
        <v>0</v>
      </c>
      <c r="F82" s="138">
        <f>RES_hhdet_numvin!F129</f>
        <v>0</v>
      </c>
      <c r="G82" s="138">
        <f>RES_hhdet_numvin!G129</f>
        <v>0</v>
      </c>
      <c r="H82" s="138">
        <f>RES_hhdet_numvin!H129</f>
        <v>0</v>
      </c>
      <c r="I82" s="138">
        <f>RES_hhdet_numvin!I129</f>
        <v>0</v>
      </c>
      <c r="J82" s="138">
        <f>RES_hhdet_numvin!J129</f>
        <v>0</v>
      </c>
      <c r="K82" s="138">
        <f>RES_hhdet_numvin!K129</f>
        <v>0</v>
      </c>
      <c r="L82" s="138">
        <f>RES_hhdet_numvin!L129</f>
        <v>0</v>
      </c>
      <c r="M82" s="138">
        <f>RES_hhdet_numvin!M129</f>
        <v>0</v>
      </c>
      <c r="N82" s="138">
        <f>RES_hhdet_numvin!N129</f>
        <v>0</v>
      </c>
      <c r="O82" s="138">
        <f>RES_hhdet_numvin!O129</f>
        <v>0</v>
      </c>
      <c r="P82" s="138">
        <f>RES_hhdet_numvin!P129</f>
        <v>0</v>
      </c>
      <c r="Q82" s="138">
        <f>RES_hhdet_numvin!Q129</f>
        <v>0</v>
      </c>
      <c r="R82" s="138">
        <f>RES_hhdet_numvin!R129</f>
        <v>0</v>
      </c>
      <c r="S82" s="138">
        <f>RES_hhdet_numvin!S129</f>
        <v>0</v>
      </c>
      <c r="T82" s="138">
        <f>RES_hhdet_numvin!T129</f>
        <v>0</v>
      </c>
      <c r="U82" s="138">
        <f>RES_hhdet_numvin!U129</f>
        <v>0</v>
      </c>
      <c r="V82" s="138">
        <f>RES_hhdet_numvin!V129</f>
        <v>0</v>
      </c>
      <c r="W82" s="138">
        <f>RES_hhdet_numvin!W129</f>
        <v>0</v>
      </c>
      <c r="DA82" s="63" t="s">
        <v>1545</v>
      </c>
    </row>
    <row r="83" spans="1:105" ht="12" customHeight="1" x14ac:dyDescent="0.25">
      <c r="A83" s="125" t="s">
        <v>55</v>
      </c>
      <c r="B83" s="150">
        <f>RES_hhdet_numvin!B130</f>
        <v>0</v>
      </c>
      <c r="C83" s="150">
        <f>RES_hhdet_numvin!C130</f>
        <v>0</v>
      </c>
      <c r="D83" s="150">
        <f>RES_hhdet_numvin!D130</f>
        <v>0</v>
      </c>
      <c r="E83" s="150">
        <f>RES_hhdet_numvin!E130</f>
        <v>0</v>
      </c>
      <c r="F83" s="150">
        <f>RES_hhdet_numvin!F130</f>
        <v>0</v>
      </c>
      <c r="G83" s="150">
        <f>RES_hhdet_numvin!G130</f>
        <v>0</v>
      </c>
      <c r="H83" s="150">
        <f>RES_hhdet_numvin!H130</f>
        <v>0</v>
      </c>
      <c r="I83" s="150">
        <f>RES_hhdet_numvin!I130</f>
        <v>0</v>
      </c>
      <c r="J83" s="150">
        <f>RES_hhdet_numvin!J130</f>
        <v>0</v>
      </c>
      <c r="K83" s="150">
        <f>RES_hhdet_numvin!K130</f>
        <v>0</v>
      </c>
      <c r="L83" s="150">
        <f>RES_hhdet_numvin!L130</f>
        <v>0</v>
      </c>
      <c r="M83" s="150">
        <f>RES_hhdet_numvin!M130</f>
        <v>0</v>
      </c>
      <c r="N83" s="150">
        <f>RES_hhdet_numvin!N130</f>
        <v>0</v>
      </c>
      <c r="O83" s="150">
        <f>RES_hhdet_numvin!O130</f>
        <v>0</v>
      </c>
      <c r="P83" s="150">
        <f>RES_hhdet_numvin!P130</f>
        <v>0</v>
      </c>
      <c r="Q83" s="150">
        <f>RES_hhdet_numvin!Q130</f>
        <v>0</v>
      </c>
      <c r="R83" s="150">
        <f>RES_hhdet_numvin!R130</f>
        <v>0</v>
      </c>
      <c r="S83" s="150">
        <f>RES_hhdet_numvin!S130</f>
        <v>0</v>
      </c>
      <c r="T83" s="150">
        <f>RES_hhdet_numvin!T130</f>
        <v>0</v>
      </c>
      <c r="U83" s="150">
        <f>RES_hhdet_numvin!U130</f>
        <v>0</v>
      </c>
      <c r="V83" s="150">
        <f>RES_hhdet_numvin!V130</f>
        <v>0</v>
      </c>
      <c r="W83" s="150">
        <f>RES_hhdet_numvin!W130</f>
        <v>0</v>
      </c>
      <c r="DA83" s="134"/>
    </row>
    <row r="84" spans="1:105" ht="12" customHeight="1" x14ac:dyDescent="0.25">
      <c r="A84" s="97" t="s">
        <v>128</v>
      </c>
      <c r="B84" s="138">
        <f>RES_hhdet_numvin!B131</f>
        <v>0</v>
      </c>
      <c r="C84" s="138">
        <f>RES_hhdet_numvin!C131</f>
        <v>0</v>
      </c>
      <c r="D84" s="138">
        <f>RES_hhdet_numvin!D131</f>
        <v>0</v>
      </c>
      <c r="E84" s="138">
        <f>RES_hhdet_numvin!E131</f>
        <v>0</v>
      </c>
      <c r="F84" s="138">
        <f>RES_hhdet_numvin!F131</f>
        <v>0</v>
      </c>
      <c r="G84" s="138">
        <f>RES_hhdet_numvin!G131</f>
        <v>0</v>
      </c>
      <c r="H84" s="138">
        <f>RES_hhdet_numvin!H131</f>
        <v>0</v>
      </c>
      <c r="I84" s="138">
        <f>RES_hhdet_numvin!I131</f>
        <v>0</v>
      </c>
      <c r="J84" s="138">
        <f>RES_hhdet_numvin!J131</f>
        <v>0</v>
      </c>
      <c r="K84" s="138">
        <f>RES_hhdet_numvin!K131</f>
        <v>0</v>
      </c>
      <c r="L84" s="138">
        <f>RES_hhdet_numvin!L131</f>
        <v>0</v>
      </c>
      <c r="M84" s="138">
        <f>RES_hhdet_numvin!M131</f>
        <v>0</v>
      </c>
      <c r="N84" s="138">
        <f>RES_hhdet_numvin!N131</f>
        <v>0</v>
      </c>
      <c r="O84" s="138">
        <f>RES_hhdet_numvin!O131</f>
        <v>0</v>
      </c>
      <c r="P84" s="138">
        <f>RES_hhdet_numvin!P131</f>
        <v>0</v>
      </c>
      <c r="Q84" s="138">
        <f>RES_hhdet_numvin!Q131</f>
        <v>0</v>
      </c>
      <c r="R84" s="138">
        <f>RES_hhdet_numvin!R131</f>
        <v>0</v>
      </c>
      <c r="S84" s="138">
        <f>RES_hhdet_numvin!S131</f>
        <v>0</v>
      </c>
      <c r="T84" s="138">
        <f>RES_hhdet_numvin!T131</f>
        <v>0</v>
      </c>
      <c r="U84" s="138">
        <f>RES_hhdet_numvin!U131</f>
        <v>0</v>
      </c>
      <c r="V84" s="138">
        <f>RES_hhdet_numvin!V131</f>
        <v>0</v>
      </c>
      <c r="W84" s="138">
        <f>RES_hhdet_numvin!W131</f>
        <v>0</v>
      </c>
      <c r="DA84" s="63" t="s">
        <v>1546</v>
      </c>
    </row>
    <row r="85" spans="1:105" ht="12" customHeight="1" x14ac:dyDescent="0.25">
      <c r="A85" s="97" t="s">
        <v>127</v>
      </c>
      <c r="B85" s="138">
        <f>RES_hhdet_numvin!B132</f>
        <v>0</v>
      </c>
      <c r="C85" s="138">
        <f>RES_hhdet_numvin!C132</f>
        <v>0</v>
      </c>
      <c r="D85" s="138">
        <f>RES_hhdet_numvin!D132</f>
        <v>0</v>
      </c>
      <c r="E85" s="138">
        <f>RES_hhdet_numvin!E132</f>
        <v>0</v>
      </c>
      <c r="F85" s="138">
        <f>RES_hhdet_numvin!F132</f>
        <v>0</v>
      </c>
      <c r="G85" s="138">
        <f>RES_hhdet_numvin!G132</f>
        <v>0</v>
      </c>
      <c r="H85" s="138">
        <f>RES_hhdet_numvin!H132</f>
        <v>0</v>
      </c>
      <c r="I85" s="138">
        <f>RES_hhdet_numvin!I132</f>
        <v>0</v>
      </c>
      <c r="J85" s="138">
        <f>RES_hhdet_numvin!J132</f>
        <v>0</v>
      </c>
      <c r="K85" s="138">
        <f>RES_hhdet_numvin!K132</f>
        <v>0</v>
      </c>
      <c r="L85" s="138">
        <f>RES_hhdet_numvin!L132</f>
        <v>0</v>
      </c>
      <c r="M85" s="138">
        <f>RES_hhdet_numvin!M132</f>
        <v>0</v>
      </c>
      <c r="N85" s="138">
        <f>RES_hhdet_numvin!N132</f>
        <v>0</v>
      </c>
      <c r="O85" s="138">
        <f>RES_hhdet_numvin!O132</f>
        <v>0</v>
      </c>
      <c r="P85" s="138">
        <f>RES_hhdet_numvin!P132</f>
        <v>0</v>
      </c>
      <c r="Q85" s="138">
        <f>RES_hhdet_numvin!Q132</f>
        <v>0</v>
      </c>
      <c r="R85" s="138">
        <f>RES_hhdet_numvin!R132</f>
        <v>0</v>
      </c>
      <c r="S85" s="138">
        <f>RES_hhdet_numvin!S132</f>
        <v>0</v>
      </c>
      <c r="T85" s="138">
        <f>RES_hhdet_numvin!T132</f>
        <v>0</v>
      </c>
      <c r="U85" s="138">
        <f>RES_hhdet_numvin!U132</f>
        <v>0</v>
      </c>
      <c r="V85" s="138">
        <f>RES_hhdet_numvin!V132</f>
        <v>0</v>
      </c>
      <c r="W85" s="138">
        <f>RES_hhdet_numvin!W132</f>
        <v>0</v>
      </c>
      <c r="DA85" s="63" t="s">
        <v>1547</v>
      </c>
    </row>
    <row r="86" spans="1:105" ht="12" hidden="1" customHeight="1" x14ac:dyDescent="0.25">
      <c r="A86" s="108" t="s">
        <v>203</v>
      </c>
      <c r="B86" s="138">
        <f>RES_hhdet_numvin!B133</f>
        <v>0</v>
      </c>
      <c r="C86" s="138">
        <f>RES_hhdet_numvin!C133</f>
        <v>0</v>
      </c>
      <c r="D86" s="138">
        <f>RES_hhdet_numvin!D133</f>
        <v>0</v>
      </c>
      <c r="E86" s="138">
        <f>RES_hhdet_numvin!E133</f>
        <v>0</v>
      </c>
      <c r="F86" s="138">
        <f>RES_hhdet_numvin!F133</f>
        <v>0</v>
      </c>
      <c r="G86" s="138">
        <f>RES_hhdet_numvin!G133</f>
        <v>0</v>
      </c>
      <c r="H86" s="138">
        <f>RES_hhdet_numvin!H133</f>
        <v>0</v>
      </c>
      <c r="I86" s="138">
        <f>RES_hhdet_numvin!I133</f>
        <v>0</v>
      </c>
      <c r="J86" s="138">
        <f>RES_hhdet_numvin!J133</f>
        <v>0</v>
      </c>
      <c r="K86" s="138">
        <f>RES_hhdet_numvin!K133</f>
        <v>0</v>
      </c>
      <c r="L86" s="138">
        <f>RES_hhdet_numvin!L133</f>
        <v>0</v>
      </c>
      <c r="M86" s="138">
        <f>RES_hhdet_numvin!M133</f>
        <v>0</v>
      </c>
      <c r="N86" s="138">
        <f>RES_hhdet_numvin!N133</f>
        <v>0</v>
      </c>
      <c r="O86" s="138">
        <f>RES_hhdet_numvin!O133</f>
        <v>0</v>
      </c>
      <c r="P86" s="138">
        <f>RES_hhdet_numvin!P133</f>
        <v>0</v>
      </c>
      <c r="Q86" s="138">
        <f>RES_hhdet_numvin!Q133</f>
        <v>0</v>
      </c>
      <c r="R86" s="138">
        <f>RES_hhdet_numvin!R133</f>
        <v>0</v>
      </c>
      <c r="S86" s="138">
        <f>RES_hhdet_numvin!S133</f>
        <v>0</v>
      </c>
      <c r="T86" s="138">
        <f>RES_hhdet_numvin!T133</f>
        <v>0</v>
      </c>
      <c r="U86" s="138">
        <f>RES_hhdet_numvin!U133</f>
        <v>0</v>
      </c>
      <c r="V86" s="138">
        <f>RES_hhdet_numvin!V133</f>
        <v>0</v>
      </c>
      <c r="W86" s="138">
        <f>RES_hhdet_numvin!W133</f>
        <v>0</v>
      </c>
      <c r="DA86" s="63"/>
    </row>
    <row r="87" spans="1:105" ht="12" hidden="1" customHeight="1" x14ac:dyDescent="0.25">
      <c r="A87" s="108" t="s">
        <v>52</v>
      </c>
      <c r="B87" s="138">
        <f>RES_hhdet_numvin!B134</f>
        <v>0</v>
      </c>
      <c r="C87" s="138">
        <f>RES_hhdet_numvin!C134</f>
        <v>0</v>
      </c>
      <c r="D87" s="138">
        <f>RES_hhdet_numvin!D134</f>
        <v>0</v>
      </c>
      <c r="E87" s="138">
        <f>RES_hhdet_numvin!E134</f>
        <v>0</v>
      </c>
      <c r="F87" s="138">
        <f>RES_hhdet_numvin!F134</f>
        <v>0</v>
      </c>
      <c r="G87" s="138">
        <f>RES_hhdet_numvin!G134</f>
        <v>0</v>
      </c>
      <c r="H87" s="138">
        <f>RES_hhdet_numvin!H134</f>
        <v>0</v>
      </c>
      <c r="I87" s="138">
        <f>RES_hhdet_numvin!I134</f>
        <v>0</v>
      </c>
      <c r="J87" s="138">
        <f>RES_hhdet_numvin!J134</f>
        <v>0</v>
      </c>
      <c r="K87" s="138">
        <f>RES_hhdet_numvin!K134</f>
        <v>0</v>
      </c>
      <c r="L87" s="138">
        <f>RES_hhdet_numvin!L134</f>
        <v>0</v>
      </c>
      <c r="M87" s="138">
        <f>RES_hhdet_numvin!M134</f>
        <v>0</v>
      </c>
      <c r="N87" s="138">
        <f>RES_hhdet_numvin!N134</f>
        <v>0</v>
      </c>
      <c r="O87" s="138">
        <f>RES_hhdet_numvin!O134</f>
        <v>0</v>
      </c>
      <c r="P87" s="138">
        <f>RES_hhdet_numvin!P134</f>
        <v>0</v>
      </c>
      <c r="Q87" s="138">
        <f>RES_hhdet_numvin!Q134</f>
        <v>0</v>
      </c>
      <c r="R87" s="138">
        <f>RES_hhdet_numvin!R134</f>
        <v>0</v>
      </c>
      <c r="S87" s="138">
        <f>RES_hhdet_numvin!S134</f>
        <v>0</v>
      </c>
      <c r="T87" s="138">
        <f>RES_hhdet_numvin!T134</f>
        <v>0</v>
      </c>
      <c r="U87" s="138">
        <f>RES_hhdet_numvin!U134</f>
        <v>0</v>
      </c>
      <c r="V87" s="138">
        <f>RES_hhdet_numvin!V134</f>
        <v>0</v>
      </c>
      <c r="W87" s="138">
        <f>RES_hhdet_numvin!W134</f>
        <v>0</v>
      </c>
      <c r="DA87" s="63"/>
    </row>
    <row r="88" spans="1:105" ht="12" customHeight="1" x14ac:dyDescent="0.25">
      <c r="A88" s="97" t="s">
        <v>122</v>
      </c>
      <c r="B88" s="138">
        <f>RES_hhdet_numvin!B135</f>
        <v>0</v>
      </c>
      <c r="C88" s="138">
        <f>RES_hhdet_numvin!C135</f>
        <v>0</v>
      </c>
      <c r="D88" s="138">
        <f>RES_hhdet_numvin!D135</f>
        <v>0</v>
      </c>
      <c r="E88" s="138">
        <f>RES_hhdet_numvin!E135</f>
        <v>0</v>
      </c>
      <c r="F88" s="138">
        <f>RES_hhdet_numvin!F135</f>
        <v>0</v>
      </c>
      <c r="G88" s="138">
        <f>RES_hhdet_numvin!G135</f>
        <v>0</v>
      </c>
      <c r="H88" s="138">
        <f>RES_hhdet_numvin!H135</f>
        <v>0</v>
      </c>
      <c r="I88" s="138">
        <f>RES_hhdet_numvin!I135</f>
        <v>0</v>
      </c>
      <c r="J88" s="138">
        <f>RES_hhdet_numvin!J135</f>
        <v>0</v>
      </c>
      <c r="K88" s="138">
        <f>RES_hhdet_numvin!K135</f>
        <v>0</v>
      </c>
      <c r="L88" s="138">
        <f>RES_hhdet_numvin!L135</f>
        <v>0</v>
      </c>
      <c r="M88" s="138">
        <f>RES_hhdet_numvin!M135</f>
        <v>0</v>
      </c>
      <c r="N88" s="138">
        <f>RES_hhdet_numvin!N135</f>
        <v>0</v>
      </c>
      <c r="O88" s="138">
        <f>RES_hhdet_numvin!O135</f>
        <v>0</v>
      </c>
      <c r="P88" s="138">
        <f>RES_hhdet_numvin!P135</f>
        <v>0</v>
      </c>
      <c r="Q88" s="138">
        <f>RES_hhdet_numvin!Q135</f>
        <v>0</v>
      </c>
      <c r="R88" s="138">
        <f>RES_hhdet_numvin!R135</f>
        <v>0</v>
      </c>
      <c r="S88" s="138">
        <f>RES_hhdet_numvin!S135</f>
        <v>0</v>
      </c>
      <c r="T88" s="138">
        <f>RES_hhdet_numvin!T135</f>
        <v>0</v>
      </c>
      <c r="U88" s="138">
        <f>RES_hhdet_numvin!U135</f>
        <v>0</v>
      </c>
      <c r="V88" s="138">
        <f>RES_hhdet_numvin!V135</f>
        <v>0</v>
      </c>
      <c r="W88" s="138">
        <f>RES_hhdet_numvin!W135</f>
        <v>0</v>
      </c>
      <c r="DA88" s="63" t="s">
        <v>1548</v>
      </c>
    </row>
    <row r="89" spans="1:105" ht="12" customHeight="1" x14ac:dyDescent="0.25">
      <c r="A89" s="97" t="s">
        <v>121</v>
      </c>
      <c r="B89" s="138">
        <f>RES_hhdet_numvin!B136</f>
        <v>0</v>
      </c>
      <c r="C89" s="138">
        <f>RES_hhdet_numvin!C136</f>
        <v>0</v>
      </c>
      <c r="D89" s="138">
        <f>RES_hhdet_numvin!D136</f>
        <v>0</v>
      </c>
      <c r="E89" s="138">
        <f>RES_hhdet_numvin!E136</f>
        <v>0</v>
      </c>
      <c r="F89" s="138">
        <f>RES_hhdet_numvin!F136</f>
        <v>0</v>
      </c>
      <c r="G89" s="138">
        <f>RES_hhdet_numvin!G136</f>
        <v>0</v>
      </c>
      <c r="H89" s="138">
        <f>RES_hhdet_numvin!H136</f>
        <v>0</v>
      </c>
      <c r="I89" s="138">
        <f>RES_hhdet_numvin!I136</f>
        <v>0</v>
      </c>
      <c r="J89" s="138">
        <f>RES_hhdet_numvin!J136</f>
        <v>0</v>
      </c>
      <c r="K89" s="138">
        <f>RES_hhdet_numvin!K136</f>
        <v>0</v>
      </c>
      <c r="L89" s="138">
        <f>RES_hhdet_numvin!L136</f>
        <v>0</v>
      </c>
      <c r="M89" s="138">
        <f>RES_hhdet_numvin!M136</f>
        <v>0</v>
      </c>
      <c r="N89" s="138">
        <f>RES_hhdet_numvin!N136</f>
        <v>0</v>
      </c>
      <c r="O89" s="138">
        <f>RES_hhdet_numvin!O136</f>
        <v>0</v>
      </c>
      <c r="P89" s="138">
        <f>RES_hhdet_numvin!P136</f>
        <v>0</v>
      </c>
      <c r="Q89" s="138">
        <f>RES_hhdet_numvin!Q136</f>
        <v>0</v>
      </c>
      <c r="R89" s="138">
        <f>RES_hhdet_numvin!R136</f>
        <v>0</v>
      </c>
      <c r="S89" s="138">
        <f>RES_hhdet_numvin!S136</f>
        <v>0</v>
      </c>
      <c r="T89" s="138">
        <f>RES_hhdet_numvin!T136</f>
        <v>0</v>
      </c>
      <c r="U89" s="138">
        <f>RES_hhdet_numvin!U136</f>
        <v>0</v>
      </c>
      <c r="V89" s="138">
        <f>RES_hhdet_numvin!V136</f>
        <v>0</v>
      </c>
      <c r="W89" s="138">
        <f>RES_hhdet_numvin!W136</f>
        <v>0</v>
      </c>
      <c r="DA89" s="63" t="s">
        <v>1549</v>
      </c>
    </row>
    <row r="90" spans="1:105" ht="12" hidden="1" customHeight="1" x14ac:dyDescent="0.25">
      <c r="A90" s="108" t="s">
        <v>53</v>
      </c>
      <c r="B90" s="138">
        <f>RES_hhdet_numvin!B137</f>
        <v>0</v>
      </c>
      <c r="C90" s="138">
        <f>RES_hhdet_numvin!C137</f>
        <v>0</v>
      </c>
      <c r="D90" s="138">
        <f>RES_hhdet_numvin!D137</f>
        <v>0</v>
      </c>
      <c r="E90" s="138">
        <f>RES_hhdet_numvin!E137</f>
        <v>0</v>
      </c>
      <c r="F90" s="138">
        <f>RES_hhdet_numvin!F137</f>
        <v>0</v>
      </c>
      <c r="G90" s="138">
        <f>RES_hhdet_numvin!G137</f>
        <v>0</v>
      </c>
      <c r="H90" s="138">
        <f>RES_hhdet_numvin!H137</f>
        <v>0</v>
      </c>
      <c r="I90" s="138">
        <f>RES_hhdet_numvin!I137</f>
        <v>0</v>
      </c>
      <c r="J90" s="138">
        <f>RES_hhdet_numvin!J137</f>
        <v>0</v>
      </c>
      <c r="K90" s="138">
        <f>RES_hhdet_numvin!K137</f>
        <v>0</v>
      </c>
      <c r="L90" s="138">
        <f>RES_hhdet_numvin!L137</f>
        <v>0</v>
      </c>
      <c r="M90" s="138">
        <f>RES_hhdet_numvin!M137</f>
        <v>0</v>
      </c>
      <c r="N90" s="138">
        <f>RES_hhdet_numvin!N137</f>
        <v>0</v>
      </c>
      <c r="O90" s="138">
        <f>RES_hhdet_numvin!O137</f>
        <v>0</v>
      </c>
      <c r="P90" s="138">
        <f>RES_hhdet_numvin!P137</f>
        <v>0</v>
      </c>
      <c r="Q90" s="138">
        <f>RES_hhdet_numvin!Q137</f>
        <v>0</v>
      </c>
      <c r="R90" s="138">
        <f>RES_hhdet_numvin!R137</f>
        <v>0</v>
      </c>
      <c r="S90" s="138">
        <f>RES_hhdet_numvin!S137</f>
        <v>0</v>
      </c>
      <c r="T90" s="138">
        <f>RES_hhdet_numvin!T137</f>
        <v>0</v>
      </c>
      <c r="U90" s="138">
        <f>RES_hhdet_numvin!U137</f>
        <v>0</v>
      </c>
      <c r="V90" s="138">
        <f>RES_hhdet_numvin!V137</f>
        <v>0</v>
      </c>
      <c r="W90" s="138">
        <f>RES_hhdet_numvin!W137</f>
        <v>0</v>
      </c>
      <c r="DA90" s="63"/>
    </row>
    <row r="91" spans="1:105" ht="12" hidden="1" customHeight="1" x14ac:dyDescent="0.25">
      <c r="A91" s="103" t="s">
        <v>52</v>
      </c>
      <c r="B91" s="148">
        <f>RES_hhdet_numvin!B138</f>
        <v>0</v>
      </c>
      <c r="C91" s="148">
        <f>RES_hhdet_numvin!C138</f>
        <v>0</v>
      </c>
      <c r="D91" s="148">
        <f>RES_hhdet_numvin!D138</f>
        <v>0</v>
      </c>
      <c r="E91" s="148">
        <f>RES_hhdet_numvin!E138</f>
        <v>0</v>
      </c>
      <c r="F91" s="148">
        <f>RES_hhdet_numvin!F138</f>
        <v>0</v>
      </c>
      <c r="G91" s="148">
        <f>RES_hhdet_numvin!G138</f>
        <v>0</v>
      </c>
      <c r="H91" s="148">
        <f>RES_hhdet_numvin!H138</f>
        <v>0</v>
      </c>
      <c r="I91" s="148">
        <f>RES_hhdet_numvin!I138</f>
        <v>0</v>
      </c>
      <c r="J91" s="148">
        <f>RES_hhdet_numvin!J138</f>
        <v>0</v>
      </c>
      <c r="K91" s="148">
        <f>RES_hhdet_numvin!K138</f>
        <v>0</v>
      </c>
      <c r="L91" s="148">
        <f>RES_hhdet_numvin!L138</f>
        <v>0</v>
      </c>
      <c r="M91" s="148">
        <f>RES_hhdet_numvin!M138</f>
        <v>0</v>
      </c>
      <c r="N91" s="148">
        <f>RES_hhdet_numvin!N138</f>
        <v>0</v>
      </c>
      <c r="O91" s="148">
        <f>RES_hhdet_numvin!O138</f>
        <v>0</v>
      </c>
      <c r="P91" s="148">
        <f>RES_hhdet_numvin!P138</f>
        <v>0</v>
      </c>
      <c r="Q91" s="148">
        <f>RES_hhdet_numvin!Q138</f>
        <v>0</v>
      </c>
      <c r="R91" s="148">
        <f>RES_hhdet_numvin!R138</f>
        <v>0</v>
      </c>
      <c r="S91" s="148">
        <f>RES_hhdet_numvin!S138</f>
        <v>0</v>
      </c>
      <c r="T91" s="148">
        <f>RES_hhdet_numvin!T138</f>
        <v>0</v>
      </c>
      <c r="U91" s="148">
        <f>RES_hhdet_numvin!U138</f>
        <v>0</v>
      </c>
      <c r="V91" s="148">
        <f>RES_hhdet_numvin!V138</f>
        <v>0</v>
      </c>
      <c r="W91" s="148">
        <f>RES_hhdet_numvin!W138</f>
        <v>0</v>
      </c>
      <c r="DA91" s="132"/>
    </row>
    <row r="92" spans="1:105" ht="12" customHeight="1" x14ac:dyDescent="0.25">
      <c r="A92" s="125" t="s">
        <v>54</v>
      </c>
      <c r="B92" s="150">
        <f>RES_hhdet_numvin!B139</f>
        <v>0</v>
      </c>
      <c r="C92" s="150">
        <f>RES_hhdet_numvin!C139</f>
        <v>0</v>
      </c>
      <c r="D92" s="150">
        <f>RES_hhdet_numvin!D139</f>
        <v>0</v>
      </c>
      <c r="E92" s="150">
        <f>RES_hhdet_numvin!E139</f>
        <v>0</v>
      </c>
      <c r="F92" s="150">
        <f>RES_hhdet_numvin!F139</f>
        <v>0</v>
      </c>
      <c r="G92" s="150">
        <f>RES_hhdet_numvin!G139</f>
        <v>0</v>
      </c>
      <c r="H92" s="150">
        <f>RES_hhdet_numvin!H139</f>
        <v>0</v>
      </c>
      <c r="I92" s="150">
        <f>RES_hhdet_numvin!I139</f>
        <v>0</v>
      </c>
      <c r="J92" s="150">
        <f>RES_hhdet_numvin!J139</f>
        <v>0</v>
      </c>
      <c r="K92" s="150">
        <f>RES_hhdet_numvin!K139</f>
        <v>0</v>
      </c>
      <c r="L92" s="150">
        <f>RES_hhdet_numvin!L139</f>
        <v>0</v>
      </c>
      <c r="M92" s="150">
        <f>RES_hhdet_numvin!M139</f>
        <v>0</v>
      </c>
      <c r="N92" s="150">
        <f>RES_hhdet_numvin!N139</f>
        <v>0</v>
      </c>
      <c r="O92" s="150">
        <f>RES_hhdet_numvin!O139</f>
        <v>0</v>
      </c>
      <c r="P92" s="150">
        <f>RES_hhdet_numvin!P139</f>
        <v>0</v>
      </c>
      <c r="Q92" s="150">
        <f>RES_hhdet_numvin!Q139</f>
        <v>0</v>
      </c>
      <c r="R92" s="150">
        <f>RES_hhdet_numvin!R139</f>
        <v>0</v>
      </c>
      <c r="S92" s="150">
        <f>RES_hhdet_numvin!S139</f>
        <v>0</v>
      </c>
      <c r="T92" s="150">
        <f>RES_hhdet_numvin!T139</f>
        <v>0</v>
      </c>
      <c r="U92" s="150">
        <f>RES_hhdet_numvin!U139</f>
        <v>0</v>
      </c>
      <c r="V92" s="150">
        <f>RES_hhdet_numvin!V139</f>
        <v>0</v>
      </c>
      <c r="W92" s="150">
        <f>RES_hhdet_numvin!W139</f>
        <v>0</v>
      </c>
      <c r="DA92" s="134"/>
    </row>
    <row r="93" spans="1:105" ht="12" customHeight="1" x14ac:dyDescent="0.25">
      <c r="A93" s="97" t="s">
        <v>50</v>
      </c>
      <c r="B93" s="138">
        <f>RES_hhdet_numvin!B140</f>
        <v>0</v>
      </c>
      <c r="C93" s="138">
        <f>RES_hhdet_numvin!C140</f>
        <v>0</v>
      </c>
      <c r="D93" s="138">
        <f>RES_hhdet_numvin!D140</f>
        <v>0</v>
      </c>
      <c r="E93" s="138">
        <f>RES_hhdet_numvin!E140</f>
        <v>0</v>
      </c>
      <c r="F93" s="138">
        <f>RES_hhdet_numvin!F140</f>
        <v>0</v>
      </c>
      <c r="G93" s="138">
        <f>RES_hhdet_numvin!G140</f>
        <v>0</v>
      </c>
      <c r="H93" s="138">
        <f>RES_hhdet_numvin!H140</f>
        <v>0</v>
      </c>
      <c r="I93" s="138">
        <f>RES_hhdet_numvin!I140</f>
        <v>0</v>
      </c>
      <c r="J93" s="138">
        <f>RES_hhdet_numvin!J140</f>
        <v>0</v>
      </c>
      <c r="K93" s="138">
        <f>RES_hhdet_numvin!K140</f>
        <v>0</v>
      </c>
      <c r="L93" s="138">
        <f>RES_hhdet_numvin!L140</f>
        <v>0</v>
      </c>
      <c r="M93" s="138">
        <f>RES_hhdet_numvin!M140</f>
        <v>0</v>
      </c>
      <c r="N93" s="138">
        <f>RES_hhdet_numvin!N140</f>
        <v>0</v>
      </c>
      <c r="O93" s="138">
        <f>RES_hhdet_numvin!O140</f>
        <v>0</v>
      </c>
      <c r="P93" s="138">
        <f>RES_hhdet_numvin!P140</f>
        <v>0</v>
      </c>
      <c r="Q93" s="138">
        <f>RES_hhdet_numvin!Q140</f>
        <v>0</v>
      </c>
      <c r="R93" s="138">
        <f>RES_hhdet_numvin!R140</f>
        <v>0</v>
      </c>
      <c r="S93" s="138">
        <f>RES_hhdet_numvin!S140</f>
        <v>0</v>
      </c>
      <c r="T93" s="138">
        <f>RES_hhdet_numvin!T140</f>
        <v>0</v>
      </c>
      <c r="U93" s="138">
        <f>RES_hhdet_numvin!U140</f>
        <v>0</v>
      </c>
      <c r="V93" s="138">
        <f>RES_hhdet_numvin!V140</f>
        <v>0</v>
      </c>
      <c r="W93" s="138">
        <f>RES_hhdet_numvin!W140</f>
        <v>0</v>
      </c>
      <c r="DA93" s="63" t="s">
        <v>1550</v>
      </c>
    </row>
    <row r="94" spans="1:105" ht="12" customHeight="1" x14ac:dyDescent="0.25">
      <c r="A94" s="109" t="s">
        <v>120</v>
      </c>
      <c r="B94" s="39">
        <f>RES_hhdet_numvin!B141</f>
        <v>0</v>
      </c>
      <c r="C94" s="39">
        <f>RES_hhdet_numvin!C141</f>
        <v>0</v>
      </c>
      <c r="D94" s="39">
        <f>RES_hhdet_numvin!D141</f>
        <v>0</v>
      </c>
      <c r="E94" s="39">
        <f>RES_hhdet_numvin!E141</f>
        <v>0</v>
      </c>
      <c r="F94" s="39">
        <f>RES_hhdet_numvin!F141</f>
        <v>0</v>
      </c>
      <c r="G94" s="39">
        <f>RES_hhdet_numvin!G141</f>
        <v>0</v>
      </c>
      <c r="H94" s="39">
        <f>RES_hhdet_numvin!H141</f>
        <v>0</v>
      </c>
      <c r="I94" s="39">
        <f>RES_hhdet_numvin!I141</f>
        <v>0</v>
      </c>
      <c r="J94" s="39">
        <f>RES_hhdet_numvin!J141</f>
        <v>0</v>
      </c>
      <c r="K94" s="39">
        <f>RES_hhdet_numvin!K141</f>
        <v>0</v>
      </c>
      <c r="L94" s="39">
        <f>RES_hhdet_numvin!L141</f>
        <v>0</v>
      </c>
      <c r="M94" s="39">
        <f>RES_hhdet_numvin!M141</f>
        <v>0</v>
      </c>
      <c r="N94" s="39">
        <f>RES_hhdet_numvin!N141</f>
        <v>0</v>
      </c>
      <c r="O94" s="39">
        <f>RES_hhdet_numvin!O141</f>
        <v>0</v>
      </c>
      <c r="P94" s="39">
        <f>RES_hhdet_numvin!P141</f>
        <v>0</v>
      </c>
      <c r="Q94" s="39">
        <f>RES_hhdet_numvin!Q141</f>
        <v>0</v>
      </c>
      <c r="R94" s="39">
        <f>RES_hhdet_numvin!R141</f>
        <v>0</v>
      </c>
      <c r="S94" s="39">
        <f>RES_hhdet_numvin!S141</f>
        <v>0</v>
      </c>
      <c r="T94" s="39">
        <f>RES_hhdet_numvin!T141</f>
        <v>0</v>
      </c>
      <c r="U94" s="39">
        <f>RES_hhdet_numvin!U141</f>
        <v>0</v>
      </c>
      <c r="V94" s="39">
        <f>RES_hhdet_numvin!V141</f>
        <v>0</v>
      </c>
      <c r="W94" s="39">
        <f>RES_hhdet_numvin!W141</f>
        <v>0</v>
      </c>
      <c r="DA94" s="60" t="s">
        <v>1551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0</v>
      </c>
      <c r="G98" s="117">
        <f t="shared" si="12"/>
        <v>0</v>
      </c>
      <c r="H98" s="117">
        <f t="shared" si="12"/>
        <v>0</v>
      </c>
      <c r="I98" s="117">
        <f t="shared" si="12"/>
        <v>0</v>
      </c>
      <c r="J98" s="117">
        <f t="shared" si="12"/>
        <v>0</v>
      </c>
      <c r="K98" s="117">
        <f t="shared" si="12"/>
        <v>0</v>
      </c>
      <c r="L98" s="117">
        <f t="shared" si="12"/>
        <v>0</v>
      </c>
      <c r="M98" s="117">
        <f t="shared" si="12"/>
        <v>0</v>
      </c>
      <c r="N98" s="117">
        <f t="shared" si="12"/>
        <v>0</v>
      </c>
      <c r="O98" s="117">
        <f t="shared" si="12"/>
        <v>0</v>
      </c>
      <c r="P98" s="117">
        <f t="shared" si="12"/>
        <v>0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" si="14">W99+W102+W104+W113</f>
        <v>0</v>
      </c>
      <c r="DA98" s="129" t="s">
        <v>1686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0</v>
      </c>
      <c r="G99" s="122">
        <f t="shared" si="15"/>
        <v>0</v>
      </c>
      <c r="H99" s="122">
        <f t="shared" si="15"/>
        <v>0</v>
      </c>
      <c r="I99" s="122">
        <f t="shared" si="15"/>
        <v>0</v>
      </c>
      <c r="J99" s="122">
        <f t="shared" si="15"/>
        <v>0</v>
      </c>
      <c r="K99" s="122">
        <f t="shared" si="15"/>
        <v>0</v>
      </c>
      <c r="L99" s="122">
        <f t="shared" si="15"/>
        <v>0</v>
      </c>
      <c r="M99" s="122">
        <f t="shared" si="15"/>
        <v>0</v>
      </c>
      <c r="N99" s="122">
        <f t="shared" si="15"/>
        <v>0</v>
      </c>
      <c r="O99" s="122">
        <f t="shared" si="15"/>
        <v>0</v>
      </c>
      <c r="P99" s="122">
        <f t="shared" si="15"/>
        <v>0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" si="17">SUM(W100:W101)</f>
        <v>0</v>
      </c>
      <c r="DA99" s="130" t="s">
        <v>1687</v>
      </c>
    </row>
    <row r="100" spans="1:105" ht="12" customHeight="1" x14ac:dyDescent="0.25">
      <c r="A100" s="97" t="s">
        <v>203</v>
      </c>
      <c r="B100" s="98">
        <v>0</v>
      </c>
      <c r="C100" s="98">
        <v>0</v>
      </c>
      <c r="D100" s="98">
        <v>0</v>
      </c>
      <c r="E100" s="98">
        <v>0</v>
      </c>
      <c r="F100" s="98">
        <v>0</v>
      </c>
      <c r="G100" s="98">
        <v>0</v>
      </c>
      <c r="H100" s="98">
        <v>0</v>
      </c>
      <c r="I100" s="98">
        <v>0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DA100" s="63" t="s">
        <v>1688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1689</v>
      </c>
    </row>
    <row r="102" spans="1:105" ht="12" customHeight="1" x14ac:dyDescent="0.25">
      <c r="A102" s="121" t="s">
        <v>92</v>
      </c>
      <c r="B102" s="122">
        <f t="shared" ref="B102:W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0</v>
      </c>
      <c r="H102" s="122">
        <f t="shared" si="18"/>
        <v>0</v>
      </c>
      <c r="I102" s="122">
        <f t="shared" si="18"/>
        <v>0</v>
      </c>
      <c r="J102" s="122">
        <f t="shared" si="18"/>
        <v>0</v>
      </c>
      <c r="K102" s="122">
        <f t="shared" si="18"/>
        <v>0</v>
      </c>
      <c r="L102" s="122">
        <f t="shared" si="18"/>
        <v>0</v>
      </c>
      <c r="M102" s="122">
        <f t="shared" si="18"/>
        <v>0</v>
      </c>
      <c r="N102" s="122">
        <f t="shared" si="18"/>
        <v>0</v>
      </c>
      <c r="O102" s="122">
        <f t="shared" si="18"/>
        <v>0</v>
      </c>
      <c r="P102" s="122">
        <f t="shared" si="18"/>
        <v>0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DA102" s="130" t="s">
        <v>1690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DA103" s="63" t="s">
        <v>1691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0</v>
      </c>
      <c r="G104" s="122">
        <v>0</v>
      </c>
      <c r="H104" s="122">
        <v>0</v>
      </c>
      <c r="I104" s="122">
        <v>0</v>
      </c>
      <c r="J104" s="122">
        <v>0</v>
      </c>
      <c r="K104" s="122">
        <v>0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DA104" s="130" t="s">
        <v>1692</v>
      </c>
    </row>
    <row r="105" spans="1:105" ht="12" customHeight="1" x14ac:dyDescent="0.25">
      <c r="A105" s="97" t="s">
        <v>128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DA105" s="63" t="s">
        <v>1693</v>
      </c>
    </row>
    <row r="106" spans="1:105" ht="12" customHeight="1" x14ac:dyDescent="0.25">
      <c r="A106" s="97" t="s">
        <v>127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1694</v>
      </c>
    </row>
    <row r="107" spans="1:105" ht="12" customHeight="1" x14ac:dyDescent="0.25">
      <c r="A107" s="100" t="s">
        <v>203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1695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1696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01">
        <v>0</v>
      </c>
      <c r="P109" s="101">
        <v>0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DA109" s="131" t="s">
        <v>1697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1698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1699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1700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0</v>
      </c>
      <c r="G113" s="122">
        <v>0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0</v>
      </c>
      <c r="O113" s="122">
        <v>0</v>
      </c>
      <c r="P113" s="122">
        <v>0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DA113" s="130" t="s">
        <v>1701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DA114" s="63" t="s">
        <v>1702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DA115" s="60" t="s">
        <v>1703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0</v>
      </c>
      <c r="G117" s="117">
        <f t="shared" si="19"/>
        <v>0</v>
      </c>
      <c r="H117" s="117">
        <f t="shared" si="19"/>
        <v>0</v>
      </c>
      <c r="I117" s="117">
        <f t="shared" si="19"/>
        <v>0</v>
      </c>
      <c r="J117" s="117">
        <f t="shared" si="19"/>
        <v>0</v>
      </c>
      <c r="K117" s="117">
        <f t="shared" si="19"/>
        <v>0</v>
      </c>
      <c r="L117" s="117">
        <f t="shared" si="19"/>
        <v>0</v>
      </c>
      <c r="M117" s="117">
        <f t="shared" si="19"/>
        <v>0</v>
      </c>
      <c r="N117" s="117">
        <f t="shared" si="19"/>
        <v>0</v>
      </c>
      <c r="O117" s="117">
        <f t="shared" si="19"/>
        <v>0</v>
      </c>
      <c r="P117" s="117">
        <f t="shared" si="19"/>
        <v>0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" si="21">W118+W121+W123+W132</f>
        <v>0</v>
      </c>
      <c r="DA117" s="129" t="s">
        <v>1854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0</v>
      </c>
      <c r="G118" s="122">
        <f t="shared" si="22"/>
        <v>0</v>
      </c>
      <c r="H118" s="122">
        <f t="shared" si="22"/>
        <v>0</v>
      </c>
      <c r="I118" s="122">
        <f t="shared" si="22"/>
        <v>0</v>
      </c>
      <c r="J118" s="122">
        <f t="shared" si="22"/>
        <v>0</v>
      </c>
      <c r="K118" s="122">
        <f t="shared" si="22"/>
        <v>0</v>
      </c>
      <c r="L118" s="122">
        <f t="shared" si="22"/>
        <v>0</v>
      </c>
      <c r="M118" s="122">
        <f t="shared" si="22"/>
        <v>0</v>
      </c>
      <c r="N118" s="122">
        <f t="shared" si="22"/>
        <v>0</v>
      </c>
      <c r="O118" s="122">
        <f t="shared" si="22"/>
        <v>0</v>
      </c>
      <c r="P118" s="122">
        <f t="shared" si="22"/>
        <v>0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" si="24">SUM(W119:W120)</f>
        <v>0</v>
      </c>
      <c r="DA118" s="130" t="s">
        <v>1855</v>
      </c>
    </row>
    <row r="119" spans="1:105" ht="12" customHeight="1" x14ac:dyDescent="0.25">
      <c r="A119" s="97" t="s">
        <v>203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1856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0</v>
      </c>
      <c r="G120" s="98">
        <v>0</v>
      </c>
      <c r="H120" s="98">
        <v>0</v>
      </c>
      <c r="I120" s="98">
        <v>0</v>
      </c>
      <c r="J120" s="98">
        <v>0</v>
      </c>
      <c r="K120" s="98">
        <v>0</v>
      </c>
      <c r="L120" s="98">
        <v>0</v>
      </c>
      <c r="M120" s="98">
        <v>0</v>
      </c>
      <c r="N120" s="98">
        <v>0</v>
      </c>
      <c r="O120" s="98">
        <v>0</v>
      </c>
      <c r="P120" s="98">
        <v>0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DA120" s="63" t="s">
        <v>1857</v>
      </c>
    </row>
    <row r="121" spans="1:105" ht="12" customHeight="1" x14ac:dyDescent="0.25">
      <c r="A121" s="121" t="s">
        <v>92</v>
      </c>
      <c r="B121" s="122">
        <f t="shared" ref="B121:W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0</v>
      </c>
      <c r="H121" s="122">
        <f t="shared" si="25"/>
        <v>0</v>
      </c>
      <c r="I121" s="122">
        <f t="shared" si="25"/>
        <v>0</v>
      </c>
      <c r="J121" s="122">
        <f t="shared" si="25"/>
        <v>0</v>
      </c>
      <c r="K121" s="122">
        <f t="shared" si="25"/>
        <v>0</v>
      </c>
      <c r="L121" s="122">
        <f t="shared" si="25"/>
        <v>0</v>
      </c>
      <c r="M121" s="122">
        <f t="shared" si="25"/>
        <v>0</v>
      </c>
      <c r="N121" s="122">
        <f t="shared" si="25"/>
        <v>0</v>
      </c>
      <c r="O121" s="122">
        <f t="shared" si="25"/>
        <v>0</v>
      </c>
      <c r="P121" s="122">
        <f t="shared" si="25"/>
        <v>0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DA121" s="130" t="s">
        <v>1858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1859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0</v>
      </c>
      <c r="G123" s="122">
        <v>0</v>
      </c>
      <c r="H123" s="122">
        <v>0</v>
      </c>
      <c r="I123" s="122">
        <v>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DA123" s="130" t="s">
        <v>1860</v>
      </c>
    </row>
    <row r="124" spans="1:105" ht="12" customHeight="1" x14ac:dyDescent="0.25">
      <c r="A124" s="97" t="s">
        <v>128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1861</v>
      </c>
    </row>
    <row r="125" spans="1:105" ht="12" customHeight="1" x14ac:dyDescent="0.25">
      <c r="A125" s="97" t="s">
        <v>127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1862</v>
      </c>
    </row>
    <row r="126" spans="1:105" ht="12" customHeight="1" x14ac:dyDescent="0.25">
      <c r="A126" s="100" t="s">
        <v>203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1863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1864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0</v>
      </c>
      <c r="G128" s="101">
        <v>0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DA128" s="131" t="s">
        <v>1865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1866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1867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1868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0</v>
      </c>
      <c r="G132" s="122">
        <v>0</v>
      </c>
      <c r="H132" s="122">
        <v>0</v>
      </c>
      <c r="I132" s="122">
        <v>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DA132" s="130" t="s">
        <v>1869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1870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DA134" s="60" t="s">
        <v>1871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 t="str">
        <f t="shared" si="26"/>
        <v/>
      </c>
      <c r="G136" s="119" t="str">
        <f t="shared" si="26"/>
        <v/>
      </c>
      <c r="H136" s="119" t="str">
        <f t="shared" si="26"/>
        <v/>
      </c>
      <c r="I136" s="119" t="str">
        <f t="shared" si="26"/>
        <v/>
      </c>
      <c r="J136" s="119" t="str">
        <f t="shared" si="26"/>
        <v/>
      </c>
      <c r="K136" s="119" t="str">
        <f t="shared" si="26"/>
        <v/>
      </c>
      <c r="L136" s="119" t="str">
        <f t="shared" si="26"/>
        <v/>
      </c>
      <c r="M136" s="119" t="str">
        <f t="shared" si="26"/>
        <v/>
      </c>
      <c r="N136" s="119" t="str">
        <f t="shared" si="26"/>
        <v/>
      </c>
      <c r="O136" s="119" t="str">
        <f t="shared" si="26"/>
        <v/>
      </c>
      <c r="P136" s="119" t="str">
        <f t="shared" si="26"/>
        <v/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" si="28">IF(W117=0,"",W117/W98)</f>
        <v/>
      </c>
      <c r="DA136" s="129" t="s">
        <v>2022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 t="str">
        <f t="shared" si="29"/>
        <v/>
      </c>
      <c r="G137" s="124" t="str">
        <f t="shared" si="29"/>
        <v/>
      </c>
      <c r="H137" s="124" t="str">
        <f t="shared" si="29"/>
        <v/>
      </c>
      <c r="I137" s="124" t="str">
        <f t="shared" si="29"/>
        <v/>
      </c>
      <c r="J137" s="124" t="str">
        <f t="shared" si="29"/>
        <v/>
      </c>
      <c r="K137" s="124" t="str">
        <f t="shared" si="29"/>
        <v/>
      </c>
      <c r="L137" s="124" t="str">
        <f t="shared" si="29"/>
        <v/>
      </c>
      <c r="M137" s="124" t="str">
        <f t="shared" si="29"/>
        <v/>
      </c>
      <c r="N137" s="124" t="str">
        <f t="shared" si="29"/>
        <v/>
      </c>
      <c r="O137" s="124" t="str">
        <f t="shared" si="29"/>
        <v/>
      </c>
      <c r="P137" s="124" t="str">
        <f t="shared" si="29"/>
        <v/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" si="31">IF(W118=0,"",W118/W99)</f>
        <v/>
      </c>
      <c r="DA137" s="130" t="s">
        <v>2023</v>
      </c>
    </row>
    <row r="138" spans="1:105" ht="12" customHeight="1" x14ac:dyDescent="0.25">
      <c r="A138" s="97" t="s">
        <v>203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 t="str">
        <f t="shared" si="32"/>
        <v/>
      </c>
      <c r="G138" s="111" t="str">
        <f t="shared" si="32"/>
        <v/>
      </c>
      <c r="H138" s="111" t="str">
        <f t="shared" si="32"/>
        <v/>
      </c>
      <c r="I138" s="111" t="str">
        <f t="shared" si="32"/>
        <v/>
      </c>
      <c r="J138" s="111" t="str">
        <f t="shared" si="32"/>
        <v/>
      </c>
      <c r="K138" s="111" t="str">
        <f t="shared" si="32"/>
        <v/>
      </c>
      <c r="L138" s="111" t="str">
        <f t="shared" si="32"/>
        <v/>
      </c>
      <c r="M138" s="111" t="str">
        <f t="shared" si="32"/>
        <v/>
      </c>
      <c r="N138" s="111" t="str">
        <f t="shared" si="32"/>
        <v/>
      </c>
      <c r="O138" s="111" t="str">
        <f t="shared" si="32"/>
        <v/>
      </c>
      <c r="P138" s="111" t="str">
        <f t="shared" si="32"/>
        <v/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" si="34">IF(W119=0,"",W119/W100)</f>
        <v/>
      </c>
      <c r="DA138" s="63" t="s">
        <v>2024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 t="str">
        <f t="shared" si="35"/>
        <v/>
      </c>
      <c r="G139" s="111" t="str">
        <f t="shared" si="35"/>
        <v/>
      </c>
      <c r="H139" s="111" t="str">
        <f t="shared" si="35"/>
        <v/>
      </c>
      <c r="I139" s="111" t="str">
        <f t="shared" si="35"/>
        <v/>
      </c>
      <c r="J139" s="111" t="str">
        <f t="shared" si="35"/>
        <v/>
      </c>
      <c r="K139" s="111" t="str">
        <f t="shared" si="35"/>
        <v/>
      </c>
      <c r="L139" s="111" t="str">
        <f t="shared" si="35"/>
        <v/>
      </c>
      <c r="M139" s="111" t="str">
        <f t="shared" si="35"/>
        <v/>
      </c>
      <c r="N139" s="111" t="str">
        <f t="shared" si="35"/>
        <v/>
      </c>
      <c r="O139" s="111" t="str">
        <f t="shared" si="35"/>
        <v/>
      </c>
      <c r="P139" s="111" t="str">
        <f t="shared" si="35"/>
        <v/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" si="37">IF(W120=0,"",W120/W101)</f>
        <v/>
      </c>
      <c r="DA139" s="63" t="s">
        <v>2025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 t="str">
        <f t="shared" si="38"/>
        <v/>
      </c>
      <c r="H140" s="124" t="str">
        <f t="shared" si="38"/>
        <v/>
      </c>
      <c r="I140" s="124" t="str">
        <f t="shared" si="38"/>
        <v/>
      </c>
      <c r="J140" s="124" t="str">
        <f t="shared" si="38"/>
        <v/>
      </c>
      <c r="K140" s="124" t="str">
        <f t="shared" si="38"/>
        <v/>
      </c>
      <c r="L140" s="124" t="str">
        <f t="shared" si="38"/>
        <v/>
      </c>
      <c r="M140" s="124" t="str">
        <f t="shared" si="38"/>
        <v/>
      </c>
      <c r="N140" s="124" t="str">
        <f t="shared" si="38"/>
        <v/>
      </c>
      <c r="O140" s="124" t="str">
        <f t="shared" si="38"/>
        <v/>
      </c>
      <c r="P140" s="124" t="str">
        <f t="shared" si="38"/>
        <v/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" si="40">IF(W121=0,"",W121/W102)</f>
        <v/>
      </c>
      <c r="DA140" s="130" t="s">
        <v>2026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 t="str">
        <f t="shared" si="41"/>
        <v/>
      </c>
      <c r="H141" s="111" t="str">
        <f t="shared" si="41"/>
        <v/>
      </c>
      <c r="I141" s="111" t="str">
        <f t="shared" si="41"/>
        <v/>
      </c>
      <c r="J141" s="111" t="str">
        <f t="shared" si="41"/>
        <v/>
      </c>
      <c r="K141" s="111" t="str">
        <f t="shared" si="41"/>
        <v/>
      </c>
      <c r="L141" s="111" t="str">
        <f t="shared" si="41"/>
        <v/>
      </c>
      <c r="M141" s="111" t="str">
        <f t="shared" si="41"/>
        <v/>
      </c>
      <c r="N141" s="111" t="str">
        <f t="shared" si="41"/>
        <v/>
      </c>
      <c r="O141" s="111" t="str">
        <f t="shared" si="41"/>
        <v/>
      </c>
      <c r="P141" s="111" t="str">
        <f t="shared" si="41"/>
        <v/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" si="43">IF(W122=0,"",W122/W103)</f>
        <v/>
      </c>
      <c r="DA141" s="63" t="s">
        <v>2027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 t="str">
        <f t="shared" si="44"/>
        <v/>
      </c>
      <c r="G142" s="124" t="str">
        <f t="shared" si="44"/>
        <v/>
      </c>
      <c r="H142" s="124" t="str">
        <f t="shared" si="44"/>
        <v/>
      </c>
      <c r="I142" s="124" t="str">
        <f t="shared" si="44"/>
        <v/>
      </c>
      <c r="J142" s="124" t="str">
        <f t="shared" si="44"/>
        <v/>
      </c>
      <c r="K142" s="124" t="str">
        <f t="shared" si="44"/>
        <v/>
      </c>
      <c r="L142" s="124" t="str">
        <f t="shared" si="44"/>
        <v/>
      </c>
      <c r="M142" s="124" t="str">
        <f t="shared" si="44"/>
        <v/>
      </c>
      <c r="N142" s="124" t="str">
        <f t="shared" si="44"/>
        <v/>
      </c>
      <c r="O142" s="124" t="str">
        <f t="shared" si="44"/>
        <v/>
      </c>
      <c r="P142" s="124" t="str">
        <f t="shared" si="44"/>
        <v/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" si="46">IF(W123=0,"",W123/W104)</f>
        <v/>
      </c>
      <c r="DA142" s="130" t="s">
        <v>2028</v>
      </c>
    </row>
    <row r="143" spans="1:105" ht="12" customHeight="1" x14ac:dyDescent="0.25">
      <c r="A143" s="97" t="s">
        <v>128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" si="49">IF(W124=0,"",W124/W105)</f>
        <v/>
      </c>
      <c r="DA143" s="63" t="s">
        <v>2029</v>
      </c>
    </row>
    <row r="144" spans="1:105" ht="12" customHeight="1" x14ac:dyDescent="0.25">
      <c r="A144" s="97" t="s">
        <v>127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2030</v>
      </c>
    </row>
    <row r="145" spans="1:105" ht="12" customHeight="1" x14ac:dyDescent="0.25">
      <c r="A145" s="100" t="s">
        <v>203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2031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2032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 t="str">
        <f t="shared" si="59"/>
        <v/>
      </c>
      <c r="G147" s="112" t="str">
        <f t="shared" si="59"/>
        <v/>
      </c>
      <c r="H147" s="112" t="str">
        <f t="shared" si="59"/>
        <v/>
      </c>
      <c r="I147" s="112" t="str">
        <f t="shared" si="59"/>
        <v/>
      </c>
      <c r="J147" s="112" t="str">
        <f t="shared" si="59"/>
        <v/>
      </c>
      <c r="K147" s="112" t="str">
        <f t="shared" si="59"/>
        <v/>
      </c>
      <c r="L147" s="112" t="str">
        <f t="shared" si="59"/>
        <v/>
      </c>
      <c r="M147" s="112" t="str">
        <f t="shared" si="59"/>
        <v/>
      </c>
      <c r="N147" s="112" t="str">
        <f t="shared" si="59"/>
        <v/>
      </c>
      <c r="O147" s="112" t="str">
        <f t="shared" si="59"/>
        <v/>
      </c>
      <c r="P147" s="112" t="str">
        <f t="shared" si="59"/>
        <v/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" si="61">IF(W128=0,"",W128/W109)</f>
        <v/>
      </c>
      <c r="DA147" s="131" t="s">
        <v>2033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2034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2035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2036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 t="str">
        <f t="shared" si="71"/>
        <v/>
      </c>
      <c r="G151" s="124" t="str">
        <f t="shared" si="71"/>
        <v/>
      </c>
      <c r="H151" s="124" t="str">
        <f t="shared" si="71"/>
        <v/>
      </c>
      <c r="I151" s="124" t="str">
        <f t="shared" si="71"/>
        <v/>
      </c>
      <c r="J151" s="124" t="str">
        <f t="shared" si="71"/>
        <v/>
      </c>
      <c r="K151" s="124" t="str">
        <f t="shared" si="71"/>
        <v/>
      </c>
      <c r="L151" s="124" t="str">
        <f t="shared" si="71"/>
        <v/>
      </c>
      <c r="M151" s="124" t="str">
        <f t="shared" si="71"/>
        <v/>
      </c>
      <c r="N151" s="124" t="str">
        <f t="shared" si="71"/>
        <v/>
      </c>
      <c r="O151" s="124" t="str">
        <f t="shared" si="71"/>
        <v/>
      </c>
      <c r="P151" s="124" t="str">
        <f t="shared" si="71"/>
        <v/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" si="73">IF(W132=0,"",W132/W113)</f>
        <v/>
      </c>
      <c r="DA151" s="130" t="s">
        <v>2037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" si="76">IF(W133=0,"",W133/W114)</f>
        <v/>
      </c>
      <c r="DA152" s="63" t="s">
        <v>2038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 t="str">
        <f t="shared" si="77"/>
        <v/>
      </c>
      <c r="G153" s="45" t="str">
        <f t="shared" si="77"/>
        <v/>
      </c>
      <c r="H153" s="45" t="str">
        <f t="shared" si="77"/>
        <v/>
      </c>
      <c r="I153" s="45" t="str">
        <f t="shared" si="77"/>
        <v/>
      </c>
      <c r="J153" s="45" t="str">
        <f t="shared" si="77"/>
        <v/>
      </c>
      <c r="K153" s="45" t="str">
        <f t="shared" si="77"/>
        <v/>
      </c>
      <c r="L153" s="45" t="str">
        <f t="shared" si="77"/>
        <v/>
      </c>
      <c r="M153" s="45" t="str">
        <f t="shared" si="77"/>
        <v/>
      </c>
      <c r="N153" s="45" t="str">
        <f t="shared" si="77"/>
        <v/>
      </c>
      <c r="O153" s="45" t="str">
        <f t="shared" si="77"/>
        <v/>
      </c>
      <c r="P153" s="45" t="str">
        <f t="shared" si="77"/>
        <v/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" si="79">IF(W134=0,"",W134/W115)</f>
        <v/>
      </c>
      <c r="DA153" s="60" t="s">
        <v>2039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" si="82">W156+W159+W161+W170</f>
        <v>0</v>
      </c>
      <c r="DA155" s="129" t="s">
        <v>2190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2191</v>
      </c>
    </row>
    <row r="157" spans="1:105" ht="12" customHeight="1" x14ac:dyDescent="0.25">
      <c r="A157" s="97" t="s">
        <v>203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2192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2193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2194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2195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2196</v>
      </c>
    </row>
    <row r="162" spans="1:105" ht="12" customHeight="1" x14ac:dyDescent="0.25">
      <c r="A162" s="97" t="s">
        <v>128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2197</v>
      </c>
    </row>
    <row r="163" spans="1:105" ht="12" customHeight="1" x14ac:dyDescent="0.25">
      <c r="A163" s="97" t="s">
        <v>127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2198</v>
      </c>
    </row>
    <row r="164" spans="1:105" ht="12" customHeight="1" x14ac:dyDescent="0.25">
      <c r="A164" s="100" t="s">
        <v>203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2199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2200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2201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2202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2203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2204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DA170" s="130" t="s">
        <v>2205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DA171" s="63" t="s">
        <v>2206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2207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0</v>
      </c>
      <c r="G174" s="117">
        <f t="shared" si="87"/>
        <v>0</v>
      </c>
      <c r="H174" s="117">
        <f t="shared" si="87"/>
        <v>0</v>
      </c>
      <c r="I174" s="117">
        <f t="shared" si="87"/>
        <v>0</v>
      </c>
      <c r="J174" s="117">
        <f t="shared" si="87"/>
        <v>0</v>
      </c>
      <c r="K174" s="117">
        <f t="shared" si="87"/>
        <v>0</v>
      </c>
      <c r="L174" s="117">
        <f t="shared" si="87"/>
        <v>0</v>
      </c>
      <c r="M174" s="117">
        <f t="shared" si="87"/>
        <v>0</v>
      </c>
      <c r="N174" s="117">
        <f t="shared" si="87"/>
        <v>0</v>
      </c>
      <c r="O174" s="117">
        <f t="shared" si="87"/>
        <v>0</v>
      </c>
      <c r="P174" s="117">
        <f t="shared" si="87"/>
        <v>0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" si="89">W175+W178+W180+W189</f>
        <v>0</v>
      </c>
      <c r="DA174" s="129" t="s">
        <v>2358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0</v>
      </c>
      <c r="G175" s="122">
        <f t="shared" si="90"/>
        <v>0</v>
      </c>
      <c r="H175" s="122">
        <f t="shared" si="90"/>
        <v>0</v>
      </c>
      <c r="I175" s="122">
        <f t="shared" si="90"/>
        <v>0</v>
      </c>
      <c r="J175" s="122">
        <f t="shared" si="90"/>
        <v>0</v>
      </c>
      <c r="K175" s="122">
        <f t="shared" si="90"/>
        <v>0</v>
      </c>
      <c r="L175" s="122">
        <f t="shared" si="90"/>
        <v>0</v>
      </c>
      <c r="M175" s="122">
        <f t="shared" si="90"/>
        <v>0</v>
      </c>
      <c r="N175" s="122">
        <f t="shared" si="90"/>
        <v>0</v>
      </c>
      <c r="O175" s="122">
        <f t="shared" si="90"/>
        <v>0</v>
      </c>
      <c r="P175" s="122">
        <f t="shared" si="90"/>
        <v>0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" si="92">SUM(W176:W177)</f>
        <v>0</v>
      </c>
      <c r="DA175" s="130" t="s">
        <v>2359</v>
      </c>
    </row>
    <row r="176" spans="1:105" ht="12" customHeight="1" x14ac:dyDescent="0.25">
      <c r="A176" s="97" t="s">
        <v>203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2360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0</v>
      </c>
      <c r="G177" s="98">
        <v>0</v>
      </c>
      <c r="H177" s="98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98">
        <v>0</v>
      </c>
      <c r="P177" s="98">
        <v>0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DA177" s="63" t="s">
        <v>2361</v>
      </c>
    </row>
    <row r="178" spans="1:105" ht="12" customHeight="1" x14ac:dyDescent="0.25">
      <c r="A178" s="121" t="s">
        <v>92</v>
      </c>
      <c r="B178" s="122">
        <f t="shared" ref="B178:W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0</v>
      </c>
      <c r="H178" s="122">
        <f t="shared" si="93"/>
        <v>0</v>
      </c>
      <c r="I178" s="122">
        <f t="shared" si="93"/>
        <v>0</v>
      </c>
      <c r="J178" s="122">
        <f t="shared" si="93"/>
        <v>0</v>
      </c>
      <c r="K178" s="122">
        <f t="shared" si="93"/>
        <v>0</v>
      </c>
      <c r="L178" s="122">
        <f t="shared" si="93"/>
        <v>0</v>
      </c>
      <c r="M178" s="122">
        <f t="shared" si="93"/>
        <v>0</v>
      </c>
      <c r="N178" s="122">
        <f t="shared" si="93"/>
        <v>0</v>
      </c>
      <c r="O178" s="122">
        <f t="shared" si="93"/>
        <v>0</v>
      </c>
      <c r="P178" s="122">
        <f t="shared" si="93"/>
        <v>0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DA178" s="130" t="s">
        <v>2362</v>
      </c>
    </row>
    <row r="179" spans="1:105" ht="12" customHeight="1" x14ac:dyDescent="0.25">
      <c r="A179" s="97" t="s">
        <v>53</v>
      </c>
      <c r="B179" s="98">
        <f>RES_hhdet_fech!B129</f>
        <v>0</v>
      </c>
      <c r="C179" s="98">
        <f>RES_hhdet_fech!C129</f>
        <v>0</v>
      </c>
      <c r="D179" s="98">
        <f>RES_hhdet_fech!D129</f>
        <v>0</v>
      </c>
      <c r="E179" s="98">
        <f>RES_hhdet_fech!E129</f>
        <v>0</v>
      </c>
      <c r="F179" s="98">
        <f>RES_hhdet_fech!F129</f>
        <v>0</v>
      </c>
      <c r="G179" s="98">
        <f>RES_hhdet_fech!G129</f>
        <v>0</v>
      </c>
      <c r="H179" s="98">
        <f>RES_hhdet_fech!H129</f>
        <v>0</v>
      </c>
      <c r="I179" s="98">
        <f>RES_hhdet_fech!I129</f>
        <v>0</v>
      </c>
      <c r="J179" s="98">
        <f>RES_hhdet_fech!J129</f>
        <v>0</v>
      </c>
      <c r="K179" s="98">
        <f>RES_hhdet_fech!K129</f>
        <v>0</v>
      </c>
      <c r="L179" s="98">
        <f>RES_hhdet_fech!L129</f>
        <v>0</v>
      </c>
      <c r="M179" s="98">
        <f>RES_hhdet_fech!M129</f>
        <v>0</v>
      </c>
      <c r="N179" s="98">
        <f>RES_hhdet_fech!N129</f>
        <v>0</v>
      </c>
      <c r="O179" s="98">
        <f>RES_hhdet_fech!O129</f>
        <v>0</v>
      </c>
      <c r="P179" s="98">
        <f>RES_hhdet_fech!P129</f>
        <v>0</v>
      </c>
      <c r="Q179" s="98">
        <f>RES_hhdet_fech!Q129</f>
        <v>0</v>
      </c>
      <c r="R179" s="98">
        <f>RES_hhdet_fech!R129</f>
        <v>0</v>
      </c>
      <c r="S179" s="98">
        <f>RES_hhdet_fech!S129</f>
        <v>0</v>
      </c>
      <c r="T179" s="98">
        <f>RES_hhdet_fech!T129</f>
        <v>0</v>
      </c>
      <c r="U179" s="98">
        <f>RES_hhdet_fech!U129</f>
        <v>0</v>
      </c>
      <c r="V179" s="98">
        <f>RES_hhdet_fech!V129</f>
        <v>0</v>
      </c>
      <c r="W179" s="98">
        <f>RES_hhdet_fech!W129</f>
        <v>0</v>
      </c>
      <c r="DA179" s="63" t="s">
        <v>2363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0</v>
      </c>
      <c r="G180" s="122">
        <v>0</v>
      </c>
      <c r="H180" s="122">
        <v>0</v>
      </c>
      <c r="I180" s="122">
        <v>0</v>
      </c>
      <c r="J180" s="122">
        <v>0</v>
      </c>
      <c r="K180" s="122">
        <v>0</v>
      </c>
      <c r="L180" s="122">
        <v>0</v>
      </c>
      <c r="M180" s="122">
        <v>0</v>
      </c>
      <c r="N180" s="122">
        <v>0</v>
      </c>
      <c r="O180" s="122">
        <v>0</v>
      </c>
      <c r="P180" s="122">
        <v>0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DA180" s="130" t="s">
        <v>2364</v>
      </c>
    </row>
    <row r="181" spans="1:105" ht="12" customHeight="1" x14ac:dyDescent="0.25">
      <c r="A181" s="97" t="s">
        <v>128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2365</v>
      </c>
    </row>
    <row r="182" spans="1:105" ht="12" customHeight="1" x14ac:dyDescent="0.25">
      <c r="A182" s="97" t="s">
        <v>127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2366</v>
      </c>
    </row>
    <row r="183" spans="1:105" ht="12" customHeight="1" x14ac:dyDescent="0.25">
      <c r="A183" s="100" t="s">
        <v>203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2367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2368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2369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2370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2371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2372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DA189" s="130" t="s">
        <v>2373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2374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DA191" s="60" t="s">
        <v>2375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0</v>
      </c>
      <c r="G193" s="117">
        <f t="shared" si="94"/>
        <v>0</v>
      </c>
      <c r="H193" s="117">
        <f t="shared" si="94"/>
        <v>0</v>
      </c>
      <c r="I193" s="117">
        <f t="shared" si="94"/>
        <v>0</v>
      </c>
      <c r="J193" s="117">
        <f t="shared" si="94"/>
        <v>0</v>
      </c>
      <c r="K193" s="117">
        <f t="shared" si="94"/>
        <v>0</v>
      </c>
      <c r="L193" s="117">
        <f t="shared" si="94"/>
        <v>0</v>
      </c>
      <c r="M193" s="117">
        <f t="shared" si="94"/>
        <v>0</v>
      </c>
      <c r="N193" s="117">
        <f t="shared" si="94"/>
        <v>0</v>
      </c>
      <c r="O193" s="117">
        <f t="shared" si="94"/>
        <v>0</v>
      </c>
      <c r="P193" s="117">
        <f t="shared" si="94"/>
        <v>0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" si="96">W194+W197+W199+W208</f>
        <v>0</v>
      </c>
      <c r="DA193" s="129" t="s">
        <v>2526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0</v>
      </c>
      <c r="G194" s="122">
        <f t="shared" si="97"/>
        <v>0</v>
      </c>
      <c r="H194" s="122">
        <f t="shared" si="97"/>
        <v>0</v>
      </c>
      <c r="I194" s="122">
        <f t="shared" si="97"/>
        <v>0</v>
      </c>
      <c r="J194" s="122">
        <f t="shared" si="97"/>
        <v>0</v>
      </c>
      <c r="K194" s="122">
        <f t="shared" si="97"/>
        <v>0</v>
      </c>
      <c r="L194" s="122">
        <f t="shared" si="97"/>
        <v>0</v>
      </c>
      <c r="M194" s="122">
        <f t="shared" si="97"/>
        <v>0</v>
      </c>
      <c r="N194" s="122">
        <f t="shared" si="97"/>
        <v>0</v>
      </c>
      <c r="O194" s="122">
        <f t="shared" si="97"/>
        <v>0</v>
      </c>
      <c r="P194" s="122">
        <f t="shared" si="97"/>
        <v>0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" si="99">SUM(W195:W196)</f>
        <v>0</v>
      </c>
      <c r="DA194" s="130" t="s">
        <v>2527</v>
      </c>
    </row>
    <row r="195" spans="1:105" ht="12" customHeight="1" x14ac:dyDescent="0.25">
      <c r="A195" s="97" t="s">
        <v>203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2528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DA196" s="63" t="s">
        <v>2529</v>
      </c>
    </row>
    <row r="197" spans="1:105" ht="12" customHeight="1" x14ac:dyDescent="0.25">
      <c r="A197" s="121" t="s">
        <v>92</v>
      </c>
      <c r="B197" s="122">
        <f t="shared" ref="B197:W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0</v>
      </c>
      <c r="H197" s="122">
        <f t="shared" si="100"/>
        <v>0</v>
      </c>
      <c r="I197" s="122">
        <f t="shared" si="100"/>
        <v>0</v>
      </c>
      <c r="J197" s="122">
        <f t="shared" si="100"/>
        <v>0</v>
      </c>
      <c r="K197" s="122">
        <f t="shared" si="100"/>
        <v>0</v>
      </c>
      <c r="L197" s="122">
        <f t="shared" si="100"/>
        <v>0</v>
      </c>
      <c r="M197" s="122">
        <f t="shared" si="100"/>
        <v>0</v>
      </c>
      <c r="N197" s="122">
        <f t="shared" si="100"/>
        <v>0</v>
      </c>
      <c r="O197" s="122">
        <f t="shared" si="100"/>
        <v>0</v>
      </c>
      <c r="P197" s="122">
        <f t="shared" si="100"/>
        <v>0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DA197" s="130" t="s">
        <v>2530</v>
      </c>
    </row>
    <row r="198" spans="1:105" ht="12" customHeight="1" x14ac:dyDescent="0.25">
      <c r="A198" s="97" t="s">
        <v>53</v>
      </c>
      <c r="B198" s="98">
        <f>RES_hhdet_tesh!B129</f>
        <v>0</v>
      </c>
      <c r="C198" s="98">
        <f>RES_hhdet_tesh!C129</f>
        <v>0</v>
      </c>
      <c r="D198" s="98">
        <f>RES_hhdet_tesh!D129</f>
        <v>0</v>
      </c>
      <c r="E198" s="98">
        <f>RES_hhdet_tesh!E129</f>
        <v>0</v>
      </c>
      <c r="F198" s="98">
        <f>RES_hhdet_tesh!F129</f>
        <v>0</v>
      </c>
      <c r="G198" s="98">
        <f>RES_hhdet_tesh!G129</f>
        <v>0</v>
      </c>
      <c r="H198" s="98">
        <f>RES_hhdet_tesh!H129</f>
        <v>0</v>
      </c>
      <c r="I198" s="98">
        <f>RES_hhdet_tesh!I129</f>
        <v>0</v>
      </c>
      <c r="J198" s="98">
        <f>RES_hhdet_tesh!J129</f>
        <v>0</v>
      </c>
      <c r="K198" s="98">
        <f>RES_hhdet_tesh!K129</f>
        <v>0</v>
      </c>
      <c r="L198" s="98">
        <f>RES_hhdet_tesh!L129</f>
        <v>0</v>
      </c>
      <c r="M198" s="98">
        <f>RES_hhdet_tesh!M129</f>
        <v>0</v>
      </c>
      <c r="N198" s="98">
        <f>RES_hhdet_tesh!N129</f>
        <v>0</v>
      </c>
      <c r="O198" s="98">
        <f>RES_hhdet_tesh!O129</f>
        <v>0</v>
      </c>
      <c r="P198" s="98">
        <f>RES_hhdet_tesh!P129</f>
        <v>0</v>
      </c>
      <c r="Q198" s="98">
        <f>RES_hhdet_tesh!Q129</f>
        <v>0</v>
      </c>
      <c r="R198" s="98">
        <f>RES_hhdet_tesh!R129</f>
        <v>0</v>
      </c>
      <c r="S198" s="98">
        <f>RES_hhdet_tesh!S129</f>
        <v>0</v>
      </c>
      <c r="T198" s="98">
        <f>RES_hhdet_tesh!T129</f>
        <v>0</v>
      </c>
      <c r="U198" s="98">
        <f>RES_hhdet_tesh!U129</f>
        <v>0</v>
      </c>
      <c r="V198" s="98">
        <f>RES_hhdet_tesh!V129</f>
        <v>0</v>
      </c>
      <c r="W198" s="98">
        <f>RES_hhdet_tesh!W129</f>
        <v>0</v>
      </c>
      <c r="DA198" s="63" t="s">
        <v>2531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0</v>
      </c>
      <c r="G199" s="122">
        <v>0</v>
      </c>
      <c r="H199" s="122">
        <v>0</v>
      </c>
      <c r="I199" s="122">
        <v>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DA199" s="130" t="s">
        <v>2532</v>
      </c>
    </row>
    <row r="200" spans="1:105" ht="12" customHeight="1" x14ac:dyDescent="0.25">
      <c r="A200" s="97" t="s">
        <v>128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2533</v>
      </c>
    </row>
    <row r="201" spans="1:105" ht="12" customHeight="1" x14ac:dyDescent="0.25">
      <c r="A201" s="97" t="s">
        <v>127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2534</v>
      </c>
    </row>
    <row r="202" spans="1:105" ht="12" customHeight="1" x14ac:dyDescent="0.25">
      <c r="A202" s="100" t="s">
        <v>203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2535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2536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2537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2538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2539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2540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0</v>
      </c>
      <c r="G208" s="122">
        <v>0</v>
      </c>
      <c r="H208" s="122">
        <v>0</v>
      </c>
      <c r="I208" s="122">
        <v>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DA208" s="130" t="s">
        <v>2541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2542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DA210" s="60" t="s">
        <v>2543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" si="103">W213+W216+W218+W227</f>
        <v>0</v>
      </c>
      <c r="DA212" s="129" t="s">
        <v>2694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2695</v>
      </c>
    </row>
    <row r="214" spans="1:105" ht="12" customHeight="1" x14ac:dyDescent="0.25">
      <c r="A214" s="97" t="s">
        <v>203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2696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2697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2698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2699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2700</v>
      </c>
    </row>
    <row r="219" spans="1:105" ht="12" customHeight="1" x14ac:dyDescent="0.25">
      <c r="A219" s="97" t="s">
        <v>128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2701</v>
      </c>
    </row>
    <row r="220" spans="1:105" ht="12" customHeight="1" x14ac:dyDescent="0.25">
      <c r="A220" s="97" t="s">
        <v>127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2702</v>
      </c>
    </row>
    <row r="221" spans="1:105" ht="12" customHeight="1" x14ac:dyDescent="0.25">
      <c r="A221" s="100" t="s">
        <v>203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2703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2704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2705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2706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2707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2708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DA227" s="130" t="s">
        <v>2709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2710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2711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0</v>
      </c>
      <c r="G231" s="118">
        <f t="shared" si="108"/>
        <v>0</v>
      </c>
      <c r="H231" s="118">
        <f t="shared" si="108"/>
        <v>0</v>
      </c>
      <c r="I231" s="118">
        <f t="shared" si="108"/>
        <v>0</v>
      </c>
      <c r="J231" s="118">
        <f t="shared" si="108"/>
        <v>0</v>
      </c>
      <c r="K231" s="118">
        <f t="shared" si="108"/>
        <v>0</v>
      </c>
      <c r="L231" s="118">
        <f t="shared" si="108"/>
        <v>0</v>
      </c>
      <c r="M231" s="118">
        <f t="shared" si="108"/>
        <v>0</v>
      </c>
      <c r="N231" s="118">
        <f t="shared" si="108"/>
        <v>0</v>
      </c>
      <c r="O231" s="118">
        <f t="shared" si="108"/>
        <v>0</v>
      </c>
      <c r="P231" s="118">
        <f t="shared" si="108"/>
        <v>0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" si="110">W232+W235+W237+W246</f>
        <v>0</v>
      </c>
      <c r="DA231" s="129" t="s">
        <v>2862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0</v>
      </c>
      <c r="G232" s="123">
        <f t="shared" si="111"/>
        <v>0</v>
      </c>
      <c r="H232" s="123">
        <f t="shared" si="111"/>
        <v>0</v>
      </c>
      <c r="I232" s="123">
        <f t="shared" si="111"/>
        <v>0</v>
      </c>
      <c r="J232" s="123">
        <f t="shared" si="111"/>
        <v>0</v>
      </c>
      <c r="K232" s="123">
        <f t="shared" si="111"/>
        <v>0</v>
      </c>
      <c r="L232" s="123">
        <f t="shared" si="111"/>
        <v>0</v>
      </c>
      <c r="M232" s="123">
        <f t="shared" si="111"/>
        <v>0</v>
      </c>
      <c r="N232" s="123">
        <f t="shared" si="111"/>
        <v>0</v>
      </c>
      <c r="O232" s="123">
        <f t="shared" si="111"/>
        <v>0</v>
      </c>
      <c r="P232" s="123">
        <f t="shared" si="111"/>
        <v>0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" si="113">SUM(W233:W234)</f>
        <v>0</v>
      </c>
      <c r="DA232" s="130" t="s">
        <v>2863</v>
      </c>
    </row>
    <row r="233" spans="1:105" ht="12" customHeight="1" x14ac:dyDescent="0.25">
      <c r="A233" s="97" t="s">
        <v>203</v>
      </c>
      <c r="B233" s="99">
        <v>0</v>
      </c>
      <c r="C233" s="99">
        <v>0</v>
      </c>
      <c r="D233" s="99">
        <v>0</v>
      </c>
      <c r="E233" s="99">
        <v>0</v>
      </c>
      <c r="F233" s="99">
        <v>0</v>
      </c>
      <c r="G233" s="99">
        <v>0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99">
        <v>0</v>
      </c>
      <c r="O233" s="99">
        <v>0</v>
      </c>
      <c r="P233" s="99">
        <v>0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DA233" s="63" t="s">
        <v>2864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</v>
      </c>
      <c r="G234" s="99">
        <v>0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99">
        <v>0</v>
      </c>
      <c r="O234" s="99">
        <v>0</v>
      </c>
      <c r="P234" s="99">
        <v>0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DA234" s="63" t="s">
        <v>2865</v>
      </c>
    </row>
    <row r="235" spans="1:105" ht="12" customHeight="1" x14ac:dyDescent="0.25">
      <c r="A235" s="121" t="s">
        <v>92</v>
      </c>
      <c r="B235" s="123">
        <f t="shared" ref="B235:W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0</v>
      </c>
      <c r="H235" s="123">
        <f t="shared" si="114"/>
        <v>0</v>
      </c>
      <c r="I235" s="123">
        <f t="shared" si="114"/>
        <v>0</v>
      </c>
      <c r="J235" s="123">
        <f t="shared" si="114"/>
        <v>0</v>
      </c>
      <c r="K235" s="123">
        <f t="shared" si="114"/>
        <v>0</v>
      </c>
      <c r="L235" s="123">
        <f t="shared" si="114"/>
        <v>0</v>
      </c>
      <c r="M235" s="123">
        <f t="shared" si="114"/>
        <v>0</v>
      </c>
      <c r="N235" s="123">
        <f t="shared" si="114"/>
        <v>0</v>
      </c>
      <c r="O235" s="123">
        <f t="shared" si="114"/>
        <v>0</v>
      </c>
      <c r="P235" s="123">
        <f t="shared" si="114"/>
        <v>0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DA235" s="130" t="s">
        <v>2866</v>
      </c>
    </row>
    <row r="236" spans="1:105" ht="12" customHeight="1" x14ac:dyDescent="0.25">
      <c r="A236" s="97" t="s">
        <v>53</v>
      </c>
      <c r="B236" s="99">
        <f>RES_hhdet_fecs!B129</f>
        <v>0</v>
      </c>
      <c r="C236" s="99">
        <f>RES_hhdet_fecs!C129</f>
        <v>0</v>
      </c>
      <c r="D236" s="99">
        <f>RES_hhdet_fecs!D129</f>
        <v>0</v>
      </c>
      <c r="E236" s="99">
        <f>RES_hhdet_fecs!E129</f>
        <v>0</v>
      </c>
      <c r="F236" s="99">
        <f>RES_hhdet_fecs!F129</f>
        <v>0</v>
      </c>
      <c r="G236" s="99">
        <f>RES_hhdet_fecs!G129</f>
        <v>0</v>
      </c>
      <c r="H236" s="99">
        <f>RES_hhdet_fecs!H129</f>
        <v>0</v>
      </c>
      <c r="I236" s="99">
        <f>RES_hhdet_fecs!I129</f>
        <v>0</v>
      </c>
      <c r="J236" s="99">
        <f>RES_hhdet_fecs!J129</f>
        <v>0</v>
      </c>
      <c r="K236" s="99">
        <f>RES_hhdet_fecs!K129</f>
        <v>0</v>
      </c>
      <c r="L236" s="99">
        <f>RES_hhdet_fecs!L129</f>
        <v>0</v>
      </c>
      <c r="M236" s="99">
        <f>RES_hhdet_fecs!M129</f>
        <v>0</v>
      </c>
      <c r="N236" s="99">
        <f>RES_hhdet_fecs!N129</f>
        <v>0</v>
      </c>
      <c r="O236" s="99">
        <f>RES_hhdet_fecs!O129</f>
        <v>0</v>
      </c>
      <c r="P236" s="99">
        <f>RES_hhdet_fecs!P129</f>
        <v>0</v>
      </c>
      <c r="Q236" s="99">
        <f>RES_hhdet_fecs!Q129</f>
        <v>0</v>
      </c>
      <c r="R236" s="99">
        <f>RES_hhdet_fecs!R129</f>
        <v>0</v>
      </c>
      <c r="S236" s="99">
        <f>RES_hhdet_fecs!S129</f>
        <v>0</v>
      </c>
      <c r="T236" s="99">
        <f>RES_hhdet_fecs!T129</f>
        <v>0</v>
      </c>
      <c r="U236" s="99">
        <f>RES_hhdet_fecs!U129</f>
        <v>0</v>
      </c>
      <c r="V236" s="99">
        <f>RES_hhdet_fecs!V129</f>
        <v>0</v>
      </c>
      <c r="W236" s="99">
        <f>RES_hhdet_fecs!W129</f>
        <v>0</v>
      </c>
      <c r="DA236" s="63" t="s">
        <v>2867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DA237" s="130" t="s">
        <v>2868</v>
      </c>
    </row>
    <row r="238" spans="1:105" ht="12" customHeight="1" x14ac:dyDescent="0.25">
      <c r="A238" s="97" t="s">
        <v>128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2869</v>
      </c>
    </row>
    <row r="239" spans="1:105" ht="12" customHeight="1" x14ac:dyDescent="0.25">
      <c r="A239" s="97" t="s">
        <v>127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2870</v>
      </c>
    </row>
    <row r="240" spans="1:105" ht="12" customHeight="1" x14ac:dyDescent="0.25">
      <c r="A240" s="100" t="s">
        <v>203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2871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2872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0</v>
      </c>
      <c r="G242" s="102">
        <v>0</v>
      </c>
      <c r="H242" s="102">
        <v>0</v>
      </c>
      <c r="I242" s="102">
        <v>0</v>
      </c>
      <c r="J242" s="102">
        <v>0</v>
      </c>
      <c r="K242" s="102">
        <v>0</v>
      </c>
      <c r="L242" s="102">
        <v>0</v>
      </c>
      <c r="M242" s="102">
        <v>0</v>
      </c>
      <c r="N242" s="102">
        <v>0</v>
      </c>
      <c r="O242" s="102">
        <v>0</v>
      </c>
      <c r="P242" s="102">
        <v>0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DA242" s="131" t="s">
        <v>2873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2874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2875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2876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DA246" s="130" t="s">
        <v>2877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2878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0</v>
      </c>
      <c r="G248" s="110">
        <v>0</v>
      </c>
      <c r="H248" s="110">
        <v>0</v>
      </c>
      <c r="I248" s="110">
        <v>0</v>
      </c>
      <c r="J248" s="110">
        <v>0</v>
      </c>
      <c r="K248" s="110">
        <v>0</v>
      </c>
      <c r="L248" s="110">
        <v>0</v>
      </c>
      <c r="M248" s="110">
        <v>0</v>
      </c>
      <c r="N248" s="110">
        <v>0</v>
      </c>
      <c r="O248" s="110">
        <v>0</v>
      </c>
      <c r="P248" s="110">
        <v>0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DA248" s="60" t="s">
        <v>2879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0</v>
      </c>
      <c r="G250" s="118">
        <f t="shared" si="115"/>
        <v>0</v>
      </c>
      <c r="H250" s="118">
        <f t="shared" si="115"/>
        <v>0</v>
      </c>
      <c r="I250" s="118">
        <f t="shared" si="115"/>
        <v>0</v>
      </c>
      <c r="J250" s="118">
        <f t="shared" si="115"/>
        <v>0</v>
      </c>
      <c r="K250" s="118">
        <f t="shared" si="115"/>
        <v>0</v>
      </c>
      <c r="L250" s="118">
        <f t="shared" si="115"/>
        <v>0</v>
      </c>
      <c r="M250" s="118">
        <f t="shared" si="115"/>
        <v>0</v>
      </c>
      <c r="N250" s="118">
        <f t="shared" si="115"/>
        <v>0</v>
      </c>
      <c r="O250" s="118">
        <f t="shared" si="115"/>
        <v>0</v>
      </c>
      <c r="P250" s="118">
        <f t="shared" si="115"/>
        <v>0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" si="117">W251+W254+W256+W265</f>
        <v>0</v>
      </c>
      <c r="DA250" s="129" t="s">
        <v>3030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0</v>
      </c>
      <c r="G251" s="123">
        <f t="shared" si="118"/>
        <v>0</v>
      </c>
      <c r="H251" s="123">
        <f t="shared" si="118"/>
        <v>0</v>
      </c>
      <c r="I251" s="123">
        <f t="shared" si="118"/>
        <v>0</v>
      </c>
      <c r="J251" s="123">
        <f t="shared" si="118"/>
        <v>0</v>
      </c>
      <c r="K251" s="123">
        <f t="shared" si="118"/>
        <v>0</v>
      </c>
      <c r="L251" s="123">
        <f t="shared" si="118"/>
        <v>0</v>
      </c>
      <c r="M251" s="123">
        <f t="shared" si="118"/>
        <v>0</v>
      </c>
      <c r="N251" s="123">
        <f t="shared" si="118"/>
        <v>0</v>
      </c>
      <c r="O251" s="123">
        <f t="shared" si="118"/>
        <v>0</v>
      </c>
      <c r="P251" s="123">
        <f t="shared" si="118"/>
        <v>0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" si="120">SUM(W252:W253)</f>
        <v>0</v>
      </c>
      <c r="DA251" s="130" t="s">
        <v>3031</v>
      </c>
    </row>
    <row r="252" spans="1:105" ht="12" customHeight="1" x14ac:dyDescent="0.25">
      <c r="A252" s="97" t="s">
        <v>203</v>
      </c>
      <c r="B252" s="99">
        <v>0</v>
      </c>
      <c r="C252" s="99">
        <v>0</v>
      </c>
      <c r="D252" s="99">
        <v>0</v>
      </c>
      <c r="E252" s="99">
        <v>0</v>
      </c>
      <c r="F252" s="99">
        <v>0</v>
      </c>
      <c r="G252" s="99">
        <v>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99">
        <v>0</v>
      </c>
      <c r="O252" s="99">
        <v>0</v>
      </c>
      <c r="P252" s="99">
        <v>0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DA252" s="63" t="s">
        <v>3032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DA253" s="63" t="s">
        <v>3033</v>
      </c>
    </row>
    <row r="254" spans="1:105" ht="12" customHeight="1" x14ac:dyDescent="0.25">
      <c r="A254" s="121" t="s">
        <v>92</v>
      </c>
      <c r="B254" s="123">
        <f t="shared" ref="B254:W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0</v>
      </c>
      <c r="H254" s="123">
        <f t="shared" si="121"/>
        <v>0</v>
      </c>
      <c r="I254" s="123">
        <f t="shared" si="121"/>
        <v>0</v>
      </c>
      <c r="J254" s="123">
        <f t="shared" si="121"/>
        <v>0</v>
      </c>
      <c r="K254" s="123">
        <f t="shared" si="121"/>
        <v>0</v>
      </c>
      <c r="L254" s="123">
        <f t="shared" si="121"/>
        <v>0</v>
      </c>
      <c r="M254" s="123">
        <f t="shared" si="121"/>
        <v>0</v>
      </c>
      <c r="N254" s="123">
        <f t="shared" si="121"/>
        <v>0</v>
      </c>
      <c r="O254" s="123">
        <f t="shared" si="121"/>
        <v>0</v>
      </c>
      <c r="P254" s="123">
        <f t="shared" si="121"/>
        <v>0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DA254" s="130" t="s">
        <v>3034</v>
      </c>
    </row>
    <row r="255" spans="1:105" ht="12" customHeight="1" x14ac:dyDescent="0.25">
      <c r="A255" s="97" t="s">
        <v>53</v>
      </c>
      <c r="B255" s="99">
        <f>RES_hhdet_tess!B129</f>
        <v>0</v>
      </c>
      <c r="C255" s="99">
        <f>RES_hhdet_tess!C129</f>
        <v>0</v>
      </c>
      <c r="D255" s="99">
        <f>RES_hhdet_tess!D129</f>
        <v>0</v>
      </c>
      <c r="E255" s="99">
        <f>RES_hhdet_tess!E129</f>
        <v>0</v>
      </c>
      <c r="F255" s="99">
        <f>RES_hhdet_tess!F129</f>
        <v>0</v>
      </c>
      <c r="G255" s="99">
        <f>RES_hhdet_tess!G129</f>
        <v>0</v>
      </c>
      <c r="H255" s="99">
        <f>RES_hhdet_tess!H129</f>
        <v>0</v>
      </c>
      <c r="I255" s="99">
        <f>RES_hhdet_tess!I129</f>
        <v>0</v>
      </c>
      <c r="J255" s="99">
        <f>RES_hhdet_tess!J129</f>
        <v>0</v>
      </c>
      <c r="K255" s="99">
        <f>RES_hhdet_tess!K129</f>
        <v>0</v>
      </c>
      <c r="L255" s="99">
        <f>RES_hhdet_tess!L129</f>
        <v>0</v>
      </c>
      <c r="M255" s="99">
        <f>RES_hhdet_tess!M129</f>
        <v>0</v>
      </c>
      <c r="N255" s="99">
        <f>RES_hhdet_tess!N129</f>
        <v>0</v>
      </c>
      <c r="O255" s="99">
        <f>RES_hhdet_tess!O129</f>
        <v>0</v>
      </c>
      <c r="P255" s="99">
        <f>RES_hhdet_tess!P129</f>
        <v>0</v>
      </c>
      <c r="Q255" s="99">
        <f>RES_hhdet_tess!Q129</f>
        <v>0</v>
      </c>
      <c r="R255" s="99">
        <f>RES_hhdet_tess!R129</f>
        <v>0</v>
      </c>
      <c r="S255" s="99">
        <f>RES_hhdet_tess!S129</f>
        <v>0</v>
      </c>
      <c r="T255" s="99">
        <f>RES_hhdet_tess!T129</f>
        <v>0</v>
      </c>
      <c r="U255" s="99">
        <f>RES_hhdet_tess!U129</f>
        <v>0</v>
      </c>
      <c r="V255" s="99">
        <f>RES_hhdet_tess!V129</f>
        <v>0</v>
      </c>
      <c r="W255" s="99">
        <f>RES_hhdet_tess!W129</f>
        <v>0</v>
      </c>
      <c r="DA255" s="63" t="s">
        <v>3035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0</v>
      </c>
      <c r="G256" s="123">
        <v>0</v>
      </c>
      <c r="H256" s="123">
        <v>0</v>
      </c>
      <c r="I256" s="123">
        <v>0</v>
      </c>
      <c r="J256" s="123">
        <v>0</v>
      </c>
      <c r="K256" s="123">
        <v>0</v>
      </c>
      <c r="L256" s="123">
        <v>0</v>
      </c>
      <c r="M256" s="123">
        <v>0</v>
      </c>
      <c r="N256" s="123">
        <v>0</v>
      </c>
      <c r="O256" s="123">
        <v>0</v>
      </c>
      <c r="P256" s="123">
        <v>0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DA256" s="130" t="s">
        <v>3036</v>
      </c>
    </row>
    <row r="257" spans="1:105" ht="12" customHeight="1" x14ac:dyDescent="0.25">
      <c r="A257" s="97" t="s">
        <v>128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DA257" s="63" t="s">
        <v>3037</v>
      </c>
    </row>
    <row r="258" spans="1:105" ht="12" customHeight="1" x14ac:dyDescent="0.25">
      <c r="A258" s="97" t="s">
        <v>127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3038</v>
      </c>
    </row>
    <row r="259" spans="1:105" ht="12" customHeight="1" x14ac:dyDescent="0.25">
      <c r="A259" s="100" t="s">
        <v>203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3039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3040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0</v>
      </c>
      <c r="G261" s="102">
        <v>0</v>
      </c>
      <c r="H261" s="102">
        <v>0</v>
      </c>
      <c r="I261" s="102">
        <v>0</v>
      </c>
      <c r="J261" s="102">
        <v>0</v>
      </c>
      <c r="K261" s="102">
        <v>0</v>
      </c>
      <c r="L261" s="102">
        <v>0</v>
      </c>
      <c r="M261" s="102">
        <v>0</v>
      </c>
      <c r="N261" s="102">
        <v>0</v>
      </c>
      <c r="O261" s="102">
        <v>0</v>
      </c>
      <c r="P261" s="102">
        <v>0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DA261" s="131" t="s">
        <v>3041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3042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3043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3044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0</v>
      </c>
      <c r="G265" s="123">
        <v>0</v>
      </c>
      <c r="H265" s="123">
        <v>0</v>
      </c>
      <c r="I265" s="123">
        <v>0</v>
      </c>
      <c r="J265" s="123">
        <v>0</v>
      </c>
      <c r="K265" s="123">
        <v>0</v>
      </c>
      <c r="L265" s="123">
        <v>0</v>
      </c>
      <c r="M265" s="123">
        <v>0</v>
      </c>
      <c r="N265" s="123">
        <v>0</v>
      </c>
      <c r="O265" s="123">
        <v>0</v>
      </c>
      <c r="P265" s="123">
        <v>0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DA265" s="130" t="s">
        <v>3045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3046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0</v>
      </c>
      <c r="G267" s="110">
        <v>0</v>
      </c>
      <c r="H267" s="110">
        <v>0</v>
      </c>
      <c r="I267" s="110">
        <v>0</v>
      </c>
      <c r="J267" s="110">
        <v>0</v>
      </c>
      <c r="K267" s="110">
        <v>0</v>
      </c>
      <c r="L267" s="110">
        <v>0</v>
      </c>
      <c r="M267" s="110">
        <v>0</v>
      </c>
      <c r="N267" s="110">
        <v>0</v>
      </c>
      <c r="O267" s="110">
        <v>0</v>
      </c>
      <c r="P267" s="110">
        <v>0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DA267" s="60" t="s">
        <v>3047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" si="124">W270+W273+W275+W284</f>
        <v>0</v>
      </c>
      <c r="DA269" s="129" t="s">
        <v>3198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3199</v>
      </c>
    </row>
    <row r="271" spans="1:105" ht="12" customHeight="1" x14ac:dyDescent="0.25">
      <c r="A271" s="97" t="s">
        <v>203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3200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3201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3202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3203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3204</v>
      </c>
    </row>
    <row r="276" spans="1:105" ht="12" customHeight="1" x14ac:dyDescent="0.25">
      <c r="A276" s="97" t="s">
        <v>128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3205</v>
      </c>
    </row>
    <row r="277" spans="1:105" ht="12" customHeight="1" x14ac:dyDescent="0.25">
      <c r="A277" s="97" t="s">
        <v>127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3206</v>
      </c>
    </row>
    <row r="278" spans="1:105" ht="12" customHeight="1" x14ac:dyDescent="0.25">
      <c r="A278" s="100" t="s">
        <v>203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3207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3208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3209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3210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3211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3212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3213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3214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3215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" si="131">W291+W294+W296+W305</f>
        <v>0</v>
      </c>
      <c r="DA290" s="129" t="s">
        <v>3366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" si="134">SUM(W292:W293)</f>
        <v>0</v>
      </c>
      <c r="DA291" s="130" t="s">
        <v>3367</v>
      </c>
    </row>
    <row r="292" spans="1:105" ht="12" customHeight="1" x14ac:dyDescent="0.25">
      <c r="A292" s="97" t="s">
        <v>203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DA292" s="63" t="s">
        <v>3368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DA293" s="63" t="s">
        <v>3369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DA294" s="130" t="s">
        <v>3370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DA295" s="63" t="s">
        <v>3371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DA296" s="130" t="s">
        <v>3372</v>
      </c>
    </row>
    <row r="297" spans="1:105" ht="12" customHeight="1" x14ac:dyDescent="0.25">
      <c r="A297" s="97" t="s">
        <v>128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DA297" s="63" t="s">
        <v>3373</v>
      </c>
    </row>
    <row r="298" spans="1:105" ht="12" customHeight="1" x14ac:dyDescent="0.25">
      <c r="A298" s="97" t="s">
        <v>127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3374</v>
      </c>
    </row>
    <row r="299" spans="1:105" ht="12" customHeight="1" x14ac:dyDescent="0.25">
      <c r="A299" s="100" t="s">
        <v>203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3375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3376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DA301" s="131" t="s">
        <v>3377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3378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3379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3380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DA305" s="130" t="s">
        <v>3381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3382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DA307" s="60" t="s">
        <v>3383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" si="138">W310+W313+W315+W324</f>
        <v>0</v>
      </c>
      <c r="DA309" s="129" t="s">
        <v>3534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" si="141">SUM(W311:W312)</f>
        <v>0</v>
      </c>
      <c r="DA310" s="130" t="s">
        <v>3535</v>
      </c>
    </row>
    <row r="311" spans="1:105" ht="12" customHeight="1" x14ac:dyDescent="0.25">
      <c r="A311" s="97" t="s">
        <v>203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DA311" s="63" t="s">
        <v>3536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DA312" s="63" t="s">
        <v>3537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DA313" s="130" t="s">
        <v>3538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DA314" s="63" t="s">
        <v>3539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DA315" s="130" t="s">
        <v>3540</v>
      </c>
    </row>
    <row r="316" spans="1:105" ht="12" customHeight="1" x14ac:dyDescent="0.25">
      <c r="A316" s="97" t="s">
        <v>128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DA316" s="63" t="s">
        <v>3541</v>
      </c>
    </row>
    <row r="317" spans="1:105" ht="12" customHeight="1" x14ac:dyDescent="0.25">
      <c r="A317" s="97" t="s">
        <v>127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3542</v>
      </c>
    </row>
    <row r="318" spans="1:105" ht="12" customHeight="1" x14ac:dyDescent="0.25">
      <c r="A318" s="100" t="s">
        <v>203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3543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3544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DA320" s="131" t="s">
        <v>3545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3546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3547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3548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DA324" s="130" t="s">
        <v>3549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3550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DA326" s="60" t="s">
        <v>3551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" si="145">IF(W309=0,"",W309/W290)</f>
        <v/>
      </c>
      <c r="DA328" s="129" t="s">
        <v>3702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" si="148">IF(W310=0,"",W310/W291)</f>
        <v/>
      </c>
      <c r="DA329" s="130" t="s">
        <v>3703</v>
      </c>
    </row>
    <row r="330" spans="1:105" ht="12" customHeight="1" x14ac:dyDescent="0.25">
      <c r="A330" s="97" t="s">
        <v>203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" si="151">IF(W311=0,"",W311/W292)</f>
        <v/>
      </c>
      <c r="DA330" s="63" t="s">
        <v>3704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" si="154">IF(W312=0,"",W312/W293)</f>
        <v/>
      </c>
      <c r="DA331" s="63" t="s">
        <v>3705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" si="157">IF(W313=0,"",W313/W294)</f>
        <v/>
      </c>
      <c r="DA332" s="130" t="s">
        <v>3706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" si="160">IF(W314=0,"",W314/W295)</f>
        <v/>
      </c>
      <c r="DA333" s="63" t="s">
        <v>3707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" si="163">IF(W315=0,"",W315/W296)</f>
        <v/>
      </c>
      <c r="DA334" s="130" t="s">
        <v>3708</v>
      </c>
    </row>
    <row r="335" spans="1:105" ht="12" customHeight="1" x14ac:dyDescent="0.25">
      <c r="A335" s="97" t="s">
        <v>128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3709</v>
      </c>
    </row>
    <row r="336" spans="1:105" ht="12" customHeight="1" x14ac:dyDescent="0.25">
      <c r="A336" s="97" t="s">
        <v>127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3710</v>
      </c>
    </row>
    <row r="337" spans="1:105" ht="12" customHeight="1" x14ac:dyDescent="0.25">
      <c r="A337" s="100" t="s">
        <v>203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3711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3712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" si="178">IF(W320=0,"",W320/W301)</f>
        <v/>
      </c>
      <c r="DA339" s="131" t="s">
        <v>3713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3714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3715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3716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" si="190">IF(W324=0,"",W324/W305)</f>
        <v/>
      </c>
      <c r="DA343" s="130" t="s">
        <v>3717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3718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" si="196">IF(W326=0,"",W326/W307)</f>
        <v/>
      </c>
      <c r="DA345" s="60" t="s">
        <v>3719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" si="199">W348+W351+W353+W362</f>
        <v>0</v>
      </c>
      <c r="DA347" s="129" t="s">
        <v>3870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3871</v>
      </c>
    </row>
    <row r="349" spans="1:105" ht="12" customHeight="1" x14ac:dyDescent="0.25">
      <c r="A349" s="97" t="s">
        <v>203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3872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3873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3874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3875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3876</v>
      </c>
    </row>
    <row r="354" spans="1:105" ht="12" customHeight="1" x14ac:dyDescent="0.25">
      <c r="A354" s="97" t="s">
        <v>128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3877</v>
      </c>
    </row>
    <row r="355" spans="1:105" ht="12" customHeight="1" x14ac:dyDescent="0.25">
      <c r="A355" s="97" t="s">
        <v>127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3878</v>
      </c>
    </row>
    <row r="356" spans="1:105" ht="12" customHeight="1" x14ac:dyDescent="0.25">
      <c r="A356" s="100" t="s">
        <v>203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3879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3880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3881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3882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3883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3884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3885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3886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3887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" si="206">W367+W370+W372+W381</f>
        <v>0</v>
      </c>
      <c r="DA366" s="129" t="s">
        <v>4038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" si="209">SUM(W368:W369)</f>
        <v>0</v>
      </c>
      <c r="DA367" s="130" t="s">
        <v>4039</v>
      </c>
    </row>
    <row r="368" spans="1:105" ht="12" customHeight="1" x14ac:dyDescent="0.25">
      <c r="A368" s="97" t="s">
        <v>203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DA368" s="63" t="s">
        <v>4040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DA369" s="63" t="s">
        <v>4041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DA370" s="130" t="s">
        <v>4042</v>
      </c>
    </row>
    <row r="371" spans="1:105" ht="12" customHeight="1" x14ac:dyDescent="0.25">
      <c r="A371" s="97" t="s">
        <v>53</v>
      </c>
      <c r="B371" s="98"/>
      <c r="C371" s="98">
        <f>RES_hhdet_in_fech!C129</f>
        <v>0</v>
      </c>
      <c r="D371" s="98">
        <f>RES_hhdet_in_fech!D129</f>
        <v>0</v>
      </c>
      <c r="E371" s="98">
        <f>RES_hhdet_in_fech!E129</f>
        <v>0</v>
      </c>
      <c r="F371" s="98">
        <f>RES_hhdet_in_fech!F129</f>
        <v>0</v>
      </c>
      <c r="G371" s="98">
        <f>RES_hhdet_in_fech!G129</f>
        <v>0</v>
      </c>
      <c r="H371" s="98">
        <f>RES_hhdet_in_fech!H129</f>
        <v>0</v>
      </c>
      <c r="I371" s="98">
        <f>RES_hhdet_in_fech!I129</f>
        <v>0</v>
      </c>
      <c r="J371" s="98">
        <f>RES_hhdet_in_fech!J129</f>
        <v>0</v>
      </c>
      <c r="K371" s="98">
        <f>RES_hhdet_in_fech!K129</f>
        <v>0</v>
      </c>
      <c r="L371" s="98">
        <f>RES_hhdet_in_fech!L129</f>
        <v>0</v>
      </c>
      <c r="M371" s="98">
        <f>RES_hhdet_in_fech!M129</f>
        <v>0</v>
      </c>
      <c r="N371" s="98">
        <f>RES_hhdet_in_fech!N129</f>
        <v>0</v>
      </c>
      <c r="O371" s="98">
        <f>RES_hhdet_in_fech!O129</f>
        <v>0</v>
      </c>
      <c r="P371" s="98">
        <f>RES_hhdet_in_fech!P129</f>
        <v>0</v>
      </c>
      <c r="Q371" s="98">
        <f>RES_hhdet_in_fech!Q129</f>
        <v>0</v>
      </c>
      <c r="R371" s="98">
        <f>RES_hhdet_in_fech!R129</f>
        <v>0</v>
      </c>
      <c r="S371" s="98">
        <f>RES_hhdet_in_fech!S129</f>
        <v>0</v>
      </c>
      <c r="T371" s="98">
        <f>RES_hhdet_in_fech!T129</f>
        <v>0</v>
      </c>
      <c r="U371" s="98">
        <f>RES_hhdet_in_fech!U129</f>
        <v>0</v>
      </c>
      <c r="V371" s="98">
        <f>RES_hhdet_in_fech!V129</f>
        <v>0</v>
      </c>
      <c r="W371" s="98">
        <f>RES_hhdet_in_fech!W129</f>
        <v>0</v>
      </c>
      <c r="DA371" s="63" t="s">
        <v>4043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DA372" s="130" t="s">
        <v>4044</v>
      </c>
    </row>
    <row r="373" spans="1:105" ht="12" customHeight="1" x14ac:dyDescent="0.25">
      <c r="A373" s="97" t="s">
        <v>128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4045</v>
      </c>
    </row>
    <row r="374" spans="1:105" ht="12" customHeight="1" x14ac:dyDescent="0.25">
      <c r="A374" s="97" t="s">
        <v>127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4046</v>
      </c>
    </row>
    <row r="375" spans="1:105" ht="12" customHeight="1" x14ac:dyDescent="0.25">
      <c r="A375" s="100" t="s">
        <v>203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4047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4048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4049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4050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4051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4052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DA381" s="130" t="s">
        <v>4053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4054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DA383" s="60" t="s">
        <v>4055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" si="213">W386+W389+W391+W400</f>
        <v>0</v>
      </c>
      <c r="DA385" s="129" t="s">
        <v>4206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" si="216">SUM(W387:W388)</f>
        <v>0</v>
      </c>
      <c r="DA386" s="130" t="s">
        <v>4207</v>
      </c>
    </row>
    <row r="387" spans="1:105" ht="12" customHeight="1" x14ac:dyDescent="0.25">
      <c r="A387" s="97" t="s">
        <v>203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DA387" s="63" t="s">
        <v>4208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4209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DA389" s="130" t="s">
        <v>4210</v>
      </c>
    </row>
    <row r="390" spans="1:105" ht="12" customHeight="1" x14ac:dyDescent="0.25">
      <c r="A390" s="97" t="s">
        <v>53</v>
      </c>
      <c r="B390" s="98"/>
      <c r="C390" s="98">
        <f>RES_hhdet_in_tesh!C129</f>
        <v>0</v>
      </c>
      <c r="D390" s="98">
        <f>RES_hhdet_in_tesh!D129</f>
        <v>0</v>
      </c>
      <c r="E390" s="98">
        <f>RES_hhdet_in_tesh!E129</f>
        <v>0</v>
      </c>
      <c r="F390" s="98">
        <f>RES_hhdet_in_tesh!F129</f>
        <v>0</v>
      </c>
      <c r="G390" s="98">
        <f>RES_hhdet_in_tesh!G129</f>
        <v>0</v>
      </c>
      <c r="H390" s="98">
        <f>RES_hhdet_in_tesh!H129</f>
        <v>0</v>
      </c>
      <c r="I390" s="98">
        <f>RES_hhdet_in_tesh!I129</f>
        <v>0</v>
      </c>
      <c r="J390" s="98">
        <f>RES_hhdet_in_tesh!J129</f>
        <v>0</v>
      </c>
      <c r="K390" s="98">
        <f>RES_hhdet_in_tesh!K129</f>
        <v>0</v>
      </c>
      <c r="L390" s="98">
        <f>RES_hhdet_in_tesh!L129</f>
        <v>0</v>
      </c>
      <c r="M390" s="98">
        <f>RES_hhdet_in_tesh!M129</f>
        <v>0</v>
      </c>
      <c r="N390" s="98">
        <f>RES_hhdet_in_tesh!N129</f>
        <v>0</v>
      </c>
      <c r="O390" s="98">
        <f>RES_hhdet_in_tesh!O129</f>
        <v>0</v>
      </c>
      <c r="P390" s="98">
        <f>RES_hhdet_in_tesh!P129</f>
        <v>0</v>
      </c>
      <c r="Q390" s="98">
        <f>RES_hhdet_in_tesh!Q129</f>
        <v>0</v>
      </c>
      <c r="R390" s="98">
        <f>RES_hhdet_in_tesh!R129</f>
        <v>0</v>
      </c>
      <c r="S390" s="98">
        <f>RES_hhdet_in_tesh!S129</f>
        <v>0</v>
      </c>
      <c r="T390" s="98">
        <f>RES_hhdet_in_tesh!T129</f>
        <v>0</v>
      </c>
      <c r="U390" s="98">
        <f>RES_hhdet_in_tesh!U129</f>
        <v>0</v>
      </c>
      <c r="V390" s="98">
        <f>RES_hhdet_in_tesh!V129</f>
        <v>0</v>
      </c>
      <c r="W390" s="98">
        <f>RES_hhdet_in_tesh!W129</f>
        <v>0</v>
      </c>
      <c r="DA390" s="63" t="s">
        <v>4211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4212</v>
      </c>
    </row>
    <row r="392" spans="1:105" ht="12" customHeight="1" x14ac:dyDescent="0.25">
      <c r="A392" s="97" t="s">
        <v>128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4213</v>
      </c>
    </row>
    <row r="393" spans="1:105" ht="12" customHeight="1" x14ac:dyDescent="0.25">
      <c r="A393" s="97" t="s">
        <v>127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4214</v>
      </c>
    </row>
    <row r="394" spans="1:105" ht="12" customHeight="1" x14ac:dyDescent="0.25">
      <c r="A394" s="100" t="s">
        <v>203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4215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4216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DA396" s="131" t="s">
        <v>4217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4218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4219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4220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DA400" s="130" t="s">
        <v>4221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4222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DA402" s="60" t="s">
        <v>4223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" si="220">W405+W408+W410+W419</f>
        <v>0</v>
      </c>
      <c r="DA404" s="129" t="s">
        <v>4373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4374</v>
      </c>
    </row>
    <row r="406" spans="1:105" ht="12" customHeight="1" x14ac:dyDescent="0.25">
      <c r="A406" s="97" t="s">
        <v>203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4375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4376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4377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4378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4379</v>
      </c>
    </row>
    <row r="411" spans="1:105" ht="12" customHeight="1" x14ac:dyDescent="0.25">
      <c r="A411" s="97" t="s">
        <v>128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4380</v>
      </c>
    </row>
    <row r="412" spans="1:105" ht="12" customHeight="1" x14ac:dyDescent="0.25">
      <c r="A412" s="97" t="s">
        <v>127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4381</v>
      </c>
    </row>
    <row r="413" spans="1:105" ht="12" customHeight="1" x14ac:dyDescent="0.25">
      <c r="A413" s="100" t="s">
        <v>203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4382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4383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4384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4385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4386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4387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4388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4389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4390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" si="227">W424+W427+W429+W438</f>
        <v>0</v>
      </c>
      <c r="DA423" s="129" t="s">
        <v>4541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" si="230">SUM(W425:W426)</f>
        <v>0</v>
      </c>
      <c r="DA424" s="130" t="s">
        <v>4542</v>
      </c>
    </row>
    <row r="425" spans="1:105" ht="12" customHeight="1" x14ac:dyDescent="0.25">
      <c r="A425" s="97" t="s">
        <v>203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DA425" s="63" t="s">
        <v>4543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DA426" s="63" t="s">
        <v>4544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DA427" s="130" t="s">
        <v>4545</v>
      </c>
    </row>
    <row r="428" spans="1:105" ht="12" customHeight="1" x14ac:dyDescent="0.25">
      <c r="A428" s="97" t="s">
        <v>53</v>
      </c>
      <c r="B428" s="99"/>
      <c r="C428" s="99">
        <f>RES_hhdet_in_fecs!C129</f>
        <v>0</v>
      </c>
      <c r="D428" s="99">
        <f>RES_hhdet_in_fecs!D129</f>
        <v>0</v>
      </c>
      <c r="E428" s="99">
        <f>RES_hhdet_in_fecs!E129</f>
        <v>0</v>
      </c>
      <c r="F428" s="99">
        <f>RES_hhdet_in_fecs!F129</f>
        <v>0</v>
      </c>
      <c r="G428" s="99">
        <f>RES_hhdet_in_fecs!G129</f>
        <v>0</v>
      </c>
      <c r="H428" s="99">
        <f>RES_hhdet_in_fecs!H129</f>
        <v>0</v>
      </c>
      <c r="I428" s="99">
        <f>RES_hhdet_in_fecs!I129</f>
        <v>0</v>
      </c>
      <c r="J428" s="99">
        <f>RES_hhdet_in_fecs!J129</f>
        <v>0</v>
      </c>
      <c r="K428" s="99">
        <f>RES_hhdet_in_fecs!K129</f>
        <v>0</v>
      </c>
      <c r="L428" s="99">
        <f>RES_hhdet_in_fecs!L129</f>
        <v>0</v>
      </c>
      <c r="M428" s="99">
        <f>RES_hhdet_in_fecs!M129</f>
        <v>0</v>
      </c>
      <c r="N428" s="99">
        <f>RES_hhdet_in_fecs!N129</f>
        <v>0</v>
      </c>
      <c r="O428" s="99">
        <f>RES_hhdet_in_fecs!O129</f>
        <v>0</v>
      </c>
      <c r="P428" s="99">
        <f>RES_hhdet_in_fecs!P129</f>
        <v>0</v>
      </c>
      <c r="Q428" s="99">
        <f>RES_hhdet_in_fecs!Q129</f>
        <v>0</v>
      </c>
      <c r="R428" s="99">
        <f>RES_hhdet_in_fecs!R129</f>
        <v>0</v>
      </c>
      <c r="S428" s="99">
        <f>RES_hhdet_in_fecs!S129</f>
        <v>0</v>
      </c>
      <c r="T428" s="99">
        <f>RES_hhdet_in_fecs!T129</f>
        <v>0</v>
      </c>
      <c r="U428" s="99">
        <f>RES_hhdet_in_fecs!U129</f>
        <v>0</v>
      </c>
      <c r="V428" s="99">
        <f>RES_hhdet_in_fecs!V129</f>
        <v>0</v>
      </c>
      <c r="W428" s="99">
        <f>RES_hhdet_in_fecs!W129</f>
        <v>0</v>
      </c>
      <c r="DA428" s="63" t="s">
        <v>4546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DA429" s="130" t="s">
        <v>4547</v>
      </c>
    </row>
    <row r="430" spans="1:105" ht="12" customHeight="1" x14ac:dyDescent="0.25">
      <c r="A430" s="97" t="s">
        <v>128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4548</v>
      </c>
    </row>
    <row r="431" spans="1:105" ht="12" customHeight="1" x14ac:dyDescent="0.25">
      <c r="A431" s="97" t="s">
        <v>127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4549</v>
      </c>
    </row>
    <row r="432" spans="1:105" ht="12" customHeight="1" x14ac:dyDescent="0.25">
      <c r="A432" s="100" t="s">
        <v>203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4550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4551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DA434" s="131" t="s">
        <v>4552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4553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4554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4555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DA438" s="130" t="s">
        <v>4556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4557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DA440" s="60" t="s">
        <v>4558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" si="234">W443+W446+W448+W457</f>
        <v>0</v>
      </c>
      <c r="DA442" s="129" t="s">
        <v>4709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" si="237">SUM(W444:W445)</f>
        <v>0</v>
      </c>
      <c r="DA443" s="130" t="s">
        <v>4710</v>
      </c>
    </row>
    <row r="444" spans="1:105" ht="12" customHeight="1" x14ac:dyDescent="0.25">
      <c r="A444" s="97" t="s">
        <v>203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DA444" s="63" t="s">
        <v>4711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4712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DA446" s="130" t="s">
        <v>4713</v>
      </c>
    </row>
    <row r="447" spans="1:105" ht="12" customHeight="1" x14ac:dyDescent="0.25">
      <c r="A447" s="97" t="s">
        <v>53</v>
      </c>
      <c r="B447" s="99"/>
      <c r="C447" s="99">
        <f>RES_hhdet_in_tess!C129</f>
        <v>0</v>
      </c>
      <c r="D447" s="99">
        <f>RES_hhdet_in_tess!D129</f>
        <v>0</v>
      </c>
      <c r="E447" s="99">
        <f>RES_hhdet_in_tess!E129</f>
        <v>0</v>
      </c>
      <c r="F447" s="99">
        <f>RES_hhdet_in_tess!F129</f>
        <v>0</v>
      </c>
      <c r="G447" s="99">
        <f>RES_hhdet_in_tess!G129</f>
        <v>0</v>
      </c>
      <c r="H447" s="99">
        <f>RES_hhdet_in_tess!H129</f>
        <v>0</v>
      </c>
      <c r="I447" s="99">
        <f>RES_hhdet_in_tess!I129</f>
        <v>0</v>
      </c>
      <c r="J447" s="99">
        <f>RES_hhdet_in_tess!J129</f>
        <v>0</v>
      </c>
      <c r="K447" s="99">
        <f>RES_hhdet_in_tess!K129</f>
        <v>0</v>
      </c>
      <c r="L447" s="99">
        <f>RES_hhdet_in_tess!L129</f>
        <v>0</v>
      </c>
      <c r="M447" s="99">
        <f>RES_hhdet_in_tess!M129</f>
        <v>0</v>
      </c>
      <c r="N447" s="99">
        <f>RES_hhdet_in_tess!N129</f>
        <v>0</v>
      </c>
      <c r="O447" s="99">
        <f>RES_hhdet_in_tess!O129</f>
        <v>0</v>
      </c>
      <c r="P447" s="99">
        <f>RES_hhdet_in_tess!P129</f>
        <v>0</v>
      </c>
      <c r="Q447" s="99">
        <f>RES_hhdet_in_tess!Q129</f>
        <v>0</v>
      </c>
      <c r="R447" s="99">
        <f>RES_hhdet_in_tess!R129</f>
        <v>0</v>
      </c>
      <c r="S447" s="99">
        <f>RES_hhdet_in_tess!S129</f>
        <v>0</v>
      </c>
      <c r="T447" s="99">
        <f>RES_hhdet_in_tess!T129</f>
        <v>0</v>
      </c>
      <c r="U447" s="99">
        <f>RES_hhdet_in_tess!U129</f>
        <v>0</v>
      </c>
      <c r="V447" s="99">
        <f>RES_hhdet_in_tess!V129</f>
        <v>0</v>
      </c>
      <c r="W447" s="99">
        <f>RES_hhdet_in_tess!W129</f>
        <v>0</v>
      </c>
      <c r="DA447" s="63" t="s">
        <v>4714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DA448" s="130" t="s">
        <v>4715</v>
      </c>
    </row>
    <row r="449" spans="1:105" ht="12" customHeight="1" x14ac:dyDescent="0.25">
      <c r="A449" s="97" t="s">
        <v>128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DA449" s="63" t="s">
        <v>4716</v>
      </c>
    </row>
    <row r="450" spans="1:105" ht="12" customHeight="1" x14ac:dyDescent="0.25">
      <c r="A450" s="97" t="s">
        <v>127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4717</v>
      </c>
    </row>
    <row r="451" spans="1:105" ht="12" customHeight="1" x14ac:dyDescent="0.25">
      <c r="A451" s="100" t="s">
        <v>203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4718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4719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DA453" s="131" t="s">
        <v>4720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4721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4722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4723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DA457" s="130" t="s">
        <v>4724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4725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DA459" s="60" t="s">
        <v>4726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" si="241">W462+W465+W467+W476</f>
        <v>0</v>
      </c>
      <c r="DA461" s="129" t="s">
        <v>4877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4878</v>
      </c>
    </row>
    <row r="463" spans="1:105" ht="12" customHeight="1" x14ac:dyDescent="0.25">
      <c r="A463" s="97" t="s">
        <v>203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4879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4880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4881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4882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4883</v>
      </c>
    </row>
    <row r="468" spans="1:105" ht="12" customHeight="1" x14ac:dyDescent="0.25">
      <c r="A468" s="97" t="s">
        <v>128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4884</v>
      </c>
    </row>
    <row r="469" spans="1:105" ht="12" customHeight="1" x14ac:dyDescent="0.25">
      <c r="A469" s="97" t="s">
        <v>127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4885</v>
      </c>
    </row>
    <row r="470" spans="1:105" ht="12" customHeight="1" x14ac:dyDescent="0.25">
      <c r="A470" s="100" t="s">
        <v>203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4886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4887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4888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4889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4890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4891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4892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4893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4894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34</v>
      </c>
      <c r="C5" s="120">
        <v>39</v>
      </c>
      <c r="D5" s="120">
        <v>52</v>
      </c>
      <c r="E5" s="120">
        <v>66</v>
      </c>
      <c r="F5" s="120">
        <v>78</v>
      </c>
      <c r="G5" s="120">
        <v>94</v>
      </c>
      <c r="H5" s="120">
        <v>120</v>
      </c>
      <c r="I5" s="120">
        <v>165</v>
      </c>
      <c r="J5" s="120">
        <v>237</v>
      </c>
      <c r="K5" s="120">
        <v>330</v>
      </c>
      <c r="L5" s="120">
        <v>450</v>
      </c>
      <c r="M5" s="120">
        <v>605</v>
      </c>
      <c r="N5" s="120">
        <v>823</v>
      </c>
      <c r="O5" s="120">
        <v>1099</v>
      </c>
      <c r="P5" s="120">
        <v>1500</v>
      </c>
      <c r="Q5" s="120">
        <v>1949</v>
      </c>
      <c r="R5" s="120">
        <v>2545</v>
      </c>
      <c r="S5" s="120">
        <v>3335</v>
      </c>
      <c r="T5" s="120">
        <v>4341</v>
      </c>
      <c r="U5" s="120">
        <v>5460</v>
      </c>
      <c r="V5" s="120">
        <v>6478</v>
      </c>
      <c r="W5" s="120">
        <v>7253</v>
      </c>
      <c r="DA5" s="129" t="s">
        <v>342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34</v>
      </c>
      <c r="C7" s="52">
        <v>39</v>
      </c>
      <c r="D7" s="52">
        <v>52</v>
      </c>
      <c r="E7" s="52">
        <v>66</v>
      </c>
      <c r="F7" s="52">
        <v>78</v>
      </c>
      <c r="G7" s="52">
        <v>94</v>
      </c>
      <c r="H7" s="52">
        <v>120</v>
      </c>
      <c r="I7" s="52">
        <v>165</v>
      </c>
      <c r="J7" s="52">
        <v>237</v>
      </c>
      <c r="K7" s="52">
        <v>330</v>
      </c>
      <c r="L7" s="52">
        <v>450</v>
      </c>
      <c r="M7" s="52">
        <v>605</v>
      </c>
      <c r="N7" s="52">
        <v>823</v>
      </c>
      <c r="O7" s="52">
        <v>1099</v>
      </c>
      <c r="P7" s="52">
        <v>1500</v>
      </c>
      <c r="Q7" s="52">
        <v>1949</v>
      </c>
      <c r="R7" s="52">
        <v>2545</v>
      </c>
      <c r="S7" s="52">
        <v>3335</v>
      </c>
      <c r="T7" s="52">
        <v>4341</v>
      </c>
      <c r="U7" s="52">
        <v>5460</v>
      </c>
      <c r="V7" s="52">
        <v>6478</v>
      </c>
      <c r="W7" s="52">
        <v>7253</v>
      </c>
      <c r="DA7" s="63" t="s">
        <v>1119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33</v>
      </c>
      <c r="C9" s="52">
        <v>32</v>
      </c>
      <c r="D9" s="52">
        <v>31</v>
      </c>
      <c r="E9" s="52">
        <v>35</v>
      </c>
      <c r="F9" s="52">
        <v>35</v>
      </c>
      <c r="G9" s="52">
        <v>31</v>
      </c>
      <c r="H9" s="52">
        <v>44</v>
      </c>
      <c r="I9" s="52">
        <v>66</v>
      </c>
      <c r="J9" s="52">
        <v>88</v>
      </c>
      <c r="K9" s="52">
        <v>129</v>
      </c>
      <c r="L9" s="52">
        <v>169</v>
      </c>
      <c r="M9" s="52">
        <v>220</v>
      </c>
      <c r="N9" s="52">
        <v>389</v>
      </c>
      <c r="O9" s="52">
        <v>523</v>
      </c>
      <c r="P9" s="52">
        <v>776</v>
      </c>
      <c r="Q9" s="52">
        <v>1162</v>
      </c>
      <c r="R9" s="52">
        <v>1457</v>
      </c>
      <c r="S9" s="52">
        <v>1896</v>
      </c>
      <c r="T9" s="52">
        <v>2405</v>
      </c>
      <c r="U9" s="52">
        <v>2967</v>
      </c>
      <c r="V9" s="52">
        <v>3981</v>
      </c>
      <c r="W9" s="52">
        <v>4329</v>
      </c>
      <c r="DA9" s="63" t="s">
        <v>1120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4</v>
      </c>
      <c r="C11" s="52">
        <v>3</v>
      </c>
      <c r="D11" s="52">
        <v>4</v>
      </c>
      <c r="E11" s="52">
        <v>7</v>
      </c>
      <c r="F11" s="52">
        <v>8</v>
      </c>
      <c r="G11" s="52">
        <v>8</v>
      </c>
      <c r="H11" s="52">
        <v>11</v>
      </c>
      <c r="I11" s="52">
        <v>13</v>
      </c>
      <c r="J11" s="52">
        <v>19</v>
      </c>
      <c r="K11" s="52">
        <v>17</v>
      </c>
      <c r="L11" s="52">
        <v>19</v>
      </c>
      <c r="M11" s="52">
        <v>13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1121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1122</v>
      </c>
    </row>
    <row r="13" spans="1:105" ht="12" customHeight="1" x14ac:dyDescent="0.25">
      <c r="A13" s="97" t="s">
        <v>122</v>
      </c>
      <c r="B13" s="52">
        <v>30</v>
      </c>
      <c r="C13" s="52">
        <v>36</v>
      </c>
      <c r="D13" s="52">
        <v>44</v>
      </c>
      <c r="E13" s="52">
        <v>53</v>
      </c>
      <c r="F13" s="52">
        <v>62</v>
      </c>
      <c r="G13" s="52">
        <v>75</v>
      </c>
      <c r="H13" s="52">
        <v>93</v>
      </c>
      <c r="I13" s="52">
        <v>88</v>
      </c>
      <c r="J13" s="52">
        <v>80</v>
      </c>
      <c r="K13" s="52">
        <v>64</v>
      </c>
      <c r="L13" s="52">
        <v>136</v>
      </c>
      <c r="M13" s="52">
        <v>225</v>
      </c>
      <c r="N13" s="52">
        <v>325</v>
      </c>
      <c r="O13" s="52">
        <v>494</v>
      </c>
      <c r="P13" s="52">
        <v>793</v>
      </c>
      <c r="Q13" s="52">
        <v>769</v>
      </c>
      <c r="R13" s="52">
        <v>734</v>
      </c>
      <c r="S13" s="52">
        <v>654</v>
      </c>
      <c r="T13" s="52">
        <v>551</v>
      </c>
      <c r="U13" s="52">
        <v>1858</v>
      </c>
      <c r="V13" s="52">
        <v>1715</v>
      </c>
      <c r="W13" s="52">
        <v>1927</v>
      </c>
      <c r="DA13" s="63" t="s">
        <v>1123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4</v>
      </c>
      <c r="E14" s="52">
        <v>6</v>
      </c>
      <c r="F14" s="52">
        <v>8</v>
      </c>
      <c r="G14" s="52">
        <v>11</v>
      </c>
      <c r="H14" s="52">
        <v>16</v>
      </c>
      <c r="I14" s="52">
        <v>64</v>
      </c>
      <c r="J14" s="52">
        <v>138</v>
      </c>
      <c r="K14" s="52">
        <v>249</v>
      </c>
      <c r="L14" s="52">
        <v>295</v>
      </c>
      <c r="M14" s="52">
        <v>367</v>
      </c>
      <c r="N14" s="52">
        <v>498</v>
      </c>
      <c r="O14" s="52">
        <v>605</v>
      </c>
      <c r="P14" s="52">
        <v>707</v>
      </c>
      <c r="Q14" s="52">
        <v>1180</v>
      </c>
      <c r="R14" s="52">
        <v>1811</v>
      </c>
      <c r="S14" s="52">
        <v>2681</v>
      </c>
      <c r="T14" s="52">
        <v>3790</v>
      </c>
      <c r="U14" s="52">
        <v>3602</v>
      </c>
      <c r="V14" s="52">
        <v>4763</v>
      </c>
      <c r="W14" s="52">
        <v>5326</v>
      </c>
      <c r="DA14" s="63" t="s">
        <v>1124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14</v>
      </c>
      <c r="C16" s="52">
        <v>12</v>
      </c>
      <c r="D16" s="52">
        <v>8</v>
      </c>
      <c r="E16" s="52">
        <v>5</v>
      </c>
      <c r="F16" s="52">
        <v>7</v>
      </c>
      <c r="G16" s="52">
        <v>16</v>
      </c>
      <c r="H16" s="52">
        <v>22</v>
      </c>
      <c r="I16" s="52">
        <v>21</v>
      </c>
      <c r="J16" s="52">
        <v>23</v>
      </c>
      <c r="K16" s="52">
        <v>41</v>
      </c>
      <c r="L16" s="52">
        <v>41</v>
      </c>
      <c r="M16" s="52">
        <v>31</v>
      </c>
      <c r="N16" s="52">
        <v>27</v>
      </c>
      <c r="O16" s="52">
        <v>42</v>
      </c>
      <c r="P16" s="52">
        <v>79</v>
      </c>
      <c r="Q16" s="52">
        <v>82</v>
      </c>
      <c r="R16" s="52">
        <v>125</v>
      </c>
      <c r="S16" s="52">
        <v>206</v>
      </c>
      <c r="T16" s="52">
        <v>297</v>
      </c>
      <c r="U16" s="52">
        <v>414</v>
      </c>
      <c r="V16" s="52">
        <v>517</v>
      </c>
      <c r="W16" s="52">
        <v>470</v>
      </c>
      <c r="DA16" s="63" t="s">
        <v>1125</v>
      </c>
    </row>
    <row r="17" spans="1:105" ht="12" customHeight="1" x14ac:dyDescent="0.25">
      <c r="A17" s="109" t="s">
        <v>120</v>
      </c>
      <c r="B17" s="36">
        <v>20</v>
      </c>
      <c r="C17" s="36">
        <v>27</v>
      </c>
      <c r="D17" s="36">
        <v>44</v>
      </c>
      <c r="E17" s="36">
        <v>61</v>
      </c>
      <c r="F17" s="36">
        <v>71</v>
      </c>
      <c r="G17" s="36">
        <v>78</v>
      </c>
      <c r="H17" s="36">
        <v>98</v>
      </c>
      <c r="I17" s="36">
        <v>144</v>
      </c>
      <c r="J17" s="36">
        <v>214</v>
      </c>
      <c r="K17" s="36">
        <v>289</v>
      </c>
      <c r="L17" s="36">
        <v>409</v>
      </c>
      <c r="M17" s="36">
        <v>574</v>
      </c>
      <c r="N17" s="36">
        <v>796</v>
      </c>
      <c r="O17" s="36">
        <v>1057</v>
      </c>
      <c r="P17" s="36">
        <v>1421</v>
      </c>
      <c r="Q17" s="36">
        <v>1867</v>
      </c>
      <c r="R17" s="36">
        <v>2420</v>
      </c>
      <c r="S17" s="36">
        <v>3129</v>
      </c>
      <c r="T17" s="36">
        <v>4044</v>
      </c>
      <c r="U17" s="36">
        <v>5046</v>
      </c>
      <c r="V17" s="36">
        <v>5961</v>
      </c>
      <c r="W17" s="36">
        <v>6783</v>
      </c>
      <c r="DA17" s="60" t="s">
        <v>1126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1204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3</v>
      </c>
      <c r="D21" s="52">
        <v>2</v>
      </c>
      <c r="E21" s="52">
        <v>3</v>
      </c>
      <c r="F21" s="52">
        <v>3</v>
      </c>
      <c r="G21" s="52">
        <v>2</v>
      </c>
      <c r="H21" s="52">
        <v>3</v>
      </c>
      <c r="I21" s="52">
        <v>3</v>
      </c>
      <c r="J21" s="52">
        <v>3</v>
      </c>
      <c r="K21" s="52">
        <v>5</v>
      </c>
      <c r="L21" s="52">
        <v>7</v>
      </c>
      <c r="M21" s="52">
        <v>4</v>
      </c>
      <c r="N21" s="52">
        <v>12</v>
      </c>
      <c r="O21" s="52">
        <v>11</v>
      </c>
      <c r="P21" s="52">
        <v>14</v>
      </c>
      <c r="Q21" s="52">
        <v>19</v>
      </c>
      <c r="R21" s="52">
        <v>30</v>
      </c>
      <c r="S21" s="52">
        <v>35</v>
      </c>
      <c r="T21" s="52">
        <v>49</v>
      </c>
      <c r="U21" s="52">
        <v>66</v>
      </c>
      <c r="V21" s="52">
        <v>91</v>
      </c>
      <c r="W21" s="52">
        <v>125</v>
      </c>
      <c r="DA21" s="63" t="s">
        <v>1205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5</v>
      </c>
      <c r="D23" s="52">
        <v>5</v>
      </c>
      <c r="E23" s="52">
        <v>5</v>
      </c>
      <c r="F23" s="52">
        <v>7</v>
      </c>
      <c r="G23" s="52">
        <v>8</v>
      </c>
      <c r="H23" s="52">
        <v>5</v>
      </c>
      <c r="I23" s="52">
        <v>4</v>
      </c>
      <c r="J23" s="52">
        <v>11</v>
      </c>
      <c r="K23" s="52">
        <v>13</v>
      </c>
      <c r="L23" s="52">
        <v>20</v>
      </c>
      <c r="M23" s="52">
        <v>28</v>
      </c>
      <c r="N23" s="52">
        <v>30</v>
      </c>
      <c r="O23" s="52">
        <v>45</v>
      </c>
      <c r="P23" s="52">
        <v>89</v>
      </c>
      <c r="Q23" s="52">
        <v>90</v>
      </c>
      <c r="R23" s="52">
        <v>228</v>
      </c>
      <c r="S23" s="52">
        <v>211</v>
      </c>
      <c r="T23" s="52">
        <v>298</v>
      </c>
      <c r="U23" s="52">
        <v>358</v>
      </c>
      <c r="V23" s="52">
        <v>479</v>
      </c>
      <c r="W23" s="52">
        <v>528</v>
      </c>
      <c r="DA23" s="63" t="s">
        <v>1206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1</v>
      </c>
      <c r="D25" s="52">
        <v>1</v>
      </c>
      <c r="E25" s="52">
        <v>0</v>
      </c>
      <c r="F25" s="52">
        <v>0</v>
      </c>
      <c r="G25" s="52">
        <v>1</v>
      </c>
      <c r="H25" s="52">
        <v>1</v>
      </c>
      <c r="I25" s="52">
        <v>0</v>
      </c>
      <c r="J25" s="52">
        <v>0</v>
      </c>
      <c r="K25" s="52">
        <v>3</v>
      </c>
      <c r="L25" s="52">
        <v>1</v>
      </c>
      <c r="M25" s="52">
        <v>9</v>
      </c>
      <c r="N25" s="52">
        <v>13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1207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1208</v>
      </c>
    </row>
    <row r="27" spans="1:105" ht="12" customHeight="1" x14ac:dyDescent="0.25">
      <c r="A27" s="97" t="s">
        <v>122</v>
      </c>
      <c r="B27" s="52"/>
      <c r="C27" s="52">
        <v>5</v>
      </c>
      <c r="D27" s="52">
        <v>4</v>
      </c>
      <c r="E27" s="52">
        <v>5</v>
      </c>
      <c r="F27" s="52">
        <v>5</v>
      </c>
      <c r="G27" s="52">
        <v>5</v>
      </c>
      <c r="H27" s="52">
        <v>8</v>
      </c>
      <c r="I27" s="52">
        <v>7</v>
      </c>
      <c r="J27" s="52">
        <v>8</v>
      </c>
      <c r="K27" s="52">
        <v>16</v>
      </c>
      <c r="L27" s="52">
        <v>13</v>
      </c>
      <c r="M27" s="52">
        <v>15</v>
      </c>
      <c r="N27" s="52">
        <v>17</v>
      </c>
      <c r="O27" s="52">
        <v>16</v>
      </c>
      <c r="P27" s="52">
        <v>20</v>
      </c>
      <c r="Q27" s="52">
        <v>24</v>
      </c>
      <c r="R27" s="52">
        <v>35</v>
      </c>
      <c r="S27" s="52">
        <v>80</v>
      </c>
      <c r="T27" s="52">
        <v>124</v>
      </c>
      <c r="U27" s="52">
        <v>143</v>
      </c>
      <c r="V27" s="52">
        <v>143</v>
      </c>
      <c r="W27" s="52">
        <v>160</v>
      </c>
      <c r="DA27" s="63" t="s">
        <v>1209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2</v>
      </c>
      <c r="K28" s="52">
        <v>2</v>
      </c>
      <c r="L28" s="52">
        <v>6</v>
      </c>
      <c r="M28" s="52">
        <v>11</v>
      </c>
      <c r="N28" s="52">
        <v>17</v>
      </c>
      <c r="O28" s="52">
        <v>31</v>
      </c>
      <c r="P28" s="52">
        <v>69</v>
      </c>
      <c r="Q28" s="52">
        <v>59</v>
      </c>
      <c r="R28" s="52">
        <v>88</v>
      </c>
      <c r="S28" s="52">
        <v>103</v>
      </c>
      <c r="T28" s="52">
        <v>125</v>
      </c>
      <c r="U28" s="52">
        <v>188</v>
      </c>
      <c r="V28" s="52">
        <v>291</v>
      </c>
      <c r="W28" s="52">
        <v>396</v>
      </c>
      <c r="DA28" s="63" t="s">
        <v>1210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2</v>
      </c>
      <c r="D30" s="52">
        <v>4</v>
      </c>
      <c r="E30" s="52">
        <v>3</v>
      </c>
      <c r="F30" s="52">
        <v>0</v>
      </c>
      <c r="G30" s="52">
        <v>2</v>
      </c>
      <c r="H30" s="52">
        <v>2</v>
      </c>
      <c r="I30" s="52">
        <v>1</v>
      </c>
      <c r="J30" s="52">
        <v>0</v>
      </c>
      <c r="K30" s="52">
        <v>2</v>
      </c>
      <c r="L30" s="52">
        <v>1</v>
      </c>
      <c r="M30" s="52">
        <v>12</v>
      </c>
      <c r="N30" s="52">
        <v>11</v>
      </c>
      <c r="O30" s="52">
        <v>2</v>
      </c>
      <c r="P30" s="52">
        <v>2</v>
      </c>
      <c r="Q30" s="52">
        <v>2</v>
      </c>
      <c r="R30" s="52">
        <v>4</v>
      </c>
      <c r="S30" s="52">
        <v>13</v>
      </c>
      <c r="T30" s="52">
        <v>7</v>
      </c>
      <c r="U30" s="52">
        <v>11</v>
      </c>
      <c r="V30" s="52">
        <v>20</v>
      </c>
      <c r="W30" s="52">
        <v>48</v>
      </c>
      <c r="DA30" s="63" t="s">
        <v>1211</v>
      </c>
    </row>
    <row r="31" spans="1:105" ht="12" customHeight="1" x14ac:dyDescent="0.25">
      <c r="A31" s="109" t="s">
        <v>120</v>
      </c>
      <c r="B31" s="36"/>
      <c r="C31" s="36">
        <v>3</v>
      </c>
      <c r="D31" s="36">
        <v>3</v>
      </c>
      <c r="E31" s="36">
        <v>3</v>
      </c>
      <c r="F31" s="36">
        <v>3</v>
      </c>
      <c r="G31" s="36">
        <v>6</v>
      </c>
      <c r="H31" s="36">
        <v>7</v>
      </c>
      <c r="I31" s="36">
        <v>5</v>
      </c>
      <c r="J31" s="36">
        <v>10</v>
      </c>
      <c r="K31" s="36">
        <v>18</v>
      </c>
      <c r="L31" s="36">
        <v>20</v>
      </c>
      <c r="M31" s="36">
        <v>24</v>
      </c>
      <c r="N31" s="36">
        <v>31</v>
      </c>
      <c r="O31" s="36">
        <v>43</v>
      </c>
      <c r="P31" s="36">
        <v>66</v>
      </c>
      <c r="Q31" s="36">
        <v>94</v>
      </c>
      <c r="R31" s="36">
        <v>131</v>
      </c>
      <c r="S31" s="36">
        <v>178</v>
      </c>
      <c r="T31" s="36">
        <v>244</v>
      </c>
      <c r="U31" s="36">
        <v>306</v>
      </c>
      <c r="V31" s="36">
        <v>410</v>
      </c>
      <c r="W31" s="36">
        <v>520</v>
      </c>
      <c r="DA31" s="60" t="s">
        <v>1212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1291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8</v>
      </c>
      <c r="D35" s="52">
        <v>15</v>
      </c>
      <c r="E35" s="52">
        <v>17</v>
      </c>
      <c r="F35" s="52">
        <v>15</v>
      </c>
      <c r="G35" s="52">
        <v>18</v>
      </c>
      <c r="H35" s="52">
        <v>29</v>
      </c>
      <c r="I35" s="52">
        <v>48</v>
      </c>
      <c r="J35" s="52">
        <v>75</v>
      </c>
      <c r="K35" s="52">
        <v>98</v>
      </c>
      <c r="L35" s="52">
        <v>127</v>
      </c>
      <c r="M35" s="52">
        <v>159</v>
      </c>
      <c r="N35" s="52">
        <v>230</v>
      </c>
      <c r="O35" s="52">
        <v>287</v>
      </c>
      <c r="P35" s="52">
        <v>415</v>
      </c>
      <c r="Q35" s="52">
        <v>468</v>
      </c>
      <c r="R35" s="52">
        <v>626</v>
      </c>
      <c r="S35" s="52">
        <v>825</v>
      </c>
      <c r="T35" s="52">
        <v>1055</v>
      </c>
      <c r="U35" s="52">
        <v>1185</v>
      </c>
      <c r="V35" s="52">
        <v>1109</v>
      </c>
      <c r="W35" s="52">
        <v>900</v>
      </c>
      <c r="DA35" s="63" t="s">
        <v>1292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4</v>
      </c>
      <c r="D37" s="52">
        <v>4</v>
      </c>
      <c r="E37" s="52">
        <v>9</v>
      </c>
      <c r="F37" s="52">
        <v>7</v>
      </c>
      <c r="G37" s="52">
        <v>4</v>
      </c>
      <c r="H37" s="52">
        <v>18</v>
      </c>
      <c r="I37" s="52">
        <v>26</v>
      </c>
      <c r="J37" s="52">
        <v>33</v>
      </c>
      <c r="K37" s="52">
        <v>54</v>
      </c>
      <c r="L37" s="52">
        <v>60</v>
      </c>
      <c r="M37" s="52">
        <v>79</v>
      </c>
      <c r="N37" s="52">
        <v>199</v>
      </c>
      <c r="O37" s="52">
        <v>179</v>
      </c>
      <c r="P37" s="52">
        <v>342</v>
      </c>
      <c r="Q37" s="52">
        <v>476</v>
      </c>
      <c r="R37" s="52">
        <v>523</v>
      </c>
      <c r="S37" s="52">
        <v>650</v>
      </c>
      <c r="T37" s="52">
        <v>807</v>
      </c>
      <c r="U37" s="52">
        <v>920</v>
      </c>
      <c r="V37" s="52">
        <v>1493</v>
      </c>
      <c r="W37" s="52">
        <v>876</v>
      </c>
      <c r="DA37" s="63" t="s">
        <v>1293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0</v>
      </c>
      <c r="D39" s="52">
        <v>2</v>
      </c>
      <c r="E39" s="52">
        <v>3</v>
      </c>
      <c r="F39" s="52">
        <v>1</v>
      </c>
      <c r="G39" s="52">
        <v>1</v>
      </c>
      <c r="H39" s="52">
        <v>4</v>
      </c>
      <c r="I39" s="52">
        <v>2</v>
      </c>
      <c r="J39" s="52">
        <v>6</v>
      </c>
      <c r="K39" s="52">
        <v>1</v>
      </c>
      <c r="L39" s="52">
        <v>3</v>
      </c>
      <c r="M39" s="52">
        <v>3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1294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1295</v>
      </c>
    </row>
    <row r="41" spans="1:105" ht="12" customHeight="1" x14ac:dyDescent="0.25">
      <c r="A41" s="97" t="s">
        <v>122</v>
      </c>
      <c r="B41" s="52"/>
      <c r="C41" s="52">
        <v>11</v>
      </c>
      <c r="D41" s="52">
        <v>12</v>
      </c>
      <c r="E41" s="52">
        <v>14</v>
      </c>
      <c r="F41" s="52">
        <v>14</v>
      </c>
      <c r="G41" s="52">
        <v>18</v>
      </c>
      <c r="H41" s="52">
        <v>26</v>
      </c>
      <c r="I41" s="52">
        <v>2</v>
      </c>
      <c r="J41" s="52">
        <v>0</v>
      </c>
      <c r="K41" s="52">
        <v>0</v>
      </c>
      <c r="L41" s="52">
        <v>85</v>
      </c>
      <c r="M41" s="52">
        <v>104</v>
      </c>
      <c r="N41" s="52">
        <v>117</v>
      </c>
      <c r="O41" s="52">
        <v>185</v>
      </c>
      <c r="P41" s="52">
        <v>319</v>
      </c>
      <c r="Q41" s="52">
        <v>0</v>
      </c>
      <c r="R41" s="52">
        <v>0</v>
      </c>
      <c r="S41" s="52">
        <v>0</v>
      </c>
      <c r="T41" s="52">
        <v>21</v>
      </c>
      <c r="U41" s="52">
        <v>1450</v>
      </c>
      <c r="V41" s="52">
        <v>0</v>
      </c>
      <c r="W41" s="52">
        <v>372</v>
      </c>
      <c r="DA41" s="63" t="s">
        <v>1296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4</v>
      </c>
      <c r="E42" s="52">
        <v>2</v>
      </c>
      <c r="F42" s="52">
        <v>2</v>
      </c>
      <c r="G42" s="52">
        <v>3</v>
      </c>
      <c r="H42" s="52">
        <v>5</v>
      </c>
      <c r="I42" s="52">
        <v>48</v>
      </c>
      <c r="J42" s="52">
        <v>76</v>
      </c>
      <c r="K42" s="52">
        <v>113</v>
      </c>
      <c r="L42" s="52">
        <v>52</v>
      </c>
      <c r="M42" s="52">
        <v>83</v>
      </c>
      <c r="N42" s="52">
        <v>148</v>
      </c>
      <c r="O42" s="52">
        <v>138</v>
      </c>
      <c r="P42" s="52">
        <v>171</v>
      </c>
      <c r="Q42" s="52">
        <v>532</v>
      </c>
      <c r="R42" s="52">
        <v>719</v>
      </c>
      <c r="S42" s="52">
        <v>973</v>
      </c>
      <c r="T42" s="52">
        <v>1234</v>
      </c>
      <c r="U42" s="52">
        <v>0</v>
      </c>
      <c r="V42" s="52">
        <v>1452</v>
      </c>
      <c r="W42" s="52">
        <v>959</v>
      </c>
      <c r="DA42" s="63" t="s">
        <v>1297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2</v>
      </c>
      <c r="G44" s="52">
        <v>11</v>
      </c>
      <c r="H44" s="52">
        <v>8</v>
      </c>
      <c r="I44" s="52">
        <v>0</v>
      </c>
      <c r="J44" s="52">
        <v>2</v>
      </c>
      <c r="K44" s="52">
        <v>20</v>
      </c>
      <c r="L44" s="52">
        <v>1</v>
      </c>
      <c r="M44" s="52">
        <v>2</v>
      </c>
      <c r="N44" s="52">
        <v>7</v>
      </c>
      <c r="O44" s="52">
        <v>17</v>
      </c>
      <c r="P44" s="52">
        <v>39</v>
      </c>
      <c r="Q44" s="52">
        <v>5</v>
      </c>
      <c r="R44" s="52">
        <v>47</v>
      </c>
      <c r="S44" s="52">
        <v>94</v>
      </c>
      <c r="T44" s="52">
        <v>98</v>
      </c>
      <c r="U44" s="52">
        <v>128</v>
      </c>
      <c r="V44" s="52">
        <v>123</v>
      </c>
      <c r="W44" s="52">
        <v>1</v>
      </c>
      <c r="DA44" s="63" t="s">
        <v>1298</v>
      </c>
    </row>
    <row r="45" spans="1:105" ht="12" customHeight="1" x14ac:dyDescent="0.25">
      <c r="A45" s="109" t="s">
        <v>120</v>
      </c>
      <c r="B45" s="36"/>
      <c r="C45" s="36">
        <v>10</v>
      </c>
      <c r="D45" s="36">
        <v>20</v>
      </c>
      <c r="E45" s="36">
        <v>20</v>
      </c>
      <c r="F45" s="36">
        <v>13</v>
      </c>
      <c r="G45" s="36">
        <v>13</v>
      </c>
      <c r="H45" s="36">
        <v>27</v>
      </c>
      <c r="I45" s="36">
        <v>51</v>
      </c>
      <c r="J45" s="36">
        <v>80</v>
      </c>
      <c r="K45" s="36">
        <v>93</v>
      </c>
      <c r="L45" s="36">
        <v>140</v>
      </c>
      <c r="M45" s="36">
        <v>189</v>
      </c>
      <c r="N45" s="36">
        <v>253</v>
      </c>
      <c r="O45" s="36">
        <v>304</v>
      </c>
      <c r="P45" s="36">
        <v>430</v>
      </c>
      <c r="Q45" s="36">
        <v>540</v>
      </c>
      <c r="R45" s="36">
        <v>684</v>
      </c>
      <c r="S45" s="36">
        <v>887</v>
      </c>
      <c r="T45" s="36">
        <v>1159</v>
      </c>
      <c r="U45" s="36">
        <v>1308</v>
      </c>
      <c r="V45" s="36">
        <v>1325</v>
      </c>
      <c r="W45" s="36">
        <v>1342</v>
      </c>
      <c r="DA45" s="60" t="s">
        <v>1299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1378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3</v>
      </c>
      <c r="D49" s="52">
        <v>5</v>
      </c>
      <c r="E49" s="52">
        <v>6</v>
      </c>
      <c r="F49" s="52">
        <v>5</v>
      </c>
      <c r="G49" s="52">
        <v>6</v>
      </c>
      <c r="H49" s="52">
        <v>14</v>
      </c>
      <c r="I49" s="52">
        <v>17</v>
      </c>
      <c r="J49" s="52">
        <v>29</v>
      </c>
      <c r="K49" s="52">
        <v>39</v>
      </c>
      <c r="L49" s="52">
        <v>36</v>
      </c>
      <c r="M49" s="52">
        <v>58</v>
      </c>
      <c r="N49" s="52">
        <v>113</v>
      </c>
      <c r="O49" s="52">
        <v>109</v>
      </c>
      <c r="P49" s="52">
        <v>315</v>
      </c>
      <c r="Q49" s="52">
        <v>266</v>
      </c>
      <c r="R49" s="52">
        <v>375</v>
      </c>
      <c r="S49" s="52">
        <v>424</v>
      </c>
      <c r="T49" s="52">
        <v>547</v>
      </c>
      <c r="U49" s="52">
        <v>531</v>
      </c>
      <c r="V49" s="52">
        <v>590</v>
      </c>
      <c r="W49" s="52">
        <v>377</v>
      </c>
      <c r="DA49" s="63" t="s">
        <v>1379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2</v>
      </c>
      <c r="D51" s="52">
        <v>0</v>
      </c>
      <c r="E51" s="52">
        <v>4</v>
      </c>
      <c r="F51" s="52">
        <v>0</v>
      </c>
      <c r="G51" s="52">
        <v>1</v>
      </c>
      <c r="H51" s="52">
        <v>10</v>
      </c>
      <c r="I51" s="52">
        <v>13</v>
      </c>
      <c r="J51" s="52">
        <v>22</v>
      </c>
      <c r="K51" s="52">
        <v>31</v>
      </c>
      <c r="L51" s="52">
        <v>29</v>
      </c>
      <c r="M51" s="52">
        <v>46</v>
      </c>
      <c r="N51" s="52">
        <v>94</v>
      </c>
      <c r="O51" s="52">
        <v>88</v>
      </c>
      <c r="P51" s="52">
        <v>254</v>
      </c>
      <c r="Q51" s="52">
        <v>216</v>
      </c>
      <c r="R51" s="52">
        <v>305</v>
      </c>
      <c r="S51" s="52">
        <v>345</v>
      </c>
      <c r="T51" s="52">
        <v>448</v>
      </c>
      <c r="U51" s="52">
        <v>437</v>
      </c>
      <c r="V51" s="52">
        <v>504</v>
      </c>
      <c r="W51" s="52">
        <v>315</v>
      </c>
      <c r="DA51" s="63" t="s">
        <v>1380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0</v>
      </c>
      <c r="D53" s="52">
        <v>1</v>
      </c>
      <c r="E53" s="52">
        <v>1</v>
      </c>
      <c r="F53" s="52">
        <v>0</v>
      </c>
      <c r="G53" s="52">
        <v>0</v>
      </c>
      <c r="H53" s="52">
        <v>2</v>
      </c>
      <c r="I53" s="52">
        <v>1</v>
      </c>
      <c r="J53" s="52">
        <v>2</v>
      </c>
      <c r="K53" s="52">
        <v>0</v>
      </c>
      <c r="L53" s="52">
        <v>1</v>
      </c>
      <c r="M53" s="52">
        <v>1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1381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1382</v>
      </c>
    </row>
    <row r="55" spans="1:105" ht="12" customHeight="1" x14ac:dyDescent="0.25">
      <c r="A55" s="108" t="s">
        <v>122</v>
      </c>
      <c r="B55" s="52"/>
      <c r="C55" s="52">
        <v>3</v>
      </c>
      <c r="D55" s="52">
        <v>3</v>
      </c>
      <c r="E55" s="52">
        <v>4</v>
      </c>
      <c r="F55" s="52">
        <v>4</v>
      </c>
      <c r="G55" s="52">
        <v>5</v>
      </c>
      <c r="H55" s="52">
        <v>10</v>
      </c>
      <c r="I55" s="52">
        <v>1</v>
      </c>
      <c r="J55" s="52">
        <v>0</v>
      </c>
      <c r="K55" s="52">
        <v>0</v>
      </c>
      <c r="L55" s="52">
        <v>21</v>
      </c>
      <c r="M55" s="52">
        <v>30</v>
      </c>
      <c r="N55" s="52">
        <v>53</v>
      </c>
      <c r="O55" s="52">
        <v>62</v>
      </c>
      <c r="P55" s="52">
        <v>204</v>
      </c>
      <c r="Q55" s="52">
        <v>0</v>
      </c>
      <c r="R55" s="52">
        <v>0</v>
      </c>
      <c r="S55" s="52">
        <v>0</v>
      </c>
      <c r="T55" s="52">
        <v>11</v>
      </c>
      <c r="U55" s="52">
        <v>531</v>
      </c>
      <c r="V55" s="52">
        <v>0</v>
      </c>
      <c r="W55" s="52">
        <v>106</v>
      </c>
      <c r="DA55" s="63" t="s">
        <v>1383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1</v>
      </c>
      <c r="E56" s="52">
        <v>1</v>
      </c>
      <c r="F56" s="52">
        <v>1</v>
      </c>
      <c r="G56" s="52">
        <v>1</v>
      </c>
      <c r="H56" s="52">
        <v>2</v>
      </c>
      <c r="I56" s="52">
        <v>15</v>
      </c>
      <c r="J56" s="52">
        <v>27</v>
      </c>
      <c r="K56" s="52">
        <v>39</v>
      </c>
      <c r="L56" s="52">
        <v>14</v>
      </c>
      <c r="M56" s="52">
        <v>27</v>
      </c>
      <c r="N56" s="52">
        <v>60</v>
      </c>
      <c r="O56" s="52">
        <v>47</v>
      </c>
      <c r="P56" s="52">
        <v>111</v>
      </c>
      <c r="Q56" s="52">
        <v>266</v>
      </c>
      <c r="R56" s="52">
        <v>375</v>
      </c>
      <c r="S56" s="52">
        <v>424</v>
      </c>
      <c r="T56" s="52">
        <v>536</v>
      </c>
      <c r="U56" s="52">
        <v>0</v>
      </c>
      <c r="V56" s="52">
        <v>590</v>
      </c>
      <c r="W56" s="52">
        <v>271</v>
      </c>
      <c r="DA56" s="63" t="s">
        <v>1384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1</v>
      </c>
      <c r="G58" s="52">
        <v>3</v>
      </c>
      <c r="H58" s="52">
        <v>3</v>
      </c>
      <c r="I58" s="52">
        <v>0</v>
      </c>
      <c r="J58" s="52">
        <v>1</v>
      </c>
      <c r="K58" s="52">
        <v>8</v>
      </c>
      <c r="L58" s="52">
        <v>0</v>
      </c>
      <c r="M58" s="52">
        <v>1</v>
      </c>
      <c r="N58" s="52">
        <v>4</v>
      </c>
      <c r="O58" s="52">
        <v>7</v>
      </c>
      <c r="P58" s="52">
        <v>28</v>
      </c>
      <c r="Q58" s="52">
        <v>4</v>
      </c>
      <c r="R58" s="52">
        <v>26</v>
      </c>
      <c r="S58" s="52">
        <v>42</v>
      </c>
      <c r="T58" s="52">
        <v>45</v>
      </c>
      <c r="U58" s="52">
        <v>49</v>
      </c>
      <c r="V58" s="52">
        <v>52</v>
      </c>
      <c r="W58" s="52">
        <v>1</v>
      </c>
      <c r="DA58" s="63" t="s">
        <v>1385</v>
      </c>
    </row>
    <row r="59" spans="1:105" ht="12" customHeight="1" x14ac:dyDescent="0.25">
      <c r="A59" s="115" t="s">
        <v>120</v>
      </c>
      <c r="B59" s="36"/>
      <c r="C59" s="36">
        <v>3</v>
      </c>
      <c r="D59" s="36">
        <v>5</v>
      </c>
      <c r="E59" s="36">
        <v>6</v>
      </c>
      <c r="F59" s="36">
        <v>4</v>
      </c>
      <c r="G59" s="36">
        <v>3</v>
      </c>
      <c r="H59" s="36">
        <v>11</v>
      </c>
      <c r="I59" s="36">
        <v>17</v>
      </c>
      <c r="J59" s="36">
        <v>28</v>
      </c>
      <c r="K59" s="36">
        <v>31</v>
      </c>
      <c r="L59" s="36">
        <v>36</v>
      </c>
      <c r="M59" s="36">
        <v>57</v>
      </c>
      <c r="N59" s="36">
        <v>109</v>
      </c>
      <c r="O59" s="36">
        <v>102</v>
      </c>
      <c r="P59" s="36">
        <v>287</v>
      </c>
      <c r="Q59" s="36">
        <v>262</v>
      </c>
      <c r="R59" s="36">
        <v>349</v>
      </c>
      <c r="S59" s="36">
        <v>382</v>
      </c>
      <c r="T59" s="36">
        <v>502</v>
      </c>
      <c r="U59" s="36">
        <v>482</v>
      </c>
      <c r="V59" s="36">
        <v>538</v>
      </c>
      <c r="W59" s="36">
        <v>376</v>
      </c>
      <c r="DA59" s="60" t="s">
        <v>1386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1465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5</v>
      </c>
      <c r="D63" s="52">
        <v>10</v>
      </c>
      <c r="E63" s="52">
        <v>11</v>
      </c>
      <c r="F63" s="52">
        <v>10</v>
      </c>
      <c r="G63" s="52">
        <v>12</v>
      </c>
      <c r="H63" s="52">
        <v>15</v>
      </c>
      <c r="I63" s="52">
        <v>31</v>
      </c>
      <c r="J63" s="52">
        <v>46</v>
      </c>
      <c r="K63" s="52">
        <v>59</v>
      </c>
      <c r="L63" s="52">
        <v>91</v>
      </c>
      <c r="M63" s="52">
        <v>101</v>
      </c>
      <c r="N63" s="52">
        <v>117</v>
      </c>
      <c r="O63" s="52">
        <v>178</v>
      </c>
      <c r="P63" s="52">
        <v>100</v>
      </c>
      <c r="Q63" s="52">
        <v>202</v>
      </c>
      <c r="R63" s="52">
        <v>251</v>
      </c>
      <c r="S63" s="52">
        <v>401</v>
      </c>
      <c r="T63" s="52">
        <v>508</v>
      </c>
      <c r="U63" s="52">
        <v>654</v>
      </c>
      <c r="V63" s="52">
        <v>519</v>
      </c>
      <c r="W63" s="52">
        <v>523</v>
      </c>
      <c r="DA63" s="63" t="s">
        <v>1466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2</v>
      </c>
      <c r="D65" s="52">
        <v>4</v>
      </c>
      <c r="E65" s="52">
        <v>5</v>
      </c>
      <c r="F65" s="52">
        <v>7</v>
      </c>
      <c r="G65" s="52">
        <v>3</v>
      </c>
      <c r="H65" s="52">
        <v>8</v>
      </c>
      <c r="I65" s="52">
        <v>13</v>
      </c>
      <c r="J65" s="52">
        <v>11</v>
      </c>
      <c r="K65" s="52">
        <v>23</v>
      </c>
      <c r="L65" s="52">
        <v>31</v>
      </c>
      <c r="M65" s="52">
        <v>33</v>
      </c>
      <c r="N65" s="52">
        <v>105</v>
      </c>
      <c r="O65" s="52">
        <v>91</v>
      </c>
      <c r="P65" s="52">
        <v>88</v>
      </c>
      <c r="Q65" s="52">
        <v>260</v>
      </c>
      <c r="R65" s="52">
        <v>218</v>
      </c>
      <c r="S65" s="52">
        <v>305</v>
      </c>
      <c r="T65" s="52">
        <v>359</v>
      </c>
      <c r="U65" s="52">
        <v>483</v>
      </c>
      <c r="V65" s="52">
        <v>989</v>
      </c>
      <c r="W65" s="52">
        <v>561</v>
      </c>
      <c r="DA65" s="63" t="s">
        <v>1467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0</v>
      </c>
      <c r="D67" s="52">
        <f t="shared" si="0"/>
        <v>1</v>
      </c>
      <c r="E67" s="52">
        <f t="shared" si="0"/>
        <v>2</v>
      </c>
      <c r="F67" s="52">
        <f t="shared" si="0"/>
        <v>1</v>
      </c>
      <c r="G67" s="52">
        <f t="shared" si="0"/>
        <v>1</v>
      </c>
      <c r="H67" s="52">
        <f t="shared" si="0"/>
        <v>2</v>
      </c>
      <c r="I67" s="52">
        <f t="shared" si="0"/>
        <v>1</v>
      </c>
      <c r="J67" s="52">
        <f t="shared" si="0"/>
        <v>4</v>
      </c>
      <c r="K67" s="52">
        <f t="shared" si="0"/>
        <v>1</v>
      </c>
      <c r="L67" s="52">
        <f t="shared" si="0"/>
        <v>2</v>
      </c>
      <c r="M67" s="52">
        <f t="shared" si="0"/>
        <v>2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1468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1469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8</v>
      </c>
      <c r="D69" s="52">
        <f t="shared" si="6"/>
        <v>9</v>
      </c>
      <c r="E69" s="52">
        <f t="shared" si="6"/>
        <v>10</v>
      </c>
      <c r="F69" s="52">
        <f t="shared" si="6"/>
        <v>10</v>
      </c>
      <c r="G69" s="52">
        <f t="shared" si="6"/>
        <v>13</v>
      </c>
      <c r="H69" s="52">
        <f t="shared" si="6"/>
        <v>16</v>
      </c>
      <c r="I69" s="52">
        <f t="shared" si="6"/>
        <v>1</v>
      </c>
      <c r="J69" s="52">
        <f t="shared" si="6"/>
        <v>0</v>
      </c>
      <c r="K69" s="52">
        <f t="shared" si="6"/>
        <v>0</v>
      </c>
      <c r="L69" s="52">
        <f t="shared" si="6"/>
        <v>64</v>
      </c>
      <c r="M69" s="52">
        <f t="shared" si="6"/>
        <v>74</v>
      </c>
      <c r="N69" s="52">
        <f t="shared" si="6"/>
        <v>64</v>
      </c>
      <c r="O69" s="52">
        <f t="shared" si="6"/>
        <v>123</v>
      </c>
      <c r="P69" s="52">
        <f t="shared" si="6"/>
        <v>115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10</v>
      </c>
      <c r="U69" s="52">
        <f t="shared" si="7"/>
        <v>919</v>
      </c>
      <c r="V69" s="52">
        <f t="shared" si="7"/>
        <v>0</v>
      </c>
      <c r="W69" s="52">
        <f t="shared" ref="W69" si="8">W41-W55</f>
        <v>266</v>
      </c>
      <c r="DA69" s="63" t="s">
        <v>1470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3</v>
      </c>
      <c r="E70" s="52">
        <f t="shared" si="9"/>
        <v>1</v>
      </c>
      <c r="F70" s="52">
        <f t="shared" si="9"/>
        <v>1</v>
      </c>
      <c r="G70" s="52">
        <f t="shared" si="9"/>
        <v>2</v>
      </c>
      <c r="H70" s="52">
        <f t="shared" si="9"/>
        <v>3</v>
      </c>
      <c r="I70" s="52">
        <f t="shared" si="9"/>
        <v>33</v>
      </c>
      <c r="J70" s="52">
        <f t="shared" si="9"/>
        <v>49</v>
      </c>
      <c r="K70" s="52">
        <f t="shared" si="9"/>
        <v>74</v>
      </c>
      <c r="L70" s="52">
        <f t="shared" si="9"/>
        <v>38</v>
      </c>
      <c r="M70" s="52">
        <f t="shared" si="9"/>
        <v>56</v>
      </c>
      <c r="N70" s="52">
        <f t="shared" si="9"/>
        <v>88</v>
      </c>
      <c r="O70" s="52">
        <f t="shared" si="9"/>
        <v>91</v>
      </c>
      <c r="P70" s="52">
        <f t="shared" si="9"/>
        <v>60</v>
      </c>
      <c r="Q70" s="52">
        <f t="shared" si="9"/>
        <v>266</v>
      </c>
      <c r="R70" s="52">
        <f t="shared" ref="R70:V70" si="10">R42-R56</f>
        <v>344</v>
      </c>
      <c r="S70" s="52">
        <f t="shared" si="10"/>
        <v>549</v>
      </c>
      <c r="T70" s="52">
        <f t="shared" si="10"/>
        <v>698</v>
      </c>
      <c r="U70" s="52">
        <f t="shared" si="10"/>
        <v>0</v>
      </c>
      <c r="V70" s="52">
        <f t="shared" si="10"/>
        <v>862</v>
      </c>
      <c r="W70" s="52">
        <f t="shared" ref="W70" si="11">W42-W56</f>
        <v>688</v>
      </c>
      <c r="DA70" s="63" t="s">
        <v>1471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1</v>
      </c>
      <c r="G72" s="52">
        <v>8</v>
      </c>
      <c r="H72" s="52">
        <v>5</v>
      </c>
      <c r="I72" s="52">
        <v>0</v>
      </c>
      <c r="J72" s="52">
        <v>1</v>
      </c>
      <c r="K72" s="52">
        <v>12</v>
      </c>
      <c r="L72" s="52">
        <v>1</v>
      </c>
      <c r="M72" s="52">
        <v>1</v>
      </c>
      <c r="N72" s="52">
        <v>3</v>
      </c>
      <c r="O72" s="52">
        <v>10</v>
      </c>
      <c r="P72" s="52">
        <v>11</v>
      </c>
      <c r="Q72" s="52">
        <v>1</v>
      </c>
      <c r="R72" s="52">
        <v>21</v>
      </c>
      <c r="S72" s="52">
        <v>52</v>
      </c>
      <c r="T72" s="52">
        <v>53</v>
      </c>
      <c r="U72" s="52">
        <v>79</v>
      </c>
      <c r="V72" s="52">
        <v>71</v>
      </c>
      <c r="W72" s="52">
        <v>0</v>
      </c>
      <c r="DA72" s="63" t="s">
        <v>1472</v>
      </c>
    </row>
    <row r="73" spans="1:105" ht="12" customHeight="1" x14ac:dyDescent="0.25">
      <c r="A73" s="115" t="s">
        <v>120</v>
      </c>
      <c r="B73" s="36"/>
      <c r="C73" s="36">
        <v>7</v>
      </c>
      <c r="D73" s="36">
        <v>15</v>
      </c>
      <c r="E73" s="36">
        <v>14</v>
      </c>
      <c r="F73" s="36">
        <v>9</v>
      </c>
      <c r="G73" s="36">
        <v>10</v>
      </c>
      <c r="H73" s="36">
        <v>16</v>
      </c>
      <c r="I73" s="36">
        <v>34</v>
      </c>
      <c r="J73" s="36">
        <v>52</v>
      </c>
      <c r="K73" s="36">
        <v>62</v>
      </c>
      <c r="L73" s="36">
        <v>104</v>
      </c>
      <c r="M73" s="36">
        <v>132</v>
      </c>
      <c r="N73" s="36">
        <v>144</v>
      </c>
      <c r="O73" s="36">
        <v>202</v>
      </c>
      <c r="P73" s="36">
        <v>143</v>
      </c>
      <c r="Q73" s="36">
        <v>278</v>
      </c>
      <c r="R73" s="36">
        <v>335</v>
      </c>
      <c r="S73" s="36">
        <v>505</v>
      </c>
      <c r="T73" s="36">
        <v>657</v>
      </c>
      <c r="U73" s="36">
        <v>826</v>
      </c>
      <c r="V73" s="36">
        <v>787</v>
      </c>
      <c r="W73" s="36">
        <v>966</v>
      </c>
      <c r="DA73" s="60" t="s">
        <v>1473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1552</v>
      </c>
    </row>
    <row r="78" spans="1:105" ht="12.95" customHeight="1" x14ac:dyDescent="0.25">
      <c r="A78" s="127" t="s">
        <v>57</v>
      </c>
      <c r="B78" s="128">
        <f>RES_hhdet_numvin!B144</f>
        <v>0</v>
      </c>
      <c r="C78" s="128">
        <f>RES_hhdet_numvin!C144</f>
        <v>0</v>
      </c>
      <c r="D78" s="128">
        <f>RES_hhdet_numvin!D144</f>
        <v>0</v>
      </c>
      <c r="E78" s="128">
        <f>RES_hhdet_numvin!E144</f>
        <v>0</v>
      </c>
      <c r="F78" s="128">
        <f>RES_hhdet_numvin!F144</f>
        <v>0</v>
      </c>
      <c r="G78" s="128">
        <f>RES_hhdet_numvin!G144</f>
        <v>0</v>
      </c>
      <c r="H78" s="128">
        <f>RES_hhdet_numvin!H144</f>
        <v>0</v>
      </c>
      <c r="I78" s="128">
        <f>RES_hhdet_numvin!I144</f>
        <v>0</v>
      </c>
      <c r="J78" s="128">
        <f>RES_hhdet_numvin!J144</f>
        <v>0</v>
      </c>
      <c r="K78" s="128">
        <f>RES_hhdet_numvin!K144</f>
        <v>0</v>
      </c>
      <c r="L78" s="128">
        <f>RES_hhdet_numvin!L144</f>
        <v>0</v>
      </c>
      <c r="M78" s="128">
        <f>RES_hhdet_numvin!M144</f>
        <v>0</v>
      </c>
      <c r="N78" s="128">
        <f>RES_hhdet_numvin!N144</f>
        <v>0</v>
      </c>
      <c r="O78" s="128">
        <f>RES_hhdet_numvin!O144</f>
        <v>0</v>
      </c>
      <c r="P78" s="128">
        <f>RES_hhdet_numvin!P144</f>
        <v>0</v>
      </c>
      <c r="Q78" s="128">
        <f>RES_hhdet_numvin!Q144</f>
        <v>0</v>
      </c>
      <c r="R78" s="128">
        <f>RES_hhdet_numvin!R144</f>
        <v>0</v>
      </c>
      <c r="S78" s="128">
        <f>RES_hhdet_numvin!S144</f>
        <v>0</v>
      </c>
      <c r="T78" s="128">
        <f>RES_hhdet_numvin!T144</f>
        <v>0</v>
      </c>
      <c r="U78" s="128">
        <f>RES_hhdet_numvin!U144</f>
        <v>0</v>
      </c>
      <c r="V78" s="128">
        <f>RES_hhdet_numvin!V144</f>
        <v>0</v>
      </c>
      <c r="W78" s="128">
        <f>RES_hhdet_numvin!W144</f>
        <v>0</v>
      </c>
      <c r="DA78" s="133"/>
    </row>
    <row r="79" spans="1:105" ht="12" customHeight="1" x14ac:dyDescent="0.25">
      <c r="A79" s="97" t="s">
        <v>53</v>
      </c>
      <c r="B79" s="138">
        <f>RES_hhdet_numvin!B145</f>
        <v>0</v>
      </c>
      <c r="C79" s="138">
        <f>RES_hhdet_numvin!C145</f>
        <v>0</v>
      </c>
      <c r="D79" s="138">
        <f>RES_hhdet_numvin!D145</f>
        <v>0</v>
      </c>
      <c r="E79" s="138">
        <f>RES_hhdet_numvin!E145</f>
        <v>0</v>
      </c>
      <c r="F79" s="138">
        <f>RES_hhdet_numvin!F145</f>
        <v>0</v>
      </c>
      <c r="G79" s="138">
        <f>RES_hhdet_numvin!G145</f>
        <v>0</v>
      </c>
      <c r="H79" s="138">
        <f>RES_hhdet_numvin!H145</f>
        <v>5</v>
      </c>
      <c r="I79" s="138">
        <f>RES_hhdet_numvin!I145</f>
        <v>16</v>
      </c>
      <c r="J79" s="138">
        <f>RES_hhdet_numvin!J145</f>
        <v>34</v>
      </c>
      <c r="K79" s="138">
        <f>RES_hhdet_numvin!K145</f>
        <v>58</v>
      </c>
      <c r="L79" s="138">
        <f>RES_hhdet_numvin!L145</f>
        <v>86</v>
      </c>
      <c r="M79" s="138">
        <f>RES_hhdet_numvin!M145</f>
        <v>122</v>
      </c>
      <c r="N79" s="138">
        <f>RES_hhdet_numvin!N145</f>
        <v>189</v>
      </c>
      <c r="O79" s="138">
        <f>RES_hhdet_numvin!O145</f>
        <v>252</v>
      </c>
      <c r="P79" s="138">
        <f>RES_hhdet_numvin!P145</f>
        <v>381</v>
      </c>
      <c r="Q79" s="138">
        <f>RES_hhdet_numvin!Q145</f>
        <v>444</v>
      </c>
      <c r="R79" s="138">
        <f>RES_hhdet_numvin!R145</f>
        <v>609</v>
      </c>
      <c r="S79" s="138">
        <f>RES_hhdet_numvin!S145</f>
        <v>814</v>
      </c>
      <c r="T79" s="138">
        <f>RES_hhdet_numvin!T145</f>
        <v>1050</v>
      </c>
      <c r="U79" s="138">
        <f>RES_hhdet_numvin!U145</f>
        <v>1184</v>
      </c>
      <c r="V79" s="138">
        <f>RES_hhdet_numvin!V145</f>
        <v>1109</v>
      </c>
      <c r="W79" s="138">
        <f>RES_hhdet_numvin!W145</f>
        <v>900</v>
      </c>
      <c r="DA79" s="63" t="s">
        <v>1553</v>
      </c>
    </row>
    <row r="80" spans="1:105" ht="12.95" customHeight="1" x14ac:dyDescent="0.25">
      <c r="A80" s="125" t="s">
        <v>92</v>
      </c>
      <c r="B80" s="150">
        <f>RES_hhdet_numvin!B146</f>
        <v>0</v>
      </c>
      <c r="C80" s="150">
        <f>RES_hhdet_numvin!C146</f>
        <v>0</v>
      </c>
      <c r="D80" s="150">
        <f>RES_hhdet_numvin!D146</f>
        <v>0</v>
      </c>
      <c r="E80" s="150">
        <f>RES_hhdet_numvin!E146</f>
        <v>0</v>
      </c>
      <c r="F80" s="150">
        <f>RES_hhdet_numvin!F146</f>
        <v>0</v>
      </c>
      <c r="G80" s="150">
        <f>RES_hhdet_numvin!G146</f>
        <v>0</v>
      </c>
      <c r="H80" s="150">
        <f>RES_hhdet_numvin!H146</f>
        <v>0</v>
      </c>
      <c r="I80" s="150">
        <f>RES_hhdet_numvin!I146</f>
        <v>0</v>
      </c>
      <c r="J80" s="150">
        <f>RES_hhdet_numvin!J146</f>
        <v>0</v>
      </c>
      <c r="K80" s="150">
        <f>RES_hhdet_numvin!K146</f>
        <v>0</v>
      </c>
      <c r="L80" s="150">
        <f>RES_hhdet_numvin!L146</f>
        <v>0</v>
      </c>
      <c r="M80" s="150">
        <f>RES_hhdet_numvin!M146</f>
        <v>0</v>
      </c>
      <c r="N80" s="150">
        <f>RES_hhdet_numvin!N146</f>
        <v>0</v>
      </c>
      <c r="O80" s="150">
        <f>RES_hhdet_numvin!O146</f>
        <v>0</v>
      </c>
      <c r="P80" s="150">
        <f>RES_hhdet_numvin!P146</f>
        <v>0</v>
      </c>
      <c r="Q80" s="150">
        <f>RES_hhdet_numvin!Q146</f>
        <v>0</v>
      </c>
      <c r="R80" s="150">
        <f>RES_hhdet_numvin!R146</f>
        <v>0</v>
      </c>
      <c r="S80" s="150">
        <f>RES_hhdet_numvin!S146</f>
        <v>0</v>
      </c>
      <c r="T80" s="150">
        <f>RES_hhdet_numvin!T146</f>
        <v>0</v>
      </c>
      <c r="U80" s="150">
        <f>RES_hhdet_numvin!U146</f>
        <v>0</v>
      </c>
      <c r="V80" s="150">
        <f>RES_hhdet_numvin!V146</f>
        <v>0</v>
      </c>
      <c r="W80" s="150">
        <f>RES_hhdet_numvin!W146</f>
        <v>0</v>
      </c>
      <c r="DA80" s="134"/>
    </row>
    <row r="81" spans="1:105" ht="12" customHeight="1" x14ac:dyDescent="0.25">
      <c r="A81" s="97" t="s">
        <v>53</v>
      </c>
      <c r="B81" s="138">
        <f>RES_hhdet_numvin!B147</f>
        <v>0</v>
      </c>
      <c r="C81" s="138">
        <f>RES_hhdet_numvin!C147</f>
        <v>0</v>
      </c>
      <c r="D81" s="138">
        <f>RES_hhdet_numvin!D147</f>
        <v>0</v>
      </c>
      <c r="E81" s="138">
        <f>RES_hhdet_numvin!E147</f>
        <v>0</v>
      </c>
      <c r="F81" s="138">
        <f>RES_hhdet_numvin!F147</f>
        <v>0</v>
      </c>
      <c r="G81" s="138">
        <f>RES_hhdet_numvin!G147</f>
        <v>0</v>
      </c>
      <c r="H81" s="138">
        <f>RES_hhdet_numvin!H147</f>
        <v>0</v>
      </c>
      <c r="I81" s="138">
        <f>RES_hhdet_numvin!I147</f>
        <v>0</v>
      </c>
      <c r="J81" s="138">
        <f>RES_hhdet_numvin!J147</f>
        <v>0</v>
      </c>
      <c r="K81" s="138">
        <f>RES_hhdet_numvin!K147</f>
        <v>0</v>
      </c>
      <c r="L81" s="138">
        <f>RES_hhdet_numvin!L147</f>
        <v>0</v>
      </c>
      <c r="M81" s="138">
        <f>RES_hhdet_numvin!M147</f>
        <v>0</v>
      </c>
      <c r="N81" s="138">
        <f>RES_hhdet_numvin!N147</f>
        <v>0</v>
      </c>
      <c r="O81" s="138">
        <f>RES_hhdet_numvin!O147</f>
        <v>0</v>
      </c>
      <c r="P81" s="138">
        <f>RES_hhdet_numvin!P147</f>
        <v>113</v>
      </c>
      <c r="Q81" s="138">
        <f>RES_hhdet_numvin!Q147</f>
        <v>274</v>
      </c>
      <c r="R81" s="138">
        <f>RES_hhdet_numvin!R147</f>
        <v>312</v>
      </c>
      <c r="S81" s="138">
        <f>RES_hhdet_numvin!S147</f>
        <v>388</v>
      </c>
      <c r="T81" s="138">
        <f>RES_hhdet_numvin!T147</f>
        <v>492</v>
      </c>
      <c r="U81" s="138">
        <f>RES_hhdet_numvin!U147</f>
        <v>564</v>
      </c>
      <c r="V81" s="138">
        <f>RES_hhdet_numvin!V147</f>
        <v>1310</v>
      </c>
      <c r="W81" s="138">
        <f>RES_hhdet_numvin!W147</f>
        <v>876</v>
      </c>
      <c r="DA81" s="63" t="s">
        <v>1554</v>
      </c>
    </row>
    <row r="82" spans="1:105" ht="12" customHeight="1" x14ac:dyDescent="0.25">
      <c r="A82" s="125" t="s">
        <v>55</v>
      </c>
      <c r="B82" s="150">
        <f>RES_hhdet_numvin!B148</f>
        <v>0</v>
      </c>
      <c r="C82" s="150">
        <f>RES_hhdet_numvin!C148</f>
        <v>0</v>
      </c>
      <c r="D82" s="150">
        <f>RES_hhdet_numvin!D148</f>
        <v>0</v>
      </c>
      <c r="E82" s="150">
        <f>RES_hhdet_numvin!E148</f>
        <v>0</v>
      </c>
      <c r="F82" s="150">
        <f>RES_hhdet_numvin!F148</f>
        <v>0</v>
      </c>
      <c r="G82" s="150">
        <f>RES_hhdet_numvin!G148</f>
        <v>0</v>
      </c>
      <c r="H82" s="150">
        <f>RES_hhdet_numvin!H148</f>
        <v>0</v>
      </c>
      <c r="I82" s="150">
        <f>RES_hhdet_numvin!I148</f>
        <v>0</v>
      </c>
      <c r="J82" s="150">
        <f>RES_hhdet_numvin!J148</f>
        <v>0</v>
      </c>
      <c r="K82" s="150">
        <f>RES_hhdet_numvin!K148</f>
        <v>0</v>
      </c>
      <c r="L82" s="150">
        <f>RES_hhdet_numvin!L148</f>
        <v>0</v>
      </c>
      <c r="M82" s="150">
        <f>RES_hhdet_numvin!M148</f>
        <v>0</v>
      </c>
      <c r="N82" s="150">
        <f>RES_hhdet_numvin!N148</f>
        <v>0</v>
      </c>
      <c r="O82" s="150">
        <f>RES_hhdet_numvin!O148</f>
        <v>0</v>
      </c>
      <c r="P82" s="150">
        <f>RES_hhdet_numvin!P148</f>
        <v>0</v>
      </c>
      <c r="Q82" s="150">
        <f>RES_hhdet_numvin!Q148</f>
        <v>0</v>
      </c>
      <c r="R82" s="150">
        <f>RES_hhdet_numvin!R148</f>
        <v>0</v>
      </c>
      <c r="S82" s="150">
        <f>RES_hhdet_numvin!S148</f>
        <v>0</v>
      </c>
      <c r="T82" s="150">
        <f>RES_hhdet_numvin!T148</f>
        <v>0</v>
      </c>
      <c r="U82" s="150">
        <f>RES_hhdet_numvin!U148</f>
        <v>0</v>
      </c>
      <c r="V82" s="150">
        <f>RES_hhdet_numvin!V148</f>
        <v>0</v>
      </c>
      <c r="W82" s="150">
        <f>RES_hhdet_numvin!W148</f>
        <v>0</v>
      </c>
      <c r="DA82" s="134"/>
    </row>
    <row r="83" spans="1:105" ht="12" customHeight="1" x14ac:dyDescent="0.25">
      <c r="A83" s="97" t="s">
        <v>124</v>
      </c>
      <c r="B83" s="138">
        <f>RES_hhdet_numvin!B149</f>
        <v>0</v>
      </c>
      <c r="C83" s="138">
        <f>RES_hhdet_numvin!C149</f>
        <v>0</v>
      </c>
      <c r="D83" s="138">
        <f>RES_hhdet_numvin!D149</f>
        <v>0</v>
      </c>
      <c r="E83" s="138">
        <f>RES_hhdet_numvin!E149</f>
        <v>0</v>
      </c>
      <c r="F83" s="138">
        <f>RES_hhdet_numvin!F149</f>
        <v>0</v>
      </c>
      <c r="G83" s="138">
        <f>RES_hhdet_numvin!G149</f>
        <v>0</v>
      </c>
      <c r="H83" s="138">
        <f>RES_hhdet_numvin!H149</f>
        <v>0</v>
      </c>
      <c r="I83" s="138">
        <f>RES_hhdet_numvin!I149</f>
        <v>0</v>
      </c>
      <c r="J83" s="138">
        <f>RES_hhdet_numvin!J149</f>
        <v>0</v>
      </c>
      <c r="K83" s="138">
        <f>RES_hhdet_numvin!K149</f>
        <v>0</v>
      </c>
      <c r="L83" s="138">
        <f>RES_hhdet_numvin!L149</f>
        <v>0</v>
      </c>
      <c r="M83" s="138">
        <f>RES_hhdet_numvin!M149</f>
        <v>0</v>
      </c>
      <c r="N83" s="138">
        <f>RES_hhdet_numvin!N149</f>
        <v>0</v>
      </c>
      <c r="O83" s="138">
        <f>RES_hhdet_numvin!O149</f>
        <v>0</v>
      </c>
      <c r="P83" s="138">
        <f>RES_hhdet_numvin!P149</f>
        <v>0</v>
      </c>
      <c r="Q83" s="138">
        <f>RES_hhdet_numvin!Q149</f>
        <v>0</v>
      </c>
      <c r="R83" s="138">
        <f>RES_hhdet_numvin!R149</f>
        <v>0</v>
      </c>
      <c r="S83" s="138">
        <f>RES_hhdet_numvin!S149</f>
        <v>0</v>
      </c>
      <c r="T83" s="138">
        <f>RES_hhdet_numvin!T149</f>
        <v>0</v>
      </c>
      <c r="U83" s="138">
        <f>RES_hhdet_numvin!U149</f>
        <v>0</v>
      </c>
      <c r="V83" s="138">
        <f>RES_hhdet_numvin!V149</f>
        <v>0</v>
      </c>
      <c r="W83" s="138">
        <f>RES_hhdet_numvin!W149</f>
        <v>0</v>
      </c>
      <c r="DA83" s="63" t="s">
        <v>1555</v>
      </c>
    </row>
    <row r="84" spans="1:105" ht="12" customHeight="1" x14ac:dyDescent="0.25">
      <c r="A84" s="97" t="s">
        <v>123</v>
      </c>
      <c r="B84" s="138">
        <f>RES_hhdet_numvin!B150</f>
        <v>0</v>
      </c>
      <c r="C84" s="138">
        <f>RES_hhdet_numvin!C150</f>
        <v>0</v>
      </c>
      <c r="D84" s="138">
        <f>RES_hhdet_numvin!D150</f>
        <v>0</v>
      </c>
      <c r="E84" s="138">
        <f>RES_hhdet_numvin!E150</f>
        <v>0</v>
      </c>
      <c r="F84" s="138">
        <f>RES_hhdet_numvin!F150</f>
        <v>0</v>
      </c>
      <c r="G84" s="138">
        <f>RES_hhdet_numvin!G150</f>
        <v>0</v>
      </c>
      <c r="H84" s="138">
        <f>RES_hhdet_numvin!H150</f>
        <v>0</v>
      </c>
      <c r="I84" s="138">
        <f>RES_hhdet_numvin!I150</f>
        <v>0</v>
      </c>
      <c r="J84" s="138">
        <f>RES_hhdet_numvin!J150</f>
        <v>0</v>
      </c>
      <c r="K84" s="138">
        <f>RES_hhdet_numvin!K150</f>
        <v>0</v>
      </c>
      <c r="L84" s="138">
        <f>RES_hhdet_numvin!L150</f>
        <v>0</v>
      </c>
      <c r="M84" s="138">
        <f>RES_hhdet_numvin!M150</f>
        <v>0</v>
      </c>
      <c r="N84" s="138">
        <f>RES_hhdet_numvin!N150</f>
        <v>0</v>
      </c>
      <c r="O84" s="138">
        <f>RES_hhdet_numvin!O150</f>
        <v>0</v>
      </c>
      <c r="P84" s="138">
        <f>RES_hhdet_numvin!P150</f>
        <v>0</v>
      </c>
      <c r="Q84" s="138">
        <f>RES_hhdet_numvin!Q150</f>
        <v>0</v>
      </c>
      <c r="R84" s="138">
        <f>RES_hhdet_numvin!R150</f>
        <v>0</v>
      </c>
      <c r="S84" s="138">
        <f>RES_hhdet_numvin!S150</f>
        <v>0</v>
      </c>
      <c r="T84" s="138">
        <f>RES_hhdet_numvin!T150</f>
        <v>0</v>
      </c>
      <c r="U84" s="138">
        <f>RES_hhdet_numvin!U150</f>
        <v>0</v>
      </c>
      <c r="V84" s="138">
        <f>RES_hhdet_numvin!V150</f>
        <v>0</v>
      </c>
      <c r="W84" s="138">
        <f>RES_hhdet_numvin!W150</f>
        <v>0</v>
      </c>
      <c r="DA84" s="63" t="s">
        <v>1556</v>
      </c>
    </row>
    <row r="85" spans="1:105" ht="12" hidden="1" customHeight="1" x14ac:dyDescent="0.25">
      <c r="A85" s="108" t="s">
        <v>50</v>
      </c>
      <c r="B85" s="138">
        <f>RES_hhdet_numvin!B151</f>
        <v>0</v>
      </c>
      <c r="C85" s="138">
        <f>RES_hhdet_numvin!C151</f>
        <v>0</v>
      </c>
      <c r="D85" s="138">
        <f>RES_hhdet_numvin!D151</f>
        <v>0</v>
      </c>
      <c r="E85" s="138">
        <f>RES_hhdet_numvin!E151</f>
        <v>0</v>
      </c>
      <c r="F85" s="138">
        <f>RES_hhdet_numvin!F151</f>
        <v>0</v>
      </c>
      <c r="G85" s="138">
        <f>RES_hhdet_numvin!G151</f>
        <v>0</v>
      </c>
      <c r="H85" s="138">
        <f>RES_hhdet_numvin!H151</f>
        <v>0</v>
      </c>
      <c r="I85" s="138">
        <f>RES_hhdet_numvin!I151</f>
        <v>0</v>
      </c>
      <c r="J85" s="138">
        <f>RES_hhdet_numvin!J151</f>
        <v>0</v>
      </c>
      <c r="K85" s="138">
        <f>RES_hhdet_numvin!K151</f>
        <v>0</v>
      </c>
      <c r="L85" s="138">
        <f>RES_hhdet_numvin!L151</f>
        <v>0</v>
      </c>
      <c r="M85" s="138">
        <f>RES_hhdet_numvin!M151</f>
        <v>0</v>
      </c>
      <c r="N85" s="138">
        <f>RES_hhdet_numvin!N151</f>
        <v>0</v>
      </c>
      <c r="O85" s="138">
        <f>RES_hhdet_numvin!O151</f>
        <v>0</v>
      </c>
      <c r="P85" s="138">
        <f>RES_hhdet_numvin!P151</f>
        <v>0</v>
      </c>
      <c r="Q85" s="138">
        <f>RES_hhdet_numvin!Q151</f>
        <v>0</v>
      </c>
      <c r="R85" s="138">
        <f>RES_hhdet_numvin!R151</f>
        <v>0</v>
      </c>
      <c r="S85" s="138">
        <f>RES_hhdet_numvin!S151</f>
        <v>0</v>
      </c>
      <c r="T85" s="138">
        <f>RES_hhdet_numvin!T151</f>
        <v>0</v>
      </c>
      <c r="U85" s="138">
        <f>RES_hhdet_numvin!U151</f>
        <v>0</v>
      </c>
      <c r="V85" s="138">
        <f>RES_hhdet_numvin!V151</f>
        <v>0</v>
      </c>
      <c r="W85" s="138">
        <f>RES_hhdet_numvin!W151</f>
        <v>0</v>
      </c>
      <c r="DA85" s="63"/>
    </row>
    <row r="86" spans="1:105" ht="12" hidden="1" customHeight="1" x14ac:dyDescent="0.25">
      <c r="A86" s="108" t="s">
        <v>52</v>
      </c>
      <c r="B86" s="138">
        <f>RES_hhdet_numvin!B152</f>
        <v>0</v>
      </c>
      <c r="C86" s="138">
        <f>RES_hhdet_numvin!C152</f>
        <v>0</v>
      </c>
      <c r="D86" s="138">
        <f>RES_hhdet_numvin!D152</f>
        <v>0</v>
      </c>
      <c r="E86" s="138">
        <f>RES_hhdet_numvin!E152</f>
        <v>0</v>
      </c>
      <c r="F86" s="138">
        <f>RES_hhdet_numvin!F152</f>
        <v>0</v>
      </c>
      <c r="G86" s="138">
        <f>RES_hhdet_numvin!G152</f>
        <v>0</v>
      </c>
      <c r="H86" s="138">
        <f>RES_hhdet_numvin!H152</f>
        <v>0</v>
      </c>
      <c r="I86" s="138">
        <f>RES_hhdet_numvin!I152</f>
        <v>0</v>
      </c>
      <c r="J86" s="138">
        <f>RES_hhdet_numvin!J152</f>
        <v>0</v>
      </c>
      <c r="K86" s="138">
        <f>RES_hhdet_numvin!K152</f>
        <v>0</v>
      </c>
      <c r="L86" s="138">
        <f>RES_hhdet_numvin!L152</f>
        <v>0</v>
      </c>
      <c r="M86" s="138">
        <f>RES_hhdet_numvin!M152</f>
        <v>0</v>
      </c>
      <c r="N86" s="138">
        <f>RES_hhdet_numvin!N152</f>
        <v>0</v>
      </c>
      <c r="O86" s="138">
        <f>RES_hhdet_numvin!O152</f>
        <v>0</v>
      </c>
      <c r="P86" s="138">
        <f>RES_hhdet_numvin!P152</f>
        <v>0</v>
      </c>
      <c r="Q86" s="138">
        <f>RES_hhdet_numvin!Q152</f>
        <v>0</v>
      </c>
      <c r="R86" s="138">
        <f>RES_hhdet_numvin!R152</f>
        <v>0</v>
      </c>
      <c r="S86" s="138">
        <f>RES_hhdet_numvin!S152</f>
        <v>0</v>
      </c>
      <c r="T86" s="138">
        <f>RES_hhdet_numvin!T152</f>
        <v>0</v>
      </c>
      <c r="U86" s="138">
        <f>RES_hhdet_numvin!U152</f>
        <v>0</v>
      </c>
      <c r="V86" s="138">
        <f>RES_hhdet_numvin!V152</f>
        <v>0</v>
      </c>
      <c r="W86" s="138">
        <f>RES_hhdet_numvin!W152</f>
        <v>0</v>
      </c>
      <c r="DA86" s="63"/>
    </row>
    <row r="87" spans="1:105" ht="12" customHeight="1" x14ac:dyDescent="0.25">
      <c r="A87" s="97" t="s">
        <v>122</v>
      </c>
      <c r="B87" s="138">
        <f>RES_hhdet_numvin!B153</f>
        <v>0</v>
      </c>
      <c r="C87" s="138">
        <f>RES_hhdet_numvin!C153</f>
        <v>0</v>
      </c>
      <c r="D87" s="138">
        <f>RES_hhdet_numvin!D153</f>
        <v>0</v>
      </c>
      <c r="E87" s="138">
        <f>RES_hhdet_numvin!E153</f>
        <v>0</v>
      </c>
      <c r="F87" s="138">
        <f>RES_hhdet_numvin!F153</f>
        <v>0</v>
      </c>
      <c r="G87" s="138">
        <f>RES_hhdet_numvin!G153</f>
        <v>0</v>
      </c>
      <c r="H87" s="138">
        <f>RES_hhdet_numvin!H153</f>
        <v>0</v>
      </c>
      <c r="I87" s="138">
        <f>RES_hhdet_numvin!I153</f>
        <v>0</v>
      </c>
      <c r="J87" s="138">
        <f>RES_hhdet_numvin!J153</f>
        <v>0</v>
      </c>
      <c r="K87" s="138">
        <f>RES_hhdet_numvin!K153</f>
        <v>0</v>
      </c>
      <c r="L87" s="138">
        <f>RES_hhdet_numvin!L153</f>
        <v>0</v>
      </c>
      <c r="M87" s="138">
        <f>RES_hhdet_numvin!M153</f>
        <v>0</v>
      </c>
      <c r="N87" s="138">
        <f>RES_hhdet_numvin!N153</f>
        <v>0</v>
      </c>
      <c r="O87" s="138">
        <f>RES_hhdet_numvin!O153</f>
        <v>0</v>
      </c>
      <c r="P87" s="138">
        <f>RES_hhdet_numvin!P153</f>
        <v>106</v>
      </c>
      <c r="Q87" s="138">
        <f>RES_hhdet_numvin!Q153</f>
        <v>0</v>
      </c>
      <c r="R87" s="138">
        <f>RES_hhdet_numvin!R153</f>
        <v>0</v>
      </c>
      <c r="S87" s="138">
        <f>RES_hhdet_numvin!S153</f>
        <v>0</v>
      </c>
      <c r="T87" s="138">
        <f>RES_hhdet_numvin!T153</f>
        <v>20</v>
      </c>
      <c r="U87" s="138">
        <f>RES_hhdet_numvin!U153</f>
        <v>1429</v>
      </c>
      <c r="V87" s="138">
        <f>RES_hhdet_numvin!V153</f>
        <v>0</v>
      </c>
      <c r="W87" s="138">
        <f>RES_hhdet_numvin!W153</f>
        <v>372</v>
      </c>
      <c r="DA87" s="63" t="s">
        <v>1557</v>
      </c>
    </row>
    <row r="88" spans="1:105" ht="12" customHeight="1" x14ac:dyDescent="0.25">
      <c r="A88" s="97" t="s">
        <v>121</v>
      </c>
      <c r="B88" s="138">
        <f>RES_hhdet_numvin!B154</f>
        <v>0</v>
      </c>
      <c r="C88" s="138">
        <f>RES_hhdet_numvin!C154</f>
        <v>0</v>
      </c>
      <c r="D88" s="138">
        <f>RES_hhdet_numvin!D154</f>
        <v>0</v>
      </c>
      <c r="E88" s="138">
        <f>RES_hhdet_numvin!E154</f>
        <v>0</v>
      </c>
      <c r="F88" s="138">
        <f>RES_hhdet_numvin!F154</f>
        <v>0</v>
      </c>
      <c r="G88" s="138">
        <f>RES_hhdet_numvin!G154</f>
        <v>0</v>
      </c>
      <c r="H88" s="138">
        <f>RES_hhdet_numvin!H154</f>
        <v>0</v>
      </c>
      <c r="I88" s="138">
        <f>RES_hhdet_numvin!I154</f>
        <v>0</v>
      </c>
      <c r="J88" s="138">
        <f>RES_hhdet_numvin!J154</f>
        <v>0</v>
      </c>
      <c r="K88" s="138">
        <f>RES_hhdet_numvin!K154</f>
        <v>0</v>
      </c>
      <c r="L88" s="138">
        <f>RES_hhdet_numvin!L154</f>
        <v>0</v>
      </c>
      <c r="M88" s="138">
        <f>RES_hhdet_numvin!M154</f>
        <v>0</v>
      </c>
      <c r="N88" s="138">
        <f>RES_hhdet_numvin!N154</f>
        <v>0</v>
      </c>
      <c r="O88" s="138">
        <f>RES_hhdet_numvin!O154</f>
        <v>0</v>
      </c>
      <c r="P88" s="138">
        <f>RES_hhdet_numvin!P154</f>
        <v>54</v>
      </c>
      <c r="Q88" s="138">
        <f>RES_hhdet_numvin!Q154</f>
        <v>306</v>
      </c>
      <c r="R88" s="138">
        <f>RES_hhdet_numvin!R154</f>
        <v>546</v>
      </c>
      <c r="S88" s="138">
        <f>RES_hhdet_numvin!S154</f>
        <v>849</v>
      </c>
      <c r="T88" s="138">
        <f>RES_hhdet_numvin!T154</f>
        <v>1164</v>
      </c>
      <c r="U88" s="138">
        <f>RES_hhdet_numvin!U154</f>
        <v>0</v>
      </c>
      <c r="V88" s="138">
        <f>RES_hhdet_numvin!V154</f>
        <v>1448</v>
      </c>
      <c r="W88" s="138">
        <f>RES_hhdet_numvin!W154</f>
        <v>959</v>
      </c>
      <c r="DA88" s="63" t="s">
        <v>1558</v>
      </c>
    </row>
    <row r="89" spans="1:105" ht="12" hidden="1" customHeight="1" x14ac:dyDescent="0.25">
      <c r="A89" s="108" t="s">
        <v>53</v>
      </c>
      <c r="B89" s="138">
        <f>RES_hhdet_numvin!B155</f>
        <v>0</v>
      </c>
      <c r="C89" s="138">
        <f>RES_hhdet_numvin!C155</f>
        <v>0</v>
      </c>
      <c r="D89" s="138">
        <f>RES_hhdet_numvin!D155</f>
        <v>0</v>
      </c>
      <c r="E89" s="138">
        <f>RES_hhdet_numvin!E155</f>
        <v>0</v>
      </c>
      <c r="F89" s="138">
        <f>RES_hhdet_numvin!F155</f>
        <v>0</v>
      </c>
      <c r="G89" s="138">
        <f>RES_hhdet_numvin!G155</f>
        <v>0</v>
      </c>
      <c r="H89" s="138">
        <f>RES_hhdet_numvin!H155</f>
        <v>0</v>
      </c>
      <c r="I89" s="138">
        <f>RES_hhdet_numvin!I155</f>
        <v>0</v>
      </c>
      <c r="J89" s="138">
        <f>RES_hhdet_numvin!J155</f>
        <v>0</v>
      </c>
      <c r="K89" s="138">
        <f>RES_hhdet_numvin!K155</f>
        <v>0</v>
      </c>
      <c r="L89" s="138">
        <f>RES_hhdet_numvin!L155</f>
        <v>0</v>
      </c>
      <c r="M89" s="138">
        <f>RES_hhdet_numvin!M155</f>
        <v>0</v>
      </c>
      <c r="N89" s="138">
        <f>RES_hhdet_numvin!N155</f>
        <v>0</v>
      </c>
      <c r="O89" s="138">
        <f>RES_hhdet_numvin!O155</f>
        <v>0</v>
      </c>
      <c r="P89" s="138">
        <f>RES_hhdet_numvin!P155</f>
        <v>0</v>
      </c>
      <c r="Q89" s="138">
        <f>RES_hhdet_numvin!Q155</f>
        <v>0</v>
      </c>
      <c r="R89" s="138">
        <f>RES_hhdet_numvin!R155</f>
        <v>0</v>
      </c>
      <c r="S89" s="138">
        <f>RES_hhdet_numvin!S155</f>
        <v>0</v>
      </c>
      <c r="T89" s="138">
        <f>RES_hhdet_numvin!T155</f>
        <v>0</v>
      </c>
      <c r="U89" s="138">
        <f>RES_hhdet_numvin!U155</f>
        <v>0</v>
      </c>
      <c r="V89" s="138">
        <f>RES_hhdet_numvin!V155</f>
        <v>0</v>
      </c>
      <c r="W89" s="138">
        <f>RES_hhdet_numvin!W155</f>
        <v>0</v>
      </c>
      <c r="DA89" s="63"/>
    </row>
    <row r="90" spans="1:105" ht="12" hidden="1" customHeight="1" x14ac:dyDescent="0.25">
      <c r="A90" s="103" t="s">
        <v>52</v>
      </c>
      <c r="B90" s="148">
        <f>RES_hhdet_numvin!B156</f>
        <v>0</v>
      </c>
      <c r="C90" s="148">
        <f>RES_hhdet_numvin!C156</f>
        <v>0</v>
      </c>
      <c r="D90" s="148">
        <f>RES_hhdet_numvin!D156</f>
        <v>0</v>
      </c>
      <c r="E90" s="148">
        <f>RES_hhdet_numvin!E156</f>
        <v>0</v>
      </c>
      <c r="F90" s="148">
        <f>RES_hhdet_numvin!F156</f>
        <v>0</v>
      </c>
      <c r="G90" s="148">
        <f>RES_hhdet_numvin!G156</f>
        <v>0</v>
      </c>
      <c r="H90" s="148">
        <f>RES_hhdet_numvin!H156</f>
        <v>0</v>
      </c>
      <c r="I90" s="148">
        <f>RES_hhdet_numvin!I156</f>
        <v>0</v>
      </c>
      <c r="J90" s="148">
        <f>RES_hhdet_numvin!J156</f>
        <v>0</v>
      </c>
      <c r="K90" s="148">
        <f>RES_hhdet_numvin!K156</f>
        <v>0</v>
      </c>
      <c r="L90" s="148">
        <f>RES_hhdet_numvin!L156</f>
        <v>0</v>
      </c>
      <c r="M90" s="148">
        <f>RES_hhdet_numvin!M156</f>
        <v>0</v>
      </c>
      <c r="N90" s="148">
        <f>RES_hhdet_numvin!N156</f>
        <v>0</v>
      </c>
      <c r="O90" s="148">
        <f>RES_hhdet_numvin!O156</f>
        <v>0</v>
      </c>
      <c r="P90" s="148">
        <f>RES_hhdet_numvin!P156</f>
        <v>0</v>
      </c>
      <c r="Q90" s="148">
        <f>RES_hhdet_numvin!Q156</f>
        <v>0</v>
      </c>
      <c r="R90" s="148">
        <f>RES_hhdet_numvin!R156</f>
        <v>0</v>
      </c>
      <c r="S90" s="148">
        <f>RES_hhdet_numvin!S156</f>
        <v>0</v>
      </c>
      <c r="T90" s="148">
        <f>RES_hhdet_numvin!T156</f>
        <v>0</v>
      </c>
      <c r="U90" s="148">
        <f>RES_hhdet_numvin!U156</f>
        <v>0</v>
      </c>
      <c r="V90" s="148">
        <f>RES_hhdet_numvin!V156</f>
        <v>0</v>
      </c>
      <c r="W90" s="148">
        <f>RES_hhdet_numvin!W156</f>
        <v>0</v>
      </c>
      <c r="DA90" s="132"/>
    </row>
    <row r="91" spans="1:105" ht="12" customHeight="1" x14ac:dyDescent="0.25">
      <c r="A91" s="125" t="s">
        <v>54</v>
      </c>
      <c r="B91" s="150">
        <f>RES_hhdet_numvin!B157</f>
        <v>0</v>
      </c>
      <c r="C91" s="150">
        <f>RES_hhdet_numvin!C157</f>
        <v>0</v>
      </c>
      <c r="D91" s="150">
        <f>RES_hhdet_numvin!D157</f>
        <v>0</v>
      </c>
      <c r="E91" s="150">
        <f>RES_hhdet_numvin!E157</f>
        <v>0</v>
      </c>
      <c r="F91" s="150">
        <f>RES_hhdet_numvin!F157</f>
        <v>0</v>
      </c>
      <c r="G91" s="150">
        <f>RES_hhdet_numvin!G157</f>
        <v>0</v>
      </c>
      <c r="H91" s="150">
        <f>RES_hhdet_numvin!H157</f>
        <v>0</v>
      </c>
      <c r="I91" s="150">
        <f>RES_hhdet_numvin!I157</f>
        <v>0</v>
      </c>
      <c r="J91" s="150">
        <f>RES_hhdet_numvin!J157</f>
        <v>0</v>
      </c>
      <c r="K91" s="150">
        <f>RES_hhdet_numvin!K157</f>
        <v>0</v>
      </c>
      <c r="L91" s="150">
        <f>RES_hhdet_numvin!L157</f>
        <v>0</v>
      </c>
      <c r="M91" s="150">
        <f>RES_hhdet_numvin!M157</f>
        <v>0</v>
      </c>
      <c r="N91" s="150">
        <f>RES_hhdet_numvin!N157</f>
        <v>0</v>
      </c>
      <c r="O91" s="150">
        <f>RES_hhdet_numvin!O157</f>
        <v>0</v>
      </c>
      <c r="P91" s="150">
        <f>RES_hhdet_numvin!P157</f>
        <v>0</v>
      </c>
      <c r="Q91" s="150">
        <f>RES_hhdet_numvin!Q157</f>
        <v>0</v>
      </c>
      <c r="R91" s="150">
        <f>RES_hhdet_numvin!R157</f>
        <v>0</v>
      </c>
      <c r="S91" s="150">
        <f>RES_hhdet_numvin!S157</f>
        <v>0</v>
      </c>
      <c r="T91" s="150">
        <f>RES_hhdet_numvin!T157</f>
        <v>0</v>
      </c>
      <c r="U91" s="150">
        <f>RES_hhdet_numvin!U157</f>
        <v>0</v>
      </c>
      <c r="V91" s="150">
        <f>RES_hhdet_numvin!V157</f>
        <v>0</v>
      </c>
      <c r="W91" s="150">
        <f>RES_hhdet_numvin!W157</f>
        <v>0</v>
      </c>
      <c r="DA91" s="134"/>
    </row>
    <row r="92" spans="1:105" ht="12" customHeight="1" x14ac:dyDescent="0.25">
      <c r="A92" s="97" t="s">
        <v>50</v>
      </c>
      <c r="B92" s="138">
        <f>RES_hhdet_numvin!B158</f>
        <v>0</v>
      </c>
      <c r="C92" s="138">
        <f>RES_hhdet_numvin!C158</f>
        <v>0</v>
      </c>
      <c r="D92" s="138">
        <f>RES_hhdet_numvin!D158</f>
        <v>0</v>
      </c>
      <c r="E92" s="138">
        <f>RES_hhdet_numvin!E158</f>
        <v>0</v>
      </c>
      <c r="F92" s="138">
        <f>RES_hhdet_numvin!F158</f>
        <v>0</v>
      </c>
      <c r="G92" s="138">
        <f>RES_hhdet_numvin!G158</f>
        <v>0</v>
      </c>
      <c r="H92" s="138">
        <f>RES_hhdet_numvin!H158</f>
        <v>0</v>
      </c>
      <c r="I92" s="138">
        <f>RES_hhdet_numvin!I158</f>
        <v>0</v>
      </c>
      <c r="J92" s="138">
        <f>RES_hhdet_numvin!J158</f>
        <v>0</v>
      </c>
      <c r="K92" s="138">
        <f>RES_hhdet_numvin!K158</f>
        <v>0</v>
      </c>
      <c r="L92" s="138">
        <f>RES_hhdet_numvin!L158</f>
        <v>0</v>
      </c>
      <c r="M92" s="138">
        <f>RES_hhdet_numvin!M158</f>
        <v>0</v>
      </c>
      <c r="N92" s="138">
        <f>RES_hhdet_numvin!N158</f>
        <v>0</v>
      </c>
      <c r="O92" s="138">
        <f>RES_hhdet_numvin!O158</f>
        <v>0</v>
      </c>
      <c r="P92" s="138">
        <f>RES_hhdet_numvin!P158</f>
        <v>10</v>
      </c>
      <c r="Q92" s="138">
        <f>RES_hhdet_numvin!Q158</f>
        <v>3</v>
      </c>
      <c r="R92" s="138">
        <f>RES_hhdet_numvin!R158</f>
        <v>38</v>
      </c>
      <c r="S92" s="138">
        <f>RES_hhdet_numvin!S158</f>
        <v>84</v>
      </c>
      <c r="T92" s="138">
        <f>RES_hhdet_numvin!T158</f>
        <v>92</v>
      </c>
      <c r="U92" s="138">
        <f>RES_hhdet_numvin!U158</f>
        <v>123</v>
      </c>
      <c r="V92" s="138">
        <f>RES_hhdet_numvin!V158</f>
        <v>119</v>
      </c>
      <c r="W92" s="138">
        <f>RES_hhdet_numvin!W158</f>
        <v>1</v>
      </c>
      <c r="DA92" s="63" t="s">
        <v>1559</v>
      </c>
    </row>
    <row r="93" spans="1:105" ht="12" customHeight="1" x14ac:dyDescent="0.25">
      <c r="A93" s="109" t="s">
        <v>120</v>
      </c>
      <c r="B93" s="39">
        <f>RES_hhdet_numvin!B159</f>
        <v>0</v>
      </c>
      <c r="C93" s="39">
        <f>RES_hhdet_numvin!C159</f>
        <v>0</v>
      </c>
      <c r="D93" s="39">
        <f>RES_hhdet_numvin!D159</f>
        <v>0</v>
      </c>
      <c r="E93" s="39">
        <f>RES_hhdet_numvin!E159</f>
        <v>0</v>
      </c>
      <c r="F93" s="39">
        <f>RES_hhdet_numvin!F159</f>
        <v>0</v>
      </c>
      <c r="G93" s="39">
        <f>RES_hhdet_numvin!G159</f>
        <v>0</v>
      </c>
      <c r="H93" s="39">
        <f>RES_hhdet_numvin!H159</f>
        <v>0</v>
      </c>
      <c r="I93" s="39">
        <f>RES_hhdet_numvin!I159</f>
        <v>0</v>
      </c>
      <c r="J93" s="39">
        <f>RES_hhdet_numvin!J159</f>
        <v>0</v>
      </c>
      <c r="K93" s="39">
        <f>RES_hhdet_numvin!K159</f>
        <v>0</v>
      </c>
      <c r="L93" s="39">
        <f>RES_hhdet_numvin!L159</f>
        <v>0</v>
      </c>
      <c r="M93" s="39">
        <f>RES_hhdet_numvin!M159</f>
        <v>0</v>
      </c>
      <c r="N93" s="39">
        <f>RES_hhdet_numvin!N159</f>
        <v>0</v>
      </c>
      <c r="O93" s="39">
        <f>RES_hhdet_numvin!O159</f>
        <v>0</v>
      </c>
      <c r="P93" s="39">
        <f>RES_hhdet_numvin!P159</f>
        <v>139</v>
      </c>
      <c r="Q93" s="39">
        <f>RES_hhdet_numvin!Q159</f>
        <v>312</v>
      </c>
      <c r="R93" s="39">
        <f>RES_hhdet_numvin!R159</f>
        <v>513</v>
      </c>
      <c r="S93" s="39">
        <f>RES_hhdet_numvin!S159</f>
        <v>776</v>
      </c>
      <c r="T93" s="39">
        <f>RES_hhdet_numvin!T159</f>
        <v>1095</v>
      </c>
      <c r="U93" s="39">
        <f>RES_hhdet_numvin!U159</f>
        <v>1286</v>
      </c>
      <c r="V93" s="39">
        <f>RES_hhdet_numvin!V159</f>
        <v>1320</v>
      </c>
      <c r="W93" s="39">
        <f>RES_hhdet_numvin!W159</f>
        <v>1342</v>
      </c>
      <c r="DA93" s="60" t="s">
        <v>1560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3.5271010856805687E-2</v>
      </c>
      <c r="C97" s="117">
        <f t="shared" si="12"/>
        <v>4.296892582645874E-2</v>
      </c>
      <c r="D97" s="117">
        <f t="shared" si="12"/>
        <v>5.0825402088822774E-2</v>
      </c>
      <c r="E97" s="117">
        <f t="shared" si="12"/>
        <v>7.1846588171659342E-2</v>
      </c>
      <c r="F97" s="117">
        <f t="shared" si="12"/>
        <v>7.8367803357972998E-2</v>
      </c>
      <c r="G97" s="117">
        <f t="shared" si="12"/>
        <v>9.0180597628704978E-2</v>
      </c>
      <c r="H97" s="117">
        <f t="shared" si="12"/>
        <v>0.1028594886050147</v>
      </c>
      <c r="I97" s="117">
        <f t="shared" si="12"/>
        <v>0.11934918343839136</v>
      </c>
      <c r="J97" s="117">
        <f t="shared" si="12"/>
        <v>0.18171328726066488</v>
      </c>
      <c r="K97" s="117">
        <f t="shared" si="12"/>
        <v>0.24485576423374589</v>
      </c>
      <c r="L97" s="117">
        <f t="shared" si="12"/>
        <v>0.3028075503357982</v>
      </c>
      <c r="M97" s="117">
        <f t="shared" si="12"/>
        <v>0.39270053862425047</v>
      </c>
      <c r="N97" s="117">
        <f t="shared" si="12"/>
        <v>0.50360594008368764</v>
      </c>
      <c r="O97" s="117">
        <f t="shared" si="12"/>
        <v>0.66080808643007083</v>
      </c>
      <c r="P97" s="117">
        <f t="shared" si="12"/>
        <v>0.93147431580441142</v>
      </c>
      <c r="Q97" s="117">
        <f t="shared" si="12"/>
        <v>1.0510620082986133</v>
      </c>
      <c r="R97" s="117">
        <f t="shared" ref="R97:V97" si="13">R98+R100+R102+R111</f>
        <v>1.3159048503275117</v>
      </c>
      <c r="S97" s="117">
        <f t="shared" si="13"/>
        <v>1.6441853572824559</v>
      </c>
      <c r="T97" s="117">
        <f t="shared" si="13"/>
        <v>2.1071697737261745</v>
      </c>
      <c r="U97" s="117">
        <f t="shared" si="13"/>
        <v>2.5575439418592691</v>
      </c>
      <c r="V97" s="117">
        <f t="shared" si="13"/>
        <v>2.8632294538638039</v>
      </c>
      <c r="W97" s="117">
        <f t="shared" ref="W97" si="14">W98+W100+W102+W111</f>
        <v>3.2528762036188072</v>
      </c>
      <c r="DA97" s="129" t="s">
        <v>1704</v>
      </c>
    </row>
    <row r="98" spans="1:105" ht="12" customHeight="1" x14ac:dyDescent="0.25">
      <c r="A98" s="121" t="s">
        <v>57</v>
      </c>
      <c r="B98" s="122">
        <f t="shared" ref="B98:W98" si="15">B99</f>
        <v>2.6544309009349686E-2</v>
      </c>
      <c r="C98" s="122">
        <f t="shared" si="15"/>
        <v>3.3648561534961846E-2</v>
      </c>
      <c r="D98" s="122">
        <f t="shared" si="15"/>
        <v>3.9404783404994488E-2</v>
      </c>
      <c r="E98" s="122">
        <f t="shared" si="15"/>
        <v>5.7286621605961811E-2</v>
      </c>
      <c r="F98" s="122">
        <f t="shared" si="15"/>
        <v>6.21964098580488E-2</v>
      </c>
      <c r="G98" s="122">
        <f t="shared" si="15"/>
        <v>7.0642153355452653E-2</v>
      </c>
      <c r="H98" s="122">
        <f t="shared" si="15"/>
        <v>7.7645470698089095E-2</v>
      </c>
      <c r="I98" s="122">
        <f t="shared" si="15"/>
        <v>8.9436514338571901E-2</v>
      </c>
      <c r="J98" s="122">
        <f t="shared" si="15"/>
        <v>0.13911803735562883</v>
      </c>
      <c r="K98" s="122">
        <f t="shared" si="15"/>
        <v>0.18594601221832155</v>
      </c>
      <c r="L98" s="122">
        <f t="shared" si="15"/>
        <v>0.22830704181104991</v>
      </c>
      <c r="M98" s="122">
        <f t="shared" si="15"/>
        <v>0.27572917386733198</v>
      </c>
      <c r="N98" s="122">
        <f t="shared" si="15"/>
        <v>0.35644426737229967</v>
      </c>
      <c r="O98" s="122">
        <f t="shared" si="15"/>
        <v>0.42041076248808373</v>
      </c>
      <c r="P98" s="122">
        <f t="shared" si="15"/>
        <v>0.54553344772847434</v>
      </c>
      <c r="Q98" s="122">
        <f t="shared" si="15"/>
        <v>0.72864980158211434</v>
      </c>
      <c r="R98" s="122">
        <f t="shared" si="15"/>
        <v>0.9018921601460469</v>
      </c>
      <c r="S98" s="122">
        <f t="shared" si="15"/>
        <v>1.1330661168519851</v>
      </c>
      <c r="T98" s="122">
        <f t="shared" si="15"/>
        <v>1.3801908971986925</v>
      </c>
      <c r="U98" s="122">
        <f t="shared" si="15"/>
        <v>1.5830522333635977</v>
      </c>
      <c r="V98" s="122">
        <f t="shared" si="15"/>
        <v>1.8911119315443732</v>
      </c>
      <c r="W98" s="122">
        <f t="shared" si="15"/>
        <v>2.2093081614564807</v>
      </c>
      <c r="DA98" s="130" t="s">
        <v>1705</v>
      </c>
    </row>
    <row r="99" spans="1:105" ht="12" customHeight="1" x14ac:dyDescent="0.25">
      <c r="A99" s="97" t="s">
        <v>53</v>
      </c>
      <c r="B99" s="98">
        <v>2.6544309009349686E-2</v>
      </c>
      <c r="C99" s="98">
        <v>3.3648561534961846E-2</v>
      </c>
      <c r="D99" s="98">
        <v>3.9404783404994488E-2</v>
      </c>
      <c r="E99" s="98">
        <v>5.7286621605961811E-2</v>
      </c>
      <c r="F99" s="98">
        <v>6.21964098580488E-2</v>
      </c>
      <c r="G99" s="98">
        <v>7.0642153355452653E-2</v>
      </c>
      <c r="H99" s="98">
        <v>7.7645470698089095E-2</v>
      </c>
      <c r="I99" s="98">
        <v>8.9436514338571901E-2</v>
      </c>
      <c r="J99" s="98">
        <v>0.13911803735562883</v>
      </c>
      <c r="K99" s="98">
        <v>0.18594601221832155</v>
      </c>
      <c r="L99" s="98">
        <v>0.22830704181104991</v>
      </c>
      <c r="M99" s="98">
        <v>0.27572917386733198</v>
      </c>
      <c r="N99" s="98">
        <v>0.35644426737229967</v>
      </c>
      <c r="O99" s="98">
        <v>0.42041076248808373</v>
      </c>
      <c r="P99" s="98">
        <v>0.54553344772847434</v>
      </c>
      <c r="Q99" s="98">
        <v>0.72864980158211434</v>
      </c>
      <c r="R99" s="98">
        <v>0.9018921601460469</v>
      </c>
      <c r="S99" s="98">
        <v>1.1330661168519851</v>
      </c>
      <c r="T99" s="98">
        <v>1.3801908971986925</v>
      </c>
      <c r="U99" s="98">
        <v>1.5830522333635977</v>
      </c>
      <c r="V99" s="98">
        <v>1.8911119315443732</v>
      </c>
      <c r="W99" s="98">
        <v>2.2093081614564807</v>
      </c>
      <c r="DA99" s="63" t="s">
        <v>1706</v>
      </c>
    </row>
    <row r="100" spans="1:105" ht="12" customHeight="1" x14ac:dyDescent="0.25">
      <c r="A100" s="121" t="s">
        <v>92</v>
      </c>
      <c r="B100" s="122">
        <f t="shared" ref="B100:W100" si="16">B101</f>
        <v>1.0464278566139126E-3</v>
      </c>
      <c r="C100" s="122">
        <f t="shared" si="16"/>
        <v>1.0309292322937293E-3</v>
      </c>
      <c r="D100" s="122">
        <f t="shared" si="16"/>
        <v>1.10332590637126E-3</v>
      </c>
      <c r="E100" s="122">
        <f t="shared" si="16"/>
        <v>2.4349287329613746E-3</v>
      </c>
      <c r="F100" s="122">
        <f t="shared" si="16"/>
        <v>9.5605266052171782E-4</v>
      </c>
      <c r="G100" s="122">
        <f t="shared" si="16"/>
        <v>1.0152866953663563E-3</v>
      </c>
      <c r="H100" s="122">
        <f t="shared" si="16"/>
        <v>2.1677848262034662E-3</v>
      </c>
      <c r="I100" s="122">
        <f t="shared" si="16"/>
        <v>1.7349922286276399E-3</v>
      </c>
      <c r="J100" s="122">
        <f t="shared" si="16"/>
        <v>2.2265560968294722E-3</v>
      </c>
      <c r="K100" s="122">
        <f t="shared" si="16"/>
        <v>3.2684657539240949E-3</v>
      </c>
      <c r="L100" s="122">
        <f t="shared" si="16"/>
        <v>4.9544367544376005E-3</v>
      </c>
      <c r="M100" s="122">
        <f t="shared" si="16"/>
        <v>5.925851848643103E-3</v>
      </c>
      <c r="N100" s="122">
        <f t="shared" si="16"/>
        <v>1.0565035723346482E-2</v>
      </c>
      <c r="O100" s="122">
        <f t="shared" si="16"/>
        <v>1.4661547572753661E-2</v>
      </c>
      <c r="P100" s="122">
        <f t="shared" si="16"/>
        <v>2.1162493836092072E-2</v>
      </c>
      <c r="Q100" s="122">
        <f t="shared" si="16"/>
        <v>3.1455032353135376E-2</v>
      </c>
      <c r="R100" s="122">
        <f t="shared" si="16"/>
        <v>3.7504251698537924E-2</v>
      </c>
      <c r="S100" s="122">
        <f t="shared" si="16"/>
        <v>4.2099148831104889E-2</v>
      </c>
      <c r="T100" s="122">
        <f t="shared" si="16"/>
        <v>5.9715815719984446E-2</v>
      </c>
      <c r="U100" s="122">
        <f t="shared" si="16"/>
        <v>7.8987402459022055E-2</v>
      </c>
      <c r="V100" s="122">
        <f t="shared" si="16"/>
        <v>0.10656215849657202</v>
      </c>
      <c r="W100" s="122">
        <f t="shared" si="16"/>
        <v>0.11408752798052248</v>
      </c>
      <c r="DA100" s="130" t="s">
        <v>1707</v>
      </c>
    </row>
    <row r="101" spans="1:105" ht="12" customHeight="1" x14ac:dyDescent="0.25">
      <c r="A101" s="97" t="s">
        <v>53</v>
      </c>
      <c r="B101" s="98">
        <v>1.0464278566139126E-3</v>
      </c>
      <c r="C101" s="98">
        <v>1.0309292322937293E-3</v>
      </c>
      <c r="D101" s="98">
        <v>1.10332590637126E-3</v>
      </c>
      <c r="E101" s="98">
        <v>2.4349287329613746E-3</v>
      </c>
      <c r="F101" s="98">
        <v>9.5605266052171782E-4</v>
      </c>
      <c r="G101" s="98">
        <v>1.0152866953663563E-3</v>
      </c>
      <c r="H101" s="98">
        <v>2.1677848262034662E-3</v>
      </c>
      <c r="I101" s="98">
        <v>1.7349922286276399E-3</v>
      </c>
      <c r="J101" s="98">
        <v>2.2265560968294722E-3</v>
      </c>
      <c r="K101" s="98">
        <v>3.2684657539240949E-3</v>
      </c>
      <c r="L101" s="98">
        <v>4.9544367544376005E-3</v>
      </c>
      <c r="M101" s="98">
        <v>5.925851848643103E-3</v>
      </c>
      <c r="N101" s="98">
        <v>1.0565035723346482E-2</v>
      </c>
      <c r="O101" s="98">
        <v>1.4661547572753661E-2</v>
      </c>
      <c r="P101" s="98">
        <v>2.1162493836092072E-2</v>
      </c>
      <c r="Q101" s="98">
        <v>3.1455032353135376E-2</v>
      </c>
      <c r="R101" s="98">
        <v>3.7504251698537924E-2</v>
      </c>
      <c r="S101" s="98">
        <v>4.2099148831104889E-2</v>
      </c>
      <c r="T101" s="98">
        <v>5.9715815719984446E-2</v>
      </c>
      <c r="U101" s="98">
        <v>7.8987402459022055E-2</v>
      </c>
      <c r="V101" s="98">
        <v>0.10656215849657202</v>
      </c>
      <c r="W101" s="98">
        <v>0.11408752798052248</v>
      </c>
      <c r="DA101" s="63" t="s">
        <v>1708</v>
      </c>
    </row>
    <row r="102" spans="1:105" ht="12" customHeight="1" x14ac:dyDescent="0.25">
      <c r="A102" s="121" t="s">
        <v>55</v>
      </c>
      <c r="B102" s="122">
        <v>5.1735007751841696E-3</v>
      </c>
      <c r="C102" s="122">
        <v>5.4180512963967779E-3</v>
      </c>
      <c r="D102" s="122">
        <v>7.0095326740004836E-3</v>
      </c>
      <c r="E102" s="122">
        <v>8.2014488746354718E-3</v>
      </c>
      <c r="F102" s="122">
        <v>1.0344282782406688E-2</v>
      </c>
      <c r="G102" s="122">
        <v>1.2367929046579101E-2</v>
      </c>
      <c r="H102" s="122">
        <v>1.5132854322570631E-2</v>
      </c>
      <c r="I102" s="122">
        <v>1.8571782077191946E-2</v>
      </c>
      <c r="J102" s="122">
        <v>2.5697111538519567E-2</v>
      </c>
      <c r="K102" s="122">
        <v>3.3650743985671812E-2</v>
      </c>
      <c r="L102" s="122">
        <v>4.4264250329058563E-2</v>
      </c>
      <c r="M102" s="122">
        <v>6.8839283186030276E-2</v>
      </c>
      <c r="N102" s="122">
        <v>7.9524802276709119E-2</v>
      </c>
      <c r="O102" s="122">
        <v>0.14798517060493069</v>
      </c>
      <c r="P102" s="122">
        <v>0.25287163815803126</v>
      </c>
      <c r="Q102" s="122">
        <v>0.1905802634350614</v>
      </c>
      <c r="R102" s="122">
        <v>0.24365856054901716</v>
      </c>
      <c r="S102" s="122">
        <v>0.31810497154498663</v>
      </c>
      <c r="T102" s="122">
        <v>0.44027568900346131</v>
      </c>
      <c r="U102" s="122">
        <v>0.58366782819802032</v>
      </c>
      <c r="V102" s="122">
        <v>0.63966240776339756</v>
      </c>
      <c r="W102" s="122">
        <v>0.72486456061952509</v>
      </c>
      <c r="DA102" s="130" t="s">
        <v>1709</v>
      </c>
    </row>
    <row r="103" spans="1:105" ht="12" customHeight="1" x14ac:dyDescent="0.25">
      <c r="A103" s="97" t="s">
        <v>124</v>
      </c>
      <c r="B103" s="98">
        <v>6.8595038853819191E-4</v>
      </c>
      <c r="C103" s="98">
        <v>5.004298488071418E-4</v>
      </c>
      <c r="D103" s="98">
        <v>4.8901594383579303E-4</v>
      </c>
      <c r="E103" s="98">
        <v>3.7206451325714086E-4</v>
      </c>
      <c r="F103" s="98">
        <v>9.9437543570985603E-4</v>
      </c>
      <c r="G103" s="98">
        <v>1.4349897793362366E-3</v>
      </c>
      <c r="H103" s="98">
        <v>2.0201895523463162E-3</v>
      </c>
      <c r="I103" s="98">
        <v>1.0232457978622297E-3</v>
      </c>
      <c r="J103" s="98">
        <v>1.2959054684874712E-3</v>
      </c>
      <c r="K103" s="98">
        <v>2.9780576868364298E-3</v>
      </c>
      <c r="L103" s="98">
        <v>3.6130283509631794E-3</v>
      </c>
      <c r="M103" s="98">
        <v>1.2698207514248827E-3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DA103" s="63" t="s">
        <v>1710</v>
      </c>
    </row>
    <row r="104" spans="1:105" ht="12" customHeight="1" x14ac:dyDescent="0.25">
      <c r="A104" s="97" t="s">
        <v>123</v>
      </c>
      <c r="B104" s="98">
        <v>0</v>
      </c>
      <c r="C104" s="98">
        <v>0</v>
      </c>
      <c r="D104" s="98">
        <v>0</v>
      </c>
      <c r="E104" s="98">
        <v>0</v>
      </c>
      <c r="F104" s="98">
        <v>0</v>
      </c>
      <c r="G104" s="98">
        <v>0</v>
      </c>
      <c r="H104" s="98">
        <v>0</v>
      </c>
      <c r="I104" s="98">
        <v>0</v>
      </c>
      <c r="J104" s="98">
        <v>0</v>
      </c>
      <c r="K104" s="98">
        <v>0</v>
      </c>
      <c r="L104" s="98">
        <v>0</v>
      </c>
      <c r="M104" s="98">
        <v>0</v>
      </c>
      <c r="N104" s="98">
        <v>0</v>
      </c>
      <c r="O104" s="98">
        <v>0</v>
      </c>
      <c r="P104" s="98">
        <v>0</v>
      </c>
      <c r="Q104" s="98">
        <v>0</v>
      </c>
      <c r="R104" s="98">
        <v>0</v>
      </c>
      <c r="S104" s="98">
        <v>0</v>
      </c>
      <c r="T104" s="98">
        <v>0</v>
      </c>
      <c r="U104" s="98">
        <v>0</v>
      </c>
      <c r="V104" s="98">
        <v>0</v>
      </c>
      <c r="W104" s="98">
        <v>0</v>
      </c>
      <c r="DA104" s="63" t="s">
        <v>1711</v>
      </c>
    </row>
    <row r="105" spans="1:105" ht="12" customHeight="1" x14ac:dyDescent="0.25">
      <c r="A105" s="100" t="s">
        <v>50</v>
      </c>
      <c r="B105" s="101">
        <v>0</v>
      </c>
      <c r="C105" s="101">
        <v>0</v>
      </c>
      <c r="D105" s="101">
        <v>0</v>
      </c>
      <c r="E105" s="101">
        <v>0</v>
      </c>
      <c r="F105" s="101">
        <v>0</v>
      </c>
      <c r="G105" s="101">
        <v>0</v>
      </c>
      <c r="H105" s="101">
        <v>0</v>
      </c>
      <c r="I105" s="101">
        <v>0</v>
      </c>
      <c r="J105" s="101">
        <v>0</v>
      </c>
      <c r="K105" s="101">
        <v>0</v>
      </c>
      <c r="L105" s="101">
        <v>0</v>
      </c>
      <c r="M105" s="101">
        <v>0</v>
      </c>
      <c r="N105" s="101">
        <v>0</v>
      </c>
      <c r="O105" s="101">
        <v>0</v>
      </c>
      <c r="P105" s="101">
        <v>0</v>
      </c>
      <c r="Q105" s="101">
        <v>0</v>
      </c>
      <c r="R105" s="101">
        <v>0</v>
      </c>
      <c r="S105" s="101">
        <v>0</v>
      </c>
      <c r="T105" s="101">
        <v>0</v>
      </c>
      <c r="U105" s="101">
        <v>0</v>
      </c>
      <c r="V105" s="101">
        <v>0</v>
      </c>
      <c r="W105" s="101">
        <v>0</v>
      </c>
      <c r="DA105" s="131" t="s">
        <v>1712</v>
      </c>
    </row>
    <row r="106" spans="1:105" ht="12" customHeight="1" x14ac:dyDescent="0.25">
      <c r="A106" s="103" t="s">
        <v>52</v>
      </c>
      <c r="B106" s="104">
        <v>0</v>
      </c>
      <c r="C106" s="104">
        <v>0</v>
      </c>
      <c r="D106" s="104">
        <v>0</v>
      </c>
      <c r="E106" s="104">
        <v>0</v>
      </c>
      <c r="F106" s="104">
        <v>0</v>
      </c>
      <c r="G106" s="104">
        <v>0</v>
      </c>
      <c r="H106" s="104">
        <v>0</v>
      </c>
      <c r="I106" s="104">
        <v>0</v>
      </c>
      <c r="J106" s="104">
        <v>0</v>
      </c>
      <c r="K106" s="104">
        <v>0</v>
      </c>
      <c r="L106" s="104">
        <v>0</v>
      </c>
      <c r="M106" s="104">
        <v>0</v>
      </c>
      <c r="N106" s="104">
        <v>0</v>
      </c>
      <c r="O106" s="104">
        <v>0</v>
      </c>
      <c r="P106" s="104">
        <v>0</v>
      </c>
      <c r="Q106" s="104">
        <v>0</v>
      </c>
      <c r="R106" s="104">
        <v>0</v>
      </c>
      <c r="S106" s="104">
        <v>0</v>
      </c>
      <c r="T106" s="104">
        <v>0</v>
      </c>
      <c r="U106" s="104">
        <v>0</v>
      </c>
      <c r="V106" s="104">
        <v>0</v>
      </c>
      <c r="W106" s="104">
        <v>0</v>
      </c>
      <c r="DA106" s="132" t="s">
        <v>1713</v>
      </c>
    </row>
    <row r="107" spans="1:105" ht="12" customHeight="1" x14ac:dyDescent="0.25">
      <c r="A107" s="106" t="s">
        <v>122</v>
      </c>
      <c r="B107" s="101">
        <v>4.4875503866459773E-3</v>
      </c>
      <c r="C107" s="101">
        <v>4.917621447589636E-3</v>
      </c>
      <c r="D107" s="101">
        <v>6.0615261654045583E-3</v>
      </c>
      <c r="E107" s="101">
        <v>7.1509841423377145E-3</v>
      </c>
      <c r="F107" s="101">
        <v>8.4317117851017646E-3</v>
      </c>
      <c r="G107" s="101">
        <v>9.7251628624206426E-3</v>
      </c>
      <c r="H107" s="101">
        <v>1.1446992597588487E-2</v>
      </c>
      <c r="I107" s="101">
        <v>1.0865066069622117E-2</v>
      </c>
      <c r="J107" s="101">
        <v>9.9359539057643012E-3</v>
      </c>
      <c r="K107" s="101">
        <v>7.2234637269315326E-3</v>
      </c>
      <c r="L107" s="101">
        <v>1.4417408793860704E-2</v>
      </c>
      <c r="M107" s="101">
        <v>2.8248136965180137E-2</v>
      </c>
      <c r="N107" s="101">
        <v>3.461080310953428E-2</v>
      </c>
      <c r="O107" s="101">
        <v>7.1454095308163712E-2</v>
      </c>
      <c r="P107" s="101">
        <v>0.14066291164317082</v>
      </c>
      <c r="Q107" s="101">
        <v>8.3448347362482758E-2</v>
      </c>
      <c r="R107" s="101">
        <v>8.016329471697381E-2</v>
      </c>
      <c r="S107" s="101">
        <v>7.2704320805553044E-2</v>
      </c>
      <c r="T107" s="101">
        <v>6.514230350741472E-2</v>
      </c>
      <c r="U107" s="101">
        <v>0.21436407552549591</v>
      </c>
      <c r="V107" s="101">
        <v>0.18457016315662625</v>
      </c>
      <c r="W107" s="101">
        <v>0.20841663291790957</v>
      </c>
      <c r="DA107" s="131" t="s">
        <v>1714</v>
      </c>
    </row>
    <row r="108" spans="1:105" ht="12" customHeight="1" x14ac:dyDescent="0.25">
      <c r="A108" s="107" t="s">
        <v>121</v>
      </c>
      <c r="B108" s="104">
        <v>0</v>
      </c>
      <c r="C108" s="104">
        <v>0</v>
      </c>
      <c r="D108" s="104">
        <v>4.5899056476013226E-4</v>
      </c>
      <c r="E108" s="104">
        <v>6.7840021904061595E-4</v>
      </c>
      <c r="F108" s="104">
        <v>9.1819556159506701E-4</v>
      </c>
      <c r="G108" s="104">
        <v>1.2077764048222211E-3</v>
      </c>
      <c r="H108" s="104">
        <v>1.6656721726358279E-3</v>
      </c>
      <c r="I108" s="104">
        <v>6.6834702097075989E-3</v>
      </c>
      <c r="J108" s="104">
        <v>1.4465252164267795E-2</v>
      </c>
      <c r="K108" s="104">
        <v>2.3449222571903849E-2</v>
      </c>
      <c r="L108" s="104">
        <v>2.6233813184234674E-2</v>
      </c>
      <c r="M108" s="104">
        <v>3.9321325469425253E-2</v>
      </c>
      <c r="N108" s="104">
        <v>4.491399916717484E-2</v>
      </c>
      <c r="O108" s="104">
        <v>7.6531075296766976E-2</v>
      </c>
      <c r="P108" s="104">
        <v>0.11220872651486047</v>
      </c>
      <c r="Q108" s="104">
        <v>0.10713191607257866</v>
      </c>
      <c r="R108" s="104">
        <v>0.16349526583204335</v>
      </c>
      <c r="S108" s="104">
        <v>0.24540065073943357</v>
      </c>
      <c r="T108" s="104">
        <v>0.37513338549604658</v>
      </c>
      <c r="U108" s="104">
        <v>0.36930375267252447</v>
      </c>
      <c r="V108" s="104">
        <v>0.45509224460677133</v>
      </c>
      <c r="W108" s="104">
        <v>0.51644792770161552</v>
      </c>
      <c r="DA108" s="132" t="s">
        <v>1715</v>
      </c>
    </row>
    <row r="109" spans="1:105" ht="12" customHeight="1" x14ac:dyDescent="0.25">
      <c r="A109" s="108" t="s">
        <v>53</v>
      </c>
      <c r="B109" s="98">
        <v>0</v>
      </c>
      <c r="C109" s="98">
        <v>0</v>
      </c>
      <c r="D109" s="98">
        <v>2.7062269038074588E-4</v>
      </c>
      <c r="E109" s="98">
        <v>3.9909008902707472E-4</v>
      </c>
      <c r="F109" s="98">
        <v>5.4586585381919089E-4</v>
      </c>
      <c r="G109" s="98">
        <v>7.1627722465866046E-4</v>
      </c>
      <c r="H109" s="98">
        <v>9.6696585641899515E-4</v>
      </c>
      <c r="I109" s="98">
        <v>3.9190664907096176E-3</v>
      </c>
      <c r="J109" s="98">
        <v>8.458725295428373E-3</v>
      </c>
      <c r="K109" s="98">
        <v>1.3015692577546884E-2</v>
      </c>
      <c r="L109" s="98">
        <v>1.4192952025832017E-2</v>
      </c>
      <c r="M109" s="98">
        <v>2.2591491476748431E-2</v>
      </c>
      <c r="N109" s="98">
        <v>2.4307979759156093E-2</v>
      </c>
      <c r="O109" s="98">
        <v>4.7452372796884697E-2</v>
      </c>
      <c r="P109" s="98">
        <v>7.4050300939246125E-2</v>
      </c>
      <c r="Q109" s="98">
        <v>5.3348163769038316E-2</v>
      </c>
      <c r="R109" s="98">
        <v>7.9620106367537705E-2</v>
      </c>
      <c r="S109" s="98">
        <v>0.11895703342185913</v>
      </c>
      <c r="T109" s="98">
        <v>0.20349700370674512</v>
      </c>
      <c r="U109" s="98">
        <v>0.19772713644165768</v>
      </c>
      <c r="V109" s="98">
        <v>0.24565142079221602</v>
      </c>
      <c r="W109" s="98">
        <v>0.2894218668590508</v>
      </c>
      <c r="DA109" s="63" t="s">
        <v>1716</v>
      </c>
    </row>
    <row r="110" spans="1:105" ht="12" customHeight="1" x14ac:dyDescent="0.25">
      <c r="A110" s="108" t="s">
        <v>52</v>
      </c>
      <c r="B110" s="98">
        <v>0</v>
      </c>
      <c r="C110" s="98">
        <v>0</v>
      </c>
      <c r="D110" s="98">
        <v>1.8836787437938641E-4</v>
      </c>
      <c r="E110" s="98">
        <v>2.7931013001354128E-4</v>
      </c>
      <c r="F110" s="98">
        <v>3.7232970777587607E-4</v>
      </c>
      <c r="G110" s="98">
        <v>4.9149918016356056E-4</v>
      </c>
      <c r="H110" s="98">
        <v>6.9870631621683278E-4</v>
      </c>
      <c r="I110" s="98">
        <v>2.7644037189979813E-3</v>
      </c>
      <c r="J110" s="98">
        <v>6.006526868839423E-3</v>
      </c>
      <c r="K110" s="98">
        <v>1.0433529994356965E-2</v>
      </c>
      <c r="L110" s="98">
        <v>1.2040861158402657E-2</v>
      </c>
      <c r="M110" s="98">
        <v>1.6729833992676826E-2</v>
      </c>
      <c r="N110" s="98">
        <v>2.0606019408018744E-2</v>
      </c>
      <c r="O110" s="98">
        <v>2.9078702499882272E-2</v>
      </c>
      <c r="P110" s="98">
        <v>3.8158425575614344E-2</v>
      </c>
      <c r="Q110" s="98">
        <v>5.378375230354035E-2</v>
      </c>
      <c r="R110" s="98">
        <v>8.3875159464505647E-2</v>
      </c>
      <c r="S110" s="98">
        <v>0.12644361731757442</v>
      </c>
      <c r="T110" s="98">
        <v>0.17163638178930143</v>
      </c>
      <c r="U110" s="98">
        <v>0.17157661623086679</v>
      </c>
      <c r="V110" s="98">
        <v>0.20944082381455531</v>
      </c>
      <c r="W110" s="98">
        <v>0.22702606084256474</v>
      </c>
      <c r="DA110" s="63" t="s">
        <v>1717</v>
      </c>
    </row>
    <row r="111" spans="1:105" ht="12" customHeight="1" x14ac:dyDescent="0.25">
      <c r="A111" s="121" t="s">
        <v>54</v>
      </c>
      <c r="B111" s="122">
        <v>2.5067732156579172E-3</v>
      </c>
      <c r="C111" s="122">
        <v>2.8713837628063896E-3</v>
      </c>
      <c r="D111" s="122">
        <v>3.3077601034565392E-3</v>
      </c>
      <c r="E111" s="122">
        <v>3.9235889581006808E-3</v>
      </c>
      <c r="F111" s="122">
        <v>4.8710580569957885E-3</v>
      </c>
      <c r="G111" s="122">
        <v>6.155228531306867E-3</v>
      </c>
      <c r="H111" s="122">
        <v>7.9133787581515073E-3</v>
      </c>
      <c r="I111" s="122">
        <v>9.6058947939998834E-3</v>
      </c>
      <c r="J111" s="122">
        <v>1.4671582269687022E-2</v>
      </c>
      <c r="K111" s="122">
        <v>2.1990542275828456E-2</v>
      </c>
      <c r="L111" s="122">
        <v>2.5281821441252135E-2</v>
      </c>
      <c r="M111" s="122">
        <v>4.2206229722245123E-2</v>
      </c>
      <c r="N111" s="122">
        <v>5.7071834711332377E-2</v>
      </c>
      <c r="O111" s="122">
        <v>7.7750605764302719E-2</v>
      </c>
      <c r="P111" s="122">
        <v>0.11190673608181378</v>
      </c>
      <c r="Q111" s="122">
        <v>0.10037691092830218</v>
      </c>
      <c r="R111" s="122">
        <v>0.13284987793390979</v>
      </c>
      <c r="S111" s="122">
        <v>0.15091512005437913</v>
      </c>
      <c r="T111" s="122">
        <v>0.22698737180403628</v>
      </c>
      <c r="U111" s="122">
        <v>0.31183647783862922</v>
      </c>
      <c r="V111" s="122">
        <v>0.225892956059461</v>
      </c>
      <c r="W111" s="122">
        <v>0.20461595356227882</v>
      </c>
      <c r="DA111" s="130" t="s">
        <v>1718</v>
      </c>
    </row>
    <row r="112" spans="1:105" ht="12" customHeight="1" x14ac:dyDescent="0.25">
      <c r="A112" s="97" t="s">
        <v>50</v>
      </c>
      <c r="B112" s="98">
        <v>1.1192814585439755E-3</v>
      </c>
      <c r="C112" s="98">
        <v>1.2223901768880681E-3</v>
      </c>
      <c r="D112" s="98">
        <v>4.6952209174142001E-4</v>
      </c>
      <c r="E112" s="98">
        <v>1.8637897927134336E-4</v>
      </c>
      <c r="F112" s="98">
        <v>4.9490530360980615E-4</v>
      </c>
      <c r="G112" s="98">
        <v>1.5011039975137727E-3</v>
      </c>
      <c r="H112" s="98">
        <v>2.1925180001571508E-3</v>
      </c>
      <c r="I112" s="98">
        <v>9.0465868229794755E-4</v>
      </c>
      <c r="J112" s="98">
        <v>1.0950844320967278E-3</v>
      </c>
      <c r="K112" s="98">
        <v>4.4673761444190829E-3</v>
      </c>
      <c r="L112" s="98">
        <v>3.8934953461920701E-3</v>
      </c>
      <c r="M112" s="98">
        <v>1.9563725311978609E-3</v>
      </c>
      <c r="N112" s="98">
        <v>1.3559856593117676E-3</v>
      </c>
      <c r="O112" s="98">
        <v>3.0287003660606094E-3</v>
      </c>
      <c r="P112" s="98">
        <v>6.8903167563815725E-3</v>
      </c>
      <c r="Q112" s="98">
        <v>5.8185634552644604E-3</v>
      </c>
      <c r="R112" s="98">
        <v>8.8010391648028295E-3</v>
      </c>
      <c r="S112" s="98">
        <v>1.1134064967336273E-2</v>
      </c>
      <c r="T112" s="98">
        <v>1.774643847206709E-2</v>
      </c>
      <c r="U112" s="98">
        <v>3.0564494284256071E-2</v>
      </c>
      <c r="V112" s="98">
        <v>3.0040974849550962E-2</v>
      </c>
      <c r="W112" s="98">
        <v>1.4100809292574932E-2</v>
      </c>
      <c r="DA112" s="63" t="s">
        <v>1719</v>
      </c>
    </row>
    <row r="113" spans="1:105" ht="12" customHeight="1" x14ac:dyDescent="0.25">
      <c r="A113" s="109" t="s">
        <v>120</v>
      </c>
      <c r="B113" s="33">
        <v>1.3874917571139419E-3</v>
      </c>
      <c r="C113" s="33">
        <v>1.6489935859183215E-3</v>
      </c>
      <c r="D113" s="33">
        <v>2.8382380117151192E-3</v>
      </c>
      <c r="E113" s="33">
        <v>3.737209978829337E-3</v>
      </c>
      <c r="F113" s="33">
        <v>4.3761527533859824E-3</v>
      </c>
      <c r="G113" s="33">
        <v>4.6541245337930947E-3</v>
      </c>
      <c r="H113" s="33">
        <v>5.720860757994356E-3</v>
      </c>
      <c r="I113" s="33">
        <v>8.7012361117019352E-3</v>
      </c>
      <c r="J113" s="33">
        <v>1.3576497837590294E-2</v>
      </c>
      <c r="K113" s="33">
        <v>1.7523166131409373E-2</v>
      </c>
      <c r="L113" s="33">
        <v>2.1388326095060067E-2</v>
      </c>
      <c r="M113" s="33">
        <v>4.0249857191047261E-2</v>
      </c>
      <c r="N113" s="33">
        <v>5.5715849052020608E-2</v>
      </c>
      <c r="O113" s="33">
        <v>7.4721905398242111E-2</v>
      </c>
      <c r="P113" s="33">
        <v>0.10501641932543221</v>
      </c>
      <c r="Q113" s="33">
        <v>9.4558347473037721E-2</v>
      </c>
      <c r="R113" s="33">
        <v>0.12404883876910695</v>
      </c>
      <c r="S113" s="33">
        <v>0.13978105508704286</v>
      </c>
      <c r="T113" s="33">
        <v>0.20924093333196919</v>
      </c>
      <c r="U113" s="33">
        <v>0.28127198355437316</v>
      </c>
      <c r="V113" s="33">
        <v>0.19585198120991004</v>
      </c>
      <c r="W113" s="33">
        <v>0.1905151442697039</v>
      </c>
      <c r="DA113" s="60" t="s">
        <v>1720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4.3631277445373956E-2</v>
      </c>
      <c r="C115" s="117">
        <f t="shared" si="17"/>
        <v>5.4842356839395749E-2</v>
      </c>
      <c r="D115" s="117">
        <f t="shared" si="17"/>
        <v>6.7189834407222399E-2</v>
      </c>
      <c r="E115" s="117">
        <f t="shared" si="17"/>
        <v>0.10177247392909225</v>
      </c>
      <c r="F115" s="117">
        <f t="shared" si="17"/>
        <v>0.11240286830813269</v>
      </c>
      <c r="G115" s="117">
        <f t="shared" si="17"/>
        <v>0.13336247993754535</v>
      </c>
      <c r="H115" s="117">
        <f t="shared" si="17"/>
        <v>0.15942059038443887</v>
      </c>
      <c r="I115" s="117">
        <f t="shared" si="17"/>
        <v>0.19560263331206615</v>
      </c>
      <c r="J115" s="117">
        <f t="shared" si="17"/>
        <v>0.32091512915480364</v>
      </c>
      <c r="K115" s="117">
        <f t="shared" si="17"/>
        <v>0.45743956495262694</v>
      </c>
      <c r="L115" s="117">
        <f t="shared" si="17"/>
        <v>0.59700677329794671</v>
      </c>
      <c r="M115" s="117">
        <f t="shared" si="17"/>
        <v>0.77694651551120186</v>
      </c>
      <c r="N115" s="117">
        <f t="shared" si="17"/>
        <v>1.0626092160953799</v>
      </c>
      <c r="O115" s="117">
        <f t="shared" si="17"/>
        <v>1.3713289470273151</v>
      </c>
      <c r="P115" s="117">
        <f t="shared" si="17"/>
        <v>1.9248093076764903</v>
      </c>
      <c r="Q115" s="117">
        <f t="shared" si="17"/>
        <v>2.5432875951643803</v>
      </c>
      <c r="R115" s="117">
        <f t="shared" ref="R115:V115" si="18">R116+R118+R120+R129</f>
        <v>3.282227778267933</v>
      </c>
      <c r="S115" s="117">
        <f t="shared" si="18"/>
        <v>4.2484152781440336</v>
      </c>
      <c r="T115" s="117">
        <f t="shared" si="18"/>
        <v>5.4328303650093019</v>
      </c>
      <c r="U115" s="117">
        <f t="shared" si="18"/>
        <v>6.5027203452230111</v>
      </c>
      <c r="V115" s="117">
        <f t="shared" si="18"/>
        <v>7.7681300258822734</v>
      </c>
      <c r="W115" s="117">
        <f t="shared" ref="W115" si="19">W116+W118+W120+W129</f>
        <v>9.0658629979912586</v>
      </c>
      <c r="DA115" s="129" t="s">
        <v>1872</v>
      </c>
    </row>
    <row r="116" spans="1:105" ht="12" customHeight="1" x14ac:dyDescent="0.25">
      <c r="A116" s="121" t="s">
        <v>57</v>
      </c>
      <c r="B116" s="122">
        <f t="shared" ref="B116:W116" si="20">B117</f>
        <v>3.6535249549150196E-2</v>
      </c>
      <c r="C116" s="122">
        <f t="shared" si="20"/>
        <v>4.7234116135133813E-2</v>
      </c>
      <c r="D116" s="122">
        <f t="shared" si="20"/>
        <v>5.7719486758390878E-2</v>
      </c>
      <c r="E116" s="122">
        <f t="shared" si="20"/>
        <v>8.7897111717741686E-2</v>
      </c>
      <c r="F116" s="122">
        <f t="shared" si="20"/>
        <v>9.9341723701556972E-2</v>
      </c>
      <c r="G116" s="122">
        <f t="shared" si="20"/>
        <v>0.11776167184212508</v>
      </c>
      <c r="H116" s="122">
        <f t="shared" si="20"/>
        <v>0.13723274498871676</v>
      </c>
      <c r="I116" s="122">
        <f t="shared" si="20"/>
        <v>0.16966007409781525</v>
      </c>
      <c r="J116" s="122">
        <f t="shared" si="20"/>
        <v>0.28348605111315245</v>
      </c>
      <c r="K116" s="122">
        <f t="shared" si="20"/>
        <v>0.40460465366286152</v>
      </c>
      <c r="L116" s="122">
        <f t="shared" si="20"/>
        <v>0.52804908824269225</v>
      </c>
      <c r="M116" s="122">
        <f t="shared" si="20"/>
        <v>0.67177388581918063</v>
      </c>
      <c r="N116" s="122">
        <f t="shared" si="20"/>
        <v>0.92024478327943648</v>
      </c>
      <c r="O116" s="122">
        <f t="shared" si="20"/>
        <v>1.1458621812327092</v>
      </c>
      <c r="P116" s="122">
        <f t="shared" si="20"/>
        <v>1.5674595010388783</v>
      </c>
      <c r="Q116" s="122">
        <f t="shared" si="20"/>
        <v>2.1933101627171099</v>
      </c>
      <c r="R116" s="122">
        <f t="shared" si="20"/>
        <v>2.8316428050299693</v>
      </c>
      <c r="S116" s="122">
        <f t="shared" si="20"/>
        <v>3.6930833137565413</v>
      </c>
      <c r="T116" s="122">
        <f t="shared" si="20"/>
        <v>4.6347910691677381</v>
      </c>
      <c r="U116" s="122">
        <f t="shared" si="20"/>
        <v>5.4367065755819972</v>
      </c>
      <c r="V116" s="122">
        <f t="shared" si="20"/>
        <v>6.5954111576836629</v>
      </c>
      <c r="W116" s="122">
        <f t="shared" si="20"/>
        <v>7.7962385139930204</v>
      </c>
      <c r="DA116" s="130" t="s">
        <v>1873</v>
      </c>
    </row>
    <row r="117" spans="1:105" ht="12" customHeight="1" x14ac:dyDescent="0.25">
      <c r="A117" s="97" t="s">
        <v>53</v>
      </c>
      <c r="B117" s="98">
        <v>3.6535249549150196E-2</v>
      </c>
      <c r="C117" s="98">
        <v>4.7234116135133813E-2</v>
      </c>
      <c r="D117" s="98">
        <v>5.7719486758390878E-2</v>
      </c>
      <c r="E117" s="98">
        <v>8.7897111717741686E-2</v>
      </c>
      <c r="F117" s="98">
        <v>9.9341723701556972E-2</v>
      </c>
      <c r="G117" s="98">
        <v>0.11776167184212508</v>
      </c>
      <c r="H117" s="98">
        <v>0.13723274498871676</v>
      </c>
      <c r="I117" s="98">
        <v>0.16966007409781525</v>
      </c>
      <c r="J117" s="98">
        <v>0.28348605111315245</v>
      </c>
      <c r="K117" s="98">
        <v>0.40460465366286152</v>
      </c>
      <c r="L117" s="98">
        <v>0.52804908824269225</v>
      </c>
      <c r="M117" s="98">
        <v>0.67177388581918063</v>
      </c>
      <c r="N117" s="98">
        <v>0.92024478327943648</v>
      </c>
      <c r="O117" s="98">
        <v>1.1458621812327092</v>
      </c>
      <c r="P117" s="98">
        <v>1.5674595010388783</v>
      </c>
      <c r="Q117" s="98">
        <v>2.1933101627171099</v>
      </c>
      <c r="R117" s="98">
        <v>2.8316428050299693</v>
      </c>
      <c r="S117" s="98">
        <v>3.6930833137565413</v>
      </c>
      <c r="T117" s="98">
        <v>4.6347910691677381</v>
      </c>
      <c r="U117" s="98">
        <v>5.4367065755819972</v>
      </c>
      <c r="V117" s="98">
        <v>6.5954111576836629</v>
      </c>
      <c r="W117" s="98">
        <v>7.7962385139930204</v>
      </c>
      <c r="DA117" s="63" t="s">
        <v>1874</v>
      </c>
    </row>
    <row r="118" spans="1:105" ht="12" customHeight="1" x14ac:dyDescent="0.25">
      <c r="A118" s="121" t="s">
        <v>92</v>
      </c>
      <c r="B118" s="122">
        <f t="shared" ref="B118:W118" si="21">B119</f>
        <v>1.9315313862735002E-3</v>
      </c>
      <c r="C118" s="122">
        <f t="shared" si="21"/>
        <v>1.9605110371159668E-3</v>
      </c>
      <c r="D118" s="122">
        <f t="shared" si="21"/>
        <v>2.1775849401265211E-3</v>
      </c>
      <c r="E118" s="122">
        <f t="shared" si="21"/>
        <v>5.1640419198074137E-3</v>
      </c>
      <c r="F118" s="122">
        <f t="shared" si="21"/>
        <v>2.1647483153296675E-3</v>
      </c>
      <c r="G118" s="122">
        <f t="shared" si="21"/>
        <v>2.413803231451669E-3</v>
      </c>
      <c r="H118" s="122">
        <f t="shared" si="21"/>
        <v>5.7374831578542746E-3</v>
      </c>
      <c r="I118" s="122">
        <f t="shared" si="21"/>
        <v>4.8406785693424293E-3</v>
      </c>
      <c r="J118" s="122">
        <f t="shared" si="21"/>
        <v>6.4110159565828198E-3</v>
      </c>
      <c r="K118" s="122">
        <f t="shared" si="21"/>
        <v>9.7695736589209544E-3</v>
      </c>
      <c r="L118" s="122">
        <f t="shared" si="21"/>
        <v>1.520147457003364E-2</v>
      </c>
      <c r="M118" s="122">
        <f t="shared" si="21"/>
        <v>1.8712017908694756E-2</v>
      </c>
      <c r="N118" s="122">
        <f t="shared" si="21"/>
        <v>3.4974137124111994E-2</v>
      </c>
      <c r="O118" s="122">
        <f t="shared" si="21"/>
        <v>4.998898131918731E-2</v>
      </c>
      <c r="P118" s="122">
        <f t="shared" si="21"/>
        <v>7.5433222526942276E-2</v>
      </c>
      <c r="Q118" s="122">
        <f t="shared" si="21"/>
        <v>0.11672862455722022</v>
      </c>
      <c r="R118" s="122">
        <f t="shared" si="21"/>
        <v>0.14299920151935847</v>
      </c>
      <c r="S118" s="122">
        <f t="shared" si="21"/>
        <v>0.16456801131057117</v>
      </c>
      <c r="T118" s="122">
        <f t="shared" si="21"/>
        <v>0.2385417844250089</v>
      </c>
      <c r="U118" s="122">
        <f t="shared" si="21"/>
        <v>0.32155374070444298</v>
      </c>
      <c r="V118" s="122">
        <f t="shared" si="21"/>
        <v>0.44373434242712256</v>
      </c>
      <c r="W118" s="122">
        <f t="shared" si="21"/>
        <v>0.48009268872438299</v>
      </c>
      <c r="DA118" s="130" t="s">
        <v>1875</v>
      </c>
    </row>
    <row r="119" spans="1:105" ht="12" customHeight="1" x14ac:dyDescent="0.25">
      <c r="A119" s="97" t="s">
        <v>53</v>
      </c>
      <c r="B119" s="98">
        <v>1.9315313862735002E-3</v>
      </c>
      <c r="C119" s="98">
        <v>1.9605110371159668E-3</v>
      </c>
      <c r="D119" s="98">
        <v>2.1775849401265211E-3</v>
      </c>
      <c r="E119" s="98">
        <v>5.1640419198074137E-3</v>
      </c>
      <c r="F119" s="98">
        <v>2.1647483153296675E-3</v>
      </c>
      <c r="G119" s="98">
        <v>2.413803231451669E-3</v>
      </c>
      <c r="H119" s="98">
        <v>5.7374831578542746E-3</v>
      </c>
      <c r="I119" s="98">
        <v>4.8406785693424293E-3</v>
      </c>
      <c r="J119" s="98">
        <v>6.4110159565828198E-3</v>
      </c>
      <c r="K119" s="98">
        <v>9.7695736589209544E-3</v>
      </c>
      <c r="L119" s="98">
        <v>1.520147457003364E-2</v>
      </c>
      <c r="M119" s="98">
        <v>1.8712017908694756E-2</v>
      </c>
      <c r="N119" s="98">
        <v>3.4974137124111994E-2</v>
      </c>
      <c r="O119" s="98">
        <v>4.998898131918731E-2</v>
      </c>
      <c r="P119" s="98">
        <v>7.5433222526942276E-2</v>
      </c>
      <c r="Q119" s="98">
        <v>0.11672862455722022</v>
      </c>
      <c r="R119" s="98">
        <v>0.14299920151935847</v>
      </c>
      <c r="S119" s="98">
        <v>0.16456801131057117</v>
      </c>
      <c r="T119" s="98">
        <v>0.2385417844250089</v>
      </c>
      <c r="U119" s="98">
        <v>0.32155374070444298</v>
      </c>
      <c r="V119" s="98">
        <v>0.44373434242712256</v>
      </c>
      <c r="W119" s="98">
        <v>0.48009268872438299</v>
      </c>
      <c r="DA119" s="63" t="s">
        <v>1876</v>
      </c>
    </row>
    <row r="120" spans="1:105" ht="12" customHeight="1" x14ac:dyDescent="0.25">
      <c r="A120" s="121" t="s">
        <v>55</v>
      </c>
      <c r="B120" s="122">
        <v>3.422908891610166E-3</v>
      </c>
      <c r="C120" s="122">
        <v>3.6354670811287468E-3</v>
      </c>
      <c r="D120" s="122">
        <v>4.8200522794698665E-3</v>
      </c>
      <c r="E120" s="122">
        <v>5.7107180341099129E-3</v>
      </c>
      <c r="F120" s="122">
        <v>7.2047172722391126E-3</v>
      </c>
      <c r="G120" s="122">
        <v>8.6459586155295219E-3</v>
      </c>
      <c r="H120" s="122">
        <v>1.0639084391155471E-2</v>
      </c>
      <c r="I120" s="122">
        <v>1.3757122738041045E-2</v>
      </c>
      <c r="J120" s="122">
        <v>1.9728890063871386E-2</v>
      </c>
      <c r="K120" s="122">
        <v>2.6561908452963703E-2</v>
      </c>
      <c r="L120" s="122">
        <v>3.4543263671819806E-2</v>
      </c>
      <c r="M120" s="122">
        <v>5.3567013234765391E-2</v>
      </c>
      <c r="N120" s="122">
        <v>6.256666069539335E-2</v>
      </c>
      <c r="O120" s="122">
        <v>0.11439465117796341</v>
      </c>
      <c r="P120" s="122">
        <v>0.19399631280131302</v>
      </c>
      <c r="Q120" s="122">
        <v>0.15383481512571867</v>
      </c>
      <c r="R120" s="122">
        <v>0.20182973714542629</v>
      </c>
      <c r="S120" s="122">
        <v>0.2695902643602876</v>
      </c>
      <c r="T120" s="122">
        <v>0.37514751407920516</v>
      </c>
      <c r="U120" s="122">
        <v>0.4893306041571357</v>
      </c>
      <c r="V120" s="122">
        <v>0.54382727758218818</v>
      </c>
      <c r="W120" s="122">
        <v>0.61707055407697575</v>
      </c>
      <c r="DA120" s="130" t="s">
        <v>1877</v>
      </c>
    </row>
    <row r="121" spans="1:105" ht="12" customHeight="1" x14ac:dyDescent="0.25">
      <c r="A121" s="97" t="s">
        <v>124</v>
      </c>
      <c r="B121" s="98">
        <v>4.1094811140062338E-4</v>
      </c>
      <c r="C121" s="98">
        <v>2.9980404514975262E-4</v>
      </c>
      <c r="D121" s="98">
        <v>2.985755299189383E-4</v>
      </c>
      <c r="E121" s="98">
        <v>2.2947547840422949E-4</v>
      </c>
      <c r="F121" s="98">
        <v>6.1467228589279059E-4</v>
      </c>
      <c r="G121" s="98">
        <v>8.9289545921935839E-4</v>
      </c>
      <c r="H121" s="98">
        <v>1.2704785359768757E-3</v>
      </c>
      <c r="I121" s="98">
        <v>6.4498995043645599E-4</v>
      </c>
      <c r="J121" s="98">
        <v>8.2196410049133303E-4</v>
      </c>
      <c r="K121" s="98">
        <v>1.8972435493792015E-3</v>
      </c>
      <c r="L121" s="98">
        <v>2.3140745903143514E-3</v>
      </c>
      <c r="M121" s="98">
        <v>8.2290364604830669E-4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1878</v>
      </c>
    </row>
    <row r="122" spans="1:105" ht="12" customHeight="1" x14ac:dyDescent="0.25">
      <c r="A122" s="97" t="s">
        <v>123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1879</v>
      </c>
    </row>
    <row r="123" spans="1:105" ht="12" customHeight="1" x14ac:dyDescent="0.25">
      <c r="A123" s="100" t="s">
        <v>50</v>
      </c>
      <c r="B123" s="101">
        <v>0</v>
      </c>
      <c r="C123" s="101">
        <v>0</v>
      </c>
      <c r="D123" s="101">
        <v>0</v>
      </c>
      <c r="E123" s="101">
        <v>0</v>
      </c>
      <c r="F123" s="101">
        <v>0</v>
      </c>
      <c r="G123" s="101">
        <v>0</v>
      </c>
      <c r="H123" s="101">
        <v>0</v>
      </c>
      <c r="I123" s="101">
        <v>0</v>
      </c>
      <c r="J123" s="101">
        <v>0</v>
      </c>
      <c r="K123" s="101">
        <v>0</v>
      </c>
      <c r="L123" s="101">
        <v>0</v>
      </c>
      <c r="M123" s="101">
        <v>0</v>
      </c>
      <c r="N123" s="101">
        <v>0</v>
      </c>
      <c r="O123" s="101">
        <v>0</v>
      </c>
      <c r="P123" s="101">
        <v>0</v>
      </c>
      <c r="Q123" s="101">
        <v>0</v>
      </c>
      <c r="R123" s="101">
        <v>0</v>
      </c>
      <c r="S123" s="101">
        <v>0</v>
      </c>
      <c r="T123" s="101">
        <v>0</v>
      </c>
      <c r="U123" s="101">
        <v>0</v>
      </c>
      <c r="V123" s="101">
        <v>0</v>
      </c>
      <c r="W123" s="101">
        <v>0</v>
      </c>
      <c r="DA123" s="131" t="s">
        <v>1880</v>
      </c>
    </row>
    <row r="124" spans="1:105" ht="12" customHeight="1" x14ac:dyDescent="0.25">
      <c r="A124" s="103" t="s">
        <v>52</v>
      </c>
      <c r="B124" s="104">
        <v>0</v>
      </c>
      <c r="C124" s="104">
        <v>0</v>
      </c>
      <c r="D124" s="104">
        <v>0</v>
      </c>
      <c r="E124" s="104">
        <v>0</v>
      </c>
      <c r="F124" s="104">
        <v>0</v>
      </c>
      <c r="G124" s="104">
        <v>0</v>
      </c>
      <c r="H124" s="104">
        <v>0</v>
      </c>
      <c r="I124" s="104">
        <v>0</v>
      </c>
      <c r="J124" s="104">
        <v>0</v>
      </c>
      <c r="K124" s="104">
        <v>0</v>
      </c>
      <c r="L124" s="104">
        <v>0</v>
      </c>
      <c r="M124" s="104">
        <v>0</v>
      </c>
      <c r="N124" s="104">
        <v>0</v>
      </c>
      <c r="O124" s="104">
        <v>0</v>
      </c>
      <c r="P124" s="104">
        <v>0</v>
      </c>
      <c r="Q124" s="104">
        <v>0</v>
      </c>
      <c r="R124" s="104">
        <v>0</v>
      </c>
      <c r="S124" s="104">
        <v>0</v>
      </c>
      <c r="T124" s="104">
        <v>0</v>
      </c>
      <c r="U124" s="104">
        <v>0</v>
      </c>
      <c r="V124" s="104">
        <v>0</v>
      </c>
      <c r="W124" s="104">
        <v>0</v>
      </c>
      <c r="DA124" s="132" t="s">
        <v>1881</v>
      </c>
    </row>
    <row r="125" spans="1:105" ht="12" customHeight="1" x14ac:dyDescent="0.25">
      <c r="A125" s="106" t="s">
        <v>122</v>
      </c>
      <c r="B125" s="101">
        <v>3.0119607802095425E-3</v>
      </c>
      <c r="C125" s="101">
        <v>3.3356630359789941E-3</v>
      </c>
      <c r="D125" s="101">
        <v>4.1446889872584864E-3</v>
      </c>
      <c r="E125" s="101">
        <v>4.9239027524128213E-3</v>
      </c>
      <c r="F125" s="101">
        <v>5.8371497106237272E-3</v>
      </c>
      <c r="G125" s="101">
        <v>6.7616265898815245E-3</v>
      </c>
      <c r="H125" s="101">
        <v>7.993930303473144E-3</v>
      </c>
      <c r="I125" s="101">
        <v>7.5965114557003397E-3</v>
      </c>
      <c r="J125" s="101">
        <v>6.9496427957121886E-3</v>
      </c>
      <c r="K125" s="101">
        <v>5.0557054987717129E-3</v>
      </c>
      <c r="L125" s="101">
        <v>1.0172215004768838E-2</v>
      </c>
      <c r="M125" s="101">
        <v>2.0034506095703328E-2</v>
      </c>
      <c r="N125" s="101">
        <v>2.4681596872572327E-2</v>
      </c>
      <c r="O125" s="101">
        <v>5.1384854684027675E-2</v>
      </c>
      <c r="P125" s="101">
        <v>0.10239551438722945</v>
      </c>
      <c r="Q125" s="101">
        <v>6.077181244059783E-2</v>
      </c>
      <c r="R125" s="101">
        <v>5.8434621719319686E-2</v>
      </c>
      <c r="S125" s="101">
        <v>5.3097705102995441E-2</v>
      </c>
      <c r="T125" s="101">
        <v>4.7830073684754081E-2</v>
      </c>
      <c r="U125" s="101">
        <v>0.16620016317165173</v>
      </c>
      <c r="V125" s="101">
        <v>0.14381480620783707</v>
      </c>
      <c r="W125" s="101">
        <v>0.16390435706249709</v>
      </c>
      <c r="DA125" s="131" t="s">
        <v>1882</v>
      </c>
    </row>
    <row r="126" spans="1:105" ht="12" customHeight="1" x14ac:dyDescent="0.25">
      <c r="A126" s="107" t="s">
        <v>121</v>
      </c>
      <c r="B126" s="104">
        <v>0</v>
      </c>
      <c r="C126" s="104">
        <v>0</v>
      </c>
      <c r="D126" s="104">
        <v>3.7678776229244147E-4</v>
      </c>
      <c r="E126" s="104">
        <v>5.5733980329286214E-4</v>
      </c>
      <c r="F126" s="104">
        <v>7.528952757225951E-4</v>
      </c>
      <c r="G126" s="104">
        <v>9.9143656642863929E-4</v>
      </c>
      <c r="H126" s="104">
        <v>1.3746755517054512E-3</v>
      </c>
      <c r="I126" s="104">
        <v>5.5156213319042498E-3</v>
      </c>
      <c r="J126" s="104">
        <v>1.1957283167667865E-2</v>
      </c>
      <c r="K126" s="104">
        <v>1.960895940481279E-2</v>
      </c>
      <c r="L126" s="104">
        <v>2.2056974076736617E-2</v>
      </c>
      <c r="M126" s="104">
        <v>3.2709603493013759E-2</v>
      </c>
      <c r="N126" s="104">
        <v>3.788506382282103E-2</v>
      </c>
      <c r="O126" s="104">
        <v>6.3009796493935732E-2</v>
      </c>
      <c r="P126" s="104">
        <v>9.1600798414083556E-2</v>
      </c>
      <c r="Q126" s="104">
        <v>9.3063002685120855E-2</v>
      </c>
      <c r="R126" s="104">
        <v>0.14339511542610661</v>
      </c>
      <c r="S126" s="104">
        <v>0.21649255925729216</v>
      </c>
      <c r="T126" s="104">
        <v>0.3273174403944511</v>
      </c>
      <c r="U126" s="104">
        <v>0.32313044098548394</v>
      </c>
      <c r="V126" s="104">
        <v>0.40001247137435114</v>
      </c>
      <c r="W126" s="104">
        <v>0.45316619701447869</v>
      </c>
      <c r="DA126" s="132" t="s">
        <v>1883</v>
      </c>
    </row>
    <row r="127" spans="1:105" ht="12" customHeight="1" x14ac:dyDescent="0.25">
      <c r="A127" s="108" t="s">
        <v>53</v>
      </c>
      <c r="B127" s="98">
        <v>0</v>
      </c>
      <c r="C127" s="98">
        <v>0</v>
      </c>
      <c r="D127" s="98">
        <v>1.8841988791305509E-4</v>
      </c>
      <c r="E127" s="98">
        <v>2.7802967327932086E-4</v>
      </c>
      <c r="F127" s="98">
        <v>3.8056556794671903E-4</v>
      </c>
      <c r="G127" s="98">
        <v>4.9993738626507884E-4</v>
      </c>
      <c r="H127" s="98">
        <v>6.7596923548861841E-4</v>
      </c>
      <c r="I127" s="98">
        <v>2.7512176129062685E-3</v>
      </c>
      <c r="J127" s="98">
        <v>5.9507562988284418E-3</v>
      </c>
      <c r="K127" s="98">
        <v>9.1754294104558261E-3</v>
      </c>
      <c r="L127" s="98">
        <v>1.0016112918333962E-2</v>
      </c>
      <c r="M127" s="98">
        <v>1.5979769500336933E-2</v>
      </c>
      <c r="N127" s="98">
        <v>1.727904441480229E-2</v>
      </c>
      <c r="O127" s="98">
        <v>3.3931093994053453E-2</v>
      </c>
      <c r="P127" s="98">
        <v>5.3442372838469206E-2</v>
      </c>
      <c r="Q127" s="98">
        <v>3.9279250381580505E-2</v>
      </c>
      <c r="R127" s="98">
        <v>5.9519955961600979E-2</v>
      </c>
      <c r="S127" s="98">
        <v>9.0048941939717742E-2</v>
      </c>
      <c r="T127" s="98">
        <v>0.15568105860514966</v>
      </c>
      <c r="U127" s="98">
        <v>0.15155382475461712</v>
      </c>
      <c r="V127" s="98">
        <v>0.19057164755979586</v>
      </c>
      <c r="W127" s="98">
        <v>0.22614013617191397</v>
      </c>
      <c r="DA127" s="63" t="s">
        <v>1884</v>
      </c>
    </row>
    <row r="128" spans="1:105" ht="12" customHeight="1" x14ac:dyDescent="0.25">
      <c r="A128" s="108" t="s">
        <v>52</v>
      </c>
      <c r="B128" s="98">
        <v>0</v>
      </c>
      <c r="C128" s="98">
        <v>0</v>
      </c>
      <c r="D128" s="98">
        <v>1.8836787437938641E-4</v>
      </c>
      <c r="E128" s="98">
        <v>2.7931013001354128E-4</v>
      </c>
      <c r="F128" s="98">
        <v>3.7232970777587607E-4</v>
      </c>
      <c r="G128" s="98">
        <v>4.9149918016356056E-4</v>
      </c>
      <c r="H128" s="98">
        <v>6.9870631621683278E-4</v>
      </c>
      <c r="I128" s="98">
        <v>2.7644037189979813E-3</v>
      </c>
      <c r="J128" s="98">
        <v>6.006526868839423E-3</v>
      </c>
      <c r="K128" s="98">
        <v>1.0433529994356965E-2</v>
      </c>
      <c r="L128" s="98">
        <v>1.2040861158402657E-2</v>
      </c>
      <c r="M128" s="98">
        <v>1.6729833992676826E-2</v>
      </c>
      <c r="N128" s="98">
        <v>2.0606019408018744E-2</v>
      </c>
      <c r="O128" s="98">
        <v>2.9078702499882272E-2</v>
      </c>
      <c r="P128" s="98">
        <v>3.8158425575614344E-2</v>
      </c>
      <c r="Q128" s="98">
        <v>5.378375230354035E-2</v>
      </c>
      <c r="R128" s="98">
        <v>8.3875159464505647E-2</v>
      </c>
      <c r="S128" s="98">
        <v>0.12644361731757442</v>
      </c>
      <c r="T128" s="98">
        <v>0.17163638178930143</v>
      </c>
      <c r="U128" s="98">
        <v>0.17157661623086679</v>
      </c>
      <c r="V128" s="98">
        <v>0.20944082381455531</v>
      </c>
      <c r="W128" s="98">
        <v>0.22702606084256474</v>
      </c>
      <c r="DA128" s="63" t="s">
        <v>1885</v>
      </c>
    </row>
    <row r="129" spans="1:105" ht="12" customHeight="1" x14ac:dyDescent="0.25">
      <c r="A129" s="121" t="s">
        <v>54</v>
      </c>
      <c r="B129" s="122">
        <v>1.7415876183400989E-3</v>
      </c>
      <c r="C129" s="122">
        <v>2.0122625860172186E-3</v>
      </c>
      <c r="D129" s="122">
        <v>2.4727104292351434E-3</v>
      </c>
      <c r="E129" s="122">
        <v>3.0006022574332321E-3</v>
      </c>
      <c r="F129" s="122">
        <v>3.6916790190069191E-3</v>
      </c>
      <c r="G129" s="122">
        <v>4.5410462484391009E-3</v>
      </c>
      <c r="H129" s="122">
        <v>5.8112778467123713E-3</v>
      </c>
      <c r="I129" s="122">
        <v>7.3447579068674305E-3</v>
      </c>
      <c r="J129" s="122">
        <v>1.1289172021196952E-2</v>
      </c>
      <c r="K129" s="122">
        <v>1.6503429177880759E-2</v>
      </c>
      <c r="L129" s="122">
        <v>1.9212946813401063E-2</v>
      </c>
      <c r="M129" s="122">
        <v>3.2893598548560984E-2</v>
      </c>
      <c r="N129" s="122">
        <v>4.4823634996438121E-2</v>
      </c>
      <c r="O129" s="122">
        <v>6.108313329745501E-2</v>
      </c>
      <c r="P129" s="122">
        <v>8.7920271309356812E-2</v>
      </c>
      <c r="Q129" s="122">
        <v>7.9413992764331323E-2</v>
      </c>
      <c r="R129" s="122">
        <v>0.10575603457317906</v>
      </c>
      <c r="S129" s="122">
        <v>0.12117368871663325</v>
      </c>
      <c r="T129" s="122">
        <v>0.18434999733735008</v>
      </c>
      <c r="U129" s="122">
        <v>0.25512942477943507</v>
      </c>
      <c r="V129" s="122">
        <v>0.18515724818930016</v>
      </c>
      <c r="W129" s="122">
        <v>0.17246124119687942</v>
      </c>
      <c r="DA129" s="130" t="s">
        <v>1886</v>
      </c>
    </row>
    <row r="130" spans="1:105" ht="12" customHeight="1" x14ac:dyDescent="0.25">
      <c r="A130" s="97" t="s">
        <v>50</v>
      </c>
      <c r="B130" s="98">
        <v>6.8851105457243646E-4</v>
      </c>
      <c r="C130" s="98">
        <v>7.5193700687495486E-4</v>
      </c>
      <c r="D130" s="98">
        <v>2.8882024986858146E-4</v>
      </c>
      <c r="E130" s="98">
        <v>1.1464854223099341E-4</v>
      </c>
      <c r="F130" s="98">
        <v>3.0539586059651525E-4</v>
      </c>
      <c r="G130" s="98">
        <v>9.3188662033697031E-4</v>
      </c>
      <c r="H130" s="98">
        <v>1.3634540356186468E-3</v>
      </c>
      <c r="I130" s="98">
        <v>5.6287040177268948E-4</v>
      </c>
      <c r="J130" s="98">
        <v>6.8139071758961873E-4</v>
      </c>
      <c r="K130" s="98">
        <v>2.780866713379937E-3</v>
      </c>
      <c r="L130" s="98">
        <v>2.4237052917568209E-3</v>
      </c>
      <c r="M130" s="98">
        <v>1.2180093093206779E-3</v>
      </c>
      <c r="N130" s="98">
        <v>8.4441587402672453E-4</v>
      </c>
      <c r="O130" s="98">
        <v>1.8864266535618577E-3</v>
      </c>
      <c r="P130" s="98">
        <v>4.2920871755872452E-3</v>
      </c>
      <c r="Q130" s="98">
        <v>3.6245335098749839E-3</v>
      </c>
      <c r="R130" s="98">
        <v>5.4840775132929381E-3</v>
      </c>
      <c r="S130" s="98">
        <v>6.9434107275103251E-3</v>
      </c>
      <c r="T130" s="98">
        <v>1.1075739720235064E-2</v>
      </c>
      <c r="U130" s="98">
        <v>1.9094084214626526E-2</v>
      </c>
      <c r="V130" s="98">
        <v>1.8783860865281672E-2</v>
      </c>
      <c r="W130" s="98">
        <v>8.8187351342294672E-3</v>
      </c>
      <c r="DA130" s="63" t="s">
        <v>1887</v>
      </c>
    </row>
    <row r="131" spans="1:105" ht="12" customHeight="1" x14ac:dyDescent="0.25">
      <c r="A131" s="109" t="s">
        <v>120</v>
      </c>
      <c r="B131" s="33">
        <v>1.0530765637676623E-3</v>
      </c>
      <c r="C131" s="33">
        <v>1.2603255791422637E-3</v>
      </c>
      <c r="D131" s="33">
        <v>2.1838901793665619E-3</v>
      </c>
      <c r="E131" s="33">
        <v>2.8859537152022387E-3</v>
      </c>
      <c r="F131" s="33">
        <v>3.3862831584104036E-3</v>
      </c>
      <c r="G131" s="33">
        <v>3.6091596281021304E-3</v>
      </c>
      <c r="H131" s="33">
        <v>4.4478238110937244E-3</v>
      </c>
      <c r="I131" s="33">
        <v>6.7818875050947407E-3</v>
      </c>
      <c r="J131" s="33">
        <v>1.0607781303607334E-2</v>
      </c>
      <c r="K131" s="33">
        <v>1.372256246450082E-2</v>
      </c>
      <c r="L131" s="33">
        <v>1.6789241521644242E-2</v>
      </c>
      <c r="M131" s="33">
        <v>3.1675589239240305E-2</v>
      </c>
      <c r="N131" s="33">
        <v>4.3979219122411393E-2</v>
      </c>
      <c r="O131" s="33">
        <v>5.9196706643893149E-2</v>
      </c>
      <c r="P131" s="33">
        <v>8.3628184133769573E-2</v>
      </c>
      <c r="Q131" s="33">
        <v>7.5789459254456334E-2</v>
      </c>
      <c r="R131" s="33">
        <v>0.10027195705988612</v>
      </c>
      <c r="S131" s="33">
        <v>0.11423027798912293</v>
      </c>
      <c r="T131" s="33">
        <v>0.17327425761711501</v>
      </c>
      <c r="U131" s="33">
        <v>0.23603534056480852</v>
      </c>
      <c r="V131" s="33">
        <v>0.16637338732401849</v>
      </c>
      <c r="W131" s="33">
        <v>0.16364250606264996</v>
      </c>
      <c r="DA131" s="60" t="s">
        <v>1888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1.2370294013548273</v>
      </c>
      <c r="C133" s="154">
        <f t="shared" si="22"/>
        <v>1.276325991040385</v>
      </c>
      <c r="D133" s="154">
        <f t="shared" si="22"/>
        <v>1.3219734944703643</v>
      </c>
      <c r="E133" s="154">
        <f t="shared" si="22"/>
        <v>1.4165247998406345</v>
      </c>
      <c r="F133" s="154">
        <f t="shared" si="22"/>
        <v>1.4342990806402005</v>
      </c>
      <c r="G133" s="154">
        <f t="shared" si="22"/>
        <v>1.4788378370104673</v>
      </c>
      <c r="H133" s="154">
        <f t="shared" si="22"/>
        <v>1.5498870599738395</v>
      </c>
      <c r="I133" s="154">
        <f t="shared" si="22"/>
        <v>1.6389105285587244</v>
      </c>
      <c r="J133" s="154">
        <f t="shared" si="22"/>
        <v>1.7660520812352918</v>
      </c>
      <c r="K133" s="154">
        <f t="shared" si="22"/>
        <v>1.8682001070472771</v>
      </c>
      <c r="L133" s="154">
        <f t="shared" si="22"/>
        <v>1.9715716224245283</v>
      </c>
      <c r="M133" s="154">
        <f t="shared" si="22"/>
        <v>1.9784707151996328</v>
      </c>
      <c r="N133" s="154">
        <f t="shared" si="22"/>
        <v>2.1100013552635994</v>
      </c>
      <c r="O133" s="154">
        <f t="shared" si="22"/>
        <v>2.0752302751555907</v>
      </c>
      <c r="P133" s="154">
        <f t="shared" si="22"/>
        <v>2.0664115746597318</v>
      </c>
      <c r="Q133" s="154">
        <f t="shared" si="22"/>
        <v>2.4197312576079875</v>
      </c>
      <c r="R133" s="154">
        <f t="shared" ref="R133:V133" si="23">IF(R115=0,"",R115/R97)</f>
        <v>2.494274397917926</v>
      </c>
      <c r="S133" s="154">
        <f t="shared" si="23"/>
        <v>2.5839028789101395</v>
      </c>
      <c r="T133" s="154">
        <f t="shared" si="23"/>
        <v>2.5782594420013236</v>
      </c>
      <c r="U133" s="154">
        <f t="shared" si="23"/>
        <v>2.5425644653814627</v>
      </c>
      <c r="V133" s="154">
        <f t="shared" si="23"/>
        <v>2.7130658408810091</v>
      </c>
      <c r="W133" s="154">
        <f t="shared" ref="W133" si="24">IF(W115=0,"",W115/W97)</f>
        <v>2.7870298254527901</v>
      </c>
      <c r="DA133" s="129" t="s">
        <v>2040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1.3763872902580137</v>
      </c>
      <c r="C134" s="155">
        <f t="shared" si="25"/>
        <v>1.4037484510610112</v>
      </c>
      <c r="D134" s="155">
        <f t="shared" si="25"/>
        <v>1.4647837589959962</v>
      </c>
      <c r="E134" s="155">
        <f t="shared" si="25"/>
        <v>1.534339244550498</v>
      </c>
      <c r="F134" s="155">
        <f t="shared" si="25"/>
        <v>1.5972260123741084</v>
      </c>
      <c r="G134" s="155">
        <f t="shared" si="25"/>
        <v>1.6670170181474997</v>
      </c>
      <c r="H134" s="155">
        <f t="shared" si="25"/>
        <v>1.7674275621603535</v>
      </c>
      <c r="I134" s="155">
        <f t="shared" si="25"/>
        <v>1.896988890416146</v>
      </c>
      <c r="J134" s="155">
        <f t="shared" si="25"/>
        <v>2.0377375680514684</v>
      </c>
      <c r="K134" s="155">
        <f t="shared" si="25"/>
        <v>2.1759254142423345</v>
      </c>
      <c r="L134" s="155">
        <f t="shared" si="25"/>
        <v>2.3128900626714484</v>
      </c>
      <c r="M134" s="155">
        <f t="shared" si="25"/>
        <v>2.4363540368144245</v>
      </c>
      <c r="N134" s="155">
        <f t="shared" si="25"/>
        <v>2.5817354002168793</v>
      </c>
      <c r="O134" s="155">
        <f t="shared" si="25"/>
        <v>2.7255776575538735</v>
      </c>
      <c r="P134" s="155">
        <f t="shared" si="25"/>
        <v>2.8732601228495933</v>
      </c>
      <c r="Q134" s="155">
        <f t="shared" si="25"/>
        <v>3.0101019144653365</v>
      </c>
      <c r="R134" s="155">
        <f t="shared" ref="R134:V134" si="26">IF(R116=0,"",R116/R98)</f>
        <v>3.1396689428716518</v>
      </c>
      <c r="S134" s="155">
        <f t="shared" si="26"/>
        <v>3.259371416045068</v>
      </c>
      <c r="T134" s="155">
        <f t="shared" si="26"/>
        <v>3.3580797254747528</v>
      </c>
      <c r="U134" s="155">
        <f t="shared" si="26"/>
        <v>3.4343191342652855</v>
      </c>
      <c r="V134" s="155">
        <f t="shared" si="26"/>
        <v>3.4875837054750809</v>
      </c>
      <c r="W134" s="155">
        <f t="shared" ref="W134" si="27">IF(W116=0,"",W116/W98)</f>
        <v>3.5288144270708575</v>
      </c>
      <c r="DA134" s="130" t="s">
        <v>2041</v>
      </c>
    </row>
    <row r="135" spans="1:105" ht="12" customHeight="1" x14ac:dyDescent="0.25">
      <c r="A135" s="97" t="s">
        <v>53</v>
      </c>
      <c r="B135" s="156">
        <f t="shared" ref="B135:Q135" si="28">IF(B117=0,"",B117/B99)</f>
        <v>1.3763872902580137</v>
      </c>
      <c r="C135" s="156">
        <f t="shared" si="28"/>
        <v>1.4037484510610112</v>
      </c>
      <c r="D135" s="156">
        <f t="shared" si="28"/>
        <v>1.4647837589959962</v>
      </c>
      <c r="E135" s="156">
        <f t="shared" si="28"/>
        <v>1.534339244550498</v>
      </c>
      <c r="F135" s="156">
        <f t="shared" si="28"/>
        <v>1.5972260123741084</v>
      </c>
      <c r="G135" s="156">
        <f t="shared" si="28"/>
        <v>1.6670170181474997</v>
      </c>
      <c r="H135" s="156">
        <f t="shared" si="28"/>
        <v>1.7674275621603535</v>
      </c>
      <c r="I135" s="156">
        <f t="shared" si="28"/>
        <v>1.896988890416146</v>
      </c>
      <c r="J135" s="156">
        <f t="shared" si="28"/>
        <v>2.0377375680514684</v>
      </c>
      <c r="K135" s="156">
        <f t="shared" si="28"/>
        <v>2.1759254142423345</v>
      </c>
      <c r="L135" s="156">
        <f t="shared" si="28"/>
        <v>2.3128900626714484</v>
      </c>
      <c r="M135" s="156">
        <f t="shared" si="28"/>
        <v>2.4363540368144245</v>
      </c>
      <c r="N135" s="156">
        <f t="shared" si="28"/>
        <v>2.5817354002168793</v>
      </c>
      <c r="O135" s="156">
        <f t="shared" si="28"/>
        <v>2.7255776575538735</v>
      </c>
      <c r="P135" s="156">
        <f t="shared" si="28"/>
        <v>2.8732601228495933</v>
      </c>
      <c r="Q135" s="156">
        <f t="shared" si="28"/>
        <v>3.0101019144653365</v>
      </c>
      <c r="R135" s="156">
        <f t="shared" ref="R135:V135" si="29">IF(R117=0,"",R117/R99)</f>
        <v>3.1396689428716518</v>
      </c>
      <c r="S135" s="156">
        <f t="shared" si="29"/>
        <v>3.259371416045068</v>
      </c>
      <c r="T135" s="156">
        <f t="shared" si="29"/>
        <v>3.3580797254747528</v>
      </c>
      <c r="U135" s="156">
        <f t="shared" si="29"/>
        <v>3.4343191342652855</v>
      </c>
      <c r="V135" s="156">
        <f t="shared" si="29"/>
        <v>3.4875837054750809</v>
      </c>
      <c r="W135" s="156">
        <f t="shared" ref="W135" si="30">IF(W117=0,"",W117/W99)</f>
        <v>3.5288144270708575</v>
      </c>
      <c r="DA135" s="63" t="s">
        <v>2042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1.8458333023775315</v>
      </c>
      <c r="C136" s="155">
        <f t="shared" si="31"/>
        <v>1.9016931285904055</v>
      </c>
      <c r="D136" s="155">
        <f t="shared" si="31"/>
        <v>1.9736552251260036</v>
      </c>
      <c r="E136" s="155">
        <f t="shared" si="31"/>
        <v>2.1208185068837211</v>
      </c>
      <c r="F136" s="155">
        <f t="shared" si="31"/>
        <v>2.2642563581679327</v>
      </c>
      <c r="G136" s="155">
        <f t="shared" si="31"/>
        <v>2.3774597288312456</v>
      </c>
      <c r="H136" s="155">
        <f t="shared" si="31"/>
        <v>2.6467032560157611</v>
      </c>
      <c r="I136" s="155">
        <f t="shared" si="31"/>
        <v>2.7900289635137754</v>
      </c>
      <c r="J136" s="155">
        <f t="shared" si="31"/>
        <v>2.8793417626943478</v>
      </c>
      <c r="K136" s="155">
        <f t="shared" si="31"/>
        <v>2.9890396272904738</v>
      </c>
      <c r="L136" s="155">
        <f t="shared" si="31"/>
        <v>3.068254843785815</v>
      </c>
      <c r="M136" s="155">
        <f t="shared" si="31"/>
        <v>3.1576924949582428</v>
      </c>
      <c r="N136" s="155">
        <f t="shared" si="31"/>
        <v>3.3103661965691784</v>
      </c>
      <c r="O136" s="155">
        <f t="shared" si="31"/>
        <v>3.4095296605717471</v>
      </c>
      <c r="P136" s="155">
        <f t="shared" si="31"/>
        <v>3.5644769993172032</v>
      </c>
      <c r="Q136" s="155">
        <f t="shared" si="31"/>
        <v>3.7109681925215039</v>
      </c>
      <c r="R136" s="155">
        <f t="shared" ref="R136:V136" si="32">IF(R118=0,"",R118/R100)</f>
        <v>3.8128797414436395</v>
      </c>
      <c r="S136" s="155">
        <f t="shared" si="32"/>
        <v>3.9090579234937013</v>
      </c>
      <c r="T136" s="155">
        <f t="shared" si="32"/>
        <v>3.9946165274466594</v>
      </c>
      <c r="U136" s="155">
        <f t="shared" si="32"/>
        <v>4.0709496792385611</v>
      </c>
      <c r="V136" s="155">
        <f t="shared" si="32"/>
        <v>4.1640892854229952</v>
      </c>
      <c r="W136" s="155">
        <f t="shared" ref="W136" si="33">IF(W118=0,"",W118/W100)</f>
        <v>4.2081084341344175</v>
      </c>
      <c r="DA136" s="130" t="s">
        <v>2043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1.8458333023775315</v>
      </c>
      <c r="C137" s="156">
        <f t="shared" si="34"/>
        <v>1.9016931285904055</v>
      </c>
      <c r="D137" s="156">
        <f t="shared" si="34"/>
        <v>1.9736552251260036</v>
      </c>
      <c r="E137" s="156">
        <f t="shared" si="34"/>
        <v>2.1208185068837211</v>
      </c>
      <c r="F137" s="156">
        <f t="shared" si="34"/>
        <v>2.2642563581679327</v>
      </c>
      <c r="G137" s="156">
        <f t="shared" si="34"/>
        <v>2.3774597288312456</v>
      </c>
      <c r="H137" s="156">
        <f t="shared" si="34"/>
        <v>2.6467032560157611</v>
      </c>
      <c r="I137" s="156">
        <f t="shared" si="34"/>
        <v>2.7900289635137754</v>
      </c>
      <c r="J137" s="156">
        <f t="shared" si="34"/>
        <v>2.8793417626943478</v>
      </c>
      <c r="K137" s="156">
        <f t="shared" si="34"/>
        <v>2.9890396272904738</v>
      </c>
      <c r="L137" s="156">
        <f t="shared" si="34"/>
        <v>3.068254843785815</v>
      </c>
      <c r="M137" s="156">
        <f t="shared" si="34"/>
        <v>3.1576924949582428</v>
      </c>
      <c r="N137" s="156">
        <f t="shared" si="34"/>
        <v>3.3103661965691784</v>
      </c>
      <c r="O137" s="156">
        <f t="shared" si="34"/>
        <v>3.4095296605717471</v>
      </c>
      <c r="P137" s="156">
        <f t="shared" si="34"/>
        <v>3.5644769993172032</v>
      </c>
      <c r="Q137" s="156">
        <f t="shared" si="34"/>
        <v>3.7109681925215039</v>
      </c>
      <c r="R137" s="156">
        <f t="shared" ref="R137:V137" si="35">IF(R119=0,"",R119/R101)</f>
        <v>3.8128797414436395</v>
      </c>
      <c r="S137" s="156">
        <f t="shared" si="35"/>
        <v>3.9090579234937013</v>
      </c>
      <c r="T137" s="156">
        <f t="shared" si="35"/>
        <v>3.9946165274466594</v>
      </c>
      <c r="U137" s="156">
        <f t="shared" si="35"/>
        <v>4.0709496792385611</v>
      </c>
      <c r="V137" s="156">
        <f t="shared" si="35"/>
        <v>4.1640892854229952</v>
      </c>
      <c r="W137" s="156">
        <f t="shared" ref="W137" si="36">IF(W119=0,"",W119/W101)</f>
        <v>4.2081084341344175</v>
      </c>
      <c r="DA137" s="63" t="s">
        <v>2044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0.66162334565192271</v>
      </c>
      <c r="C138" s="155">
        <f t="shared" si="37"/>
        <v>0.67099163190767108</v>
      </c>
      <c r="D138" s="155">
        <f t="shared" si="37"/>
        <v>0.68764245829800297</v>
      </c>
      <c r="E138" s="155">
        <f t="shared" si="37"/>
        <v>0.69630599683080219</v>
      </c>
      <c r="F138" s="155">
        <f t="shared" si="37"/>
        <v>0.69649268332964809</v>
      </c>
      <c r="G138" s="155">
        <f t="shared" si="37"/>
        <v>0.69906276006013668</v>
      </c>
      <c r="H138" s="155">
        <f t="shared" si="37"/>
        <v>0.70304545093566995</v>
      </c>
      <c r="I138" s="155">
        <f t="shared" si="37"/>
        <v>0.74075404723471328</v>
      </c>
      <c r="J138" s="155">
        <f t="shared" si="37"/>
        <v>0.76774738025704137</v>
      </c>
      <c r="K138" s="155">
        <f t="shared" si="37"/>
        <v>0.78934089731488633</v>
      </c>
      <c r="L138" s="155">
        <f t="shared" si="37"/>
        <v>0.7803874100436955</v>
      </c>
      <c r="M138" s="155">
        <f t="shared" si="37"/>
        <v>0.77814600553010804</v>
      </c>
      <c r="N138" s="155">
        <f t="shared" si="37"/>
        <v>0.7867565703299787</v>
      </c>
      <c r="O138" s="155">
        <f t="shared" si="37"/>
        <v>0.77301428724475119</v>
      </c>
      <c r="P138" s="155">
        <f t="shared" si="37"/>
        <v>0.76717307727518136</v>
      </c>
      <c r="Q138" s="155">
        <f t="shared" si="37"/>
        <v>0.80719174353611156</v>
      </c>
      <c r="R138" s="155">
        <f t="shared" ref="R138:V138" si="38">IF(R120=0,"",R120/R102)</f>
        <v>0.82833017108308782</v>
      </c>
      <c r="S138" s="155">
        <f t="shared" si="38"/>
        <v>0.84748837168727476</v>
      </c>
      <c r="T138" s="155">
        <f t="shared" si="38"/>
        <v>0.85207410595013766</v>
      </c>
      <c r="U138" s="155">
        <f t="shared" si="38"/>
        <v>0.83837172534909887</v>
      </c>
      <c r="V138" s="155">
        <f t="shared" si="38"/>
        <v>0.85017858011024861</v>
      </c>
      <c r="W138" s="155">
        <f t="shared" ref="W138" si="39">IF(W120=0,"",W120/W102)</f>
        <v>0.85129083086856905</v>
      </c>
      <c r="DA138" s="130" t="s">
        <v>2045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0.59909305143245484</v>
      </c>
      <c r="C139" s="156">
        <f t="shared" si="40"/>
        <v>0.59909305143245484</v>
      </c>
      <c r="D139" s="156">
        <f t="shared" si="40"/>
        <v>0.61056399833703001</v>
      </c>
      <c r="E139" s="156">
        <f t="shared" si="40"/>
        <v>0.61676260494543489</v>
      </c>
      <c r="F139" s="156">
        <f t="shared" si="40"/>
        <v>0.61814910527631217</v>
      </c>
      <c r="G139" s="156">
        <f t="shared" si="40"/>
        <v>0.62223123263802804</v>
      </c>
      <c r="H139" s="156">
        <f t="shared" si="40"/>
        <v>0.62889075656356064</v>
      </c>
      <c r="I139" s="156">
        <f t="shared" si="40"/>
        <v>0.63033725795304729</v>
      </c>
      <c r="J139" s="156">
        <f t="shared" si="40"/>
        <v>0.63427782386835396</v>
      </c>
      <c r="K139" s="156">
        <f t="shared" si="40"/>
        <v>0.63707414324624123</v>
      </c>
      <c r="L139" s="156">
        <f t="shared" si="40"/>
        <v>0.64048060671803297</v>
      </c>
      <c r="M139" s="156">
        <f t="shared" si="40"/>
        <v>0.64804709257185755</v>
      </c>
      <c r="N139" s="156" t="str">
        <f t="shared" si="40"/>
        <v/>
      </c>
      <c r="O139" s="156" t="str">
        <f t="shared" si="40"/>
        <v/>
      </c>
      <c r="P139" s="156" t="str">
        <f t="shared" si="40"/>
        <v/>
      </c>
      <c r="Q139" s="156" t="str">
        <f t="shared" si="40"/>
        <v/>
      </c>
      <c r="R139" s="156" t="str">
        <f t="shared" ref="R139:V139" si="41">IF(R121=0,"",R121/R103)</f>
        <v/>
      </c>
      <c r="S139" s="156" t="str">
        <f t="shared" si="41"/>
        <v/>
      </c>
      <c r="T139" s="156" t="str">
        <f t="shared" si="41"/>
        <v/>
      </c>
      <c r="U139" s="156" t="str">
        <f t="shared" si="41"/>
        <v/>
      </c>
      <c r="V139" s="156" t="str">
        <f t="shared" si="41"/>
        <v/>
      </c>
      <c r="W139" s="156" t="str">
        <f t="shared" ref="W139" si="42">IF(W121=0,"",W121/W103)</f>
        <v/>
      </c>
      <c r="DA139" s="63" t="s">
        <v>2046</v>
      </c>
    </row>
    <row r="140" spans="1:105" ht="12" customHeight="1" x14ac:dyDescent="0.25">
      <c r="A140" s="97" t="s">
        <v>123</v>
      </c>
      <c r="B140" s="156" t="str">
        <f t="shared" ref="B140:Q140" si="43">IF(B122=0,"",B122/B104)</f>
        <v/>
      </c>
      <c r="C140" s="156" t="str">
        <f t="shared" si="43"/>
        <v/>
      </c>
      <c r="D140" s="156" t="str">
        <f t="shared" si="43"/>
        <v/>
      </c>
      <c r="E140" s="156" t="str">
        <f t="shared" si="43"/>
        <v/>
      </c>
      <c r="F140" s="156" t="str">
        <f t="shared" si="43"/>
        <v/>
      </c>
      <c r="G140" s="156" t="str">
        <f t="shared" si="43"/>
        <v/>
      </c>
      <c r="H140" s="156" t="str">
        <f t="shared" si="43"/>
        <v/>
      </c>
      <c r="I140" s="156" t="str">
        <f t="shared" si="43"/>
        <v/>
      </c>
      <c r="J140" s="156" t="str">
        <f t="shared" si="43"/>
        <v/>
      </c>
      <c r="K140" s="156" t="str">
        <f t="shared" si="43"/>
        <v/>
      </c>
      <c r="L140" s="156" t="str">
        <f t="shared" si="43"/>
        <v/>
      </c>
      <c r="M140" s="156" t="str">
        <f t="shared" si="43"/>
        <v/>
      </c>
      <c r="N140" s="156" t="str">
        <f t="shared" si="43"/>
        <v/>
      </c>
      <c r="O140" s="156" t="str">
        <f t="shared" si="43"/>
        <v/>
      </c>
      <c r="P140" s="156" t="str">
        <f t="shared" si="43"/>
        <v/>
      </c>
      <c r="Q140" s="156" t="str">
        <f t="shared" si="43"/>
        <v/>
      </c>
      <c r="R140" s="156" t="str">
        <f t="shared" ref="R140:V140" si="44">IF(R122=0,"",R122/R104)</f>
        <v/>
      </c>
      <c r="S140" s="156" t="str">
        <f t="shared" si="44"/>
        <v/>
      </c>
      <c r="T140" s="156" t="str">
        <f t="shared" si="44"/>
        <v/>
      </c>
      <c r="U140" s="156" t="str">
        <f t="shared" si="44"/>
        <v/>
      </c>
      <c r="V140" s="156" t="str">
        <f t="shared" si="44"/>
        <v/>
      </c>
      <c r="W140" s="156" t="str">
        <f t="shared" ref="W140" si="45">IF(W122=0,"",W122/W104)</f>
        <v/>
      </c>
      <c r="DA140" s="63" t="s">
        <v>2047</v>
      </c>
    </row>
    <row r="141" spans="1:105" ht="12" customHeight="1" x14ac:dyDescent="0.25">
      <c r="A141" s="100" t="s">
        <v>50</v>
      </c>
      <c r="B141" s="157" t="str">
        <f t="shared" ref="B141:Q141" si="46">IF(B123=0,"",B123/B105)</f>
        <v/>
      </c>
      <c r="C141" s="157" t="str">
        <f t="shared" si="46"/>
        <v/>
      </c>
      <c r="D141" s="157" t="str">
        <f t="shared" si="46"/>
        <v/>
      </c>
      <c r="E141" s="157" t="str">
        <f t="shared" si="46"/>
        <v/>
      </c>
      <c r="F141" s="157" t="str">
        <f t="shared" si="46"/>
        <v/>
      </c>
      <c r="G141" s="157" t="str">
        <f t="shared" si="46"/>
        <v/>
      </c>
      <c r="H141" s="157" t="str">
        <f t="shared" si="46"/>
        <v/>
      </c>
      <c r="I141" s="157" t="str">
        <f t="shared" si="46"/>
        <v/>
      </c>
      <c r="J141" s="157" t="str">
        <f t="shared" si="46"/>
        <v/>
      </c>
      <c r="K141" s="157" t="str">
        <f t="shared" si="46"/>
        <v/>
      </c>
      <c r="L141" s="157" t="str">
        <f t="shared" si="46"/>
        <v/>
      </c>
      <c r="M141" s="157" t="str">
        <f t="shared" si="46"/>
        <v/>
      </c>
      <c r="N141" s="157" t="str">
        <f t="shared" si="46"/>
        <v/>
      </c>
      <c r="O141" s="157" t="str">
        <f t="shared" si="46"/>
        <v/>
      </c>
      <c r="P141" s="157" t="str">
        <f t="shared" si="46"/>
        <v/>
      </c>
      <c r="Q141" s="157" t="str">
        <f t="shared" si="46"/>
        <v/>
      </c>
      <c r="R141" s="157" t="str">
        <f t="shared" ref="R141:V141" si="47">IF(R123=0,"",R123/R105)</f>
        <v/>
      </c>
      <c r="S141" s="157" t="str">
        <f t="shared" si="47"/>
        <v/>
      </c>
      <c r="T141" s="157" t="str">
        <f t="shared" si="47"/>
        <v/>
      </c>
      <c r="U141" s="157" t="str">
        <f t="shared" si="47"/>
        <v/>
      </c>
      <c r="V141" s="157" t="str">
        <f t="shared" si="47"/>
        <v/>
      </c>
      <c r="W141" s="157" t="str">
        <f t="shared" ref="W141" si="48">IF(W123=0,"",W123/W105)</f>
        <v/>
      </c>
      <c r="DA141" s="131" t="s">
        <v>2048</v>
      </c>
    </row>
    <row r="142" spans="1:105" ht="12" customHeight="1" x14ac:dyDescent="0.25">
      <c r="A142" s="103" t="s">
        <v>52</v>
      </c>
      <c r="B142" s="158" t="str">
        <f t="shared" ref="B142:Q142" si="49">IF(B124=0,"",B124/B106)</f>
        <v/>
      </c>
      <c r="C142" s="158" t="str">
        <f t="shared" si="49"/>
        <v/>
      </c>
      <c r="D142" s="158" t="str">
        <f t="shared" si="49"/>
        <v/>
      </c>
      <c r="E142" s="158" t="str">
        <f t="shared" si="49"/>
        <v/>
      </c>
      <c r="F142" s="158" t="str">
        <f t="shared" si="49"/>
        <v/>
      </c>
      <c r="G142" s="158" t="str">
        <f t="shared" si="49"/>
        <v/>
      </c>
      <c r="H142" s="158" t="str">
        <f t="shared" si="49"/>
        <v/>
      </c>
      <c r="I142" s="158" t="str">
        <f t="shared" si="49"/>
        <v/>
      </c>
      <c r="J142" s="158" t="str">
        <f t="shared" si="49"/>
        <v/>
      </c>
      <c r="K142" s="158" t="str">
        <f t="shared" si="49"/>
        <v/>
      </c>
      <c r="L142" s="158" t="str">
        <f t="shared" si="49"/>
        <v/>
      </c>
      <c r="M142" s="158" t="str">
        <f t="shared" si="49"/>
        <v/>
      </c>
      <c r="N142" s="158" t="str">
        <f t="shared" si="49"/>
        <v/>
      </c>
      <c r="O142" s="158" t="str">
        <f t="shared" si="49"/>
        <v/>
      </c>
      <c r="P142" s="158" t="str">
        <f t="shared" si="49"/>
        <v/>
      </c>
      <c r="Q142" s="158" t="str">
        <f t="shared" si="49"/>
        <v/>
      </c>
      <c r="R142" s="158" t="str">
        <f t="shared" ref="R142:V142" si="50">IF(R124=0,"",R124/R106)</f>
        <v/>
      </c>
      <c r="S142" s="158" t="str">
        <f t="shared" si="50"/>
        <v/>
      </c>
      <c r="T142" s="158" t="str">
        <f t="shared" si="50"/>
        <v/>
      </c>
      <c r="U142" s="158" t="str">
        <f t="shared" si="50"/>
        <v/>
      </c>
      <c r="V142" s="158" t="str">
        <f t="shared" si="50"/>
        <v/>
      </c>
      <c r="W142" s="158" t="str">
        <f t="shared" ref="W142" si="51">IF(W124=0,"",W124/W106)</f>
        <v/>
      </c>
      <c r="DA142" s="132" t="s">
        <v>2049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0.67118149562677121</v>
      </c>
      <c r="C143" s="157">
        <f t="shared" si="52"/>
        <v>0.67830821699664656</v>
      </c>
      <c r="D143" s="157">
        <f t="shared" si="52"/>
        <v>0.68376987480707541</v>
      </c>
      <c r="E143" s="157">
        <f t="shared" si="52"/>
        <v>0.68856295223207664</v>
      </c>
      <c r="F143" s="157">
        <f t="shared" si="52"/>
        <v>0.69228525113222628</v>
      </c>
      <c r="G143" s="157">
        <f t="shared" si="52"/>
        <v>0.69527129627919892</v>
      </c>
      <c r="H143" s="157">
        <f t="shared" si="52"/>
        <v>0.69834327534702945</v>
      </c>
      <c r="I143" s="157">
        <f t="shared" si="52"/>
        <v>0.69916845484627077</v>
      </c>
      <c r="J143" s="157">
        <f t="shared" si="52"/>
        <v>0.69944394485167483</v>
      </c>
      <c r="K143" s="157">
        <f t="shared" si="52"/>
        <v>0.69990044802499962</v>
      </c>
      <c r="L143" s="157">
        <f t="shared" si="52"/>
        <v>0.70555084829809522</v>
      </c>
      <c r="M143" s="157">
        <f t="shared" si="52"/>
        <v>0.70923282906758478</v>
      </c>
      <c r="N143" s="157">
        <f t="shared" si="52"/>
        <v>0.71311829414825856</v>
      </c>
      <c r="O143" s="157">
        <f t="shared" si="52"/>
        <v>0.71913099539526182</v>
      </c>
      <c r="P143" s="157">
        <f t="shared" si="52"/>
        <v>0.72794962930230755</v>
      </c>
      <c r="Q143" s="157">
        <f t="shared" si="52"/>
        <v>0.72825663253242578</v>
      </c>
      <c r="R143" s="157">
        <f t="shared" ref="R143:V143" si="53">IF(R125=0,"",R125/R107)</f>
        <v>0.72894486093205346</v>
      </c>
      <c r="S143" s="157">
        <f t="shared" si="53"/>
        <v>0.73032392730831919</v>
      </c>
      <c r="T143" s="157">
        <f t="shared" si="53"/>
        <v>0.73423982741583427</v>
      </c>
      <c r="U143" s="157">
        <f t="shared" si="53"/>
        <v>0.7753172389740477</v>
      </c>
      <c r="V143" s="157">
        <f t="shared" si="53"/>
        <v>0.7791877286568567</v>
      </c>
      <c r="W143" s="157">
        <f t="shared" ref="W143" si="54">IF(W125=0,"",W125/W107)</f>
        <v>0.78642647070809923</v>
      </c>
      <c r="DA143" s="131" t="s">
        <v>2050</v>
      </c>
    </row>
    <row r="144" spans="1:105" ht="12" customHeight="1" x14ac:dyDescent="0.25">
      <c r="A144" s="107" t="s">
        <v>121</v>
      </c>
      <c r="B144" s="158" t="str">
        <f t="shared" ref="B144:Q144" si="55">IF(B126=0,"",B126/B108)</f>
        <v/>
      </c>
      <c r="C144" s="158" t="str">
        <f t="shared" si="55"/>
        <v/>
      </c>
      <c r="D144" s="158">
        <f t="shared" si="55"/>
        <v>0.82090524559987454</v>
      </c>
      <c r="E144" s="158">
        <f t="shared" si="55"/>
        <v>0.82155015232902528</v>
      </c>
      <c r="F144" s="158">
        <f t="shared" si="55"/>
        <v>0.8199726803456594</v>
      </c>
      <c r="G144" s="158">
        <f t="shared" si="55"/>
        <v>0.82087757507944858</v>
      </c>
      <c r="H144" s="158">
        <f t="shared" si="55"/>
        <v>0.82529778325473746</v>
      </c>
      <c r="I144" s="158">
        <f t="shared" si="55"/>
        <v>0.82526309818706556</v>
      </c>
      <c r="J144" s="158">
        <f t="shared" si="55"/>
        <v>0.82662113538572524</v>
      </c>
      <c r="K144" s="158">
        <f t="shared" si="55"/>
        <v>0.83623068290151559</v>
      </c>
      <c r="L144" s="158">
        <f t="shared" si="55"/>
        <v>0.84078414075129015</v>
      </c>
      <c r="M144" s="158">
        <f t="shared" si="55"/>
        <v>0.83185404109654149</v>
      </c>
      <c r="N144" s="158">
        <f t="shared" si="55"/>
        <v>0.84350234949706127</v>
      </c>
      <c r="O144" s="158">
        <f t="shared" si="55"/>
        <v>0.82332302596821816</v>
      </c>
      <c r="P144" s="158">
        <f t="shared" si="55"/>
        <v>0.81634291074457843</v>
      </c>
      <c r="Q144" s="158">
        <f t="shared" si="55"/>
        <v>0.86867673142402735</v>
      </c>
      <c r="R144" s="158">
        <f t="shared" ref="R144:V144" si="56">IF(R126=0,"",R126/R108)</f>
        <v>0.87705974051514513</v>
      </c>
      <c r="S144" s="158">
        <f t="shared" si="56"/>
        <v>0.88220042858469838</v>
      </c>
      <c r="T144" s="158">
        <f t="shared" si="56"/>
        <v>0.87253615127225359</v>
      </c>
      <c r="U144" s="158">
        <f t="shared" si="56"/>
        <v>0.87497199431930994</v>
      </c>
      <c r="V144" s="158">
        <f t="shared" si="56"/>
        <v>0.87897009038241769</v>
      </c>
      <c r="W144" s="158">
        <f t="shared" ref="W144" si="57">IF(W126=0,"",W126/W108)</f>
        <v>0.87746735480426075</v>
      </c>
      <c r="DA144" s="132" t="s">
        <v>2051</v>
      </c>
    </row>
    <row r="145" spans="1:105" ht="12" customHeight="1" x14ac:dyDescent="0.25">
      <c r="A145" s="108" t="s">
        <v>53</v>
      </c>
      <c r="B145" s="156" t="str">
        <f t="shared" ref="B145:Q145" si="58">IF(B127=0,"",B127/B109)</f>
        <v/>
      </c>
      <c r="C145" s="156" t="str">
        <f t="shared" si="58"/>
        <v/>
      </c>
      <c r="D145" s="156">
        <f t="shared" si="58"/>
        <v>0.6962457126117636</v>
      </c>
      <c r="E145" s="156">
        <f t="shared" si="58"/>
        <v>0.69665892720392519</v>
      </c>
      <c r="F145" s="156">
        <f t="shared" si="58"/>
        <v>0.69717782360641145</v>
      </c>
      <c r="G145" s="156">
        <f t="shared" si="58"/>
        <v>0.69796633070850789</v>
      </c>
      <c r="H145" s="156">
        <f t="shared" si="58"/>
        <v>0.69906215509197334</v>
      </c>
      <c r="I145" s="156">
        <f t="shared" si="58"/>
        <v>0.70200840415139554</v>
      </c>
      <c r="J145" s="156">
        <f t="shared" si="58"/>
        <v>0.7035050898324603</v>
      </c>
      <c r="K145" s="156">
        <f t="shared" si="58"/>
        <v>0.70495130057728772</v>
      </c>
      <c r="L145" s="156">
        <f t="shared" si="58"/>
        <v>0.70571033426337526</v>
      </c>
      <c r="M145" s="156">
        <f t="shared" si="58"/>
        <v>0.70733574703483382</v>
      </c>
      <c r="N145" s="156">
        <f t="shared" si="58"/>
        <v>0.71083835785628335</v>
      </c>
      <c r="O145" s="156">
        <f t="shared" si="58"/>
        <v>0.71505579161008925</v>
      </c>
      <c r="P145" s="156">
        <f t="shared" si="58"/>
        <v>0.72170365495631816</v>
      </c>
      <c r="Q145" s="156">
        <f t="shared" si="58"/>
        <v>0.73628120644664086</v>
      </c>
      <c r="R145" s="156">
        <f t="shared" ref="R145:V145" si="59">IF(R127=0,"",R127/R109)</f>
        <v>0.74754931482819709</v>
      </c>
      <c r="S145" s="156">
        <f t="shared" si="59"/>
        <v>0.75698711836882993</v>
      </c>
      <c r="T145" s="156">
        <f t="shared" si="59"/>
        <v>0.76502875113334878</v>
      </c>
      <c r="U145" s="156">
        <f t="shared" si="59"/>
        <v>0.76647964200571594</v>
      </c>
      <c r="V145" s="156">
        <f t="shared" si="59"/>
        <v>0.7757807666864287</v>
      </c>
      <c r="W145" s="156">
        <f t="shared" ref="W145" si="60">IF(W127=0,"",W127/W109)</f>
        <v>0.78135124559211278</v>
      </c>
      <c r="DA145" s="63" t="s">
        <v>2052</v>
      </c>
    </row>
    <row r="146" spans="1:105" ht="12" customHeight="1" x14ac:dyDescent="0.25">
      <c r="A146" s="108" t="s">
        <v>52</v>
      </c>
      <c r="B146" s="156" t="str">
        <f t="shared" ref="B146:Q146" si="61">IF(B128=0,"",B128/B110)</f>
        <v/>
      </c>
      <c r="C146" s="156" t="str">
        <f t="shared" si="61"/>
        <v/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" si="63">IF(W128=0,"",W128/W110)</f>
        <v>1</v>
      </c>
      <c r="DA146" s="63" t="s">
        <v>2053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0.69475276321835489</v>
      </c>
      <c r="C147" s="155">
        <f t="shared" si="64"/>
        <v>0.70079890124143629</v>
      </c>
      <c r="D147" s="155">
        <f t="shared" si="64"/>
        <v>0.74754829609656803</v>
      </c>
      <c r="E147" s="155">
        <f t="shared" si="64"/>
        <v>0.76475958350279249</v>
      </c>
      <c r="F147" s="155">
        <f t="shared" si="64"/>
        <v>0.75788031590076177</v>
      </c>
      <c r="G147" s="155">
        <f t="shared" si="64"/>
        <v>0.73775428895000816</v>
      </c>
      <c r="H147" s="155">
        <f t="shared" si="64"/>
        <v>0.73436114007891018</v>
      </c>
      <c r="I147" s="155">
        <f t="shared" si="64"/>
        <v>0.76460944705069811</v>
      </c>
      <c r="J147" s="155">
        <f t="shared" si="64"/>
        <v>0.76945838653827592</v>
      </c>
      <c r="K147" s="155">
        <f t="shared" si="64"/>
        <v>0.75047849984222459</v>
      </c>
      <c r="L147" s="155">
        <f t="shared" si="64"/>
        <v>0.75995105250017547</v>
      </c>
      <c r="M147" s="155">
        <f t="shared" si="64"/>
        <v>0.77935410874248634</v>
      </c>
      <c r="N147" s="155">
        <f t="shared" si="64"/>
        <v>0.78538976752989842</v>
      </c>
      <c r="O147" s="155">
        <f t="shared" si="64"/>
        <v>0.78562903397338968</v>
      </c>
      <c r="P147" s="155">
        <f t="shared" si="64"/>
        <v>0.78565664934664226</v>
      </c>
      <c r="Q147" s="155">
        <f t="shared" si="64"/>
        <v>0.79115796680628692</v>
      </c>
      <c r="R147" s="155">
        <f t="shared" ref="R147:V147" si="65">IF(R129=0,"",R129/R111)</f>
        <v>0.79605669359960285</v>
      </c>
      <c r="S147" s="155">
        <f t="shared" si="65"/>
        <v>0.80292609960467076</v>
      </c>
      <c r="T147" s="155">
        <f t="shared" si="65"/>
        <v>0.81215970682502958</v>
      </c>
      <c r="U147" s="155">
        <f t="shared" si="65"/>
        <v>0.81815131618905979</v>
      </c>
      <c r="V147" s="155">
        <f t="shared" si="65"/>
        <v>0.81966809155643561</v>
      </c>
      <c r="W147" s="155">
        <f t="shared" ref="W147" si="66">IF(W129=0,"",W129/W111)</f>
        <v>0.84285334644929089</v>
      </c>
      <c r="DA147" s="130" t="s">
        <v>2054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0.61513665692996511</v>
      </c>
      <c r="C148" s="156">
        <f t="shared" si="67"/>
        <v>0.61513665692996511</v>
      </c>
      <c r="D148" s="156">
        <f t="shared" si="67"/>
        <v>0.61513665692996511</v>
      </c>
      <c r="E148" s="156">
        <f t="shared" si="67"/>
        <v>0.61513665692996511</v>
      </c>
      <c r="F148" s="156">
        <f t="shared" si="67"/>
        <v>0.61707938542783491</v>
      </c>
      <c r="G148" s="156">
        <f t="shared" si="67"/>
        <v>0.62080083850314327</v>
      </c>
      <c r="H148" s="156">
        <f t="shared" si="67"/>
        <v>0.62186674659953523</v>
      </c>
      <c r="I148" s="156">
        <f t="shared" si="67"/>
        <v>0.62219090225600604</v>
      </c>
      <c r="J148" s="156">
        <f t="shared" si="67"/>
        <v>0.62222664994422283</v>
      </c>
      <c r="K148" s="156">
        <f t="shared" si="67"/>
        <v>0.62248322583133375</v>
      </c>
      <c r="L148" s="156">
        <f t="shared" si="67"/>
        <v>0.62250114004303658</v>
      </c>
      <c r="M148" s="156">
        <f t="shared" si="67"/>
        <v>0.62258557094691314</v>
      </c>
      <c r="N148" s="156">
        <f t="shared" si="67"/>
        <v>0.6227321566625631</v>
      </c>
      <c r="O148" s="156">
        <f t="shared" si="67"/>
        <v>0.62285020819524251</v>
      </c>
      <c r="P148" s="156">
        <f t="shared" si="67"/>
        <v>0.62291580014983539</v>
      </c>
      <c r="Q148" s="156">
        <f t="shared" si="67"/>
        <v>0.62292583689116865</v>
      </c>
      <c r="R148" s="156">
        <f t="shared" ref="R148:V148" si="68">IF(R130=0,"",R130/R112)</f>
        <v>0.62311704454456862</v>
      </c>
      <c r="S148" s="156">
        <f t="shared" si="68"/>
        <v>0.62361866469075178</v>
      </c>
      <c r="T148" s="156">
        <f t="shared" si="68"/>
        <v>0.62411056379950758</v>
      </c>
      <c r="U148" s="156">
        <f t="shared" si="68"/>
        <v>0.62471454744343624</v>
      </c>
      <c r="V148" s="156">
        <f t="shared" si="68"/>
        <v>0.62527467764790079</v>
      </c>
      <c r="W148" s="156">
        <f t="shared" ref="W148" si="69">IF(W130=0,"",W130/W112)</f>
        <v>0.62540631188262019</v>
      </c>
      <c r="DA148" s="63" t="s">
        <v>2055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0.7589786089671039</v>
      </c>
      <c r="C149" s="159">
        <f t="shared" si="70"/>
        <v>0.76429986744938772</v>
      </c>
      <c r="D149" s="159">
        <f t="shared" si="70"/>
        <v>0.76945279795152155</v>
      </c>
      <c r="E149" s="159">
        <f t="shared" si="70"/>
        <v>0.77222145171148493</v>
      </c>
      <c r="F149" s="159">
        <f t="shared" si="70"/>
        <v>0.77380369224778955</v>
      </c>
      <c r="G149" s="159">
        <f t="shared" si="70"/>
        <v>0.77547551680158378</v>
      </c>
      <c r="H149" s="159">
        <f t="shared" si="70"/>
        <v>0.77747457930667441</v>
      </c>
      <c r="I149" s="159">
        <f t="shared" si="70"/>
        <v>0.77941655852483516</v>
      </c>
      <c r="J149" s="159">
        <f t="shared" si="70"/>
        <v>0.78133414305394389</v>
      </c>
      <c r="K149" s="159">
        <f t="shared" si="70"/>
        <v>0.78310976233363638</v>
      </c>
      <c r="L149" s="159">
        <f t="shared" si="70"/>
        <v>0.78497220619438524</v>
      </c>
      <c r="M149" s="159">
        <f t="shared" si="70"/>
        <v>0.78697395344512866</v>
      </c>
      <c r="N149" s="159">
        <f t="shared" si="70"/>
        <v>0.78934845058807246</v>
      </c>
      <c r="O149" s="159">
        <f t="shared" si="70"/>
        <v>0.79222694239922042</v>
      </c>
      <c r="P149" s="159">
        <f t="shared" si="70"/>
        <v>0.79633437010089558</v>
      </c>
      <c r="Q149" s="159">
        <f t="shared" si="70"/>
        <v>0.80150998066106083</v>
      </c>
      <c r="R149" s="159">
        <f t="shared" ref="R149:V149" si="71">IF(R131=0,"",R131/R113)</f>
        <v>0.80832644670316567</v>
      </c>
      <c r="S149" s="159">
        <f t="shared" si="71"/>
        <v>0.81720858322317536</v>
      </c>
      <c r="T149" s="159">
        <f t="shared" si="71"/>
        <v>0.8281087971549449</v>
      </c>
      <c r="U149" s="159">
        <f t="shared" si="71"/>
        <v>0.83917117368776306</v>
      </c>
      <c r="V149" s="159">
        <f t="shared" si="71"/>
        <v>0.84948534243165497</v>
      </c>
      <c r="W149" s="159">
        <f t="shared" ref="W149" si="72">IF(W131=0,"",W131/W113)</f>
        <v>0.85894749569613471</v>
      </c>
      <c r="DA149" s="60" t="s">
        <v>2056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4.7691893040364437E-3</v>
      </c>
      <c r="C151" s="117">
        <f t="shared" si="73"/>
        <v>4.5514679195394255E-3</v>
      </c>
      <c r="D151" s="117">
        <f t="shared" si="73"/>
        <v>2.532333646880801E-3</v>
      </c>
      <c r="E151" s="117">
        <f t="shared" si="73"/>
        <v>1.475335556361021E-3</v>
      </c>
      <c r="F151" s="117">
        <f t="shared" si="73"/>
        <v>3.9344872982110283E-3</v>
      </c>
      <c r="G151" s="117">
        <f t="shared" si="73"/>
        <v>7.756780415121756E-3</v>
      </c>
      <c r="H151" s="117">
        <f t="shared" si="73"/>
        <v>1.1129429071898379E-2</v>
      </c>
      <c r="I151" s="117">
        <f t="shared" si="73"/>
        <v>5.0932745513243526E-3</v>
      </c>
      <c r="J151" s="117">
        <f t="shared" si="73"/>
        <v>6.3166864014483001E-3</v>
      </c>
      <c r="K151" s="117">
        <f t="shared" si="73"/>
        <v>1.9669874232126069E-2</v>
      </c>
      <c r="L151" s="117">
        <f t="shared" si="73"/>
        <v>1.9831265765022497E-2</v>
      </c>
      <c r="M151" s="117">
        <f t="shared" si="73"/>
        <v>8.5231858285171758E-3</v>
      </c>
      <c r="N151" s="117">
        <f t="shared" si="73"/>
        <v>3.5823389185545076E-3</v>
      </c>
      <c r="O151" s="117">
        <f t="shared" si="73"/>
        <v>8.0014350590448362E-3</v>
      </c>
      <c r="P151" s="117">
        <f t="shared" si="73"/>
        <v>1.8203326641435192E-2</v>
      </c>
      <c r="Q151" s="117">
        <f t="shared" si="73"/>
        <v>1.5371892890410287E-2</v>
      </c>
      <c r="R151" s="117">
        <f t="shared" ref="R151:V151" si="74">R152+R154+R156+R165</f>
        <v>2.3251208379148985E-2</v>
      </c>
      <c r="S151" s="117">
        <f t="shared" si="74"/>
        <v>2.9414761122508657E-2</v>
      </c>
      <c r="T151" s="117">
        <f t="shared" si="74"/>
        <v>4.6883797603350659E-2</v>
      </c>
      <c r="U151" s="117">
        <f t="shared" si="74"/>
        <v>8.0747444966343021E-2</v>
      </c>
      <c r="V151" s="117">
        <f t="shared" si="74"/>
        <v>7.9364374258563089E-2</v>
      </c>
      <c r="W151" s="117">
        <f t="shared" ref="W151" si="75">W152+W154+W156+W165</f>
        <v>3.7252516326422375E-2</v>
      </c>
      <c r="DA151" s="129" t="s">
        <v>2208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2209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2210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2211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2212</v>
      </c>
    </row>
    <row r="156" spans="1:105" ht="12" customHeight="1" x14ac:dyDescent="0.25">
      <c r="A156" s="121" t="s">
        <v>55</v>
      </c>
      <c r="B156" s="122">
        <v>1.8121923017277042E-3</v>
      </c>
      <c r="C156" s="122">
        <v>1.3220710050120029E-3</v>
      </c>
      <c r="D156" s="122">
        <v>1.2919169427542219E-3</v>
      </c>
      <c r="E156" s="122">
        <v>9.8294637329025348E-4</v>
      </c>
      <c r="F156" s="122">
        <v>2.6270114278391463E-3</v>
      </c>
      <c r="G156" s="122">
        <v>3.7910575963268473E-3</v>
      </c>
      <c r="H156" s="122">
        <v>5.3370797888088054E-3</v>
      </c>
      <c r="I156" s="122">
        <v>2.7032831945949277E-3</v>
      </c>
      <c r="J156" s="122">
        <v>3.4236148167573711E-3</v>
      </c>
      <c r="K156" s="122">
        <v>7.8676436435687093E-3</v>
      </c>
      <c r="L156" s="122">
        <v>9.5451540999817765E-3</v>
      </c>
      <c r="M156" s="122">
        <v>3.3547023644234565E-3</v>
      </c>
      <c r="N156" s="122">
        <v>0</v>
      </c>
      <c r="O156" s="122">
        <v>0</v>
      </c>
      <c r="P156" s="122">
        <v>0</v>
      </c>
      <c r="Q156" s="122">
        <v>0</v>
      </c>
      <c r="R156" s="122">
        <v>0</v>
      </c>
      <c r="S156" s="122">
        <v>0</v>
      </c>
      <c r="T156" s="122">
        <v>0</v>
      </c>
      <c r="U156" s="122">
        <v>0</v>
      </c>
      <c r="V156" s="122">
        <v>0</v>
      </c>
      <c r="W156" s="122">
        <v>0</v>
      </c>
      <c r="DA156" s="130" t="s">
        <v>2213</v>
      </c>
    </row>
    <row r="157" spans="1:105" ht="12" customHeight="1" x14ac:dyDescent="0.25">
      <c r="A157" s="97" t="s">
        <v>124</v>
      </c>
      <c r="B157" s="98">
        <v>1.8121923017277042E-3</v>
      </c>
      <c r="C157" s="98">
        <v>1.3220710050120029E-3</v>
      </c>
      <c r="D157" s="98">
        <v>1.2919169427542219E-3</v>
      </c>
      <c r="E157" s="98">
        <v>9.8294637329025348E-4</v>
      </c>
      <c r="F157" s="98">
        <v>2.6270114278391463E-3</v>
      </c>
      <c r="G157" s="98">
        <v>3.7910575963268473E-3</v>
      </c>
      <c r="H157" s="98">
        <v>5.3370797888088054E-3</v>
      </c>
      <c r="I157" s="98">
        <v>2.7032831945949277E-3</v>
      </c>
      <c r="J157" s="98">
        <v>3.4236148167573711E-3</v>
      </c>
      <c r="K157" s="98">
        <v>7.8676436435687093E-3</v>
      </c>
      <c r="L157" s="98">
        <v>9.5451540999817765E-3</v>
      </c>
      <c r="M157" s="98">
        <v>3.3547023644234565E-3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2214</v>
      </c>
    </row>
    <row r="158" spans="1:105" ht="12" customHeight="1" x14ac:dyDescent="0.25">
      <c r="A158" s="97" t="s">
        <v>123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2215</v>
      </c>
    </row>
    <row r="159" spans="1:105" ht="12" customHeight="1" x14ac:dyDescent="0.25">
      <c r="A159" s="100" t="s">
        <v>50</v>
      </c>
      <c r="B159" s="101">
        <v>0</v>
      </c>
      <c r="C159" s="101">
        <v>0</v>
      </c>
      <c r="D159" s="101">
        <v>0</v>
      </c>
      <c r="E159" s="101">
        <v>0</v>
      </c>
      <c r="F159" s="101">
        <v>0</v>
      </c>
      <c r="G159" s="101">
        <v>0</v>
      </c>
      <c r="H159" s="101">
        <v>0</v>
      </c>
      <c r="I159" s="101">
        <v>0</v>
      </c>
      <c r="J159" s="101">
        <v>0</v>
      </c>
      <c r="K159" s="101">
        <v>0</v>
      </c>
      <c r="L159" s="101">
        <v>0</v>
      </c>
      <c r="M159" s="101">
        <v>0</v>
      </c>
      <c r="N159" s="101">
        <v>0</v>
      </c>
      <c r="O159" s="101">
        <v>0</v>
      </c>
      <c r="P159" s="101">
        <v>0</v>
      </c>
      <c r="Q159" s="101">
        <v>0</v>
      </c>
      <c r="R159" s="101">
        <v>0</v>
      </c>
      <c r="S159" s="101">
        <v>0</v>
      </c>
      <c r="T159" s="101">
        <v>0</v>
      </c>
      <c r="U159" s="101">
        <v>0</v>
      </c>
      <c r="V159" s="101">
        <v>0</v>
      </c>
      <c r="W159" s="101">
        <v>0</v>
      </c>
      <c r="DA159" s="131" t="s">
        <v>2216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2217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2218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2219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2220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2221</v>
      </c>
    </row>
    <row r="165" spans="1:105" ht="12" customHeight="1" x14ac:dyDescent="0.25">
      <c r="A165" s="121" t="s">
        <v>54</v>
      </c>
      <c r="B165" s="122">
        <v>2.9569970023087398E-3</v>
      </c>
      <c r="C165" s="122">
        <v>3.2293969145274224E-3</v>
      </c>
      <c r="D165" s="122">
        <v>1.2404167041265789E-3</v>
      </c>
      <c r="E165" s="122">
        <v>4.923891830707674E-4</v>
      </c>
      <c r="F165" s="122">
        <v>1.3074758703718818E-3</v>
      </c>
      <c r="G165" s="122">
        <v>3.9657228187949091E-3</v>
      </c>
      <c r="H165" s="122">
        <v>5.7923492830895731E-3</v>
      </c>
      <c r="I165" s="122">
        <v>2.3899913567294248E-3</v>
      </c>
      <c r="J165" s="122">
        <v>2.8930715846909286E-3</v>
      </c>
      <c r="K165" s="122">
        <v>1.1802230588557359E-2</v>
      </c>
      <c r="L165" s="122">
        <v>1.0286111665040723E-2</v>
      </c>
      <c r="M165" s="122">
        <v>5.1684834640937189E-3</v>
      </c>
      <c r="N165" s="122">
        <v>3.5823389185545076E-3</v>
      </c>
      <c r="O165" s="122">
        <v>8.0014350590448362E-3</v>
      </c>
      <c r="P165" s="122">
        <v>1.8203326641435192E-2</v>
      </c>
      <c r="Q165" s="122">
        <v>1.5371892890410287E-2</v>
      </c>
      <c r="R165" s="122">
        <v>2.3251208379148985E-2</v>
      </c>
      <c r="S165" s="122">
        <v>2.9414761122508657E-2</v>
      </c>
      <c r="T165" s="122">
        <v>4.6883797603350659E-2</v>
      </c>
      <c r="U165" s="122">
        <v>8.0747444966343021E-2</v>
      </c>
      <c r="V165" s="122">
        <v>7.9364374258563089E-2</v>
      </c>
      <c r="W165" s="122">
        <v>3.7252516326422375E-2</v>
      </c>
      <c r="DA165" s="130" t="s">
        <v>2222</v>
      </c>
    </row>
    <row r="166" spans="1:105" ht="12" customHeight="1" x14ac:dyDescent="0.25">
      <c r="A166" s="97" t="s">
        <v>50</v>
      </c>
      <c r="B166" s="98">
        <v>2.9569970023087398E-3</v>
      </c>
      <c r="C166" s="98">
        <v>3.2293969145274224E-3</v>
      </c>
      <c r="D166" s="98">
        <v>1.2404167041265789E-3</v>
      </c>
      <c r="E166" s="98">
        <v>4.923891830707674E-4</v>
      </c>
      <c r="F166" s="98">
        <v>1.3074758703718818E-3</v>
      </c>
      <c r="G166" s="98">
        <v>3.9657228187949091E-3</v>
      </c>
      <c r="H166" s="98">
        <v>5.7923492830895731E-3</v>
      </c>
      <c r="I166" s="98">
        <v>2.3899913567294248E-3</v>
      </c>
      <c r="J166" s="98">
        <v>2.8930715846909286E-3</v>
      </c>
      <c r="K166" s="98">
        <v>1.1802230588557359E-2</v>
      </c>
      <c r="L166" s="98">
        <v>1.0286111665040723E-2</v>
      </c>
      <c r="M166" s="98">
        <v>5.1684834640937189E-3</v>
      </c>
      <c r="N166" s="98">
        <v>3.5823389185545076E-3</v>
      </c>
      <c r="O166" s="98">
        <v>8.0014350590448362E-3</v>
      </c>
      <c r="P166" s="98">
        <v>1.8203326641435192E-2</v>
      </c>
      <c r="Q166" s="98">
        <v>1.5371892890410287E-2</v>
      </c>
      <c r="R166" s="98">
        <v>2.3251208379148985E-2</v>
      </c>
      <c r="S166" s="98">
        <v>2.9414761122508657E-2</v>
      </c>
      <c r="T166" s="98">
        <v>4.6883797603350659E-2</v>
      </c>
      <c r="U166" s="98">
        <v>8.0747444966343021E-2</v>
      </c>
      <c r="V166" s="98">
        <v>7.9364374258563089E-2</v>
      </c>
      <c r="W166" s="98">
        <v>3.7252516326422375E-2</v>
      </c>
      <c r="DA166" s="63" t="s">
        <v>2223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2224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12064.760478372064</v>
      </c>
      <c r="C169" s="117">
        <f t="shared" si="78"/>
        <v>12813.554034915775</v>
      </c>
      <c r="D169" s="117">
        <f t="shared" si="78"/>
        <v>11367.296659480939</v>
      </c>
      <c r="E169" s="117">
        <f t="shared" si="78"/>
        <v>12660.23970358179</v>
      </c>
      <c r="F169" s="117">
        <f t="shared" si="78"/>
        <v>11684.840423759308</v>
      </c>
      <c r="G169" s="117">
        <f t="shared" si="78"/>
        <v>11157.450536402541</v>
      </c>
      <c r="H169" s="117">
        <f t="shared" si="78"/>
        <v>9968.7987706360072</v>
      </c>
      <c r="I169" s="117">
        <f t="shared" si="78"/>
        <v>8412.3091114454037</v>
      </c>
      <c r="J169" s="117">
        <f t="shared" si="78"/>
        <v>8916.9853622005594</v>
      </c>
      <c r="K169" s="117">
        <f t="shared" si="78"/>
        <v>8629.3107213286821</v>
      </c>
      <c r="L169" s="117">
        <f t="shared" si="78"/>
        <v>7825.892912011851</v>
      </c>
      <c r="M169" s="117">
        <f t="shared" si="78"/>
        <v>7548.9376267769139</v>
      </c>
      <c r="N169" s="117">
        <f t="shared" si="78"/>
        <v>7116.5699674037514</v>
      </c>
      <c r="O169" s="117">
        <f t="shared" si="78"/>
        <v>6992.9008600379657</v>
      </c>
      <c r="P169" s="117">
        <f t="shared" si="78"/>
        <v>7222.0308618702029</v>
      </c>
      <c r="Q169" s="117">
        <f t="shared" si="78"/>
        <v>6271.8579561379538</v>
      </c>
      <c r="R169" s="117">
        <f t="shared" ref="R169:V169" si="79">R170+R172+R174+R183</f>
        <v>6013.3490802785718</v>
      </c>
      <c r="S169" s="117">
        <f t="shared" si="79"/>
        <v>5733.6958636266754</v>
      </c>
      <c r="T169" s="117">
        <f t="shared" si="79"/>
        <v>5645.3315983495531</v>
      </c>
      <c r="U169" s="117">
        <f t="shared" si="79"/>
        <v>5447.6622790885176</v>
      </c>
      <c r="V169" s="117">
        <f t="shared" si="79"/>
        <v>5140.3764353868537</v>
      </c>
      <c r="W169" s="117">
        <f t="shared" ref="W169" si="80">W170+W172+W174+W183</f>
        <v>5215.9037981644451</v>
      </c>
      <c r="DA169" s="129" t="s">
        <v>2376</v>
      </c>
    </row>
    <row r="170" spans="1:105" ht="12" customHeight="1" x14ac:dyDescent="0.25">
      <c r="A170" s="121" t="s">
        <v>57</v>
      </c>
      <c r="B170" s="122">
        <f t="shared" ref="B170:W170" si="81">B171</f>
        <v>9079.7151111393196</v>
      </c>
      <c r="C170" s="122">
        <f t="shared" si="81"/>
        <v>10034.173606451443</v>
      </c>
      <c r="D170" s="122">
        <f t="shared" si="81"/>
        <v>8813.0313653862668</v>
      </c>
      <c r="E170" s="122">
        <f t="shared" si="81"/>
        <v>10094.597110262665</v>
      </c>
      <c r="F170" s="122">
        <f t="shared" si="81"/>
        <v>9273.6441878090718</v>
      </c>
      <c r="G170" s="122">
        <f t="shared" si="81"/>
        <v>8740.0876970629197</v>
      </c>
      <c r="H170" s="122">
        <f t="shared" si="81"/>
        <v>7525.1402018231347</v>
      </c>
      <c r="I170" s="122">
        <f t="shared" si="81"/>
        <v>6303.9191621672189</v>
      </c>
      <c r="J170" s="122">
        <f t="shared" si="81"/>
        <v>6826.762761375373</v>
      </c>
      <c r="K170" s="122">
        <f t="shared" si="81"/>
        <v>6553.1882487850899</v>
      </c>
      <c r="L170" s="122">
        <f t="shared" si="81"/>
        <v>5900.4686583611337</v>
      </c>
      <c r="M170" s="122">
        <f t="shared" si="81"/>
        <v>5300.3806480612739</v>
      </c>
      <c r="N170" s="122">
        <f t="shared" si="81"/>
        <v>5036.994932612206</v>
      </c>
      <c r="O170" s="122">
        <f t="shared" si="81"/>
        <v>4448.932818686455</v>
      </c>
      <c r="P170" s="122">
        <f t="shared" si="81"/>
        <v>4229.702664721437</v>
      </c>
      <c r="Q170" s="122">
        <f t="shared" si="81"/>
        <v>4347.971879117491</v>
      </c>
      <c r="R170" s="122">
        <f t="shared" si="81"/>
        <v>4121.416826129087</v>
      </c>
      <c r="S170" s="122">
        <f t="shared" si="81"/>
        <v>3951.2920356787367</v>
      </c>
      <c r="T170" s="122">
        <f t="shared" si="81"/>
        <v>3697.6779853537878</v>
      </c>
      <c r="U170" s="122">
        <f t="shared" si="81"/>
        <v>3371.9592443257584</v>
      </c>
      <c r="V170" s="122">
        <f t="shared" si="81"/>
        <v>3395.1268545633006</v>
      </c>
      <c r="W170" s="122">
        <f t="shared" si="81"/>
        <v>3542.5691324608952</v>
      </c>
      <c r="DA170" s="130" t="s">
        <v>2377</v>
      </c>
    </row>
    <row r="171" spans="1:105" ht="12" customHeight="1" x14ac:dyDescent="0.25">
      <c r="A171" s="97" t="s">
        <v>53</v>
      </c>
      <c r="B171" s="98">
        <v>9079.7151111393196</v>
      </c>
      <c r="C171" s="98">
        <v>10034.173606451443</v>
      </c>
      <c r="D171" s="98">
        <v>8813.0313653862668</v>
      </c>
      <c r="E171" s="98">
        <v>10094.597110262665</v>
      </c>
      <c r="F171" s="98">
        <v>9273.6441878090718</v>
      </c>
      <c r="G171" s="98">
        <v>8740.0876970629197</v>
      </c>
      <c r="H171" s="98">
        <v>7525.1402018231347</v>
      </c>
      <c r="I171" s="98">
        <v>6303.9191621672189</v>
      </c>
      <c r="J171" s="98">
        <v>6826.762761375373</v>
      </c>
      <c r="K171" s="98">
        <v>6553.1882487850899</v>
      </c>
      <c r="L171" s="98">
        <v>5900.4686583611337</v>
      </c>
      <c r="M171" s="98">
        <v>5300.3806480612739</v>
      </c>
      <c r="N171" s="98">
        <v>5036.994932612206</v>
      </c>
      <c r="O171" s="98">
        <v>4448.932818686455</v>
      </c>
      <c r="P171" s="98">
        <v>4229.702664721437</v>
      </c>
      <c r="Q171" s="98">
        <v>4347.971879117491</v>
      </c>
      <c r="R171" s="98">
        <v>4121.416826129087</v>
      </c>
      <c r="S171" s="98">
        <v>3951.2920356787367</v>
      </c>
      <c r="T171" s="98">
        <v>3697.6779853537878</v>
      </c>
      <c r="U171" s="98">
        <v>3371.9592443257584</v>
      </c>
      <c r="V171" s="98">
        <v>3395.1268545633006</v>
      </c>
      <c r="W171" s="98">
        <v>3542.5691324608952</v>
      </c>
      <c r="DA171" s="63" t="s">
        <v>2378</v>
      </c>
    </row>
    <row r="172" spans="1:105" ht="12" customHeight="1" x14ac:dyDescent="0.25">
      <c r="A172" s="121" t="s">
        <v>92</v>
      </c>
      <c r="B172" s="122">
        <f t="shared" ref="B172:W172" si="82">B173</f>
        <v>357.93988154175889</v>
      </c>
      <c r="C172" s="122">
        <f t="shared" si="82"/>
        <v>307.42838388656594</v>
      </c>
      <c r="D172" s="122">
        <f t="shared" si="82"/>
        <v>246.76308252111065</v>
      </c>
      <c r="E172" s="122">
        <f t="shared" si="82"/>
        <v>429.06395703546644</v>
      </c>
      <c r="F172" s="122">
        <f t="shared" si="82"/>
        <v>142.54990310086637</v>
      </c>
      <c r="G172" s="122">
        <f t="shared" si="82"/>
        <v>125.61472624585878</v>
      </c>
      <c r="H172" s="122">
        <f t="shared" si="82"/>
        <v>210.09447940621928</v>
      </c>
      <c r="I172" s="122">
        <f t="shared" si="82"/>
        <v>122.29066435720881</v>
      </c>
      <c r="J172" s="122">
        <f t="shared" si="82"/>
        <v>109.26095951952219</v>
      </c>
      <c r="K172" s="122">
        <f t="shared" si="82"/>
        <v>115.18865672162796</v>
      </c>
      <c r="L172" s="122">
        <f t="shared" si="82"/>
        <v>128.04466545357621</v>
      </c>
      <c r="M172" s="122">
        <f t="shared" si="82"/>
        <v>113.91348264416411</v>
      </c>
      <c r="N172" s="122">
        <f t="shared" si="82"/>
        <v>149.29692036758149</v>
      </c>
      <c r="O172" s="122">
        <f t="shared" si="82"/>
        <v>155.15359260338951</v>
      </c>
      <c r="P172" s="122">
        <f t="shared" si="82"/>
        <v>164.07986887583388</v>
      </c>
      <c r="Q172" s="122">
        <f t="shared" si="82"/>
        <v>187.69729413389658</v>
      </c>
      <c r="R172" s="122">
        <f t="shared" si="82"/>
        <v>171.38485157327938</v>
      </c>
      <c r="S172" s="122">
        <f t="shared" si="82"/>
        <v>146.81052500922036</v>
      </c>
      <c r="T172" s="122">
        <f t="shared" si="82"/>
        <v>159.98501193812928</v>
      </c>
      <c r="U172" s="122">
        <f t="shared" si="82"/>
        <v>168.24606054916234</v>
      </c>
      <c r="V172" s="122">
        <f t="shared" si="82"/>
        <v>191.31180971212299</v>
      </c>
      <c r="W172" s="122">
        <f t="shared" si="82"/>
        <v>182.93643325706279</v>
      </c>
      <c r="DA172" s="130" t="s">
        <v>2379</v>
      </c>
    </row>
    <row r="173" spans="1:105" ht="12" customHeight="1" x14ac:dyDescent="0.25">
      <c r="A173" s="97" t="s">
        <v>53</v>
      </c>
      <c r="B173" s="98">
        <f>RES_hhdet_fech!B147</f>
        <v>357.93988154175889</v>
      </c>
      <c r="C173" s="98">
        <f>RES_hhdet_fech!C147</f>
        <v>307.42838388656594</v>
      </c>
      <c r="D173" s="98">
        <f>RES_hhdet_fech!D147</f>
        <v>246.76308252111065</v>
      </c>
      <c r="E173" s="98">
        <f>RES_hhdet_fech!E147</f>
        <v>429.06395703546644</v>
      </c>
      <c r="F173" s="98">
        <f>RES_hhdet_fech!F147</f>
        <v>142.54990310086637</v>
      </c>
      <c r="G173" s="98">
        <f>RES_hhdet_fech!G147</f>
        <v>125.61472624585878</v>
      </c>
      <c r="H173" s="98">
        <f>RES_hhdet_fech!H147</f>
        <v>210.09447940621928</v>
      </c>
      <c r="I173" s="98">
        <f>RES_hhdet_fech!I147</f>
        <v>122.29066435720881</v>
      </c>
      <c r="J173" s="98">
        <f>RES_hhdet_fech!J147</f>
        <v>109.26095951952219</v>
      </c>
      <c r="K173" s="98">
        <f>RES_hhdet_fech!K147</f>
        <v>115.18865672162796</v>
      </c>
      <c r="L173" s="98">
        <f>RES_hhdet_fech!L147</f>
        <v>128.04466545357621</v>
      </c>
      <c r="M173" s="98">
        <f>RES_hhdet_fech!M147</f>
        <v>113.91348264416411</v>
      </c>
      <c r="N173" s="98">
        <f>RES_hhdet_fech!N147</f>
        <v>149.29692036758149</v>
      </c>
      <c r="O173" s="98">
        <f>RES_hhdet_fech!O147</f>
        <v>155.15359260338951</v>
      </c>
      <c r="P173" s="98">
        <f>RES_hhdet_fech!P147</f>
        <v>164.07986887583388</v>
      </c>
      <c r="Q173" s="98">
        <f>RES_hhdet_fech!Q147</f>
        <v>187.69729413389658</v>
      </c>
      <c r="R173" s="98">
        <f>RES_hhdet_fech!R147</f>
        <v>171.38485157327938</v>
      </c>
      <c r="S173" s="98">
        <f>RES_hhdet_fech!S147</f>
        <v>146.81052500922036</v>
      </c>
      <c r="T173" s="98">
        <f>RES_hhdet_fech!T147</f>
        <v>159.98501193812928</v>
      </c>
      <c r="U173" s="98">
        <f>RES_hhdet_fech!U147</f>
        <v>168.24606054916234</v>
      </c>
      <c r="V173" s="98">
        <f>RES_hhdet_fech!V147</f>
        <v>191.31180971212299</v>
      </c>
      <c r="W173" s="98">
        <f>RES_hhdet_fech!W147</f>
        <v>182.93643325706279</v>
      </c>
      <c r="DA173" s="63" t="s">
        <v>2380</v>
      </c>
    </row>
    <row r="174" spans="1:105" ht="12" customHeight="1" x14ac:dyDescent="0.25">
      <c r="A174" s="121" t="s">
        <v>55</v>
      </c>
      <c r="B174" s="122">
        <v>1769.6415886879968</v>
      </c>
      <c r="C174" s="122">
        <v>1615.6906814639622</v>
      </c>
      <c r="D174" s="122">
        <v>1567.7089422812619</v>
      </c>
      <c r="E174" s="122">
        <v>1445.1947032122807</v>
      </c>
      <c r="F174" s="122">
        <v>1542.3590866588434</v>
      </c>
      <c r="G174" s="122">
        <v>1530.2022852310099</v>
      </c>
      <c r="H174" s="122">
        <v>1466.6257980958037</v>
      </c>
      <c r="I174" s="122">
        <v>1309.0292458044989</v>
      </c>
      <c r="J174" s="122">
        <v>1261.0017181138505</v>
      </c>
      <c r="K174" s="122">
        <v>1185.9337956162522</v>
      </c>
      <c r="L174" s="122">
        <v>1143.9849585043357</v>
      </c>
      <c r="M174" s="122">
        <v>1323.3072123198879</v>
      </c>
      <c r="N174" s="122">
        <v>1123.7830503986963</v>
      </c>
      <c r="O174" s="122">
        <v>1566.0305133169645</v>
      </c>
      <c r="P174" s="122">
        <v>1960.5981011852691</v>
      </c>
      <c r="Q174" s="122">
        <v>1137.2234293226086</v>
      </c>
      <c r="R174" s="122">
        <v>1113.4573906424635</v>
      </c>
      <c r="S174" s="122">
        <v>1109.3135889259954</v>
      </c>
      <c r="T174" s="122">
        <v>1179.5453266782436</v>
      </c>
      <c r="U174" s="122">
        <v>1243.2338538357099</v>
      </c>
      <c r="V174" s="122">
        <v>1148.390522119221</v>
      </c>
      <c r="W174" s="122">
        <v>1162.301784090042</v>
      </c>
      <c r="DA174" s="130" t="s">
        <v>2381</v>
      </c>
    </row>
    <row r="175" spans="1:105" ht="12" customHeight="1" x14ac:dyDescent="0.25">
      <c r="A175" s="97" t="s">
        <v>124</v>
      </c>
      <c r="B175" s="98">
        <v>1994.400754674793</v>
      </c>
      <c r="C175" s="98">
        <v>1939.9997138756864</v>
      </c>
      <c r="D175" s="98">
        <v>1421.8138567025683</v>
      </c>
      <c r="E175" s="98">
        <v>618.15861274007841</v>
      </c>
      <c r="F175" s="98">
        <v>1445.5732896632032</v>
      </c>
      <c r="G175" s="98">
        <v>2086.1163917100539</v>
      </c>
      <c r="H175" s="98">
        <v>2135.8913176170599</v>
      </c>
      <c r="I175" s="98">
        <v>915.41143301059481</v>
      </c>
      <c r="J175" s="98">
        <v>793.23055781627841</v>
      </c>
      <c r="K175" s="98">
        <v>2037.341817523981</v>
      </c>
      <c r="L175" s="98">
        <v>2211.5536695632513</v>
      </c>
      <c r="M175" s="98">
        <v>1136.001179928568</v>
      </c>
      <c r="N175" s="98">
        <v>0</v>
      </c>
      <c r="O175" s="98">
        <v>0</v>
      </c>
      <c r="P175" s="98">
        <v>0</v>
      </c>
      <c r="Q175" s="98">
        <v>0</v>
      </c>
      <c r="R175" s="98">
        <v>0</v>
      </c>
      <c r="S175" s="98">
        <v>0</v>
      </c>
      <c r="T175" s="98">
        <v>0</v>
      </c>
      <c r="U175" s="98">
        <v>0</v>
      </c>
      <c r="V175" s="98">
        <v>0</v>
      </c>
      <c r="W175" s="98">
        <v>0</v>
      </c>
      <c r="DA175" s="63" t="s">
        <v>2382</v>
      </c>
    </row>
    <row r="176" spans="1:105" ht="12" customHeight="1" x14ac:dyDescent="0.25">
      <c r="A176" s="97" t="s">
        <v>123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2383</v>
      </c>
    </row>
    <row r="177" spans="1:105" ht="12" customHeight="1" x14ac:dyDescent="0.25">
      <c r="A177" s="100" t="s">
        <v>50</v>
      </c>
      <c r="B177" s="101">
        <v>0</v>
      </c>
      <c r="C177" s="101">
        <v>0</v>
      </c>
      <c r="D177" s="101">
        <v>0</v>
      </c>
      <c r="E177" s="101">
        <v>0</v>
      </c>
      <c r="F177" s="101">
        <v>0</v>
      </c>
      <c r="G177" s="101">
        <v>0</v>
      </c>
      <c r="H177" s="101">
        <v>0</v>
      </c>
      <c r="I177" s="101">
        <v>0</v>
      </c>
      <c r="J177" s="101">
        <v>0</v>
      </c>
      <c r="K177" s="101">
        <v>0</v>
      </c>
      <c r="L177" s="101">
        <v>0</v>
      </c>
      <c r="M177" s="101">
        <v>0</v>
      </c>
      <c r="N177" s="101">
        <v>0</v>
      </c>
      <c r="O177" s="101">
        <v>0</v>
      </c>
      <c r="P177" s="101">
        <v>0</v>
      </c>
      <c r="Q177" s="101">
        <v>0</v>
      </c>
      <c r="R177" s="101">
        <v>0</v>
      </c>
      <c r="S177" s="101">
        <v>0</v>
      </c>
      <c r="T177" s="101">
        <v>0</v>
      </c>
      <c r="U177" s="101">
        <v>0</v>
      </c>
      <c r="V177" s="101">
        <v>0</v>
      </c>
      <c r="W177" s="101">
        <v>0</v>
      </c>
      <c r="DA177" s="131" t="s">
        <v>2384</v>
      </c>
    </row>
    <row r="178" spans="1:105" ht="12" customHeight="1" x14ac:dyDescent="0.25">
      <c r="A178" s="103" t="s">
        <v>52</v>
      </c>
      <c r="B178" s="104">
        <v>0</v>
      </c>
      <c r="C178" s="104">
        <v>0</v>
      </c>
      <c r="D178" s="104">
        <v>0</v>
      </c>
      <c r="E178" s="104">
        <v>0</v>
      </c>
      <c r="F178" s="104">
        <v>0</v>
      </c>
      <c r="G178" s="104">
        <v>0</v>
      </c>
      <c r="H178" s="104">
        <v>0</v>
      </c>
      <c r="I178" s="104">
        <v>0</v>
      </c>
      <c r="J178" s="104">
        <v>0</v>
      </c>
      <c r="K178" s="104">
        <v>0</v>
      </c>
      <c r="L178" s="104">
        <v>0</v>
      </c>
      <c r="M178" s="104">
        <v>0</v>
      </c>
      <c r="N178" s="104">
        <v>0</v>
      </c>
      <c r="O178" s="104">
        <v>0</v>
      </c>
      <c r="P178" s="104">
        <v>0</v>
      </c>
      <c r="Q178" s="104">
        <v>0</v>
      </c>
      <c r="R178" s="104">
        <v>0</v>
      </c>
      <c r="S178" s="104">
        <v>0</v>
      </c>
      <c r="T178" s="104">
        <v>0</v>
      </c>
      <c r="U178" s="104">
        <v>0</v>
      </c>
      <c r="V178" s="104">
        <v>0</v>
      </c>
      <c r="W178" s="104">
        <v>0</v>
      </c>
      <c r="DA178" s="132" t="s">
        <v>2385</v>
      </c>
    </row>
    <row r="179" spans="1:105" ht="12" customHeight="1" x14ac:dyDescent="0.25">
      <c r="A179" s="106" t="s">
        <v>122</v>
      </c>
      <c r="B179" s="101">
        <v>1739.673699889757</v>
      </c>
      <c r="C179" s="101">
        <v>1588.6649287629853</v>
      </c>
      <c r="D179" s="101">
        <v>1602.1715750830685</v>
      </c>
      <c r="E179" s="101">
        <v>1569.1687844412759</v>
      </c>
      <c r="F179" s="101">
        <v>1581.6259364634438</v>
      </c>
      <c r="G179" s="101">
        <v>1508.0485878660277</v>
      </c>
      <c r="H179" s="101">
        <v>1431.4895044081088</v>
      </c>
      <c r="I179" s="101">
        <v>1435.9172544284684</v>
      </c>
      <c r="J179" s="101">
        <v>1444.4392990504853</v>
      </c>
      <c r="K179" s="101">
        <v>1312.6387991283395</v>
      </c>
      <c r="L179" s="101">
        <v>1232.900472592647</v>
      </c>
      <c r="M179" s="101">
        <v>1460.114812911311</v>
      </c>
      <c r="N179" s="101">
        <v>1238.5342774273345</v>
      </c>
      <c r="O179" s="101">
        <v>1682.2087620120324</v>
      </c>
      <c r="P179" s="101">
        <v>2062.9377836192643</v>
      </c>
      <c r="Q179" s="101">
        <v>1262.0341740255844</v>
      </c>
      <c r="R179" s="101">
        <v>1270.1622855019148</v>
      </c>
      <c r="S179" s="101">
        <v>1292.8918210528777</v>
      </c>
      <c r="T179" s="101">
        <v>1374.9636838316392</v>
      </c>
      <c r="U179" s="101">
        <v>1341.7945093441967</v>
      </c>
      <c r="V179" s="101">
        <v>1251.6332347006201</v>
      </c>
      <c r="W179" s="101">
        <v>1257.8544062456087</v>
      </c>
      <c r="DA179" s="131" t="s">
        <v>2386</v>
      </c>
    </row>
    <row r="180" spans="1:105" ht="12" customHeight="1" x14ac:dyDescent="0.25">
      <c r="A180" s="107" t="s">
        <v>121</v>
      </c>
      <c r="B180" s="104">
        <v>0</v>
      </c>
      <c r="C180" s="104">
        <v>0</v>
      </c>
      <c r="D180" s="104">
        <v>1334.5150670400844</v>
      </c>
      <c r="E180" s="104">
        <v>1314.9657579070606</v>
      </c>
      <c r="F180" s="104">
        <v>1334.8267976688287</v>
      </c>
      <c r="G180" s="104">
        <v>1276.9490534620393</v>
      </c>
      <c r="H180" s="104">
        <v>1210.7354604846673</v>
      </c>
      <c r="I180" s="104">
        <v>1214.5118521703027</v>
      </c>
      <c r="J180" s="104">
        <v>1219.0643671770613</v>
      </c>
      <c r="K180" s="104">
        <v>1095.2387892017741</v>
      </c>
      <c r="L180" s="104">
        <v>1034.2347367208449</v>
      </c>
      <c r="M180" s="104">
        <v>1246.0681613335578</v>
      </c>
      <c r="N180" s="104">
        <v>1048.8952014342237</v>
      </c>
      <c r="O180" s="104">
        <v>1471.1676127295868</v>
      </c>
      <c r="P180" s="104">
        <v>1845.8097445089495</v>
      </c>
      <c r="Q180" s="104">
        <v>1055.8849016305846</v>
      </c>
      <c r="R180" s="104">
        <v>1049.9447496558057</v>
      </c>
      <c r="S180" s="104">
        <v>1064.5317299886656</v>
      </c>
      <c r="T180" s="104">
        <v>1151.1349006118792</v>
      </c>
      <c r="U180" s="104">
        <v>1192.3938488565964</v>
      </c>
      <c r="V180" s="104">
        <v>1111.2162092749843</v>
      </c>
      <c r="W180" s="104">
        <v>1127.7298909443839</v>
      </c>
      <c r="DA180" s="132" t="s">
        <v>2387</v>
      </c>
    </row>
    <row r="181" spans="1:105" ht="12" customHeight="1" x14ac:dyDescent="0.25">
      <c r="A181" s="108" t="s">
        <v>53</v>
      </c>
      <c r="B181" s="98">
        <v>0</v>
      </c>
      <c r="C181" s="98">
        <v>0</v>
      </c>
      <c r="D181" s="98">
        <v>786.83547228201871</v>
      </c>
      <c r="E181" s="98">
        <v>773.56962256414647</v>
      </c>
      <c r="F181" s="98">
        <v>793.55248498964886</v>
      </c>
      <c r="G181" s="98">
        <v>757.30037479820203</v>
      </c>
      <c r="H181" s="98">
        <v>702.86330688455712</v>
      </c>
      <c r="I181" s="98">
        <v>712.16786385863827</v>
      </c>
      <c r="J181" s="98">
        <v>712.86213902776785</v>
      </c>
      <c r="K181" s="98">
        <v>607.92170552959942</v>
      </c>
      <c r="L181" s="98">
        <v>559.53909173025886</v>
      </c>
      <c r="M181" s="98">
        <v>715.91020674273636</v>
      </c>
      <c r="N181" s="98">
        <v>567.67430642366537</v>
      </c>
      <c r="O181" s="98">
        <v>912.18362913680824</v>
      </c>
      <c r="P181" s="98">
        <v>1218.1117396371037</v>
      </c>
      <c r="Q181" s="98">
        <v>525.79588528297938</v>
      </c>
      <c r="R181" s="98">
        <v>511.30968363029461</v>
      </c>
      <c r="S181" s="98">
        <v>516.02771305342105</v>
      </c>
      <c r="T181" s="98">
        <v>624.451227733363</v>
      </c>
      <c r="U181" s="98">
        <v>638.41382476859485</v>
      </c>
      <c r="V181" s="98">
        <v>599.81650720417224</v>
      </c>
      <c r="W181" s="98">
        <v>631.9895440425762</v>
      </c>
      <c r="DA181" s="63" t="s">
        <v>2388</v>
      </c>
    </row>
    <row r="182" spans="1:105" ht="12" customHeight="1" x14ac:dyDescent="0.25">
      <c r="A182" s="108" t="s">
        <v>52</v>
      </c>
      <c r="B182" s="98">
        <v>0</v>
      </c>
      <c r="C182" s="98">
        <v>0</v>
      </c>
      <c r="D182" s="98">
        <v>547.67959475806595</v>
      </c>
      <c r="E182" s="98">
        <v>541.39613534291414</v>
      </c>
      <c r="F182" s="98">
        <v>541.27431267917984</v>
      </c>
      <c r="G182" s="98">
        <v>519.64867866383725</v>
      </c>
      <c r="H182" s="98">
        <v>507.87215360011027</v>
      </c>
      <c r="I182" s="98">
        <v>502.34398831166436</v>
      </c>
      <c r="J182" s="98">
        <v>506.20222814929338</v>
      </c>
      <c r="K182" s="98">
        <v>487.31708367217476</v>
      </c>
      <c r="L182" s="98">
        <v>474.69564499058612</v>
      </c>
      <c r="M182" s="98">
        <v>530.15795459082142</v>
      </c>
      <c r="N182" s="98">
        <v>481.22089501055819</v>
      </c>
      <c r="O182" s="98">
        <v>558.98398359277826</v>
      </c>
      <c r="P182" s="98">
        <v>627.69800487184546</v>
      </c>
      <c r="Q182" s="98">
        <v>530.08901634760525</v>
      </c>
      <c r="R182" s="98">
        <v>538.63506602551115</v>
      </c>
      <c r="S182" s="98">
        <v>548.50401693524452</v>
      </c>
      <c r="T182" s="98">
        <v>526.68367287851606</v>
      </c>
      <c r="U182" s="98">
        <v>553.9800240880013</v>
      </c>
      <c r="V182" s="98">
        <v>511.39970207081217</v>
      </c>
      <c r="W182" s="98">
        <v>495.7403469018077</v>
      </c>
      <c r="DA182" s="63" t="s">
        <v>2389</v>
      </c>
    </row>
    <row r="183" spans="1:105" ht="12" customHeight="1" x14ac:dyDescent="0.25">
      <c r="A183" s="121" t="s">
        <v>54</v>
      </c>
      <c r="B183" s="122">
        <v>857.46389700298755</v>
      </c>
      <c r="C183" s="122">
        <v>856.26136311380276</v>
      </c>
      <c r="D183" s="122">
        <v>739.7932692922991</v>
      </c>
      <c r="E183" s="122">
        <v>691.38393307137744</v>
      </c>
      <c r="F183" s="122">
        <v>726.28724619052593</v>
      </c>
      <c r="G183" s="122">
        <v>761.54582786275387</v>
      </c>
      <c r="H183" s="122">
        <v>766.9382913108501</v>
      </c>
      <c r="I183" s="122">
        <v>677.07003911647666</v>
      </c>
      <c r="J183" s="122">
        <v>719.9599231918146</v>
      </c>
      <c r="K183" s="122">
        <v>775.00002020571196</v>
      </c>
      <c r="L183" s="122">
        <v>653.3946296928051</v>
      </c>
      <c r="M183" s="122">
        <v>811.3362837515881</v>
      </c>
      <c r="N183" s="122">
        <v>806.49506402526799</v>
      </c>
      <c r="O183" s="122">
        <v>822.78393543115612</v>
      </c>
      <c r="P183" s="122">
        <v>867.65022708766298</v>
      </c>
      <c r="Q183" s="122">
        <v>598.96535356395816</v>
      </c>
      <c r="R183" s="122">
        <v>607.09001193374104</v>
      </c>
      <c r="S183" s="122">
        <v>526.27971401272248</v>
      </c>
      <c r="T183" s="122">
        <v>608.12327437939223</v>
      </c>
      <c r="U183" s="122">
        <v>664.22312037788606</v>
      </c>
      <c r="V183" s="122">
        <v>405.54724899220929</v>
      </c>
      <c r="W183" s="122">
        <v>328.09644835644599</v>
      </c>
      <c r="DA183" s="130" t="s">
        <v>2390</v>
      </c>
    </row>
    <row r="184" spans="1:105" ht="12" customHeight="1" x14ac:dyDescent="0.25">
      <c r="A184" s="97" t="s">
        <v>50</v>
      </c>
      <c r="B184" s="98">
        <v>929.8030973476026</v>
      </c>
      <c r="C184" s="98">
        <v>1184.699813100686</v>
      </c>
      <c r="D184" s="98">
        <v>682.56774086908933</v>
      </c>
      <c r="E184" s="98">
        <v>433.51750578514464</v>
      </c>
      <c r="F184" s="98">
        <v>822.24981156886372</v>
      </c>
      <c r="G184" s="98">
        <v>1091.1149681928237</v>
      </c>
      <c r="H184" s="98">
        <v>1159.0447428103485</v>
      </c>
      <c r="I184" s="98">
        <v>501.00859405357761</v>
      </c>
      <c r="J184" s="98">
        <v>553.73182370804102</v>
      </c>
      <c r="K184" s="98">
        <v>1267.2093795022911</v>
      </c>
      <c r="L184" s="98">
        <v>1104.4231921027751</v>
      </c>
      <c r="M184" s="98">
        <v>733.95524315584271</v>
      </c>
      <c r="N184" s="98">
        <v>584.07826732577246</v>
      </c>
      <c r="O184" s="98">
        <v>838.66155374487823</v>
      </c>
      <c r="P184" s="98">
        <v>1014.359289578705</v>
      </c>
      <c r="Q184" s="98">
        <v>825.24259737470345</v>
      </c>
      <c r="R184" s="98">
        <v>818.84868389325527</v>
      </c>
      <c r="S184" s="98">
        <v>628.58823092291675</v>
      </c>
      <c r="T184" s="98">
        <v>694.9194593607416</v>
      </c>
      <c r="U184" s="98">
        <v>858.61127663260413</v>
      </c>
      <c r="V184" s="98">
        <v>675.77666827906717</v>
      </c>
      <c r="W184" s="98">
        <v>348.92002568648184</v>
      </c>
      <c r="DA184" s="63" t="s">
        <v>2391</v>
      </c>
    </row>
    <row r="185" spans="1:105" ht="12" customHeight="1" x14ac:dyDescent="0.25">
      <c r="A185" s="109" t="s">
        <v>120</v>
      </c>
      <c r="B185" s="33">
        <v>806.82645676175719</v>
      </c>
      <c r="C185" s="33">
        <v>710.28871867518808</v>
      </c>
      <c r="D185" s="33">
        <v>750.19791082379163</v>
      </c>
      <c r="E185" s="33">
        <v>712.5205254718885</v>
      </c>
      <c r="F185" s="33">
        <v>716.82614819547859</v>
      </c>
      <c r="G185" s="33">
        <v>693.94190164120118</v>
      </c>
      <c r="H185" s="33">
        <v>678.91439403545269</v>
      </c>
      <c r="I185" s="33">
        <v>702.74566652148269</v>
      </c>
      <c r="J185" s="33">
        <v>737.82556005222011</v>
      </c>
      <c r="K185" s="33">
        <v>705.17101075533219</v>
      </c>
      <c r="L185" s="33">
        <v>608.1814975196786</v>
      </c>
      <c r="M185" s="33">
        <v>815.51539918445928</v>
      </c>
      <c r="N185" s="33">
        <v>814.03935235552728</v>
      </c>
      <c r="O185" s="33">
        <v>822.15303669021353</v>
      </c>
      <c r="P185" s="33">
        <v>859.49398786402298</v>
      </c>
      <c r="Q185" s="33">
        <v>589.02709218608936</v>
      </c>
      <c r="R185" s="33">
        <v>596.15206400194779</v>
      </c>
      <c r="S185" s="33">
        <v>519.54415808958413</v>
      </c>
      <c r="T185" s="33">
        <v>601.74877711444162</v>
      </c>
      <c r="U185" s="33">
        <v>648.27450827137534</v>
      </c>
      <c r="V185" s="33">
        <v>382.1101394851961</v>
      </c>
      <c r="W185" s="33">
        <v>326.65356447835126</v>
      </c>
      <c r="DA185" s="60" t="s">
        <v>2392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14924.463432049975</v>
      </c>
      <c r="C187" s="117">
        <f t="shared" si="83"/>
        <v>16354.272052363398</v>
      </c>
      <c r="D187" s="117">
        <f t="shared" si="83"/>
        <v>15027.26488761532</v>
      </c>
      <c r="E187" s="117">
        <f t="shared" si="83"/>
        <v>17933.543512050648</v>
      </c>
      <c r="F187" s="117">
        <f t="shared" si="83"/>
        <v>16759.555877225426</v>
      </c>
      <c r="G187" s="117">
        <f t="shared" si="83"/>
        <v>16500.060017804815</v>
      </c>
      <c r="H187" s="117">
        <f t="shared" si="83"/>
        <v>15450.51221809187</v>
      </c>
      <c r="I187" s="117">
        <f t="shared" si="83"/>
        <v>13787.021972238361</v>
      </c>
      <c r="J187" s="117">
        <f t="shared" si="83"/>
        <v>15747.860557258928</v>
      </c>
      <c r="K187" s="117">
        <f t="shared" si="83"/>
        <v>16121.279213330459</v>
      </c>
      <c r="L187" s="117">
        <f t="shared" si="83"/>
        <v>15429.308385455823</v>
      </c>
      <c r="M187" s="117">
        <f t="shared" si="83"/>
        <v>14935.352025446737</v>
      </c>
      <c r="N187" s="117">
        <f t="shared" si="83"/>
        <v>15015.972276050141</v>
      </c>
      <c r="O187" s="117">
        <f t="shared" si="83"/>
        <v>14511.87957591235</v>
      </c>
      <c r="P187" s="117">
        <f t="shared" si="83"/>
        <v>14923.68816551839</v>
      </c>
      <c r="Q187" s="117">
        <f t="shared" si="83"/>
        <v>15176.210739744352</v>
      </c>
      <c r="R187" s="117">
        <f t="shared" ref="R187:V187" si="84">R188+R190+R192+R201</f>
        <v>14998.942656682144</v>
      </c>
      <c r="S187" s="117">
        <f t="shared" si="84"/>
        <v>14815.313248820124</v>
      </c>
      <c r="T187" s="117">
        <f t="shared" si="84"/>
        <v>14555.12949667316</v>
      </c>
      <c r="U187" s="117">
        <f t="shared" si="84"/>
        <v>13851.032530209453</v>
      </c>
      <c r="V187" s="117">
        <f t="shared" si="84"/>
        <v>13946.17971611776</v>
      </c>
      <c r="W187" s="117">
        <f t="shared" ref="W187" si="85">W188+W190+W192+W201</f>
        <v>14536.879452176801</v>
      </c>
      <c r="DA187" s="129" t="s">
        <v>2544</v>
      </c>
    </row>
    <row r="188" spans="1:105" ht="12" customHeight="1" x14ac:dyDescent="0.25">
      <c r="A188" s="121" t="s">
        <v>57</v>
      </c>
      <c r="B188" s="122">
        <f t="shared" ref="B188:W188" si="86">B189</f>
        <v>12497.204478135787</v>
      </c>
      <c r="C188" s="122">
        <f t="shared" si="86"/>
        <v>14085.455657733493</v>
      </c>
      <c r="D188" s="122">
        <f t="shared" si="86"/>
        <v>12909.185211540113</v>
      </c>
      <c r="E188" s="122">
        <f t="shared" si="86"/>
        <v>15488.536504202057</v>
      </c>
      <c r="F188" s="122">
        <f t="shared" si="86"/>
        <v>14812.105726270611</v>
      </c>
      <c r="G188" s="122">
        <f t="shared" si="86"/>
        <v>14569.874931105474</v>
      </c>
      <c r="H188" s="122">
        <f t="shared" si="86"/>
        <v>13300.140201823135</v>
      </c>
      <c r="I188" s="122">
        <f t="shared" si="86"/>
        <v>11958.464616712676</v>
      </c>
      <c r="J188" s="122">
        <f t="shared" si="86"/>
        <v>13911.15094702938</v>
      </c>
      <c r="K188" s="122">
        <f t="shared" si="86"/>
        <v>14259.248854845695</v>
      </c>
      <c r="L188" s="122">
        <f t="shared" si="86"/>
        <v>13647.135325027801</v>
      </c>
      <c r="M188" s="122">
        <f t="shared" si="86"/>
        <v>12913.603788557142</v>
      </c>
      <c r="N188" s="122">
        <f t="shared" si="86"/>
        <v>13004.188128237964</v>
      </c>
      <c r="O188" s="122">
        <f t="shared" si="86"/>
        <v>12125.91189056998</v>
      </c>
      <c r="P188" s="122">
        <f t="shared" si="86"/>
        <v>12153.035998054771</v>
      </c>
      <c r="Q188" s="122">
        <f t="shared" si="86"/>
        <v>13087.838477373007</v>
      </c>
      <c r="R188" s="122">
        <f t="shared" si="86"/>
        <v>12939.884409626145</v>
      </c>
      <c r="S188" s="122">
        <f t="shared" si="86"/>
        <v>12878.728317537805</v>
      </c>
      <c r="T188" s="122">
        <f t="shared" si="86"/>
        <v>12417.097473950886</v>
      </c>
      <c r="U188" s="122">
        <f t="shared" si="86"/>
        <v>11580.384152750665</v>
      </c>
      <c r="V188" s="122">
        <f t="shared" si="86"/>
        <v>11840.789095995831</v>
      </c>
      <c r="W188" s="122">
        <f t="shared" si="86"/>
        <v>12501.069063523897</v>
      </c>
      <c r="DA188" s="130" t="s">
        <v>2545</v>
      </c>
    </row>
    <row r="189" spans="1:105" ht="12" customHeight="1" x14ac:dyDescent="0.25">
      <c r="A189" s="97" t="s">
        <v>53</v>
      </c>
      <c r="B189" s="98">
        <v>12497.204478135787</v>
      </c>
      <c r="C189" s="98">
        <v>14085.455657733493</v>
      </c>
      <c r="D189" s="98">
        <v>12909.185211540113</v>
      </c>
      <c r="E189" s="98">
        <v>15488.536504202057</v>
      </c>
      <c r="F189" s="98">
        <v>14812.105726270611</v>
      </c>
      <c r="G189" s="98">
        <v>14569.874931105474</v>
      </c>
      <c r="H189" s="98">
        <v>13300.140201823135</v>
      </c>
      <c r="I189" s="98">
        <v>11958.464616712676</v>
      </c>
      <c r="J189" s="98">
        <v>13911.15094702938</v>
      </c>
      <c r="K189" s="98">
        <v>14259.248854845695</v>
      </c>
      <c r="L189" s="98">
        <v>13647.135325027801</v>
      </c>
      <c r="M189" s="98">
        <v>12913.603788557142</v>
      </c>
      <c r="N189" s="98">
        <v>13004.188128237964</v>
      </c>
      <c r="O189" s="98">
        <v>12125.91189056998</v>
      </c>
      <c r="P189" s="98">
        <v>12153.035998054771</v>
      </c>
      <c r="Q189" s="98">
        <v>13087.838477373007</v>
      </c>
      <c r="R189" s="98">
        <v>12939.884409626145</v>
      </c>
      <c r="S189" s="98">
        <v>12878.728317537805</v>
      </c>
      <c r="T189" s="98">
        <v>12417.097473950886</v>
      </c>
      <c r="U189" s="98">
        <v>11580.384152750665</v>
      </c>
      <c r="V189" s="98">
        <v>11840.789095995831</v>
      </c>
      <c r="W189" s="98">
        <v>12501.069063523897</v>
      </c>
      <c r="DA189" s="63" t="s">
        <v>2546</v>
      </c>
    </row>
    <row r="190" spans="1:105" ht="12" customHeight="1" x14ac:dyDescent="0.25">
      <c r="A190" s="121" t="s">
        <v>92</v>
      </c>
      <c r="B190" s="122">
        <f t="shared" ref="B190:W190" si="87">B191</f>
        <v>660.69735359884726</v>
      </c>
      <c r="C190" s="122">
        <f t="shared" si="87"/>
        <v>584.63444517073572</v>
      </c>
      <c r="D190" s="122">
        <f t="shared" si="87"/>
        <v>487.0252471859892</v>
      </c>
      <c r="E190" s="122">
        <f t="shared" si="87"/>
        <v>909.96678071757901</v>
      </c>
      <c r="F190" s="122">
        <f t="shared" si="87"/>
        <v>322.76952445235941</v>
      </c>
      <c r="G190" s="122">
        <f t="shared" si="87"/>
        <v>298.64395299769052</v>
      </c>
      <c r="H190" s="122">
        <f t="shared" si="87"/>
        <v>556.05774271537678</v>
      </c>
      <c r="I190" s="122">
        <f t="shared" si="87"/>
        <v>341.19449552395429</v>
      </c>
      <c r="J190" s="122">
        <f t="shared" si="87"/>
        <v>314.59964377661686</v>
      </c>
      <c r="K190" s="122">
        <f t="shared" si="87"/>
        <v>344.30345955530515</v>
      </c>
      <c r="L190" s="122">
        <f t="shared" si="87"/>
        <v>392.8736649988694</v>
      </c>
      <c r="M190" s="122">
        <f t="shared" si="87"/>
        <v>359.70374922003305</v>
      </c>
      <c r="N190" s="122">
        <f t="shared" si="87"/>
        <v>494.22747843672232</v>
      </c>
      <c r="O190" s="122">
        <f t="shared" si="87"/>
        <v>529.00077592552179</v>
      </c>
      <c r="P190" s="122">
        <f t="shared" si="87"/>
        <v>584.85891865889243</v>
      </c>
      <c r="Q190" s="122">
        <f t="shared" si="87"/>
        <v>696.53868835324329</v>
      </c>
      <c r="R190" s="122">
        <f t="shared" si="87"/>
        <v>653.46982855408226</v>
      </c>
      <c r="S190" s="122">
        <f t="shared" si="87"/>
        <v>573.89084603956303</v>
      </c>
      <c r="T190" s="122">
        <f t="shared" si="87"/>
        <v>639.07877283180233</v>
      </c>
      <c r="U190" s="122">
        <f t="shared" si="87"/>
        <v>684.92124622576409</v>
      </c>
      <c r="V190" s="122">
        <f t="shared" si="87"/>
        <v>796.63945699713418</v>
      </c>
      <c r="W190" s="122">
        <f t="shared" si="87"/>
        <v>769.81634769951393</v>
      </c>
      <c r="DA190" s="130" t="s">
        <v>2547</v>
      </c>
    </row>
    <row r="191" spans="1:105" ht="12" customHeight="1" x14ac:dyDescent="0.25">
      <c r="A191" s="97" t="s">
        <v>53</v>
      </c>
      <c r="B191" s="98">
        <f>RES_hhdet_tesh!B147</f>
        <v>660.69735359884726</v>
      </c>
      <c r="C191" s="98">
        <f>RES_hhdet_tesh!C147</f>
        <v>584.63444517073572</v>
      </c>
      <c r="D191" s="98">
        <f>RES_hhdet_tesh!D147</f>
        <v>487.0252471859892</v>
      </c>
      <c r="E191" s="98">
        <f>RES_hhdet_tesh!E147</f>
        <v>909.96678071757901</v>
      </c>
      <c r="F191" s="98">
        <f>RES_hhdet_tesh!F147</f>
        <v>322.76952445235941</v>
      </c>
      <c r="G191" s="98">
        <f>RES_hhdet_tesh!G147</f>
        <v>298.64395299769052</v>
      </c>
      <c r="H191" s="98">
        <f>RES_hhdet_tesh!H147</f>
        <v>556.05774271537678</v>
      </c>
      <c r="I191" s="98">
        <f>RES_hhdet_tesh!I147</f>
        <v>341.19449552395429</v>
      </c>
      <c r="J191" s="98">
        <f>RES_hhdet_tesh!J147</f>
        <v>314.59964377661686</v>
      </c>
      <c r="K191" s="98">
        <f>RES_hhdet_tesh!K147</f>
        <v>344.30345955530515</v>
      </c>
      <c r="L191" s="98">
        <f>RES_hhdet_tesh!L147</f>
        <v>392.8736649988694</v>
      </c>
      <c r="M191" s="98">
        <f>RES_hhdet_tesh!M147</f>
        <v>359.70374922003305</v>
      </c>
      <c r="N191" s="98">
        <f>RES_hhdet_tesh!N147</f>
        <v>494.22747843672232</v>
      </c>
      <c r="O191" s="98">
        <f>RES_hhdet_tesh!O147</f>
        <v>529.00077592552179</v>
      </c>
      <c r="P191" s="98">
        <f>RES_hhdet_tesh!P147</f>
        <v>584.85891865889243</v>
      </c>
      <c r="Q191" s="98">
        <f>RES_hhdet_tesh!Q147</f>
        <v>696.53868835324329</v>
      </c>
      <c r="R191" s="98">
        <f>RES_hhdet_tesh!R147</f>
        <v>653.46982855408226</v>
      </c>
      <c r="S191" s="98">
        <f>RES_hhdet_tesh!S147</f>
        <v>573.89084603956303</v>
      </c>
      <c r="T191" s="98">
        <f>RES_hhdet_tesh!T147</f>
        <v>639.07877283180233</v>
      </c>
      <c r="U191" s="98">
        <f>RES_hhdet_tesh!U147</f>
        <v>684.92124622576409</v>
      </c>
      <c r="V191" s="98">
        <f>RES_hhdet_tesh!V147</f>
        <v>796.63945699713418</v>
      </c>
      <c r="W191" s="98">
        <f>RES_hhdet_tesh!W147</f>
        <v>769.81634769951393</v>
      </c>
      <c r="DA191" s="63" t="s">
        <v>2548</v>
      </c>
    </row>
    <row r="192" spans="1:105" ht="12" customHeight="1" x14ac:dyDescent="0.25">
      <c r="A192" s="121" t="s">
        <v>55</v>
      </c>
      <c r="B192" s="122">
        <v>1170.836188512536</v>
      </c>
      <c r="C192" s="122">
        <v>1084.1149270135211</v>
      </c>
      <c r="D192" s="122">
        <v>1078.0232309660491</v>
      </c>
      <c r="E192" s="122">
        <v>1006.2977384348225</v>
      </c>
      <c r="F192" s="122">
        <v>1074.2418189248831</v>
      </c>
      <c r="G192" s="122">
        <v>1069.7074329639186</v>
      </c>
      <c r="H192" s="122">
        <v>1031.104595576151</v>
      </c>
      <c r="I192" s="122">
        <v>969.66871177828693</v>
      </c>
      <c r="J192" s="122">
        <v>968.13076558153682</v>
      </c>
      <c r="K192" s="122">
        <v>936.10604638778125</v>
      </c>
      <c r="L192" s="122">
        <v>892.75145889614294</v>
      </c>
      <c r="M192" s="122">
        <v>1029.7262213559031</v>
      </c>
      <c r="N192" s="122">
        <v>884.14369852664004</v>
      </c>
      <c r="O192" s="122">
        <v>1210.563961055245</v>
      </c>
      <c r="P192" s="122">
        <v>1504.1180785861804</v>
      </c>
      <c r="Q192" s="122">
        <v>917.95736270503244</v>
      </c>
      <c r="R192" s="122">
        <v>922.31035088460021</v>
      </c>
      <c r="S192" s="122">
        <v>940.13036716945874</v>
      </c>
      <c r="T192" s="122">
        <v>1005.0600296570275</v>
      </c>
      <c r="U192" s="122">
        <v>1042.2921110526536</v>
      </c>
      <c r="V192" s="122">
        <v>976.33702350738633</v>
      </c>
      <c r="W192" s="122">
        <v>989.45685149803228</v>
      </c>
      <c r="DA192" s="130" t="s">
        <v>2549</v>
      </c>
    </row>
    <row r="193" spans="1:105" ht="12" customHeight="1" x14ac:dyDescent="0.25">
      <c r="A193" s="97" t="s">
        <v>124</v>
      </c>
      <c r="B193" s="98">
        <v>1194.8316338973125</v>
      </c>
      <c r="C193" s="98">
        <v>1162.2403483638743</v>
      </c>
      <c r="D193" s="98">
        <v>868.10835323931315</v>
      </c>
      <c r="E193" s="98">
        <v>381.257116263027</v>
      </c>
      <c r="F193" s="98">
        <v>893.57983561664435</v>
      </c>
      <c r="G193" s="98">
        <v>1298.0467738401421</v>
      </c>
      <c r="H193" s="98">
        <v>1343.2423066737333</v>
      </c>
      <c r="I193" s="98">
        <v>577.01793258276791</v>
      </c>
      <c r="J193" s="98">
        <v>503.12855203758966</v>
      </c>
      <c r="K193" s="98">
        <v>1297.9377928988301</v>
      </c>
      <c r="L193" s="98">
        <v>1416.4572360713635</v>
      </c>
      <c r="M193" s="98">
        <v>736.18226181090824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DA193" s="63" t="s">
        <v>2550</v>
      </c>
    </row>
    <row r="194" spans="1:105" ht="12" customHeight="1" x14ac:dyDescent="0.25">
      <c r="A194" s="97" t="s">
        <v>123</v>
      </c>
      <c r="B194" s="98">
        <v>0</v>
      </c>
      <c r="C194" s="98">
        <v>0</v>
      </c>
      <c r="D194" s="98">
        <v>0</v>
      </c>
      <c r="E194" s="98">
        <v>0</v>
      </c>
      <c r="F194" s="98">
        <v>0</v>
      </c>
      <c r="G194" s="98">
        <v>0</v>
      </c>
      <c r="H194" s="98">
        <v>0</v>
      </c>
      <c r="I194" s="98">
        <v>0</v>
      </c>
      <c r="J194" s="98">
        <v>0</v>
      </c>
      <c r="K194" s="98">
        <v>0</v>
      </c>
      <c r="L194" s="98">
        <v>0</v>
      </c>
      <c r="M194" s="98">
        <v>0</v>
      </c>
      <c r="N194" s="98">
        <v>0</v>
      </c>
      <c r="O194" s="98">
        <v>0</v>
      </c>
      <c r="P194" s="98">
        <v>0</v>
      </c>
      <c r="Q194" s="98">
        <v>0</v>
      </c>
      <c r="R194" s="98">
        <v>0</v>
      </c>
      <c r="S194" s="98">
        <v>0</v>
      </c>
      <c r="T194" s="98">
        <v>0</v>
      </c>
      <c r="U194" s="98">
        <v>0</v>
      </c>
      <c r="V194" s="98">
        <v>0</v>
      </c>
      <c r="W194" s="98">
        <v>0</v>
      </c>
      <c r="DA194" s="63" t="s">
        <v>2551</v>
      </c>
    </row>
    <row r="195" spans="1:105" ht="12" customHeight="1" x14ac:dyDescent="0.25">
      <c r="A195" s="100" t="s">
        <v>50</v>
      </c>
      <c r="B195" s="101">
        <v>0</v>
      </c>
      <c r="C195" s="101">
        <v>0</v>
      </c>
      <c r="D195" s="101">
        <v>0</v>
      </c>
      <c r="E195" s="101">
        <v>0</v>
      </c>
      <c r="F195" s="101">
        <v>0</v>
      </c>
      <c r="G195" s="101">
        <v>0</v>
      </c>
      <c r="H195" s="101">
        <v>0</v>
      </c>
      <c r="I195" s="101">
        <v>0</v>
      </c>
      <c r="J195" s="101">
        <v>0</v>
      </c>
      <c r="K195" s="101">
        <v>0</v>
      </c>
      <c r="L195" s="101">
        <v>0</v>
      </c>
      <c r="M195" s="101">
        <v>0</v>
      </c>
      <c r="N195" s="101">
        <v>0</v>
      </c>
      <c r="O195" s="101">
        <v>0</v>
      </c>
      <c r="P195" s="101">
        <v>0</v>
      </c>
      <c r="Q195" s="101">
        <v>0</v>
      </c>
      <c r="R195" s="101">
        <v>0</v>
      </c>
      <c r="S195" s="101">
        <v>0</v>
      </c>
      <c r="T195" s="101">
        <v>0</v>
      </c>
      <c r="U195" s="101">
        <v>0</v>
      </c>
      <c r="V195" s="101">
        <v>0</v>
      </c>
      <c r="W195" s="101">
        <v>0</v>
      </c>
      <c r="DA195" s="131" t="s">
        <v>2552</v>
      </c>
    </row>
    <row r="196" spans="1:105" ht="12" customHeight="1" x14ac:dyDescent="0.25">
      <c r="A196" s="103" t="s">
        <v>52</v>
      </c>
      <c r="B196" s="104">
        <v>0</v>
      </c>
      <c r="C196" s="104">
        <v>0</v>
      </c>
      <c r="D196" s="104">
        <v>0</v>
      </c>
      <c r="E196" s="104">
        <v>0</v>
      </c>
      <c r="F196" s="104">
        <v>0</v>
      </c>
      <c r="G196" s="104">
        <v>0</v>
      </c>
      <c r="H196" s="104">
        <v>0</v>
      </c>
      <c r="I196" s="104">
        <v>0</v>
      </c>
      <c r="J196" s="104">
        <v>0</v>
      </c>
      <c r="K196" s="104">
        <v>0</v>
      </c>
      <c r="L196" s="104">
        <v>0</v>
      </c>
      <c r="M196" s="104">
        <v>0</v>
      </c>
      <c r="N196" s="104">
        <v>0</v>
      </c>
      <c r="O196" s="104">
        <v>0</v>
      </c>
      <c r="P196" s="104">
        <v>0</v>
      </c>
      <c r="Q196" s="104">
        <v>0</v>
      </c>
      <c r="R196" s="104">
        <v>0</v>
      </c>
      <c r="S196" s="104">
        <v>0</v>
      </c>
      <c r="T196" s="104">
        <v>0</v>
      </c>
      <c r="U196" s="104">
        <v>0</v>
      </c>
      <c r="V196" s="104">
        <v>0</v>
      </c>
      <c r="W196" s="104">
        <v>0</v>
      </c>
      <c r="DA196" s="132" t="s">
        <v>2553</v>
      </c>
    </row>
    <row r="197" spans="1:105" ht="12" customHeight="1" x14ac:dyDescent="0.25">
      <c r="A197" s="106" t="s">
        <v>122</v>
      </c>
      <c r="B197" s="101">
        <v>1167.6367957945661</v>
      </c>
      <c r="C197" s="101">
        <v>1077.604475234325</v>
      </c>
      <c r="D197" s="101">
        <v>1095.5166573140045</v>
      </c>
      <c r="E197" s="101">
        <v>1080.471490765304</v>
      </c>
      <c r="F197" s="101">
        <v>1094.936308621838</v>
      </c>
      <c r="G197" s="101">
        <v>1048.5028965376284</v>
      </c>
      <c r="H197" s="101">
        <v>999.6710691332546</v>
      </c>
      <c r="I197" s="101">
        <v>1003.9480480658517</v>
      </c>
      <c r="J197" s="101">
        <v>1010.3043214266596</v>
      </c>
      <c r="K197" s="101">
        <v>918.71648360492225</v>
      </c>
      <c r="L197" s="101">
        <v>869.87397430486453</v>
      </c>
      <c r="M197" s="101">
        <v>1035.5613595245763</v>
      </c>
      <c r="N197" s="101">
        <v>883.22145116312663</v>
      </c>
      <c r="O197" s="101">
        <v>1209.7284614883438</v>
      </c>
      <c r="P197" s="101">
        <v>1501.7147948593677</v>
      </c>
      <c r="Q197" s="101">
        <v>919.08475771671363</v>
      </c>
      <c r="R197" s="101">
        <v>925.8782705663325</v>
      </c>
      <c r="S197" s="101">
        <v>944.22983233614229</v>
      </c>
      <c r="T197" s="101">
        <v>1009.5530979195826</v>
      </c>
      <c r="U197" s="101">
        <v>1040.3164142552796</v>
      </c>
      <c r="V197" s="101">
        <v>975.25725725781047</v>
      </c>
      <c r="W197" s="101">
        <v>989.21000136836597</v>
      </c>
      <c r="DA197" s="131" t="s">
        <v>2554</v>
      </c>
    </row>
    <row r="198" spans="1:105" ht="12" customHeight="1" x14ac:dyDescent="0.25">
      <c r="A198" s="107" t="s">
        <v>121</v>
      </c>
      <c r="B198" s="104">
        <v>0</v>
      </c>
      <c r="C198" s="104">
        <v>0</v>
      </c>
      <c r="D198" s="104">
        <v>1095.5104188652736</v>
      </c>
      <c r="E198" s="104">
        <v>1080.3103187159977</v>
      </c>
      <c r="F198" s="104">
        <v>1094.5215070817226</v>
      </c>
      <c r="G198" s="104">
        <v>1048.218842505916</v>
      </c>
      <c r="H198" s="104">
        <v>999.21729164589976</v>
      </c>
      <c r="I198" s="104">
        <v>1002.2918139069754</v>
      </c>
      <c r="J198" s="104">
        <v>1007.7043713041832</v>
      </c>
      <c r="K198" s="104">
        <v>915.87228063442865</v>
      </c>
      <c r="L198" s="104">
        <v>869.56816444897242</v>
      </c>
      <c r="M198" s="104">
        <v>1036.5468354870573</v>
      </c>
      <c r="N198" s="104">
        <v>884.74556678596093</v>
      </c>
      <c r="O198" s="104">
        <v>1211.2461706189629</v>
      </c>
      <c r="P198" s="104">
        <v>1506.8136995131426</v>
      </c>
      <c r="Q198" s="104">
        <v>917.22264510843695</v>
      </c>
      <c r="R198" s="104">
        <v>920.86426968835997</v>
      </c>
      <c r="S198" s="104">
        <v>939.13034843801108</v>
      </c>
      <c r="T198" s="104">
        <v>1004.406815775057</v>
      </c>
      <c r="U198" s="104">
        <v>1043.3112239481338</v>
      </c>
      <c r="V198" s="104">
        <v>976.72581190084065</v>
      </c>
      <c r="W198" s="104">
        <v>989.54616434066611</v>
      </c>
      <c r="DA198" s="132" t="s">
        <v>2555</v>
      </c>
    </row>
    <row r="199" spans="1:105" ht="12" customHeight="1" x14ac:dyDescent="0.25">
      <c r="A199" s="108" t="s">
        <v>53</v>
      </c>
      <c r="B199" s="98">
        <v>0</v>
      </c>
      <c r="C199" s="98">
        <v>0</v>
      </c>
      <c r="D199" s="98">
        <v>547.8308241072076</v>
      </c>
      <c r="E199" s="98">
        <v>538.91418337308357</v>
      </c>
      <c r="F199" s="98">
        <v>553.24719440254273</v>
      </c>
      <c r="G199" s="98">
        <v>528.57016384207884</v>
      </c>
      <c r="H199" s="98">
        <v>491.3451380457895</v>
      </c>
      <c r="I199" s="98">
        <v>499.94782559531097</v>
      </c>
      <c r="J199" s="98">
        <v>501.50214315488961</v>
      </c>
      <c r="K199" s="98">
        <v>428.55519696225412</v>
      </c>
      <c r="L199" s="98">
        <v>394.87251945838636</v>
      </c>
      <c r="M199" s="98">
        <v>506.38888089623578</v>
      </c>
      <c r="N199" s="98">
        <v>403.52467177540285</v>
      </c>
      <c r="O199" s="98">
        <v>652.26218702618451</v>
      </c>
      <c r="P199" s="98">
        <v>879.11569464129684</v>
      </c>
      <c r="Q199" s="98">
        <v>387.13362876083158</v>
      </c>
      <c r="R199" s="98">
        <v>382.22920366284887</v>
      </c>
      <c r="S199" s="98">
        <v>390.62633150276662</v>
      </c>
      <c r="T199" s="98">
        <v>477.72314289654099</v>
      </c>
      <c r="U199" s="98">
        <v>489.33119986013241</v>
      </c>
      <c r="V199" s="98">
        <v>465.32610983002854</v>
      </c>
      <c r="W199" s="98">
        <v>493.80581743885824</v>
      </c>
      <c r="DA199" s="63" t="s">
        <v>2556</v>
      </c>
    </row>
    <row r="200" spans="1:105" ht="12" customHeight="1" x14ac:dyDescent="0.25">
      <c r="A200" s="108" t="s">
        <v>52</v>
      </c>
      <c r="B200" s="98">
        <v>0</v>
      </c>
      <c r="C200" s="98">
        <v>0</v>
      </c>
      <c r="D200" s="98">
        <v>547.67959475806595</v>
      </c>
      <c r="E200" s="98">
        <v>541.39613534291414</v>
      </c>
      <c r="F200" s="98">
        <v>541.27431267917984</v>
      </c>
      <c r="G200" s="98">
        <v>519.64867866383725</v>
      </c>
      <c r="H200" s="98">
        <v>507.87215360011027</v>
      </c>
      <c r="I200" s="98">
        <v>502.34398831166436</v>
      </c>
      <c r="J200" s="98">
        <v>506.20222814929338</v>
      </c>
      <c r="K200" s="98">
        <v>487.31708367217476</v>
      </c>
      <c r="L200" s="98">
        <v>474.69564499058612</v>
      </c>
      <c r="M200" s="98">
        <v>530.15795459082142</v>
      </c>
      <c r="N200" s="98">
        <v>481.22089501055819</v>
      </c>
      <c r="O200" s="98">
        <v>558.98398359277826</v>
      </c>
      <c r="P200" s="98">
        <v>627.69800487184546</v>
      </c>
      <c r="Q200" s="98">
        <v>530.08901634760525</v>
      </c>
      <c r="R200" s="98">
        <v>538.63506602551115</v>
      </c>
      <c r="S200" s="98">
        <v>548.50401693524452</v>
      </c>
      <c r="T200" s="98">
        <v>526.68367287851606</v>
      </c>
      <c r="U200" s="98">
        <v>553.9800240880013</v>
      </c>
      <c r="V200" s="98">
        <v>511.39970207081217</v>
      </c>
      <c r="W200" s="98">
        <v>495.7403469018077</v>
      </c>
      <c r="DA200" s="63" t="s">
        <v>2557</v>
      </c>
    </row>
    <row r="201" spans="1:105" ht="12" customHeight="1" x14ac:dyDescent="0.25">
      <c r="A201" s="121" t="s">
        <v>54</v>
      </c>
      <c r="B201" s="122">
        <v>595.72541180280439</v>
      </c>
      <c r="C201" s="122">
        <v>600.06702244564747</v>
      </c>
      <c r="D201" s="122">
        <v>553.03119792316761</v>
      </c>
      <c r="E201" s="122">
        <v>528.74248869618918</v>
      </c>
      <c r="F201" s="122">
        <v>550.43880757757017</v>
      </c>
      <c r="G201" s="122">
        <v>561.83370073773131</v>
      </c>
      <c r="H201" s="122">
        <v>563.20967797720732</v>
      </c>
      <c r="I201" s="122">
        <v>517.69414822344379</v>
      </c>
      <c r="J201" s="122">
        <v>553.97920087139471</v>
      </c>
      <c r="K201" s="122">
        <v>581.62085254167653</v>
      </c>
      <c r="L201" s="122">
        <v>496.54793653300976</v>
      </c>
      <c r="M201" s="122">
        <v>632.31826631365982</v>
      </c>
      <c r="N201" s="122">
        <v>633.41297084881569</v>
      </c>
      <c r="O201" s="122">
        <v>646.40294836160308</v>
      </c>
      <c r="P201" s="122">
        <v>681.67517021854644</v>
      </c>
      <c r="Q201" s="122">
        <v>473.87621131306992</v>
      </c>
      <c r="R201" s="122">
        <v>483.27806761731728</v>
      </c>
      <c r="S201" s="122">
        <v>422.5637180732968</v>
      </c>
      <c r="T201" s="122">
        <v>493.89322023344425</v>
      </c>
      <c r="U201" s="122">
        <v>543.43502018037179</v>
      </c>
      <c r="V201" s="122">
        <v>332.41413961740676</v>
      </c>
      <c r="W201" s="122">
        <v>276.53718945535746</v>
      </c>
      <c r="DA201" s="130" t="s">
        <v>2558</v>
      </c>
    </row>
    <row r="202" spans="1:105" ht="12" customHeight="1" x14ac:dyDescent="0.25">
      <c r="A202" s="97" t="s">
        <v>50</v>
      </c>
      <c r="B202" s="98">
        <v>571.95596890553111</v>
      </c>
      <c r="C202" s="98">
        <v>728.75228249631039</v>
      </c>
      <c r="D202" s="98">
        <v>419.87243824645032</v>
      </c>
      <c r="E202" s="98">
        <v>266.67250922929065</v>
      </c>
      <c r="F202" s="98">
        <v>507.39340839106751</v>
      </c>
      <c r="G202" s="98">
        <v>677.36508715743525</v>
      </c>
      <c r="H202" s="98">
        <v>720.7713833747664</v>
      </c>
      <c r="I202" s="98">
        <v>311.72298917220854</v>
      </c>
      <c r="J202" s="98">
        <v>344.54669763335937</v>
      </c>
      <c r="K202" s="98">
        <v>788.81658235630903</v>
      </c>
      <c r="L202" s="98">
        <v>687.50469617394697</v>
      </c>
      <c r="M202" s="98">
        <v>456.94994410966081</v>
      </c>
      <c r="N202" s="98">
        <v>363.72431907151139</v>
      </c>
      <c r="O202" s="98">
        <v>522.36052335534293</v>
      </c>
      <c r="P202" s="98">
        <v>631.86042850733759</v>
      </c>
      <c r="Q202" s="98">
        <v>514.06493560787874</v>
      </c>
      <c r="R202" s="98">
        <v>510.23857183677495</v>
      </c>
      <c r="S202" s="98">
        <v>391.99935320847123</v>
      </c>
      <c r="T202" s="98">
        <v>433.70657557688145</v>
      </c>
      <c r="U202" s="98">
        <v>536.38695511136837</v>
      </c>
      <c r="V202" s="98">
        <v>422.54603842016604</v>
      </c>
      <c r="W202" s="98">
        <v>218.21678640657171</v>
      </c>
      <c r="DA202" s="63" t="s">
        <v>2559</v>
      </c>
    </row>
    <row r="203" spans="1:105" ht="12" customHeight="1" x14ac:dyDescent="0.25">
      <c r="A203" s="109" t="s">
        <v>120</v>
      </c>
      <c r="B203" s="33">
        <v>612.36402183089569</v>
      </c>
      <c r="C203" s="33">
        <v>542.87357353424181</v>
      </c>
      <c r="D203" s="33">
        <v>577.24188150075258</v>
      </c>
      <c r="E203" s="33">
        <v>550.22363455413165</v>
      </c>
      <c r="F203" s="33">
        <v>554.68272017342247</v>
      </c>
      <c r="G203" s="33">
        <v>538.13495480548431</v>
      </c>
      <c r="H203" s="33">
        <v>527.83868288795941</v>
      </c>
      <c r="I203" s="33">
        <v>547.73160891841553</v>
      </c>
      <c r="J203" s="33">
        <v>576.4883016866977</v>
      </c>
      <c r="K203" s="33">
        <v>552.22630263717838</v>
      </c>
      <c r="L203" s="33">
        <v>477.40557187462724</v>
      </c>
      <c r="M203" s="33">
        <v>641.78937779157627</v>
      </c>
      <c r="N203" s="33">
        <v>642.56070149955337</v>
      </c>
      <c r="O203" s="33">
        <v>651.33178644132204</v>
      </c>
      <c r="P203" s="33">
        <v>684.44460343120352</v>
      </c>
      <c r="Q203" s="33">
        <v>472.11109326691337</v>
      </c>
      <c r="R203" s="33">
        <v>481.8854795894527</v>
      </c>
      <c r="S203" s="33">
        <v>424.57594535426642</v>
      </c>
      <c r="T203" s="33">
        <v>498.31345600569921</v>
      </c>
      <c r="U203" s="33">
        <v>544.01327997794749</v>
      </c>
      <c r="V203" s="33">
        <v>324.59696268718926</v>
      </c>
      <c r="W203" s="33">
        <v>280.57826116889561</v>
      </c>
      <c r="DA203" s="60" t="s">
        <v>2560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140.27027364813071</v>
      </c>
      <c r="C205" s="117">
        <f t="shared" si="88"/>
        <v>116.70430562921604</v>
      </c>
      <c r="D205" s="117">
        <f t="shared" si="88"/>
        <v>48.698723978476934</v>
      </c>
      <c r="E205" s="117">
        <f t="shared" si="88"/>
        <v>22.353569035773045</v>
      </c>
      <c r="F205" s="117">
        <f t="shared" si="88"/>
        <v>50.442144848859328</v>
      </c>
      <c r="G205" s="117">
        <f t="shared" si="88"/>
        <v>82.518940586401669</v>
      </c>
      <c r="H205" s="117">
        <f t="shared" si="88"/>
        <v>92.745242265819826</v>
      </c>
      <c r="I205" s="117">
        <f t="shared" si="88"/>
        <v>30.868330614086986</v>
      </c>
      <c r="J205" s="117">
        <f t="shared" si="88"/>
        <v>26.652685238178478</v>
      </c>
      <c r="K205" s="117">
        <f t="shared" si="88"/>
        <v>59.605679491291113</v>
      </c>
      <c r="L205" s="117">
        <f t="shared" si="88"/>
        <v>44.069479477827777</v>
      </c>
      <c r="M205" s="117">
        <f t="shared" si="88"/>
        <v>14.087910460358966</v>
      </c>
      <c r="N205" s="117">
        <f t="shared" si="88"/>
        <v>4.3527811890091224</v>
      </c>
      <c r="O205" s="117">
        <f t="shared" si="88"/>
        <v>7.2806506451727353</v>
      </c>
      <c r="P205" s="117">
        <f t="shared" si="88"/>
        <v>12.135551094290129</v>
      </c>
      <c r="Q205" s="117">
        <f t="shared" si="88"/>
        <v>7.8870666446435544</v>
      </c>
      <c r="R205" s="117">
        <f t="shared" ref="R205:V205" si="89">R206+R208+R210+R219</f>
        <v>9.1360347265811335</v>
      </c>
      <c r="S205" s="117">
        <f t="shared" si="89"/>
        <v>8.8200183275888033</v>
      </c>
      <c r="T205" s="117">
        <f t="shared" si="89"/>
        <v>10.800229809571679</v>
      </c>
      <c r="U205" s="117">
        <f t="shared" si="89"/>
        <v>14.78890933449506</v>
      </c>
      <c r="V205" s="117">
        <f t="shared" si="89"/>
        <v>12.251369907157006</v>
      </c>
      <c r="W205" s="117">
        <f t="shared" ref="W205" si="90">W206+W208+W210+W219</f>
        <v>5.1361528093785154</v>
      </c>
      <c r="DA205" s="129" t="s">
        <v>2712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2713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2714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2715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2716</v>
      </c>
    </row>
    <row r="210" spans="1:105" ht="12" customHeight="1" x14ac:dyDescent="0.25">
      <c r="A210" s="121" t="s">
        <v>55</v>
      </c>
      <c r="B210" s="122">
        <v>53.299773580226599</v>
      </c>
      <c r="C210" s="122">
        <v>33.899256538769301</v>
      </c>
      <c r="D210" s="122">
        <v>24.844556591427345</v>
      </c>
      <c r="E210" s="122">
        <v>14.893126868034145</v>
      </c>
      <c r="F210" s="122">
        <v>33.67963369024546</v>
      </c>
      <c r="G210" s="122">
        <v>40.330399960923913</v>
      </c>
      <c r="H210" s="122">
        <v>44.475664906740043</v>
      </c>
      <c r="I210" s="122">
        <v>16.383534512696531</v>
      </c>
      <c r="J210" s="122">
        <v>14.445632138216755</v>
      </c>
      <c r="K210" s="122">
        <v>23.841344374450635</v>
      </c>
      <c r="L210" s="122">
        <v>21.21145355551506</v>
      </c>
      <c r="M210" s="122">
        <v>5.5449625858238951</v>
      </c>
      <c r="N210" s="122">
        <v>0</v>
      </c>
      <c r="O210" s="122">
        <v>0</v>
      </c>
      <c r="P210" s="122">
        <v>0</v>
      </c>
      <c r="Q210" s="122">
        <v>0</v>
      </c>
      <c r="R210" s="122">
        <v>0</v>
      </c>
      <c r="S210" s="122">
        <v>0</v>
      </c>
      <c r="T210" s="122">
        <v>0</v>
      </c>
      <c r="U210" s="122">
        <v>0</v>
      </c>
      <c r="V210" s="122">
        <v>0</v>
      </c>
      <c r="W210" s="122">
        <v>0</v>
      </c>
      <c r="DA210" s="130" t="s">
        <v>2717</v>
      </c>
    </row>
    <row r="211" spans="1:105" ht="12" customHeight="1" x14ac:dyDescent="0.25">
      <c r="A211" s="97" t="s">
        <v>124</v>
      </c>
      <c r="B211" s="98">
        <v>453.04807543192607</v>
      </c>
      <c r="C211" s="98">
        <v>440.69033500400093</v>
      </c>
      <c r="D211" s="98">
        <v>322.97923568855549</v>
      </c>
      <c r="E211" s="98">
        <v>140.4209104700362</v>
      </c>
      <c r="F211" s="98">
        <v>328.37642847989326</v>
      </c>
      <c r="G211" s="98">
        <v>473.88219954085594</v>
      </c>
      <c r="H211" s="98">
        <v>485.18907170989138</v>
      </c>
      <c r="I211" s="98">
        <v>207.94486112268675</v>
      </c>
      <c r="J211" s="98">
        <v>180.19025351354585</v>
      </c>
      <c r="K211" s="98">
        <v>462.80256726874762</v>
      </c>
      <c r="L211" s="98">
        <v>502.37653157798826</v>
      </c>
      <c r="M211" s="98">
        <v>258.05402803257357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DA211" s="63" t="s">
        <v>2718</v>
      </c>
    </row>
    <row r="212" spans="1:105" ht="12" customHeight="1" x14ac:dyDescent="0.25">
      <c r="A212" s="97" t="s">
        <v>123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DA212" s="63" t="s">
        <v>2719</v>
      </c>
    </row>
    <row r="213" spans="1:105" ht="12" customHeight="1" x14ac:dyDescent="0.25">
      <c r="A213" s="100" t="s">
        <v>50</v>
      </c>
      <c r="B213" s="101">
        <v>0</v>
      </c>
      <c r="C213" s="101">
        <v>0</v>
      </c>
      <c r="D213" s="101">
        <v>0</v>
      </c>
      <c r="E213" s="101">
        <v>0</v>
      </c>
      <c r="F213" s="101">
        <v>0</v>
      </c>
      <c r="G213" s="101">
        <v>0</v>
      </c>
      <c r="H213" s="101">
        <v>0</v>
      </c>
      <c r="I213" s="101">
        <v>0</v>
      </c>
      <c r="J213" s="101">
        <v>0</v>
      </c>
      <c r="K213" s="101">
        <v>0</v>
      </c>
      <c r="L213" s="101">
        <v>0</v>
      </c>
      <c r="M213" s="101">
        <v>0</v>
      </c>
      <c r="N213" s="101">
        <v>0</v>
      </c>
      <c r="O213" s="101">
        <v>0</v>
      </c>
      <c r="P213" s="101">
        <v>0</v>
      </c>
      <c r="Q213" s="101">
        <v>0</v>
      </c>
      <c r="R213" s="101">
        <v>0</v>
      </c>
      <c r="S213" s="101">
        <v>0</v>
      </c>
      <c r="T213" s="101">
        <v>0</v>
      </c>
      <c r="U213" s="101">
        <v>0</v>
      </c>
      <c r="V213" s="101">
        <v>0</v>
      </c>
      <c r="W213" s="101">
        <v>0</v>
      </c>
      <c r="DA213" s="131" t="s">
        <v>2720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2721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2722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2723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2724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2725</v>
      </c>
    </row>
    <row r="219" spans="1:105" ht="12" customHeight="1" x14ac:dyDescent="0.25">
      <c r="A219" s="121" t="s">
        <v>54</v>
      </c>
      <c r="B219" s="122">
        <v>86.970500067904112</v>
      </c>
      <c r="C219" s="122">
        <v>82.80504909044673</v>
      </c>
      <c r="D219" s="122">
        <v>23.854167387049593</v>
      </c>
      <c r="E219" s="122">
        <v>7.4604421677388997</v>
      </c>
      <c r="F219" s="122">
        <v>16.762511158613869</v>
      </c>
      <c r="G219" s="122">
        <v>42.188540625477756</v>
      </c>
      <c r="H219" s="122">
        <v>48.269577359079776</v>
      </c>
      <c r="I219" s="122">
        <v>14.484796101390453</v>
      </c>
      <c r="J219" s="122">
        <v>12.207053099961723</v>
      </c>
      <c r="K219" s="122">
        <v>35.764335116840478</v>
      </c>
      <c r="L219" s="122">
        <v>22.858025922312716</v>
      </c>
      <c r="M219" s="122">
        <v>8.5429478745350718</v>
      </c>
      <c r="N219" s="122">
        <v>4.3527811890091224</v>
      </c>
      <c r="O219" s="122">
        <v>7.2806506451727353</v>
      </c>
      <c r="P219" s="122">
        <v>12.135551094290129</v>
      </c>
      <c r="Q219" s="122">
        <v>7.8870666446435544</v>
      </c>
      <c r="R219" s="122">
        <v>9.1360347265811335</v>
      </c>
      <c r="S219" s="122">
        <v>8.8200183275888033</v>
      </c>
      <c r="T219" s="122">
        <v>10.800229809571679</v>
      </c>
      <c r="U219" s="122">
        <v>14.78890933449506</v>
      </c>
      <c r="V219" s="122">
        <v>12.251369907157006</v>
      </c>
      <c r="W219" s="122">
        <v>5.1361528093785154</v>
      </c>
      <c r="DA219" s="130" t="s">
        <v>2726</v>
      </c>
    </row>
    <row r="220" spans="1:105" ht="12" customHeight="1" x14ac:dyDescent="0.25">
      <c r="A220" s="97" t="s">
        <v>50</v>
      </c>
      <c r="B220" s="98">
        <v>211.21407159348141</v>
      </c>
      <c r="C220" s="98">
        <v>269.11640954395187</v>
      </c>
      <c r="D220" s="98">
        <v>155.05208801582236</v>
      </c>
      <c r="E220" s="98">
        <v>98.477836614153475</v>
      </c>
      <c r="F220" s="98">
        <v>186.78226719598311</v>
      </c>
      <c r="G220" s="98">
        <v>247.85767617468181</v>
      </c>
      <c r="H220" s="98">
        <v>263.28860377679877</v>
      </c>
      <c r="I220" s="98">
        <v>113.8091122252107</v>
      </c>
      <c r="J220" s="98">
        <v>125.78572107351863</v>
      </c>
      <c r="K220" s="98">
        <v>287.85928264774043</v>
      </c>
      <c r="L220" s="98">
        <v>250.88077231806639</v>
      </c>
      <c r="M220" s="98">
        <v>166.72527303528125</v>
      </c>
      <c r="N220" s="98">
        <v>132.67921920572249</v>
      </c>
      <c r="O220" s="98">
        <v>190.51035854868655</v>
      </c>
      <c r="P220" s="98">
        <v>230.42185622069866</v>
      </c>
      <c r="Q220" s="98">
        <v>187.46210841963764</v>
      </c>
      <c r="R220" s="98">
        <v>186.00966703319187</v>
      </c>
      <c r="S220" s="98">
        <v>142.79010253644981</v>
      </c>
      <c r="T220" s="98">
        <v>157.85790438838606</v>
      </c>
      <c r="U220" s="98">
        <v>195.0421375998624</v>
      </c>
      <c r="V220" s="98">
        <v>153.50942796627288</v>
      </c>
      <c r="W220" s="98">
        <v>79.26067303494122</v>
      </c>
      <c r="DA220" s="63" t="s">
        <v>2727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2728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91.227575302624714</v>
      </c>
      <c r="C223" s="118">
        <f t="shared" si="93"/>
        <v>97.074017167991741</v>
      </c>
      <c r="D223" s="118">
        <f t="shared" si="93"/>
        <v>86.257366439511088</v>
      </c>
      <c r="E223" s="118">
        <f t="shared" si="93"/>
        <v>96.205726841171554</v>
      </c>
      <c r="F223" s="118">
        <f t="shared" si="93"/>
        <v>88.902942171661522</v>
      </c>
      <c r="G223" s="118">
        <f t="shared" si="93"/>
        <v>84.980237884129949</v>
      </c>
      <c r="H223" s="118">
        <f t="shared" si="93"/>
        <v>76.027000929711917</v>
      </c>
      <c r="I223" s="118">
        <f t="shared" si="93"/>
        <v>64.197985306192294</v>
      </c>
      <c r="J223" s="118">
        <f t="shared" si="93"/>
        <v>68.084357091043017</v>
      </c>
      <c r="K223" s="118">
        <f t="shared" si="93"/>
        <v>65.899636821081657</v>
      </c>
      <c r="L223" s="118">
        <f t="shared" si="93"/>
        <v>59.769450674998851</v>
      </c>
      <c r="M223" s="118">
        <f t="shared" si="93"/>
        <v>57.636801692803203</v>
      </c>
      <c r="N223" s="118">
        <f t="shared" si="93"/>
        <v>54.283523778823437</v>
      </c>
      <c r="O223" s="118">
        <f t="shared" si="93"/>
        <v>53.311272175863358</v>
      </c>
      <c r="P223" s="118">
        <f t="shared" si="93"/>
        <v>54.990799899822143</v>
      </c>
      <c r="Q223" s="118">
        <f t="shared" si="93"/>
        <v>47.709939664429079</v>
      </c>
      <c r="R223" s="118">
        <f t="shared" ref="R223:V223" si="94">R224+R226+R228+R237</f>
        <v>45.679127246041318</v>
      </c>
      <c r="S223" s="118">
        <f t="shared" si="94"/>
        <v>43.499959987032163</v>
      </c>
      <c r="T223" s="118">
        <f t="shared" si="94"/>
        <v>42.773768110055968</v>
      </c>
      <c r="U223" s="118">
        <f t="shared" si="94"/>
        <v>41.2304349387786</v>
      </c>
      <c r="V223" s="118">
        <f t="shared" si="94"/>
        <v>38.841055608668484</v>
      </c>
      <c r="W223" s="118">
        <f t="shared" ref="W223" si="95">W224+W226+W228+W237</f>
        <v>39.359569410521729</v>
      </c>
      <c r="DA223" s="129" t="s">
        <v>2880</v>
      </c>
    </row>
    <row r="224" spans="1:105" ht="12" customHeight="1" x14ac:dyDescent="0.25">
      <c r="A224" s="121" t="s">
        <v>57</v>
      </c>
      <c r="B224" s="123">
        <f t="shared" ref="B224:W224" si="96">B225</f>
        <v>68.656182235257248</v>
      </c>
      <c r="C224" s="123">
        <f t="shared" si="96"/>
        <v>76.017749508454756</v>
      </c>
      <c r="D224" s="123">
        <f t="shared" si="96"/>
        <v>66.875080214695501</v>
      </c>
      <c r="E224" s="123">
        <f t="shared" si="96"/>
        <v>76.709294207664428</v>
      </c>
      <c r="F224" s="123">
        <f t="shared" si="96"/>
        <v>70.557596257194504</v>
      </c>
      <c r="G224" s="123">
        <f t="shared" si="96"/>
        <v>66.568498708670205</v>
      </c>
      <c r="H224" s="123">
        <f t="shared" si="96"/>
        <v>57.39044936942981</v>
      </c>
      <c r="I224" s="123">
        <f t="shared" si="96"/>
        <v>48.10794567613074</v>
      </c>
      <c r="J224" s="123">
        <f t="shared" si="96"/>
        <v>52.124763554239152</v>
      </c>
      <c r="K224" s="123">
        <f t="shared" si="96"/>
        <v>50.044869116571085</v>
      </c>
      <c r="L224" s="123">
        <f t="shared" si="96"/>
        <v>45.064221348338123</v>
      </c>
      <c r="M224" s="123">
        <f t="shared" si="96"/>
        <v>40.468871702562211</v>
      </c>
      <c r="N224" s="123">
        <f t="shared" si="96"/>
        <v>38.421013978735367</v>
      </c>
      <c r="O224" s="123">
        <f t="shared" si="96"/>
        <v>33.917007138556357</v>
      </c>
      <c r="P224" s="123">
        <f t="shared" si="96"/>
        <v>32.206277890539063</v>
      </c>
      <c r="Q224" s="123">
        <f t="shared" si="96"/>
        <v>33.074963984526661</v>
      </c>
      <c r="R224" s="123">
        <f t="shared" si="96"/>
        <v>31.307466292311936</v>
      </c>
      <c r="S224" s="123">
        <f t="shared" si="96"/>
        <v>29.977356584167648</v>
      </c>
      <c r="T224" s="123">
        <f t="shared" si="96"/>
        <v>28.01671043334672</v>
      </c>
      <c r="U224" s="123">
        <f t="shared" si="96"/>
        <v>25.520551590185541</v>
      </c>
      <c r="V224" s="123">
        <f t="shared" si="96"/>
        <v>25.653823725587245</v>
      </c>
      <c r="W224" s="123">
        <f t="shared" si="96"/>
        <v>26.73247073876923</v>
      </c>
      <c r="DA224" s="130" t="s">
        <v>2881</v>
      </c>
    </row>
    <row r="225" spans="1:105" ht="12" customHeight="1" x14ac:dyDescent="0.25">
      <c r="A225" s="97" t="s">
        <v>53</v>
      </c>
      <c r="B225" s="99">
        <v>68.656182235257248</v>
      </c>
      <c r="C225" s="99">
        <v>76.017749508454756</v>
      </c>
      <c r="D225" s="99">
        <v>66.875080214695501</v>
      </c>
      <c r="E225" s="99">
        <v>76.709294207664428</v>
      </c>
      <c r="F225" s="99">
        <v>70.557596257194504</v>
      </c>
      <c r="G225" s="99">
        <v>66.568498708670205</v>
      </c>
      <c r="H225" s="99">
        <v>57.39044936942981</v>
      </c>
      <c r="I225" s="99">
        <v>48.10794567613074</v>
      </c>
      <c r="J225" s="99">
        <v>52.124763554239152</v>
      </c>
      <c r="K225" s="99">
        <v>50.044869116571085</v>
      </c>
      <c r="L225" s="99">
        <v>45.064221348338123</v>
      </c>
      <c r="M225" s="99">
        <v>40.468871702562211</v>
      </c>
      <c r="N225" s="99">
        <v>38.421013978735367</v>
      </c>
      <c r="O225" s="99">
        <v>33.917007138556357</v>
      </c>
      <c r="P225" s="99">
        <v>32.206277890539063</v>
      </c>
      <c r="Q225" s="99">
        <v>33.074963984526661</v>
      </c>
      <c r="R225" s="99">
        <v>31.307466292311936</v>
      </c>
      <c r="S225" s="99">
        <v>29.977356584167648</v>
      </c>
      <c r="T225" s="99">
        <v>28.01671043334672</v>
      </c>
      <c r="U225" s="99">
        <v>25.520551590185541</v>
      </c>
      <c r="V225" s="99">
        <v>25.653823725587245</v>
      </c>
      <c r="W225" s="99">
        <v>26.73247073876923</v>
      </c>
      <c r="DA225" s="63" t="s">
        <v>2882</v>
      </c>
    </row>
    <row r="226" spans="1:105" ht="12" customHeight="1" x14ac:dyDescent="0.25">
      <c r="A226" s="121" t="s">
        <v>92</v>
      </c>
      <c r="B226" s="123">
        <f t="shared" ref="B226:W226" si="97">B227</f>
        <v>2.7065591194869278</v>
      </c>
      <c r="C226" s="123">
        <f t="shared" si="97"/>
        <v>2.3290422106163637</v>
      </c>
      <c r="D226" s="123">
        <f t="shared" si="97"/>
        <v>1.8724886197998365</v>
      </c>
      <c r="E226" s="123">
        <f t="shared" si="97"/>
        <v>3.2604761690466191</v>
      </c>
      <c r="F226" s="123">
        <f t="shared" si="97"/>
        <v>1.0845767107083024</v>
      </c>
      <c r="G226" s="123">
        <f t="shared" si="97"/>
        <v>0.95673911197680905</v>
      </c>
      <c r="H226" s="123">
        <f t="shared" si="97"/>
        <v>1.6022846431802242</v>
      </c>
      <c r="I226" s="123">
        <f t="shared" si="97"/>
        <v>0.93325318524103273</v>
      </c>
      <c r="J226" s="123">
        <f t="shared" si="97"/>
        <v>0.83424631552847306</v>
      </c>
      <c r="K226" s="123">
        <f t="shared" si="97"/>
        <v>0.87966361265697202</v>
      </c>
      <c r="L226" s="123">
        <f t="shared" si="97"/>
        <v>0.97792793768970798</v>
      </c>
      <c r="M226" s="123">
        <f t="shared" si="97"/>
        <v>0.8697394433369442</v>
      </c>
      <c r="N226" s="123">
        <f t="shared" si="97"/>
        <v>1.1388018334674408</v>
      </c>
      <c r="O226" s="123">
        <f t="shared" si="97"/>
        <v>1.1828332146978862</v>
      </c>
      <c r="P226" s="123">
        <f t="shared" si="97"/>
        <v>1.2493553973270461</v>
      </c>
      <c r="Q226" s="123">
        <f t="shared" si="97"/>
        <v>1.4278108083651619</v>
      </c>
      <c r="R226" s="123">
        <f t="shared" si="97"/>
        <v>1.3018885713345392</v>
      </c>
      <c r="S226" s="123">
        <f t="shared" si="97"/>
        <v>1.1138107279266887</v>
      </c>
      <c r="T226" s="123">
        <f t="shared" si="97"/>
        <v>1.2121806633514172</v>
      </c>
      <c r="U226" s="123">
        <f t="shared" si="97"/>
        <v>1.2733642244685353</v>
      </c>
      <c r="V226" s="123">
        <f t="shared" si="97"/>
        <v>1.4455658516503858</v>
      </c>
      <c r="W226" s="123">
        <f t="shared" si="97"/>
        <v>1.3804509287591789</v>
      </c>
      <c r="DA226" s="130" t="s">
        <v>2883</v>
      </c>
    </row>
    <row r="227" spans="1:105" ht="12" customHeight="1" x14ac:dyDescent="0.25">
      <c r="A227" s="97" t="s">
        <v>53</v>
      </c>
      <c r="B227" s="99">
        <f>RES_hhdet_fecs!B147</f>
        <v>2.7065591194869278</v>
      </c>
      <c r="C227" s="99">
        <f>RES_hhdet_fecs!C147</f>
        <v>2.3290422106163637</v>
      </c>
      <c r="D227" s="99">
        <f>RES_hhdet_fecs!D147</f>
        <v>1.8724886197998365</v>
      </c>
      <c r="E227" s="99">
        <f>RES_hhdet_fecs!E147</f>
        <v>3.2604761690466191</v>
      </c>
      <c r="F227" s="99">
        <f>RES_hhdet_fecs!F147</f>
        <v>1.0845767107083024</v>
      </c>
      <c r="G227" s="99">
        <f>RES_hhdet_fecs!G147</f>
        <v>0.95673911197680905</v>
      </c>
      <c r="H227" s="99">
        <f>RES_hhdet_fecs!H147</f>
        <v>1.6022846431802242</v>
      </c>
      <c r="I227" s="99">
        <f>RES_hhdet_fecs!I147</f>
        <v>0.93325318524103273</v>
      </c>
      <c r="J227" s="99">
        <f>RES_hhdet_fecs!J147</f>
        <v>0.83424631552847306</v>
      </c>
      <c r="K227" s="99">
        <f>RES_hhdet_fecs!K147</f>
        <v>0.87966361265697202</v>
      </c>
      <c r="L227" s="99">
        <f>RES_hhdet_fecs!L147</f>
        <v>0.97792793768970798</v>
      </c>
      <c r="M227" s="99">
        <f>RES_hhdet_fecs!M147</f>
        <v>0.8697394433369442</v>
      </c>
      <c r="N227" s="99">
        <f>RES_hhdet_fecs!N147</f>
        <v>1.1388018334674408</v>
      </c>
      <c r="O227" s="99">
        <f>RES_hhdet_fecs!O147</f>
        <v>1.1828332146978862</v>
      </c>
      <c r="P227" s="99">
        <f>RES_hhdet_fecs!P147</f>
        <v>1.2493553973270461</v>
      </c>
      <c r="Q227" s="99">
        <f>RES_hhdet_fecs!Q147</f>
        <v>1.4278108083651619</v>
      </c>
      <c r="R227" s="99">
        <f>RES_hhdet_fecs!R147</f>
        <v>1.3018885713345392</v>
      </c>
      <c r="S227" s="99">
        <f>RES_hhdet_fecs!S147</f>
        <v>1.1138107279266887</v>
      </c>
      <c r="T227" s="99">
        <f>RES_hhdet_fecs!T147</f>
        <v>1.2121806633514172</v>
      </c>
      <c r="U227" s="99">
        <f>RES_hhdet_fecs!U147</f>
        <v>1.2733642244685353</v>
      </c>
      <c r="V227" s="99">
        <f>RES_hhdet_fecs!V147</f>
        <v>1.4455658516503858</v>
      </c>
      <c r="W227" s="99">
        <f>RES_hhdet_fecs!W147</f>
        <v>1.3804509287591789</v>
      </c>
      <c r="DA227" s="63" t="s">
        <v>2884</v>
      </c>
    </row>
    <row r="228" spans="1:105" ht="12" customHeight="1" x14ac:dyDescent="0.25">
      <c r="A228" s="121" t="s">
        <v>55</v>
      </c>
      <c r="B228" s="123">
        <v>13.381128583538551</v>
      </c>
      <c r="C228" s="123">
        <v>12.240287473968413</v>
      </c>
      <c r="D228" s="123">
        <v>11.896095329936427</v>
      </c>
      <c r="E228" s="123">
        <v>10.982099083812223</v>
      </c>
      <c r="F228" s="123">
        <v>11.734885177409447</v>
      </c>
      <c r="G228" s="123">
        <v>11.654719309353787</v>
      </c>
      <c r="H228" s="123">
        <v>11.185215338463017</v>
      </c>
      <c r="I228" s="123">
        <v>9.9897708434413381</v>
      </c>
      <c r="J228" s="123">
        <v>9.6281969501063234</v>
      </c>
      <c r="K228" s="123">
        <v>9.0566453044495887</v>
      </c>
      <c r="L228" s="123">
        <v>8.7370672355249273</v>
      </c>
      <c r="M228" s="123">
        <v>10.103566772706568</v>
      </c>
      <c r="N228" s="123">
        <v>8.5719530922860141</v>
      </c>
      <c r="O228" s="123">
        <v>11.938833483003854</v>
      </c>
      <c r="P228" s="123">
        <v>14.928606638262256</v>
      </c>
      <c r="Q228" s="123">
        <v>8.650843430670859</v>
      </c>
      <c r="R228" s="123">
        <v>8.4581422350830895</v>
      </c>
      <c r="S228" s="123">
        <v>8.4160544749978339</v>
      </c>
      <c r="T228" s="123">
        <v>8.9372249264127941</v>
      </c>
      <c r="U228" s="123">
        <v>9.4093704598803996</v>
      </c>
      <c r="V228" s="123">
        <v>8.6773217274589811</v>
      </c>
      <c r="W228" s="123">
        <v>8.7708093394982747</v>
      </c>
      <c r="DA228" s="130" t="s">
        <v>2885</v>
      </c>
    </row>
    <row r="229" spans="1:105" ht="12" customHeight="1" x14ac:dyDescent="0.25">
      <c r="A229" s="97" t="s">
        <v>124</v>
      </c>
      <c r="B229" s="99">
        <v>15.080642948268176</v>
      </c>
      <c r="C229" s="99">
        <v>14.697215543595696</v>
      </c>
      <c r="D229" s="99">
        <v>10.789013652078655</v>
      </c>
      <c r="E229" s="99">
        <v>4.6974149016281572</v>
      </c>
      <c r="F229" s="99">
        <v>10.998500100567014</v>
      </c>
      <c r="G229" s="99">
        <v>15.888814980009093</v>
      </c>
      <c r="H229" s="99">
        <v>16.289365943322743</v>
      </c>
      <c r="I229" s="99">
        <v>6.9859023184939941</v>
      </c>
      <c r="J229" s="99">
        <v>6.0565976459742483</v>
      </c>
      <c r="K229" s="99">
        <v>15.558610669029232</v>
      </c>
      <c r="L229" s="99">
        <v>16.89051325570621</v>
      </c>
      <c r="M229" s="99">
        <v>8.6734687670599637</v>
      </c>
      <c r="N229" s="99">
        <v>0</v>
      </c>
      <c r="O229" s="99">
        <v>0</v>
      </c>
      <c r="P229" s="99">
        <v>0</v>
      </c>
      <c r="Q229" s="99">
        <v>0</v>
      </c>
      <c r="R229" s="99">
        <v>0</v>
      </c>
      <c r="S229" s="99">
        <v>0</v>
      </c>
      <c r="T229" s="99">
        <v>0</v>
      </c>
      <c r="U229" s="99">
        <v>0</v>
      </c>
      <c r="V229" s="99">
        <v>0</v>
      </c>
      <c r="W229" s="99">
        <v>0</v>
      </c>
      <c r="DA229" s="63" t="s">
        <v>2886</v>
      </c>
    </row>
    <row r="230" spans="1:105" ht="12" customHeight="1" x14ac:dyDescent="0.25">
      <c r="A230" s="97" t="s">
        <v>123</v>
      </c>
      <c r="B230" s="99">
        <v>0</v>
      </c>
      <c r="C230" s="99">
        <v>0</v>
      </c>
      <c r="D230" s="99">
        <v>0</v>
      </c>
      <c r="E230" s="99">
        <v>0</v>
      </c>
      <c r="F230" s="99">
        <v>0</v>
      </c>
      <c r="G230" s="99">
        <v>0</v>
      </c>
      <c r="H230" s="99">
        <v>0</v>
      </c>
      <c r="I230" s="99">
        <v>0</v>
      </c>
      <c r="J230" s="99">
        <v>0</v>
      </c>
      <c r="K230" s="99">
        <v>0</v>
      </c>
      <c r="L230" s="99">
        <v>0</v>
      </c>
      <c r="M230" s="99">
        <v>0</v>
      </c>
      <c r="N230" s="99">
        <v>0</v>
      </c>
      <c r="O230" s="99">
        <v>0</v>
      </c>
      <c r="P230" s="99">
        <v>0</v>
      </c>
      <c r="Q230" s="99">
        <v>0</v>
      </c>
      <c r="R230" s="99">
        <v>0</v>
      </c>
      <c r="S230" s="99">
        <v>0</v>
      </c>
      <c r="T230" s="99">
        <v>0</v>
      </c>
      <c r="U230" s="99">
        <v>0</v>
      </c>
      <c r="V230" s="99">
        <v>0</v>
      </c>
      <c r="W230" s="99">
        <v>0</v>
      </c>
      <c r="DA230" s="63" t="s">
        <v>2887</v>
      </c>
    </row>
    <row r="231" spans="1:105" ht="12" customHeight="1" x14ac:dyDescent="0.25">
      <c r="A231" s="100" t="s">
        <v>50</v>
      </c>
      <c r="B231" s="102">
        <v>0</v>
      </c>
      <c r="C231" s="102">
        <v>0</v>
      </c>
      <c r="D231" s="102">
        <v>0</v>
      </c>
      <c r="E231" s="102">
        <v>0</v>
      </c>
      <c r="F231" s="102">
        <v>0</v>
      </c>
      <c r="G231" s="102">
        <v>0</v>
      </c>
      <c r="H231" s="102">
        <v>0</v>
      </c>
      <c r="I231" s="102">
        <v>0</v>
      </c>
      <c r="J231" s="102">
        <v>0</v>
      </c>
      <c r="K231" s="102">
        <v>0</v>
      </c>
      <c r="L231" s="102">
        <v>0</v>
      </c>
      <c r="M231" s="102">
        <v>0</v>
      </c>
      <c r="N231" s="102">
        <v>0</v>
      </c>
      <c r="O231" s="102">
        <v>0</v>
      </c>
      <c r="P231" s="102">
        <v>0</v>
      </c>
      <c r="Q231" s="102">
        <v>0</v>
      </c>
      <c r="R231" s="102">
        <v>0</v>
      </c>
      <c r="S231" s="102">
        <v>0</v>
      </c>
      <c r="T231" s="102">
        <v>0</v>
      </c>
      <c r="U231" s="102">
        <v>0</v>
      </c>
      <c r="V231" s="102">
        <v>0</v>
      </c>
      <c r="W231" s="102">
        <v>0</v>
      </c>
      <c r="DA231" s="131" t="s">
        <v>2888</v>
      </c>
    </row>
    <row r="232" spans="1:105" ht="12" customHeight="1" x14ac:dyDescent="0.25">
      <c r="A232" s="103" t="s">
        <v>52</v>
      </c>
      <c r="B232" s="105">
        <v>0</v>
      </c>
      <c r="C232" s="105">
        <v>0</v>
      </c>
      <c r="D232" s="105">
        <v>0</v>
      </c>
      <c r="E232" s="105">
        <v>0</v>
      </c>
      <c r="F232" s="105">
        <v>0</v>
      </c>
      <c r="G232" s="105">
        <v>0</v>
      </c>
      <c r="H232" s="105">
        <v>0</v>
      </c>
      <c r="I232" s="105">
        <v>0</v>
      </c>
      <c r="J232" s="105">
        <v>0</v>
      </c>
      <c r="K232" s="105">
        <v>0</v>
      </c>
      <c r="L232" s="105">
        <v>0</v>
      </c>
      <c r="M232" s="105">
        <v>0</v>
      </c>
      <c r="N232" s="105">
        <v>0</v>
      </c>
      <c r="O232" s="105">
        <v>0</v>
      </c>
      <c r="P232" s="105">
        <v>0</v>
      </c>
      <c r="Q232" s="105">
        <v>0</v>
      </c>
      <c r="R232" s="105">
        <v>0</v>
      </c>
      <c r="S232" s="105">
        <v>0</v>
      </c>
      <c r="T232" s="105">
        <v>0</v>
      </c>
      <c r="U232" s="105">
        <v>0</v>
      </c>
      <c r="V232" s="105">
        <v>0</v>
      </c>
      <c r="W232" s="105">
        <v>0</v>
      </c>
      <c r="DA232" s="132" t="s">
        <v>2889</v>
      </c>
    </row>
    <row r="233" spans="1:105" ht="12" customHeight="1" x14ac:dyDescent="0.25">
      <c r="A233" s="106" t="s">
        <v>122</v>
      </c>
      <c r="B233" s="102">
        <v>13.154526668241266</v>
      </c>
      <c r="C233" s="102">
        <v>12.035543468166139</v>
      </c>
      <c r="D233" s="102">
        <v>12.157604819404742</v>
      </c>
      <c r="E233" s="102">
        <v>11.92418366304239</v>
      </c>
      <c r="F233" s="102">
        <v>12.033643085163449</v>
      </c>
      <c r="G233" s="102">
        <v>11.485986634631466</v>
      </c>
      <c r="H233" s="102">
        <v>10.917248545841064</v>
      </c>
      <c r="I233" s="102">
        <v>10.958108359961097</v>
      </c>
      <c r="J233" s="102">
        <v>11.02880817207258</v>
      </c>
      <c r="K233" s="102">
        <v>10.024256042375917</v>
      </c>
      <c r="L233" s="102">
        <v>9.4161503118326078</v>
      </c>
      <c r="M233" s="102">
        <v>11.148104817025091</v>
      </c>
      <c r="N233" s="102">
        <v>9.4472484929621245</v>
      </c>
      <c r="O233" s="102">
        <v>12.824533189186202</v>
      </c>
      <c r="P233" s="102">
        <v>15.707852961931637</v>
      </c>
      <c r="Q233" s="102">
        <v>9.6002770978386334</v>
      </c>
      <c r="R233" s="102">
        <v>9.6485176376750168</v>
      </c>
      <c r="S233" s="102">
        <v>9.8088115974445778</v>
      </c>
      <c r="T233" s="102">
        <v>10.41787833847652</v>
      </c>
      <c r="U233" s="102">
        <v>10.155323216545403</v>
      </c>
      <c r="V233" s="102">
        <v>9.4574311204128261</v>
      </c>
      <c r="W233" s="102">
        <v>9.491856009379898</v>
      </c>
      <c r="DA233" s="131" t="s">
        <v>2890</v>
      </c>
    </row>
    <row r="234" spans="1:105" ht="12" customHeight="1" x14ac:dyDescent="0.25">
      <c r="A234" s="107" t="s">
        <v>121</v>
      </c>
      <c r="B234" s="105">
        <v>0</v>
      </c>
      <c r="C234" s="105">
        <v>0</v>
      </c>
      <c r="D234" s="105">
        <v>10.126572623642742</v>
      </c>
      <c r="E234" s="105">
        <v>9.9924835131604848</v>
      </c>
      <c r="F234" s="105">
        <v>10.155896469158357</v>
      </c>
      <c r="G234" s="105">
        <v>9.7258270583475888</v>
      </c>
      <c r="H234" s="105">
        <v>9.2336687797370693</v>
      </c>
      <c r="I234" s="105">
        <v>9.2684675523565971</v>
      </c>
      <c r="J234" s="105">
        <v>9.3079903488107352</v>
      </c>
      <c r="K234" s="105">
        <v>8.3640328609751329</v>
      </c>
      <c r="L234" s="105">
        <v>7.8988612261646232</v>
      </c>
      <c r="M234" s="105">
        <v>9.5138398356540801</v>
      </c>
      <c r="N234" s="105">
        <v>8.000726174174094</v>
      </c>
      <c r="O234" s="105">
        <v>11.21563405349298</v>
      </c>
      <c r="P234" s="105">
        <v>14.054572218644408</v>
      </c>
      <c r="Q234" s="105">
        <v>8.0321023374064389</v>
      </c>
      <c r="R234" s="105">
        <v>7.975681966997791</v>
      </c>
      <c r="S234" s="105">
        <v>8.0763069337519653</v>
      </c>
      <c r="T234" s="105">
        <v>8.7219637047644785</v>
      </c>
      <c r="U234" s="105">
        <v>9.0245897208788541</v>
      </c>
      <c r="V234" s="105">
        <v>8.3964299346989861</v>
      </c>
      <c r="W234" s="105">
        <v>8.5099274519913521</v>
      </c>
      <c r="DA234" s="132" t="s">
        <v>2891</v>
      </c>
    </row>
    <row r="235" spans="1:105" ht="12" customHeight="1" x14ac:dyDescent="0.25">
      <c r="A235" s="108" t="s">
        <v>53</v>
      </c>
      <c r="B235" s="99">
        <v>0</v>
      </c>
      <c r="C235" s="99">
        <v>0</v>
      </c>
      <c r="D235" s="99">
        <v>5.9706681098736274</v>
      </c>
      <c r="E235" s="99">
        <v>5.8783901050451126</v>
      </c>
      <c r="F235" s="99">
        <v>6.0376648824199863</v>
      </c>
      <c r="G235" s="99">
        <v>5.7679454450749388</v>
      </c>
      <c r="H235" s="99">
        <v>5.3603839856186974</v>
      </c>
      <c r="I235" s="99">
        <v>5.4348623491895962</v>
      </c>
      <c r="J235" s="99">
        <v>5.4429561627399314</v>
      </c>
      <c r="K235" s="99">
        <v>4.6425283436641278</v>
      </c>
      <c r="L235" s="99">
        <v>4.2734221538571857</v>
      </c>
      <c r="M235" s="99">
        <v>5.4660372963635604</v>
      </c>
      <c r="N235" s="99">
        <v>4.3300862427434428</v>
      </c>
      <c r="O235" s="99">
        <v>6.9541483142112179</v>
      </c>
      <c r="P235" s="99">
        <v>9.2750834510643365</v>
      </c>
      <c r="Q235" s="99">
        <v>3.9997222733824689</v>
      </c>
      <c r="R235" s="99">
        <v>3.8840552558773744</v>
      </c>
      <c r="S235" s="99">
        <v>3.9149591125723306</v>
      </c>
      <c r="T235" s="99">
        <v>4.7313663592259996</v>
      </c>
      <c r="U235" s="99">
        <v>4.8318119438458416</v>
      </c>
      <c r="V235" s="99">
        <v>4.5322568500883005</v>
      </c>
      <c r="W235" s="99">
        <v>4.7690366402504552</v>
      </c>
      <c r="DA235" s="63" t="s">
        <v>2892</v>
      </c>
    </row>
    <row r="236" spans="1:105" ht="12" customHeight="1" x14ac:dyDescent="0.25">
      <c r="A236" s="108" t="s">
        <v>52</v>
      </c>
      <c r="B236" s="99">
        <v>0</v>
      </c>
      <c r="C236" s="99">
        <v>0</v>
      </c>
      <c r="D236" s="99">
        <v>4.1559045137691157</v>
      </c>
      <c r="E236" s="99">
        <v>4.1140934081153722</v>
      </c>
      <c r="F236" s="99">
        <v>4.1182315867383714</v>
      </c>
      <c r="G236" s="99">
        <v>3.9578816132726504</v>
      </c>
      <c r="H236" s="99">
        <v>3.8732847941183723</v>
      </c>
      <c r="I236" s="99">
        <v>3.833605203167</v>
      </c>
      <c r="J236" s="99">
        <v>3.8650341860708042</v>
      </c>
      <c r="K236" s="99">
        <v>3.7215045173110051</v>
      </c>
      <c r="L236" s="99">
        <v>3.6254390723074383</v>
      </c>
      <c r="M236" s="99">
        <v>4.0478025392905197</v>
      </c>
      <c r="N236" s="99">
        <v>3.6706399314306499</v>
      </c>
      <c r="O236" s="99">
        <v>4.2614857392817598</v>
      </c>
      <c r="P236" s="99">
        <v>4.7794887675800695</v>
      </c>
      <c r="Q236" s="99">
        <v>4.03238006402397</v>
      </c>
      <c r="R236" s="99">
        <v>4.0916267111204174</v>
      </c>
      <c r="S236" s="99">
        <v>4.1613478211796346</v>
      </c>
      <c r="T236" s="99">
        <v>3.990597345538478</v>
      </c>
      <c r="U236" s="99">
        <v>4.1927777770330108</v>
      </c>
      <c r="V236" s="99">
        <v>3.864173084610687</v>
      </c>
      <c r="W236" s="99">
        <v>3.7408908117408965</v>
      </c>
      <c r="DA236" s="63" t="s">
        <v>2893</v>
      </c>
    </row>
    <row r="237" spans="1:105" ht="12" customHeight="1" x14ac:dyDescent="0.25">
      <c r="A237" s="121" t="s">
        <v>54</v>
      </c>
      <c r="B237" s="123">
        <v>6.483705364341982</v>
      </c>
      <c r="C237" s="123">
        <v>6.4869379749522142</v>
      </c>
      <c r="D237" s="123">
        <v>5.6137022750793246</v>
      </c>
      <c r="E237" s="123">
        <v>5.253857380648296</v>
      </c>
      <c r="F237" s="123">
        <v>5.5258840263492548</v>
      </c>
      <c r="G237" s="123">
        <v>5.8002807541291386</v>
      </c>
      <c r="H237" s="123">
        <v>5.8490515786388597</v>
      </c>
      <c r="I237" s="123">
        <v>5.1670156013791777</v>
      </c>
      <c r="J237" s="123">
        <v>5.4971502711690663</v>
      </c>
      <c r="K237" s="123">
        <v>5.9184587874040089</v>
      </c>
      <c r="L237" s="123">
        <v>4.990234153446095</v>
      </c>
      <c r="M237" s="123">
        <v>6.1946237741974821</v>
      </c>
      <c r="N237" s="123">
        <v>6.1517548743346149</v>
      </c>
      <c r="O237" s="123">
        <v>6.2725983396052625</v>
      </c>
      <c r="P237" s="123">
        <v>6.6065599736937868</v>
      </c>
      <c r="Q237" s="123">
        <v>4.5563214408663999</v>
      </c>
      <c r="R237" s="123">
        <v>4.61163014731176</v>
      </c>
      <c r="S237" s="123">
        <v>3.9927381999399936</v>
      </c>
      <c r="T237" s="123">
        <v>4.6076520869450341</v>
      </c>
      <c r="U237" s="123">
        <v>5.0271486642441241</v>
      </c>
      <c r="V237" s="123">
        <v>3.0643443039718683</v>
      </c>
      <c r="W237" s="123">
        <v>2.4758384034950431</v>
      </c>
      <c r="DA237" s="130" t="s">
        <v>2894</v>
      </c>
    </row>
    <row r="238" spans="1:105" ht="12" customHeight="1" x14ac:dyDescent="0.25">
      <c r="A238" s="97" t="s">
        <v>50</v>
      </c>
      <c r="B238" s="99">
        <v>7.0306975618746508</v>
      </c>
      <c r="C238" s="99">
        <v>8.9751500389726608</v>
      </c>
      <c r="D238" s="99">
        <v>5.1794632890862502</v>
      </c>
      <c r="E238" s="99">
        <v>3.294318884865354</v>
      </c>
      <c r="F238" s="99">
        <v>6.2560056275931597</v>
      </c>
      <c r="G238" s="99">
        <v>8.3104298113122042</v>
      </c>
      <c r="H238" s="99">
        <v>8.8394497438128248</v>
      </c>
      <c r="I238" s="99">
        <v>3.8234142294613394</v>
      </c>
      <c r="J238" s="99">
        <v>4.2279395655202592</v>
      </c>
      <c r="K238" s="99">
        <v>9.6773242478179213</v>
      </c>
      <c r="L238" s="99">
        <v>8.4349183213831882</v>
      </c>
      <c r="M238" s="99">
        <v>5.6038127340082466</v>
      </c>
      <c r="N238" s="99">
        <v>4.4552118026374714</v>
      </c>
      <c r="O238" s="99">
        <v>6.3936433892018494</v>
      </c>
      <c r="P238" s="99">
        <v>7.723648622750904</v>
      </c>
      <c r="Q238" s="99">
        <v>6.2776094108974778</v>
      </c>
      <c r="R238" s="99">
        <v>6.2202098576789604</v>
      </c>
      <c r="S238" s="99">
        <v>4.7689245373002525</v>
      </c>
      <c r="T238" s="99">
        <v>5.2652927984871445</v>
      </c>
      <c r="U238" s="99">
        <v>6.4983683946034505</v>
      </c>
      <c r="V238" s="99">
        <v>5.1062173133809798</v>
      </c>
      <c r="W238" s="99">
        <v>2.6329745526673771</v>
      </c>
      <c r="DA238" s="63" t="s">
        <v>2895</v>
      </c>
    </row>
    <row r="239" spans="1:105" ht="12" customHeight="1" x14ac:dyDescent="0.25">
      <c r="A239" s="109" t="s">
        <v>120</v>
      </c>
      <c r="B239" s="110">
        <v>6.1008108260691154</v>
      </c>
      <c r="C239" s="110">
        <v>5.3810659464986834</v>
      </c>
      <c r="D239" s="110">
        <v>5.6926548179871546</v>
      </c>
      <c r="E239" s="110">
        <v>5.4144752901387028</v>
      </c>
      <c r="F239" s="110">
        <v>5.4539002065083064</v>
      </c>
      <c r="G239" s="110">
        <v>5.2853783834249208</v>
      </c>
      <c r="H239" s="110">
        <v>5.1777377048242972</v>
      </c>
      <c r="I239" s="110">
        <v>5.3629574681171954</v>
      </c>
      <c r="J239" s="110">
        <v>5.6335607675705734</v>
      </c>
      <c r="K239" s="110">
        <v>5.3851941373106849</v>
      </c>
      <c r="L239" s="110">
        <v>4.6449235155844306</v>
      </c>
      <c r="M239" s="110">
        <v>6.2265316875178067</v>
      </c>
      <c r="N239" s="110">
        <v>6.2093009332992164</v>
      </c>
      <c r="O239" s="110">
        <v>6.267788602535199</v>
      </c>
      <c r="P239" s="110">
        <v>6.5444558193830806</v>
      </c>
      <c r="Q239" s="110">
        <v>4.4807212193653028</v>
      </c>
      <c r="R239" s="110">
        <v>4.5285423523547754</v>
      </c>
      <c r="S239" s="110">
        <v>3.9416374055979637</v>
      </c>
      <c r="T239" s="110">
        <v>4.5593535480409777</v>
      </c>
      <c r="U239" s="110">
        <v>4.9064421703145245</v>
      </c>
      <c r="V239" s="110">
        <v>2.8872518117953021</v>
      </c>
      <c r="W239" s="110">
        <v>2.4649503023434884</v>
      </c>
      <c r="DA239" s="60" t="s">
        <v>2896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112.85119286365828</v>
      </c>
      <c r="C241" s="118">
        <f t="shared" si="98"/>
        <v>123.89809116620842</v>
      </c>
      <c r="D241" s="118">
        <f t="shared" si="98"/>
        <v>114.02995213585122</v>
      </c>
      <c r="E241" s="118">
        <f t="shared" si="98"/>
        <v>136.27779795721329</v>
      </c>
      <c r="F241" s="118">
        <f t="shared" si="98"/>
        <v>127.51340822302302</v>
      </c>
      <c r="G241" s="118">
        <f t="shared" si="98"/>
        <v>125.67199118120169</v>
      </c>
      <c r="H241" s="118">
        <f t="shared" si="98"/>
        <v>117.83326494957957</v>
      </c>
      <c r="I241" s="118">
        <f t="shared" si="98"/>
        <v>105.21475403057683</v>
      </c>
      <c r="J241" s="118">
        <f t="shared" si="98"/>
        <v>120.24052054020329</v>
      </c>
      <c r="K241" s="118">
        <f t="shared" si="98"/>
        <v>123.11370856352141</v>
      </c>
      <c r="L241" s="118">
        <f t="shared" si="98"/>
        <v>117.83975283873032</v>
      </c>
      <c r="M241" s="118">
        <f t="shared" si="98"/>
        <v>114.03272426697977</v>
      </c>
      <c r="N241" s="118">
        <f t="shared" si="98"/>
        <v>114.53830874180125</v>
      </c>
      <c r="O241" s="118">
        <f t="shared" si="98"/>
        <v>110.63316602641147</v>
      </c>
      <c r="P241" s="118">
        <f t="shared" si="98"/>
        <v>113.63362541278974</v>
      </c>
      <c r="Q241" s="118">
        <f t="shared" si="98"/>
        <v>115.44523230461016</v>
      </c>
      <c r="R241" s="118">
        <f t="shared" ref="R241:V241" si="99">R242+R244+R246+R255</f>
        <v>113.93627760903604</v>
      </c>
      <c r="S241" s="118">
        <f t="shared" si="99"/>
        <v>112.39967184296827</v>
      </c>
      <c r="T241" s="118">
        <f t="shared" si="99"/>
        <v>110.2818714997269</v>
      </c>
      <c r="U241" s="118">
        <f t="shared" si="99"/>
        <v>104.83103876756078</v>
      </c>
      <c r="V241" s="118">
        <f t="shared" si="99"/>
        <v>105.37834119563819</v>
      </c>
      <c r="W241" s="118">
        <f t="shared" ref="W241" si="100">W242+W244+W246+W255</f>
        <v>109.69629386410334</v>
      </c>
      <c r="DA241" s="129" t="s">
        <v>3048</v>
      </c>
    </row>
    <row r="242" spans="1:105" ht="12" customHeight="1" x14ac:dyDescent="0.25">
      <c r="A242" s="121" t="s">
        <v>57</v>
      </c>
      <c r="B242" s="123">
        <f t="shared" ref="B242:W242" si="101">B243</f>
        <v>94.49749662624609</v>
      </c>
      <c r="C242" s="123">
        <f t="shared" si="101"/>
        <v>106.70979812563732</v>
      </c>
      <c r="D242" s="123">
        <f t="shared" si="101"/>
        <v>97.957531380040436</v>
      </c>
      <c r="E242" s="123">
        <f t="shared" si="101"/>
        <v>117.69808052458973</v>
      </c>
      <c r="F242" s="123">
        <f t="shared" si="101"/>
        <v>112.6964281125811</v>
      </c>
      <c r="G242" s="123">
        <f t="shared" si="101"/>
        <v>110.97082021988308</v>
      </c>
      <c r="H242" s="123">
        <f t="shared" si="101"/>
        <v>101.43346202029853</v>
      </c>
      <c r="I242" s="123">
        <f t="shared" si="101"/>
        <v>91.260238488363498</v>
      </c>
      <c r="J242" s="123">
        <f t="shared" si="101"/>
        <v>106.21658892027311</v>
      </c>
      <c r="K242" s="123">
        <f t="shared" si="101"/>
        <v>108.89390256317834</v>
      </c>
      <c r="L242" s="123">
        <f t="shared" si="101"/>
        <v>104.22858973859779</v>
      </c>
      <c r="M242" s="123">
        <f t="shared" si="101"/>
        <v>98.596498937862492</v>
      </c>
      <c r="N242" s="123">
        <f t="shared" si="101"/>
        <v>99.192891901128633</v>
      </c>
      <c r="O242" s="123">
        <f t="shared" si="101"/>
        <v>92.443436867944442</v>
      </c>
      <c r="P242" s="123">
        <f t="shared" si="101"/>
        <v>92.537013968298425</v>
      </c>
      <c r="Q242" s="123">
        <f t="shared" si="101"/>
        <v>99.559012410695757</v>
      </c>
      <c r="R242" s="123">
        <f t="shared" si="101"/>
        <v>98.295079597972858</v>
      </c>
      <c r="S242" s="123">
        <f t="shared" si="101"/>
        <v>97.707339179026462</v>
      </c>
      <c r="T242" s="123">
        <f t="shared" si="101"/>
        <v>94.082347280718608</v>
      </c>
      <c r="U242" s="123">
        <f t="shared" si="101"/>
        <v>87.645718643178554</v>
      </c>
      <c r="V242" s="123">
        <f t="shared" si="101"/>
        <v>89.469857608488098</v>
      </c>
      <c r="W242" s="123">
        <f t="shared" si="101"/>
        <v>94.333928414218391</v>
      </c>
      <c r="DA242" s="130" t="s">
        <v>3049</v>
      </c>
    </row>
    <row r="243" spans="1:105" ht="12" customHeight="1" x14ac:dyDescent="0.25">
      <c r="A243" s="97" t="s">
        <v>53</v>
      </c>
      <c r="B243" s="99">
        <v>94.49749662624609</v>
      </c>
      <c r="C243" s="99">
        <v>106.70979812563732</v>
      </c>
      <c r="D243" s="99">
        <v>97.957531380040436</v>
      </c>
      <c r="E243" s="99">
        <v>117.69808052458973</v>
      </c>
      <c r="F243" s="99">
        <v>112.6964281125811</v>
      </c>
      <c r="G243" s="99">
        <v>110.97082021988308</v>
      </c>
      <c r="H243" s="99">
        <v>101.43346202029853</v>
      </c>
      <c r="I243" s="99">
        <v>91.260238488363498</v>
      </c>
      <c r="J243" s="99">
        <v>106.21658892027311</v>
      </c>
      <c r="K243" s="99">
        <v>108.89390256317834</v>
      </c>
      <c r="L243" s="99">
        <v>104.22858973859779</v>
      </c>
      <c r="M243" s="99">
        <v>98.596498937862492</v>
      </c>
      <c r="N243" s="99">
        <v>99.192891901128633</v>
      </c>
      <c r="O243" s="99">
        <v>92.443436867944442</v>
      </c>
      <c r="P243" s="99">
        <v>92.537013968298425</v>
      </c>
      <c r="Q243" s="99">
        <v>99.559012410695757</v>
      </c>
      <c r="R243" s="99">
        <v>98.295079597972858</v>
      </c>
      <c r="S243" s="99">
        <v>97.707339179026462</v>
      </c>
      <c r="T243" s="99">
        <v>94.082347280718608</v>
      </c>
      <c r="U243" s="99">
        <v>87.645718643178554</v>
      </c>
      <c r="V243" s="99">
        <v>89.469857608488098</v>
      </c>
      <c r="W243" s="99">
        <v>94.333928414218391</v>
      </c>
      <c r="DA243" s="63" t="s">
        <v>3050</v>
      </c>
    </row>
    <row r="244" spans="1:105" ht="12" customHeight="1" x14ac:dyDescent="0.25">
      <c r="A244" s="121" t="s">
        <v>92</v>
      </c>
      <c r="B244" s="123">
        <f t="shared" ref="B244:W244" si="102">B245</f>
        <v>4.9958569576025802</v>
      </c>
      <c r="C244" s="123">
        <f t="shared" si="102"/>
        <v>4.4291235681261467</v>
      </c>
      <c r="D244" s="123">
        <f t="shared" si="102"/>
        <v>3.6956469484569254</v>
      </c>
      <c r="E244" s="123">
        <f t="shared" si="102"/>
        <v>6.9148782005674061</v>
      </c>
      <c r="F244" s="123">
        <f t="shared" si="102"/>
        <v>2.455759713142136</v>
      </c>
      <c r="G244" s="123">
        <f t="shared" si="102"/>
        <v>2.2746087097226311</v>
      </c>
      <c r="H244" s="123">
        <f t="shared" si="102"/>
        <v>4.240771982169151</v>
      </c>
      <c r="I244" s="123">
        <f t="shared" si="102"/>
        <v>2.6038034171139679</v>
      </c>
      <c r="J244" s="123">
        <f t="shared" si="102"/>
        <v>2.4020802566750192</v>
      </c>
      <c r="K244" s="123">
        <f t="shared" si="102"/>
        <v>2.6293493969171871</v>
      </c>
      <c r="L244" s="123">
        <f t="shared" si="102"/>
        <v>3.0005321316899192</v>
      </c>
      <c r="M244" s="123">
        <f t="shared" si="102"/>
        <v>2.7463697127942286</v>
      </c>
      <c r="N244" s="123">
        <f t="shared" si="102"/>
        <v>3.7698510941016199</v>
      </c>
      <c r="O244" s="123">
        <f t="shared" si="102"/>
        <v>4.0329049290218721</v>
      </c>
      <c r="P244" s="123">
        <f t="shared" si="102"/>
        <v>4.4532985777450609</v>
      </c>
      <c r="Q244" s="123">
        <f t="shared" si="102"/>
        <v>5.2985604947815323</v>
      </c>
      <c r="R244" s="123">
        <f t="shared" si="102"/>
        <v>4.9639445592584694</v>
      </c>
      <c r="S244" s="123">
        <f t="shared" si="102"/>
        <v>4.3539506512741095</v>
      </c>
      <c r="T244" s="123">
        <f t="shared" si="102"/>
        <v>4.8421969120748258</v>
      </c>
      <c r="U244" s="123">
        <f t="shared" si="102"/>
        <v>5.1838016811540442</v>
      </c>
      <c r="V244" s="123">
        <f t="shared" si="102"/>
        <v>6.0194652742307371</v>
      </c>
      <c r="W244" s="123">
        <f t="shared" si="102"/>
        <v>5.8090871962201911</v>
      </c>
      <c r="DA244" s="130" t="s">
        <v>3051</v>
      </c>
    </row>
    <row r="245" spans="1:105" ht="12" customHeight="1" x14ac:dyDescent="0.25">
      <c r="A245" s="97" t="s">
        <v>53</v>
      </c>
      <c r="B245" s="99">
        <f>RES_hhdet_tess!B147</f>
        <v>4.9958569576025802</v>
      </c>
      <c r="C245" s="99">
        <f>RES_hhdet_tess!C147</f>
        <v>4.4291235681261467</v>
      </c>
      <c r="D245" s="99">
        <f>RES_hhdet_tess!D147</f>
        <v>3.6956469484569254</v>
      </c>
      <c r="E245" s="99">
        <f>RES_hhdet_tess!E147</f>
        <v>6.9148782005674061</v>
      </c>
      <c r="F245" s="99">
        <f>RES_hhdet_tess!F147</f>
        <v>2.455759713142136</v>
      </c>
      <c r="G245" s="99">
        <f>RES_hhdet_tess!G147</f>
        <v>2.2746087097226311</v>
      </c>
      <c r="H245" s="99">
        <f>RES_hhdet_tess!H147</f>
        <v>4.240771982169151</v>
      </c>
      <c r="I245" s="99">
        <f>RES_hhdet_tess!I147</f>
        <v>2.6038034171139679</v>
      </c>
      <c r="J245" s="99">
        <f>RES_hhdet_tess!J147</f>
        <v>2.4020802566750192</v>
      </c>
      <c r="K245" s="99">
        <f>RES_hhdet_tess!K147</f>
        <v>2.6293493969171871</v>
      </c>
      <c r="L245" s="99">
        <f>RES_hhdet_tess!L147</f>
        <v>3.0005321316899192</v>
      </c>
      <c r="M245" s="99">
        <f>RES_hhdet_tess!M147</f>
        <v>2.7463697127942286</v>
      </c>
      <c r="N245" s="99">
        <f>RES_hhdet_tess!N147</f>
        <v>3.7698510941016199</v>
      </c>
      <c r="O245" s="99">
        <f>RES_hhdet_tess!O147</f>
        <v>4.0329049290218721</v>
      </c>
      <c r="P245" s="99">
        <f>RES_hhdet_tess!P147</f>
        <v>4.4532985777450609</v>
      </c>
      <c r="Q245" s="99">
        <f>RES_hhdet_tess!Q147</f>
        <v>5.2985604947815323</v>
      </c>
      <c r="R245" s="99">
        <f>RES_hhdet_tess!R147</f>
        <v>4.9639445592584694</v>
      </c>
      <c r="S245" s="99">
        <f>RES_hhdet_tess!S147</f>
        <v>4.3539506512741095</v>
      </c>
      <c r="T245" s="99">
        <f>RES_hhdet_tess!T147</f>
        <v>4.8421969120748258</v>
      </c>
      <c r="U245" s="99">
        <f>RES_hhdet_tess!U147</f>
        <v>5.1838016811540442</v>
      </c>
      <c r="V245" s="99">
        <f>RES_hhdet_tess!V147</f>
        <v>6.0194652742307371</v>
      </c>
      <c r="W245" s="99">
        <f>RES_hhdet_tess!W147</f>
        <v>5.8090871962201911</v>
      </c>
      <c r="DA245" s="63" t="s">
        <v>3052</v>
      </c>
    </row>
    <row r="246" spans="1:105" ht="12" customHeight="1" x14ac:dyDescent="0.25">
      <c r="A246" s="121" t="s">
        <v>55</v>
      </c>
      <c r="B246" s="123">
        <v>8.8532670620393485</v>
      </c>
      <c r="C246" s="123">
        <v>8.2131304671770895</v>
      </c>
      <c r="D246" s="123">
        <v>8.1802602368248785</v>
      </c>
      <c r="E246" s="123">
        <v>7.6469014498485093</v>
      </c>
      <c r="F246" s="123">
        <v>8.1732616657792185</v>
      </c>
      <c r="G246" s="123">
        <v>8.1473802481230315</v>
      </c>
      <c r="H246" s="123">
        <v>7.8637147614423037</v>
      </c>
      <c r="I246" s="123">
        <v>7.3999631832265065</v>
      </c>
      <c r="J246" s="123">
        <v>7.3920229850429653</v>
      </c>
      <c r="K246" s="123">
        <v>7.1487805312768877</v>
      </c>
      <c r="L246" s="123">
        <v>6.8182972713089276</v>
      </c>
      <c r="M246" s="123">
        <v>7.8620501257883388</v>
      </c>
      <c r="N246" s="123">
        <v>6.7440404159164</v>
      </c>
      <c r="O246" s="123">
        <v>9.2288888553979938</v>
      </c>
      <c r="P246" s="123">
        <v>11.452825094106355</v>
      </c>
      <c r="Q246" s="123">
        <v>6.9828893918611286</v>
      </c>
      <c r="R246" s="123">
        <v>7.0061344046314655</v>
      </c>
      <c r="S246" s="123">
        <v>7.1325083030473158</v>
      </c>
      <c r="T246" s="123">
        <v>7.6151779388484657</v>
      </c>
      <c r="U246" s="123">
        <v>7.8885501468987744</v>
      </c>
      <c r="V246" s="123">
        <v>7.3772730654108853</v>
      </c>
      <c r="W246" s="123">
        <v>7.4665095700112936</v>
      </c>
      <c r="DA246" s="130" t="s">
        <v>3053</v>
      </c>
    </row>
    <row r="247" spans="1:105" ht="12" customHeight="1" x14ac:dyDescent="0.25">
      <c r="A247" s="97" t="s">
        <v>124</v>
      </c>
      <c r="B247" s="99">
        <v>9.0347084014413124</v>
      </c>
      <c r="C247" s="99">
        <v>8.804999707573252</v>
      </c>
      <c r="D247" s="99">
        <v>6.5873833135259465</v>
      </c>
      <c r="E247" s="99">
        <v>2.8971898512376857</v>
      </c>
      <c r="F247" s="99">
        <v>6.7987129965469295</v>
      </c>
      <c r="G247" s="99">
        <v>9.8865169301686215</v>
      </c>
      <c r="H247" s="99">
        <v>10.244231672036939</v>
      </c>
      <c r="I247" s="99">
        <v>4.4034745117673388</v>
      </c>
      <c r="J247" s="99">
        <v>3.8415655749347417</v>
      </c>
      <c r="K247" s="99">
        <v>9.9119885620736259</v>
      </c>
      <c r="L247" s="99">
        <v>10.818046177793693</v>
      </c>
      <c r="M247" s="99">
        <v>5.6208162170060243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3054</v>
      </c>
    </row>
    <row r="248" spans="1:105" ht="12" customHeight="1" x14ac:dyDescent="0.25">
      <c r="A248" s="97" t="s">
        <v>123</v>
      </c>
      <c r="B248" s="99">
        <v>0</v>
      </c>
      <c r="C248" s="99">
        <v>0</v>
      </c>
      <c r="D248" s="99">
        <v>0</v>
      </c>
      <c r="E248" s="99">
        <v>0</v>
      </c>
      <c r="F248" s="99">
        <v>0</v>
      </c>
      <c r="G248" s="99">
        <v>0</v>
      </c>
      <c r="H248" s="99">
        <v>0</v>
      </c>
      <c r="I248" s="99">
        <v>0</v>
      </c>
      <c r="J248" s="99">
        <v>0</v>
      </c>
      <c r="K248" s="99">
        <v>0</v>
      </c>
      <c r="L248" s="99">
        <v>0</v>
      </c>
      <c r="M248" s="99">
        <v>0</v>
      </c>
      <c r="N248" s="99">
        <v>0</v>
      </c>
      <c r="O248" s="99">
        <v>0</v>
      </c>
      <c r="P248" s="99">
        <v>0</v>
      </c>
      <c r="Q248" s="99">
        <v>0</v>
      </c>
      <c r="R248" s="99">
        <v>0</v>
      </c>
      <c r="S248" s="99">
        <v>0</v>
      </c>
      <c r="T248" s="99">
        <v>0</v>
      </c>
      <c r="U248" s="99">
        <v>0</v>
      </c>
      <c r="V248" s="99">
        <v>0</v>
      </c>
      <c r="W248" s="99">
        <v>0</v>
      </c>
      <c r="DA248" s="63" t="s">
        <v>3055</v>
      </c>
    </row>
    <row r="249" spans="1:105" ht="12" customHeight="1" x14ac:dyDescent="0.25">
      <c r="A249" s="100" t="s">
        <v>50</v>
      </c>
      <c r="B249" s="102">
        <v>0</v>
      </c>
      <c r="C249" s="102">
        <v>0</v>
      </c>
      <c r="D249" s="102">
        <v>0</v>
      </c>
      <c r="E249" s="102">
        <v>0</v>
      </c>
      <c r="F249" s="102">
        <v>0</v>
      </c>
      <c r="G249" s="102">
        <v>0</v>
      </c>
      <c r="H249" s="102">
        <v>0</v>
      </c>
      <c r="I249" s="102">
        <v>0</v>
      </c>
      <c r="J249" s="102">
        <v>0</v>
      </c>
      <c r="K249" s="102">
        <v>0</v>
      </c>
      <c r="L249" s="102">
        <v>0</v>
      </c>
      <c r="M249" s="102">
        <v>0</v>
      </c>
      <c r="N249" s="102">
        <v>0</v>
      </c>
      <c r="O249" s="102">
        <v>0</v>
      </c>
      <c r="P249" s="102">
        <v>0</v>
      </c>
      <c r="Q249" s="102">
        <v>0</v>
      </c>
      <c r="R249" s="102">
        <v>0</v>
      </c>
      <c r="S249" s="102">
        <v>0</v>
      </c>
      <c r="T249" s="102">
        <v>0</v>
      </c>
      <c r="U249" s="102">
        <v>0</v>
      </c>
      <c r="V249" s="102">
        <v>0</v>
      </c>
      <c r="W249" s="102">
        <v>0</v>
      </c>
      <c r="DA249" s="131" t="s">
        <v>3056</v>
      </c>
    </row>
    <row r="250" spans="1:105" ht="12" customHeight="1" x14ac:dyDescent="0.25">
      <c r="A250" s="103" t="s">
        <v>52</v>
      </c>
      <c r="B250" s="105">
        <v>0</v>
      </c>
      <c r="C250" s="105">
        <v>0</v>
      </c>
      <c r="D250" s="105">
        <v>0</v>
      </c>
      <c r="E250" s="105">
        <v>0</v>
      </c>
      <c r="F250" s="105">
        <v>0</v>
      </c>
      <c r="G250" s="105">
        <v>0</v>
      </c>
      <c r="H250" s="105">
        <v>0</v>
      </c>
      <c r="I250" s="105">
        <v>0</v>
      </c>
      <c r="J250" s="105">
        <v>0</v>
      </c>
      <c r="K250" s="105">
        <v>0</v>
      </c>
      <c r="L250" s="105">
        <v>0</v>
      </c>
      <c r="M250" s="105">
        <v>0</v>
      </c>
      <c r="N250" s="105">
        <v>0</v>
      </c>
      <c r="O250" s="105">
        <v>0</v>
      </c>
      <c r="P250" s="105">
        <v>0</v>
      </c>
      <c r="Q250" s="105">
        <v>0</v>
      </c>
      <c r="R250" s="105">
        <v>0</v>
      </c>
      <c r="S250" s="105">
        <v>0</v>
      </c>
      <c r="T250" s="105">
        <v>0</v>
      </c>
      <c r="U250" s="105">
        <v>0</v>
      </c>
      <c r="V250" s="105">
        <v>0</v>
      </c>
      <c r="W250" s="105">
        <v>0</v>
      </c>
      <c r="DA250" s="132" t="s">
        <v>3057</v>
      </c>
    </row>
    <row r="251" spans="1:105" ht="12" customHeight="1" x14ac:dyDescent="0.25">
      <c r="A251" s="106" t="s">
        <v>122</v>
      </c>
      <c r="B251" s="102">
        <v>8.8290748834524226</v>
      </c>
      <c r="C251" s="102">
        <v>8.1638080304774103</v>
      </c>
      <c r="D251" s="102">
        <v>8.3130039253182773</v>
      </c>
      <c r="E251" s="102">
        <v>8.2105511059819669</v>
      </c>
      <c r="F251" s="102">
        <v>8.3307136252479577</v>
      </c>
      <c r="G251" s="102">
        <v>7.9858768165057716</v>
      </c>
      <c r="H251" s="102">
        <v>7.6239871072802421</v>
      </c>
      <c r="I251" s="102">
        <v>7.6615636900720032</v>
      </c>
      <c r="J251" s="102">
        <v>7.714033094886835</v>
      </c>
      <c r="K251" s="102">
        <v>7.0159812951762142</v>
      </c>
      <c r="L251" s="102">
        <v>6.64357284021587</v>
      </c>
      <c r="M251" s="102">
        <v>7.9066019181206757</v>
      </c>
      <c r="N251" s="102">
        <v>6.7370057296958556</v>
      </c>
      <c r="O251" s="102">
        <v>9.2225193178190441</v>
      </c>
      <c r="P251" s="102">
        <v>11.434525740773291</v>
      </c>
      <c r="Q251" s="102">
        <v>6.9914654706501338</v>
      </c>
      <c r="R251" s="102">
        <v>7.033237347595481</v>
      </c>
      <c r="S251" s="102">
        <v>7.1636098080731117</v>
      </c>
      <c r="T251" s="102">
        <v>7.6492211932821599</v>
      </c>
      <c r="U251" s="102">
        <v>7.8735971571410266</v>
      </c>
      <c r="V251" s="102">
        <v>7.3691142736431408</v>
      </c>
      <c r="W251" s="102">
        <v>7.464646821926098</v>
      </c>
      <c r="DA251" s="131" t="s">
        <v>3058</v>
      </c>
    </row>
    <row r="252" spans="1:105" ht="12" customHeight="1" x14ac:dyDescent="0.25">
      <c r="A252" s="107" t="s">
        <v>121</v>
      </c>
      <c r="B252" s="105">
        <v>0</v>
      </c>
      <c r="C252" s="105">
        <v>0</v>
      </c>
      <c r="D252" s="105">
        <v>8.3129565866964104</v>
      </c>
      <c r="E252" s="105">
        <v>8.2093263523822699</v>
      </c>
      <c r="F252" s="105">
        <v>8.3275576491287957</v>
      </c>
      <c r="G252" s="105">
        <v>7.9837133312984561</v>
      </c>
      <c r="H252" s="105">
        <v>7.6205263752254799</v>
      </c>
      <c r="I252" s="105">
        <v>7.6489242477040937</v>
      </c>
      <c r="J252" s="105">
        <v>7.6941815502933046</v>
      </c>
      <c r="K252" s="105">
        <v>6.9942609111439529</v>
      </c>
      <c r="L252" s="105">
        <v>6.6412372489545053</v>
      </c>
      <c r="M252" s="105">
        <v>7.9141261136341026</v>
      </c>
      <c r="N252" s="105">
        <v>6.748631325598482</v>
      </c>
      <c r="O252" s="105">
        <v>9.2340897670740301</v>
      </c>
      <c r="P252" s="105">
        <v>11.473350394238064</v>
      </c>
      <c r="Q252" s="105">
        <v>6.9773004049215155</v>
      </c>
      <c r="R252" s="105">
        <v>6.995149556406405</v>
      </c>
      <c r="S252" s="105">
        <v>7.1249214383375543</v>
      </c>
      <c r="T252" s="105">
        <v>7.6102286424914825</v>
      </c>
      <c r="U252" s="105">
        <v>7.8962632659909149</v>
      </c>
      <c r="V252" s="105">
        <v>7.3802107785920068</v>
      </c>
      <c r="W252" s="105">
        <v>7.4671835308750145</v>
      </c>
      <c r="DA252" s="132" t="s">
        <v>3059</v>
      </c>
    </row>
    <row r="253" spans="1:105" ht="12" customHeight="1" x14ac:dyDescent="0.25">
      <c r="A253" s="108" t="s">
        <v>53</v>
      </c>
      <c r="B253" s="99">
        <v>0</v>
      </c>
      <c r="C253" s="99">
        <v>0</v>
      </c>
      <c r="D253" s="99">
        <v>4.1570520729272946</v>
      </c>
      <c r="E253" s="99">
        <v>4.0952329442668969</v>
      </c>
      <c r="F253" s="99">
        <v>4.2093260623904252</v>
      </c>
      <c r="G253" s="99">
        <v>4.0258317180258061</v>
      </c>
      <c r="H253" s="99">
        <v>3.7472415811071076</v>
      </c>
      <c r="I253" s="99">
        <v>3.8153190445370933</v>
      </c>
      <c r="J253" s="99">
        <v>3.8291473642224987</v>
      </c>
      <c r="K253" s="99">
        <v>3.2727563938329491</v>
      </c>
      <c r="L253" s="99">
        <v>3.0157981766470674</v>
      </c>
      <c r="M253" s="99">
        <v>3.8663235743435829</v>
      </c>
      <c r="N253" s="99">
        <v>3.0779913941678325</v>
      </c>
      <c r="O253" s="99">
        <v>4.9726040277922703</v>
      </c>
      <c r="P253" s="99">
        <v>6.6938616266579931</v>
      </c>
      <c r="Q253" s="99">
        <v>2.9449203408975446</v>
      </c>
      <c r="R253" s="99">
        <v>2.9035228452859885</v>
      </c>
      <c r="S253" s="99">
        <v>2.9635736171579201</v>
      </c>
      <c r="T253" s="99">
        <v>3.6196312969530053</v>
      </c>
      <c r="U253" s="99">
        <v>3.7034854889579027</v>
      </c>
      <c r="V253" s="99">
        <v>3.5160376939813203</v>
      </c>
      <c r="W253" s="99">
        <v>3.7262927191341171</v>
      </c>
      <c r="DA253" s="63" t="s">
        <v>3060</v>
      </c>
    </row>
    <row r="254" spans="1:105" ht="12" customHeight="1" x14ac:dyDescent="0.25">
      <c r="A254" s="108" t="s">
        <v>52</v>
      </c>
      <c r="B254" s="99">
        <v>0</v>
      </c>
      <c r="C254" s="99">
        <v>0</v>
      </c>
      <c r="D254" s="99">
        <v>4.1559045137691157</v>
      </c>
      <c r="E254" s="99">
        <v>4.1140934081153722</v>
      </c>
      <c r="F254" s="99">
        <v>4.1182315867383714</v>
      </c>
      <c r="G254" s="99">
        <v>3.9578816132726504</v>
      </c>
      <c r="H254" s="99">
        <v>3.8732847941183723</v>
      </c>
      <c r="I254" s="99">
        <v>3.833605203167</v>
      </c>
      <c r="J254" s="99">
        <v>3.8650341860708042</v>
      </c>
      <c r="K254" s="99">
        <v>3.7215045173110051</v>
      </c>
      <c r="L254" s="99">
        <v>3.6254390723074383</v>
      </c>
      <c r="M254" s="99">
        <v>4.0478025392905197</v>
      </c>
      <c r="N254" s="99">
        <v>3.6706399314306499</v>
      </c>
      <c r="O254" s="99">
        <v>4.2614857392817598</v>
      </c>
      <c r="P254" s="99">
        <v>4.7794887675800695</v>
      </c>
      <c r="Q254" s="99">
        <v>4.03238006402397</v>
      </c>
      <c r="R254" s="99">
        <v>4.0916267111204174</v>
      </c>
      <c r="S254" s="99">
        <v>4.1613478211796346</v>
      </c>
      <c r="T254" s="99">
        <v>3.990597345538478</v>
      </c>
      <c r="U254" s="99">
        <v>4.1927777770330108</v>
      </c>
      <c r="V254" s="99">
        <v>3.864173084610687</v>
      </c>
      <c r="W254" s="99">
        <v>3.7408908117408965</v>
      </c>
      <c r="DA254" s="63" t="s">
        <v>3061</v>
      </c>
    </row>
    <row r="255" spans="1:105" ht="12" customHeight="1" x14ac:dyDescent="0.25">
      <c r="A255" s="121" t="s">
        <v>54</v>
      </c>
      <c r="B255" s="123">
        <v>4.5045722177702618</v>
      </c>
      <c r="C255" s="123">
        <v>4.5460390052678594</v>
      </c>
      <c r="D255" s="123">
        <v>4.1965135705289756</v>
      </c>
      <c r="E255" s="123">
        <v>4.0179377822076638</v>
      </c>
      <c r="F255" s="123">
        <v>4.1879587315205473</v>
      </c>
      <c r="G255" s="123">
        <v>4.2791820034729602</v>
      </c>
      <c r="H255" s="123">
        <v>4.2953161856695834</v>
      </c>
      <c r="I255" s="123">
        <v>3.9507489418728636</v>
      </c>
      <c r="J255" s="123">
        <v>4.2298283782121961</v>
      </c>
      <c r="K255" s="123">
        <v>4.4416760721489927</v>
      </c>
      <c r="L255" s="123">
        <v>3.792333697133683</v>
      </c>
      <c r="M255" s="123">
        <v>4.8278054905346952</v>
      </c>
      <c r="N255" s="123">
        <v>4.831525330654582</v>
      </c>
      <c r="O255" s="123">
        <v>4.9279353740471707</v>
      </c>
      <c r="P255" s="123">
        <v>5.1904877726399006</v>
      </c>
      <c r="Q255" s="123">
        <v>3.6047700072717523</v>
      </c>
      <c r="R255" s="123">
        <v>3.6711190471732489</v>
      </c>
      <c r="S255" s="123">
        <v>3.2058737096203926</v>
      </c>
      <c r="T255" s="123">
        <v>3.7421493680850149</v>
      </c>
      <c r="U255" s="123">
        <v>4.1129682963294041</v>
      </c>
      <c r="V255" s="123">
        <v>2.511745247508455</v>
      </c>
      <c r="W255" s="123">
        <v>2.0867686836534669</v>
      </c>
      <c r="DA255" s="130" t="s">
        <v>3062</v>
      </c>
    </row>
    <row r="256" spans="1:105" ht="12" customHeight="1" x14ac:dyDescent="0.25">
      <c r="A256" s="97" t="s">
        <v>50</v>
      </c>
      <c r="B256" s="99">
        <v>4.3248397940972287</v>
      </c>
      <c r="C256" s="99">
        <v>5.5209437904184888</v>
      </c>
      <c r="D256" s="99">
        <v>3.1860777323399971</v>
      </c>
      <c r="E256" s="99">
        <v>2.0264563056973244</v>
      </c>
      <c r="F256" s="99">
        <v>3.8604521079082637</v>
      </c>
      <c r="G256" s="99">
        <v>5.1591217951841344</v>
      </c>
      <c r="H256" s="99">
        <v>5.4969598539149764</v>
      </c>
      <c r="I256" s="99">
        <v>2.3788935491270031</v>
      </c>
      <c r="J256" s="99">
        <v>2.630736672020304</v>
      </c>
      <c r="K256" s="99">
        <v>6.0239720151974856</v>
      </c>
      <c r="L256" s="99">
        <v>5.2507462712309305</v>
      </c>
      <c r="M256" s="99">
        <v>3.4888529504821064</v>
      </c>
      <c r="N256" s="99">
        <v>2.7744036542449382</v>
      </c>
      <c r="O256" s="99">
        <v>3.9822821160905075</v>
      </c>
      <c r="P256" s="99">
        <v>4.8111827619170535</v>
      </c>
      <c r="Q256" s="99">
        <v>3.9104850959591868</v>
      </c>
      <c r="R256" s="99">
        <v>3.8759187829639057</v>
      </c>
      <c r="S256" s="99">
        <v>2.9739903519621445</v>
      </c>
      <c r="T256" s="99">
        <v>3.286124857033299</v>
      </c>
      <c r="U256" s="99">
        <v>4.0596252707554239</v>
      </c>
      <c r="V256" s="99">
        <v>3.1927883846244218</v>
      </c>
      <c r="W256" s="99">
        <v>1.646678904264496</v>
      </c>
      <c r="DA256" s="63" t="s">
        <v>3063</v>
      </c>
    </row>
    <row r="257" spans="1:105" ht="12" customHeight="1" x14ac:dyDescent="0.25">
      <c r="A257" s="109" t="s">
        <v>120</v>
      </c>
      <c r="B257" s="110">
        <v>4.630384914341386</v>
      </c>
      <c r="C257" s="110">
        <v>4.1127479896453583</v>
      </c>
      <c r="D257" s="110">
        <v>4.380229177472426</v>
      </c>
      <c r="E257" s="110">
        <v>4.1811739688068714</v>
      </c>
      <c r="F257" s="110">
        <v>4.2202481169471096</v>
      </c>
      <c r="G257" s="110">
        <v>4.0986815333783602</v>
      </c>
      <c r="H257" s="110">
        <v>4.0255594438185769</v>
      </c>
      <c r="I257" s="110">
        <v>4.1799778533149681</v>
      </c>
      <c r="J257" s="110">
        <v>4.4016933746720728</v>
      </c>
      <c r="K257" s="110">
        <v>4.2171981009898625</v>
      </c>
      <c r="L257" s="110">
        <v>3.6461358596324915</v>
      </c>
      <c r="M257" s="110">
        <v>4.9001182583772573</v>
      </c>
      <c r="N257" s="110">
        <v>4.9013020709348085</v>
      </c>
      <c r="O257" s="110">
        <v>4.9655110001911442</v>
      </c>
      <c r="P257" s="110">
        <v>5.2115751025815662</v>
      </c>
      <c r="Q257" s="110">
        <v>3.5913427778810889</v>
      </c>
      <c r="R257" s="110">
        <v>3.660540548423731</v>
      </c>
      <c r="S257" s="110">
        <v>3.2211399198081838</v>
      </c>
      <c r="T257" s="110">
        <v>3.7756407824723439</v>
      </c>
      <c r="U257" s="110">
        <v>4.1173448346939745</v>
      </c>
      <c r="V257" s="110">
        <v>2.4526780940293484</v>
      </c>
      <c r="W257" s="110">
        <v>2.1172628892133689</v>
      </c>
      <c r="DA257" s="60" t="s">
        <v>3064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1.0606523830203129</v>
      </c>
      <c r="C259" s="118">
        <f t="shared" si="103"/>
        <v>0.884138447253486</v>
      </c>
      <c r="D259" s="118">
        <f t="shared" si="103"/>
        <v>0.36953585405414258</v>
      </c>
      <c r="E259" s="118">
        <f t="shared" si="103"/>
        <v>0.16986576928495509</v>
      </c>
      <c r="F259" s="118">
        <f t="shared" si="103"/>
        <v>0.38378402476034434</v>
      </c>
      <c r="G259" s="118">
        <f t="shared" si="103"/>
        <v>0.62850193044546621</v>
      </c>
      <c r="H259" s="118">
        <f t="shared" si="103"/>
        <v>0.70732119106863844</v>
      </c>
      <c r="I259" s="118">
        <f t="shared" si="103"/>
        <v>0.23556964074152389</v>
      </c>
      <c r="J259" s="118">
        <f t="shared" si="103"/>
        <v>0.20350273836756577</v>
      </c>
      <c r="K259" s="118">
        <f t="shared" si="103"/>
        <v>0.45519193337669894</v>
      </c>
      <c r="L259" s="118">
        <f t="shared" si="103"/>
        <v>0.33657610825213302</v>
      </c>
      <c r="M259" s="118">
        <f t="shared" si="103"/>
        <v>0.10756243349918373</v>
      </c>
      <c r="N259" s="118">
        <f t="shared" si="103"/>
        <v>3.3201992288399103E-2</v>
      </c>
      <c r="O259" s="118">
        <f t="shared" si="103"/>
        <v>5.5504969386920726E-2</v>
      </c>
      <c r="P259" s="118">
        <f t="shared" si="103"/>
        <v>9.2403878446922369E-2</v>
      </c>
      <c r="Q259" s="118">
        <f t="shared" si="103"/>
        <v>5.9996810574610898E-2</v>
      </c>
      <c r="R259" s="118">
        <f t="shared" ref="R259:V259" si="104">R260+R262+R264+R273</f>
        <v>6.9399944561412213E-2</v>
      </c>
      <c r="S259" s="118">
        <f t="shared" si="104"/>
        <v>6.6915032373608352E-2</v>
      </c>
      <c r="T259" s="118">
        <f t="shared" si="104"/>
        <v>8.1831601450124136E-2</v>
      </c>
      <c r="U259" s="118">
        <f t="shared" si="104"/>
        <v>0.11192932544148382</v>
      </c>
      <c r="V259" s="118">
        <f t="shared" si="104"/>
        <v>9.2572235871756905E-2</v>
      </c>
      <c r="W259" s="118">
        <f t="shared" ref="W259" si="105">W260+W262+W264+W273</f>
        <v>3.8757762954700549E-2</v>
      </c>
      <c r="DA259" s="129" t="s">
        <v>3216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3217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3218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3219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3220</v>
      </c>
    </row>
    <row r="264" spans="1:105" ht="12" customHeight="1" x14ac:dyDescent="0.25">
      <c r="A264" s="121" t="s">
        <v>55</v>
      </c>
      <c r="B264" s="123">
        <v>0.40302574730924701</v>
      </c>
      <c r="C264" s="123">
        <v>0.25681688329870755</v>
      </c>
      <c r="D264" s="123">
        <v>0.18852556470816831</v>
      </c>
      <c r="E264" s="123">
        <v>0.11317353611177221</v>
      </c>
      <c r="F264" s="123">
        <v>0.25624813157382592</v>
      </c>
      <c r="G264" s="123">
        <v>0.30717474134969075</v>
      </c>
      <c r="H264" s="123">
        <v>0.3391934670378095</v>
      </c>
      <c r="I264" s="123">
        <v>0.12502986920423179</v>
      </c>
      <c r="J264" s="123">
        <v>0.11029754305455991</v>
      </c>
      <c r="K264" s="123">
        <v>0.18206969088728356</v>
      </c>
      <c r="L264" s="123">
        <v>0.16200029073812947</v>
      </c>
      <c r="M264" s="123">
        <v>4.2336276275420567E-2</v>
      </c>
      <c r="N264" s="123">
        <v>0</v>
      </c>
      <c r="O264" s="123">
        <v>0</v>
      </c>
      <c r="P264" s="123">
        <v>0</v>
      </c>
      <c r="Q264" s="123">
        <v>0</v>
      </c>
      <c r="R264" s="123">
        <v>0</v>
      </c>
      <c r="S264" s="123">
        <v>0</v>
      </c>
      <c r="T264" s="123">
        <v>0</v>
      </c>
      <c r="U264" s="123">
        <v>0</v>
      </c>
      <c r="V264" s="123">
        <v>0</v>
      </c>
      <c r="W264" s="123">
        <v>0</v>
      </c>
      <c r="DA264" s="130" t="s">
        <v>3221</v>
      </c>
    </row>
    <row r="265" spans="1:105" ht="12" customHeight="1" x14ac:dyDescent="0.25">
      <c r="A265" s="97" t="s">
        <v>124</v>
      </c>
      <c r="B265" s="99">
        <v>3.4257188521285995</v>
      </c>
      <c r="C265" s="99">
        <v>3.3386194828831983</v>
      </c>
      <c r="D265" s="99">
        <v>2.4508323412061879</v>
      </c>
      <c r="E265" s="99">
        <v>1.0670647690538522</v>
      </c>
      <c r="F265" s="99">
        <v>2.4984192828448029</v>
      </c>
      <c r="G265" s="99">
        <v>3.6093032108588661</v>
      </c>
      <c r="H265" s="99">
        <v>3.7002923676851949</v>
      </c>
      <c r="I265" s="99">
        <v>1.5869175706690959</v>
      </c>
      <c r="J265" s="99">
        <v>1.3758167212595107</v>
      </c>
      <c r="K265" s="99">
        <v>3.5342939995766809</v>
      </c>
      <c r="L265" s="99">
        <v>3.8368489911662236</v>
      </c>
      <c r="M265" s="99">
        <v>1.9702651651253418</v>
      </c>
      <c r="N265" s="99">
        <v>0</v>
      </c>
      <c r="O265" s="99">
        <v>0</v>
      </c>
      <c r="P265" s="99">
        <v>0</v>
      </c>
      <c r="Q265" s="99">
        <v>0</v>
      </c>
      <c r="R265" s="99">
        <v>0</v>
      </c>
      <c r="S265" s="99">
        <v>0</v>
      </c>
      <c r="T265" s="99">
        <v>0</v>
      </c>
      <c r="U265" s="99">
        <v>0</v>
      </c>
      <c r="V265" s="99">
        <v>0</v>
      </c>
      <c r="W265" s="99">
        <v>0</v>
      </c>
      <c r="DA265" s="63" t="s">
        <v>3222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3223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DA267" s="131" t="s">
        <v>3224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3225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3226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3227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3228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3229</v>
      </c>
    </row>
    <row r="273" spans="1:105" ht="12" customHeight="1" x14ac:dyDescent="0.25">
      <c r="A273" s="121" t="s">
        <v>54</v>
      </c>
      <c r="B273" s="123">
        <v>0.65762663571106594</v>
      </c>
      <c r="C273" s="123">
        <v>0.62732156395477845</v>
      </c>
      <c r="D273" s="123">
        <v>0.18101028934597427</v>
      </c>
      <c r="E273" s="123">
        <v>5.6692233173182872E-2</v>
      </c>
      <c r="F273" s="123">
        <v>0.12753589318651842</v>
      </c>
      <c r="G273" s="123">
        <v>0.3213271890957754</v>
      </c>
      <c r="H273" s="123">
        <v>0.36812772403082894</v>
      </c>
      <c r="I273" s="123">
        <v>0.11053977153729211</v>
      </c>
      <c r="J273" s="123">
        <v>9.3205195313005862E-2</v>
      </c>
      <c r="K273" s="123">
        <v>0.27312224248941541</v>
      </c>
      <c r="L273" s="123">
        <v>0.17457581751400358</v>
      </c>
      <c r="M273" s="123">
        <v>6.5226157223763168E-2</v>
      </c>
      <c r="N273" s="123">
        <v>3.3201992288399103E-2</v>
      </c>
      <c r="O273" s="123">
        <v>5.5504969386920726E-2</v>
      </c>
      <c r="P273" s="123">
        <v>9.2403878446922369E-2</v>
      </c>
      <c r="Q273" s="123">
        <v>5.9996810574610898E-2</v>
      </c>
      <c r="R273" s="123">
        <v>6.9399944561412213E-2</v>
      </c>
      <c r="S273" s="123">
        <v>6.6915032373608352E-2</v>
      </c>
      <c r="T273" s="123">
        <v>8.1831601450124136E-2</v>
      </c>
      <c r="U273" s="123">
        <v>0.11192932544148382</v>
      </c>
      <c r="V273" s="123">
        <v>9.2572235871756905E-2</v>
      </c>
      <c r="W273" s="123">
        <v>3.8757762954700549E-2</v>
      </c>
      <c r="DA273" s="130" t="s">
        <v>3230</v>
      </c>
    </row>
    <row r="274" spans="1:105" ht="12" customHeight="1" x14ac:dyDescent="0.25">
      <c r="A274" s="97" t="s">
        <v>50</v>
      </c>
      <c r="B274" s="99">
        <v>1.5970932581554458</v>
      </c>
      <c r="C274" s="99">
        <v>2.0387950828530301</v>
      </c>
      <c r="D274" s="99">
        <v>1.1765668807488328</v>
      </c>
      <c r="E274" s="99">
        <v>0.7483374778860139</v>
      </c>
      <c r="F274" s="99">
        <v>1.4211142383640623</v>
      </c>
      <c r="G274" s="99">
        <v>1.8877972359376802</v>
      </c>
      <c r="H274" s="99">
        <v>2.0079694038045215</v>
      </c>
      <c r="I274" s="99">
        <v>0.86852677636443798</v>
      </c>
      <c r="J274" s="99">
        <v>0.96041875170358226</v>
      </c>
      <c r="K274" s="99">
        <v>2.1983009761343193</v>
      </c>
      <c r="L274" s="99">
        <v>1.9160760458854051</v>
      </c>
      <c r="M274" s="99">
        <v>1.2729621006573133</v>
      </c>
      <c r="N274" s="99">
        <v>1.0120459130871282</v>
      </c>
      <c r="O274" s="99">
        <v>1.4523800322910922</v>
      </c>
      <c r="P274" s="99">
        <v>1.7545040211440956</v>
      </c>
      <c r="Q274" s="99">
        <v>1.4260217537794713</v>
      </c>
      <c r="R274" s="99">
        <v>1.4129828712703527</v>
      </c>
      <c r="S274" s="99">
        <v>1.0833088978931256</v>
      </c>
      <c r="T274" s="99">
        <v>1.1960639121043397</v>
      </c>
      <c r="U274" s="99">
        <v>1.4761693645181202</v>
      </c>
      <c r="V274" s="99">
        <v>1.1599283249076233</v>
      </c>
      <c r="W274" s="99">
        <v>0.59810649938392146</v>
      </c>
      <c r="DA274" s="63" t="s">
        <v>3231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3232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2.8901096046293952E-3</v>
      </c>
      <c r="D279" s="117">
        <f t="shared" si="108"/>
        <v>4.1670400525852403E-3</v>
      </c>
      <c r="E279" s="117">
        <f t="shared" si="108"/>
        <v>5.5603784355487199E-3</v>
      </c>
      <c r="F279" s="117">
        <f t="shared" si="108"/>
        <v>4.1393145709088634E-3</v>
      </c>
      <c r="G279" s="117">
        <f t="shared" si="108"/>
        <v>4.7178474604795293E-3</v>
      </c>
      <c r="H279" s="117">
        <f t="shared" si="108"/>
        <v>1.0092131150377177E-2</v>
      </c>
      <c r="I279" s="117">
        <f t="shared" si="108"/>
        <v>1.0152490745454702E-2</v>
      </c>
      <c r="J279" s="117">
        <f t="shared" si="108"/>
        <v>1.8360580066486835E-2</v>
      </c>
      <c r="K279" s="117">
        <f t="shared" si="108"/>
        <v>2.4010980422410864E-2</v>
      </c>
      <c r="L279" s="117">
        <f t="shared" si="108"/>
        <v>2.0087110571042521E-2</v>
      </c>
      <c r="M279" s="117">
        <f t="shared" si="108"/>
        <v>3.1412030128724878E-2</v>
      </c>
      <c r="N279" s="117">
        <f t="shared" si="108"/>
        <v>5.6715124787406659E-2</v>
      </c>
      <c r="O279" s="117">
        <f t="shared" si="108"/>
        <v>5.3793547198660106E-2</v>
      </c>
      <c r="P279" s="117">
        <f t="shared" si="108"/>
        <v>0.16244283934394915</v>
      </c>
      <c r="Q279" s="117">
        <f t="shared" si="108"/>
        <v>0.11127356527129202</v>
      </c>
      <c r="R279" s="117">
        <f t="shared" ref="R279:V279" si="109">R280+R282+R284+R293</f>
        <v>0.15206891882494428</v>
      </c>
      <c r="S279" s="117">
        <f t="shared" si="109"/>
        <v>0.16299934156146087</v>
      </c>
      <c r="T279" s="117">
        <f t="shared" si="109"/>
        <v>0.20832647818103397</v>
      </c>
      <c r="U279" s="117">
        <f t="shared" si="109"/>
        <v>0.19894100019631467</v>
      </c>
      <c r="V279" s="117">
        <f t="shared" si="109"/>
        <v>0.192505277277393</v>
      </c>
      <c r="W279" s="117">
        <f t="shared" ref="W279" si="110">W280+W282+W284+W293</f>
        <v>0.11603097874070782</v>
      </c>
      <c r="DA279" s="129" t="s">
        <v>3384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2.2620315482940224E-3</v>
      </c>
      <c r="D280" s="122">
        <f t="shared" si="111"/>
        <v>3.2085362740947197E-3</v>
      </c>
      <c r="E280" s="122">
        <f t="shared" si="111"/>
        <v>4.2840366057072471E-3</v>
      </c>
      <c r="F280" s="122">
        <f t="shared" si="111"/>
        <v>3.175462910529728E-3</v>
      </c>
      <c r="G280" s="122">
        <f t="shared" si="111"/>
        <v>3.4862413730442107E-3</v>
      </c>
      <c r="H280" s="122">
        <f t="shared" si="111"/>
        <v>6.9360231552076769E-3</v>
      </c>
      <c r="I280" s="122">
        <f t="shared" si="111"/>
        <v>7.0720083896680082E-3</v>
      </c>
      <c r="J280" s="122">
        <f t="shared" si="111"/>
        <v>1.3111808175663708E-2</v>
      </c>
      <c r="K280" s="122">
        <f t="shared" si="111"/>
        <v>1.6930662249956468E-2</v>
      </c>
      <c r="L280" s="122">
        <f t="shared" si="111"/>
        <v>1.3865333436322692E-2</v>
      </c>
      <c r="M280" s="122">
        <f t="shared" si="111"/>
        <v>1.9687716950626603E-2</v>
      </c>
      <c r="N280" s="122">
        <f t="shared" si="111"/>
        <v>3.5957918580384732E-2</v>
      </c>
      <c r="O280" s="122">
        <f t="shared" si="111"/>
        <v>2.9699169229880133E-2</v>
      </c>
      <c r="P280" s="122">
        <f t="shared" si="111"/>
        <v>8.1613750609752025E-2</v>
      </c>
      <c r="Q280" s="122">
        <f t="shared" si="111"/>
        <v>6.9619926365162593E-2</v>
      </c>
      <c r="R280" s="122">
        <f t="shared" si="111"/>
        <v>9.3354069458177397E-2</v>
      </c>
      <c r="S280" s="122">
        <f t="shared" si="111"/>
        <v>0.10035490734752599</v>
      </c>
      <c r="T280" s="122">
        <f t="shared" si="111"/>
        <v>0.11926254282572601</v>
      </c>
      <c r="U280" s="122">
        <f t="shared" si="111"/>
        <v>0.10186636437237907</v>
      </c>
      <c r="V280" s="122">
        <f t="shared" si="111"/>
        <v>0.10875302977725257</v>
      </c>
      <c r="W280" s="122">
        <f t="shared" si="111"/>
        <v>6.4696325234978841E-2</v>
      </c>
      <c r="DA280" s="130" t="s">
        <v>3385</v>
      </c>
    </row>
    <row r="281" spans="1:105" ht="12" customHeight="1" x14ac:dyDescent="0.25">
      <c r="A281" s="97" t="s">
        <v>53</v>
      </c>
      <c r="B281" s="98"/>
      <c r="C281" s="98">
        <v>2.2620315482940224E-3</v>
      </c>
      <c r="D281" s="98">
        <v>3.2085362740947197E-3</v>
      </c>
      <c r="E281" s="98">
        <v>4.2840366057072471E-3</v>
      </c>
      <c r="F281" s="98">
        <v>3.175462910529728E-3</v>
      </c>
      <c r="G281" s="98">
        <v>3.4862413730442107E-3</v>
      </c>
      <c r="H281" s="98">
        <v>6.9360231552076769E-3</v>
      </c>
      <c r="I281" s="98">
        <v>7.0720083896680082E-3</v>
      </c>
      <c r="J281" s="98">
        <v>1.3111808175663708E-2</v>
      </c>
      <c r="K281" s="98">
        <v>1.6930662249956468E-2</v>
      </c>
      <c r="L281" s="98">
        <v>1.3865333436322692E-2</v>
      </c>
      <c r="M281" s="98">
        <v>1.9687716950626603E-2</v>
      </c>
      <c r="N281" s="98">
        <v>3.5957918580384732E-2</v>
      </c>
      <c r="O281" s="98">
        <v>2.9699169229880133E-2</v>
      </c>
      <c r="P281" s="98">
        <v>8.1613750609752025E-2</v>
      </c>
      <c r="Q281" s="98">
        <v>6.9619926365162593E-2</v>
      </c>
      <c r="R281" s="98">
        <v>9.3354069458177397E-2</v>
      </c>
      <c r="S281" s="98">
        <v>0.10035490734752599</v>
      </c>
      <c r="T281" s="98">
        <v>0.11926254282572601</v>
      </c>
      <c r="U281" s="98">
        <v>0.10186636437237907</v>
      </c>
      <c r="V281" s="98">
        <v>0.10875302977725257</v>
      </c>
      <c r="W281" s="98">
        <v>6.4696325234978841E-2</v>
      </c>
      <c r="DA281" s="63" t="s">
        <v>3386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4.7866651791883736E-5</v>
      </c>
      <c r="D282" s="122">
        <f t="shared" si="112"/>
        <v>0</v>
      </c>
      <c r="E282" s="122">
        <f t="shared" si="112"/>
        <v>2.164246098075307E-4</v>
      </c>
      <c r="F282" s="122">
        <f t="shared" si="112"/>
        <v>0</v>
      </c>
      <c r="G282" s="122">
        <f t="shared" si="112"/>
        <v>2.6915516933481442E-5</v>
      </c>
      <c r="H282" s="122">
        <f t="shared" si="112"/>
        <v>4.4278057088196674E-4</v>
      </c>
      <c r="I282" s="122">
        <f t="shared" si="112"/>
        <v>3.1592740237491201E-4</v>
      </c>
      <c r="J282" s="122">
        <f t="shared" si="112"/>
        <v>5.1639089334906468E-4</v>
      </c>
      <c r="K282" s="122">
        <f t="shared" si="112"/>
        <v>7.3676014416771654E-4</v>
      </c>
      <c r="L282" s="122">
        <f t="shared" si="112"/>
        <v>7.8973384934384388E-4</v>
      </c>
      <c r="M282" s="122">
        <f t="shared" si="112"/>
        <v>1.1393888367676002E-3</v>
      </c>
      <c r="N282" s="122">
        <f t="shared" si="112"/>
        <v>2.3107390508368569E-3</v>
      </c>
      <c r="O282" s="122">
        <f t="shared" si="112"/>
        <v>2.1888581462274183E-3</v>
      </c>
      <c r="P282" s="122">
        <f t="shared" si="112"/>
        <v>6.1603407746761074E-3</v>
      </c>
      <c r="Q282" s="122">
        <f t="shared" si="112"/>
        <v>5.1933153306569051E-3</v>
      </c>
      <c r="R282" s="122">
        <f t="shared" si="112"/>
        <v>6.9412155872080146E-3</v>
      </c>
      <c r="S282" s="122">
        <f t="shared" si="112"/>
        <v>6.7539784318527132E-3</v>
      </c>
      <c r="T282" s="122">
        <f t="shared" si="112"/>
        <v>9.7604657789118268E-3</v>
      </c>
      <c r="U282" s="122">
        <f t="shared" si="112"/>
        <v>1.0079542227373506E-2</v>
      </c>
      <c r="V282" s="122">
        <f t="shared" si="112"/>
        <v>1.1089010811047307E-2</v>
      </c>
      <c r="W282" s="122">
        <f t="shared" si="112"/>
        <v>6.4120526070700181E-3</v>
      </c>
      <c r="DA282" s="130" t="s">
        <v>3387</v>
      </c>
    </row>
    <row r="283" spans="1:105" ht="12" customHeight="1" x14ac:dyDescent="0.25">
      <c r="A283" s="97" t="s">
        <v>53</v>
      </c>
      <c r="B283" s="98"/>
      <c r="C283" s="98">
        <v>4.7866651791883736E-5</v>
      </c>
      <c r="D283" s="98">
        <v>0</v>
      </c>
      <c r="E283" s="98">
        <v>2.164246098075307E-4</v>
      </c>
      <c r="F283" s="98">
        <v>0</v>
      </c>
      <c r="G283" s="98">
        <v>2.6915516933481442E-5</v>
      </c>
      <c r="H283" s="98">
        <v>4.4278057088196674E-4</v>
      </c>
      <c r="I283" s="98">
        <v>3.1592740237491201E-4</v>
      </c>
      <c r="J283" s="98">
        <v>5.1639089334906468E-4</v>
      </c>
      <c r="K283" s="98">
        <v>7.3676014416771654E-4</v>
      </c>
      <c r="L283" s="98">
        <v>7.8973384934384388E-4</v>
      </c>
      <c r="M283" s="98">
        <v>1.1393888367676002E-3</v>
      </c>
      <c r="N283" s="98">
        <v>2.3107390508368569E-3</v>
      </c>
      <c r="O283" s="98">
        <v>2.1888581462274183E-3</v>
      </c>
      <c r="P283" s="98">
        <v>6.1603407746761074E-3</v>
      </c>
      <c r="Q283" s="98">
        <v>5.1933153306569051E-3</v>
      </c>
      <c r="R283" s="98">
        <v>6.9412155872080146E-3</v>
      </c>
      <c r="S283" s="98">
        <v>6.7539784318527132E-3</v>
      </c>
      <c r="T283" s="98">
        <v>9.7604657789118268E-3</v>
      </c>
      <c r="U283" s="98">
        <v>1.0079542227373506E-2</v>
      </c>
      <c r="V283" s="98">
        <v>1.1089010811047307E-2</v>
      </c>
      <c r="W283" s="98">
        <v>6.4120526070700181E-3</v>
      </c>
      <c r="DA283" s="63" t="s">
        <v>3388</v>
      </c>
    </row>
    <row r="284" spans="1:105" ht="12" customHeight="1" x14ac:dyDescent="0.25">
      <c r="A284" s="121" t="s">
        <v>55</v>
      </c>
      <c r="B284" s="122"/>
      <c r="C284" s="122">
        <v>3.9917368160245043E-4</v>
      </c>
      <c r="D284" s="122">
        <v>6.3824463887234624E-4</v>
      </c>
      <c r="E284" s="122">
        <v>6.9427061570594281E-4</v>
      </c>
      <c r="F284" s="122">
        <v>6.4842432658351618E-4</v>
      </c>
      <c r="G284" s="122">
        <v>7.4570776897883002E-4</v>
      </c>
      <c r="H284" s="122">
        <v>1.7751480839864472E-3</v>
      </c>
      <c r="I284" s="122">
        <v>1.7412092839683207E-3</v>
      </c>
      <c r="J284" s="122">
        <v>2.9145833111801174E-3</v>
      </c>
      <c r="K284" s="122">
        <v>3.5991475484867938E-3</v>
      </c>
      <c r="L284" s="122">
        <v>3.5561793934867554E-3</v>
      </c>
      <c r="M284" s="122">
        <v>6.5423571643818939E-3</v>
      </c>
      <c r="N284" s="122">
        <v>1.0660122310101336E-2</v>
      </c>
      <c r="O284" s="122">
        <v>1.4248239317101256E-2</v>
      </c>
      <c r="P284" s="122">
        <v>5.1240829564775776E-2</v>
      </c>
      <c r="Q284" s="122">
        <v>2.3091593722657983E-2</v>
      </c>
      <c r="R284" s="122">
        <v>3.2387508281779054E-2</v>
      </c>
      <c r="S284" s="122">
        <v>3.6965223329068146E-2</v>
      </c>
      <c r="T284" s="122">
        <v>5.1366361059977467E-2</v>
      </c>
      <c r="U284" s="122">
        <v>5.7340139305190205E-2</v>
      </c>
      <c r="V284" s="122">
        <v>5.2532444589702958E-2</v>
      </c>
      <c r="W284" s="122">
        <v>3.465333400167326E-2</v>
      </c>
      <c r="DA284" s="130" t="s">
        <v>3389</v>
      </c>
    </row>
    <row r="285" spans="1:105" ht="12" customHeight="1" x14ac:dyDescent="0.25">
      <c r="A285" s="97" t="s">
        <v>124</v>
      </c>
      <c r="B285" s="98"/>
      <c r="C285" s="98">
        <v>0</v>
      </c>
      <c r="D285" s="98">
        <v>1.1952720145281841E-4</v>
      </c>
      <c r="E285" s="98">
        <v>5.2161760919168804E-5</v>
      </c>
      <c r="F285" s="98">
        <v>0</v>
      </c>
      <c r="G285" s="98">
        <v>0</v>
      </c>
      <c r="H285" s="98">
        <v>3.5968621323796517E-4</v>
      </c>
      <c r="I285" s="98">
        <v>7.6583073043680027E-5</v>
      </c>
      <c r="J285" s="98">
        <v>1.3221604034356949E-4</v>
      </c>
      <c r="K285" s="98">
        <v>0</v>
      </c>
      <c r="L285" s="98">
        <v>1.8129155003106256E-4</v>
      </c>
      <c r="M285" s="98">
        <v>9.2102737179505502E-5</v>
      </c>
      <c r="N285" s="98">
        <v>0</v>
      </c>
      <c r="O285" s="98">
        <v>0</v>
      </c>
      <c r="P285" s="98">
        <v>0</v>
      </c>
      <c r="Q285" s="98">
        <v>0</v>
      </c>
      <c r="R285" s="98">
        <v>0</v>
      </c>
      <c r="S285" s="98">
        <v>0</v>
      </c>
      <c r="T285" s="98">
        <v>0</v>
      </c>
      <c r="U285" s="98">
        <v>0</v>
      </c>
      <c r="V285" s="98">
        <v>0</v>
      </c>
      <c r="W285" s="98">
        <v>0</v>
      </c>
      <c r="DA285" s="63" t="s">
        <v>3390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0</v>
      </c>
      <c r="L286" s="98">
        <v>0</v>
      </c>
      <c r="M286" s="98">
        <v>0</v>
      </c>
      <c r="N286" s="98">
        <v>0</v>
      </c>
      <c r="O286" s="98">
        <v>0</v>
      </c>
      <c r="P286" s="98">
        <v>0</v>
      </c>
      <c r="Q286" s="98">
        <v>0</v>
      </c>
      <c r="R286" s="98">
        <v>0</v>
      </c>
      <c r="S286" s="98">
        <v>0</v>
      </c>
      <c r="T286" s="98">
        <v>0</v>
      </c>
      <c r="U286" s="98">
        <v>0</v>
      </c>
      <c r="V286" s="98">
        <v>0</v>
      </c>
      <c r="W286" s="98">
        <v>0</v>
      </c>
      <c r="DA286" s="63" t="s">
        <v>3391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0</v>
      </c>
      <c r="L287" s="101">
        <v>0</v>
      </c>
      <c r="M287" s="101">
        <v>0</v>
      </c>
      <c r="N287" s="101">
        <v>0</v>
      </c>
      <c r="O287" s="101">
        <v>0</v>
      </c>
      <c r="P287" s="101">
        <v>0</v>
      </c>
      <c r="Q287" s="101">
        <v>0</v>
      </c>
      <c r="R287" s="101">
        <v>0</v>
      </c>
      <c r="S287" s="101">
        <v>0</v>
      </c>
      <c r="T287" s="101">
        <v>0</v>
      </c>
      <c r="U287" s="101">
        <v>0</v>
      </c>
      <c r="V287" s="101">
        <v>0</v>
      </c>
      <c r="W287" s="101">
        <v>0</v>
      </c>
      <c r="DA287" s="131" t="s">
        <v>3392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0</v>
      </c>
      <c r="L288" s="104">
        <v>0</v>
      </c>
      <c r="M288" s="104">
        <v>0</v>
      </c>
      <c r="N288" s="104">
        <v>0</v>
      </c>
      <c r="O288" s="104">
        <v>0</v>
      </c>
      <c r="P288" s="104">
        <v>0</v>
      </c>
      <c r="Q288" s="104">
        <v>0</v>
      </c>
      <c r="R288" s="104">
        <v>0</v>
      </c>
      <c r="S288" s="104">
        <v>0</v>
      </c>
      <c r="T288" s="104">
        <v>0</v>
      </c>
      <c r="U288" s="104">
        <v>0</v>
      </c>
      <c r="V288" s="104">
        <v>0</v>
      </c>
      <c r="W288" s="104">
        <v>0</v>
      </c>
      <c r="DA288" s="132" t="s">
        <v>3393</v>
      </c>
    </row>
    <row r="289" spans="1:105" ht="12" customHeight="1" x14ac:dyDescent="0.25">
      <c r="A289" s="106" t="s">
        <v>122</v>
      </c>
      <c r="B289" s="101"/>
      <c r="C289" s="101">
        <v>3.9917368160245043E-4</v>
      </c>
      <c r="D289" s="101">
        <v>4.0433439960819474E-4</v>
      </c>
      <c r="E289" s="101">
        <v>5.2967375515116169E-4</v>
      </c>
      <c r="F289" s="101">
        <v>5.3459303727569163E-4</v>
      </c>
      <c r="G289" s="101">
        <v>6.3714189868538146E-4</v>
      </c>
      <c r="H289" s="101">
        <v>1.2100986489226532E-3</v>
      </c>
      <c r="I289" s="101">
        <v>1.2087732369522416E-4</v>
      </c>
      <c r="J289" s="101">
        <v>0</v>
      </c>
      <c r="K289" s="101">
        <v>0</v>
      </c>
      <c r="L289" s="101">
        <v>2.161491331351005E-3</v>
      </c>
      <c r="M289" s="101">
        <v>3.6475663683098185E-3</v>
      </c>
      <c r="N289" s="101">
        <v>5.4403522474393718E-3</v>
      </c>
      <c r="O289" s="101">
        <v>8.5684907167675965E-3</v>
      </c>
      <c r="P289" s="101">
        <v>3.4508052787880425E-2</v>
      </c>
      <c r="Q289" s="101">
        <v>0</v>
      </c>
      <c r="R289" s="101">
        <v>0</v>
      </c>
      <c r="S289" s="101">
        <v>0</v>
      </c>
      <c r="T289" s="101">
        <v>1.1602078034272229E-3</v>
      </c>
      <c r="U289" s="101">
        <v>5.7340139305190205E-2</v>
      </c>
      <c r="V289" s="101">
        <v>0</v>
      </c>
      <c r="W289" s="101">
        <v>1.049368218756083E-2</v>
      </c>
      <c r="DA289" s="131" t="s">
        <v>3394</v>
      </c>
    </row>
    <row r="290" spans="1:105" ht="12" customHeight="1" x14ac:dyDescent="0.25">
      <c r="A290" s="107" t="s">
        <v>121</v>
      </c>
      <c r="B290" s="104"/>
      <c r="C290" s="104">
        <v>0</v>
      </c>
      <c r="D290" s="104">
        <v>1.1438303781133308E-4</v>
      </c>
      <c r="E290" s="104">
        <v>1.124350996356123E-4</v>
      </c>
      <c r="F290" s="104">
        <v>1.138312893078245E-4</v>
      </c>
      <c r="G290" s="104">
        <v>1.085658702934486E-4</v>
      </c>
      <c r="H290" s="104">
        <v>2.0536322182582875E-4</v>
      </c>
      <c r="I290" s="104">
        <v>1.5437488872294164E-3</v>
      </c>
      <c r="J290" s="104">
        <v>2.7823672708365481E-3</v>
      </c>
      <c r="K290" s="104">
        <v>3.5991475484867938E-3</v>
      </c>
      <c r="L290" s="104">
        <v>1.2133965121046879E-3</v>
      </c>
      <c r="M290" s="104">
        <v>2.8026880588925699E-3</v>
      </c>
      <c r="N290" s="104">
        <v>5.2197700626619645E-3</v>
      </c>
      <c r="O290" s="104">
        <v>5.6797486003336596E-3</v>
      </c>
      <c r="P290" s="104">
        <v>1.6732776776895351E-2</v>
      </c>
      <c r="Q290" s="104">
        <v>2.3091593722657983E-2</v>
      </c>
      <c r="R290" s="104">
        <v>3.2387508281779054E-2</v>
      </c>
      <c r="S290" s="104">
        <v>3.6965223329068146E-2</v>
      </c>
      <c r="T290" s="104">
        <v>5.0206153256550243E-2</v>
      </c>
      <c r="U290" s="104">
        <v>0</v>
      </c>
      <c r="V290" s="104">
        <v>5.2532444589702958E-2</v>
      </c>
      <c r="W290" s="104">
        <v>2.4159651814112428E-2</v>
      </c>
      <c r="DA290" s="132" t="s">
        <v>3395</v>
      </c>
    </row>
    <row r="291" spans="1:105" ht="12" customHeight="1" x14ac:dyDescent="0.25">
      <c r="A291" s="108" t="s">
        <v>53</v>
      </c>
      <c r="B291" s="98"/>
      <c r="C291" s="98">
        <v>0</v>
      </c>
      <c r="D291" s="98">
        <v>6.7440700970841056E-5</v>
      </c>
      <c r="E291" s="98">
        <v>6.6111032859039428E-5</v>
      </c>
      <c r="F291" s="98">
        <v>6.7610949218553109E-5</v>
      </c>
      <c r="G291" s="98">
        <v>6.4306186021694377E-5</v>
      </c>
      <c r="H291" s="98">
        <v>1.1904501842343386E-4</v>
      </c>
      <c r="I291" s="98">
        <v>9.0469899257837811E-4</v>
      </c>
      <c r="J291" s="98">
        <v>1.6259043537140397E-3</v>
      </c>
      <c r="K291" s="98">
        <v>1.9956957025278987E-3</v>
      </c>
      <c r="L291" s="98">
        <v>6.5518202840764877E-4</v>
      </c>
      <c r="M291" s="98">
        <v>1.6051252950396464E-3</v>
      </c>
      <c r="N291" s="98">
        <v>2.810287785877671E-3</v>
      </c>
      <c r="O291" s="98">
        <v>3.4966738651713469E-3</v>
      </c>
      <c r="P291" s="98">
        <v>1.0943278865930313E-2</v>
      </c>
      <c r="Q291" s="98">
        <v>1.1368061047561107E-2</v>
      </c>
      <c r="R291" s="98">
        <v>1.5618445623468879E-2</v>
      </c>
      <c r="S291" s="98">
        <v>1.7754640468986255E-2</v>
      </c>
      <c r="T291" s="98">
        <v>2.7010044175350446E-2</v>
      </c>
      <c r="U291" s="98">
        <v>0</v>
      </c>
      <c r="V291" s="98">
        <v>2.8055342306232675E-2</v>
      </c>
      <c r="W291" s="98">
        <v>1.3403390341811944E-2</v>
      </c>
      <c r="DA291" s="63" t="s">
        <v>3396</v>
      </c>
    </row>
    <row r="292" spans="1:105" ht="12" customHeight="1" x14ac:dyDescent="0.25">
      <c r="A292" s="108" t="s">
        <v>52</v>
      </c>
      <c r="B292" s="98"/>
      <c r="C292" s="98">
        <v>0</v>
      </c>
      <c r="D292" s="98">
        <v>4.6942336840492014E-5</v>
      </c>
      <c r="E292" s="98">
        <v>4.6324066776572877E-5</v>
      </c>
      <c r="F292" s="98">
        <v>4.6220340089271396E-5</v>
      </c>
      <c r="G292" s="98">
        <v>4.4259684271754219E-5</v>
      </c>
      <c r="H292" s="98">
        <v>8.6318203402394885E-5</v>
      </c>
      <c r="I292" s="98">
        <v>6.3904989465103841E-4</v>
      </c>
      <c r="J292" s="98">
        <v>1.1564629171225084E-3</v>
      </c>
      <c r="K292" s="98">
        <v>1.603451845958895E-3</v>
      </c>
      <c r="L292" s="98">
        <v>5.5821448369703926E-4</v>
      </c>
      <c r="M292" s="98">
        <v>1.1975627638529237E-3</v>
      </c>
      <c r="N292" s="98">
        <v>2.409482276784294E-3</v>
      </c>
      <c r="O292" s="98">
        <v>2.1830747351623122E-3</v>
      </c>
      <c r="P292" s="98">
        <v>5.7894979109650406E-3</v>
      </c>
      <c r="Q292" s="98">
        <v>1.1723532675096878E-2</v>
      </c>
      <c r="R292" s="98">
        <v>1.6769062658310172E-2</v>
      </c>
      <c r="S292" s="98">
        <v>1.9210582860081891E-2</v>
      </c>
      <c r="T292" s="98">
        <v>2.3196109081199796E-2</v>
      </c>
      <c r="U292" s="98">
        <v>0</v>
      </c>
      <c r="V292" s="98">
        <v>2.4477102283470283E-2</v>
      </c>
      <c r="W292" s="98">
        <v>1.0756261472300485E-2</v>
      </c>
      <c r="DA292" s="63" t="s">
        <v>3397</v>
      </c>
    </row>
    <row r="293" spans="1:105" ht="12" customHeight="1" x14ac:dyDescent="0.25">
      <c r="A293" s="121" t="s">
        <v>54</v>
      </c>
      <c r="B293" s="122"/>
      <c r="C293" s="122">
        <v>1.8103772294103892E-4</v>
      </c>
      <c r="D293" s="122">
        <v>3.2025913961817416E-4</v>
      </c>
      <c r="E293" s="122">
        <v>3.6564660432799912E-4</v>
      </c>
      <c r="F293" s="122">
        <v>3.1542733379561914E-4</v>
      </c>
      <c r="G293" s="122">
        <v>4.5898280152300707E-4</v>
      </c>
      <c r="H293" s="122">
        <v>9.3817934030108422E-4</v>
      </c>
      <c r="I293" s="122">
        <v>1.0233456694434615E-3</v>
      </c>
      <c r="J293" s="122">
        <v>1.8177976862939441E-3</v>
      </c>
      <c r="K293" s="122">
        <v>2.7444104797998852E-3</v>
      </c>
      <c r="L293" s="122">
        <v>1.8758638918892282E-3</v>
      </c>
      <c r="M293" s="122">
        <v>4.0425671769487781E-3</v>
      </c>
      <c r="N293" s="122">
        <v>7.786344846083741E-3</v>
      </c>
      <c r="O293" s="122">
        <v>7.6572805054512944E-3</v>
      </c>
      <c r="P293" s="122">
        <v>2.3427918394745253E-2</v>
      </c>
      <c r="Q293" s="122">
        <v>1.3368729852814535E-2</v>
      </c>
      <c r="R293" s="122">
        <v>1.9386125497779801E-2</v>
      </c>
      <c r="S293" s="122">
        <v>1.8925232453014036E-2</v>
      </c>
      <c r="T293" s="122">
        <v>2.793710851641867E-2</v>
      </c>
      <c r="U293" s="122">
        <v>2.9654954291371879E-2</v>
      </c>
      <c r="V293" s="122">
        <v>2.0130792099390168E-2</v>
      </c>
      <c r="W293" s="122">
        <v>1.0269266896985691E-2</v>
      </c>
      <c r="DA293" s="130" t="s">
        <v>3398</v>
      </c>
    </row>
    <row r="294" spans="1:105" ht="12" customHeight="1" x14ac:dyDescent="0.25">
      <c r="A294" s="97" t="s">
        <v>50</v>
      </c>
      <c r="B294" s="98"/>
      <c r="C294" s="98">
        <v>0</v>
      </c>
      <c r="D294" s="98">
        <v>0</v>
      </c>
      <c r="E294" s="98">
        <v>0</v>
      </c>
      <c r="F294" s="98">
        <v>7.0142538703548655E-5</v>
      </c>
      <c r="G294" s="98">
        <v>2.8084804793813918E-4</v>
      </c>
      <c r="H294" s="98">
        <v>2.9877080725640914E-4</v>
      </c>
      <c r="I294" s="98">
        <v>0</v>
      </c>
      <c r="J294" s="98">
        <v>4.7583643376474839E-5</v>
      </c>
      <c r="K294" s="98">
        <v>8.7131691740983432E-4</v>
      </c>
      <c r="L294" s="98">
        <v>0</v>
      </c>
      <c r="M294" s="98">
        <v>6.3071374339313785E-5</v>
      </c>
      <c r="N294" s="98">
        <v>2.0081492933909554E-4</v>
      </c>
      <c r="O294" s="98">
        <v>5.0469854681725764E-4</v>
      </c>
      <c r="P294" s="98">
        <v>2.4419842296700312E-3</v>
      </c>
      <c r="Q294" s="98">
        <v>2.8381911328702379E-4</v>
      </c>
      <c r="R294" s="98">
        <v>1.8297289041708288E-3</v>
      </c>
      <c r="S294" s="98">
        <v>2.2680164175664088E-3</v>
      </c>
      <c r="T294" s="98">
        <v>2.6847523472170176E-3</v>
      </c>
      <c r="U294" s="98">
        <v>3.6102151108763484E-3</v>
      </c>
      <c r="V294" s="98">
        <v>3.0140053315777303E-3</v>
      </c>
      <c r="W294" s="98">
        <v>2.9895596429881826E-5</v>
      </c>
      <c r="DA294" s="63" t="s">
        <v>3399</v>
      </c>
    </row>
    <row r="295" spans="1:105" ht="12" customHeight="1" x14ac:dyDescent="0.25">
      <c r="A295" s="109" t="s">
        <v>120</v>
      </c>
      <c r="B295" s="33"/>
      <c r="C295" s="33">
        <v>1.8103772294103892E-4</v>
      </c>
      <c r="D295" s="33">
        <v>3.2025913961817416E-4</v>
      </c>
      <c r="E295" s="33">
        <v>3.6564660432799912E-4</v>
      </c>
      <c r="F295" s="33">
        <v>2.4528479509207049E-4</v>
      </c>
      <c r="G295" s="33">
        <v>1.7813475358486789E-4</v>
      </c>
      <c r="H295" s="33">
        <v>6.3940853304467508E-4</v>
      </c>
      <c r="I295" s="33">
        <v>1.0233456694434615E-3</v>
      </c>
      <c r="J295" s="33">
        <v>1.7702140429174693E-3</v>
      </c>
      <c r="K295" s="33">
        <v>1.8730935623900509E-3</v>
      </c>
      <c r="L295" s="33">
        <v>1.8758638918892282E-3</v>
      </c>
      <c r="M295" s="33">
        <v>3.9794958026094646E-3</v>
      </c>
      <c r="N295" s="33">
        <v>7.5855299167446452E-3</v>
      </c>
      <c r="O295" s="33">
        <v>7.1525819586340366E-3</v>
      </c>
      <c r="P295" s="33">
        <v>2.0985934165075222E-2</v>
      </c>
      <c r="Q295" s="33">
        <v>1.3084910739527512E-2</v>
      </c>
      <c r="R295" s="33">
        <v>1.7556396593608973E-2</v>
      </c>
      <c r="S295" s="33">
        <v>1.6657216035447626E-2</v>
      </c>
      <c r="T295" s="33">
        <v>2.5252356169201653E-2</v>
      </c>
      <c r="U295" s="33">
        <v>2.6044739180495529E-2</v>
      </c>
      <c r="V295" s="33">
        <v>1.7116786767812437E-2</v>
      </c>
      <c r="W295" s="33">
        <v>1.023937130055581E-2</v>
      </c>
      <c r="DA295" s="60" t="s">
        <v>3400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3.9803029168775485E-3</v>
      </c>
      <c r="D297" s="117">
        <f t="shared" si="113"/>
        <v>5.9560427496477006E-3</v>
      </c>
      <c r="E297" s="117">
        <f t="shared" si="113"/>
        <v>8.86898401888336E-3</v>
      </c>
      <c r="F297" s="117">
        <f t="shared" si="113"/>
        <v>6.6665055088119566E-3</v>
      </c>
      <c r="G297" s="117">
        <f t="shared" si="113"/>
        <v>7.9062901796404968E-3</v>
      </c>
      <c r="H297" s="117">
        <f t="shared" si="113"/>
        <v>1.7974755934306322E-2</v>
      </c>
      <c r="I297" s="117">
        <f t="shared" si="113"/>
        <v>1.9132364289135489E-2</v>
      </c>
      <c r="J297" s="117">
        <f t="shared" si="113"/>
        <v>3.6784327552689608E-2</v>
      </c>
      <c r="K297" s="117">
        <f t="shared" si="113"/>
        <v>5.0232808302658506E-2</v>
      </c>
      <c r="L297" s="117">
        <f t="shared" si="113"/>
        <v>4.3797092936008995E-2</v>
      </c>
      <c r="M297" s="117">
        <f t="shared" si="113"/>
        <v>6.7742350820729699E-2</v>
      </c>
      <c r="N297" s="117">
        <f t="shared" si="113"/>
        <v>0.13055773115518488</v>
      </c>
      <c r="O297" s="117">
        <f t="shared" si="113"/>
        <v>0.11977307363246262</v>
      </c>
      <c r="P297" s="117">
        <f t="shared" si="113"/>
        <v>0.3573059691653851</v>
      </c>
      <c r="Q297" s="117">
        <f t="shared" si="113"/>
        <v>0.29783724722649635</v>
      </c>
      <c r="R297" s="117">
        <f t="shared" ref="R297:V297" si="114">R298+R300+R302+R311</f>
        <v>0.40823517809936372</v>
      </c>
      <c r="S297" s="117">
        <f t="shared" si="114"/>
        <v>0.44105354570483862</v>
      </c>
      <c r="T297" s="117">
        <f t="shared" si="114"/>
        <v>0.54585754049664048</v>
      </c>
      <c r="U297" s="117">
        <f t="shared" si="114"/>
        <v>0.48768093062882389</v>
      </c>
      <c r="V297" s="117">
        <f t="shared" si="114"/>
        <v>0.51429014714776378</v>
      </c>
      <c r="W297" s="117">
        <f t="shared" ref="W297" si="115">W298+W300+W302+W311</f>
        <v>0.30836962060533085</v>
      </c>
      <c r="DA297" s="129" t="s">
        <v>3552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3.4464497173374298E-3</v>
      </c>
      <c r="D298" s="122">
        <f t="shared" si="116"/>
        <v>5.2580529768876064E-3</v>
      </c>
      <c r="E298" s="122">
        <f t="shared" si="116"/>
        <v>7.5280380285911363E-3</v>
      </c>
      <c r="F298" s="122">
        <f t="shared" si="116"/>
        <v>5.9650944297744962E-3</v>
      </c>
      <c r="G298" s="122">
        <f t="shared" si="116"/>
        <v>6.9828608536168027E-3</v>
      </c>
      <c r="H298" s="122">
        <f t="shared" si="116"/>
        <v>1.4777859536595515E-2</v>
      </c>
      <c r="I298" s="122">
        <f t="shared" si="116"/>
        <v>1.5992812036763407E-2</v>
      </c>
      <c r="J298" s="122">
        <f t="shared" si="116"/>
        <v>3.1413580314901844E-2</v>
      </c>
      <c r="K298" s="122">
        <f t="shared" si="116"/>
        <v>4.2903312582585618E-2</v>
      </c>
      <c r="L298" s="122">
        <f t="shared" si="116"/>
        <v>3.7105470091977018E-2</v>
      </c>
      <c r="M298" s="122">
        <f t="shared" si="116"/>
        <v>5.5762556254742565E-2</v>
      </c>
      <c r="N298" s="122">
        <f t="shared" si="116"/>
        <v>0.10806574943317832</v>
      </c>
      <c r="O298" s="122">
        <f t="shared" si="116"/>
        <v>9.4839693162862324E-2</v>
      </c>
      <c r="P298" s="122">
        <f t="shared" si="116"/>
        <v>0.27602224202937153</v>
      </c>
      <c r="Q298" s="122">
        <f t="shared" si="116"/>
        <v>0.24622818592294665</v>
      </c>
      <c r="R298" s="122">
        <f t="shared" si="116"/>
        <v>0.33589660625339934</v>
      </c>
      <c r="S298" s="122">
        <f t="shared" si="116"/>
        <v>0.36498289103181752</v>
      </c>
      <c r="T298" s="122">
        <f t="shared" si="116"/>
        <v>0.43671849203642993</v>
      </c>
      <c r="U298" s="122">
        <f t="shared" si="116"/>
        <v>0.37503568559393607</v>
      </c>
      <c r="V298" s="122">
        <f t="shared" si="116"/>
        <v>0.40299181738969053</v>
      </c>
      <c r="W298" s="122">
        <f t="shared" si="116"/>
        <v>0.2415061709114624</v>
      </c>
      <c r="DA298" s="130" t="s">
        <v>3553</v>
      </c>
    </row>
    <row r="299" spans="1:105" ht="12" customHeight="1" x14ac:dyDescent="0.25">
      <c r="A299" s="97" t="s">
        <v>53</v>
      </c>
      <c r="B299" s="98"/>
      <c r="C299" s="98">
        <v>3.4464497173374298E-3</v>
      </c>
      <c r="D299" s="98">
        <v>5.2580529768876064E-3</v>
      </c>
      <c r="E299" s="98">
        <v>7.5280380285911363E-3</v>
      </c>
      <c r="F299" s="98">
        <v>5.9650944297744962E-3</v>
      </c>
      <c r="G299" s="98">
        <v>6.9828608536168027E-3</v>
      </c>
      <c r="H299" s="98">
        <v>1.4777859536595515E-2</v>
      </c>
      <c r="I299" s="98">
        <v>1.5992812036763407E-2</v>
      </c>
      <c r="J299" s="98">
        <v>3.1413580314901844E-2</v>
      </c>
      <c r="K299" s="98">
        <v>4.2903312582585618E-2</v>
      </c>
      <c r="L299" s="98">
        <v>3.7105470091977018E-2</v>
      </c>
      <c r="M299" s="98">
        <v>5.5762556254742565E-2</v>
      </c>
      <c r="N299" s="98">
        <v>0.10806574943317832</v>
      </c>
      <c r="O299" s="98">
        <v>9.4839693162862324E-2</v>
      </c>
      <c r="P299" s="98">
        <v>0.27602224202937153</v>
      </c>
      <c r="Q299" s="98">
        <v>0.24622818592294665</v>
      </c>
      <c r="R299" s="98">
        <v>0.33589660625339934</v>
      </c>
      <c r="S299" s="98">
        <v>0.36498289103181752</v>
      </c>
      <c r="T299" s="98">
        <v>0.43671849203642993</v>
      </c>
      <c r="U299" s="98">
        <v>0.37503568559393607</v>
      </c>
      <c r="V299" s="98">
        <v>0.40299181738969053</v>
      </c>
      <c r="W299" s="98">
        <v>0.2415061709114624</v>
      </c>
      <c r="DA299" s="63" t="s">
        <v>3554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1.1635480455102562E-4</v>
      </c>
      <c r="D300" s="122">
        <f t="shared" si="117"/>
        <v>0</v>
      </c>
      <c r="E300" s="122">
        <f t="shared" si="117"/>
        <v>5.6259103363455628E-4</v>
      </c>
      <c r="F300" s="122">
        <f t="shared" si="117"/>
        <v>0</v>
      </c>
      <c r="G300" s="122">
        <f t="shared" si="117"/>
        <v>7.4556495371692446E-5</v>
      </c>
      <c r="H300" s="122">
        <f t="shared" si="117"/>
        <v>1.2647615368935692E-3</v>
      </c>
      <c r="I300" s="122">
        <f t="shared" si="117"/>
        <v>9.2998938940048515E-4</v>
      </c>
      <c r="J300" s="122">
        <f t="shared" si="117"/>
        <v>1.5659828192093911E-3</v>
      </c>
      <c r="K300" s="122">
        <f t="shared" si="117"/>
        <v>2.3013616690003387E-3</v>
      </c>
      <c r="L300" s="122">
        <f t="shared" si="117"/>
        <v>2.5406066004079273E-3</v>
      </c>
      <c r="M300" s="122">
        <f t="shared" si="117"/>
        <v>3.7925924612251419E-3</v>
      </c>
      <c r="N300" s="122">
        <f t="shared" si="117"/>
        <v>8.0033249335252979E-3</v>
      </c>
      <c r="O300" s="122">
        <f t="shared" si="117"/>
        <v>7.9338379350696892E-3</v>
      </c>
      <c r="P300" s="122">
        <f t="shared" si="117"/>
        <v>2.3405411636483669E-2</v>
      </c>
      <c r="Q300" s="122">
        <f t="shared" si="117"/>
        <v>2.0511120714207545E-2</v>
      </c>
      <c r="R300" s="122">
        <f t="shared" si="117"/>
        <v>2.8068357936950582E-2</v>
      </c>
      <c r="S300" s="122">
        <f t="shared" si="117"/>
        <v>2.7817627572107123E-2</v>
      </c>
      <c r="T300" s="122">
        <f t="shared" si="117"/>
        <v>4.0811924270815592E-2</v>
      </c>
      <c r="U300" s="122">
        <f t="shared" si="117"/>
        <v>4.2720957235879514E-2</v>
      </c>
      <c r="V300" s="122">
        <f t="shared" si="117"/>
        <v>4.7644308338348311E-2</v>
      </c>
      <c r="W300" s="122">
        <f t="shared" si="117"/>
        <v>2.7914642125937417E-2</v>
      </c>
      <c r="DA300" s="130" t="s">
        <v>3555</v>
      </c>
    </row>
    <row r="301" spans="1:105" ht="12" customHeight="1" x14ac:dyDescent="0.25">
      <c r="A301" s="97" t="s">
        <v>53</v>
      </c>
      <c r="B301" s="98"/>
      <c r="C301" s="98">
        <v>1.1635480455102562E-4</v>
      </c>
      <c r="D301" s="98">
        <v>0</v>
      </c>
      <c r="E301" s="98">
        <v>5.6259103363455628E-4</v>
      </c>
      <c r="F301" s="98">
        <v>0</v>
      </c>
      <c r="G301" s="98">
        <v>7.4556495371692446E-5</v>
      </c>
      <c r="H301" s="98">
        <v>1.2647615368935692E-3</v>
      </c>
      <c r="I301" s="98">
        <v>9.2998938940048515E-4</v>
      </c>
      <c r="J301" s="98">
        <v>1.5659828192093911E-3</v>
      </c>
      <c r="K301" s="98">
        <v>2.3013616690003387E-3</v>
      </c>
      <c r="L301" s="98">
        <v>2.5406066004079273E-3</v>
      </c>
      <c r="M301" s="98">
        <v>3.7925924612251419E-3</v>
      </c>
      <c r="N301" s="98">
        <v>8.0033249335252979E-3</v>
      </c>
      <c r="O301" s="98">
        <v>7.9338379350696892E-3</v>
      </c>
      <c r="P301" s="98">
        <v>2.3405411636483669E-2</v>
      </c>
      <c r="Q301" s="98">
        <v>2.0511120714207545E-2</v>
      </c>
      <c r="R301" s="98">
        <v>2.8068357936950582E-2</v>
      </c>
      <c r="S301" s="98">
        <v>2.7817627572107123E-2</v>
      </c>
      <c r="T301" s="98">
        <v>4.0811924270815592E-2</v>
      </c>
      <c r="U301" s="98">
        <v>4.2720957235879514E-2</v>
      </c>
      <c r="V301" s="98">
        <v>4.7644308338348311E-2</v>
      </c>
      <c r="W301" s="98">
        <v>2.7914642125937417E-2</v>
      </c>
      <c r="DA301" s="63" t="s">
        <v>3556</v>
      </c>
    </row>
    <row r="302" spans="1:105" ht="12" customHeight="1" x14ac:dyDescent="0.25">
      <c r="A302" s="121" t="s">
        <v>55</v>
      </c>
      <c r="B302" s="122"/>
      <c r="C302" s="122">
        <v>2.7746221952884114E-4</v>
      </c>
      <c r="D302" s="122">
        <v>4.4982043419571223E-4</v>
      </c>
      <c r="E302" s="122">
        <v>4.9449065680171034E-4</v>
      </c>
      <c r="F302" s="122">
        <v>4.6700658298546107E-4</v>
      </c>
      <c r="G302" s="122">
        <v>5.3533025748873757E-4</v>
      </c>
      <c r="H302" s="122">
        <v>1.2469637806889603E-3</v>
      </c>
      <c r="I302" s="122">
        <v>1.4089233658423556E-3</v>
      </c>
      <c r="J302" s="122">
        <v>2.3872047328637679E-3</v>
      </c>
      <c r="K302" s="122">
        <v>3.0135555437120235E-3</v>
      </c>
      <c r="L302" s="122">
        <v>2.6732345937971747E-3</v>
      </c>
      <c r="M302" s="122">
        <v>5.0024261393080381E-3</v>
      </c>
      <c r="N302" s="122">
        <v>8.3412781350214859E-3</v>
      </c>
      <c r="O302" s="122">
        <v>1.0972683903361018E-2</v>
      </c>
      <c r="P302" s="122">
        <v>3.9466647985947699E-2</v>
      </c>
      <c r="Q302" s="122">
        <v>2.0285441347866418E-2</v>
      </c>
      <c r="R302" s="122">
        <v>2.8668817929265261E-2</v>
      </c>
      <c r="S302" s="122">
        <v>3.289172151535201E-2</v>
      </c>
      <c r="T302" s="122">
        <v>4.5139664961895344E-2</v>
      </c>
      <c r="U302" s="122">
        <v>4.5117979823958571E-2</v>
      </c>
      <c r="V302" s="122">
        <v>4.6748986172643565E-2</v>
      </c>
      <c r="W302" s="122">
        <v>2.9858898454782998E-2</v>
      </c>
      <c r="DA302" s="130" t="s">
        <v>3557</v>
      </c>
    </row>
    <row r="303" spans="1:105" ht="12" customHeight="1" x14ac:dyDescent="0.25">
      <c r="A303" s="97" t="s">
        <v>124</v>
      </c>
      <c r="B303" s="98"/>
      <c r="C303" s="98">
        <v>0</v>
      </c>
      <c r="D303" s="98">
        <v>7.4406706260082906E-5</v>
      </c>
      <c r="E303" s="98">
        <v>3.2613410637845932E-5</v>
      </c>
      <c r="F303" s="98">
        <v>0</v>
      </c>
      <c r="G303" s="98">
        <v>0</v>
      </c>
      <c r="H303" s="98">
        <v>2.2826041416185947E-4</v>
      </c>
      <c r="I303" s="98">
        <v>4.8895295706355749E-5</v>
      </c>
      <c r="J303" s="98">
        <v>8.5016650649642983E-5</v>
      </c>
      <c r="K303" s="98">
        <v>0</v>
      </c>
      <c r="L303" s="98">
        <v>1.1875933172136383E-4</v>
      </c>
      <c r="M303" s="98">
        <v>6.160217909740288E-5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3558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3559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0</v>
      </c>
      <c r="L305" s="101">
        <v>0</v>
      </c>
      <c r="M305" s="101">
        <v>0</v>
      </c>
      <c r="N305" s="101">
        <v>0</v>
      </c>
      <c r="O305" s="101">
        <v>0</v>
      </c>
      <c r="P305" s="101">
        <v>0</v>
      </c>
      <c r="Q305" s="101">
        <v>0</v>
      </c>
      <c r="R305" s="101">
        <v>0</v>
      </c>
      <c r="S305" s="101">
        <v>0</v>
      </c>
      <c r="T305" s="101">
        <v>0</v>
      </c>
      <c r="U305" s="101">
        <v>0</v>
      </c>
      <c r="V305" s="101">
        <v>0</v>
      </c>
      <c r="W305" s="101">
        <v>0</v>
      </c>
      <c r="DA305" s="131" t="s">
        <v>3560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0</v>
      </c>
      <c r="L306" s="104">
        <v>0</v>
      </c>
      <c r="M306" s="104">
        <v>0</v>
      </c>
      <c r="N306" s="104">
        <v>0</v>
      </c>
      <c r="O306" s="104">
        <v>0</v>
      </c>
      <c r="P306" s="104">
        <v>0</v>
      </c>
      <c r="Q306" s="104">
        <v>0</v>
      </c>
      <c r="R306" s="104">
        <v>0</v>
      </c>
      <c r="S306" s="104">
        <v>0</v>
      </c>
      <c r="T306" s="104">
        <v>0</v>
      </c>
      <c r="U306" s="104">
        <v>0</v>
      </c>
      <c r="V306" s="104">
        <v>0</v>
      </c>
      <c r="W306" s="104">
        <v>0</v>
      </c>
      <c r="DA306" s="132" t="s">
        <v>3561</v>
      </c>
    </row>
    <row r="307" spans="1:105" ht="12" customHeight="1" x14ac:dyDescent="0.25">
      <c r="A307" s="106" t="s">
        <v>122</v>
      </c>
      <c r="B307" s="101"/>
      <c r="C307" s="101">
        <v>2.7746221952884114E-4</v>
      </c>
      <c r="D307" s="101">
        <v>2.815160921886572E-4</v>
      </c>
      <c r="E307" s="101">
        <v>3.6944147856843627E-4</v>
      </c>
      <c r="F307" s="101">
        <v>3.7354351794190719E-4</v>
      </c>
      <c r="G307" s="101">
        <v>4.4605102534230528E-4</v>
      </c>
      <c r="H307" s="101">
        <v>8.4887589949217239E-4</v>
      </c>
      <c r="I307" s="101">
        <v>8.4976525795704957E-5</v>
      </c>
      <c r="J307" s="101">
        <v>0</v>
      </c>
      <c r="K307" s="101">
        <v>0</v>
      </c>
      <c r="L307" s="101">
        <v>1.5319136500625142E-3</v>
      </c>
      <c r="M307" s="101">
        <v>2.5993898981169212E-3</v>
      </c>
      <c r="N307" s="101">
        <v>3.9113400655461858E-3</v>
      </c>
      <c r="O307" s="101">
        <v>6.2422426192567208E-3</v>
      </c>
      <c r="P307" s="101">
        <v>2.5568730997465441E-2</v>
      </c>
      <c r="Q307" s="101">
        <v>0</v>
      </c>
      <c r="R307" s="101">
        <v>0</v>
      </c>
      <c r="S307" s="101">
        <v>0</v>
      </c>
      <c r="T307" s="101">
        <v>9.0375779339510844E-4</v>
      </c>
      <c r="U307" s="101">
        <v>4.5117979823958571E-2</v>
      </c>
      <c r="V307" s="101">
        <v>0</v>
      </c>
      <c r="W307" s="101">
        <v>8.3883497107073868E-3</v>
      </c>
      <c r="DA307" s="131" t="s">
        <v>3562</v>
      </c>
    </row>
    <row r="308" spans="1:105" ht="12" customHeight="1" x14ac:dyDescent="0.25">
      <c r="A308" s="107" t="s">
        <v>121</v>
      </c>
      <c r="B308" s="104"/>
      <c r="C308" s="104">
        <v>0</v>
      </c>
      <c r="D308" s="104">
        <v>9.3897635746972114E-5</v>
      </c>
      <c r="E308" s="104">
        <v>9.2435767595428197E-5</v>
      </c>
      <c r="F308" s="104">
        <v>9.3463065043553859E-5</v>
      </c>
      <c r="G308" s="104">
        <v>8.9279232146432255E-5</v>
      </c>
      <c r="H308" s="104">
        <v>1.6982746703492855E-4</v>
      </c>
      <c r="I308" s="104">
        <v>1.275051544340295E-3</v>
      </c>
      <c r="J308" s="104">
        <v>2.302188082214125E-3</v>
      </c>
      <c r="K308" s="104">
        <v>3.0135555437120235E-3</v>
      </c>
      <c r="L308" s="104">
        <v>1.0225616120132966E-3</v>
      </c>
      <c r="M308" s="104">
        <v>2.3414340620937146E-3</v>
      </c>
      <c r="N308" s="104">
        <v>4.4299380694753001E-3</v>
      </c>
      <c r="O308" s="104">
        <v>4.7304412841042975E-3</v>
      </c>
      <c r="P308" s="104">
        <v>1.3897916988482259E-2</v>
      </c>
      <c r="Q308" s="104">
        <v>2.0285441347866418E-2</v>
      </c>
      <c r="R308" s="104">
        <v>2.8668817929265261E-2</v>
      </c>
      <c r="S308" s="104">
        <v>3.289172151535201E-2</v>
      </c>
      <c r="T308" s="104">
        <v>4.4235907168500233E-2</v>
      </c>
      <c r="U308" s="104">
        <v>0</v>
      </c>
      <c r="V308" s="104">
        <v>4.6748986172643565E-2</v>
      </c>
      <c r="W308" s="104">
        <v>2.1470548744075613E-2</v>
      </c>
      <c r="DA308" s="132" t="s">
        <v>3563</v>
      </c>
    </row>
    <row r="309" spans="1:105" ht="12" customHeight="1" x14ac:dyDescent="0.25">
      <c r="A309" s="108" t="s">
        <v>53</v>
      </c>
      <c r="B309" s="98"/>
      <c r="C309" s="98">
        <v>0</v>
      </c>
      <c r="D309" s="98">
        <v>4.6955298906480093E-5</v>
      </c>
      <c r="E309" s="98">
        <v>4.6111700818855327E-5</v>
      </c>
      <c r="F309" s="98">
        <v>4.7242724954282456E-5</v>
      </c>
      <c r="G309" s="98">
        <v>4.5019547874678043E-5</v>
      </c>
      <c r="H309" s="98">
        <v>8.3509263632533667E-5</v>
      </c>
      <c r="I309" s="98">
        <v>6.3600164968925657E-4</v>
      </c>
      <c r="J309" s="98">
        <v>1.1457251650916166E-3</v>
      </c>
      <c r="K309" s="98">
        <v>1.4101036977531285E-3</v>
      </c>
      <c r="L309" s="98">
        <v>4.6434712831625735E-4</v>
      </c>
      <c r="M309" s="98">
        <v>1.1438712982407911E-3</v>
      </c>
      <c r="N309" s="98">
        <v>2.0204557926910066E-3</v>
      </c>
      <c r="O309" s="98">
        <v>2.5473665489419853E-3</v>
      </c>
      <c r="P309" s="98">
        <v>8.1084190775172187E-3</v>
      </c>
      <c r="Q309" s="98">
        <v>8.561908672769538E-3</v>
      </c>
      <c r="R309" s="98">
        <v>1.189975527095509E-2</v>
      </c>
      <c r="S309" s="98">
        <v>1.368113865527012E-2</v>
      </c>
      <c r="T309" s="98">
        <v>2.1039798087300433E-2</v>
      </c>
      <c r="U309" s="98">
        <v>0</v>
      </c>
      <c r="V309" s="98">
        <v>2.2271883889173283E-2</v>
      </c>
      <c r="W309" s="98">
        <v>1.071428727177513E-2</v>
      </c>
      <c r="DA309" s="63" t="s">
        <v>3564</v>
      </c>
    </row>
    <row r="310" spans="1:105" ht="12" customHeight="1" x14ac:dyDescent="0.25">
      <c r="A310" s="108" t="s">
        <v>52</v>
      </c>
      <c r="B310" s="98"/>
      <c r="C310" s="98">
        <v>0</v>
      </c>
      <c r="D310" s="98">
        <v>4.6942336840492014E-5</v>
      </c>
      <c r="E310" s="98">
        <v>4.6324066776572877E-5</v>
      </c>
      <c r="F310" s="98">
        <v>4.6220340089271396E-5</v>
      </c>
      <c r="G310" s="98">
        <v>4.4259684271754219E-5</v>
      </c>
      <c r="H310" s="98">
        <v>8.6318203402394885E-5</v>
      </c>
      <c r="I310" s="98">
        <v>6.3904989465103841E-4</v>
      </c>
      <c r="J310" s="98">
        <v>1.1564629171225084E-3</v>
      </c>
      <c r="K310" s="98">
        <v>1.603451845958895E-3</v>
      </c>
      <c r="L310" s="98">
        <v>5.5821448369703926E-4</v>
      </c>
      <c r="M310" s="98">
        <v>1.1975627638529237E-3</v>
      </c>
      <c r="N310" s="98">
        <v>2.409482276784294E-3</v>
      </c>
      <c r="O310" s="98">
        <v>2.1830747351623122E-3</v>
      </c>
      <c r="P310" s="98">
        <v>5.7894979109650406E-3</v>
      </c>
      <c r="Q310" s="98">
        <v>1.1723532675096878E-2</v>
      </c>
      <c r="R310" s="98">
        <v>1.6769062658310172E-2</v>
      </c>
      <c r="S310" s="98">
        <v>1.9210582860081891E-2</v>
      </c>
      <c r="T310" s="98">
        <v>2.3196109081199796E-2</v>
      </c>
      <c r="U310" s="98">
        <v>0</v>
      </c>
      <c r="V310" s="98">
        <v>2.4477102283470283E-2</v>
      </c>
      <c r="W310" s="98">
        <v>1.0756261472300485E-2</v>
      </c>
      <c r="DA310" s="63" t="s">
        <v>3565</v>
      </c>
    </row>
    <row r="311" spans="1:105" ht="12" customHeight="1" x14ac:dyDescent="0.25">
      <c r="A311" s="121" t="s">
        <v>54</v>
      </c>
      <c r="B311" s="122"/>
      <c r="C311" s="122">
        <v>1.4003617546025154E-4</v>
      </c>
      <c r="D311" s="122">
        <v>2.4816933856438206E-4</v>
      </c>
      <c r="E311" s="122">
        <v>2.8386429985595793E-4</v>
      </c>
      <c r="F311" s="122">
        <v>2.3440449605199978E-4</v>
      </c>
      <c r="G311" s="122">
        <v>3.1354257316326391E-4</v>
      </c>
      <c r="H311" s="122">
        <v>6.8517108012827602E-4</v>
      </c>
      <c r="I311" s="122">
        <v>8.0063949712923992E-4</v>
      </c>
      <c r="J311" s="122">
        <v>1.4175596857146085E-3</v>
      </c>
      <c r="K311" s="122">
        <v>2.0145785073605333E-3</v>
      </c>
      <c r="L311" s="122">
        <v>1.4777816498268766E-3</v>
      </c>
      <c r="M311" s="122">
        <v>3.1847759654539585E-3</v>
      </c>
      <c r="N311" s="122">
        <v>6.1473786534597934E-3</v>
      </c>
      <c r="O311" s="122">
        <v>6.0268586311695857E-3</v>
      </c>
      <c r="P311" s="122">
        <v>1.8411667513582183E-2</v>
      </c>
      <c r="Q311" s="122">
        <v>1.0812499241475735E-2</v>
      </c>
      <c r="R311" s="122">
        <v>1.5601395979748495E-2</v>
      </c>
      <c r="S311" s="122">
        <v>1.5361305585561973E-2</v>
      </c>
      <c r="T311" s="122">
        <v>2.3187459227499617E-2</v>
      </c>
      <c r="U311" s="122">
        <v>2.4806307975049697E-2</v>
      </c>
      <c r="V311" s="122">
        <v>1.6905035247081382E-2</v>
      </c>
      <c r="W311" s="122">
        <v>9.0899091131479894E-3</v>
      </c>
      <c r="DA311" s="130" t="s">
        <v>3566</v>
      </c>
    </row>
    <row r="312" spans="1:105" ht="12" customHeight="1" x14ac:dyDescent="0.25">
      <c r="A312" s="97" t="s">
        <v>50</v>
      </c>
      <c r="B312" s="98"/>
      <c r="C312" s="98">
        <v>0</v>
      </c>
      <c r="D312" s="98">
        <v>0</v>
      </c>
      <c r="E312" s="98">
        <v>0</v>
      </c>
      <c r="F312" s="98">
        <v>4.362798008521647E-5</v>
      </c>
      <c r="G312" s="98">
        <v>1.7472874131318195E-4</v>
      </c>
      <c r="H312" s="98">
        <v>1.8592555031163364E-4</v>
      </c>
      <c r="I312" s="98">
        <v>0</v>
      </c>
      <c r="J312" s="98">
        <v>2.9625683373461678E-5</v>
      </c>
      <c r="K312" s="98">
        <v>5.4260813919608519E-4</v>
      </c>
      <c r="L312" s="98">
        <v>0</v>
      </c>
      <c r="M312" s="98">
        <v>3.9290622881312194E-5</v>
      </c>
      <c r="N312" s="98">
        <v>1.2509864800395917E-4</v>
      </c>
      <c r="O312" s="98">
        <v>3.1440444226030965E-4</v>
      </c>
      <c r="P312" s="98">
        <v>1.5212460875499096E-3</v>
      </c>
      <c r="Q312" s="98">
        <v>1.7680651267682845E-4</v>
      </c>
      <c r="R312" s="98">
        <v>1.1406881227649314E-3</v>
      </c>
      <c r="S312" s="98">
        <v>1.4156468473564741E-3</v>
      </c>
      <c r="T312" s="98">
        <v>1.6781423818537982E-3</v>
      </c>
      <c r="U312" s="98">
        <v>2.2599278418277786E-3</v>
      </c>
      <c r="V312" s="98">
        <v>1.8892858123687548E-3</v>
      </c>
      <c r="W312" s="98">
        <v>1.8763266243041434E-5</v>
      </c>
      <c r="DA312" s="63" t="s">
        <v>3567</v>
      </c>
    </row>
    <row r="313" spans="1:105" ht="12" customHeight="1" x14ac:dyDescent="0.25">
      <c r="A313" s="109" t="s">
        <v>120</v>
      </c>
      <c r="B313" s="33"/>
      <c r="C313" s="33">
        <v>1.4003617546025154E-4</v>
      </c>
      <c r="D313" s="33">
        <v>2.4816933856438206E-4</v>
      </c>
      <c r="E313" s="33">
        <v>2.8386429985595793E-4</v>
      </c>
      <c r="F313" s="33">
        <v>1.907765159667833E-4</v>
      </c>
      <c r="G313" s="33">
        <v>1.3881383185008195E-4</v>
      </c>
      <c r="H313" s="33">
        <v>4.9924552981664243E-4</v>
      </c>
      <c r="I313" s="33">
        <v>8.0063949712923992E-4</v>
      </c>
      <c r="J313" s="33">
        <v>1.3879340023411468E-3</v>
      </c>
      <c r="K313" s="33">
        <v>1.4719703681644481E-3</v>
      </c>
      <c r="L313" s="33">
        <v>1.4777816498268766E-3</v>
      </c>
      <c r="M313" s="33">
        <v>3.1454853425726464E-3</v>
      </c>
      <c r="N313" s="33">
        <v>6.0222800054558342E-3</v>
      </c>
      <c r="O313" s="33">
        <v>5.7124541889092759E-3</v>
      </c>
      <c r="P313" s="33">
        <v>1.6890421426032275E-2</v>
      </c>
      <c r="Q313" s="33">
        <v>1.0635692728798907E-2</v>
      </c>
      <c r="R313" s="33">
        <v>1.4460707856983564E-2</v>
      </c>
      <c r="S313" s="33">
        <v>1.3945658738205498E-2</v>
      </c>
      <c r="T313" s="33">
        <v>2.1509316845645818E-2</v>
      </c>
      <c r="U313" s="33">
        <v>2.2546380133221917E-2</v>
      </c>
      <c r="V313" s="33">
        <v>1.5015749434712629E-2</v>
      </c>
      <c r="W313" s="33">
        <v>9.0711458469049482E-3</v>
      </c>
      <c r="DA313" s="60" t="s">
        <v>3568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1.3772152137420237</v>
      </c>
      <c r="D315" s="154">
        <f t="shared" si="118"/>
        <v>1.4293221746099032</v>
      </c>
      <c r="E315" s="154">
        <f t="shared" si="118"/>
        <v>1.5950324463856629</v>
      </c>
      <c r="F315" s="154">
        <f t="shared" si="118"/>
        <v>1.6105336752283124</v>
      </c>
      <c r="G315" s="154">
        <f t="shared" si="118"/>
        <v>1.6758257332120037</v>
      </c>
      <c r="H315" s="154">
        <f t="shared" si="118"/>
        <v>1.7810664235803699</v>
      </c>
      <c r="I315" s="154">
        <f t="shared" si="118"/>
        <v>1.8844995547226775</v>
      </c>
      <c r="J315" s="154">
        <f t="shared" si="118"/>
        <v>2.0034403825743632</v>
      </c>
      <c r="K315" s="154">
        <f t="shared" si="118"/>
        <v>2.0920765174492111</v>
      </c>
      <c r="L315" s="154">
        <f t="shared" si="118"/>
        <v>2.1803580351246072</v>
      </c>
      <c r="M315" s="154">
        <f t="shared" si="118"/>
        <v>2.1565734701999535</v>
      </c>
      <c r="N315" s="154">
        <f t="shared" si="118"/>
        <v>2.3019914289984009</v>
      </c>
      <c r="O315" s="154">
        <f t="shared" si="118"/>
        <v>2.2265323606591596</v>
      </c>
      <c r="P315" s="154">
        <f t="shared" si="118"/>
        <v>2.199579683588524</v>
      </c>
      <c r="Q315" s="154">
        <f t="shared" si="118"/>
        <v>2.6766217699626162</v>
      </c>
      <c r="R315" s="154">
        <f t="shared" ref="R315:V315" si="119">IF(R297=0,"",R297/R279)</f>
        <v>2.6845405442075108</v>
      </c>
      <c r="S315" s="154">
        <f t="shared" si="119"/>
        <v>2.705860903975088</v>
      </c>
      <c r="T315" s="154">
        <f t="shared" si="119"/>
        <v>2.6202024114394851</v>
      </c>
      <c r="U315" s="154">
        <f t="shared" si="119"/>
        <v>2.4513847328986036</v>
      </c>
      <c r="V315" s="154">
        <f t="shared" si="119"/>
        <v>2.6715638886444171</v>
      </c>
      <c r="W315" s="154">
        <f t="shared" ref="W315" si="120">IF(W297=0,"",W297/W279)</f>
        <v>2.6576490515902522</v>
      </c>
      <c r="DA315" s="129" t="s">
        <v>3720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1.5236081565425872</v>
      </c>
      <c r="D316" s="155">
        <f t="shared" si="121"/>
        <v>1.6387699959450053</v>
      </c>
      <c r="E316" s="155">
        <f t="shared" si="121"/>
        <v>1.7572300896220612</v>
      </c>
      <c r="F316" s="155">
        <f t="shared" si="121"/>
        <v>1.8784960170671319</v>
      </c>
      <c r="G316" s="155">
        <f t="shared" si="121"/>
        <v>2.0029768757862336</v>
      </c>
      <c r="H316" s="155">
        <f t="shared" si="121"/>
        <v>2.1305954732143682</v>
      </c>
      <c r="I316" s="155">
        <f t="shared" si="121"/>
        <v>2.2614243586204488</v>
      </c>
      <c r="J316" s="155">
        <f t="shared" si="121"/>
        <v>2.3958236647487956</v>
      </c>
      <c r="K316" s="155">
        <f t="shared" si="121"/>
        <v>2.5340599173960801</v>
      </c>
      <c r="L316" s="155">
        <f t="shared" si="121"/>
        <v>2.6761325475788906</v>
      </c>
      <c r="M316" s="155">
        <f t="shared" si="121"/>
        <v>2.8323525980480841</v>
      </c>
      <c r="N316" s="155">
        <f t="shared" si="121"/>
        <v>3.0053393994870676</v>
      </c>
      <c r="O316" s="155">
        <f t="shared" si="121"/>
        <v>3.1933449864801182</v>
      </c>
      <c r="P316" s="155">
        <f t="shared" si="121"/>
        <v>3.3820555968468091</v>
      </c>
      <c r="Q316" s="155">
        <f t="shared" si="121"/>
        <v>3.5367487266714175</v>
      </c>
      <c r="R316" s="155">
        <f t="shared" ref="R316:V316" si="122">IF(R298=0,"",R298/R280)</f>
        <v>3.598092811624896</v>
      </c>
      <c r="S316" s="155">
        <f t="shared" si="122"/>
        <v>3.6369212097211441</v>
      </c>
      <c r="T316" s="155">
        <f t="shared" si="122"/>
        <v>3.6618244227325478</v>
      </c>
      <c r="U316" s="155">
        <f t="shared" si="122"/>
        <v>3.6816439646650085</v>
      </c>
      <c r="V316" s="155">
        <f t="shared" si="122"/>
        <v>3.7055686468238762</v>
      </c>
      <c r="W316" s="155">
        <f t="shared" ref="W316" si="123">IF(W298=0,"",W298/W280)</f>
        <v>3.7329194515191597</v>
      </c>
      <c r="DA316" s="130" t="s">
        <v>3721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1.5236081565425872</v>
      </c>
      <c r="D317" s="156">
        <f t="shared" si="124"/>
        <v>1.6387699959450053</v>
      </c>
      <c r="E317" s="156">
        <f t="shared" si="124"/>
        <v>1.7572300896220612</v>
      </c>
      <c r="F317" s="156">
        <f t="shared" si="124"/>
        <v>1.8784960170671319</v>
      </c>
      <c r="G317" s="156">
        <f t="shared" si="124"/>
        <v>2.0029768757862336</v>
      </c>
      <c r="H317" s="156">
        <f t="shared" si="124"/>
        <v>2.1305954732143682</v>
      </c>
      <c r="I317" s="156">
        <f t="shared" si="124"/>
        <v>2.2614243586204488</v>
      </c>
      <c r="J317" s="156">
        <f t="shared" si="124"/>
        <v>2.3958236647487956</v>
      </c>
      <c r="K317" s="156">
        <f t="shared" si="124"/>
        <v>2.5340599173960801</v>
      </c>
      <c r="L317" s="156">
        <f t="shared" si="124"/>
        <v>2.6761325475788906</v>
      </c>
      <c r="M317" s="156">
        <f t="shared" si="124"/>
        <v>2.8323525980480841</v>
      </c>
      <c r="N317" s="156">
        <f t="shared" si="124"/>
        <v>3.0053393994870676</v>
      </c>
      <c r="O317" s="156">
        <f t="shared" si="124"/>
        <v>3.1933449864801182</v>
      </c>
      <c r="P317" s="156">
        <f t="shared" si="124"/>
        <v>3.3820555968468091</v>
      </c>
      <c r="Q317" s="156">
        <f t="shared" si="124"/>
        <v>3.5367487266714175</v>
      </c>
      <c r="R317" s="156">
        <f t="shared" ref="R317:V317" si="125">IF(R299=0,"",R299/R281)</f>
        <v>3.598092811624896</v>
      </c>
      <c r="S317" s="156">
        <f t="shared" si="125"/>
        <v>3.6369212097211441</v>
      </c>
      <c r="T317" s="156">
        <f t="shared" si="125"/>
        <v>3.6618244227325478</v>
      </c>
      <c r="U317" s="156">
        <f t="shared" si="125"/>
        <v>3.6816439646650085</v>
      </c>
      <c r="V317" s="156">
        <f t="shared" si="125"/>
        <v>3.7055686468238762</v>
      </c>
      <c r="W317" s="156">
        <f t="shared" ref="W317" si="126">IF(W299=0,"",W299/W281)</f>
        <v>3.7329194515191597</v>
      </c>
      <c r="DA317" s="63" t="s">
        <v>3722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2.4308114354209902</v>
      </c>
      <c r="D318" s="155" t="str">
        <f t="shared" si="127"/>
        <v/>
      </c>
      <c r="E318" s="155">
        <f t="shared" si="127"/>
        <v>2.5994781006414938</v>
      </c>
      <c r="F318" s="155" t="str">
        <f t="shared" si="127"/>
        <v/>
      </c>
      <c r="G318" s="155">
        <f t="shared" si="127"/>
        <v>2.7700190769491857</v>
      </c>
      <c r="H318" s="155">
        <f t="shared" si="127"/>
        <v>2.8564070333400431</v>
      </c>
      <c r="I318" s="155">
        <f t="shared" si="127"/>
        <v>2.9436806760334893</v>
      </c>
      <c r="J318" s="155">
        <f t="shared" si="127"/>
        <v>3.032553128606073</v>
      </c>
      <c r="K318" s="155">
        <f t="shared" si="127"/>
        <v>3.1236240005898788</v>
      </c>
      <c r="L318" s="155">
        <f t="shared" si="127"/>
        <v>3.2170415419306249</v>
      </c>
      <c r="M318" s="155">
        <f t="shared" si="127"/>
        <v>3.3286199924378517</v>
      </c>
      <c r="N318" s="155">
        <f t="shared" si="127"/>
        <v>3.4635347209053378</v>
      </c>
      <c r="O318" s="155">
        <f t="shared" si="127"/>
        <v>3.6246469186429309</v>
      </c>
      <c r="P318" s="155">
        <f t="shared" si="127"/>
        <v>3.7993696278456701</v>
      </c>
      <c r="Q318" s="155">
        <f t="shared" si="127"/>
        <v>3.9495234562645134</v>
      </c>
      <c r="R318" s="155">
        <f t="shared" ref="R318:V318" si="128">IF(R300=0,"",R300/R282)</f>
        <v>4.0437236942586594</v>
      </c>
      <c r="S318" s="155">
        <f t="shared" si="128"/>
        <v>4.1187024585265588</v>
      </c>
      <c r="T318" s="155">
        <f t="shared" si="128"/>
        <v>4.1813500703001925</v>
      </c>
      <c r="U318" s="155">
        <f t="shared" si="128"/>
        <v>4.238382683675864</v>
      </c>
      <c r="V318" s="155">
        <f t="shared" si="128"/>
        <v>4.2965336719559497</v>
      </c>
      <c r="W318" s="155">
        <f t="shared" ref="W318" si="129">IF(W300=0,"",W300/W282)</f>
        <v>4.3534643017679464</v>
      </c>
      <c r="DA318" s="130" t="s">
        <v>3723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2.4308114354209902</v>
      </c>
      <c r="D319" s="156" t="str">
        <f t="shared" si="130"/>
        <v/>
      </c>
      <c r="E319" s="156">
        <f t="shared" si="130"/>
        <v>2.5994781006414938</v>
      </c>
      <c r="F319" s="156" t="str">
        <f t="shared" si="130"/>
        <v/>
      </c>
      <c r="G319" s="156">
        <f t="shared" si="130"/>
        <v>2.7700190769491857</v>
      </c>
      <c r="H319" s="156">
        <f t="shared" si="130"/>
        <v>2.8564070333400431</v>
      </c>
      <c r="I319" s="156">
        <f t="shared" si="130"/>
        <v>2.9436806760334893</v>
      </c>
      <c r="J319" s="156">
        <f t="shared" si="130"/>
        <v>3.032553128606073</v>
      </c>
      <c r="K319" s="156">
        <f t="shared" si="130"/>
        <v>3.1236240005898788</v>
      </c>
      <c r="L319" s="156">
        <f t="shared" si="130"/>
        <v>3.2170415419306249</v>
      </c>
      <c r="M319" s="156">
        <f t="shared" si="130"/>
        <v>3.3286199924378517</v>
      </c>
      <c r="N319" s="156">
        <f t="shared" si="130"/>
        <v>3.4635347209053378</v>
      </c>
      <c r="O319" s="156">
        <f t="shared" si="130"/>
        <v>3.6246469186429309</v>
      </c>
      <c r="P319" s="156">
        <f t="shared" si="130"/>
        <v>3.7993696278456701</v>
      </c>
      <c r="Q319" s="156">
        <f t="shared" si="130"/>
        <v>3.9495234562645134</v>
      </c>
      <c r="R319" s="156">
        <f t="shared" ref="R319:V319" si="131">IF(R301=0,"",R301/R283)</f>
        <v>4.0437236942586594</v>
      </c>
      <c r="S319" s="156">
        <f t="shared" si="131"/>
        <v>4.1187024585265588</v>
      </c>
      <c r="T319" s="156">
        <f t="shared" si="131"/>
        <v>4.1813500703001925</v>
      </c>
      <c r="U319" s="156">
        <f t="shared" si="131"/>
        <v>4.238382683675864</v>
      </c>
      <c r="V319" s="156">
        <f t="shared" si="131"/>
        <v>4.2965336719559497</v>
      </c>
      <c r="W319" s="156">
        <f t="shared" ref="W319" si="132">IF(W301=0,"",W301/W283)</f>
        <v>4.3534643017679464</v>
      </c>
      <c r="DA319" s="63" t="s">
        <v>3724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0.6950914659879166</v>
      </c>
      <c r="D320" s="155">
        <f t="shared" si="133"/>
        <v>0.70477745804564407</v>
      </c>
      <c r="E320" s="155">
        <f t="shared" si="133"/>
        <v>0.71224483020775153</v>
      </c>
      <c r="F320" s="155">
        <f t="shared" si="133"/>
        <v>0.7202175548318378</v>
      </c>
      <c r="G320" s="155">
        <f t="shared" si="133"/>
        <v>0.71788209773088085</v>
      </c>
      <c r="H320" s="155">
        <f t="shared" si="133"/>
        <v>0.70245620178833523</v>
      </c>
      <c r="I320" s="155">
        <f t="shared" si="133"/>
        <v>0.80916371099936624</v>
      </c>
      <c r="J320" s="155">
        <f t="shared" si="133"/>
        <v>0.81905523980276507</v>
      </c>
      <c r="K320" s="155">
        <f t="shared" si="133"/>
        <v>0.83729702745279966</v>
      </c>
      <c r="L320" s="155">
        <f t="shared" si="133"/>
        <v>0.75171533772825982</v>
      </c>
      <c r="M320" s="155">
        <f t="shared" si="133"/>
        <v>0.76462137630492011</v>
      </c>
      <c r="N320" s="155">
        <f t="shared" si="133"/>
        <v>0.78247489966577999</v>
      </c>
      <c r="O320" s="155">
        <f t="shared" si="133"/>
        <v>0.77010805750512645</v>
      </c>
      <c r="P320" s="155">
        <f t="shared" si="133"/>
        <v>0.77021875565180264</v>
      </c>
      <c r="Q320" s="155">
        <f t="shared" si="133"/>
        <v>0.87847731912769167</v>
      </c>
      <c r="R320" s="155">
        <f t="shared" ref="R320:V320" si="134">IF(R302=0,"",R302/R284)</f>
        <v>0.88518133842961</v>
      </c>
      <c r="S320" s="155">
        <f t="shared" si="134"/>
        <v>0.88980177997429066</v>
      </c>
      <c r="T320" s="155">
        <f t="shared" si="134"/>
        <v>0.87877871880370162</v>
      </c>
      <c r="U320" s="155">
        <f t="shared" si="134"/>
        <v>0.78684810275434169</v>
      </c>
      <c r="V320" s="155">
        <f t="shared" si="134"/>
        <v>0.88990692395470539</v>
      </c>
      <c r="W320" s="155">
        <f t="shared" ref="W320" si="135">IF(W302=0,"",W302/W284)</f>
        <v>0.86164576410862059</v>
      </c>
      <c r="DA320" s="130" t="s">
        <v>3725</v>
      </c>
    </row>
    <row r="321" spans="1:105" ht="12" customHeight="1" x14ac:dyDescent="0.25">
      <c r="A321" s="97" t="s">
        <v>124</v>
      </c>
      <c r="B321" s="156"/>
      <c r="C321" s="156" t="str">
        <f t="shared" ref="C321:Q321" si="136">IF(C303=0,"",C303/C285)</f>
        <v/>
      </c>
      <c r="D321" s="156">
        <f t="shared" si="136"/>
        <v>0.62250856169717861</v>
      </c>
      <c r="E321" s="156">
        <f t="shared" si="136"/>
        <v>0.6252359978487787</v>
      </c>
      <c r="F321" s="156" t="str">
        <f t="shared" si="136"/>
        <v/>
      </c>
      <c r="G321" s="156" t="str">
        <f t="shared" si="136"/>
        <v/>
      </c>
      <c r="H321" s="156">
        <f t="shared" si="136"/>
        <v>0.63460985092259969</v>
      </c>
      <c r="I321" s="156">
        <f t="shared" si="136"/>
        <v>0.63846087344219993</v>
      </c>
      <c r="J321" s="156">
        <f t="shared" si="136"/>
        <v>0.6430131353860189</v>
      </c>
      <c r="K321" s="156" t="str">
        <f t="shared" si="136"/>
        <v/>
      </c>
      <c r="L321" s="156">
        <f t="shared" si="136"/>
        <v>0.65507372903489192</v>
      </c>
      <c r="M321" s="156">
        <f t="shared" si="136"/>
        <v>0.66884200170231711</v>
      </c>
      <c r="N321" s="156" t="str">
        <f t="shared" si="136"/>
        <v/>
      </c>
      <c r="O321" s="156" t="str">
        <f t="shared" si="136"/>
        <v/>
      </c>
      <c r="P321" s="156" t="str">
        <f t="shared" si="136"/>
        <v/>
      </c>
      <c r="Q321" s="156" t="str">
        <f t="shared" si="136"/>
        <v/>
      </c>
      <c r="R321" s="156" t="str">
        <f t="shared" ref="R321:V321" si="137">IF(R303=0,"",R303/R285)</f>
        <v/>
      </c>
      <c r="S321" s="156" t="str">
        <f t="shared" si="137"/>
        <v/>
      </c>
      <c r="T321" s="156" t="str">
        <f t="shared" si="137"/>
        <v/>
      </c>
      <c r="U321" s="156" t="str">
        <f t="shared" si="137"/>
        <v/>
      </c>
      <c r="V321" s="156" t="str">
        <f t="shared" si="137"/>
        <v/>
      </c>
      <c r="W321" s="156" t="str">
        <f t="shared" ref="W321" si="138">IF(W303=0,"",W303/W285)</f>
        <v/>
      </c>
      <c r="DA321" s="63" t="s">
        <v>3726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 t="str">
        <f t="shared" si="139"/>
        <v/>
      </c>
      <c r="L322" s="156" t="str">
        <f t="shared" si="139"/>
        <v/>
      </c>
      <c r="M322" s="156" t="str">
        <f t="shared" si="139"/>
        <v/>
      </c>
      <c r="N322" s="156" t="str">
        <f t="shared" si="139"/>
        <v/>
      </c>
      <c r="O322" s="156" t="str">
        <f t="shared" si="139"/>
        <v/>
      </c>
      <c r="P322" s="156" t="str">
        <f t="shared" si="139"/>
        <v/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 t="str">
        <f t="shared" si="140"/>
        <v/>
      </c>
      <c r="U322" s="156" t="str">
        <f t="shared" si="140"/>
        <v/>
      </c>
      <c r="V322" s="156" t="str">
        <f t="shared" si="140"/>
        <v/>
      </c>
      <c r="W322" s="156" t="str">
        <f t="shared" ref="W322" si="141">IF(W304=0,"",W304/W286)</f>
        <v/>
      </c>
      <c r="DA322" s="63" t="s">
        <v>3727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 t="str">
        <f t="shared" si="142"/>
        <v/>
      </c>
      <c r="L323" s="157" t="str">
        <f t="shared" si="142"/>
        <v/>
      </c>
      <c r="M323" s="157" t="str">
        <f t="shared" si="142"/>
        <v/>
      </c>
      <c r="N323" s="157" t="str">
        <f t="shared" si="142"/>
        <v/>
      </c>
      <c r="O323" s="157" t="str">
        <f t="shared" si="142"/>
        <v/>
      </c>
      <c r="P323" s="157" t="str">
        <f t="shared" si="142"/>
        <v/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 t="str">
        <f t="shared" si="143"/>
        <v/>
      </c>
      <c r="U323" s="157" t="str">
        <f t="shared" si="143"/>
        <v/>
      </c>
      <c r="V323" s="157" t="str">
        <f t="shared" si="143"/>
        <v/>
      </c>
      <c r="W323" s="157" t="str">
        <f t="shared" ref="W323" si="144">IF(W305=0,"",W305/W287)</f>
        <v/>
      </c>
      <c r="DA323" s="131" t="s">
        <v>3728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 t="str">
        <f t="shared" si="145"/>
        <v/>
      </c>
      <c r="L324" s="158" t="str">
        <f t="shared" si="145"/>
        <v/>
      </c>
      <c r="M324" s="158" t="str">
        <f t="shared" si="145"/>
        <v/>
      </c>
      <c r="N324" s="158" t="str">
        <f t="shared" si="145"/>
        <v/>
      </c>
      <c r="O324" s="158" t="str">
        <f t="shared" si="145"/>
        <v/>
      </c>
      <c r="P324" s="158" t="str">
        <f t="shared" si="145"/>
        <v/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 t="str">
        <f t="shared" si="146"/>
        <v/>
      </c>
      <c r="U324" s="158" t="str">
        <f t="shared" si="146"/>
        <v/>
      </c>
      <c r="V324" s="158" t="str">
        <f t="shared" si="146"/>
        <v/>
      </c>
      <c r="W324" s="158" t="str">
        <f t="shared" ref="W324" si="147">IF(W306=0,"",W306/W288)</f>
        <v/>
      </c>
      <c r="DA324" s="132" t="s">
        <v>3729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0.6950914659879166</v>
      </c>
      <c r="D325" s="157">
        <f t="shared" si="148"/>
        <v>0.69624571261176371</v>
      </c>
      <c r="E325" s="157">
        <f t="shared" si="148"/>
        <v>0.6974887371246149</v>
      </c>
      <c r="F325" s="157">
        <f t="shared" si="148"/>
        <v>0.69874370202331948</v>
      </c>
      <c r="G325" s="157">
        <f t="shared" si="148"/>
        <v>0.70008113775384251</v>
      </c>
      <c r="H325" s="157">
        <f t="shared" si="148"/>
        <v>0.7014931388014719</v>
      </c>
      <c r="I325" s="157">
        <f t="shared" si="148"/>
        <v>0.70299807439451412</v>
      </c>
      <c r="J325" s="157" t="str">
        <f t="shared" si="148"/>
        <v/>
      </c>
      <c r="K325" s="157" t="str">
        <f t="shared" si="148"/>
        <v/>
      </c>
      <c r="L325" s="157">
        <f t="shared" si="148"/>
        <v>0.70872995317775178</v>
      </c>
      <c r="M325" s="157">
        <f t="shared" si="148"/>
        <v>0.71263676535141618</v>
      </c>
      <c r="N325" s="157">
        <f t="shared" si="148"/>
        <v>0.71894978259673326</v>
      </c>
      <c r="O325" s="157">
        <f t="shared" si="148"/>
        <v>0.72851133596274276</v>
      </c>
      <c r="P325" s="157">
        <f t="shared" si="148"/>
        <v>0.74094968947205964</v>
      </c>
      <c r="Q325" s="157" t="str">
        <f t="shared" si="148"/>
        <v/>
      </c>
      <c r="R325" s="157" t="str">
        <f t="shared" ref="R325:V325" si="149">IF(R307=0,"",R307/R289)</f>
        <v/>
      </c>
      <c r="S325" s="157" t="str">
        <f t="shared" si="149"/>
        <v/>
      </c>
      <c r="T325" s="157">
        <f t="shared" si="149"/>
        <v>0.77896200208741229</v>
      </c>
      <c r="U325" s="157">
        <f t="shared" si="149"/>
        <v>0.78684810275434169</v>
      </c>
      <c r="V325" s="157" t="str">
        <f t="shared" si="149"/>
        <v/>
      </c>
      <c r="W325" s="157">
        <f t="shared" ref="W325" si="150">IF(W307=0,"",W307/W289)</f>
        <v>0.79937142756723689</v>
      </c>
      <c r="DA325" s="131" t="s">
        <v>3730</v>
      </c>
    </row>
    <row r="326" spans="1:105" ht="12" customHeight="1" x14ac:dyDescent="0.25">
      <c r="A326" s="107" t="s">
        <v>121</v>
      </c>
      <c r="B326" s="158"/>
      <c r="C326" s="158" t="str">
        <f t="shared" ref="C326:Q326" si="151">IF(C308=0,"",C308/C290)</f>
        <v/>
      </c>
      <c r="D326" s="158">
        <f t="shared" si="151"/>
        <v>0.82090524559987454</v>
      </c>
      <c r="E326" s="158">
        <f t="shared" si="151"/>
        <v>0.82212554527012138</v>
      </c>
      <c r="F326" s="158">
        <f t="shared" si="151"/>
        <v>0.82106655922001781</v>
      </c>
      <c r="G326" s="158">
        <f t="shared" si="151"/>
        <v>0.82235081711328395</v>
      </c>
      <c r="H326" s="158">
        <f t="shared" si="151"/>
        <v>0.82696144677239947</v>
      </c>
      <c r="I326" s="158">
        <f t="shared" si="151"/>
        <v>0.82594491558056726</v>
      </c>
      <c r="J326" s="158">
        <f t="shared" si="151"/>
        <v>0.82742063075014094</v>
      </c>
      <c r="K326" s="158">
        <f t="shared" si="151"/>
        <v>0.83729702745279966</v>
      </c>
      <c r="L326" s="158">
        <f t="shared" si="151"/>
        <v>0.84272667822294944</v>
      </c>
      <c r="M326" s="158">
        <f t="shared" si="151"/>
        <v>0.83542442572752418</v>
      </c>
      <c r="N326" s="158">
        <f t="shared" si="151"/>
        <v>0.84868452370412117</v>
      </c>
      <c r="O326" s="158">
        <f t="shared" si="151"/>
        <v>0.8328610325862672</v>
      </c>
      <c r="P326" s="158">
        <f t="shared" si="151"/>
        <v>0.83058043346831278</v>
      </c>
      <c r="Q326" s="158">
        <f t="shared" si="151"/>
        <v>0.87847731912769167</v>
      </c>
      <c r="R326" s="158">
        <f t="shared" ref="R326:V326" si="152">IF(R308=0,"",R308/R290)</f>
        <v>0.88518133842961</v>
      </c>
      <c r="S326" s="158">
        <f t="shared" si="152"/>
        <v>0.88980177997429066</v>
      </c>
      <c r="T326" s="158">
        <f t="shared" si="152"/>
        <v>0.88108537099939854</v>
      </c>
      <c r="U326" s="158" t="str">
        <f t="shared" si="152"/>
        <v/>
      </c>
      <c r="V326" s="158">
        <f t="shared" si="152"/>
        <v>0.88990692395470539</v>
      </c>
      <c r="W326" s="158">
        <f t="shared" ref="W326" si="153">IF(W308=0,"",W308/W290)</f>
        <v>0.88869446088349568</v>
      </c>
      <c r="DA326" s="132" t="s">
        <v>3731</v>
      </c>
    </row>
    <row r="327" spans="1:105" ht="12" customHeight="1" x14ac:dyDescent="0.25">
      <c r="A327" s="108" t="s">
        <v>53</v>
      </c>
      <c r="B327" s="156"/>
      <c r="C327" s="156" t="str">
        <f t="shared" ref="C327:Q327" si="154">IF(C309=0,"",C309/C291)</f>
        <v/>
      </c>
      <c r="D327" s="156">
        <f t="shared" si="154"/>
        <v>0.69624571261176371</v>
      </c>
      <c r="E327" s="156">
        <f t="shared" si="154"/>
        <v>0.6974887371246149</v>
      </c>
      <c r="F327" s="156">
        <f t="shared" si="154"/>
        <v>0.69874370202331948</v>
      </c>
      <c r="G327" s="156">
        <f t="shared" si="154"/>
        <v>0.70008113775384251</v>
      </c>
      <c r="H327" s="156">
        <f t="shared" si="154"/>
        <v>0.7014931388014719</v>
      </c>
      <c r="I327" s="156">
        <f t="shared" si="154"/>
        <v>0.70299807439451401</v>
      </c>
      <c r="J327" s="156">
        <f t="shared" si="154"/>
        <v>0.70466947362213905</v>
      </c>
      <c r="K327" s="156">
        <f t="shared" si="154"/>
        <v>0.70657249798503086</v>
      </c>
      <c r="L327" s="156">
        <f t="shared" si="154"/>
        <v>0.70872995317775178</v>
      </c>
      <c r="M327" s="156">
        <f t="shared" si="154"/>
        <v>0.71263676535141618</v>
      </c>
      <c r="N327" s="156">
        <f t="shared" si="154"/>
        <v>0.71894978259673337</v>
      </c>
      <c r="O327" s="156">
        <f t="shared" si="154"/>
        <v>0.72851133596274276</v>
      </c>
      <c r="P327" s="156">
        <f t="shared" si="154"/>
        <v>0.74094968947205975</v>
      </c>
      <c r="Q327" s="156">
        <f t="shared" si="154"/>
        <v>0.75315470571002974</v>
      </c>
      <c r="R327" s="156">
        <f t="shared" ref="R327:V327" si="155">IF(R309=0,"",R309/R291)</f>
        <v>0.76190394088090674</v>
      </c>
      <c r="S327" s="156">
        <f t="shared" si="155"/>
        <v>0.7705669218798481</v>
      </c>
      <c r="T327" s="156">
        <f t="shared" si="155"/>
        <v>0.77896200208741229</v>
      </c>
      <c r="U327" s="156" t="str">
        <f t="shared" si="155"/>
        <v/>
      </c>
      <c r="V327" s="156">
        <f t="shared" si="155"/>
        <v>0.79385536081038799</v>
      </c>
      <c r="W327" s="156">
        <f t="shared" ref="W327" si="156">IF(W309=0,"",W309/W291)</f>
        <v>0.79937142756723689</v>
      </c>
      <c r="DA327" s="63" t="s">
        <v>3732</v>
      </c>
    </row>
    <row r="328" spans="1:105" ht="12" customHeight="1" x14ac:dyDescent="0.25">
      <c r="A328" s="108" t="s">
        <v>52</v>
      </c>
      <c r="B328" s="156"/>
      <c r="C328" s="156" t="str">
        <f t="shared" ref="C328:Q328" si="157">IF(C310=0,"",C310/C292)</f>
        <v/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 t="str">
        <f t="shared" si="158"/>
        <v/>
      </c>
      <c r="V328" s="156">
        <f t="shared" si="158"/>
        <v>1</v>
      </c>
      <c r="W328" s="156">
        <f t="shared" ref="W328" si="159">IF(W310=0,"",W310/W292)</f>
        <v>1</v>
      </c>
      <c r="DA328" s="63" t="s">
        <v>3733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0.77351931512008176</v>
      </c>
      <c r="D329" s="155">
        <f t="shared" si="160"/>
        <v>0.77490165888867224</v>
      </c>
      <c r="E329" s="155">
        <f t="shared" si="160"/>
        <v>0.77633511837927716</v>
      </c>
      <c r="F329" s="155">
        <f t="shared" si="160"/>
        <v>0.74313311161512074</v>
      </c>
      <c r="G329" s="155">
        <f t="shared" si="160"/>
        <v>0.68312488425025919</v>
      </c>
      <c r="H329" s="155">
        <f t="shared" si="160"/>
        <v>0.73031994065056705</v>
      </c>
      <c r="I329" s="155">
        <f t="shared" si="160"/>
        <v>0.78237444202471818</v>
      </c>
      <c r="J329" s="155">
        <f t="shared" si="160"/>
        <v>0.77982258223943202</v>
      </c>
      <c r="K329" s="155">
        <f t="shared" si="160"/>
        <v>0.7340660306425556</v>
      </c>
      <c r="L329" s="155">
        <f t="shared" si="160"/>
        <v>0.78778724630099184</v>
      </c>
      <c r="M329" s="155">
        <f t="shared" si="160"/>
        <v>0.7878102765029974</v>
      </c>
      <c r="N329" s="155">
        <f t="shared" si="160"/>
        <v>0.78950762841588118</v>
      </c>
      <c r="O329" s="155">
        <f t="shared" si="160"/>
        <v>0.78707559777639136</v>
      </c>
      <c r="P329" s="155">
        <f t="shared" si="160"/>
        <v>0.78588576259134546</v>
      </c>
      <c r="Q329" s="155">
        <f t="shared" si="160"/>
        <v>0.80879031594758166</v>
      </c>
      <c r="R329" s="155">
        <f t="shared" ref="R329:V329" si="161">IF(R311=0,"",R311/R293)</f>
        <v>0.80477122576841087</v>
      </c>
      <c r="S329" s="155">
        <f t="shared" si="161"/>
        <v>0.81168385242821828</v>
      </c>
      <c r="T329" s="155">
        <f t="shared" si="161"/>
        <v>0.82998779969918224</v>
      </c>
      <c r="U329" s="155">
        <f t="shared" si="161"/>
        <v>0.83649793323967803</v>
      </c>
      <c r="V329" s="155">
        <f t="shared" si="161"/>
        <v>0.83976006327110664</v>
      </c>
      <c r="W329" s="155">
        <f t="shared" ref="W329" si="162">IF(W311=0,"",W311/W293)</f>
        <v>0.88515657488813781</v>
      </c>
      <c r="DA329" s="130" t="s">
        <v>3734</v>
      </c>
    </row>
    <row r="330" spans="1:105" ht="12" customHeight="1" x14ac:dyDescent="0.25">
      <c r="A330" s="97" t="s">
        <v>50</v>
      </c>
      <c r="B330" s="156"/>
      <c r="C330" s="156" t="str">
        <f t="shared" ref="C330:Q330" si="163">IF(C312=0,"",C312/C294)</f>
        <v/>
      </c>
      <c r="D330" s="156" t="str">
        <f t="shared" si="163"/>
        <v/>
      </c>
      <c r="E330" s="156" t="str">
        <f t="shared" si="163"/>
        <v/>
      </c>
      <c r="F330" s="156">
        <f t="shared" si="163"/>
        <v>0.62199031987716236</v>
      </c>
      <c r="G330" s="156">
        <f t="shared" si="163"/>
        <v>0.62214689614530794</v>
      </c>
      <c r="H330" s="156">
        <f t="shared" si="163"/>
        <v>0.6223015963941545</v>
      </c>
      <c r="I330" s="156" t="str">
        <f t="shared" si="163"/>
        <v/>
      </c>
      <c r="J330" s="156">
        <f t="shared" si="163"/>
        <v>0.6226022488246139</v>
      </c>
      <c r="K330" s="156">
        <f t="shared" si="163"/>
        <v>0.62274486854805666</v>
      </c>
      <c r="L330" s="156" t="str">
        <f t="shared" si="163"/>
        <v/>
      </c>
      <c r="M330" s="156">
        <f t="shared" si="163"/>
        <v>0.62295491881840093</v>
      </c>
      <c r="N330" s="156">
        <f t="shared" si="163"/>
        <v>0.62295491881840082</v>
      </c>
      <c r="O330" s="156">
        <f t="shared" si="163"/>
        <v>0.62295491881840093</v>
      </c>
      <c r="P330" s="156">
        <f t="shared" si="163"/>
        <v>0.62295491881840093</v>
      </c>
      <c r="Q330" s="156">
        <f t="shared" si="163"/>
        <v>0.62295491881840093</v>
      </c>
      <c r="R330" s="156">
        <f t="shared" ref="R330:V330" si="164">IF(R312=0,"",R312/R294)</f>
        <v>0.62341919623434749</v>
      </c>
      <c r="S330" s="156">
        <f t="shared" si="164"/>
        <v>0.62417839500274386</v>
      </c>
      <c r="T330" s="156">
        <f t="shared" si="164"/>
        <v>0.62506412689920565</v>
      </c>
      <c r="U330" s="156">
        <f t="shared" si="164"/>
        <v>0.62598149207768417</v>
      </c>
      <c r="V330" s="156">
        <f t="shared" si="164"/>
        <v>0.62683559069212968</v>
      </c>
      <c r="W330" s="156">
        <f t="shared" ref="W330" si="165">IF(W312=0,"",W312/W294)</f>
        <v>0.62762642274254177</v>
      </c>
      <c r="DA330" s="63" t="s">
        <v>3735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0.77351931512008176</v>
      </c>
      <c r="D331" s="159">
        <f t="shared" si="166"/>
        <v>0.77490165888867224</v>
      </c>
      <c r="E331" s="159">
        <f t="shared" si="166"/>
        <v>0.77633511837927716</v>
      </c>
      <c r="F331" s="159">
        <f t="shared" si="166"/>
        <v>0.77777554819561123</v>
      </c>
      <c r="G331" s="159">
        <f t="shared" si="166"/>
        <v>0.77926305258534267</v>
      </c>
      <c r="H331" s="159">
        <f t="shared" si="166"/>
        <v>0.78079272329911253</v>
      </c>
      <c r="I331" s="159">
        <f t="shared" si="166"/>
        <v>0.78237444202471818</v>
      </c>
      <c r="J331" s="159">
        <f t="shared" si="166"/>
        <v>0.78404869054914328</v>
      </c>
      <c r="K331" s="159">
        <f t="shared" si="166"/>
        <v>0.78584988903929975</v>
      </c>
      <c r="L331" s="159">
        <f t="shared" si="166"/>
        <v>0.78778724630099184</v>
      </c>
      <c r="M331" s="159">
        <f t="shared" si="166"/>
        <v>0.79042308337404588</v>
      </c>
      <c r="N331" s="159">
        <f t="shared" si="166"/>
        <v>0.79391684846723476</v>
      </c>
      <c r="O331" s="159">
        <f t="shared" si="166"/>
        <v>0.79865623657952622</v>
      </c>
      <c r="P331" s="159">
        <f t="shared" si="166"/>
        <v>0.80484486862354232</v>
      </c>
      <c r="Q331" s="159">
        <f t="shared" si="166"/>
        <v>0.81282119079881132</v>
      </c>
      <c r="R331" s="159">
        <f t="shared" ref="R331:V331" si="167">IF(R313=0,"",R313/R295)</f>
        <v>0.82367174721079561</v>
      </c>
      <c r="S331" s="159">
        <f t="shared" si="167"/>
        <v>0.83721425648369086</v>
      </c>
      <c r="T331" s="159">
        <f t="shared" si="167"/>
        <v>0.85177465031477217</v>
      </c>
      <c r="U331" s="159">
        <f t="shared" si="167"/>
        <v>0.865678860401356</v>
      </c>
      <c r="V331" s="159">
        <f t="shared" si="167"/>
        <v>0.87725281844074021</v>
      </c>
      <c r="W331" s="159">
        <f t="shared" ref="W331" si="168">IF(W313=0,"",W313/W295)</f>
        <v>0.88590847822976704</v>
      </c>
      <c r="DA331" s="60" t="s">
        <v>3736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0</v>
      </c>
      <c r="D333" s="117">
        <f t="shared" si="169"/>
        <v>3.1577542332391858E-4</v>
      </c>
      <c r="E333" s="117">
        <f t="shared" si="169"/>
        <v>1.3780463304893323E-4</v>
      </c>
      <c r="F333" s="117">
        <f t="shared" si="169"/>
        <v>1.8530752483877507E-4</v>
      </c>
      <c r="G333" s="117">
        <f t="shared" si="169"/>
        <v>7.4196425708477026E-4</v>
      </c>
      <c r="H333" s="117">
        <f t="shared" si="169"/>
        <v>1.7395583754990893E-3</v>
      </c>
      <c r="I333" s="117">
        <f t="shared" si="169"/>
        <v>2.0232258444836541E-4</v>
      </c>
      <c r="J333" s="117">
        <f t="shared" si="169"/>
        <v>4.7500753426922055E-4</v>
      </c>
      <c r="K333" s="117">
        <f t="shared" si="169"/>
        <v>2.3019067216510534E-3</v>
      </c>
      <c r="L333" s="117">
        <f t="shared" si="169"/>
        <v>4.7894885231380334E-4</v>
      </c>
      <c r="M333" s="117">
        <f t="shared" si="169"/>
        <v>4.0994995413751238E-4</v>
      </c>
      <c r="N333" s="117">
        <f t="shared" si="169"/>
        <v>5.3052709802501989E-4</v>
      </c>
      <c r="O333" s="117">
        <f t="shared" si="169"/>
        <v>1.3333483536389461E-3</v>
      </c>
      <c r="P333" s="117">
        <f t="shared" si="169"/>
        <v>6.4514068304257497E-3</v>
      </c>
      <c r="Q333" s="117">
        <f t="shared" si="169"/>
        <v>7.4981342787488027E-4</v>
      </c>
      <c r="R333" s="117">
        <f t="shared" ref="R333:V333" si="170">R334+R336+R338+R347</f>
        <v>4.8339073638449118E-3</v>
      </c>
      <c r="S333" s="117">
        <f t="shared" si="170"/>
        <v>5.9918063474893035E-3</v>
      </c>
      <c r="T333" s="117">
        <f t="shared" si="170"/>
        <v>7.0927688313440996E-3</v>
      </c>
      <c r="U333" s="117">
        <f t="shared" si="170"/>
        <v>9.5377218831429883E-3</v>
      </c>
      <c r="V333" s="117">
        <f t="shared" si="170"/>
        <v>7.9626126765395249E-3</v>
      </c>
      <c r="W333" s="117">
        <f t="shared" ref="W333" si="171">W334+W336+W338+W347</f>
        <v>7.8980303256689054E-5</v>
      </c>
      <c r="DA333" s="129" t="s">
        <v>3888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3889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3890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3891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3892</v>
      </c>
    </row>
    <row r="338" spans="1:105" ht="12" customHeight="1" x14ac:dyDescent="0.25">
      <c r="A338" s="121" t="s">
        <v>55</v>
      </c>
      <c r="B338" s="122"/>
      <c r="C338" s="122">
        <v>0</v>
      </c>
      <c r="D338" s="122">
        <v>3.1577542332391858E-4</v>
      </c>
      <c r="E338" s="122">
        <v>1.3780463304893323E-4</v>
      </c>
      <c r="F338" s="122">
        <v>0</v>
      </c>
      <c r="G338" s="122">
        <v>0</v>
      </c>
      <c r="H338" s="122">
        <v>9.5024450391595382E-4</v>
      </c>
      <c r="I338" s="122">
        <v>2.0232258444836541E-4</v>
      </c>
      <c r="J338" s="122">
        <v>3.4929769627529825E-4</v>
      </c>
      <c r="K338" s="122">
        <v>0</v>
      </c>
      <c r="L338" s="122">
        <v>4.7894885231380334E-4</v>
      </c>
      <c r="M338" s="122">
        <v>2.4332353195460999E-4</v>
      </c>
      <c r="N338" s="122">
        <v>0</v>
      </c>
      <c r="O338" s="122">
        <v>0</v>
      </c>
      <c r="P338" s="122">
        <v>0</v>
      </c>
      <c r="Q338" s="122">
        <v>0</v>
      </c>
      <c r="R338" s="122">
        <v>0</v>
      </c>
      <c r="S338" s="122">
        <v>0</v>
      </c>
      <c r="T338" s="122">
        <v>0</v>
      </c>
      <c r="U338" s="122">
        <v>0</v>
      </c>
      <c r="V338" s="122">
        <v>0</v>
      </c>
      <c r="W338" s="122">
        <v>0</v>
      </c>
      <c r="DA338" s="130" t="s">
        <v>3893</v>
      </c>
    </row>
    <row r="339" spans="1:105" ht="12" customHeight="1" x14ac:dyDescent="0.25">
      <c r="A339" s="97" t="s">
        <v>124</v>
      </c>
      <c r="B339" s="98"/>
      <c r="C339" s="98">
        <v>0</v>
      </c>
      <c r="D339" s="98">
        <v>3.1577542332391858E-4</v>
      </c>
      <c r="E339" s="98">
        <v>1.3780463304893323E-4</v>
      </c>
      <c r="F339" s="98">
        <v>0</v>
      </c>
      <c r="G339" s="98">
        <v>0</v>
      </c>
      <c r="H339" s="98">
        <v>9.5024450391595382E-4</v>
      </c>
      <c r="I339" s="98">
        <v>2.0232258444836541E-4</v>
      </c>
      <c r="J339" s="98">
        <v>3.4929769627529825E-4</v>
      </c>
      <c r="K339" s="98">
        <v>0</v>
      </c>
      <c r="L339" s="98">
        <v>4.7894885231380334E-4</v>
      </c>
      <c r="M339" s="98">
        <v>2.4332353195460999E-4</v>
      </c>
      <c r="N339" s="98">
        <v>0</v>
      </c>
      <c r="O339" s="98">
        <v>0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DA339" s="63" t="s">
        <v>3894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DA340" s="63" t="s">
        <v>3895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0</v>
      </c>
      <c r="L341" s="101">
        <v>0</v>
      </c>
      <c r="M341" s="101">
        <v>0</v>
      </c>
      <c r="N341" s="101">
        <v>0</v>
      </c>
      <c r="O341" s="101">
        <v>0</v>
      </c>
      <c r="P341" s="101">
        <v>0</v>
      </c>
      <c r="Q341" s="101">
        <v>0</v>
      </c>
      <c r="R341" s="101">
        <v>0</v>
      </c>
      <c r="S341" s="101">
        <v>0</v>
      </c>
      <c r="T341" s="101">
        <v>0</v>
      </c>
      <c r="U341" s="101">
        <v>0</v>
      </c>
      <c r="V341" s="101">
        <v>0</v>
      </c>
      <c r="W341" s="101">
        <v>0</v>
      </c>
      <c r="DA341" s="131" t="s">
        <v>3896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3897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3898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3899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3900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3901</v>
      </c>
    </row>
    <row r="347" spans="1:105" ht="12" customHeight="1" x14ac:dyDescent="0.25">
      <c r="A347" s="121" t="s">
        <v>54</v>
      </c>
      <c r="B347" s="122"/>
      <c r="C347" s="122">
        <v>0</v>
      </c>
      <c r="D347" s="122">
        <v>0</v>
      </c>
      <c r="E347" s="122">
        <v>0</v>
      </c>
      <c r="F347" s="122">
        <v>1.8530752483877507E-4</v>
      </c>
      <c r="G347" s="122">
        <v>7.4196425708477026E-4</v>
      </c>
      <c r="H347" s="122">
        <v>7.8931387158313556E-4</v>
      </c>
      <c r="I347" s="122">
        <v>0</v>
      </c>
      <c r="J347" s="122">
        <v>1.257098379939223E-4</v>
      </c>
      <c r="K347" s="122">
        <v>2.3019067216510534E-3</v>
      </c>
      <c r="L347" s="122">
        <v>0</v>
      </c>
      <c r="M347" s="122">
        <v>1.6662642218290239E-4</v>
      </c>
      <c r="N347" s="122">
        <v>5.3052709802501989E-4</v>
      </c>
      <c r="O347" s="122">
        <v>1.3333483536389461E-3</v>
      </c>
      <c r="P347" s="122">
        <v>6.4514068304257497E-3</v>
      </c>
      <c r="Q347" s="122">
        <v>7.4981342787488027E-4</v>
      </c>
      <c r="R347" s="122">
        <v>4.8339073638449118E-3</v>
      </c>
      <c r="S347" s="122">
        <v>5.9918063474893035E-3</v>
      </c>
      <c r="T347" s="122">
        <v>7.0927688313440996E-3</v>
      </c>
      <c r="U347" s="122">
        <v>9.5377218831429883E-3</v>
      </c>
      <c r="V347" s="122">
        <v>7.9626126765395249E-3</v>
      </c>
      <c r="W347" s="122">
        <v>7.8980303256689054E-5</v>
      </c>
      <c r="DA347" s="130" t="s">
        <v>3902</v>
      </c>
    </row>
    <row r="348" spans="1:105" ht="12" customHeight="1" x14ac:dyDescent="0.25">
      <c r="A348" s="97" t="s">
        <v>50</v>
      </c>
      <c r="B348" s="98"/>
      <c r="C348" s="98">
        <v>0</v>
      </c>
      <c r="D348" s="98">
        <v>0</v>
      </c>
      <c r="E348" s="98">
        <v>0</v>
      </c>
      <c r="F348" s="98">
        <v>1.8530752483877507E-4</v>
      </c>
      <c r="G348" s="98">
        <v>7.4196425708477026E-4</v>
      </c>
      <c r="H348" s="98">
        <v>7.8931387158313556E-4</v>
      </c>
      <c r="I348" s="98">
        <v>0</v>
      </c>
      <c r="J348" s="98">
        <v>1.257098379939223E-4</v>
      </c>
      <c r="K348" s="98">
        <v>2.3019067216510534E-3</v>
      </c>
      <c r="L348" s="98">
        <v>0</v>
      </c>
      <c r="M348" s="98">
        <v>1.6662642218290239E-4</v>
      </c>
      <c r="N348" s="98">
        <v>5.3052709802501989E-4</v>
      </c>
      <c r="O348" s="98">
        <v>1.3333483536389461E-3</v>
      </c>
      <c r="P348" s="98">
        <v>6.4514068304257497E-3</v>
      </c>
      <c r="Q348" s="98">
        <v>7.4981342787488027E-4</v>
      </c>
      <c r="R348" s="98">
        <v>4.8339073638449118E-3</v>
      </c>
      <c r="S348" s="98">
        <v>5.9918063474893035E-3</v>
      </c>
      <c r="T348" s="98">
        <v>7.0927688313440996E-3</v>
      </c>
      <c r="U348" s="98">
        <v>9.5377218831429883E-3</v>
      </c>
      <c r="V348" s="98">
        <v>7.9626126765395249E-3</v>
      </c>
      <c r="W348" s="98">
        <v>7.8980303256689054E-5</v>
      </c>
      <c r="DA348" s="63" t="s">
        <v>3903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3904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11203.991567279958</v>
      </c>
      <c r="D351" s="117">
        <f t="shared" si="174"/>
        <v>9692.5351623132683</v>
      </c>
      <c r="E351" s="117">
        <f t="shared" si="174"/>
        <v>10777.866867571936</v>
      </c>
      <c r="F351" s="117">
        <f t="shared" si="174"/>
        <v>9628.0456919340158</v>
      </c>
      <c r="G351" s="117">
        <f t="shared" si="174"/>
        <v>9144.7609942294894</v>
      </c>
      <c r="H351" s="117">
        <f t="shared" si="174"/>
        <v>8383.6775199204658</v>
      </c>
      <c r="I351" s="117">
        <f t="shared" si="174"/>
        <v>6945.4980805669511</v>
      </c>
      <c r="J351" s="117">
        <f t="shared" si="174"/>
        <v>7363.2257301117888</v>
      </c>
      <c r="K351" s="117">
        <f t="shared" si="174"/>
        <v>7160.1974951958546</v>
      </c>
      <c r="L351" s="117">
        <f t="shared" si="174"/>
        <v>6489.2526650340133</v>
      </c>
      <c r="M351" s="117">
        <f t="shared" si="174"/>
        <v>6298.6536275356948</v>
      </c>
      <c r="N351" s="117">
        <f t="shared" si="174"/>
        <v>5837.1407192702609</v>
      </c>
      <c r="O351" s="117">
        <f t="shared" si="174"/>
        <v>5739.6234304625423</v>
      </c>
      <c r="P351" s="117">
        <f t="shared" si="174"/>
        <v>5997.4927668892979</v>
      </c>
      <c r="Q351" s="117">
        <f t="shared" si="174"/>
        <v>4865.0810680643845</v>
      </c>
      <c r="R351" s="117">
        <f t="shared" ref="R351:V351" si="175">R352+R354+R356+R365</f>
        <v>4716.1640691576049</v>
      </c>
      <c r="S351" s="117">
        <f t="shared" si="175"/>
        <v>4470.9489206598819</v>
      </c>
      <c r="T351" s="117">
        <f t="shared" si="175"/>
        <v>4429.3179913079075</v>
      </c>
      <c r="U351" s="117">
        <f t="shared" si="175"/>
        <v>4357.2200231320894</v>
      </c>
      <c r="V351" s="117">
        <f t="shared" si="175"/>
        <v>3794.6379232814925</v>
      </c>
      <c r="W351" s="117">
        <f t="shared" ref="W351" si="176">W352+W354+W356+W365</f>
        <v>3579.4171956350979</v>
      </c>
      <c r="DA351" s="129" t="s">
        <v>4056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8769.1423022198269</v>
      </c>
      <c r="D352" s="122">
        <f t="shared" si="177"/>
        <v>7463.0553735443191</v>
      </c>
      <c r="E352" s="122">
        <f t="shared" si="177"/>
        <v>8303.8909540625482</v>
      </c>
      <c r="F352" s="122">
        <f t="shared" si="177"/>
        <v>7386.1267298921475</v>
      </c>
      <c r="G352" s="122">
        <f t="shared" si="177"/>
        <v>6757.4978614173624</v>
      </c>
      <c r="H352" s="122">
        <f t="shared" si="177"/>
        <v>5761.8535210760911</v>
      </c>
      <c r="I352" s="122">
        <f t="shared" si="177"/>
        <v>4838.0857395199373</v>
      </c>
      <c r="J352" s="122">
        <f t="shared" si="177"/>
        <v>5258.2872097575491</v>
      </c>
      <c r="K352" s="122">
        <f t="shared" si="177"/>
        <v>5048.8103068459923</v>
      </c>
      <c r="L352" s="122">
        <f t="shared" si="177"/>
        <v>4479.2729962342473</v>
      </c>
      <c r="M352" s="122">
        <f t="shared" si="177"/>
        <v>3947.7266919963345</v>
      </c>
      <c r="N352" s="122">
        <f t="shared" si="177"/>
        <v>3700.8017087599505</v>
      </c>
      <c r="O352" s="122">
        <f t="shared" si="177"/>
        <v>3168.8196159954678</v>
      </c>
      <c r="P352" s="122">
        <f t="shared" si="177"/>
        <v>3013.2314907663999</v>
      </c>
      <c r="Q352" s="122">
        <f t="shared" si="177"/>
        <v>3043.908810627222</v>
      </c>
      <c r="R352" s="122">
        <f t="shared" si="177"/>
        <v>2895.2208741296081</v>
      </c>
      <c r="S352" s="122">
        <f t="shared" si="177"/>
        <v>2752.6593689899228</v>
      </c>
      <c r="T352" s="122">
        <f t="shared" si="177"/>
        <v>2535.6917240643393</v>
      </c>
      <c r="U352" s="122">
        <f t="shared" si="177"/>
        <v>2231.0844023554964</v>
      </c>
      <c r="V352" s="122">
        <f t="shared" si="177"/>
        <v>2143.7249767956732</v>
      </c>
      <c r="W352" s="122">
        <f t="shared" si="177"/>
        <v>1995.8044097687107</v>
      </c>
      <c r="DA352" s="130" t="s">
        <v>4057</v>
      </c>
    </row>
    <row r="353" spans="1:105" ht="12" customHeight="1" x14ac:dyDescent="0.25">
      <c r="A353" s="97" t="s">
        <v>53</v>
      </c>
      <c r="B353" s="98"/>
      <c r="C353" s="98">
        <v>8769.1423022198269</v>
      </c>
      <c r="D353" s="98">
        <v>7463.0553735443191</v>
      </c>
      <c r="E353" s="98">
        <v>8303.8909540625482</v>
      </c>
      <c r="F353" s="98">
        <v>7386.1267298921475</v>
      </c>
      <c r="G353" s="98">
        <v>6757.4978614173624</v>
      </c>
      <c r="H353" s="98">
        <v>5761.8535210760911</v>
      </c>
      <c r="I353" s="98">
        <v>4838.0857395199373</v>
      </c>
      <c r="J353" s="98">
        <v>5258.2872097575491</v>
      </c>
      <c r="K353" s="98">
        <v>5048.8103068459923</v>
      </c>
      <c r="L353" s="98">
        <v>4479.2729962342473</v>
      </c>
      <c r="M353" s="98">
        <v>3947.7266919963345</v>
      </c>
      <c r="N353" s="98">
        <v>3700.8017087599505</v>
      </c>
      <c r="O353" s="98">
        <v>3168.8196159954678</v>
      </c>
      <c r="P353" s="98">
        <v>3013.2314907663999</v>
      </c>
      <c r="Q353" s="98">
        <v>3043.908810627222</v>
      </c>
      <c r="R353" s="98">
        <v>2895.2208741296081</v>
      </c>
      <c r="S353" s="98">
        <v>2752.6593689899228</v>
      </c>
      <c r="T353" s="98">
        <v>2535.6917240643393</v>
      </c>
      <c r="U353" s="98">
        <v>2231.0844023554964</v>
      </c>
      <c r="V353" s="98">
        <v>2143.7249767956732</v>
      </c>
      <c r="W353" s="98">
        <v>1995.8044097687107</v>
      </c>
      <c r="DA353" s="63" t="s">
        <v>4058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185.56305344653595</v>
      </c>
      <c r="D354" s="122">
        <f t="shared" si="178"/>
        <v>0</v>
      </c>
      <c r="E354" s="122">
        <f t="shared" si="178"/>
        <v>419.50303534359699</v>
      </c>
      <c r="F354" s="122">
        <f t="shared" si="178"/>
        <v>0</v>
      </c>
      <c r="G354" s="122">
        <f t="shared" si="178"/>
        <v>52.17124365606486</v>
      </c>
      <c r="H354" s="122">
        <f t="shared" si="178"/>
        <v>367.82414566837667</v>
      </c>
      <c r="I354" s="122">
        <f t="shared" si="178"/>
        <v>216.13151115413098</v>
      </c>
      <c r="J354" s="122">
        <f t="shared" si="178"/>
        <v>207.09055481550419</v>
      </c>
      <c r="K354" s="122">
        <f t="shared" si="178"/>
        <v>219.70565324796263</v>
      </c>
      <c r="L354" s="122">
        <f t="shared" si="178"/>
        <v>255.12790744080289</v>
      </c>
      <c r="M354" s="122">
        <f t="shared" si="178"/>
        <v>228.46710640702051</v>
      </c>
      <c r="N354" s="122">
        <f t="shared" si="178"/>
        <v>237.82208107285527</v>
      </c>
      <c r="O354" s="122">
        <f t="shared" si="178"/>
        <v>233.54513982224657</v>
      </c>
      <c r="P354" s="122">
        <f t="shared" si="178"/>
        <v>227.44369272851785</v>
      </c>
      <c r="Q354" s="122">
        <f t="shared" si="178"/>
        <v>227.06111765240527</v>
      </c>
      <c r="R354" s="122">
        <f t="shared" si="178"/>
        <v>215.27023274461121</v>
      </c>
      <c r="S354" s="122">
        <f t="shared" si="178"/>
        <v>185.25653104350721</v>
      </c>
      <c r="T354" s="122">
        <f t="shared" si="178"/>
        <v>207.52142049130632</v>
      </c>
      <c r="U354" s="122">
        <f t="shared" si="178"/>
        <v>220.76285518710708</v>
      </c>
      <c r="V354" s="122">
        <f t="shared" si="178"/>
        <v>218.58507751267828</v>
      </c>
      <c r="W354" s="122">
        <f t="shared" si="178"/>
        <v>197.8041692844146</v>
      </c>
      <c r="DA354" s="130" t="s">
        <v>4059</v>
      </c>
    </row>
    <row r="355" spans="1:105" ht="12" customHeight="1" x14ac:dyDescent="0.25">
      <c r="A355" s="97" t="s">
        <v>53</v>
      </c>
      <c r="B355" s="98"/>
      <c r="C355" s="98">
        <f>RES_hhdet_in_fech!C147</f>
        <v>185.56305344653595</v>
      </c>
      <c r="D355" s="98">
        <f>RES_hhdet_in_fech!D147</f>
        <v>0</v>
      </c>
      <c r="E355" s="98">
        <f>RES_hhdet_in_fech!E147</f>
        <v>419.50303534359699</v>
      </c>
      <c r="F355" s="98">
        <f>RES_hhdet_in_fech!F147</f>
        <v>0</v>
      </c>
      <c r="G355" s="98">
        <f>RES_hhdet_in_fech!G147</f>
        <v>52.17124365606486</v>
      </c>
      <c r="H355" s="98">
        <f>RES_hhdet_in_fech!H147</f>
        <v>367.82414566837667</v>
      </c>
      <c r="I355" s="98">
        <f>RES_hhdet_in_fech!I147</f>
        <v>216.13151115413098</v>
      </c>
      <c r="J355" s="98">
        <f>RES_hhdet_in_fech!J147</f>
        <v>207.09055481550419</v>
      </c>
      <c r="K355" s="98">
        <f>RES_hhdet_in_fech!K147</f>
        <v>219.70565324796263</v>
      </c>
      <c r="L355" s="98">
        <f>RES_hhdet_in_fech!L147</f>
        <v>255.12790744080289</v>
      </c>
      <c r="M355" s="98">
        <f>RES_hhdet_in_fech!M147</f>
        <v>228.46710640702051</v>
      </c>
      <c r="N355" s="98">
        <f>RES_hhdet_in_fech!N147</f>
        <v>237.82208107285527</v>
      </c>
      <c r="O355" s="98">
        <f>RES_hhdet_in_fech!O147</f>
        <v>233.54513982224657</v>
      </c>
      <c r="P355" s="98">
        <f>RES_hhdet_in_fech!P147</f>
        <v>227.44369272851785</v>
      </c>
      <c r="Q355" s="98">
        <f>RES_hhdet_in_fech!Q147</f>
        <v>227.06111765240527</v>
      </c>
      <c r="R355" s="98">
        <f>RES_hhdet_in_fech!R147</f>
        <v>215.27023274461121</v>
      </c>
      <c r="S355" s="98">
        <f>RES_hhdet_in_fech!S147</f>
        <v>185.25653104350721</v>
      </c>
      <c r="T355" s="98">
        <f>RES_hhdet_in_fech!T147</f>
        <v>207.52142049130632</v>
      </c>
      <c r="U355" s="98">
        <f>RES_hhdet_in_fech!U147</f>
        <v>220.76285518710708</v>
      </c>
      <c r="V355" s="98">
        <f>RES_hhdet_in_fech!V147</f>
        <v>218.58507751267828</v>
      </c>
      <c r="W355" s="98">
        <f>RES_hhdet_in_fech!W147</f>
        <v>197.8041692844146</v>
      </c>
      <c r="DA355" s="63" t="s">
        <v>4060</v>
      </c>
    </row>
    <row r="356" spans="1:105" ht="12" customHeight="1" x14ac:dyDescent="0.25">
      <c r="A356" s="121" t="s">
        <v>55</v>
      </c>
      <c r="B356" s="122"/>
      <c r="C356" s="122">
        <v>1547.4633056788327</v>
      </c>
      <c r="D356" s="122">
        <v>1484.5570300170773</v>
      </c>
      <c r="E356" s="122">
        <v>1345.7278767766859</v>
      </c>
      <c r="F356" s="122">
        <v>1508.2349836332585</v>
      </c>
      <c r="G356" s="122">
        <v>1445.4302255372986</v>
      </c>
      <c r="H356" s="122">
        <v>1474.6408726258844</v>
      </c>
      <c r="I356" s="122">
        <v>1191.1919983853863</v>
      </c>
      <c r="J356" s="122">
        <v>1168.8484106560263</v>
      </c>
      <c r="K356" s="122">
        <v>1073.2842561256773</v>
      </c>
      <c r="L356" s="122">
        <v>1148.8435096180824</v>
      </c>
      <c r="M356" s="122">
        <v>1311.8554107200246</v>
      </c>
      <c r="N356" s="122">
        <v>1097.1435616502524</v>
      </c>
      <c r="O356" s="122">
        <v>1520.247919797134</v>
      </c>
      <c r="P356" s="122">
        <v>1891.843961391563</v>
      </c>
      <c r="Q356" s="122">
        <v>1009.606146595911</v>
      </c>
      <c r="R356" s="122">
        <v>1004.4445901789077</v>
      </c>
      <c r="S356" s="122">
        <v>1013.9281776345815</v>
      </c>
      <c r="T356" s="122">
        <v>1092.1220825000694</v>
      </c>
      <c r="U356" s="122">
        <v>1255.8678344997402</v>
      </c>
      <c r="V356" s="122">
        <v>1035.5124247088906</v>
      </c>
      <c r="W356" s="122">
        <v>1069.0139905555968</v>
      </c>
      <c r="DA356" s="130" t="s">
        <v>4061</v>
      </c>
    </row>
    <row r="357" spans="1:105" ht="12" customHeight="1" x14ac:dyDescent="0.25">
      <c r="A357" s="97" t="s">
        <v>124</v>
      </c>
      <c r="B357" s="98"/>
      <c r="C357" s="98">
        <v>0</v>
      </c>
      <c r="D357" s="98">
        <v>1390.1013528962783</v>
      </c>
      <c r="E357" s="98">
        <v>606.64127948993314</v>
      </c>
      <c r="F357" s="98">
        <v>0</v>
      </c>
      <c r="G357" s="98">
        <v>0</v>
      </c>
      <c r="H357" s="98">
        <v>2091.5753299787675</v>
      </c>
      <c r="I357" s="98">
        <v>890.66113949799876</v>
      </c>
      <c r="J357" s="98">
        <v>768.83627459785669</v>
      </c>
      <c r="K357" s="98">
        <v>0</v>
      </c>
      <c r="L357" s="98">
        <v>2108.4207268612577</v>
      </c>
      <c r="M357" s="98">
        <v>1071.1548333976491</v>
      </c>
      <c r="N357" s="98">
        <v>0</v>
      </c>
      <c r="O357" s="98">
        <v>0</v>
      </c>
      <c r="P357" s="98">
        <v>0</v>
      </c>
      <c r="Q357" s="98">
        <v>0</v>
      </c>
      <c r="R357" s="98">
        <v>0</v>
      </c>
      <c r="S357" s="98">
        <v>0</v>
      </c>
      <c r="T357" s="98">
        <v>0</v>
      </c>
      <c r="U357" s="98">
        <v>0</v>
      </c>
      <c r="V357" s="98">
        <v>0</v>
      </c>
      <c r="W357" s="98">
        <v>0</v>
      </c>
      <c r="DA357" s="63" t="s">
        <v>4062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DA358" s="63" t="s">
        <v>4063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0</v>
      </c>
      <c r="L359" s="101">
        <v>0</v>
      </c>
      <c r="M359" s="101">
        <v>0</v>
      </c>
      <c r="N359" s="101">
        <v>0</v>
      </c>
      <c r="O359" s="101">
        <v>0</v>
      </c>
      <c r="P359" s="101">
        <v>0</v>
      </c>
      <c r="Q359" s="101">
        <v>0</v>
      </c>
      <c r="R359" s="101">
        <v>0</v>
      </c>
      <c r="S359" s="101">
        <v>0</v>
      </c>
      <c r="T359" s="101">
        <v>0</v>
      </c>
      <c r="U359" s="101">
        <v>0</v>
      </c>
      <c r="V359" s="101">
        <v>0</v>
      </c>
      <c r="W359" s="101">
        <v>0</v>
      </c>
      <c r="DA359" s="131" t="s">
        <v>4064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0</v>
      </c>
      <c r="L360" s="104">
        <v>0</v>
      </c>
      <c r="M360" s="104">
        <v>0</v>
      </c>
      <c r="N360" s="104">
        <v>0</v>
      </c>
      <c r="O360" s="104">
        <v>0</v>
      </c>
      <c r="P360" s="104">
        <v>0</v>
      </c>
      <c r="Q360" s="104">
        <v>0</v>
      </c>
      <c r="R360" s="104">
        <v>0</v>
      </c>
      <c r="S360" s="104">
        <v>0</v>
      </c>
      <c r="T360" s="104">
        <v>0</v>
      </c>
      <c r="U360" s="104">
        <v>0</v>
      </c>
      <c r="V360" s="104">
        <v>0</v>
      </c>
      <c r="W360" s="104">
        <v>0</v>
      </c>
      <c r="DA360" s="132" t="s">
        <v>4065</v>
      </c>
    </row>
    <row r="361" spans="1:105" ht="12" customHeight="1" x14ac:dyDescent="0.25">
      <c r="A361" s="106" t="s">
        <v>122</v>
      </c>
      <c r="B361" s="101"/>
      <c r="C361" s="101">
        <v>1547.4633056788327</v>
      </c>
      <c r="D361" s="101">
        <v>1567.4696891477681</v>
      </c>
      <c r="E361" s="101">
        <v>1540.0264431020025</v>
      </c>
      <c r="F361" s="101">
        <v>1554.3292558790733</v>
      </c>
      <c r="G361" s="101">
        <v>1481.9920563421972</v>
      </c>
      <c r="H361" s="101">
        <v>1407.3447286970456</v>
      </c>
      <c r="I361" s="101">
        <v>1405.803274575457</v>
      </c>
      <c r="J361" s="101">
        <v>0</v>
      </c>
      <c r="K361" s="101">
        <v>0</v>
      </c>
      <c r="L361" s="101">
        <v>1197.0544849339137</v>
      </c>
      <c r="M361" s="101">
        <v>1414.0398954481063</v>
      </c>
      <c r="N361" s="101">
        <v>1193.7980497682997</v>
      </c>
      <c r="O361" s="101">
        <v>1607.2830167097927</v>
      </c>
      <c r="P361" s="101">
        <v>1967.2973231522026</v>
      </c>
      <c r="Q361" s="101">
        <v>0</v>
      </c>
      <c r="R361" s="101">
        <v>0</v>
      </c>
      <c r="S361" s="101">
        <v>0</v>
      </c>
      <c r="T361" s="101">
        <v>1226.6560685326001</v>
      </c>
      <c r="U361" s="101">
        <v>1255.8678344997402</v>
      </c>
      <c r="V361" s="101">
        <v>0</v>
      </c>
      <c r="W361" s="101">
        <v>1151.3351305786082</v>
      </c>
      <c r="DA361" s="131" t="s">
        <v>4066</v>
      </c>
    </row>
    <row r="362" spans="1:105" ht="12" customHeight="1" x14ac:dyDescent="0.25">
      <c r="A362" s="107" t="s">
        <v>121</v>
      </c>
      <c r="B362" s="104"/>
      <c r="C362" s="104">
        <v>0</v>
      </c>
      <c r="D362" s="104">
        <v>1330.2747297458038</v>
      </c>
      <c r="E362" s="104">
        <v>1307.6202087621712</v>
      </c>
      <c r="F362" s="104">
        <v>1323.8578946499988</v>
      </c>
      <c r="G362" s="104">
        <v>1262.6210715128072</v>
      </c>
      <c r="H362" s="104">
        <v>1194.1871349171943</v>
      </c>
      <c r="I362" s="104">
        <v>1196.9199705652074</v>
      </c>
      <c r="J362" s="104">
        <v>1198.4789392529281</v>
      </c>
      <c r="K362" s="104">
        <v>1073.2842561256773</v>
      </c>
      <c r="L362" s="104">
        <v>1007.9858168412514</v>
      </c>
      <c r="M362" s="104">
        <v>1207.2319305526144</v>
      </c>
      <c r="N362" s="104">
        <v>1011.7654304793107</v>
      </c>
      <c r="O362" s="104">
        <v>1405.4356642953292</v>
      </c>
      <c r="P362" s="104">
        <v>1753.1729181557923</v>
      </c>
      <c r="Q362" s="104">
        <v>1009.606146595911</v>
      </c>
      <c r="R362" s="104">
        <v>1004.4445901789077</v>
      </c>
      <c r="S362" s="104">
        <v>1013.9281776345815</v>
      </c>
      <c r="T362" s="104">
        <v>1089.3611238314913</v>
      </c>
      <c r="U362" s="104">
        <v>0</v>
      </c>
      <c r="V362" s="104">
        <v>1035.5124247088906</v>
      </c>
      <c r="W362" s="104">
        <v>1036.8145778528692</v>
      </c>
      <c r="DA362" s="132" t="s">
        <v>4067</v>
      </c>
    </row>
    <row r="363" spans="1:105" ht="12" customHeight="1" x14ac:dyDescent="0.25">
      <c r="A363" s="108" t="s">
        <v>53</v>
      </c>
      <c r="B363" s="98"/>
      <c r="C363" s="98">
        <v>0</v>
      </c>
      <c r="D363" s="98">
        <v>784.33535229088147</v>
      </c>
      <c r="E363" s="98">
        <v>768.87131215062857</v>
      </c>
      <c r="F363" s="98">
        <v>786.3153394117727</v>
      </c>
      <c r="G363" s="98">
        <v>747.88094343230557</v>
      </c>
      <c r="H363" s="98">
        <v>692.24678213226787</v>
      </c>
      <c r="I363" s="98">
        <v>701.44328557910251</v>
      </c>
      <c r="J363" s="98">
        <v>700.34324569238083</v>
      </c>
      <c r="K363" s="98">
        <v>595.12669283075547</v>
      </c>
      <c r="L363" s="98">
        <v>544.26907074149688</v>
      </c>
      <c r="M363" s="98">
        <v>691.39285856707727</v>
      </c>
      <c r="N363" s="98">
        <v>544.72744916262184</v>
      </c>
      <c r="O363" s="98">
        <v>865.24078833920782</v>
      </c>
      <c r="P363" s="98">
        <v>1146.5795784754011</v>
      </c>
      <c r="Q363" s="98">
        <v>497.03214279374316</v>
      </c>
      <c r="R363" s="98">
        <v>484.38006026918151</v>
      </c>
      <c r="S363" s="98">
        <v>486.99638833563711</v>
      </c>
      <c r="T363" s="98">
        <v>586.0574883569509</v>
      </c>
      <c r="U363" s="98">
        <v>0</v>
      </c>
      <c r="V363" s="98">
        <v>553.02310342624753</v>
      </c>
      <c r="W363" s="98">
        <v>575.2082275840329</v>
      </c>
      <c r="DA363" s="63" t="s">
        <v>4068</v>
      </c>
    </row>
    <row r="364" spans="1:105" ht="12" customHeight="1" x14ac:dyDescent="0.25">
      <c r="A364" s="108" t="s">
        <v>52</v>
      </c>
      <c r="B364" s="98"/>
      <c r="C364" s="98">
        <v>0</v>
      </c>
      <c r="D364" s="98">
        <v>545.93937745492212</v>
      </c>
      <c r="E364" s="98">
        <v>538.74889661154259</v>
      </c>
      <c r="F364" s="98">
        <v>537.54255523822633</v>
      </c>
      <c r="G364" s="98">
        <v>514.74012808050168</v>
      </c>
      <c r="H364" s="98">
        <v>501.94035278492623</v>
      </c>
      <c r="I364" s="98">
        <v>495.47668498610517</v>
      </c>
      <c r="J364" s="98">
        <v>498.13569356054717</v>
      </c>
      <c r="K364" s="98">
        <v>478.15756329492183</v>
      </c>
      <c r="L364" s="98">
        <v>463.71674609975474</v>
      </c>
      <c r="M364" s="98">
        <v>515.83907198553709</v>
      </c>
      <c r="N364" s="98">
        <v>467.03798131668896</v>
      </c>
      <c r="O364" s="98">
        <v>540.19487595612111</v>
      </c>
      <c r="P364" s="98">
        <v>606.59333968039118</v>
      </c>
      <c r="Q364" s="98">
        <v>512.57400380216802</v>
      </c>
      <c r="R364" s="98">
        <v>520.06452990972605</v>
      </c>
      <c r="S364" s="98">
        <v>526.93178929894441</v>
      </c>
      <c r="T364" s="98">
        <v>503.30363547454039</v>
      </c>
      <c r="U364" s="98">
        <v>0</v>
      </c>
      <c r="V364" s="98">
        <v>482.489321282643</v>
      </c>
      <c r="W364" s="98">
        <v>461.60635026883631</v>
      </c>
      <c r="DA364" s="63" t="s">
        <v>4069</v>
      </c>
    </row>
    <row r="365" spans="1:105" ht="12" customHeight="1" x14ac:dyDescent="0.25">
      <c r="A365" s="121" t="s">
        <v>54</v>
      </c>
      <c r="B365" s="122"/>
      <c r="C365" s="122">
        <v>701.82290593476091</v>
      </c>
      <c r="D365" s="122">
        <v>744.92275875187306</v>
      </c>
      <c r="E365" s="122">
        <v>708.74500138910491</v>
      </c>
      <c r="F365" s="122">
        <v>733.68397840861019</v>
      </c>
      <c r="G365" s="122">
        <v>889.66166361876196</v>
      </c>
      <c r="H365" s="122">
        <v>779.35898055011501</v>
      </c>
      <c r="I365" s="122">
        <v>700.0888315074975</v>
      </c>
      <c r="J365" s="122">
        <v>728.99955488270928</v>
      </c>
      <c r="K365" s="122">
        <v>818.3972789762222</v>
      </c>
      <c r="L365" s="122">
        <v>606.00825174088129</v>
      </c>
      <c r="M365" s="122">
        <v>810.60441841231534</v>
      </c>
      <c r="N365" s="122">
        <v>801.37336778720282</v>
      </c>
      <c r="O365" s="122">
        <v>817.01075484769319</v>
      </c>
      <c r="P365" s="122">
        <v>864.9736220028168</v>
      </c>
      <c r="Q365" s="122">
        <v>584.50499318884602</v>
      </c>
      <c r="R365" s="122">
        <v>601.22837210447756</v>
      </c>
      <c r="S365" s="122">
        <v>519.1048429918709</v>
      </c>
      <c r="T365" s="122">
        <v>593.98276425219228</v>
      </c>
      <c r="U365" s="122">
        <v>649.50493108974558</v>
      </c>
      <c r="V365" s="122">
        <v>396.81544426425029</v>
      </c>
      <c r="W365" s="122">
        <v>316.79462602637557</v>
      </c>
      <c r="DA365" s="130" t="s">
        <v>4070</v>
      </c>
    </row>
    <row r="366" spans="1:105" ht="12" customHeight="1" x14ac:dyDescent="0.25">
      <c r="A366" s="97" t="s">
        <v>50</v>
      </c>
      <c r="B366" s="98"/>
      <c r="C366" s="98">
        <v>0</v>
      </c>
      <c r="D366" s="98">
        <v>0</v>
      </c>
      <c r="E366" s="98">
        <v>0</v>
      </c>
      <c r="F366" s="98">
        <v>815.75772512227081</v>
      </c>
      <c r="G366" s="98">
        <v>1088.7542658401862</v>
      </c>
      <c r="H366" s="98">
        <v>1158.2348294640128</v>
      </c>
      <c r="I366" s="98">
        <v>0</v>
      </c>
      <c r="J366" s="98">
        <v>553.39777246840242</v>
      </c>
      <c r="K366" s="98">
        <v>1266.6769686845466</v>
      </c>
      <c r="L366" s="98">
        <v>0</v>
      </c>
      <c r="M366" s="98">
        <v>733.52008356621934</v>
      </c>
      <c r="N366" s="98">
        <v>583.86940705342022</v>
      </c>
      <c r="O366" s="98">
        <v>838.52058564067227</v>
      </c>
      <c r="P366" s="98">
        <v>1014.295592537945</v>
      </c>
      <c r="Q366" s="98">
        <v>825.20407188202171</v>
      </c>
      <c r="R366" s="98">
        <v>818.45181367333612</v>
      </c>
      <c r="S366" s="98">
        <v>628.02454610231746</v>
      </c>
      <c r="T366" s="98">
        <v>693.85932884742033</v>
      </c>
      <c r="U366" s="98">
        <v>856.87350488759046</v>
      </c>
      <c r="V366" s="98">
        <v>674.09388473555759</v>
      </c>
      <c r="W366" s="98">
        <v>347.68578647952563</v>
      </c>
      <c r="DA366" s="63" t="s">
        <v>4071</v>
      </c>
    </row>
    <row r="367" spans="1:105" ht="12" customHeight="1" x14ac:dyDescent="0.25">
      <c r="A367" s="109" t="s">
        <v>120</v>
      </c>
      <c r="B367" s="33"/>
      <c r="C367" s="33">
        <v>701.82290593476091</v>
      </c>
      <c r="D367" s="33">
        <v>744.92275875187306</v>
      </c>
      <c r="E367" s="33">
        <v>708.74500138910491</v>
      </c>
      <c r="F367" s="33">
        <v>713.16554173019495</v>
      </c>
      <c r="G367" s="33">
        <v>690.56906139733792</v>
      </c>
      <c r="H367" s="33">
        <v>676.02920357359733</v>
      </c>
      <c r="I367" s="33">
        <v>700.0888315074975</v>
      </c>
      <c r="J367" s="33">
        <v>735.27104711179163</v>
      </c>
      <c r="K367" s="33">
        <v>702.71219776117073</v>
      </c>
      <c r="L367" s="33">
        <v>606.00825174088129</v>
      </c>
      <c r="M367" s="33">
        <v>811.95677516400121</v>
      </c>
      <c r="N367" s="33">
        <v>809.35516451137812</v>
      </c>
      <c r="O367" s="33">
        <v>815.5345899893515</v>
      </c>
      <c r="P367" s="33">
        <v>850.40562487743853</v>
      </c>
      <c r="Q367" s="33">
        <v>580.83019809429379</v>
      </c>
      <c r="R367" s="33">
        <v>585.04553691596664</v>
      </c>
      <c r="S367" s="33">
        <v>507.12937825197878</v>
      </c>
      <c r="T367" s="33">
        <v>585.02968575261991</v>
      </c>
      <c r="U367" s="33">
        <v>628.42389350448752</v>
      </c>
      <c r="V367" s="33">
        <v>370.01529760159599</v>
      </c>
      <c r="W367" s="33">
        <v>316.71246868474486</v>
      </c>
      <c r="DA367" s="60" t="s">
        <v>4072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15430.307641095294</v>
      </c>
      <c r="D369" s="117">
        <f t="shared" si="179"/>
        <v>13853.75543568055</v>
      </c>
      <c r="E369" s="117">
        <f t="shared" si="179"/>
        <v>17191.047356602248</v>
      </c>
      <c r="F369" s="117">
        <f t="shared" si="179"/>
        <v>15506.291813496611</v>
      </c>
      <c r="G369" s="117">
        <f t="shared" si="179"/>
        <v>15325.025798203162</v>
      </c>
      <c r="H369" s="117">
        <f t="shared" si="179"/>
        <v>14931.886536855895</v>
      </c>
      <c r="I369" s="117">
        <f t="shared" si="179"/>
        <v>13088.78804015563</v>
      </c>
      <c r="J369" s="117">
        <f t="shared" si="179"/>
        <v>14751.783773716557</v>
      </c>
      <c r="K369" s="117">
        <f t="shared" si="179"/>
        <v>14979.681039997909</v>
      </c>
      <c r="L369" s="117">
        <f t="shared" si="179"/>
        <v>14148.894190160687</v>
      </c>
      <c r="M369" s="117">
        <f t="shared" si="179"/>
        <v>13583.509311122181</v>
      </c>
      <c r="N369" s="117">
        <f t="shared" si="179"/>
        <v>13437.047905617701</v>
      </c>
      <c r="O369" s="117">
        <f t="shared" si="179"/>
        <v>12779.457305922386</v>
      </c>
      <c r="P369" s="117">
        <f t="shared" si="179"/>
        <v>13191.963242518821</v>
      </c>
      <c r="Q369" s="117">
        <f t="shared" si="179"/>
        <v>13021.981899414106</v>
      </c>
      <c r="R369" s="117">
        <f t="shared" ref="R369:V369" si="180">R370+R372+R374+R383</f>
        <v>12660.733656788265</v>
      </c>
      <c r="S369" s="117">
        <f t="shared" si="180"/>
        <v>12097.765888083193</v>
      </c>
      <c r="T369" s="117">
        <f t="shared" si="180"/>
        <v>11605.709681857274</v>
      </c>
      <c r="U369" s="117">
        <f t="shared" si="180"/>
        <v>10681.222642586104</v>
      </c>
      <c r="V369" s="117">
        <f t="shared" si="180"/>
        <v>10137.617646319479</v>
      </c>
      <c r="W369" s="117">
        <f t="shared" ref="W369" si="181">W370+W372+W374+W383</f>
        <v>9512.8347152254573</v>
      </c>
      <c r="DA369" s="129" t="s">
        <v>4224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13360.73673754477</v>
      </c>
      <c r="D370" s="122">
        <f t="shared" si="182"/>
        <v>12230.231224240571</v>
      </c>
      <c r="E370" s="122">
        <f t="shared" si="182"/>
        <v>14591.847045419154</v>
      </c>
      <c r="F370" s="122">
        <f t="shared" si="182"/>
        <v>13874.809643655477</v>
      </c>
      <c r="G370" s="122">
        <f t="shared" si="182"/>
        <v>13535.111954593902</v>
      </c>
      <c r="H370" s="122">
        <f t="shared" si="182"/>
        <v>12276.179029328991</v>
      </c>
      <c r="I370" s="122">
        <f t="shared" si="182"/>
        <v>10940.964940444612</v>
      </c>
      <c r="J370" s="122">
        <f t="shared" si="182"/>
        <v>12597.92893318305</v>
      </c>
      <c r="K370" s="122">
        <f t="shared" si="182"/>
        <v>12793.987829114634</v>
      </c>
      <c r="L370" s="122">
        <f t="shared" si="182"/>
        <v>11987.128254713687</v>
      </c>
      <c r="M370" s="122">
        <f t="shared" si="182"/>
        <v>11181.353952459587</v>
      </c>
      <c r="N370" s="122">
        <f t="shared" si="182"/>
        <v>11122.165185025344</v>
      </c>
      <c r="O370" s="122">
        <f t="shared" si="182"/>
        <v>10119.134233798979</v>
      </c>
      <c r="P370" s="122">
        <f t="shared" si="182"/>
        <v>10190.916427941558</v>
      </c>
      <c r="Q370" s="122">
        <f t="shared" si="182"/>
        <v>10765.540610089734</v>
      </c>
      <c r="R370" s="122">
        <f t="shared" si="182"/>
        <v>10417.273415272091</v>
      </c>
      <c r="S370" s="122">
        <f t="shared" si="182"/>
        <v>10011.205242217071</v>
      </c>
      <c r="T370" s="122">
        <f t="shared" si="182"/>
        <v>9285.2578836995981</v>
      </c>
      <c r="U370" s="122">
        <f t="shared" si="182"/>
        <v>8214.0584245903519</v>
      </c>
      <c r="V370" s="122">
        <f t="shared" si="182"/>
        <v>7943.7200614272897</v>
      </c>
      <c r="W370" s="122">
        <f t="shared" si="182"/>
        <v>7450.1771026533361</v>
      </c>
      <c r="DA370" s="130" t="s">
        <v>4225</v>
      </c>
    </row>
    <row r="371" spans="1:105" ht="12" customHeight="1" x14ac:dyDescent="0.25">
      <c r="A371" s="97" t="s">
        <v>53</v>
      </c>
      <c r="B371" s="98"/>
      <c r="C371" s="98">
        <v>13360.73673754477</v>
      </c>
      <c r="D371" s="98">
        <v>12230.231224240571</v>
      </c>
      <c r="E371" s="98">
        <v>14591.847045419154</v>
      </c>
      <c r="F371" s="98">
        <v>13874.809643655477</v>
      </c>
      <c r="G371" s="98">
        <v>13535.111954593902</v>
      </c>
      <c r="H371" s="98">
        <v>12276.179029328991</v>
      </c>
      <c r="I371" s="98">
        <v>10940.964940444612</v>
      </c>
      <c r="J371" s="98">
        <v>12597.92893318305</v>
      </c>
      <c r="K371" s="98">
        <v>12793.987829114634</v>
      </c>
      <c r="L371" s="98">
        <v>11987.128254713687</v>
      </c>
      <c r="M371" s="98">
        <v>11181.353952459587</v>
      </c>
      <c r="N371" s="98">
        <v>11122.165185025344</v>
      </c>
      <c r="O371" s="98">
        <v>10119.134233798979</v>
      </c>
      <c r="P371" s="98">
        <v>10190.916427941558</v>
      </c>
      <c r="Q371" s="98">
        <v>10765.540610089734</v>
      </c>
      <c r="R371" s="98">
        <v>10417.273415272091</v>
      </c>
      <c r="S371" s="98">
        <v>10011.205242217071</v>
      </c>
      <c r="T371" s="98">
        <v>9285.2578836995981</v>
      </c>
      <c r="U371" s="98">
        <v>8214.0584245903519</v>
      </c>
      <c r="V371" s="98">
        <v>7943.7200614272897</v>
      </c>
      <c r="W371" s="98">
        <v>7450.1771026533361</v>
      </c>
      <c r="DA371" s="63" t="s">
        <v>4226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451.06879230947601</v>
      </c>
      <c r="D372" s="122">
        <f t="shared" si="183"/>
        <v>0</v>
      </c>
      <c r="E372" s="122">
        <f t="shared" si="183"/>
        <v>1090.4889535283151</v>
      </c>
      <c r="F372" s="122">
        <f t="shared" si="183"/>
        <v>0</v>
      </c>
      <c r="G372" s="122">
        <f t="shared" si="183"/>
        <v>144.51534019546384</v>
      </c>
      <c r="H372" s="122">
        <f t="shared" si="183"/>
        <v>1050.6554767194434</v>
      </c>
      <c r="I372" s="122">
        <f t="shared" si="183"/>
        <v>636.22215286633184</v>
      </c>
      <c r="J372" s="122">
        <f t="shared" si="183"/>
        <v>628.0131099105248</v>
      </c>
      <c r="K372" s="122">
        <f t="shared" si="183"/>
        <v>686.27785155061383</v>
      </c>
      <c r="L372" s="122">
        <f t="shared" si="183"/>
        <v>820.75707674289424</v>
      </c>
      <c r="M372" s="122">
        <f t="shared" si="183"/>
        <v>760.48017800083448</v>
      </c>
      <c r="N372" s="122">
        <f t="shared" si="183"/>
        <v>823.70503519379827</v>
      </c>
      <c r="O372" s="122">
        <f t="shared" si="183"/>
        <v>846.51867142073831</v>
      </c>
      <c r="P372" s="122">
        <f t="shared" si="183"/>
        <v>864.14265819779382</v>
      </c>
      <c r="Q372" s="122">
        <f t="shared" si="183"/>
        <v>896.78321017381097</v>
      </c>
      <c r="R372" s="122">
        <f t="shared" si="183"/>
        <v>870.49334081796064</v>
      </c>
      <c r="S372" s="122">
        <f t="shared" si="183"/>
        <v>763.01652986699492</v>
      </c>
      <c r="T372" s="122">
        <f t="shared" si="183"/>
        <v>867.71970616011947</v>
      </c>
      <c r="U372" s="122">
        <f t="shared" si="183"/>
        <v>935.6774626238772</v>
      </c>
      <c r="V372" s="122">
        <f t="shared" si="183"/>
        <v>939.15814572032343</v>
      </c>
      <c r="W372" s="122">
        <f t="shared" si="183"/>
        <v>861.13338972056272</v>
      </c>
      <c r="DA372" s="130" t="s">
        <v>4227</v>
      </c>
    </row>
    <row r="373" spans="1:105" ht="12" customHeight="1" x14ac:dyDescent="0.25">
      <c r="A373" s="97" t="s">
        <v>53</v>
      </c>
      <c r="B373" s="98"/>
      <c r="C373" s="98">
        <f>RES_hhdet_in_tesh!C147</f>
        <v>451.06879230947601</v>
      </c>
      <c r="D373" s="98">
        <f>RES_hhdet_in_tesh!D147</f>
        <v>0</v>
      </c>
      <c r="E373" s="98">
        <f>RES_hhdet_in_tesh!E147</f>
        <v>1090.4889535283151</v>
      </c>
      <c r="F373" s="98">
        <f>RES_hhdet_in_tesh!F147</f>
        <v>0</v>
      </c>
      <c r="G373" s="98">
        <f>RES_hhdet_in_tesh!G147</f>
        <v>144.51534019546384</v>
      </c>
      <c r="H373" s="98">
        <f>RES_hhdet_in_tesh!H147</f>
        <v>1050.6554767194434</v>
      </c>
      <c r="I373" s="98">
        <f>RES_hhdet_in_tesh!I147</f>
        <v>636.22215286633184</v>
      </c>
      <c r="J373" s="98">
        <f>RES_hhdet_in_tesh!J147</f>
        <v>628.0131099105248</v>
      </c>
      <c r="K373" s="98">
        <f>RES_hhdet_in_tesh!K147</f>
        <v>686.27785155061383</v>
      </c>
      <c r="L373" s="98">
        <f>RES_hhdet_in_tesh!L147</f>
        <v>820.75707674289424</v>
      </c>
      <c r="M373" s="98">
        <f>RES_hhdet_in_tesh!M147</f>
        <v>760.48017800083448</v>
      </c>
      <c r="N373" s="98">
        <f>RES_hhdet_in_tesh!N147</f>
        <v>823.70503519379827</v>
      </c>
      <c r="O373" s="98">
        <f>RES_hhdet_in_tesh!O147</f>
        <v>846.51867142073831</v>
      </c>
      <c r="P373" s="98">
        <f>RES_hhdet_in_tesh!P147</f>
        <v>864.14265819779382</v>
      </c>
      <c r="Q373" s="98">
        <f>RES_hhdet_in_tesh!Q147</f>
        <v>896.78321017381097</v>
      </c>
      <c r="R373" s="98">
        <f>RES_hhdet_in_tesh!R147</f>
        <v>870.49334081796064</v>
      </c>
      <c r="S373" s="98">
        <f>RES_hhdet_in_tesh!S147</f>
        <v>763.01652986699492</v>
      </c>
      <c r="T373" s="98">
        <f>RES_hhdet_in_tesh!T147</f>
        <v>867.71970616011947</v>
      </c>
      <c r="U373" s="98">
        <f>RES_hhdet_in_tesh!U147</f>
        <v>935.6774626238772</v>
      </c>
      <c r="V373" s="98">
        <f>RES_hhdet_in_tesh!V147</f>
        <v>939.15814572032343</v>
      </c>
      <c r="W373" s="98">
        <f>RES_hhdet_in_tesh!W147</f>
        <v>861.13338972056272</v>
      </c>
      <c r="DA373" s="63" t="s">
        <v>4228</v>
      </c>
    </row>
    <row r="374" spans="1:105" ht="12" customHeight="1" x14ac:dyDescent="0.25">
      <c r="A374" s="121" t="s">
        <v>55</v>
      </c>
      <c r="B374" s="122"/>
      <c r="C374" s="122">
        <v>1075.6285377068075</v>
      </c>
      <c r="D374" s="122">
        <v>1046.2823299392267</v>
      </c>
      <c r="E374" s="122">
        <v>958.48772310064851</v>
      </c>
      <c r="F374" s="122">
        <v>1086.2573120241825</v>
      </c>
      <c r="G374" s="122">
        <v>1037.6484824323363</v>
      </c>
      <c r="H374" s="122">
        <v>1035.870626386615</v>
      </c>
      <c r="I374" s="122">
        <v>963.86933792627042</v>
      </c>
      <c r="J374" s="122">
        <v>957.35141528295242</v>
      </c>
      <c r="K374" s="122">
        <v>898.6577172659189</v>
      </c>
      <c r="L374" s="122">
        <v>863.60328682947613</v>
      </c>
      <c r="M374" s="122">
        <v>1003.0726896578014</v>
      </c>
      <c r="N374" s="122">
        <v>858.48729832123786</v>
      </c>
      <c r="O374" s="122">
        <v>1170.7551724411801</v>
      </c>
      <c r="P374" s="122">
        <v>1457.1337018303866</v>
      </c>
      <c r="Q374" s="122">
        <v>886.91610103641517</v>
      </c>
      <c r="R374" s="122">
        <v>889.11560671294671</v>
      </c>
      <c r="S374" s="122">
        <v>902.19509722533928</v>
      </c>
      <c r="T374" s="122">
        <v>959.73364443664138</v>
      </c>
      <c r="U374" s="122">
        <v>988.17722288632422</v>
      </c>
      <c r="V374" s="122">
        <v>921.50967658956722</v>
      </c>
      <c r="W374" s="122">
        <v>921.1113767350829</v>
      </c>
      <c r="DA374" s="130" t="s">
        <v>4229</v>
      </c>
    </row>
    <row r="375" spans="1:105" ht="12" customHeight="1" x14ac:dyDescent="0.25">
      <c r="A375" s="97" t="s">
        <v>124</v>
      </c>
      <c r="B375" s="98"/>
      <c r="C375" s="98">
        <v>0</v>
      </c>
      <c r="D375" s="98">
        <v>865.34999380476415</v>
      </c>
      <c r="E375" s="98">
        <v>379.29396571814823</v>
      </c>
      <c r="F375" s="98">
        <v>0</v>
      </c>
      <c r="G375" s="98">
        <v>0</v>
      </c>
      <c r="H375" s="98">
        <v>1327.3343083512127</v>
      </c>
      <c r="I375" s="98">
        <v>568.65228906491734</v>
      </c>
      <c r="J375" s="98">
        <v>494.37182352767394</v>
      </c>
      <c r="K375" s="98">
        <v>0</v>
      </c>
      <c r="L375" s="98">
        <v>1381.1710279194613</v>
      </c>
      <c r="M375" s="98">
        <v>716.43334290279552</v>
      </c>
      <c r="N375" s="98">
        <v>0</v>
      </c>
      <c r="O375" s="98">
        <v>0</v>
      </c>
      <c r="P375" s="98">
        <v>0</v>
      </c>
      <c r="Q375" s="98">
        <v>0</v>
      </c>
      <c r="R375" s="98">
        <v>0</v>
      </c>
      <c r="S375" s="98">
        <v>0</v>
      </c>
      <c r="T375" s="98">
        <v>0</v>
      </c>
      <c r="U375" s="98">
        <v>0</v>
      </c>
      <c r="V375" s="98">
        <v>0</v>
      </c>
      <c r="W375" s="98">
        <v>0</v>
      </c>
      <c r="DA375" s="63" t="s">
        <v>4230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0</v>
      </c>
      <c r="L376" s="98">
        <v>0</v>
      </c>
      <c r="M376" s="98">
        <v>0</v>
      </c>
      <c r="N376" s="98">
        <v>0</v>
      </c>
      <c r="O376" s="98">
        <v>0</v>
      </c>
      <c r="P376" s="98">
        <v>0</v>
      </c>
      <c r="Q376" s="98">
        <v>0</v>
      </c>
      <c r="R376" s="98">
        <v>0</v>
      </c>
      <c r="S376" s="98">
        <v>0</v>
      </c>
      <c r="T376" s="98">
        <v>0</v>
      </c>
      <c r="U376" s="98">
        <v>0</v>
      </c>
      <c r="V376" s="98">
        <v>0</v>
      </c>
      <c r="W376" s="98">
        <v>0</v>
      </c>
      <c r="DA376" s="63" t="s">
        <v>4231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4232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4233</v>
      </c>
    </row>
    <row r="379" spans="1:105" ht="12" customHeight="1" x14ac:dyDescent="0.25">
      <c r="A379" s="106" t="s">
        <v>122</v>
      </c>
      <c r="B379" s="101"/>
      <c r="C379" s="101">
        <v>1075.6285377068075</v>
      </c>
      <c r="D379" s="101">
        <v>1091.3440507180278</v>
      </c>
      <c r="E379" s="101">
        <v>1074.1510989377284</v>
      </c>
      <c r="F379" s="101">
        <v>1086.077778416095</v>
      </c>
      <c r="G379" s="101">
        <v>1037.5146849462021</v>
      </c>
      <c r="H379" s="101">
        <v>987.2426711093965</v>
      </c>
      <c r="I379" s="101">
        <v>988.27699500404867</v>
      </c>
      <c r="J379" s="101">
        <v>0</v>
      </c>
      <c r="K379" s="101">
        <v>0</v>
      </c>
      <c r="L379" s="101">
        <v>848.3883690584305</v>
      </c>
      <c r="M379" s="101">
        <v>1007.6968171699932</v>
      </c>
      <c r="N379" s="101">
        <v>858.28084834532353</v>
      </c>
      <c r="O379" s="101">
        <v>1170.9238977734785</v>
      </c>
      <c r="P379" s="101">
        <v>1457.6683406888387</v>
      </c>
      <c r="Q379" s="101">
        <v>0</v>
      </c>
      <c r="R379" s="101">
        <v>0</v>
      </c>
      <c r="S379" s="101">
        <v>0</v>
      </c>
      <c r="T379" s="101">
        <v>955.51846701682814</v>
      </c>
      <c r="U379" s="101">
        <v>988.17722288632422</v>
      </c>
      <c r="V379" s="101">
        <v>0</v>
      </c>
      <c r="W379" s="101">
        <v>920.34440693893316</v>
      </c>
      <c r="DA379" s="131" t="s">
        <v>4234</v>
      </c>
    </row>
    <row r="380" spans="1:105" ht="12" customHeight="1" x14ac:dyDescent="0.25">
      <c r="A380" s="107" t="s">
        <v>121</v>
      </c>
      <c r="B380" s="104"/>
      <c r="C380" s="104">
        <v>0</v>
      </c>
      <c r="D380" s="104">
        <v>1092.0295037372857</v>
      </c>
      <c r="E380" s="104">
        <v>1075.0279771348298</v>
      </c>
      <c r="F380" s="104">
        <v>1086.9754464565312</v>
      </c>
      <c r="G380" s="104">
        <v>1038.3174698630071</v>
      </c>
      <c r="H380" s="104">
        <v>987.54672080810951</v>
      </c>
      <c r="I380" s="104">
        <v>988.58996404517541</v>
      </c>
      <c r="J380" s="104">
        <v>991.64619985741751</v>
      </c>
      <c r="K380" s="104">
        <v>898.6577172659189</v>
      </c>
      <c r="L380" s="104">
        <v>849.45653912247417</v>
      </c>
      <c r="M380" s="104">
        <v>1008.5510423018482</v>
      </c>
      <c r="N380" s="104">
        <v>858.66966246662901</v>
      </c>
      <c r="O380" s="104">
        <v>1170.5325985985742</v>
      </c>
      <c r="P380" s="104">
        <v>1456.151122306745</v>
      </c>
      <c r="Q380" s="104">
        <v>886.91610103641517</v>
      </c>
      <c r="R380" s="104">
        <v>889.11560671294671</v>
      </c>
      <c r="S380" s="104">
        <v>902.19509722533928</v>
      </c>
      <c r="T380" s="104">
        <v>959.82014994339124</v>
      </c>
      <c r="U380" s="104">
        <v>0</v>
      </c>
      <c r="V380" s="104">
        <v>921.50967658956722</v>
      </c>
      <c r="W380" s="104">
        <v>921.41137230110473</v>
      </c>
      <c r="DA380" s="132" t="s">
        <v>4235</v>
      </c>
    </row>
    <row r="381" spans="1:105" ht="12" customHeight="1" x14ac:dyDescent="0.25">
      <c r="A381" s="108" t="s">
        <v>53</v>
      </c>
      <c r="B381" s="98"/>
      <c r="C381" s="98">
        <v>0</v>
      </c>
      <c r="D381" s="98">
        <v>546.09012628236349</v>
      </c>
      <c r="E381" s="98">
        <v>536.27908052328746</v>
      </c>
      <c r="F381" s="98">
        <v>549.43289121830492</v>
      </c>
      <c r="G381" s="98">
        <v>523.57734178250564</v>
      </c>
      <c r="H381" s="98">
        <v>485.60636802318328</v>
      </c>
      <c r="I381" s="98">
        <v>493.11327905907024</v>
      </c>
      <c r="J381" s="98">
        <v>493.5105062968704</v>
      </c>
      <c r="K381" s="98">
        <v>420.50015397099702</v>
      </c>
      <c r="L381" s="98">
        <v>385.73979302271948</v>
      </c>
      <c r="M381" s="98">
        <v>492.71197031631118</v>
      </c>
      <c r="N381" s="98">
        <v>391.63168114994011</v>
      </c>
      <c r="O381" s="98">
        <v>630.33772264245295</v>
      </c>
      <c r="P381" s="98">
        <v>849.55778262635363</v>
      </c>
      <c r="Q381" s="98">
        <v>374.34209723424709</v>
      </c>
      <c r="R381" s="98">
        <v>369.0510768032205</v>
      </c>
      <c r="S381" s="98">
        <v>375.26330792639499</v>
      </c>
      <c r="T381" s="98">
        <v>456.5165144688508</v>
      </c>
      <c r="U381" s="98">
        <v>0</v>
      </c>
      <c r="V381" s="98">
        <v>439.02035530692416</v>
      </c>
      <c r="W381" s="98">
        <v>459.80502203226848</v>
      </c>
      <c r="DA381" s="63" t="s">
        <v>4236</v>
      </c>
    </row>
    <row r="382" spans="1:105" ht="12" customHeight="1" x14ac:dyDescent="0.25">
      <c r="A382" s="108" t="s">
        <v>52</v>
      </c>
      <c r="B382" s="98"/>
      <c r="C382" s="98">
        <v>0</v>
      </c>
      <c r="D382" s="98">
        <v>545.93937745492212</v>
      </c>
      <c r="E382" s="98">
        <v>538.74889661154259</v>
      </c>
      <c r="F382" s="98">
        <v>537.54255523822633</v>
      </c>
      <c r="G382" s="98">
        <v>514.74012808050168</v>
      </c>
      <c r="H382" s="98">
        <v>501.94035278492623</v>
      </c>
      <c r="I382" s="98">
        <v>495.47668498610517</v>
      </c>
      <c r="J382" s="98">
        <v>498.13569356054717</v>
      </c>
      <c r="K382" s="98">
        <v>478.15756329492183</v>
      </c>
      <c r="L382" s="98">
        <v>463.71674609975474</v>
      </c>
      <c r="M382" s="98">
        <v>515.83907198553709</v>
      </c>
      <c r="N382" s="98">
        <v>467.03798131668896</v>
      </c>
      <c r="O382" s="98">
        <v>540.19487595612111</v>
      </c>
      <c r="P382" s="98">
        <v>606.59333968039118</v>
      </c>
      <c r="Q382" s="98">
        <v>512.57400380216802</v>
      </c>
      <c r="R382" s="98">
        <v>520.06452990972605</v>
      </c>
      <c r="S382" s="98">
        <v>526.93178929894441</v>
      </c>
      <c r="T382" s="98">
        <v>503.30363547454039</v>
      </c>
      <c r="U382" s="98">
        <v>0</v>
      </c>
      <c r="V382" s="98">
        <v>482.489321282643</v>
      </c>
      <c r="W382" s="98">
        <v>461.60635026883631</v>
      </c>
      <c r="DA382" s="63" t="s">
        <v>4237</v>
      </c>
    </row>
    <row r="383" spans="1:105" ht="12" customHeight="1" x14ac:dyDescent="0.25">
      <c r="A383" s="121" t="s">
        <v>54</v>
      </c>
      <c r="B383" s="122"/>
      <c r="C383" s="122">
        <v>542.87357353424181</v>
      </c>
      <c r="D383" s="122">
        <v>577.24188150075258</v>
      </c>
      <c r="E383" s="122">
        <v>550.22363455413176</v>
      </c>
      <c r="F383" s="122">
        <v>545.2248578169515</v>
      </c>
      <c r="G383" s="122">
        <v>607.7500209814599</v>
      </c>
      <c r="H383" s="122">
        <v>569.18140442084643</v>
      </c>
      <c r="I383" s="122">
        <v>547.7316089184153</v>
      </c>
      <c r="J383" s="122">
        <v>568.49031534003097</v>
      </c>
      <c r="K383" s="122">
        <v>600.75764206674364</v>
      </c>
      <c r="L383" s="122">
        <v>477.40557187462701</v>
      </c>
      <c r="M383" s="122">
        <v>638.60249100395754</v>
      </c>
      <c r="N383" s="122">
        <v>632.69038707732204</v>
      </c>
      <c r="O383" s="122">
        <v>643.04922826148891</v>
      </c>
      <c r="P383" s="122">
        <v>679.77045454908193</v>
      </c>
      <c r="Q383" s="122">
        <v>472.74197811414581</v>
      </c>
      <c r="R383" s="122">
        <v>483.85129398526664</v>
      </c>
      <c r="S383" s="122">
        <v>421.34901877378718</v>
      </c>
      <c r="T383" s="122">
        <v>492.99844756091511</v>
      </c>
      <c r="U383" s="122">
        <v>543.3095324855517</v>
      </c>
      <c r="V383" s="122">
        <v>333.22976258229914</v>
      </c>
      <c r="W383" s="122">
        <v>280.41284611647512</v>
      </c>
      <c r="DA383" s="130" t="s">
        <v>4238</v>
      </c>
    </row>
    <row r="384" spans="1:105" ht="12" customHeight="1" x14ac:dyDescent="0.25">
      <c r="A384" s="97" t="s">
        <v>50</v>
      </c>
      <c r="B384" s="98"/>
      <c r="C384" s="98">
        <v>0</v>
      </c>
      <c r="D384" s="98">
        <v>0</v>
      </c>
      <c r="E384" s="98">
        <v>0</v>
      </c>
      <c r="F384" s="98">
        <v>507.39340839106751</v>
      </c>
      <c r="G384" s="98">
        <v>677.36508715743537</v>
      </c>
      <c r="H384" s="98">
        <v>720.77138337476629</v>
      </c>
      <c r="I384" s="98">
        <v>0</v>
      </c>
      <c r="J384" s="98">
        <v>344.54669763335932</v>
      </c>
      <c r="K384" s="98">
        <v>788.8165823563088</v>
      </c>
      <c r="L384" s="98">
        <v>0</v>
      </c>
      <c r="M384" s="98">
        <v>456.94994410966081</v>
      </c>
      <c r="N384" s="98">
        <v>363.72431907151127</v>
      </c>
      <c r="O384" s="98">
        <v>522.36052335534305</v>
      </c>
      <c r="P384" s="98">
        <v>631.86042850733736</v>
      </c>
      <c r="Q384" s="98">
        <v>514.06493560787874</v>
      </c>
      <c r="R384" s="98">
        <v>510.23857183677512</v>
      </c>
      <c r="S384" s="98">
        <v>391.99935320847129</v>
      </c>
      <c r="T384" s="98">
        <v>433.70657557688168</v>
      </c>
      <c r="U384" s="98">
        <v>536.38695511136871</v>
      </c>
      <c r="V384" s="98">
        <v>422.54603842016576</v>
      </c>
      <c r="W384" s="98">
        <v>218.21678640657188</v>
      </c>
      <c r="DA384" s="63" t="s">
        <v>4239</v>
      </c>
    </row>
    <row r="385" spans="1:105" ht="12" customHeight="1" x14ac:dyDescent="0.25">
      <c r="A385" s="109" t="s">
        <v>120</v>
      </c>
      <c r="B385" s="33"/>
      <c r="C385" s="33">
        <v>542.87357353424181</v>
      </c>
      <c r="D385" s="33">
        <v>577.24188150075258</v>
      </c>
      <c r="E385" s="33">
        <v>550.22363455413176</v>
      </c>
      <c r="F385" s="33">
        <v>554.68272017342247</v>
      </c>
      <c r="G385" s="33">
        <v>538.13495480548431</v>
      </c>
      <c r="H385" s="33">
        <v>527.83868288795918</v>
      </c>
      <c r="I385" s="33">
        <v>547.7316089184153</v>
      </c>
      <c r="J385" s="33">
        <v>576.48830168669781</v>
      </c>
      <c r="K385" s="33">
        <v>552.22630263717849</v>
      </c>
      <c r="L385" s="33">
        <v>477.40557187462701</v>
      </c>
      <c r="M385" s="33">
        <v>641.78937779157673</v>
      </c>
      <c r="N385" s="33">
        <v>642.56070149955372</v>
      </c>
      <c r="O385" s="33">
        <v>651.33178644132238</v>
      </c>
      <c r="P385" s="33">
        <v>684.44460343120329</v>
      </c>
      <c r="Q385" s="33">
        <v>472.11109326691331</v>
      </c>
      <c r="R385" s="33">
        <v>481.8854795894523</v>
      </c>
      <c r="S385" s="33">
        <v>424.57594535426688</v>
      </c>
      <c r="T385" s="33">
        <v>498.31345600569892</v>
      </c>
      <c r="U385" s="33">
        <v>544.01327997794783</v>
      </c>
      <c r="V385" s="33">
        <v>324.59696268718938</v>
      </c>
      <c r="W385" s="33">
        <v>280.57826116889504</v>
      </c>
      <c r="DA385" s="60" t="s">
        <v>4240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0</v>
      </c>
      <c r="D387" s="117">
        <f t="shared" si="184"/>
        <v>63.155084664783715</v>
      </c>
      <c r="E387" s="117">
        <f t="shared" si="184"/>
        <v>22.967438841488871</v>
      </c>
      <c r="F387" s="117">
        <f t="shared" si="184"/>
        <v>37.061504967755013</v>
      </c>
      <c r="G387" s="117">
        <f t="shared" si="184"/>
        <v>123.66070951412837</v>
      </c>
      <c r="H387" s="117">
        <f t="shared" si="184"/>
        <v>124.25416967850639</v>
      </c>
      <c r="I387" s="117">
        <f t="shared" si="184"/>
        <v>11.901328496962671</v>
      </c>
      <c r="J387" s="117">
        <f t="shared" si="184"/>
        <v>16.379570147214501</v>
      </c>
      <c r="K387" s="117">
        <f t="shared" si="184"/>
        <v>59.023249273103936</v>
      </c>
      <c r="L387" s="117">
        <f t="shared" si="184"/>
        <v>13.304134786494537</v>
      </c>
      <c r="M387" s="117">
        <f t="shared" si="184"/>
        <v>7.0681026575433172</v>
      </c>
      <c r="N387" s="117">
        <f t="shared" si="184"/>
        <v>4.6949300710178754</v>
      </c>
      <c r="O387" s="117">
        <f t="shared" si="184"/>
        <v>12.232553703109597</v>
      </c>
      <c r="P387" s="117">
        <f t="shared" si="184"/>
        <v>20.480656604526189</v>
      </c>
      <c r="Q387" s="117">
        <f t="shared" si="184"/>
        <v>2.8188474732138356</v>
      </c>
      <c r="R387" s="117">
        <f t="shared" ref="R387:V387" si="185">R388+R390+R392+R401</f>
        <v>12.890419636919765</v>
      </c>
      <c r="S387" s="117">
        <f t="shared" si="185"/>
        <v>14.131618744078546</v>
      </c>
      <c r="T387" s="117">
        <f t="shared" si="185"/>
        <v>12.966670624029433</v>
      </c>
      <c r="U387" s="117">
        <f t="shared" si="185"/>
        <v>17.961811456013162</v>
      </c>
      <c r="V387" s="117">
        <f t="shared" si="185"/>
        <v>13.495953689050042</v>
      </c>
      <c r="W387" s="117">
        <f t="shared" ref="W387" si="186">W388+W390+W392+W401</f>
        <v>0.20949682561455982</v>
      </c>
      <c r="DA387" s="129" t="s">
        <v>4391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4392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4393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4394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4395</v>
      </c>
    </row>
    <row r="392" spans="1:105" ht="12" customHeight="1" x14ac:dyDescent="0.25">
      <c r="A392" s="121" t="s">
        <v>55</v>
      </c>
      <c r="B392" s="122"/>
      <c r="C392" s="122">
        <v>0</v>
      </c>
      <c r="D392" s="122">
        <v>63.155084664783715</v>
      </c>
      <c r="E392" s="122">
        <v>22.967438841488871</v>
      </c>
      <c r="F392" s="122">
        <v>0</v>
      </c>
      <c r="G392" s="122">
        <v>0</v>
      </c>
      <c r="H392" s="122">
        <v>67.874607422568133</v>
      </c>
      <c r="I392" s="122">
        <v>11.901328496962671</v>
      </c>
      <c r="J392" s="122">
        <v>12.044748147424079</v>
      </c>
      <c r="K392" s="122">
        <v>0</v>
      </c>
      <c r="L392" s="122">
        <v>13.304134786494537</v>
      </c>
      <c r="M392" s="122">
        <v>4.1952333095622416</v>
      </c>
      <c r="N392" s="122">
        <v>0</v>
      </c>
      <c r="O392" s="122">
        <v>0</v>
      </c>
      <c r="P392" s="122">
        <v>0</v>
      </c>
      <c r="Q392" s="122">
        <v>0</v>
      </c>
      <c r="R392" s="122">
        <v>0</v>
      </c>
      <c r="S392" s="122">
        <v>0</v>
      </c>
      <c r="T392" s="122">
        <v>0</v>
      </c>
      <c r="U392" s="122">
        <v>0</v>
      </c>
      <c r="V392" s="122">
        <v>0</v>
      </c>
      <c r="W392" s="122">
        <v>0</v>
      </c>
      <c r="DA392" s="130" t="s">
        <v>4396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315.77542332391857</v>
      </c>
      <c r="E393" s="98">
        <v>137.80463304893323</v>
      </c>
      <c r="F393" s="98">
        <v>0</v>
      </c>
      <c r="G393" s="98">
        <v>0</v>
      </c>
      <c r="H393" s="98">
        <v>475.12225195797691</v>
      </c>
      <c r="I393" s="98">
        <v>202.3225844483654</v>
      </c>
      <c r="J393" s="98">
        <v>174.64884813764914</v>
      </c>
      <c r="K393" s="98">
        <v>0</v>
      </c>
      <c r="L393" s="98">
        <v>478.94885231380334</v>
      </c>
      <c r="M393" s="98">
        <v>243.32353195460999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4397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DA394" s="63" t="s">
        <v>4398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4399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4400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4401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4402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4403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4404</v>
      </c>
    </row>
    <row r="401" spans="1:105" ht="12" customHeight="1" x14ac:dyDescent="0.25">
      <c r="A401" s="121" t="s">
        <v>54</v>
      </c>
      <c r="B401" s="122"/>
      <c r="C401" s="122">
        <v>0</v>
      </c>
      <c r="D401" s="122">
        <v>0</v>
      </c>
      <c r="E401" s="122">
        <v>0</v>
      </c>
      <c r="F401" s="122">
        <v>37.061504967755013</v>
      </c>
      <c r="G401" s="122">
        <v>123.66070951412837</v>
      </c>
      <c r="H401" s="122">
        <v>56.379562255938254</v>
      </c>
      <c r="I401" s="122">
        <v>0</v>
      </c>
      <c r="J401" s="122">
        <v>4.3348219997904236</v>
      </c>
      <c r="K401" s="122">
        <v>59.023249273103936</v>
      </c>
      <c r="L401" s="122">
        <v>0</v>
      </c>
      <c r="M401" s="122">
        <v>2.8728693479810756</v>
      </c>
      <c r="N401" s="122">
        <v>4.6949300710178754</v>
      </c>
      <c r="O401" s="122">
        <v>12.232553703109597</v>
      </c>
      <c r="P401" s="122">
        <v>20.480656604526189</v>
      </c>
      <c r="Q401" s="122">
        <v>2.8188474732138356</v>
      </c>
      <c r="R401" s="122">
        <v>12.890419636919765</v>
      </c>
      <c r="S401" s="122">
        <v>14.131618744078546</v>
      </c>
      <c r="T401" s="122">
        <v>12.966670624029433</v>
      </c>
      <c r="U401" s="122">
        <v>17.961811456013162</v>
      </c>
      <c r="V401" s="122">
        <v>13.495953689050042</v>
      </c>
      <c r="W401" s="122">
        <v>0.20949682561455982</v>
      </c>
      <c r="DA401" s="130" t="s">
        <v>4405</v>
      </c>
    </row>
    <row r="402" spans="1:105" ht="12" customHeight="1" x14ac:dyDescent="0.25">
      <c r="A402" s="97" t="s">
        <v>50</v>
      </c>
      <c r="B402" s="98"/>
      <c r="C402" s="98">
        <v>0</v>
      </c>
      <c r="D402" s="98">
        <v>0</v>
      </c>
      <c r="E402" s="98">
        <v>0</v>
      </c>
      <c r="F402" s="98">
        <v>185.30752483877507</v>
      </c>
      <c r="G402" s="98">
        <v>247.32141902825674</v>
      </c>
      <c r="H402" s="98">
        <v>263.10462386104518</v>
      </c>
      <c r="I402" s="98">
        <v>0</v>
      </c>
      <c r="J402" s="98">
        <v>125.70983799392229</v>
      </c>
      <c r="K402" s="98">
        <v>287.73834020638168</v>
      </c>
      <c r="L402" s="98">
        <v>0</v>
      </c>
      <c r="M402" s="98">
        <v>166.62642218290239</v>
      </c>
      <c r="N402" s="98">
        <v>132.63177450625497</v>
      </c>
      <c r="O402" s="98">
        <v>190.47833623413516</v>
      </c>
      <c r="P402" s="98">
        <v>230.40738680091962</v>
      </c>
      <c r="Q402" s="98">
        <v>187.45335696872007</v>
      </c>
      <c r="R402" s="98">
        <v>185.91951399403507</v>
      </c>
      <c r="S402" s="98">
        <v>142.66205589260247</v>
      </c>
      <c r="T402" s="98">
        <v>157.61708514097998</v>
      </c>
      <c r="U402" s="98">
        <v>194.64738537026508</v>
      </c>
      <c r="V402" s="98">
        <v>153.12716685652933</v>
      </c>
      <c r="W402" s="98">
        <v>78.980303256689055</v>
      </c>
      <c r="DA402" s="63" t="s">
        <v>4406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4407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89.535667269960527</v>
      </c>
      <c r="D405" s="118">
        <f t="shared" si="189"/>
        <v>76.976972092447809</v>
      </c>
      <c r="E405" s="118">
        <f t="shared" si="189"/>
        <v>85.340706987952387</v>
      </c>
      <c r="F405" s="118">
        <f t="shared" si="189"/>
        <v>75.751333519031974</v>
      </c>
      <c r="G405" s="118">
        <f t="shared" si="189"/>
        <v>71.56859153959482</v>
      </c>
      <c r="H405" s="118">
        <f t="shared" si="189"/>
        <v>65.37407698420931</v>
      </c>
      <c r="I405" s="118">
        <f t="shared" si="189"/>
        <v>53.780869992847343</v>
      </c>
      <c r="J405" s="118">
        <f t="shared" si="189"/>
        <v>56.706217490350575</v>
      </c>
      <c r="K405" s="118">
        <f t="shared" si="189"/>
        <v>54.657663200971903</v>
      </c>
      <c r="L405" s="118">
        <f t="shared" si="189"/>
        <v>49.348342426542651</v>
      </c>
      <c r="M405" s="118">
        <f t="shared" si="189"/>
        <v>47.491394569721393</v>
      </c>
      <c r="N405" s="118">
        <f t="shared" si="189"/>
        <v>43.815308629817935</v>
      </c>
      <c r="O405" s="118">
        <f t="shared" si="189"/>
        <v>42.974283569681461</v>
      </c>
      <c r="P405" s="118">
        <f t="shared" si="189"/>
        <v>44.766766522855285</v>
      </c>
      <c r="Q405" s="118">
        <f t="shared" si="189"/>
        <v>36.209412139108842</v>
      </c>
      <c r="R405" s="118">
        <f t="shared" ref="R405:V405" si="190">R406+R408+R410+R419</f>
        <v>34.997083686434401</v>
      </c>
      <c r="S405" s="118">
        <f t="shared" si="190"/>
        <v>33.097268015027176</v>
      </c>
      <c r="T405" s="118">
        <f t="shared" si="190"/>
        <v>32.703759781328017</v>
      </c>
      <c r="U405" s="118">
        <f t="shared" si="190"/>
        <v>32.091649659398442</v>
      </c>
      <c r="V405" s="118">
        <f t="shared" si="190"/>
        <v>27.869537234249972</v>
      </c>
      <c r="W405" s="118">
        <f t="shared" ref="W405" si="191">W406+W408+W410+W419</f>
        <v>25.99010106294762</v>
      </c>
      <c r="DA405" s="129" t="s">
        <v>4559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70.077793498831127</v>
      </c>
      <c r="D406" s="123">
        <f t="shared" si="192"/>
        <v>59.270706331552226</v>
      </c>
      <c r="E406" s="123">
        <f t="shared" si="192"/>
        <v>65.751408277527645</v>
      </c>
      <c r="F406" s="123">
        <f t="shared" si="192"/>
        <v>58.112411099028215</v>
      </c>
      <c r="G406" s="123">
        <f t="shared" si="192"/>
        <v>52.885428561625702</v>
      </c>
      <c r="H406" s="123">
        <f t="shared" si="192"/>
        <v>44.929668962522221</v>
      </c>
      <c r="I406" s="123">
        <f t="shared" si="192"/>
        <v>37.462606303122172</v>
      </c>
      <c r="J406" s="123">
        <f t="shared" si="192"/>
        <v>40.495509586762772</v>
      </c>
      <c r="K406" s="123">
        <f t="shared" si="192"/>
        <v>38.540301926355674</v>
      </c>
      <c r="L406" s="123">
        <f t="shared" si="192"/>
        <v>34.0631978827372</v>
      </c>
      <c r="M406" s="123">
        <f t="shared" si="192"/>
        <v>29.765574846567706</v>
      </c>
      <c r="N406" s="123">
        <f t="shared" si="192"/>
        <v>27.779314709984668</v>
      </c>
      <c r="O406" s="123">
        <f t="shared" si="192"/>
        <v>23.725903695390016</v>
      </c>
      <c r="P406" s="123">
        <f t="shared" si="192"/>
        <v>22.491503678197677</v>
      </c>
      <c r="Q406" s="123">
        <f t="shared" si="192"/>
        <v>22.654945949691431</v>
      </c>
      <c r="R406" s="123">
        <f t="shared" si="192"/>
        <v>21.484470373975789</v>
      </c>
      <c r="S406" s="123">
        <f t="shared" si="192"/>
        <v>20.3772189095125</v>
      </c>
      <c r="T406" s="123">
        <f t="shared" si="192"/>
        <v>18.722217096635845</v>
      </c>
      <c r="U406" s="123">
        <f t="shared" si="192"/>
        <v>16.432307439336856</v>
      </c>
      <c r="V406" s="123">
        <f t="shared" si="192"/>
        <v>15.744485842573686</v>
      </c>
      <c r="W406" s="123">
        <f t="shared" si="192"/>
        <v>14.491509504681192</v>
      </c>
      <c r="DA406" s="130" t="s">
        <v>4560</v>
      </c>
    </row>
    <row r="407" spans="1:105" ht="12" customHeight="1" x14ac:dyDescent="0.25">
      <c r="A407" s="97" t="s">
        <v>53</v>
      </c>
      <c r="B407" s="99"/>
      <c r="C407" s="99">
        <v>70.077793498831127</v>
      </c>
      <c r="D407" s="99">
        <v>59.270706331552226</v>
      </c>
      <c r="E407" s="99">
        <v>65.751408277527645</v>
      </c>
      <c r="F407" s="99">
        <v>58.112411099028215</v>
      </c>
      <c r="G407" s="99">
        <v>52.885428561625702</v>
      </c>
      <c r="H407" s="99">
        <v>44.929668962522221</v>
      </c>
      <c r="I407" s="99">
        <v>37.462606303122172</v>
      </c>
      <c r="J407" s="99">
        <v>40.495509586762772</v>
      </c>
      <c r="K407" s="99">
        <v>38.540301926355674</v>
      </c>
      <c r="L407" s="99">
        <v>34.0631978827372</v>
      </c>
      <c r="M407" s="99">
        <v>29.765574846567706</v>
      </c>
      <c r="N407" s="99">
        <v>27.779314709984668</v>
      </c>
      <c r="O407" s="99">
        <v>23.725903695390016</v>
      </c>
      <c r="P407" s="99">
        <v>22.491503678197677</v>
      </c>
      <c r="Q407" s="99">
        <v>22.654945949691431</v>
      </c>
      <c r="R407" s="99">
        <v>21.484470373975789</v>
      </c>
      <c r="S407" s="99">
        <v>20.3772189095125</v>
      </c>
      <c r="T407" s="99">
        <v>18.722217096635845</v>
      </c>
      <c r="U407" s="99">
        <v>16.432307439336856</v>
      </c>
      <c r="V407" s="99">
        <v>15.744485842573686</v>
      </c>
      <c r="W407" s="99">
        <v>14.491509504681192</v>
      </c>
      <c r="DA407" s="63" t="s">
        <v>4561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1.4829100603313401</v>
      </c>
      <c r="D408" s="123">
        <f t="shared" si="193"/>
        <v>0</v>
      </c>
      <c r="E408" s="123">
        <f t="shared" si="193"/>
        <v>3.3216856414816536</v>
      </c>
      <c r="F408" s="123">
        <f t="shared" si="193"/>
        <v>0</v>
      </c>
      <c r="G408" s="123">
        <f t="shared" si="193"/>
        <v>0.40830180577597319</v>
      </c>
      <c r="H408" s="123">
        <f t="shared" si="193"/>
        <v>2.8682119461822517</v>
      </c>
      <c r="I408" s="123">
        <f t="shared" si="193"/>
        <v>1.6735647419240409</v>
      </c>
      <c r="J408" s="123">
        <f t="shared" si="193"/>
        <v>1.5948610666030825</v>
      </c>
      <c r="K408" s="123">
        <f t="shared" si="193"/>
        <v>1.67713217500409</v>
      </c>
      <c r="L408" s="123">
        <f t="shared" si="193"/>
        <v>1.9401524318501826</v>
      </c>
      <c r="M408" s="123">
        <f t="shared" si="193"/>
        <v>1.7226255225632099</v>
      </c>
      <c r="N408" s="123">
        <f t="shared" si="193"/>
        <v>1.7851630416913165</v>
      </c>
      <c r="O408" s="123">
        <f t="shared" si="193"/>
        <v>1.7486225684728098</v>
      </c>
      <c r="P408" s="123">
        <f t="shared" si="193"/>
        <v>1.6976958681276784</v>
      </c>
      <c r="Q408" s="123">
        <f t="shared" si="193"/>
        <v>1.6899512001582575</v>
      </c>
      <c r="R408" s="123">
        <f t="shared" si="193"/>
        <v>1.5974487401383077</v>
      </c>
      <c r="S408" s="123">
        <f t="shared" si="193"/>
        <v>1.3714057503873682</v>
      </c>
      <c r="T408" s="123">
        <f t="shared" si="193"/>
        <v>1.5322292728916556</v>
      </c>
      <c r="U408" s="123">
        <f t="shared" si="193"/>
        <v>1.6259551202054092</v>
      </c>
      <c r="V408" s="123">
        <f t="shared" si="193"/>
        <v>1.6053876759137367</v>
      </c>
      <c r="W408" s="123">
        <f t="shared" si="193"/>
        <v>1.4362534651293068</v>
      </c>
      <c r="DA408" s="130" t="s">
        <v>4562</v>
      </c>
    </row>
    <row r="409" spans="1:105" ht="12" customHeight="1" x14ac:dyDescent="0.25">
      <c r="A409" s="97" t="s">
        <v>53</v>
      </c>
      <c r="B409" s="99"/>
      <c r="C409" s="99">
        <f>RES_hhdet_in_fecs!C147</f>
        <v>1.4829100603313401</v>
      </c>
      <c r="D409" s="99">
        <f>RES_hhdet_in_fecs!D147</f>
        <v>0</v>
      </c>
      <c r="E409" s="99">
        <f>RES_hhdet_in_fecs!E147</f>
        <v>3.3216856414816536</v>
      </c>
      <c r="F409" s="99">
        <f>RES_hhdet_in_fecs!F147</f>
        <v>0</v>
      </c>
      <c r="G409" s="99">
        <f>RES_hhdet_in_fecs!G147</f>
        <v>0.40830180577597319</v>
      </c>
      <c r="H409" s="99">
        <f>RES_hhdet_in_fecs!H147</f>
        <v>2.8682119461822517</v>
      </c>
      <c r="I409" s="99">
        <f>RES_hhdet_in_fecs!I147</f>
        <v>1.6735647419240409</v>
      </c>
      <c r="J409" s="99">
        <f>RES_hhdet_in_fecs!J147</f>
        <v>1.5948610666030825</v>
      </c>
      <c r="K409" s="99">
        <f>RES_hhdet_in_fecs!K147</f>
        <v>1.67713217500409</v>
      </c>
      <c r="L409" s="99">
        <f>RES_hhdet_in_fecs!L147</f>
        <v>1.9401524318501826</v>
      </c>
      <c r="M409" s="99">
        <f>RES_hhdet_in_fecs!M147</f>
        <v>1.7226255225632099</v>
      </c>
      <c r="N409" s="99">
        <f>RES_hhdet_in_fecs!N147</f>
        <v>1.7851630416913165</v>
      </c>
      <c r="O409" s="99">
        <f>RES_hhdet_in_fecs!O147</f>
        <v>1.7486225684728098</v>
      </c>
      <c r="P409" s="99">
        <f>RES_hhdet_in_fecs!P147</f>
        <v>1.6976958681276784</v>
      </c>
      <c r="Q409" s="99">
        <f>RES_hhdet_in_fecs!Q147</f>
        <v>1.6899512001582575</v>
      </c>
      <c r="R409" s="99">
        <f>RES_hhdet_in_fecs!R147</f>
        <v>1.5974487401383077</v>
      </c>
      <c r="S409" s="99">
        <f>RES_hhdet_in_fecs!S147</f>
        <v>1.3714057503873682</v>
      </c>
      <c r="T409" s="99">
        <f>RES_hhdet_in_fecs!T147</f>
        <v>1.5322292728916556</v>
      </c>
      <c r="U409" s="99">
        <f>RES_hhdet_in_fecs!U147</f>
        <v>1.6259551202054092</v>
      </c>
      <c r="V409" s="99">
        <f>RES_hhdet_in_fecs!V147</f>
        <v>1.6053876759137367</v>
      </c>
      <c r="W409" s="99">
        <f>RES_hhdet_in_fecs!W147</f>
        <v>1.4362534651293068</v>
      </c>
      <c r="DA409" s="63" t="s">
        <v>4563</v>
      </c>
    </row>
    <row r="410" spans="1:105" ht="12" customHeight="1" x14ac:dyDescent="0.25">
      <c r="A410" s="121" t="s">
        <v>55</v>
      </c>
      <c r="B410" s="123"/>
      <c r="C410" s="123">
        <v>12.366410561604017</v>
      </c>
      <c r="D410" s="123">
        <v>11.790176992455491</v>
      </c>
      <c r="E410" s="123">
        <v>10.655667752128311</v>
      </c>
      <c r="F410" s="123">
        <v>11.866459188700089</v>
      </c>
      <c r="G410" s="123">
        <v>11.31220438409933</v>
      </c>
      <c r="H410" s="123">
        <v>11.498925823666546</v>
      </c>
      <c r="I410" s="123">
        <v>9.2237217919517551</v>
      </c>
      <c r="J410" s="123">
        <v>9.0016216556904265</v>
      </c>
      <c r="K410" s="123">
        <v>8.1929596815706702</v>
      </c>
      <c r="L410" s="123">
        <v>8.7365257347160199</v>
      </c>
      <c r="M410" s="123">
        <v>9.8912952851645812</v>
      </c>
      <c r="N410" s="123">
        <v>8.2354848164313665</v>
      </c>
      <c r="O410" s="123">
        <v>11.382552530334815</v>
      </c>
      <c r="P410" s="123">
        <v>14.12119033887832</v>
      </c>
      <c r="Q410" s="123">
        <v>7.5142108731218951</v>
      </c>
      <c r="R410" s="123">
        <v>7.4536489539806157</v>
      </c>
      <c r="S410" s="123">
        <v>7.5058456803409088</v>
      </c>
      <c r="T410" s="123">
        <v>8.0636563705870792</v>
      </c>
      <c r="U410" s="123">
        <v>9.2496753318190805</v>
      </c>
      <c r="V410" s="123">
        <v>7.6052716123166384</v>
      </c>
      <c r="W410" s="123">
        <v>7.7620964904917162</v>
      </c>
      <c r="DA410" s="130" t="s">
        <v>4564</v>
      </c>
    </row>
    <row r="411" spans="1:105" ht="12" customHeight="1" x14ac:dyDescent="0.25">
      <c r="A411" s="97" t="s">
        <v>124</v>
      </c>
      <c r="B411" s="99"/>
      <c r="C411" s="99">
        <v>0</v>
      </c>
      <c r="D411" s="99">
        <v>11.040021135402537</v>
      </c>
      <c r="E411" s="99">
        <v>4.8034732953989492</v>
      </c>
      <c r="F411" s="99">
        <v>0</v>
      </c>
      <c r="G411" s="99">
        <v>0</v>
      </c>
      <c r="H411" s="99">
        <v>16.309645297712034</v>
      </c>
      <c r="I411" s="99">
        <v>6.8966300753931069</v>
      </c>
      <c r="J411" s="99">
        <v>5.9210186676098351</v>
      </c>
      <c r="K411" s="99">
        <v>0</v>
      </c>
      <c r="L411" s="99">
        <v>16.033752017240019</v>
      </c>
      <c r="M411" s="99">
        <v>8.0764302732510664</v>
      </c>
      <c r="N411" s="99">
        <v>0</v>
      </c>
      <c r="O411" s="99">
        <v>0</v>
      </c>
      <c r="P411" s="99">
        <v>0</v>
      </c>
      <c r="Q411" s="99">
        <v>0</v>
      </c>
      <c r="R411" s="99">
        <v>0</v>
      </c>
      <c r="S411" s="99">
        <v>0</v>
      </c>
      <c r="T411" s="99">
        <v>0</v>
      </c>
      <c r="U411" s="99">
        <v>0</v>
      </c>
      <c r="V411" s="99">
        <v>0</v>
      </c>
      <c r="W411" s="99">
        <v>0</v>
      </c>
      <c r="DA411" s="63" t="s">
        <v>4565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0</v>
      </c>
      <c r="L412" s="99">
        <v>0</v>
      </c>
      <c r="M412" s="99">
        <v>0</v>
      </c>
      <c r="N412" s="99">
        <v>0</v>
      </c>
      <c r="O412" s="99">
        <v>0</v>
      </c>
      <c r="P412" s="99">
        <v>0</v>
      </c>
      <c r="Q412" s="99">
        <v>0</v>
      </c>
      <c r="R412" s="99">
        <v>0</v>
      </c>
      <c r="S412" s="99">
        <v>0</v>
      </c>
      <c r="T412" s="99">
        <v>0</v>
      </c>
      <c r="U412" s="99">
        <v>0</v>
      </c>
      <c r="V412" s="99">
        <v>0</v>
      </c>
      <c r="W412" s="99">
        <v>0</v>
      </c>
      <c r="DA412" s="63" t="s">
        <v>4566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0</v>
      </c>
      <c r="L413" s="102">
        <v>0</v>
      </c>
      <c r="M413" s="102">
        <v>0</v>
      </c>
      <c r="N413" s="102">
        <v>0</v>
      </c>
      <c r="O413" s="102">
        <v>0</v>
      </c>
      <c r="P413" s="102">
        <v>0</v>
      </c>
      <c r="Q413" s="102">
        <v>0</v>
      </c>
      <c r="R413" s="102">
        <v>0</v>
      </c>
      <c r="S413" s="102">
        <v>0</v>
      </c>
      <c r="T413" s="102">
        <v>0</v>
      </c>
      <c r="U413" s="102">
        <v>0</v>
      </c>
      <c r="V413" s="102">
        <v>0</v>
      </c>
      <c r="W413" s="102">
        <v>0</v>
      </c>
      <c r="DA413" s="131" t="s">
        <v>4567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0</v>
      </c>
      <c r="L414" s="105">
        <v>0</v>
      </c>
      <c r="M414" s="105">
        <v>0</v>
      </c>
      <c r="N414" s="105">
        <v>0</v>
      </c>
      <c r="O414" s="105">
        <v>0</v>
      </c>
      <c r="P414" s="105">
        <v>0</v>
      </c>
      <c r="Q414" s="105">
        <v>0</v>
      </c>
      <c r="R414" s="105">
        <v>0</v>
      </c>
      <c r="S414" s="105">
        <v>0</v>
      </c>
      <c r="T414" s="105">
        <v>0</v>
      </c>
      <c r="U414" s="105">
        <v>0</v>
      </c>
      <c r="V414" s="105">
        <v>0</v>
      </c>
      <c r="W414" s="105">
        <v>0</v>
      </c>
      <c r="DA414" s="132" t="s">
        <v>4568</v>
      </c>
    </row>
    <row r="415" spans="1:105" ht="12" customHeight="1" x14ac:dyDescent="0.25">
      <c r="A415" s="106" t="s">
        <v>122</v>
      </c>
      <c r="B415" s="102"/>
      <c r="C415" s="102">
        <v>12.366410561604017</v>
      </c>
      <c r="D415" s="102">
        <v>12.448659560858221</v>
      </c>
      <c r="E415" s="102">
        <v>12.194151871545127</v>
      </c>
      <c r="F415" s="102">
        <v>12.229118725425698</v>
      </c>
      <c r="G415" s="102">
        <v>11.598344036788639</v>
      </c>
      <c r="H415" s="102">
        <v>10.974165265607049</v>
      </c>
      <c r="I415" s="102">
        <v>10.885514943413556</v>
      </c>
      <c r="J415" s="102">
        <v>0</v>
      </c>
      <c r="K415" s="102">
        <v>0</v>
      </c>
      <c r="L415" s="102">
        <v>9.1031521925549477</v>
      </c>
      <c r="M415" s="102">
        <v>10.661758938207788</v>
      </c>
      <c r="N415" s="102">
        <v>8.9610020569817621</v>
      </c>
      <c r="O415" s="102">
        <v>12.03421042750419</v>
      </c>
      <c r="P415" s="102">
        <v>14.684392857095787</v>
      </c>
      <c r="Q415" s="102">
        <v>0</v>
      </c>
      <c r="R415" s="102">
        <v>0</v>
      </c>
      <c r="S415" s="102">
        <v>0</v>
      </c>
      <c r="T415" s="102">
        <v>9.0569847272926758</v>
      </c>
      <c r="U415" s="102">
        <v>9.2496753318190805</v>
      </c>
      <c r="V415" s="102">
        <v>0</v>
      </c>
      <c r="W415" s="102">
        <v>8.3598292027958792</v>
      </c>
      <c r="DA415" s="131" t="s">
        <v>4569</v>
      </c>
    </row>
    <row r="416" spans="1:105" ht="12" customHeight="1" x14ac:dyDescent="0.25">
      <c r="A416" s="107" t="s">
        <v>121</v>
      </c>
      <c r="B416" s="105"/>
      <c r="C416" s="105">
        <v>0</v>
      </c>
      <c r="D416" s="105">
        <v>10.564885144300252</v>
      </c>
      <c r="E416" s="105">
        <v>10.353925731190404</v>
      </c>
      <c r="F416" s="105">
        <v>10.415821041797653</v>
      </c>
      <c r="G416" s="105">
        <v>9.8815061206527997</v>
      </c>
      <c r="H416" s="105">
        <v>9.3120091399185423</v>
      </c>
      <c r="I416" s="105">
        <v>9.2680750296248782</v>
      </c>
      <c r="J416" s="105">
        <v>9.2298144696223243</v>
      </c>
      <c r="K416" s="105">
        <v>8.1929596815706702</v>
      </c>
      <c r="L416" s="105">
        <v>7.6653555992059141</v>
      </c>
      <c r="M416" s="105">
        <v>9.1024417822244814</v>
      </c>
      <c r="N416" s="105">
        <v>7.5946112539451835</v>
      </c>
      <c r="O416" s="105">
        <v>10.522918708536915</v>
      </c>
      <c r="P416" s="105">
        <v>13.086115440532703</v>
      </c>
      <c r="Q416" s="105">
        <v>7.5142108731218951</v>
      </c>
      <c r="R416" s="105">
        <v>7.4536489539806157</v>
      </c>
      <c r="S416" s="105">
        <v>7.5058456803409088</v>
      </c>
      <c r="T416" s="105">
        <v>8.04327090058006</v>
      </c>
      <c r="U416" s="105">
        <v>0</v>
      </c>
      <c r="V416" s="105">
        <v>7.6052716123166384</v>
      </c>
      <c r="W416" s="105">
        <v>7.5282969794059555</v>
      </c>
      <c r="DA416" s="132" t="s">
        <v>4570</v>
      </c>
    </row>
    <row r="417" spans="1:105" ht="12" customHeight="1" x14ac:dyDescent="0.25">
      <c r="A417" s="108" t="s">
        <v>53</v>
      </c>
      <c r="B417" s="99"/>
      <c r="C417" s="99">
        <v>0</v>
      </c>
      <c r="D417" s="99">
        <v>6.2290989419537803</v>
      </c>
      <c r="E417" s="99">
        <v>6.0880341321632425</v>
      </c>
      <c r="F417" s="99">
        <v>6.1865551361905853</v>
      </c>
      <c r="G417" s="99">
        <v>5.8530546391019547</v>
      </c>
      <c r="H417" s="99">
        <v>5.397988450731269</v>
      </c>
      <c r="I417" s="99">
        <v>5.431465060027203</v>
      </c>
      <c r="J417" s="99">
        <v>5.3935350977658052</v>
      </c>
      <c r="K417" s="99">
        <v>4.5429241805797345</v>
      </c>
      <c r="L417" s="99">
        <v>4.1389629687021552</v>
      </c>
      <c r="M417" s="99">
        <v>5.2130523427025146</v>
      </c>
      <c r="N417" s="99">
        <v>4.0888857151241611</v>
      </c>
      <c r="O417" s="99">
        <v>6.4783175141417519</v>
      </c>
      <c r="P417" s="99">
        <v>8.5583530125880589</v>
      </c>
      <c r="Q417" s="99">
        <v>3.6992686150579202</v>
      </c>
      <c r="R417" s="99">
        <v>3.5944231915385023</v>
      </c>
      <c r="S417" s="99">
        <v>3.6051071647483481</v>
      </c>
      <c r="T417" s="99">
        <v>4.3271409627590689</v>
      </c>
      <c r="U417" s="99">
        <v>0</v>
      </c>
      <c r="V417" s="99">
        <v>4.0616518055061226</v>
      </c>
      <c r="W417" s="99">
        <v>4.176579356376326</v>
      </c>
      <c r="DA417" s="63" t="s">
        <v>4571</v>
      </c>
    </row>
    <row r="418" spans="1:105" ht="12" customHeight="1" x14ac:dyDescent="0.25">
      <c r="A418" s="108" t="s">
        <v>52</v>
      </c>
      <c r="B418" s="99"/>
      <c r="C418" s="99">
        <v>0</v>
      </c>
      <c r="D418" s="99">
        <v>4.3357862023464691</v>
      </c>
      <c r="E418" s="99">
        <v>4.265891599027162</v>
      </c>
      <c r="F418" s="99">
        <v>4.2292659056070692</v>
      </c>
      <c r="G418" s="99">
        <v>4.0284514815508441</v>
      </c>
      <c r="H418" s="99">
        <v>3.9140206891872724</v>
      </c>
      <c r="I418" s="99">
        <v>3.836609969597677</v>
      </c>
      <c r="J418" s="99">
        <v>3.8362793718565196</v>
      </c>
      <c r="K418" s="99">
        <v>3.6500355009909358</v>
      </c>
      <c r="L418" s="99">
        <v>3.5263926305037603</v>
      </c>
      <c r="M418" s="99">
        <v>3.8893894395219668</v>
      </c>
      <c r="N418" s="99">
        <v>3.5057255388210233</v>
      </c>
      <c r="O418" s="99">
        <v>4.0446011943951614</v>
      </c>
      <c r="P418" s="99">
        <v>4.5277624279446433</v>
      </c>
      <c r="Q418" s="99">
        <v>3.8149422580639762</v>
      </c>
      <c r="R418" s="99">
        <v>3.8592257624421125</v>
      </c>
      <c r="S418" s="99">
        <v>3.9007385155925607</v>
      </c>
      <c r="T418" s="99">
        <v>3.7161299378209911</v>
      </c>
      <c r="U418" s="99">
        <v>0</v>
      </c>
      <c r="V418" s="99">
        <v>3.5436198068105149</v>
      </c>
      <c r="W418" s="99">
        <v>3.3517176230296299</v>
      </c>
      <c r="DA418" s="63" t="s">
        <v>4572</v>
      </c>
    </row>
    <row r="419" spans="1:105" ht="12" customHeight="1" x14ac:dyDescent="0.25">
      <c r="A419" s="121" t="s">
        <v>54</v>
      </c>
      <c r="B419" s="123"/>
      <c r="C419" s="123">
        <v>5.6085531491940488</v>
      </c>
      <c r="D419" s="123">
        <v>5.9160887684400878</v>
      </c>
      <c r="E419" s="123">
        <v>5.6119453168147801</v>
      </c>
      <c r="F419" s="123">
        <v>5.7724632313036786</v>
      </c>
      <c r="G419" s="123">
        <v>6.9626567880938266</v>
      </c>
      <c r="H419" s="123">
        <v>6.0772702518382946</v>
      </c>
      <c r="I419" s="123">
        <v>5.4209771558493749</v>
      </c>
      <c r="J419" s="123">
        <v>5.6142251812942945</v>
      </c>
      <c r="K419" s="123">
        <v>6.2472694180414701</v>
      </c>
      <c r="L419" s="123">
        <v>4.6084663772392531</v>
      </c>
      <c r="M419" s="123">
        <v>6.111898915425896</v>
      </c>
      <c r="N419" s="123">
        <v>6.0153460617105914</v>
      </c>
      <c r="O419" s="123">
        <v>6.1172047754838168</v>
      </c>
      <c r="P419" s="123">
        <v>6.4563766376516112</v>
      </c>
      <c r="Q419" s="123">
        <v>4.3503041161372566</v>
      </c>
      <c r="R419" s="123">
        <v>4.4615156183396918</v>
      </c>
      <c r="S419" s="123">
        <v>3.8427976747863979</v>
      </c>
      <c r="T419" s="123">
        <v>4.3856570412134381</v>
      </c>
      <c r="U419" s="123">
        <v>4.7837117680370955</v>
      </c>
      <c r="V419" s="123">
        <v>2.9143921034459099</v>
      </c>
      <c r="W419" s="123">
        <v>2.3002416026454049</v>
      </c>
      <c r="DA419" s="130" t="s">
        <v>4573</v>
      </c>
    </row>
    <row r="420" spans="1:105" ht="12" customHeight="1" x14ac:dyDescent="0.25">
      <c r="A420" s="97" t="s">
        <v>50</v>
      </c>
      <c r="B420" s="99"/>
      <c r="C420" s="99">
        <v>0</v>
      </c>
      <c r="D420" s="99">
        <v>0</v>
      </c>
      <c r="E420" s="99">
        <v>0</v>
      </c>
      <c r="F420" s="99">
        <v>6.4182013135057163</v>
      </c>
      <c r="G420" s="99">
        <v>8.5207923299555972</v>
      </c>
      <c r="H420" s="99">
        <v>9.0316609539498636</v>
      </c>
      <c r="I420" s="99">
        <v>0</v>
      </c>
      <c r="J420" s="99">
        <v>4.2618677729702492</v>
      </c>
      <c r="K420" s="99">
        <v>9.669230937448356</v>
      </c>
      <c r="L420" s="99">
        <v>0</v>
      </c>
      <c r="M420" s="99">
        <v>5.5306885841709059</v>
      </c>
      <c r="N420" s="99">
        <v>4.3826968544888247</v>
      </c>
      <c r="O420" s="99">
        <v>6.2782553355479731</v>
      </c>
      <c r="P420" s="99">
        <v>7.5709526865937891</v>
      </c>
      <c r="Q420" s="99">
        <v>6.1417587743373421</v>
      </c>
      <c r="R420" s="99">
        <v>6.0734584709975996</v>
      </c>
      <c r="S420" s="99">
        <v>4.6491018106501496</v>
      </c>
      <c r="T420" s="99">
        <v>5.1230931843660619</v>
      </c>
      <c r="U420" s="99">
        <v>6.311015779622422</v>
      </c>
      <c r="V420" s="99">
        <v>4.9508503841050668</v>
      </c>
      <c r="W420" s="99">
        <v>2.5245419113962679</v>
      </c>
      <c r="DA420" s="63" t="s">
        <v>4574</v>
      </c>
    </row>
    <row r="421" spans="1:105" ht="12" customHeight="1" x14ac:dyDescent="0.25">
      <c r="A421" s="109" t="s">
        <v>120</v>
      </c>
      <c r="B421" s="110"/>
      <c r="C421" s="110">
        <v>5.6085531491940488</v>
      </c>
      <c r="D421" s="110">
        <v>5.9160887684400878</v>
      </c>
      <c r="E421" s="110">
        <v>5.6119453168147801</v>
      </c>
      <c r="F421" s="110">
        <v>5.6110287107531684</v>
      </c>
      <c r="G421" s="110">
        <v>5.4045212462320578</v>
      </c>
      <c r="H421" s="110">
        <v>5.2715273330805932</v>
      </c>
      <c r="I421" s="110">
        <v>5.4209771558493749</v>
      </c>
      <c r="J421" s="110">
        <v>5.6625236601630107</v>
      </c>
      <c r="K421" s="110">
        <v>5.3641825743235643</v>
      </c>
      <c r="L421" s="110">
        <v>4.6084663772392531</v>
      </c>
      <c r="M421" s="110">
        <v>6.1220955879040542</v>
      </c>
      <c r="N421" s="110">
        <v>6.0752597940857012</v>
      </c>
      <c r="O421" s="110">
        <v>6.1061522860676494</v>
      </c>
      <c r="P421" s="110">
        <v>6.3476375109255461</v>
      </c>
      <c r="Q421" s="110">
        <v>4.3229536633403089</v>
      </c>
      <c r="R421" s="110">
        <v>4.3414281851903924</v>
      </c>
      <c r="S421" s="110">
        <v>3.7541464347176081</v>
      </c>
      <c r="T421" s="110">
        <v>4.3195522076638992</v>
      </c>
      <c r="U421" s="110">
        <v>4.6284464224609945</v>
      </c>
      <c r="V421" s="110">
        <v>2.7175597045717899</v>
      </c>
      <c r="W421" s="110">
        <v>2.2996450592710675</v>
      </c>
      <c r="DA421" s="60" t="s">
        <v>4575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123.30988313673342</v>
      </c>
      <c r="D423" s="118">
        <f t="shared" si="194"/>
        <v>110.02489314606331</v>
      </c>
      <c r="E423" s="118">
        <f t="shared" si="194"/>
        <v>136.12119664327577</v>
      </c>
      <c r="F423" s="118">
        <f t="shared" si="194"/>
        <v>122.00007357585221</v>
      </c>
      <c r="G423" s="118">
        <f t="shared" si="194"/>
        <v>119.93648739179191</v>
      </c>
      <c r="H423" s="118">
        <f t="shared" si="194"/>
        <v>116.43557348913347</v>
      </c>
      <c r="I423" s="118">
        <f t="shared" si="194"/>
        <v>101.350025554119</v>
      </c>
      <c r="J423" s="118">
        <f t="shared" si="194"/>
        <v>113.60752606321302</v>
      </c>
      <c r="K423" s="118">
        <f t="shared" si="194"/>
        <v>114.34801368140123</v>
      </c>
      <c r="L423" s="118">
        <f t="shared" si="194"/>
        <v>107.59705492979282</v>
      </c>
      <c r="M423" s="118">
        <f t="shared" si="194"/>
        <v>102.41868159185931</v>
      </c>
      <c r="N423" s="118">
        <f t="shared" si="194"/>
        <v>100.86246492476057</v>
      </c>
      <c r="O423" s="118">
        <f t="shared" si="194"/>
        <v>95.683633044038999</v>
      </c>
      <c r="P423" s="118">
        <f t="shared" si="194"/>
        <v>98.468070143623351</v>
      </c>
      <c r="Q423" s="118">
        <f t="shared" si="194"/>
        <v>96.918900809087319</v>
      </c>
      <c r="R423" s="118">
        <f t="shared" ref="R423:V423" si="195">R424+R426+R428+R437</f>
        <v>93.951090085256439</v>
      </c>
      <c r="S423" s="118">
        <f t="shared" si="195"/>
        <v>89.556603550247189</v>
      </c>
      <c r="T423" s="118">
        <f t="shared" si="195"/>
        <v>85.690470242173319</v>
      </c>
      <c r="U423" s="118">
        <f t="shared" si="195"/>
        <v>78.668980028580023</v>
      </c>
      <c r="V423" s="118">
        <f t="shared" si="195"/>
        <v>74.45524926825324</v>
      </c>
      <c r="W423" s="118">
        <f t="shared" ref="W423" si="196">W424+W426+W428+W437</f>
        <v>69.072567440677545</v>
      </c>
      <c r="DA423" s="129" t="s">
        <v>4727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106.77109776732621</v>
      </c>
      <c r="D424" s="123">
        <f t="shared" si="197"/>
        <v>97.131055174615426</v>
      </c>
      <c r="E424" s="123">
        <f t="shared" si="197"/>
        <v>115.54035306029664</v>
      </c>
      <c r="F424" s="123">
        <f t="shared" si="197"/>
        <v>109.16393279169228</v>
      </c>
      <c r="G424" s="123">
        <f t="shared" si="197"/>
        <v>105.92829047498108</v>
      </c>
      <c r="H424" s="123">
        <f t="shared" si="197"/>
        <v>95.726949304569956</v>
      </c>
      <c r="I424" s="123">
        <f t="shared" si="197"/>
        <v>84.718850431288416</v>
      </c>
      <c r="J424" s="123">
        <f t="shared" si="197"/>
        <v>97.020100184027967</v>
      </c>
      <c r="K424" s="123">
        <f t="shared" si="197"/>
        <v>97.663434315920853</v>
      </c>
      <c r="L424" s="123">
        <f t="shared" si="197"/>
        <v>91.157632528613362</v>
      </c>
      <c r="M424" s="123">
        <f t="shared" si="197"/>
        <v>84.306603249070747</v>
      </c>
      <c r="N424" s="123">
        <f t="shared" si="197"/>
        <v>83.486268988667589</v>
      </c>
      <c r="O424" s="123">
        <f t="shared" si="197"/>
        <v>75.76499561538381</v>
      </c>
      <c r="P424" s="123">
        <f t="shared" si="197"/>
        <v>76.067515896349065</v>
      </c>
      <c r="Q424" s="123">
        <f t="shared" si="197"/>
        <v>80.124851240380934</v>
      </c>
      <c r="R424" s="123">
        <f t="shared" si="197"/>
        <v>77.303118414170342</v>
      </c>
      <c r="S424" s="123">
        <f t="shared" si="197"/>
        <v>74.110339647136769</v>
      </c>
      <c r="T424" s="123">
        <f t="shared" si="197"/>
        <v>68.557471812161992</v>
      </c>
      <c r="U424" s="123">
        <f t="shared" si="197"/>
        <v>60.497905509554471</v>
      </c>
      <c r="V424" s="123">
        <f t="shared" si="197"/>
        <v>58.342273098603464</v>
      </c>
      <c r="W424" s="123">
        <f t="shared" si="197"/>
        <v>54.095637711899208</v>
      </c>
      <c r="DA424" s="130" t="s">
        <v>4728</v>
      </c>
    </row>
    <row r="425" spans="1:105" ht="12" customHeight="1" x14ac:dyDescent="0.25">
      <c r="A425" s="97" t="s">
        <v>53</v>
      </c>
      <c r="B425" s="99"/>
      <c r="C425" s="99">
        <v>106.77109776732621</v>
      </c>
      <c r="D425" s="99">
        <v>97.131055174615426</v>
      </c>
      <c r="E425" s="99">
        <v>115.54035306029664</v>
      </c>
      <c r="F425" s="99">
        <v>109.16393279169228</v>
      </c>
      <c r="G425" s="99">
        <v>105.92829047498108</v>
      </c>
      <c r="H425" s="99">
        <v>95.726949304569956</v>
      </c>
      <c r="I425" s="99">
        <v>84.718850431288416</v>
      </c>
      <c r="J425" s="99">
        <v>97.020100184027967</v>
      </c>
      <c r="K425" s="99">
        <v>97.663434315920853</v>
      </c>
      <c r="L425" s="99">
        <v>91.157632528613362</v>
      </c>
      <c r="M425" s="99">
        <v>84.306603249070747</v>
      </c>
      <c r="N425" s="99">
        <v>83.486268988667589</v>
      </c>
      <c r="O425" s="99">
        <v>75.76499561538381</v>
      </c>
      <c r="P425" s="99">
        <v>76.067515896349065</v>
      </c>
      <c r="Q425" s="99">
        <v>80.124851240380934</v>
      </c>
      <c r="R425" s="99">
        <v>77.303118414170342</v>
      </c>
      <c r="S425" s="99">
        <v>74.110339647136769</v>
      </c>
      <c r="T425" s="99">
        <v>68.557471812161992</v>
      </c>
      <c r="U425" s="99">
        <v>60.497905509554471</v>
      </c>
      <c r="V425" s="99">
        <v>58.342273098603464</v>
      </c>
      <c r="W425" s="99">
        <v>54.095637711899208</v>
      </c>
      <c r="DA425" s="63" t="s">
        <v>4729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3.6046747323542525</v>
      </c>
      <c r="D426" s="123">
        <f t="shared" si="198"/>
        <v>0</v>
      </c>
      <c r="E426" s="123">
        <f t="shared" si="198"/>
        <v>8.6346490822468525</v>
      </c>
      <c r="F426" s="123">
        <f t="shared" si="198"/>
        <v>0</v>
      </c>
      <c r="G426" s="123">
        <f t="shared" si="198"/>
        <v>1.131003791152247</v>
      </c>
      <c r="H426" s="123">
        <f t="shared" si="198"/>
        <v>8.1927807761849145</v>
      </c>
      <c r="I426" s="123">
        <f t="shared" si="198"/>
        <v>4.9264401908927722</v>
      </c>
      <c r="J426" s="123">
        <f t="shared" si="198"/>
        <v>4.8365009172191975</v>
      </c>
      <c r="K426" s="123">
        <f t="shared" si="198"/>
        <v>5.2387303140042816</v>
      </c>
      <c r="L426" s="123">
        <f t="shared" si="198"/>
        <v>6.2415509709397625</v>
      </c>
      <c r="M426" s="123">
        <f t="shared" si="198"/>
        <v>5.7339657538876017</v>
      </c>
      <c r="N426" s="123">
        <f t="shared" si="198"/>
        <v>6.1829741773748568</v>
      </c>
      <c r="O426" s="123">
        <f t="shared" si="198"/>
        <v>6.3381394046844566</v>
      </c>
      <c r="P426" s="123">
        <f t="shared" si="198"/>
        <v>6.450174118683389</v>
      </c>
      <c r="Q426" s="123">
        <f t="shared" si="198"/>
        <v>6.6745019049674035</v>
      </c>
      <c r="R426" s="123">
        <f t="shared" si="198"/>
        <v>6.4596413208609187</v>
      </c>
      <c r="S426" s="123">
        <f t="shared" si="198"/>
        <v>5.6484122357579141</v>
      </c>
      <c r="T426" s="123">
        <f t="shared" si="198"/>
        <v>6.406786977921537</v>
      </c>
      <c r="U426" s="123">
        <f t="shared" si="198"/>
        <v>6.8914200259127156</v>
      </c>
      <c r="V426" s="123">
        <f t="shared" si="198"/>
        <v>6.897602206106475</v>
      </c>
      <c r="W426" s="123">
        <f t="shared" si="198"/>
        <v>6.2526781887309513</v>
      </c>
      <c r="DA426" s="130" t="s">
        <v>4730</v>
      </c>
    </row>
    <row r="427" spans="1:105" ht="12" customHeight="1" x14ac:dyDescent="0.25">
      <c r="A427" s="97" t="s">
        <v>53</v>
      </c>
      <c r="B427" s="99"/>
      <c r="C427" s="99">
        <f>RES_hhdet_in_tess!C147</f>
        <v>3.6046747323542525</v>
      </c>
      <c r="D427" s="99">
        <f>RES_hhdet_in_tess!D147</f>
        <v>0</v>
      </c>
      <c r="E427" s="99">
        <f>RES_hhdet_in_tess!E147</f>
        <v>8.6346490822468525</v>
      </c>
      <c r="F427" s="99">
        <f>RES_hhdet_in_tess!F147</f>
        <v>0</v>
      </c>
      <c r="G427" s="99">
        <f>RES_hhdet_in_tess!G147</f>
        <v>1.131003791152247</v>
      </c>
      <c r="H427" s="99">
        <f>RES_hhdet_in_tess!H147</f>
        <v>8.1927807761849145</v>
      </c>
      <c r="I427" s="99">
        <f>RES_hhdet_in_tess!I147</f>
        <v>4.9264401908927722</v>
      </c>
      <c r="J427" s="99">
        <f>RES_hhdet_in_tess!J147</f>
        <v>4.8365009172191975</v>
      </c>
      <c r="K427" s="99">
        <f>RES_hhdet_in_tess!K147</f>
        <v>5.2387303140042816</v>
      </c>
      <c r="L427" s="99">
        <f>RES_hhdet_in_tess!L147</f>
        <v>6.2415509709397625</v>
      </c>
      <c r="M427" s="99">
        <f>RES_hhdet_in_tess!M147</f>
        <v>5.7339657538876017</v>
      </c>
      <c r="N427" s="99">
        <f>RES_hhdet_in_tess!N147</f>
        <v>6.1829741773748568</v>
      </c>
      <c r="O427" s="99">
        <f>RES_hhdet_in_tess!O147</f>
        <v>6.3381394046844566</v>
      </c>
      <c r="P427" s="99">
        <f>RES_hhdet_in_tess!P147</f>
        <v>6.450174118683389</v>
      </c>
      <c r="Q427" s="99">
        <f>RES_hhdet_in_tess!Q147</f>
        <v>6.6745019049674035</v>
      </c>
      <c r="R427" s="99">
        <f>RES_hhdet_in_tess!R147</f>
        <v>6.4596413208609187</v>
      </c>
      <c r="S427" s="99">
        <f>RES_hhdet_in_tess!S147</f>
        <v>5.6484122357579141</v>
      </c>
      <c r="T427" s="99">
        <f>RES_hhdet_in_tess!T147</f>
        <v>6.406786977921537</v>
      </c>
      <c r="U427" s="99">
        <f>RES_hhdet_in_tess!U147</f>
        <v>6.8914200259127156</v>
      </c>
      <c r="V427" s="99">
        <f>RES_hhdet_in_tess!V147</f>
        <v>6.897602206106475</v>
      </c>
      <c r="W427" s="99">
        <f>RES_hhdet_in_tess!W147</f>
        <v>6.2526781887309513</v>
      </c>
      <c r="DA427" s="63" t="s">
        <v>4731</v>
      </c>
    </row>
    <row r="428" spans="1:105" ht="12" customHeight="1" x14ac:dyDescent="0.25">
      <c r="A428" s="121" t="s">
        <v>55</v>
      </c>
      <c r="B428" s="123"/>
      <c r="C428" s="123">
        <v>8.5957864462737934</v>
      </c>
      <c r="D428" s="123">
        <v>8.3094509706510173</v>
      </c>
      <c r="E428" s="123">
        <v>7.5894442688648418</v>
      </c>
      <c r="F428" s="123">
        <v>8.5464322213973727</v>
      </c>
      <c r="G428" s="123">
        <v>8.1208290132176959</v>
      </c>
      <c r="H428" s="123">
        <v>8.0774917587386064</v>
      </c>
      <c r="I428" s="123">
        <v>7.4635009544014075</v>
      </c>
      <c r="J428" s="123">
        <v>7.3728253838152851</v>
      </c>
      <c r="K428" s="123">
        <v>6.8599407874197587</v>
      </c>
      <c r="L428" s="123">
        <v>6.5673803932436865</v>
      </c>
      <c r="M428" s="123">
        <v>7.5630958143809091</v>
      </c>
      <c r="N428" s="123">
        <v>6.4440601554361887</v>
      </c>
      <c r="O428" s="123">
        <v>8.7657954185862046</v>
      </c>
      <c r="P428" s="123">
        <v>10.876405651133117</v>
      </c>
      <c r="Q428" s="123">
        <v>6.6010638231802732</v>
      </c>
      <c r="R428" s="123">
        <v>6.597830957269025</v>
      </c>
      <c r="S428" s="123">
        <v>6.6787148465796804</v>
      </c>
      <c r="T428" s="123">
        <v>7.0861696142178188</v>
      </c>
      <c r="U428" s="123">
        <v>7.278089485935479</v>
      </c>
      <c r="V428" s="123">
        <v>6.767983866356742</v>
      </c>
      <c r="W428" s="123">
        <v>6.6881775616345767</v>
      </c>
      <c r="DA428" s="130" t="s">
        <v>4732</v>
      </c>
    </row>
    <row r="429" spans="1:105" ht="12" customHeight="1" x14ac:dyDescent="0.25">
      <c r="A429" s="97" t="s">
        <v>124</v>
      </c>
      <c r="B429" s="99"/>
      <c r="C429" s="99">
        <v>0</v>
      </c>
      <c r="D429" s="99">
        <v>6.8725076781058849</v>
      </c>
      <c r="E429" s="99">
        <v>3.0033044189887237</v>
      </c>
      <c r="F429" s="99">
        <v>0</v>
      </c>
      <c r="G429" s="99">
        <v>0</v>
      </c>
      <c r="H429" s="99">
        <v>10.350261570981512</v>
      </c>
      <c r="I429" s="99">
        <v>4.403228461743228</v>
      </c>
      <c r="J429" s="99">
        <v>3.8072927781389474</v>
      </c>
      <c r="K429" s="99">
        <v>0</v>
      </c>
      <c r="L429" s="99">
        <v>10.50328972435414</v>
      </c>
      <c r="M429" s="99">
        <v>5.4018557905704352</v>
      </c>
      <c r="N429" s="99">
        <v>0</v>
      </c>
      <c r="O429" s="99">
        <v>0</v>
      </c>
      <c r="P429" s="99">
        <v>0</v>
      </c>
      <c r="Q429" s="99">
        <v>0</v>
      </c>
      <c r="R429" s="99">
        <v>0</v>
      </c>
      <c r="S429" s="99">
        <v>0</v>
      </c>
      <c r="T429" s="99">
        <v>0</v>
      </c>
      <c r="U429" s="99">
        <v>0</v>
      </c>
      <c r="V429" s="99">
        <v>0</v>
      </c>
      <c r="W429" s="99">
        <v>0</v>
      </c>
      <c r="DA429" s="63" t="s">
        <v>4733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4734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0</v>
      </c>
      <c r="L431" s="102">
        <v>0</v>
      </c>
      <c r="M431" s="102">
        <v>0</v>
      </c>
      <c r="N431" s="102">
        <v>0</v>
      </c>
      <c r="O431" s="102">
        <v>0</v>
      </c>
      <c r="P431" s="102">
        <v>0</v>
      </c>
      <c r="Q431" s="102">
        <v>0</v>
      </c>
      <c r="R431" s="102">
        <v>0</v>
      </c>
      <c r="S431" s="102">
        <v>0</v>
      </c>
      <c r="T431" s="102">
        <v>0</v>
      </c>
      <c r="U431" s="102">
        <v>0</v>
      </c>
      <c r="V431" s="102">
        <v>0</v>
      </c>
      <c r="W431" s="102">
        <v>0</v>
      </c>
      <c r="DA431" s="131" t="s">
        <v>4735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0</v>
      </c>
      <c r="L432" s="105">
        <v>0</v>
      </c>
      <c r="M432" s="105">
        <v>0</v>
      </c>
      <c r="N432" s="105">
        <v>0</v>
      </c>
      <c r="O432" s="105">
        <v>0</v>
      </c>
      <c r="P432" s="105">
        <v>0</v>
      </c>
      <c r="Q432" s="105">
        <v>0</v>
      </c>
      <c r="R432" s="105">
        <v>0</v>
      </c>
      <c r="S432" s="105">
        <v>0</v>
      </c>
      <c r="T432" s="105">
        <v>0</v>
      </c>
      <c r="U432" s="105">
        <v>0</v>
      </c>
      <c r="V432" s="105">
        <v>0</v>
      </c>
      <c r="W432" s="105">
        <v>0</v>
      </c>
      <c r="DA432" s="132" t="s">
        <v>4736</v>
      </c>
    </row>
    <row r="433" spans="1:105" ht="12" customHeight="1" x14ac:dyDescent="0.25">
      <c r="A433" s="106" t="s">
        <v>122</v>
      </c>
      <c r="B433" s="102"/>
      <c r="C433" s="102">
        <v>8.5957864462737934</v>
      </c>
      <c r="D433" s="102">
        <v>8.6673258470109804</v>
      </c>
      <c r="E433" s="102">
        <v>8.5052835891897693</v>
      </c>
      <c r="F433" s="102">
        <v>8.5450196906866491</v>
      </c>
      <c r="G433" s="102">
        <v>8.1197818893354849</v>
      </c>
      <c r="H433" s="102">
        <v>7.698301637896777</v>
      </c>
      <c r="I433" s="102">
        <v>7.6524960440124383</v>
      </c>
      <c r="J433" s="102">
        <v>0</v>
      </c>
      <c r="K433" s="102">
        <v>0</v>
      </c>
      <c r="L433" s="102">
        <v>6.4516766271994168</v>
      </c>
      <c r="M433" s="102">
        <v>7.5979614026809479</v>
      </c>
      <c r="N433" s="102">
        <v>6.4425104807159199</v>
      </c>
      <c r="O433" s="102">
        <v>8.7670587157978481</v>
      </c>
      <c r="P433" s="102">
        <v>10.880396327550853</v>
      </c>
      <c r="Q433" s="102">
        <v>0</v>
      </c>
      <c r="R433" s="102">
        <v>0</v>
      </c>
      <c r="S433" s="102">
        <v>0</v>
      </c>
      <c r="T433" s="102">
        <v>7.0550469560470184</v>
      </c>
      <c r="U433" s="102">
        <v>7.278089485935479</v>
      </c>
      <c r="V433" s="102">
        <v>0</v>
      </c>
      <c r="W433" s="102">
        <v>6.6826086040572186</v>
      </c>
      <c r="DA433" s="131" t="s">
        <v>4737</v>
      </c>
    </row>
    <row r="434" spans="1:105" ht="12" customHeight="1" x14ac:dyDescent="0.25">
      <c r="A434" s="107" t="s">
        <v>121</v>
      </c>
      <c r="B434" s="105"/>
      <c r="C434" s="105">
        <v>0</v>
      </c>
      <c r="D434" s="105">
        <v>8.6727696341162623</v>
      </c>
      <c r="E434" s="105">
        <v>8.5122268374412506</v>
      </c>
      <c r="F434" s="105">
        <v>8.5520823442402598</v>
      </c>
      <c r="G434" s="105">
        <v>8.1260646326287453</v>
      </c>
      <c r="H434" s="105">
        <v>7.7006725507048452</v>
      </c>
      <c r="I434" s="105">
        <v>7.6549194479378837</v>
      </c>
      <c r="J434" s="105">
        <v>7.6369389101616809</v>
      </c>
      <c r="K434" s="105">
        <v>6.8599407874197587</v>
      </c>
      <c r="L434" s="105">
        <v>6.4597996615164863</v>
      </c>
      <c r="M434" s="105">
        <v>7.6044021986331085</v>
      </c>
      <c r="N434" s="105">
        <v>6.4454290347724275</v>
      </c>
      <c r="O434" s="105">
        <v>8.7641289414134036</v>
      </c>
      <c r="P434" s="105">
        <v>10.869071435014035</v>
      </c>
      <c r="Q434" s="105">
        <v>6.6010638231802732</v>
      </c>
      <c r="R434" s="105">
        <v>6.597830957269025</v>
      </c>
      <c r="S434" s="105">
        <v>6.6787148465796804</v>
      </c>
      <c r="T434" s="105">
        <v>7.0868083254862491</v>
      </c>
      <c r="U434" s="105">
        <v>0</v>
      </c>
      <c r="V434" s="105">
        <v>6.767983866356742</v>
      </c>
      <c r="W434" s="105">
        <v>6.6903558254840245</v>
      </c>
      <c r="DA434" s="132" t="s">
        <v>4738</v>
      </c>
    </row>
    <row r="435" spans="1:105" ht="12" customHeight="1" x14ac:dyDescent="0.25">
      <c r="A435" s="108" t="s">
        <v>53</v>
      </c>
      <c r="B435" s="99"/>
      <c r="C435" s="99">
        <v>0</v>
      </c>
      <c r="D435" s="99">
        <v>4.3369834317697933</v>
      </c>
      <c r="E435" s="99">
        <v>4.2463352384140904</v>
      </c>
      <c r="F435" s="99">
        <v>4.3228164386331906</v>
      </c>
      <c r="G435" s="99">
        <v>4.0976131510779021</v>
      </c>
      <c r="H435" s="99">
        <v>3.7866518615175728</v>
      </c>
      <c r="I435" s="99">
        <v>3.8183094783402067</v>
      </c>
      <c r="J435" s="99">
        <v>3.8006595383051618</v>
      </c>
      <c r="K435" s="99">
        <v>3.209905286428822</v>
      </c>
      <c r="L435" s="99">
        <v>2.9334070310127265</v>
      </c>
      <c r="M435" s="99">
        <v>3.7150127591111426</v>
      </c>
      <c r="N435" s="99">
        <v>2.9397034959514041</v>
      </c>
      <c r="O435" s="99">
        <v>4.7195277470182422</v>
      </c>
      <c r="P435" s="99">
        <v>6.3413090070693894</v>
      </c>
      <c r="Q435" s="99">
        <v>2.7861215651162969</v>
      </c>
      <c r="R435" s="99">
        <v>2.7386051948269108</v>
      </c>
      <c r="S435" s="99">
        <v>2.7779763309871206</v>
      </c>
      <c r="T435" s="99">
        <v>3.3706783876652571</v>
      </c>
      <c r="U435" s="99">
        <v>0</v>
      </c>
      <c r="V435" s="99">
        <v>3.2243640595462262</v>
      </c>
      <c r="W435" s="99">
        <v>3.338638202454395</v>
      </c>
      <c r="DA435" s="63" t="s">
        <v>4739</v>
      </c>
    </row>
    <row r="436" spans="1:105" ht="12" customHeight="1" x14ac:dyDescent="0.25">
      <c r="A436" s="108" t="s">
        <v>52</v>
      </c>
      <c r="B436" s="99"/>
      <c r="C436" s="99">
        <v>0</v>
      </c>
      <c r="D436" s="99">
        <v>4.3357862023464691</v>
      </c>
      <c r="E436" s="99">
        <v>4.265891599027162</v>
      </c>
      <c r="F436" s="99">
        <v>4.2292659056070692</v>
      </c>
      <c r="G436" s="99">
        <v>4.0284514815508441</v>
      </c>
      <c r="H436" s="99">
        <v>3.9140206891872724</v>
      </c>
      <c r="I436" s="99">
        <v>3.836609969597677</v>
      </c>
      <c r="J436" s="99">
        <v>3.8362793718565196</v>
      </c>
      <c r="K436" s="99">
        <v>3.6500355009909358</v>
      </c>
      <c r="L436" s="99">
        <v>3.5263926305037603</v>
      </c>
      <c r="M436" s="99">
        <v>3.8893894395219668</v>
      </c>
      <c r="N436" s="99">
        <v>3.5057255388210233</v>
      </c>
      <c r="O436" s="99">
        <v>4.0446011943951614</v>
      </c>
      <c r="P436" s="99">
        <v>4.5277624279446433</v>
      </c>
      <c r="Q436" s="99">
        <v>3.8149422580639762</v>
      </c>
      <c r="R436" s="99">
        <v>3.8592257624421125</v>
      </c>
      <c r="S436" s="99">
        <v>3.9007385155925607</v>
      </c>
      <c r="T436" s="99">
        <v>3.7161299378209911</v>
      </c>
      <c r="U436" s="99">
        <v>0</v>
      </c>
      <c r="V436" s="99">
        <v>3.5436198068105149</v>
      </c>
      <c r="W436" s="99">
        <v>3.3517176230296299</v>
      </c>
      <c r="DA436" s="63" t="s">
        <v>4740</v>
      </c>
    </row>
    <row r="437" spans="1:105" ht="12" customHeight="1" x14ac:dyDescent="0.25">
      <c r="A437" s="121" t="s">
        <v>54</v>
      </c>
      <c r="B437" s="123"/>
      <c r="C437" s="123">
        <v>4.3383241907791579</v>
      </c>
      <c r="D437" s="123">
        <v>4.5843870007968661</v>
      </c>
      <c r="E437" s="123">
        <v>4.3567502318674327</v>
      </c>
      <c r="F437" s="123">
        <v>4.2897085627625762</v>
      </c>
      <c r="G437" s="123">
        <v>4.7563641124408775</v>
      </c>
      <c r="H437" s="123">
        <v>4.4383516496400004</v>
      </c>
      <c r="I437" s="123">
        <v>4.2412339775363987</v>
      </c>
      <c r="J437" s="123">
        <v>4.3780995781505609</v>
      </c>
      <c r="K437" s="123">
        <v>4.5859082640563305</v>
      </c>
      <c r="L437" s="123">
        <v>3.6304910369960184</v>
      </c>
      <c r="M437" s="123">
        <v>4.8150167745200454</v>
      </c>
      <c r="N437" s="123">
        <v>4.749161603281939</v>
      </c>
      <c r="O437" s="123">
        <v>4.8147026053845217</v>
      </c>
      <c r="P437" s="123">
        <v>5.0739744774577842</v>
      </c>
      <c r="Q437" s="123">
        <v>3.5184838405587162</v>
      </c>
      <c r="R437" s="123">
        <v>3.5904993929561431</v>
      </c>
      <c r="S437" s="123">
        <v>3.1191368207728232</v>
      </c>
      <c r="T437" s="123">
        <v>3.6400418378719674</v>
      </c>
      <c r="U437" s="123">
        <v>4.0015650071773567</v>
      </c>
      <c r="V437" s="123">
        <v>2.4473900971865512</v>
      </c>
      <c r="W437" s="123">
        <v>2.0360739784128072</v>
      </c>
      <c r="DA437" s="130" t="s">
        <v>4741</v>
      </c>
    </row>
    <row r="438" spans="1:105" ht="12" customHeight="1" x14ac:dyDescent="0.25">
      <c r="A438" s="97" t="s">
        <v>50</v>
      </c>
      <c r="B438" s="99"/>
      <c r="C438" s="99">
        <v>0</v>
      </c>
      <c r="D438" s="99">
        <v>0</v>
      </c>
      <c r="E438" s="99">
        <v>0</v>
      </c>
      <c r="F438" s="99">
        <v>3.9920590880234439</v>
      </c>
      <c r="G438" s="99">
        <v>5.3011845007806215</v>
      </c>
      <c r="H438" s="99">
        <v>5.6204170297337512</v>
      </c>
      <c r="I438" s="99">
        <v>0</v>
      </c>
      <c r="J438" s="99">
        <v>2.6534484596444261</v>
      </c>
      <c r="K438" s="99">
        <v>6.0214639491020794</v>
      </c>
      <c r="L438" s="99">
        <v>0</v>
      </c>
      <c r="M438" s="99">
        <v>3.445369657962043</v>
      </c>
      <c r="N438" s="99">
        <v>2.7302225631937467</v>
      </c>
      <c r="O438" s="99">
        <v>3.9110700428774807</v>
      </c>
      <c r="P438" s="99">
        <v>4.7163622162549883</v>
      </c>
      <c r="Q438" s="99">
        <v>3.8260388386695205</v>
      </c>
      <c r="R438" s="99">
        <v>3.7863105983520127</v>
      </c>
      <c r="S438" s="99">
        <v>2.9018689063759613</v>
      </c>
      <c r="T438" s="99">
        <v>3.2022617683090444</v>
      </c>
      <c r="U438" s="99">
        <v>3.9505790742538536</v>
      </c>
      <c r="V438" s="99">
        <v>3.1033692249488576</v>
      </c>
      <c r="W438" s="99">
        <v>1.5844692089132586</v>
      </c>
      <c r="DA438" s="63" t="s">
        <v>4742</v>
      </c>
    </row>
    <row r="439" spans="1:105" ht="12" customHeight="1" x14ac:dyDescent="0.25">
      <c r="A439" s="109" t="s">
        <v>120</v>
      </c>
      <c r="B439" s="110"/>
      <c r="C439" s="110">
        <v>4.3383241907791579</v>
      </c>
      <c r="D439" s="110">
        <v>4.5843870007968661</v>
      </c>
      <c r="E439" s="110">
        <v>4.3567502318674327</v>
      </c>
      <c r="F439" s="110">
        <v>4.3641209314473599</v>
      </c>
      <c r="G439" s="110">
        <v>4.2115437241011326</v>
      </c>
      <c r="H439" s="110">
        <v>4.1159701823417043</v>
      </c>
      <c r="I439" s="110">
        <v>4.2412339775363987</v>
      </c>
      <c r="J439" s="110">
        <v>4.4396942609543517</v>
      </c>
      <c r="K439" s="110">
        <v>4.215442280818718</v>
      </c>
      <c r="L439" s="110">
        <v>3.6304910369960184</v>
      </c>
      <c r="M439" s="110">
        <v>4.839045671301764</v>
      </c>
      <c r="N439" s="110">
        <v>4.8232511093402222</v>
      </c>
      <c r="O439" s="110">
        <v>4.876716604772259</v>
      </c>
      <c r="P439" s="110">
        <v>5.108863478550739</v>
      </c>
      <c r="Q439" s="110">
        <v>3.5137883444043534</v>
      </c>
      <c r="R439" s="110">
        <v>3.575911738685964</v>
      </c>
      <c r="S439" s="110">
        <v>3.1430249160730015</v>
      </c>
      <c r="T439" s="110">
        <v>3.6792850711993204</v>
      </c>
      <c r="U439" s="110">
        <v>4.0067482244247667</v>
      </c>
      <c r="V439" s="110">
        <v>2.3839869101165885</v>
      </c>
      <c r="W439" s="110">
        <v>2.0372750549274334</v>
      </c>
      <c r="DA439" s="60" t="s">
        <v>4743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0</v>
      </c>
      <c r="D441" s="118">
        <f t="shared" si="199"/>
        <v>0.50157024022360808</v>
      </c>
      <c r="E441" s="118">
        <f t="shared" si="199"/>
        <v>0.18185949896380424</v>
      </c>
      <c r="F441" s="118">
        <f t="shared" si="199"/>
        <v>0.29159172207519174</v>
      </c>
      <c r="G441" s="118">
        <f t="shared" si="199"/>
        <v>0.96779159283635674</v>
      </c>
      <c r="H441" s="118">
        <f t="shared" si="199"/>
        <v>0.96890673989673481</v>
      </c>
      <c r="I441" s="118">
        <f t="shared" si="199"/>
        <v>9.2155205172135199E-2</v>
      </c>
      <c r="J441" s="118">
        <f t="shared" si="199"/>
        <v>0.12614355463366975</v>
      </c>
      <c r="K441" s="118">
        <f t="shared" si="199"/>
        <v>0.45055641020528603</v>
      </c>
      <c r="L441" s="118">
        <f t="shared" si="199"/>
        <v>0.10117297522878453</v>
      </c>
      <c r="M441" s="118">
        <f t="shared" si="199"/>
        <v>5.3292984821585787E-2</v>
      </c>
      <c r="N441" s="118">
        <f t="shared" si="199"/>
        <v>3.5241536901440058E-2</v>
      </c>
      <c r="O441" s="118">
        <f t="shared" si="199"/>
        <v>9.1588801597812339E-2</v>
      </c>
      <c r="P441" s="118">
        <f t="shared" si="199"/>
        <v>0.15287267664770182</v>
      </c>
      <c r="Q441" s="118">
        <f t="shared" si="199"/>
        <v>2.0979878544037153E-2</v>
      </c>
      <c r="R441" s="118">
        <f t="shared" ref="R441:V441" si="200">R442+R444+R446+R455</f>
        <v>9.5655513288179173E-2</v>
      </c>
      <c r="S441" s="118">
        <f t="shared" si="200"/>
        <v>0.10461268544081628</v>
      </c>
      <c r="T441" s="118">
        <f t="shared" si="200"/>
        <v>9.5739091680487678E-2</v>
      </c>
      <c r="U441" s="118">
        <f t="shared" si="200"/>
        <v>0.13229172670518352</v>
      </c>
      <c r="V441" s="118">
        <f t="shared" si="200"/>
        <v>9.9120388151138966E-2</v>
      </c>
      <c r="W441" s="118">
        <f t="shared" ref="W441" si="201">W442+W444+W446+W455</f>
        <v>1.5211536885750034E-3</v>
      </c>
      <c r="DA441" s="129" t="s">
        <v>4895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4896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4897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4898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4899</v>
      </c>
    </row>
    <row r="446" spans="1:105" ht="12" customHeight="1" x14ac:dyDescent="0.25">
      <c r="A446" s="121" t="s">
        <v>55</v>
      </c>
      <c r="B446" s="123"/>
      <c r="C446" s="123">
        <v>0</v>
      </c>
      <c r="D446" s="123">
        <v>0.50157024022360808</v>
      </c>
      <c r="E446" s="123">
        <v>0.18185949896380424</v>
      </c>
      <c r="F446" s="123">
        <v>0</v>
      </c>
      <c r="G446" s="123">
        <v>0</v>
      </c>
      <c r="H446" s="123">
        <v>0.52927128940403811</v>
      </c>
      <c r="I446" s="123">
        <v>9.2155205172135199E-2</v>
      </c>
      <c r="J446" s="123">
        <v>9.2759903485120712E-2</v>
      </c>
      <c r="K446" s="123">
        <v>0</v>
      </c>
      <c r="L446" s="123">
        <v>0.10117297522878453</v>
      </c>
      <c r="M446" s="123">
        <v>3.1631756911581252E-2</v>
      </c>
      <c r="N446" s="123">
        <v>0</v>
      </c>
      <c r="O446" s="123">
        <v>0</v>
      </c>
      <c r="P446" s="123">
        <v>0</v>
      </c>
      <c r="Q446" s="123">
        <v>0</v>
      </c>
      <c r="R446" s="123">
        <v>0</v>
      </c>
      <c r="S446" s="123">
        <v>0</v>
      </c>
      <c r="T446" s="123">
        <v>0</v>
      </c>
      <c r="U446" s="123">
        <v>0</v>
      </c>
      <c r="V446" s="123">
        <v>0</v>
      </c>
      <c r="W446" s="123">
        <v>0</v>
      </c>
      <c r="DA446" s="130" t="s">
        <v>4900</v>
      </c>
    </row>
    <row r="447" spans="1:105" ht="12" customHeight="1" x14ac:dyDescent="0.25">
      <c r="A447" s="97" t="s">
        <v>124</v>
      </c>
      <c r="B447" s="99"/>
      <c r="C447" s="99">
        <v>0</v>
      </c>
      <c r="D447" s="99">
        <v>2.5078512011180401</v>
      </c>
      <c r="E447" s="99">
        <v>1.0911569937828254</v>
      </c>
      <c r="F447" s="99">
        <v>0</v>
      </c>
      <c r="G447" s="99">
        <v>0</v>
      </c>
      <c r="H447" s="99">
        <v>3.7048990258282668</v>
      </c>
      <c r="I447" s="99">
        <v>1.5666384879262982</v>
      </c>
      <c r="J447" s="99">
        <v>1.3450186005342502</v>
      </c>
      <c r="K447" s="99">
        <v>0</v>
      </c>
      <c r="L447" s="99">
        <v>3.6422271082362436</v>
      </c>
      <c r="M447" s="99">
        <v>1.8346419008717125</v>
      </c>
      <c r="N447" s="99">
        <v>0</v>
      </c>
      <c r="O447" s="99">
        <v>0</v>
      </c>
      <c r="P447" s="99">
        <v>0</v>
      </c>
      <c r="Q447" s="99">
        <v>0</v>
      </c>
      <c r="R447" s="99">
        <v>0</v>
      </c>
      <c r="S447" s="99">
        <v>0</v>
      </c>
      <c r="T447" s="99">
        <v>0</v>
      </c>
      <c r="U447" s="99">
        <v>0</v>
      </c>
      <c r="V447" s="99">
        <v>0</v>
      </c>
      <c r="W447" s="99">
        <v>0</v>
      </c>
      <c r="DA447" s="63" t="s">
        <v>4901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0</v>
      </c>
      <c r="L448" s="99">
        <v>0</v>
      </c>
      <c r="M448" s="99">
        <v>0</v>
      </c>
      <c r="N448" s="99">
        <v>0</v>
      </c>
      <c r="O448" s="99">
        <v>0</v>
      </c>
      <c r="P448" s="99">
        <v>0</v>
      </c>
      <c r="Q448" s="99">
        <v>0</v>
      </c>
      <c r="R448" s="99">
        <v>0</v>
      </c>
      <c r="S448" s="99">
        <v>0</v>
      </c>
      <c r="T448" s="99">
        <v>0</v>
      </c>
      <c r="U448" s="99">
        <v>0</v>
      </c>
      <c r="V448" s="99">
        <v>0</v>
      </c>
      <c r="W448" s="99">
        <v>0</v>
      </c>
      <c r="DA448" s="63" t="s">
        <v>4902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0</v>
      </c>
      <c r="L449" s="102">
        <v>0</v>
      </c>
      <c r="M449" s="102">
        <v>0</v>
      </c>
      <c r="N449" s="102">
        <v>0</v>
      </c>
      <c r="O449" s="102">
        <v>0</v>
      </c>
      <c r="P449" s="102">
        <v>0</v>
      </c>
      <c r="Q449" s="102">
        <v>0</v>
      </c>
      <c r="R449" s="102">
        <v>0</v>
      </c>
      <c r="S449" s="102">
        <v>0</v>
      </c>
      <c r="T449" s="102">
        <v>0</v>
      </c>
      <c r="U449" s="102">
        <v>0</v>
      </c>
      <c r="V449" s="102">
        <v>0</v>
      </c>
      <c r="W449" s="102">
        <v>0</v>
      </c>
      <c r="DA449" s="131" t="s">
        <v>4903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4904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4905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4906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4907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4908</v>
      </c>
    </row>
    <row r="455" spans="1:105" ht="12" customHeight="1" x14ac:dyDescent="0.25">
      <c r="A455" s="121" t="s">
        <v>54</v>
      </c>
      <c r="B455" s="123"/>
      <c r="C455" s="123">
        <v>0</v>
      </c>
      <c r="D455" s="123">
        <v>0</v>
      </c>
      <c r="E455" s="123">
        <v>0</v>
      </c>
      <c r="F455" s="123">
        <v>0.29159172207519174</v>
      </c>
      <c r="G455" s="123">
        <v>0.96779159283635674</v>
      </c>
      <c r="H455" s="123">
        <v>0.43963545049269676</v>
      </c>
      <c r="I455" s="123">
        <v>0</v>
      </c>
      <c r="J455" s="123">
        <v>3.3383651148549028E-2</v>
      </c>
      <c r="K455" s="123">
        <v>0.45055641020528603</v>
      </c>
      <c r="L455" s="123">
        <v>0</v>
      </c>
      <c r="M455" s="123">
        <v>2.1661227910004535E-2</v>
      </c>
      <c r="N455" s="123">
        <v>3.5241536901440058E-2</v>
      </c>
      <c r="O455" s="123">
        <v>9.1588801597812339E-2</v>
      </c>
      <c r="P455" s="123">
        <v>0.15287267664770182</v>
      </c>
      <c r="Q455" s="123">
        <v>2.0979878544037153E-2</v>
      </c>
      <c r="R455" s="123">
        <v>9.5655513288179173E-2</v>
      </c>
      <c r="S455" s="123">
        <v>0.10461268544081628</v>
      </c>
      <c r="T455" s="123">
        <v>9.5739091680487678E-2</v>
      </c>
      <c r="U455" s="123">
        <v>0.13229172670518352</v>
      </c>
      <c r="V455" s="123">
        <v>9.9120388151138966E-2</v>
      </c>
      <c r="W455" s="123">
        <v>1.5211536885750034E-3</v>
      </c>
      <c r="DA455" s="130" t="s">
        <v>4909</v>
      </c>
    </row>
    <row r="456" spans="1:105" ht="12" customHeight="1" x14ac:dyDescent="0.25">
      <c r="A456" s="97" t="s">
        <v>50</v>
      </c>
      <c r="B456" s="99"/>
      <c r="C456" s="99">
        <v>0</v>
      </c>
      <c r="D456" s="99">
        <v>0</v>
      </c>
      <c r="E456" s="99">
        <v>0</v>
      </c>
      <c r="F456" s="99">
        <v>1.4579586103759588</v>
      </c>
      <c r="G456" s="99">
        <v>1.9355831856727135</v>
      </c>
      <c r="H456" s="99">
        <v>2.0516321022992514</v>
      </c>
      <c r="I456" s="99">
        <v>0</v>
      </c>
      <c r="J456" s="99">
        <v>0.96812588330792193</v>
      </c>
      <c r="K456" s="99">
        <v>2.1964624997507691</v>
      </c>
      <c r="L456" s="99">
        <v>0</v>
      </c>
      <c r="M456" s="99">
        <v>1.256351218780263</v>
      </c>
      <c r="N456" s="99">
        <v>0.99557341746568162</v>
      </c>
      <c r="O456" s="99">
        <v>1.426168482023078</v>
      </c>
      <c r="P456" s="99">
        <v>1.7198176122866453</v>
      </c>
      <c r="Q456" s="99">
        <v>1.3951619231784709</v>
      </c>
      <c r="R456" s="99">
        <v>1.3796468262718151</v>
      </c>
      <c r="S456" s="99">
        <v>1.0560899673072883</v>
      </c>
      <c r="T456" s="99">
        <v>1.1637618477605944</v>
      </c>
      <c r="U456" s="99">
        <v>1.4336103444990298</v>
      </c>
      <c r="V456" s="99">
        <v>1.1246351732533075</v>
      </c>
      <c r="W456" s="99">
        <v>0.57347494059277626</v>
      </c>
      <c r="DA456" s="63" t="s">
        <v>4910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4911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7213</v>
      </c>
      <c r="C5" s="120">
        <v>7039</v>
      </c>
      <c r="D5" s="120">
        <v>6797</v>
      </c>
      <c r="E5" s="120">
        <v>6694</v>
      </c>
      <c r="F5" s="120">
        <v>6687</v>
      </c>
      <c r="G5" s="120">
        <v>6740</v>
      </c>
      <c r="H5" s="120">
        <v>6090</v>
      </c>
      <c r="I5" s="120">
        <v>5975</v>
      </c>
      <c r="J5" s="120">
        <v>5195</v>
      </c>
      <c r="K5" s="120">
        <v>6210</v>
      </c>
      <c r="L5" s="120">
        <v>6160</v>
      </c>
      <c r="M5" s="120">
        <v>7530</v>
      </c>
      <c r="N5" s="120">
        <v>8678</v>
      </c>
      <c r="O5" s="120">
        <v>9769</v>
      </c>
      <c r="P5" s="120">
        <v>10461</v>
      </c>
      <c r="Q5" s="120">
        <v>8444</v>
      </c>
      <c r="R5" s="120">
        <v>7479</v>
      </c>
      <c r="S5" s="120">
        <v>6853</v>
      </c>
      <c r="T5" s="120">
        <v>6936</v>
      </c>
      <c r="U5" s="120">
        <v>7247</v>
      </c>
      <c r="V5" s="120">
        <v>7638</v>
      </c>
      <c r="W5" s="120">
        <v>8160</v>
      </c>
      <c r="DA5" s="129" t="s">
        <v>343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7213</v>
      </c>
      <c r="C7" s="52">
        <v>7039</v>
      </c>
      <c r="D7" s="52">
        <v>6797</v>
      </c>
      <c r="E7" s="52">
        <v>6694</v>
      </c>
      <c r="F7" s="52">
        <v>6687</v>
      </c>
      <c r="G7" s="52">
        <v>6740</v>
      </c>
      <c r="H7" s="52">
        <v>6090</v>
      </c>
      <c r="I7" s="52">
        <v>5975</v>
      </c>
      <c r="J7" s="52">
        <v>5195</v>
      </c>
      <c r="K7" s="52">
        <v>6210</v>
      </c>
      <c r="L7" s="52">
        <v>6160</v>
      </c>
      <c r="M7" s="52">
        <v>7530</v>
      </c>
      <c r="N7" s="52">
        <v>8678</v>
      </c>
      <c r="O7" s="52">
        <v>9769</v>
      </c>
      <c r="P7" s="52">
        <v>10461</v>
      </c>
      <c r="Q7" s="52">
        <v>8444</v>
      </c>
      <c r="R7" s="52">
        <v>7479</v>
      </c>
      <c r="S7" s="52">
        <v>6853</v>
      </c>
      <c r="T7" s="52">
        <v>6936</v>
      </c>
      <c r="U7" s="52">
        <v>7247</v>
      </c>
      <c r="V7" s="52">
        <v>7638</v>
      </c>
      <c r="W7" s="52">
        <v>8160</v>
      </c>
      <c r="DA7" s="63" t="s">
        <v>1127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3501</v>
      </c>
      <c r="C9" s="52">
        <v>3384</v>
      </c>
      <c r="D9" s="52">
        <v>3184</v>
      </c>
      <c r="E9" s="52">
        <v>2931</v>
      </c>
      <c r="F9" s="52">
        <v>2538</v>
      </c>
      <c r="G9" s="52">
        <v>2069</v>
      </c>
      <c r="H9" s="52">
        <v>1794</v>
      </c>
      <c r="I9" s="52">
        <v>1523</v>
      </c>
      <c r="J9" s="52">
        <v>1353</v>
      </c>
      <c r="K9" s="52">
        <v>1462</v>
      </c>
      <c r="L9" s="52">
        <v>1834</v>
      </c>
      <c r="M9" s="52">
        <v>2117</v>
      </c>
      <c r="N9" s="52">
        <v>3526</v>
      </c>
      <c r="O9" s="52">
        <v>3967</v>
      </c>
      <c r="P9" s="52">
        <v>4179</v>
      </c>
      <c r="Q9" s="52">
        <v>3642</v>
      </c>
      <c r="R9" s="52">
        <v>3063</v>
      </c>
      <c r="S9" s="52">
        <v>2601</v>
      </c>
      <c r="T9" s="52">
        <v>2404</v>
      </c>
      <c r="U9" s="52">
        <v>2249</v>
      </c>
      <c r="V9" s="52">
        <v>2407</v>
      </c>
      <c r="W9" s="52">
        <v>2310</v>
      </c>
      <c r="DA9" s="63" t="s">
        <v>1128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851</v>
      </c>
      <c r="C11" s="52">
        <v>696</v>
      </c>
      <c r="D11" s="52">
        <v>486</v>
      </c>
      <c r="E11" s="52">
        <v>619</v>
      </c>
      <c r="F11" s="52">
        <v>520</v>
      </c>
      <c r="G11" s="52">
        <v>545</v>
      </c>
      <c r="H11" s="52">
        <v>500</v>
      </c>
      <c r="I11" s="52">
        <v>395</v>
      </c>
      <c r="J11" s="52">
        <v>389</v>
      </c>
      <c r="K11" s="52">
        <v>341</v>
      </c>
      <c r="L11" s="52">
        <v>285</v>
      </c>
      <c r="M11" s="52">
        <v>151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1129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1</v>
      </c>
      <c r="I12" s="52">
        <v>1</v>
      </c>
      <c r="J12" s="52">
        <v>1</v>
      </c>
      <c r="K12" s="52">
        <v>3</v>
      </c>
      <c r="L12" s="52">
        <v>3</v>
      </c>
      <c r="M12" s="52">
        <v>3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1130</v>
      </c>
    </row>
    <row r="13" spans="1:105" ht="12" customHeight="1" x14ac:dyDescent="0.25">
      <c r="A13" s="97" t="s">
        <v>122</v>
      </c>
      <c r="B13" s="52">
        <v>6360</v>
      </c>
      <c r="C13" s="52">
        <v>6287</v>
      </c>
      <c r="D13" s="52">
        <v>6077</v>
      </c>
      <c r="E13" s="52">
        <v>5715</v>
      </c>
      <c r="F13" s="52">
        <v>5672</v>
      </c>
      <c r="G13" s="52">
        <v>5535</v>
      </c>
      <c r="H13" s="52">
        <v>4870</v>
      </c>
      <c r="I13" s="52">
        <v>4156</v>
      </c>
      <c r="J13" s="52">
        <v>3328</v>
      </c>
      <c r="K13" s="52">
        <v>2681</v>
      </c>
      <c r="L13" s="52">
        <v>2497</v>
      </c>
      <c r="M13" s="52">
        <v>3078</v>
      </c>
      <c r="N13" s="52">
        <v>3435</v>
      </c>
      <c r="O13" s="52">
        <v>4107</v>
      </c>
      <c r="P13" s="52">
        <v>4946</v>
      </c>
      <c r="Q13" s="52">
        <v>4051</v>
      </c>
      <c r="R13" s="52">
        <v>3637</v>
      </c>
      <c r="S13" s="52">
        <v>3231</v>
      </c>
      <c r="T13" s="52">
        <v>2606</v>
      </c>
      <c r="U13" s="52">
        <v>3769</v>
      </c>
      <c r="V13" s="52">
        <v>2981</v>
      </c>
      <c r="W13" s="52">
        <v>2816</v>
      </c>
      <c r="DA13" s="63" t="s">
        <v>1131</v>
      </c>
    </row>
    <row r="14" spans="1:105" ht="12" customHeight="1" x14ac:dyDescent="0.25">
      <c r="A14" s="97" t="s">
        <v>121</v>
      </c>
      <c r="B14" s="52">
        <v>2</v>
      </c>
      <c r="C14" s="52">
        <v>56</v>
      </c>
      <c r="D14" s="52">
        <v>234</v>
      </c>
      <c r="E14" s="52">
        <v>360</v>
      </c>
      <c r="F14" s="52">
        <v>495</v>
      </c>
      <c r="G14" s="52">
        <v>660</v>
      </c>
      <c r="H14" s="52">
        <v>719</v>
      </c>
      <c r="I14" s="52">
        <v>1423</v>
      </c>
      <c r="J14" s="52">
        <v>1477</v>
      </c>
      <c r="K14" s="52">
        <v>3185</v>
      </c>
      <c r="L14" s="52">
        <v>3375</v>
      </c>
      <c r="M14" s="52">
        <v>4298</v>
      </c>
      <c r="N14" s="52">
        <v>5243</v>
      </c>
      <c r="O14" s="52">
        <v>5662</v>
      </c>
      <c r="P14" s="52">
        <v>5515</v>
      </c>
      <c r="Q14" s="52">
        <v>4393</v>
      </c>
      <c r="R14" s="52">
        <v>3842</v>
      </c>
      <c r="S14" s="52">
        <v>3622</v>
      </c>
      <c r="T14" s="52">
        <v>4330</v>
      </c>
      <c r="U14" s="52">
        <v>3478</v>
      </c>
      <c r="V14" s="52">
        <v>4657</v>
      </c>
      <c r="W14" s="52">
        <v>5344</v>
      </c>
      <c r="DA14" s="63" t="s">
        <v>1132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2874</v>
      </c>
      <c r="C16" s="52">
        <v>2484</v>
      </c>
      <c r="D16" s="52">
        <v>1590</v>
      </c>
      <c r="E16" s="52">
        <v>1174</v>
      </c>
      <c r="F16" s="52">
        <v>1208</v>
      </c>
      <c r="G16" s="52">
        <v>1375</v>
      </c>
      <c r="H16" s="52">
        <v>1101</v>
      </c>
      <c r="I16" s="52">
        <v>838</v>
      </c>
      <c r="J16" s="52">
        <v>769</v>
      </c>
      <c r="K16" s="52">
        <v>1111</v>
      </c>
      <c r="L16" s="52">
        <v>1036</v>
      </c>
      <c r="M16" s="52">
        <v>746</v>
      </c>
      <c r="N16" s="52">
        <v>478</v>
      </c>
      <c r="O16" s="52">
        <v>454</v>
      </c>
      <c r="P16" s="52">
        <v>559</v>
      </c>
      <c r="Q16" s="52">
        <v>498</v>
      </c>
      <c r="R16" s="52">
        <v>419</v>
      </c>
      <c r="S16" s="52">
        <v>354</v>
      </c>
      <c r="T16" s="52">
        <v>424</v>
      </c>
      <c r="U16" s="52">
        <v>555</v>
      </c>
      <c r="V16" s="52">
        <v>639</v>
      </c>
      <c r="W16" s="52">
        <v>532</v>
      </c>
      <c r="DA16" s="63" t="s">
        <v>1133</v>
      </c>
    </row>
    <row r="17" spans="1:105" ht="12" customHeight="1" x14ac:dyDescent="0.25">
      <c r="A17" s="109" t="s">
        <v>120</v>
      </c>
      <c r="B17" s="36">
        <v>4339</v>
      </c>
      <c r="C17" s="36">
        <v>4555</v>
      </c>
      <c r="D17" s="36">
        <v>5207</v>
      </c>
      <c r="E17" s="36">
        <v>5520</v>
      </c>
      <c r="F17" s="36">
        <v>5479</v>
      </c>
      <c r="G17" s="36">
        <v>5365</v>
      </c>
      <c r="H17" s="36">
        <v>4989</v>
      </c>
      <c r="I17" s="36">
        <v>5137</v>
      </c>
      <c r="J17" s="36">
        <v>4426</v>
      </c>
      <c r="K17" s="36">
        <v>5099</v>
      </c>
      <c r="L17" s="36">
        <v>5124</v>
      </c>
      <c r="M17" s="36">
        <v>6784</v>
      </c>
      <c r="N17" s="36">
        <v>8200</v>
      </c>
      <c r="O17" s="36">
        <v>9315</v>
      </c>
      <c r="P17" s="36">
        <v>9902</v>
      </c>
      <c r="Q17" s="36">
        <v>7946</v>
      </c>
      <c r="R17" s="36">
        <v>7060</v>
      </c>
      <c r="S17" s="36">
        <v>6499</v>
      </c>
      <c r="T17" s="36">
        <v>6512</v>
      </c>
      <c r="U17" s="36">
        <v>6692</v>
      </c>
      <c r="V17" s="36">
        <v>6999</v>
      </c>
      <c r="W17" s="36">
        <v>7628</v>
      </c>
      <c r="DA17" s="60" t="s">
        <v>1134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1213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564</v>
      </c>
      <c r="D21" s="52">
        <v>563</v>
      </c>
      <c r="E21" s="52">
        <v>564</v>
      </c>
      <c r="F21" s="52">
        <v>566</v>
      </c>
      <c r="G21" s="52">
        <v>570</v>
      </c>
      <c r="H21" s="52">
        <v>650</v>
      </c>
      <c r="I21" s="52">
        <v>524</v>
      </c>
      <c r="J21" s="52">
        <v>780</v>
      </c>
      <c r="K21" s="52">
        <v>468</v>
      </c>
      <c r="L21" s="52">
        <v>606</v>
      </c>
      <c r="M21" s="52">
        <v>651</v>
      </c>
      <c r="N21" s="52">
        <v>687</v>
      </c>
      <c r="O21" s="52">
        <v>628</v>
      </c>
      <c r="P21" s="52">
        <v>238</v>
      </c>
      <c r="Q21" s="52">
        <v>2019</v>
      </c>
      <c r="R21" s="52">
        <v>965</v>
      </c>
      <c r="S21" s="52">
        <v>626</v>
      </c>
      <c r="T21" s="52">
        <v>210</v>
      </c>
      <c r="U21" s="52">
        <v>264</v>
      </c>
      <c r="V21" s="52">
        <v>243</v>
      </c>
      <c r="W21" s="52">
        <v>287</v>
      </c>
      <c r="DA21" s="63" t="s">
        <v>1214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547</v>
      </c>
      <c r="D23" s="52">
        <v>548</v>
      </c>
      <c r="E23" s="52">
        <v>554</v>
      </c>
      <c r="F23" s="52">
        <v>576</v>
      </c>
      <c r="G23" s="52">
        <v>670</v>
      </c>
      <c r="H23" s="52">
        <v>628</v>
      </c>
      <c r="I23" s="52">
        <v>425</v>
      </c>
      <c r="J23" s="52">
        <v>229</v>
      </c>
      <c r="K23" s="52">
        <v>291</v>
      </c>
      <c r="L23" s="52">
        <v>237</v>
      </c>
      <c r="M23" s="52">
        <v>477</v>
      </c>
      <c r="N23" s="52">
        <v>285</v>
      </c>
      <c r="O23" s="52">
        <v>700</v>
      </c>
      <c r="P23" s="52">
        <v>619</v>
      </c>
      <c r="Q23" s="52">
        <v>900</v>
      </c>
      <c r="R23" s="52">
        <v>579</v>
      </c>
      <c r="S23" s="52">
        <v>466</v>
      </c>
      <c r="T23" s="52">
        <v>336</v>
      </c>
      <c r="U23" s="52">
        <v>490</v>
      </c>
      <c r="V23" s="52">
        <v>811</v>
      </c>
      <c r="W23" s="52">
        <v>724</v>
      </c>
      <c r="DA23" s="63" t="s">
        <v>1215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184</v>
      </c>
      <c r="D25" s="52">
        <v>333</v>
      </c>
      <c r="E25" s="52">
        <v>0</v>
      </c>
      <c r="F25" s="52">
        <v>160</v>
      </c>
      <c r="G25" s="52">
        <v>61</v>
      </c>
      <c r="H25" s="52">
        <v>133</v>
      </c>
      <c r="I25" s="52">
        <v>139</v>
      </c>
      <c r="J25" s="52">
        <v>25</v>
      </c>
      <c r="K25" s="52">
        <v>61</v>
      </c>
      <c r="L25" s="52">
        <v>81</v>
      </c>
      <c r="M25" s="52">
        <v>190</v>
      </c>
      <c r="N25" s="52">
        <v>151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1216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3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1217</v>
      </c>
    </row>
    <row r="27" spans="1:105" ht="12" customHeight="1" x14ac:dyDescent="0.25">
      <c r="A27" s="97" t="s">
        <v>122</v>
      </c>
      <c r="B27" s="52"/>
      <c r="C27" s="52">
        <v>994</v>
      </c>
      <c r="D27" s="52">
        <v>994</v>
      </c>
      <c r="E27" s="52">
        <v>1008</v>
      </c>
      <c r="F27" s="52">
        <v>1041</v>
      </c>
      <c r="G27" s="52">
        <v>1101</v>
      </c>
      <c r="H27" s="52">
        <v>1205</v>
      </c>
      <c r="I27" s="52">
        <v>742</v>
      </c>
      <c r="J27" s="52">
        <v>828</v>
      </c>
      <c r="K27" s="52">
        <v>647</v>
      </c>
      <c r="L27" s="52">
        <v>736</v>
      </c>
      <c r="M27" s="52">
        <v>721</v>
      </c>
      <c r="N27" s="52">
        <v>725</v>
      </c>
      <c r="O27" s="52">
        <v>529</v>
      </c>
      <c r="P27" s="52">
        <v>125</v>
      </c>
      <c r="Q27" s="52">
        <v>895</v>
      </c>
      <c r="R27" s="52">
        <v>414</v>
      </c>
      <c r="S27" s="52">
        <v>406</v>
      </c>
      <c r="T27" s="52">
        <v>644</v>
      </c>
      <c r="U27" s="52">
        <v>858</v>
      </c>
      <c r="V27" s="52">
        <v>788</v>
      </c>
      <c r="W27" s="52">
        <v>669</v>
      </c>
      <c r="DA27" s="63" t="s">
        <v>1218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1</v>
      </c>
      <c r="E28" s="52">
        <v>1</v>
      </c>
      <c r="F28" s="52">
        <v>5</v>
      </c>
      <c r="G28" s="52">
        <v>14</v>
      </c>
      <c r="H28" s="52">
        <v>25</v>
      </c>
      <c r="I28" s="52">
        <v>48</v>
      </c>
      <c r="J28" s="52">
        <v>143</v>
      </c>
      <c r="K28" s="52">
        <v>101</v>
      </c>
      <c r="L28" s="52">
        <v>179</v>
      </c>
      <c r="M28" s="52">
        <v>218</v>
      </c>
      <c r="N28" s="52">
        <v>308</v>
      </c>
      <c r="O28" s="52">
        <v>481</v>
      </c>
      <c r="P28" s="52">
        <v>670</v>
      </c>
      <c r="Q28" s="52">
        <v>1184</v>
      </c>
      <c r="R28" s="52">
        <v>774</v>
      </c>
      <c r="S28" s="52">
        <v>917</v>
      </c>
      <c r="T28" s="52">
        <v>551</v>
      </c>
      <c r="U28" s="52">
        <v>852</v>
      </c>
      <c r="V28" s="52">
        <v>806</v>
      </c>
      <c r="W28" s="52">
        <v>598</v>
      </c>
      <c r="DA28" s="63" t="s">
        <v>1219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449</v>
      </c>
      <c r="D30" s="52">
        <v>895</v>
      </c>
      <c r="E30" s="52">
        <v>416</v>
      </c>
      <c r="F30" s="52">
        <v>61</v>
      </c>
      <c r="G30" s="52">
        <v>449</v>
      </c>
      <c r="H30" s="52">
        <v>454</v>
      </c>
      <c r="I30" s="52">
        <v>263</v>
      </c>
      <c r="J30" s="52">
        <v>73</v>
      </c>
      <c r="K30" s="52">
        <v>29</v>
      </c>
      <c r="L30" s="52">
        <v>78</v>
      </c>
      <c r="M30" s="52">
        <v>328</v>
      </c>
      <c r="N30" s="52">
        <v>339</v>
      </c>
      <c r="O30" s="52">
        <v>157</v>
      </c>
      <c r="P30" s="52">
        <v>5</v>
      </c>
      <c r="Q30" s="52">
        <v>62</v>
      </c>
      <c r="R30" s="52">
        <v>94</v>
      </c>
      <c r="S30" s="52">
        <v>134</v>
      </c>
      <c r="T30" s="52">
        <v>33</v>
      </c>
      <c r="U30" s="52">
        <v>56</v>
      </c>
      <c r="V30" s="52">
        <v>83</v>
      </c>
      <c r="W30" s="52">
        <v>109</v>
      </c>
      <c r="DA30" s="63" t="s">
        <v>1220</v>
      </c>
    </row>
    <row r="31" spans="1:105" ht="12" customHeight="1" x14ac:dyDescent="0.25">
      <c r="A31" s="109" t="s">
        <v>120</v>
      </c>
      <c r="B31" s="36"/>
      <c r="C31" s="36">
        <v>678</v>
      </c>
      <c r="D31" s="36">
        <v>679</v>
      </c>
      <c r="E31" s="36">
        <v>693</v>
      </c>
      <c r="F31" s="36">
        <v>732</v>
      </c>
      <c r="G31" s="36">
        <v>807</v>
      </c>
      <c r="H31" s="36">
        <v>932</v>
      </c>
      <c r="I31" s="36">
        <v>692</v>
      </c>
      <c r="J31" s="36">
        <v>874</v>
      </c>
      <c r="K31" s="36">
        <v>821</v>
      </c>
      <c r="L31" s="36">
        <v>929</v>
      </c>
      <c r="M31" s="36">
        <v>838</v>
      </c>
      <c r="N31" s="36">
        <v>844</v>
      </c>
      <c r="O31" s="36">
        <v>818</v>
      </c>
      <c r="P31" s="36">
        <v>585</v>
      </c>
      <c r="Q31" s="36">
        <v>2025</v>
      </c>
      <c r="R31" s="36">
        <v>1112</v>
      </c>
      <c r="S31" s="36">
        <v>1232</v>
      </c>
      <c r="T31" s="36">
        <v>1228</v>
      </c>
      <c r="U31" s="36">
        <v>1693</v>
      </c>
      <c r="V31" s="36">
        <v>1488</v>
      </c>
      <c r="W31" s="36">
        <v>1129</v>
      </c>
      <c r="DA31" s="60" t="s">
        <v>1221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1300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390</v>
      </c>
      <c r="D35" s="52">
        <v>321</v>
      </c>
      <c r="E35" s="52">
        <v>461</v>
      </c>
      <c r="F35" s="52">
        <v>559</v>
      </c>
      <c r="G35" s="52">
        <v>623</v>
      </c>
      <c r="H35" s="52">
        <v>0</v>
      </c>
      <c r="I35" s="52">
        <v>409</v>
      </c>
      <c r="J35" s="52">
        <v>0</v>
      </c>
      <c r="K35" s="52">
        <v>1483</v>
      </c>
      <c r="L35" s="52">
        <v>556</v>
      </c>
      <c r="M35" s="52">
        <v>2021</v>
      </c>
      <c r="N35" s="52">
        <v>1835</v>
      </c>
      <c r="O35" s="52">
        <v>1719</v>
      </c>
      <c r="P35" s="52">
        <v>930</v>
      </c>
      <c r="Q35" s="52">
        <v>2</v>
      </c>
      <c r="R35" s="52">
        <v>0</v>
      </c>
      <c r="S35" s="52">
        <v>0</v>
      </c>
      <c r="T35" s="52">
        <v>293</v>
      </c>
      <c r="U35" s="52">
        <v>575</v>
      </c>
      <c r="V35" s="52">
        <v>634</v>
      </c>
      <c r="W35" s="52">
        <v>809</v>
      </c>
      <c r="DA35" s="63" t="s">
        <v>1301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430</v>
      </c>
      <c r="D37" s="52">
        <v>348</v>
      </c>
      <c r="E37" s="52">
        <v>301</v>
      </c>
      <c r="F37" s="52">
        <v>183</v>
      </c>
      <c r="G37" s="52">
        <v>201</v>
      </c>
      <c r="H37" s="52">
        <v>353</v>
      </c>
      <c r="I37" s="52">
        <v>154</v>
      </c>
      <c r="J37" s="52">
        <v>59</v>
      </c>
      <c r="K37" s="52">
        <v>400</v>
      </c>
      <c r="L37" s="52">
        <v>609</v>
      </c>
      <c r="M37" s="52">
        <v>760</v>
      </c>
      <c r="N37" s="52">
        <v>1694</v>
      </c>
      <c r="O37" s="52">
        <v>1141</v>
      </c>
      <c r="P37" s="52">
        <v>831</v>
      </c>
      <c r="Q37" s="52">
        <v>363</v>
      </c>
      <c r="R37" s="52">
        <v>0</v>
      </c>
      <c r="S37" s="52">
        <v>4</v>
      </c>
      <c r="T37" s="52">
        <v>139</v>
      </c>
      <c r="U37" s="52">
        <v>335</v>
      </c>
      <c r="V37" s="52">
        <v>969</v>
      </c>
      <c r="W37" s="52">
        <v>627</v>
      </c>
      <c r="DA37" s="63" t="s">
        <v>1302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29</v>
      </c>
      <c r="D39" s="52">
        <v>123</v>
      </c>
      <c r="E39" s="52">
        <v>133</v>
      </c>
      <c r="F39" s="52">
        <v>61</v>
      </c>
      <c r="G39" s="52">
        <v>86</v>
      </c>
      <c r="H39" s="52">
        <v>88</v>
      </c>
      <c r="I39" s="52">
        <v>34</v>
      </c>
      <c r="J39" s="52">
        <v>19</v>
      </c>
      <c r="K39" s="52">
        <v>13</v>
      </c>
      <c r="L39" s="52">
        <v>25</v>
      </c>
      <c r="M39" s="52">
        <v>56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1303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1</v>
      </c>
      <c r="I40" s="52">
        <v>0</v>
      </c>
      <c r="J40" s="52">
        <v>0</v>
      </c>
      <c r="K40" s="52">
        <v>2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1304</v>
      </c>
    </row>
    <row r="41" spans="1:105" ht="12" customHeight="1" x14ac:dyDescent="0.25">
      <c r="A41" s="97" t="s">
        <v>122</v>
      </c>
      <c r="B41" s="52"/>
      <c r="C41" s="52">
        <v>921</v>
      </c>
      <c r="D41" s="52">
        <v>784</v>
      </c>
      <c r="E41" s="52">
        <v>646</v>
      </c>
      <c r="F41" s="52">
        <v>998</v>
      </c>
      <c r="G41" s="52">
        <v>964</v>
      </c>
      <c r="H41" s="52">
        <v>540</v>
      </c>
      <c r="I41" s="52">
        <v>28</v>
      </c>
      <c r="J41" s="52">
        <v>0</v>
      </c>
      <c r="K41" s="52">
        <v>0</v>
      </c>
      <c r="L41" s="52">
        <v>552</v>
      </c>
      <c r="M41" s="52">
        <v>1302</v>
      </c>
      <c r="N41" s="52">
        <v>1082</v>
      </c>
      <c r="O41" s="52">
        <v>1201</v>
      </c>
      <c r="P41" s="52">
        <v>964</v>
      </c>
      <c r="Q41" s="52">
        <v>0</v>
      </c>
      <c r="R41" s="52">
        <v>0</v>
      </c>
      <c r="S41" s="52">
        <v>0</v>
      </c>
      <c r="T41" s="52">
        <v>19</v>
      </c>
      <c r="U41" s="52">
        <v>2021</v>
      </c>
      <c r="V41" s="52">
        <v>0</v>
      </c>
      <c r="W41" s="52">
        <v>504</v>
      </c>
      <c r="DA41" s="63" t="s">
        <v>1305</v>
      </c>
    </row>
    <row r="42" spans="1:105" ht="12" customHeight="1" x14ac:dyDescent="0.25">
      <c r="A42" s="97" t="s">
        <v>121</v>
      </c>
      <c r="B42" s="52"/>
      <c r="C42" s="52">
        <v>54</v>
      </c>
      <c r="D42" s="52">
        <v>179</v>
      </c>
      <c r="E42" s="52">
        <v>127</v>
      </c>
      <c r="F42" s="52">
        <v>140</v>
      </c>
      <c r="G42" s="52">
        <v>179</v>
      </c>
      <c r="H42" s="52">
        <v>84</v>
      </c>
      <c r="I42" s="52">
        <v>752</v>
      </c>
      <c r="J42" s="52">
        <v>197</v>
      </c>
      <c r="K42" s="52">
        <v>1809</v>
      </c>
      <c r="L42" s="52">
        <v>369</v>
      </c>
      <c r="M42" s="52">
        <v>1141</v>
      </c>
      <c r="N42" s="52">
        <v>1253</v>
      </c>
      <c r="O42" s="52">
        <v>900</v>
      </c>
      <c r="P42" s="52">
        <v>523</v>
      </c>
      <c r="Q42" s="52">
        <v>62</v>
      </c>
      <c r="R42" s="52">
        <v>223</v>
      </c>
      <c r="S42" s="52">
        <v>697</v>
      </c>
      <c r="T42" s="52">
        <v>1259</v>
      </c>
      <c r="U42" s="52">
        <v>0</v>
      </c>
      <c r="V42" s="52">
        <v>1985</v>
      </c>
      <c r="W42" s="52">
        <v>1285</v>
      </c>
      <c r="DA42" s="63" t="s">
        <v>1306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59</v>
      </c>
      <c r="D44" s="52">
        <v>1</v>
      </c>
      <c r="E44" s="52">
        <v>0</v>
      </c>
      <c r="F44" s="52">
        <v>95</v>
      </c>
      <c r="G44" s="52">
        <v>616</v>
      </c>
      <c r="H44" s="52">
        <v>180</v>
      </c>
      <c r="I44" s="52">
        <v>0</v>
      </c>
      <c r="J44" s="52">
        <v>4</v>
      </c>
      <c r="K44" s="52">
        <v>371</v>
      </c>
      <c r="L44" s="52">
        <v>3</v>
      </c>
      <c r="M44" s="52">
        <v>38</v>
      </c>
      <c r="N44" s="52">
        <v>71</v>
      </c>
      <c r="O44" s="52">
        <v>133</v>
      </c>
      <c r="P44" s="52">
        <v>110</v>
      </c>
      <c r="Q44" s="52">
        <v>1</v>
      </c>
      <c r="R44" s="52">
        <v>15</v>
      </c>
      <c r="S44" s="52">
        <v>69</v>
      </c>
      <c r="T44" s="52">
        <v>103</v>
      </c>
      <c r="U44" s="52">
        <v>187</v>
      </c>
      <c r="V44" s="52">
        <v>167</v>
      </c>
      <c r="W44" s="52">
        <v>2</v>
      </c>
      <c r="DA44" s="63" t="s">
        <v>1307</v>
      </c>
    </row>
    <row r="45" spans="1:105" ht="12" customHeight="1" x14ac:dyDescent="0.25">
      <c r="A45" s="109" t="s">
        <v>120</v>
      </c>
      <c r="B45" s="36"/>
      <c r="C45" s="36">
        <v>894</v>
      </c>
      <c r="D45" s="36">
        <v>1331</v>
      </c>
      <c r="E45" s="36">
        <v>1006</v>
      </c>
      <c r="F45" s="36">
        <v>691</v>
      </c>
      <c r="G45" s="36">
        <v>693</v>
      </c>
      <c r="H45" s="36">
        <v>556</v>
      </c>
      <c r="I45" s="36">
        <v>840</v>
      </c>
      <c r="J45" s="36">
        <v>163</v>
      </c>
      <c r="K45" s="36">
        <v>1494</v>
      </c>
      <c r="L45" s="36">
        <v>954</v>
      </c>
      <c r="M45" s="36">
        <v>2498</v>
      </c>
      <c r="N45" s="36">
        <v>2260</v>
      </c>
      <c r="O45" s="36">
        <v>1933</v>
      </c>
      <c r="P45" s="36">
        <v>1172</v>
      </c>
      <c r="Q45" s="36">
        <v>69</v>
      </c>
      <c r="R45" s="36">
        <v>226</v>
      </c>
      <c r="S45" s="36">
        <v>671</v>
      </c>
      <c r="T45" s="36">
        <v>1241</v>
      </c>
      <c r="U45" s="36">
        <v>1873</v>
      </c>
      <c r="V45" s="36">
        <v>1795</v>
      </c>
      <c r="W45" s="36">
        <v>1758</v>
      </c>
      <c r="DA45" s="60" t="s">
        <v>1308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1387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146</v>
      </c>
      <c r="D49" s="52">
        <v>120</v>
      </c>
      <c r="E49" s="52">
        <v>169</v>
      </c>
      <c r="F49" s="52">
        <v>211</v>
      </c>
      <c r="G49" s="52">
        <v>239</v>
      </c>
      <c r="H49" s="52">
        <v>0</v>
      </c>
      <c r="I49" s="52">
        <v>151</v>
      </c>
      <c r="J49" s="52">
        <v>0</v>
      </c>
      <c r="K49" s="52">
        <v>598</v>
      </c>
      <c r="L49" s="52">
        <v>161</v>
      </c>
      <c r="M49" s="52">
        <v>746</v>
      </c>
      <c r="N49" s="52">
        <v>905</v>
      </c>
      <c r="O49" s="52">
        <v>655</v>
      </c>
      <c r="P49" s="52">
        <v>706</v>
      </c>
      <c r="Q49" s="52">
        <v>1</v>
      </c>
      <c r="R49" s="52">
        <v>0</v>
      </c>
      <c r="S49" s="52">
        <v>0</v>
      </c>
      <c r="T49" s="52">
        <v>152</v>
      </c>
      <c r="U49" s="52">
        <v>258</v>
      </c>
      <c r="V49" s="52">
        <v>337</v>
      </c>
      <c r="W49" s="52">
        <v>338</v>
      </c>
      <c r="DA49" s="63" t="s">
        <v>1388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53</v>
      </c>
      <c r="D51" s="52">
        <v>2</v>
      </c>
      <c r="E51" s="52">
        <v>111</v>
      </c>
      <c r="F51" s="52">
        <v>4</v>
      </c>
      <c r="G51" s="52">
        <v>31</v>
      </c>
      <c r="H51" s="52">
        <v>0</v>
      </c>
      <c r="I51" s="52">
        <v>103</v>
      </c>
      <c r="J51" s="52">
        <v>0</v>
      </c>
      <c r="K51" s="52">
        <v>400</v>
      </c>
      <c r="L51" s="52">
        <v>128</v>
      </c>
      <c r="M51" s="52">
        <v>599</v>
      </c>
      <c r="N51" s="52">
        <v>739</v>
      </c>
      <c r="O51" s="52">
        <v>529</v>
      </c>
      <c r="P51" s="52">
        <v>417</v>
      </c>
      <c r="Q51" s="52">
        <v>1</v>
      </c>
      <c r="R51" s="52">
        <v>0</v>
      </c>
      <c r="S51" s="52">
        <v>0</v>
      </c>
      <c r="T51" s="52">
        <v>124</v>
      </c>
      <c r="U51" s="52">
        <v>180</v>
      </c>
      <c r="V51" s="52">
        <v>283</v>
      </c>
      <c r="W51" s="52">
        <v>281</v>
      </c>
      <c r="DA51" s="63" t="s">
        <v>1389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4</v>
      </c>
      <c r="D53" s="52">
        <v>14</v>
      </c>
      <c r="E53" s="52">
        <v>25</v>
      </c>
      <c r="F53" s="52">
        <v>11</v>
      </c>
      <c r="G53" s="52">
        <v>17</v>
      </c>
      <c r="H53" s="52">
        <v>0</v>
      </c>
      <c r="I53" s="52">
        <v>6</v>
      </c>
      <c r="J53" s="52">
        <v>0</v>
      </c>
      <c r="K53" s="52">
        <v>5</v>
      </c>
      <c r="L53" s="52">
        <v>4</v>
      </c>
      <c r="M53" s="52">
        <v>17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1390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1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1391</v>
      </c>
    </row>
    <row r="55" spans="1:105" ht="12" customHeight="1" x14ac:dyDescent="0.25">
      <c r="A55" s="108" t="s">
        <v>122</v>
      </c>
      <c r="B55" s="52"/>
      <c r="C55" s="52">
        <v>134</v>
      </c>
      <c r="D55" s="52">
        <v>86</v>
      </c>
      <c r="E55" s="52">
        <v>120</v>
      </c>
      <c r="F55" s="52">
        <v>175</v>
      </c>
      <c r="G55" s="52">
        <v>187</v>
      </c>
      <c r="H55" s="52">
        <v>0</v>
      </c>
      <c r="I55" s="52">
        <v>5</v>
      </c>
      <c r="J55" s="52">
        <v>0</v>
      </c>
      <c r="K55" s="52">
        <v>0</v>
      </c>
      <c r="L55" s="52">
        <v>94</v>
      </c>
      <c r="M55" s="52">
        <v>388</v>
      </c>
      <c r="N55" s="52">
        <v>421</v>
      </c>
      <c r="O55" s="52">
        <v>373</v>
      </c>
      <c r="P55" s="52">
        <v>456</v>
      </c>
      <c r="Q55" s="52">
        <v>0</v>
      </c>
      <c r="R55" s="52">
        <v>0</v>
      </c>
      <c r="S55" s="52">
        <v>0</v>
      </c>
      <c r="T55" s="52">
        <v>3</v>
      </c>
      <c r="U55" s="52">
        <v>258</v>
      </c>
      <c r="V55" s="52">
        <v>0</v>
      </c>
      <c r="W55" s="52">
        <v>95</v>
      </c>
      <c r="DA55" s="63" t="s">
        <v>1392</v>
      </c>
    </row>
    <row r="56" spans="1:105" ht="12" customHeight="1" x14ac:dyDescent="0.25">
      <c r="A56" s="108" t="s">
        <v>121</v>
      </c>
      <c r="B56" s="52"/>
      <c r="C56" s="52">
        <v>8</v>
      </c>
      <c r="D56" s="52">
        <v>20</v>
      </c>
      <c r="E56" s="52">
        <v>24</v>
      </c>
      <c r="F56" s="52">
        <v>25</v>
      </c>
      <c r="G56" s="52">
        <v>35</v>
      </c>
      <c r="H56" s="52">
        <v>0</v>
      </c>
      <c r="I56" s="52">
        <v>140</v>
      </c>
      <c r="J56" s="52">
        <v>0</v>
      </c>
      <c r="K56" s="52">
        <v>592</v>
      </c>
      <c r="L56" s="52">
        <v>63</v>
      </c>
      <c r="M56" s="52">
        <v>341</v>
      </c>
      <c r="N56" s="52">
        <v>484</v>
      </c>
      <c r="O56" s="52">
        <v>282</v>
      </c>
      <c r="P56" s="52">
        <v>250</v>
      </c>
      <c r="Q56" s="52">
        <v>1</v>
      </c>
      <c r="R56" s="52">
        <v>0</v>
      </c>
      <c r="S56" s="52">
        <v>0</v>
      </c>
      <c r="T56" s="52">
        <v>149</v>
      </c>
      <c r="U56" s="52">
        <v>0</v>
      </c>
      <c r="V56" s="52">
        <v>337</v>
      </c>
      <c r="W56" s="52">
        <v>243</v>
      </c>
      <c r="DA56" s="63" t="s">
        <v>1393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9</v>
      </c>
      <c r="D58" s="52">
        <v>0</v>
      </c>
      <c r="E58" s="52">
        <v>0</v>
      </c>
      <c r="F58" s="52">
        <v>26</v>
      </c>
      <c r="G58" s="52">
        <v>113</v>
      </c>
      <c r="H58" s="52">
        <v>0</v>
      </c>
      <c r="I58" s="52">
        <v>0</v>
      </c>
      <c r="J58" s="52">
        <v>0</v>
      </c>
      <c r="K58" s="52">
        <v>118</v>
      </c>
      <c r="L58" s="52">
        <v>1</v>
      </c>
      <c r="M58" s="52">
        <v>12</v>
      </c>
      <c r="N58" s="52">
        <v>28</v>
      </c>
      <c r="O58" s="52">
        <v>42</v>
      </c>
      <c r="P58" s="52">
        <v>62</v>
      </c>
      <c r="Q58" s="52">
        <v>0</v>
      </c>
      <c r="R58" s="52">
        <v>0</v>
      </c>
      <c r="S58" s="52">
        <v>0</v>
      </c>
      <c r="T58" s="52">
        <v>12</v>
      </c>
      <c r="U58" s="52">
        <v>24</v>
      </c>
      <c r="V58" s="52">
        <v>29</v>
      </c>
      <c r="W58" s="52">
        <v>1</v>
      </c>
      <c r="DA58" s="63" t="s">
        <v>1394</v>
      </c>
    </row>
    <row r="59" spans="1:105" ht="12" customHeight="1" x14ac:dyDescent="0.25">
      <c r="A59" s="115" t="s">
        <v>120</v>
      </c>
      <c r="B59" s="36"/>
      <c r="C59" s="36">
        <v>137</v>
      </c>
      <c r="D59" s="36">
        <v>120</v>
      </c>
      <c r="E59" s="36">
        <v>169</v>
      </c>
      <c r="F59" s="36">
        <v>185</v>
      </c>
      <c r="G59" s="36">
        <v>126</v>
      </c>
      <c r="H59" s="36">
        <v>0</v>
      </c>
      <c r="I59" s="36">
        <v>151</v>
      </c>
      <c r="J59" s="36">
        <v>0</v>
      </c>
      <c r="K59" s="36">
        <v>480</v>
      </c>
      <c r="L59" s="36">
        <v>160</v>
      </c>
      <c r="M59" s="36">
        <v>734</v>
      </c>
      <c r="N59" s="36">
        <v>877</v>
      </c>
      <c r="O59" s="36">
        <v>613</v>
      </c>
      <c r="P59" s="36">
        <v>644</v>
      </c>
      <c r="Q59" s="36">
        <v>1</v>
      </c>
      <c r="R59" s="36">
        <v>0</v>
      </c>
      <c r="S59" s="36">
        <v>0</v>
      </c>
      <c r="T59" s="36">
        <v>140</v>
      </c>
      <c r="U59" s="36">
        <v>234</v>
      </c>
      <c r="V59" s="36">
        <v>308</v>
      </c>
      <c r="W59" s="36">
        <v>337</v>
      </c>
      <c r="DA59" s="60" t="s">
        <v>1395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1474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244</v>
      </c>
      <c r="D63" s="52">
        <v>201</v>
      </c>
      <c r="E63" s="52">
        <v>292</v>
      </c>
      <c r="F63" s="52">
        <v>348</v>
      </c>
      <c r="G63" s="52">
        <v>384</v>
      </c>
      <c r="H63" s="52">
        <v>0</v>
      </c>
      <c r="I63" s="52">
        <v>258</v>
      </c>
      <c r="J63" s="52">
        <v>0</v>
      </c>
      <c r="K63" s="52">
        <v>885</v>
      </c>
      <c r="L63" s="52">
        <v>395</v>
      </c>
      <c r="M63" s="52">
        <v>1275</v>
      </c>
      <c r="N63" s="52">
        <v>930</v>
      </c>
      <c r="O63" s="52">
        <v>1064</v>
      </c>
      <c r="P63" s="52">
        <v>224</v>
      </c>
      <c r="Q63" s="52">
        <v>1</v>
      </c>
      <c r="R63" s="52">
        <v>0</v>
      </c>
      <c r="S63" s="52">
        <v>0</v>
      </c>
      <c r="T63" s="52">
        <v>141</v>
      </c>
      <c r="U63" s="52">
        <v>317</v>
      </c>
      <c r="V63" s="52">
        <v>297</v>
      </c>
      <c r="W63" s="52">
        <v>471</v>
      </c>
      <c r="DA63" s="63" t="s">
        <v>1475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377</v>
      </c>
      <c r="D65" s="52">
        <v>346</v>
      </c>
      <c r="E65" s="52">
        <v>190</v>
      </c>
      <c r="F65" s="52">
        <v>179</v>
      </c>
      <c r="G65" s="52">
        <v>170</v>
      </c>
      <c r="H65" s="52">
        <v>353</v>
      </c>
      <c r="I65" s="52">
        <v>51</v>
      </c>
      <c r="J65" s="52">
        <v>59</v>
      </c>
      <c r="K65" s="52">
        <v>0</v>
      </c>
      <c r="L65" s="52">
        <v>481</v>
      </c>
      <c r="M65" s="52">
        <v>161</v>
      </c>
      <c r="N65" s="52">
        <v>955</v>
      </c>
      <c r="O65" s="52">
        <v>612</v>
      </c>
      <c r="P65" s="52">
        <v>414</v>
      </c>
      <c r="Q65" s="52">
        <v>362</v>
      </c>
      <c r="R65" s="52">
        <v>0</v>
      </c>
      <c r="S65" s="52">
        <v>4</v>
      </c>
      <c r="T65" s="52">
        <v>15</v>
      </c>
      <c r="U65" s="52">
        <v>155</v>
      </c>
      <c r="V65" s="52">
        <v>686</v>
      </c>
      <c r="W65" s="52">
        <v>346</v>
      </c>
      <c r="DA65" s="63" t="s">
        <v>1476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25</v>
      </c>
      <c r="D67" s="52">
        <f t="shared" si="0"/>
        <v>109</v>
      </c>
      <c r="E67" s="52">
        <f t="shared" si="0"/>
        <v>108</v>
      </c>
      <c r="F67" s="52">
        <f t="shared" si="0"/>
        <v>50</v>
      </c>
      <c r="G67" s="52">
        <f t="shared" si="0"/>
        <v>69</v>
      </c>
      <c r="H67" s="52">
        <f t="shared" si="0"/>
        <v>88</v>
      </c>
      <c r="I67" s="52">
        <f t="shared" si="0"/>
        <v>28</v>
      </c>
      <c r="J67" s="52">
        <f t="shared" si="0"/>
        <v>19</v>
      </c>
      <c r="K67" s="52">
        <f t="shared" si="0"/>
        <v>8</v>
      </c>
      <c r="L67" s="52">
        <f t="shared" si="0"/>
        <v>21</v>
      </c>
      <c r="M67" s="52">
        <f t="shared" si="0"/>
        <v>39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1477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1</v>
      </c>
      <c r="I68" s="52">
        <f t="shared" si="3"/>
        <v>0</v>
      </c>
      <c r="J68" s="52">
        <f t="shared" si="3"/>
        <v>0</v>
      </c>
      <c r="K68" s="52">
        <f t="shared" si="3"/>
        <v>1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1478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787</v>
      </c>
      <c r="D69" s="52">
        <f t="shared" si="6"/>
        <v>698</v>
      </c>
      <c r="E69" s="52">
        <f t="shared" si="6"/>
        <v>526</v>
      </c>
      <c r="F69" s="52">
        <f t="shared" si="6"/>
        <v>823</v>
      </c>
      <c r="G69" s="52">
        <f t="shared" si="6"/>
        <v>777</v>
      </c>
      <c r="H69" s="52">
        <f t="shared" si="6"/>
        <v>540</v>
      </c>
      <c r="I69" s="52">
        <f t="shared" si="6"/>
        <v>23</v>
      </c>
      <c r="J69" s="52">
        <f t="shared" si="6"/>
        <v>0</v>
      </c>
      <c r="K69" s="52">
        <f t="shared" si="6"/>
        <v>0</v>
      </c>
      <c r="L69" s="52">
        <f t="shared" si="6"/>
        <v>458</v>
      </c>
      <c r="M69" s="52">
        <f t="shared" si="6"/>
        <v>914</v>
      </c>
      <c r="N69" s="52">
        <f t="shared" si="6"/>
        <v>661</v>
      </c>
      <c r="O69" s="52">
        <f t="shared" si="6"/>
        <v>828</v>
      </c>
      <c r="P69" s="52">
        <f t="shared" si="6"/>
        <v>508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16</v>
      </c>
      <c r="U69" s="52">
        <f t="shared" si="7"/>
        <v>1763</v>
      </c>
      <c r="V69" s="52">
        <f t="shared" si="7"/>
        <v>0</v>
      </c>
      <c r="W69" s="52">
        <f t="shared" ref="W69" si="8">W41-W55</f>
        <v>409</v>
      </c>
      <c r="DA69" s="63" t="s">
        <v>1479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46</v>
      </c>
      <c r="D70" s="52">
        <f t="shared" si="9"/>
        <v>159</v>
      </c>
      <c r="E70" s="52">
        <f t="shared" si="9"/>
        <v>103</v>
      </c>
      <c r="F70" s="52">
        <f t="shared" si="9"/>
        <v>115</v>
      </c>
      <c r="G70" s="52">
        <f t="shared" si="9"/>
        <v>144</v>
      </c>
      <c r="H70" s="52">
        <f t="shared" si="9"/>
        <v>84</v>
      </c>
      <c r="I70" s="52">
        <f t="shared" si="9"/>
        <v>612</v>
      </c>
      <c r="J70" s="52">
        <f t="shared" si="9"/>
        <v>197</v>
      </c>
      <c r="K70" s="52">
        <f t="shared" si="9"/>
        <v>1217</v>
      </c>
      <c r="L70" s="52">
        <f t="shared" si="9"/>
        <v>306</v>
      </c>
      <c r="M70" s="52">
        <f t="shared" si="9"/>
        <v>800</v>
      </c>
      <c r="N70" s="52">
        <f t="shared" si="9"/>
        <v>769</v>
      </c>
      <c r="O70" s="52">
        <f t="shared" si="9"/>
        <v>618</v>
      </c>
      <c r="P70" s="52">
        <f t="shared" si="9"/>
        <v>273</v>
      </c>
      <c r="Q70" s="52">
        <f t="shared" si="9"/>
        <v>61</v>
      </c>
      <c r="R70" s="52">
        <f t="shared" ref="R70:V70" si="10">R42-R56</f>
        <v>223</v>
      </c>
      <c r="S70" s="52">
        <f t="shared" si="10"/>
        <v>697</v>
      </c>
      <c r="T70" s="52">
        <f t="shared" si="10"/>
        <v>1110</v>
      </c>
      <c r="U70" s="52">
        <f t="shared" si="10"/>
        <v>0</v>
      </c>
      <c r="V70" s="52">
        <f t="shared" si="10"/>
        <v>1648</v>
      </c>
      <c r="W70" s="52">
        <f t="shared" ref="W70" si="11">W42-W56</f>
        <v>1042</v>
      </c>
      <c r="DA70" s="63" t="s">
        <v>1480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50</v>
      </c>
      <c r="D72" s="52">
        <v>1</v>
      </c>
      <c r="E72" s="52">
        <v>0</v>
      </c>
      <c r="F72" s="52">
        <v>69</v>
      </c>
      <c r="G72" s="52">
        <v>503</v>
      </c>
      <c r="H72" s="52">
        <v>180</v>
      </c>
      <c r="I72" s="52">
        <v>0</v>
      </c>
      <c r="J72" s="52">
        <v>4</v>
      </c>
      <c r="K72" s="52">
        <v>253</v>
      </c>
      <c r="L72" s="52">
        <v>2</v>
      </c>
      <c r="M72" s="52">
        <v>26</v>
      </c>
      <c r="N72" s="52">
        <v>43</v>
      </c>
      <c r="O72" s="52">
        <v>91</v>
      </c>
      <c r="P72" s="52">
        <v>48</v>
      </c>
      <c r="Q72" s="52">
        <v>1</v>
      </c>
      <c r="R72" s="52">
        <v>15</v>
      </c>
      <c r="S72" s="52">
        <v>69</v>
      </c>
      <c r="T72" s="52">
        <v>91</v>
      </c>
      <c r="U72" s="52">
        <v>163</v>
      </c>
      <c r="V72" s="52">
        <v>138</v>
      </c>
      <c r="W72" s="52">
        <v>1</v>
      </c>
      <c r="DA72" s="63" t="s">
        <v>1481</v>
      </c>
    </row>
    <row r="73" spans="1:105" ht="12" customHeight="1" x14ac:dyDescent="0.25">
      <c r="A73" s="115" t="s">
        <v>120</v>
      </c>
      <c r="B73" s="36"/>
      <c r="C73" s="36">
        <v>757</v>
      </c>
      <c r="D73" s="36">
        <v>1211</v>
      </c>
      <c r="E73" s="36">
        <v>837</v>
      </c>
      <c r="F73" s="36">
        <v>506</v>
      </c>
      <c r="G73" s="36">
        <v>567</v>
      </c>
      <c r="H73" s="36">
        <v>556</v>
      </c>
      <c r="I73" s="36">
        <v>689</v>
      </c>
      <c r="J73" s="36">
        <v>163</v>
      </c>
      <c r="K73" s="36">
        <v>1014</v>
      </c>
      <c r="L73" s="36">
        <v>794</v>
      </c>
      <c r="M73" s="36">
        <v>1764</v>
      </c>
      <c r="N73" s="36">
        <v>1383</v>
      </c>
      <c r="O73" s="36">
        <v>1320</v>
      </c>
      <c r="P73" s="36">
        <v>528</v>
      </c>
      <c r="Q73" s="36">
        <v>68</v>
      </c>
      <c r="R73" s="36">
        <v>226</v>
      </c>
      <c r="S73" s="36">
        <v>671</v>
      </c>
      <c r="T73" s="36">
        <v>1101</v>
      </c>
      <c r="U73" s="36">
        <v>1639</v>
      </c>
      <c r="V73" s="36">
        <v>1487</v>
      </c>
      <c r="W73" s="36">
        <v>1421</v>
      </c>
      <c r="DA73" s="60" t="s">
        <v>1482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1561</v>
      </c>
    </row>
    <row r="78" spans="1:105" ht="12.95" customHeight="1" x14ac:dyDescent="0.25">
      <c r="A78" s="127" t="s">
        <v>57</v>
      </c>
      <c r="B78" s="128">
        <f>RES_hhdet_numvin!B162</f>
        <v>0</v>
      </c>
      <c r="C78" s="128">
        <f>RES_hhdet_numvin!C162</f>
        <v>0</v>
      </c>
      <c r="D78" s="128">
        <f>RES_hhdet_numvin!D162</f>
        <v>0</v>
      </c>
      <c r="E78" s="128">
        <f>RES_hhdet_numvin!E162</f>
        <v>0</v>
      </c>
      <c r="F78" s="128">
        <f>RES_hhdet_numvin!F162</f>
        <v>0</v>
      </c>
      <c r="G78" s="128">
        <f>RES_hhdet_numvin!G162</f>
        <v>0</v>
      </c>
      <c r="H78" s="128">
        <f>RES_hhdet_numvin!H162</f>
        <v>0</v>
      </c>
      <c r="I78" s="128">
        <f>RES_hhdet_numvin!I162</f>
        <v>0</v>
      </c>
      <c r="J78" s="128">
        <f>RES_hhdet_numvin!J162</f>
        <v>0</v>
      </c>
      <c r="K78" s="128">
        <f>RES_hhdet_numvin!K162</f>
        <v>0</v>
      </c>
      <c r="L78" s="128">
        <f>RES_hhdet_numvin!L162</f>
        <v>0</v>
      </c>
      <c r="M78" s="128">
        <f>RES_hhdet_numvin!M162</f>
        <v>0</v>
      </c>
      <c r="N78" s="128">
        <f>RES_hhdet_numvin!N162</f>
        <v>0</v>
      </c>
      <c r="O78" s="128">
        <f>RES_hhdet_numvin!O162</f>
        <v>0</v>
      </c>
      <c r="P78" s="128">
        <f>RES_hhdet_numvin!P162</f>
        <v>0</v>
      </c>
      <c r="Q78" s="128">
        <f>RES_hhdet_numvin!Q162</f>
        <v>0</v>
      </c>
      <c r="R78" s="128">
        <f>RES_hhdet_numvin!R162</f>
        <v>0</v>
      </c>
      <c r="S78" s="128">
        <f>RES_hhdet_numvin!S162</f>
        <v>0</v>
      </c>
      <c r="T78" s="128">
        <f>RES_hhdet_numvin!T162</f>
        <v>0</v>
      </c>
      <c r="U78" s="128">
        <f>RES_hhdet_numvin!U162</f>
        <v>0</v>
      </c>
      <c r="V78" s="128">
        <f>RES_hhdet_numvin!V162</f>
        <v>0</v>
      </c>
      <c r="W78" s="128">
        <f>RES_hhdet_numvin!W162</f>
        <v>0</v>
      </c>
      <c r="DA78" s="133"/>
    </row>
    <row r="79" spans="1:105" ht="12" customHeight="1" x14ac:dyDescent="0.25">
      <c r="A79" s="97" t="s">
        <v>53</v>
      </c>
      <c r="B79" s="138">
        <f>RES_hhdet_numvin!B163</f>
        <v>0</v>
      </c>
      <c r="C79" s="138">
        <f>RES_hhdet_numvin!C163</f>
        <v>0</v>
      </c>
      <c r="D79" s="138">
        <f>RES_hhdet_numvin!D163</f>
        <v>0</v>
      </c>
      <c r="E79" s="138">
        <f>RES_hhdet_numvin!E163</f>
        <v>0</v>
      </c>
      <c r="F79" s="138">
        <f>RES_hhdet_numvin!F163</f>
        <v>0</v>
      </c>
      <c r="G79" s="138">
        <f>RES_hhdet_numvin!G163</f>
        <v>0</v>
      </c>
      <c r="H79" s="138">
        <f>RES_hhdet_numvin!H163</f>
        <v>0</v>
      </c>
      <c r="I79" s="138">
        <f>RES_hhdet_numvin!I163</f>
        <v>135</v>
      </c>
      <c r="J79" s="138">
        <f>RES_hhdet_numvin!J163</f>
        <v>0</v>
      </c>
      <c r="K79" s="138">
        <f>RES_hhdet_numvin!K163</f>
        <v>857</v>
      </c>
      <c r="L79" s="138">
        <f>RES_hhdet_numvin!L163</f>
        <v>374</v>
      </c>
      <c r="M79" s="138">
        <f>RES_hhdet_numvin!M163</f>
        <v>1374</v>
      </c>
      <c r="N79" s="138">
        <f>RES_hhdet_numvin!N163</f>
        <v>1267</v>
      </c>
      <c r="O79" s="138">
        <f>RES_hhdet_numvin!O163</f>
        <v>1195</v>
      </c>
      <c r="P79" s="138">
        <f>RES_hhdet_numvin!P163</f>
        <v>647</v>
      </c>
      <c r="Q79" s="138">
        <f>RES_hhdet_numvin!Q163</f>
        <v>2</v>
      </c>
      <c r="R79" s="138">
        <f>RES_hhdet_numvin!R163</f>
        <v>0</v>
      </c>
      <c r="S79" s="138">
        <f>RES_hhdet_numvin!S163</f>
        <v>0</v>
      </c>
      <c r="T79" s="138">
        <f>RES_hhdet_numvin!T163</f>
        <v>292</v>
      </c>
      <c r="U79" s="138">
        <f>RES_hhdet_numvin!U163</f>
        <v>574</v>
      </c>
      <c r="V79" s="138">
        <f>RES_hhdet_numvin!V163</f>
        <v>634</v>
      </c>
      <c r="W79" s="138">
        <f>RES_hhdet_numvin!W163</f>
        <v>809</v>
      </c>
      <c r="DA79" s="63" t="s">
        <v>1562</v>
      </c>
    </row>
    <row r="80" spans="1:105" ht="12.95" customHeight="1" x14ac:dyDescent="0.25">
      <c r="A80" s="125" t="s">
        <v>92</v>
      </c>
      <c r="B80" s="150">
        <f>RES_hhdet_numvin!B164</f>
        <v>0</v>
      </c>
      <c r="C80" s="150">
        <f>RES_hhdet_numvin!C164</f>
        <v>0</v>
      </c>
      <c r="D80" s="150">
        <f>RES_hhdet_numvin!D164</f>
        <v>0</v>
      </c>
      <c r="E80" s="150">
        <f>RES_hhdet_numvin!E164</f>
        <v>0</v>
      </c>
      <c r="F80" s="150">
        <f>RES_hhdet_numvin!F164</f>
        <v>0</v>
      </c>
      <c r="G80" s="150">
        <f>RES_hhdet_numvin!G164</f>
        <v>0</v>
      </c>
      <c r="H80" s="150">
        <f>RES_hhdet_numvin!H164</f>
        <v>0</v>
      </c>
      <c r="I80" s="150">
        <f>RES_hhdet_numvin!I164</f>
        <v>0</v>
      </c>
      <c r="J80" s="150">
        <f>RES_hhdet_numvin!J164</f>
        <v>0</v>
      </c>
      <c r="K80" s="150">
        <f>RES_hhdet_numvin!K164</f>
        <v>0</v>
      </c>
      <c r="L80" s="150">
        <f>RES_hhdet_numvin!L164</f>
        <v>0</v>
      </c>
      <c r="M80" s="150">
        <f>RES_hhdet_numvin!M164</f>
        <v>0</v>
      </c>
      <c r="N80" s="150">
        <f>RES_hhdet_numvin!N164</f>
        <v>0</v>
      </c>
      <c r="O80" s="150">
        <f>RES_hhdet_numvin!O164</f>
        <v>0</v>
      </c>
      <c r="P80" s="150">
        <f>RES_hhdet_numvin!P164</f>
        <v>0</v>
      </c>
      <c r="Q80" s="150">
        <f>RES_hhdet_numvin!Q164</f>
        <v>0</v>
      </c>
      <c r="R80" s="150">
        <f>RES_hhdet_numvin!R164</f>
        <v>0</v>
      </c>
      <c r="S80" s="150">
        <f>RES_hhdet_numvin!S164</f>
        <v>0</v>
      </c>
      <c r="T80" s="150">
        <f>RES_hhdet_numvin!T164</f>
        <v>0</v>
      </c>
      <c r="U80" s="150">
        <f>RES_hhdet_numvin!U164</f>
        <v>0</v>
      </c>
      <c r="V80" s="150">
        <f>RES_hhdet_numvin!V164</f>
        <v>0</v>
      </c>
      <c r="W80" s="150">
        <f>RES_hhdet_numvin!W164</f>
        <v>0</v>
      </c>
      <c r="DA80" s="134"/>
    </row>
    <row r="81" spans="1:105" ht="12" customHeight="1" x14ac:dyDescent="0.25">
      <c r="A81" s="97" t="s">
        <v>53</v>
      </c>
      <c r="B81" s="138">
        <f>RES_hhdet_numvin!B165</f>
        <v>0</v>
      </c>
      <c r="C81" s="138">
        <f>RES_hhdet_numvin!C165</f>
        <v>0</v>
      </c>
      <c r="D81" s="138">
        <f>RES_hhdet_numvin!D165</f>
        <v>0</v>
      </c>
      <c r="E81" s="138">
        <f>RES_hhdet_numvin!E165</f>
        <v>0</v>
      </c>
      <c r="F81" s="138">
        <f>RES_hhdet_numvin!F165</f>
        <v>0</v>
      </c>
      <c r="G81" s="138">
        <f>RES_hhdet_numvin!G165</f>
        <v>0</v>
      </c>
      <c r="H81" s="138">
        <f>RES_hhdet_numvin!H165</f>
        <v>0</v>
      </c>
      <c r="I81" s="138">
        <f>RES_hhdet_numvin!I165</f>
        <v>0</v>
      </c>
      <c r="J81" s="138">
        <f>RES_hhdet_numvin!J165</f>
        <v>0</v>
      </c>
      <c r="K81" s="138">
        <f>RES_hhdet_numvin!K165</f>
        <v>0</v>
      </c>
      <c r="L81" s="138">
        <f>RES_hhdet_numvin!L165</f>
        <v>0</v>
      </c>
      <c r="M81" s="138">
        <f>RES_hhdet_numvin!M165</f>
        <v>0</v>
      </c>
      <c r="N81" s="138">
        <f>RES_hhdet_numvin!N165</f>
        <v>0</v>
      </c>
      <c r="O81" s="138">
        <f>RES_hhdet_numvin!O165</f>
        <v>0</v>
      </c>
      <c r="P81" s="138">
        <f>RES_hhdet_numvin!P165</f>
        <v>273</v>
      </c>
      <c r="Q81" s="138">
        <f>RES_hhdet_numvin!Q165</f>
        <v>210</v>
      </c>
      <c r="R81" s="138">
        <f>RES_hhdet_numvin!R165</f>
        <v>0</v>
      </c>
      <c r="S81" s="138">
        <f>RES_hhdet_numvin!S165</f>
        <v>4</v>
      </c>
      <c r="T81" s="138">
        <f>RES_hhdet_numvin!T165</f>
        <v>90</v>
      </c>
      <c r="U81" s="138">
        <f>RES_hhdet_numvin!U165</f>
        <v>223</v>
      </c>
      <c r="V81" s="138">
        <f>RES_hhdet_numvin!V165</f>
        <v>883</v>
      </c>
      <c r="W81" s="138">
        <f>RES_hhdet_numvin!W165</f>
        <v>627</v>
      </c>
      <c r="DA81" s="63" t="s">
        <v>1563</v>
      </c>
    </row>
    <row r="82" spans="1:105" ht="12" customHeight="1" x14ac:dyDescent="0.25">
      <c r="A82" s="125" t="s">
        <v>55</v>
      </c>
      <c r="B82" s="150">
        <f>RES_hhdet_numvin!B166</f>
        <v>0</v>
      </c>
      <c r="C82" s="150">
        <f>RES_hhdet_numvin!C166</f>
        <v>0</v>
      </c>
      <c r="D82" s="150">
        <f>RES_hhdet_numvin!D166</f>
        <v>0</v>
      </c>
      <c r="E82" s="150">
        <f>RES_hhdet_numvin!E166</f>
        <v>0</v>
      </c>
      <c r="F82" s="150">
        <f>RES_hhdet_numvin!F166</f>
        <v>0</v>
      </c>
      <c r="G82" s="150">
        <f>RES_hhdet_numvin!G166</f>
        <v>0</v>
      </c>
      <c r="H82" s="150">
        <f>RES_hhdet_numvin!H166</f>
        <v>0</v>
      </c>
      <c r="I82" s="150">
        <f>RES_hhdet_numvin!I166</f>
        <v>0</v>
      </c>
      <c r="J82" s="150">
        <f>RES_hhdet_numvin!J166</f>
        <v>0</v>
      </c>
      <c r="K82" s="150">
        <f>RES_hhdet_numvin!K166</f>
        <v>0</v>
      </c>
      <c r="L82" s="150">
        <f>RES_hhdet_numvin!L166</f>
        <v>0</v>
      </c>
      <c r="M82" s="150">
        <f>RES_hhdet_numvin!M166</f>
        <v>0</v>
      </c>
      <c r="N82" s="150">
        <f>RES_hhdet_numvin!N166</f>
        <v>0</v>
      </c>
      <c r="O82" s="150">
        <f>RES_hhdet_numvin!O166</f>
        <v>0</v>
      </c>
      <c r="P82" s="150">
        <f>RES_hhdet_numvin!P166</f>
        <v>0</v>
      </c>
      <c r="Q82" s="150">
        <f>RES_hhdet_numvin!Q166</f>
        <v>0</v>
      </c>
      <c r="R82" s="150">
        <f>RES_hhdet_numvin!R166</f>
        <v>0</v>
      </c>
      <c r="S82" s="150">
        <f>RES_hhdet_numvin!S166</f>
        <v>0</v>
      </c>
      <c r="T82" s="150">
        <f>RES_hhdet_numvin!T166</f>
        <v>0</v>
      </c>
      <c r="U82" s="150">
        <f>RES_hhdet_numvin!U166</f>
        <v>0</v>
      </c>
      <c r="V82" s="150">
        <f>RES_hhdet_numvin!V166</f>
        <v>0</v>
      </c>
      <c r="W82" s="150">
        <f>RES_hhdet_numvin!W166</f>
        <v>0</v>
      </c>
      <c r="DA82" s="134"/>
    </row>
    <row r="83" spans="1:105" ht="12" customHeight="1" x14ac:dyDescent="0.25">
      <c r="A83" s="97" t="s">
        <v>124</v>
      </c>
      <c r="B83" s="138">
        <f>RES_hhdet_numvin!B167</f>
        <v>0</v>
      </c>
      <c r="C83" s="138">
        <f>RES_hhdet_numvin!C167</f>
        <v>0</v>
      </c>
      <c r="D83" s="138">
        <f>RES_hhdet_numvin!D167</f>
        <v>0</v>
      </c>
      <c r="E83" s="138">
        <f>RES_hhdet_numvin!E167</f>
        <v>0</v>
      </c>
      <c r="F83" s="138">
        <f>RES_hhdet_numvin!F167</f>
        <v>0</v>
      </c>
      <c r="G83" s="138">
        <f>RES_hhdet_numvin!G167</f>
        <v>0</v>
      </c>
      <c r="H83" s="138">
        <f>RES_hhdet_numvin!H167</f>
        <v>0</v>
      </c>
      <c r="I83" s="138">
        <f>RES_hhdet_numvin!I167</f>
        <v>0</v>
      </c>
      <c r="J83" s="138">
        <f>RES_hhdet_numvin!J167</f>
        <v>0</v>
      </c>
      <c r="K83" s="138">
        <f>RES_hhdet_numvin!K167</f>
        <v>0</v>
      </c>
      <c r="L83" s="138">
        <f>RES_hhdet_numvin!L167</f>
        <v>0</v>
      </c>
      <c r="M83" s="138">
        <f>RES_hhdet_numvin!M167</f>
        <v>0</v>
      </c>
      <c r="N83" s="138">
        <f>RES_hhdet_numvin!N167</f>
        <v>0</v>
      </c>
      <c r="O83" s="138">
        <f>RES_hhdet_numvin!O167</f>
        <v>0</v>
      </c>
      <c r="P83" s="138">
        <f>RES_hhdet_numvin!P167</f>
        <v>0</v>
      </c>
      <c r="Q83" s="138">
        <f>RES_hhdet_numvin!Q167</f>
        <v>0</v>
      </c>
      <c r="R83" s="138">
        <f>RES_hhdet_numvin!R167</f>
        <v>0</v>
      </c>
      <c r="S83" s="138">
        <f>RES_hhdet_numvin!S167</f>
        <v>0</v>
      </c>
      <c r="T83" s="138">
        <f>RES_hhdet_numvin!T167</f>
        <v>0</v>
      </c>
      <c r="U83" s="138">
        <f>RES_hhdet_numvin!U167</f>
        <v>0</v>
      </c>
      <c r="V83" s="138">
        <f>RES_hhdet_numvin!V167</f>
        <v>0</v>
      </c>
      <c r="W83" s="138">
        <f>RES_hhdet_numvin!W167</f>
        <v>0</v>
      </c>
      <c r="DA83" s="63" t="s">
        <v>1564</v>
      </c>
    </row>
    <row r="84" spans="1:105" ht="12" customHeight="1" x14ac:dyDescent="0.25">
      <c r="A84" s="97" t="s">
        <v>123</v>
      </c>
      <c r="B84" s="138">
        <f>RES_hhdet_numvin!B168</f>
        <v>0</v>
      </c>
      <c r="C84" s="138">
        <f>RES_hhdet_numvin!C168</f>
        <v>0</v>
      </c>
      <c r="D84" s="138">
        <f>RES_hhdet_numvin!D168</f>
        <v>0</v>
      </c>
      <c r="E84" s="138">
        <f>RES_hhdet_numvin!E168</f>
        <v>0</v>
      </c>
      <c r="F84" s="138">
        <f>RES_hhdet_numvin!F168</f>
        <v>0</v>
      </c>
      <c r="G84" s="138">
        <f>RES_hhdet_numvin!G168</f>
        <v>0</v>
      </c>
      <c r="H84" s="138">
        <f>RES_hhdet_numvin!H168</f>
        <v>0</v>
      </c>
      <c r="I84" s="138">
        <f>RES_hhdet_numvin!I168</f>
        <v>0</v>
      </c>
      <c r="J84" s="138">
        <f>RES_hhdet_numvin!J168</f>
        <v>0</v>
      </c>
      <c r="K84" s="138">
        <f>RES_hhdet_numvin!K168</f>
        <v>0</v>
      </c>
      <c r="L84" s="138">
        <f>RES_hhdet_numvin!L168</f>
        <v>0</v>
      </c>
      <c r="M84" s="138">
        <f>RES_hhdet_numvin!M168</f>
        <v>0</v>
      </c>
      <c r="N84" s="138">
        <f>RES_hhdet_numvin!N168</f>
        <v>0</v>
      </c>
      <c r="O84" s="138">
        <f>RES_hhdet_numvin!O168</f>
        <v>0</v>
      </c>
      <c r="P84" s="138">
        <f>RES_hhdet_numvin!P168</f>
        <v>0</v>
      </c>
      <c r="Q84" s="138">
        <f>RES_hhdet_numvin!Q168</f>
        <v>0</v>
      </c>
      <c r="R84" s="138">
        <f>RES_hhdet_numvin!R168</f>
        <v>0</v>
      </c>
      <c r="S84" s="138">
        <f>RES_hhdet_numvin!S168</f>
        <v>0</v>
      </c>
      <c r="T84" s="138">
        <f>RES_hhdet_numvin!T168</f>
        <v>0</v>
      </c>
      <c r="U84" s="138">
        <f>RES_hhdet_numvin!U168</f>
        <v>0</v>
      </c>
      <c r="V84" s="138">
        <f>RES_hhdet_numvin!V168</f>
        <v>0</v>
      </c>
      <c r="W84" s="138">
        <f>RES_hhdet_numvin!W168</f>
        <v>0</v>
      </c>
      <c r="DA84" s="63" t="s">
        <v>1565</v>
      </c>
    </row>
    <row r="85" spans="1:105" ht="12" hidden="1" customHeight="1" x14ac:dyDescent="0.25">
      <c r="A85" s="108" t="s">
        <v>50</v>
      </c>
      <c r="B85" s="138">
        <f>RES_hhdet_numvin!B169</f>
        <v>0</v>
      </c>
      <c r="C85" s="138">
        <f>RES_hhdet_numvin!C169</f>
        <v>0</v>
      </c>
      <c r="D85" s="138">
        <f>RES_hhdet_numvin!D169</f>
        <v>0</v>
      </c>
      <c r="E85" s="138">
        <f>RES_hhdet_numvin!E169</f>
        <v>0</v>
      </c>
      <c r="F85" s="138">
        <f>RES_hhdet_numvin!F169</f>
        <v>0</v>
      </c>
      <c r="G85" s="138">
        <f>RES_hhdet_numvin!G169</f>
        <v>0</v>
      </c>
      <c r="H85" s="138">
        <f>RES_hhdet_numvin!H169</f>
        <v>0</v>
      </c>
      <c r="I85" s="138">
        <f>RES_hhdet_numvin!I169</f>
        <v>0</v>
      </c>
      <c r="J85" s="138">
        <f>RES_hhdet_numvin!J169</f>
        <v>0</v>
      </c>
      <c r="K85" s="138">
        <f>RES_hhdet_numvin!K169</f>
        <v>0</v>
      </c>
      <c r="L85" s="138">
        <f>RES_hhdet_numvin!L169</f>
        <v>0</v>
      </c>
      <c r="M85" s="138">
        <f>RES_hhdet_numvin!M169</f>
        <v>0</v>
      </c>
      <c r="N85" s="138">
        <f>RES_hhdet_numvin!N169</f>
        <v>0</v>
      </c>
      <c r="O85" s="138">
        <f>RES_hhdet_numvin!O169</f>
        <v>0</v>
      </c>
      <c r="P85" s="138">
        <f>RES_hhdet_numvin!P169</f>
        <v>0</v>
      </c>
      <c r="Q85" s="138">
        <f>RES_hhdet_numvin!Q169</f>
        <v>0</v>
      </c>
      <c r="R85" s="138">
        <f>RES_hhdet_numvin!R169</f>
        <v>0</v>
      </c>
      <c r="S85" s="138">
        <f>RES_hhdet_numvin!S169</f>
        <v>0</v>
      </c>
      <c r="T85" s="138">
        <f>RES_hhdet_numvin!T169</f>
        <v>0</v>
      </c>
      <c r="U85" s="138">
        <f>RES_hhdet_numvin!U169</f>
        <v>0</v>
      </c>
      <c r="V85" s="138">
        <f>RES_hhdet_numvin!V169</f>
        <v>0</v>
      </c>
      <c r="W85" s="138">
        <f>RES_hhdet_numvin!W169</f>
        <v>0</v>
      </c>
      <c r="DA85" s="63"/>
    </row>
    <row r="86" spans="1:105" ht="12" hidden="1" customHeight="1" x14ac:dyDescent="0.25">
      <c r="A86" s="108" t="s">
        <v>52</v>
      </c>
      <c r="B86" s="138">
        <f>RES_hhdet_numvin!B170</f>
        <v>0</v>
      </c>
      <c r="C86" s="138">
        <f>RES_hhdet_numvin!C170</f>
        <v>0</v>
      </c>
      <c r="D86" s="138">
        <f>RES_hhdet_numvin!D170</f>
        <v>0</v>
      </c>
      <c r="E86" s="138">
        <f>RES_hhdet_numvin!E170</f>
        <v>0</v>
      </c>
      <c r="F86" s="138">
        <f>RES_hhdet_numvin!F170</f>
        <v>0</v>
      </c>
      <c r="G86" s="138">
        <f>RES_hhdet_numvin!G170</f>
        <v>0</v>
      </c>
      <c r="H86" s="138">
        <f>RES_hhdet_numvin!H170</f>
        <v>0</v>
      </c>
      <c r="I86" s="138">
        <f>RES_hhdet_numvin!I170</f>
        <v>0</v>
      </c>
      <c r="J86" s="138">
        <f>RES_hhdet_numvin!J170</f>
        <v>0</v>
      </c>
      <c r="K86" s="138">
        <f>RES_hhdet_numvin!K170</f>
        <v>0</v>
      </c>
      <c r="L86" s="138">
        <f>RES_hhdet_numvin!L170</f>
        <v>0</v>
      </c>
      <c r="M86" s="138">
        <f>RES_hhdet_numvin!M170</f>
        <v>0</v>
      </c>
      <c r="N86" s="138">
        <f>RES_hhdet_numvin!N170</f>
        <v>0</v>
      </c>
      <c r="O86" s="138">
        <f>RES_hhdet_numvin!O170</f>
        <v>0</v>
      </c>
      <c r="P86" s="138">
        <f>RES_hhdet_numvin!P170</f>
        <v>0</v>
      </c>
      <c r="Q86" s="138">
        <f>RES_hhdet_numvin!Q170</f>
        <v>0</v>
      </c>
      <c r="R86" s="138">
        <f>RES_hhdet_numvin!R170</f>
        <v>0</v>
      </c>
      <c r="S86" s="138">
        <f>RES_hhdet_numvin!S170</f>
        <v>0</v>
      </c>
      <c r="T86" s="138">
        <f>RES_hhdet_numvin!T170</f>
        <v>0</v>
      </c>
      <c r="U86" s="138">
        <f>RES_hhdet_numvin!U170</f>
        <v>0</v>
      </c>
      <c r="V86" s="138">
        <f>RES_hhdet_numvin!V170</f>
        <v>0</v>
      </c>
      <c r="W86" s="138">
        <f>RES_hhdet_numvin!W170</f>
        <v>0</v>
      </c>
      <c r="DA86" s="63"/>
    </row>
    <row r="87" spans="1:105" ht="12" customHeight="1" x14ac:dyDescent="0.25">
      <c r="A87" s="97" t="s">
        <v>122</v>
      </c>
      <c r="B87" s="138">
        <f>RES_hhdet_numvin!B171</f>
        <v>0</v>
      </c>
      <c r="C87" s="138">
        <f>RES_hhdet_numvin!C171</f>
        <v>0</v>
      </c>
      <c r="D87" s="138">
        <f>RES_hhdet_numvin!D171</f>
        <v>0</v>
      </c>
      <c r="E87" s="138">
        <f>RES_hhdet_numvin!E171</f>
        <v>0</v>
      </c>
      <c r="F87" s="138">
        <f>RES_hhdet_numvin!F171</f>
        <v>0</v>
      </c>
      <c r="G87" s="138">
        <f>RES_hhdet_numvin!G171</f>
        <v>0</v>
      </c>
      <c r="H87" s="138">
        <f>RES_hhdet_numvin!H171</f>
        <v>0</v>
      </c>
      <c r="I87" s="138">
        <f>RES_hhdet_numvin!I171</f>
        <v>0</v>
      </c>
      <c r="J87" s="138">
        <f>RES_hhdet_numvin!J171</f>
        <v>0</v>
      </c>
      <c r="K87" s="138">
        <f>RES_hhdet_numvin!K171</f>
        <v>0</v>
      </c>
      <c r="L87" s="138">
        <f>RES_hhdet_numvin!L171</f>
        <v>0</v>
      </c>
      <c r="M87" s="138">
        <f>RES_hhdet_numvin!M171</f>
        <v>0</v>
      </c>
      <c r="N87" s="138">
        <f>RES_hhdet_numvin!N171</f>
        <v>0</v>
      </c>
      <c r="O87" s="138">
        <f>RES_hhdet_numvin!O171</f>
        <v>0</v>
      </c>
      <c r="P87" s="138">
        <f>RES_hhdet_numvin!P171</f>
        <v>310</v>
      </c>
      <c r="Q87" s="138">
        <f>RES_hhdet_numvin!Q171</f>
        <v>0</v>
      </c>
      <c r="R87" s="138">
        <f>RES_hhdet_numvin!R171</f>
        <v>0</v>
      </c>
      <c r="S87" s="138">
        <f>RES_hhdet_numvin!S171</f>
        <v>0</v>
      </c>
      <c r="T87" s="138">
        <f>RES_hhdet_numvin!T171</f>
        <v>19</v>
      </c>
      <c r="U87" s="138">
        <f>RES_hhdet_numvin!U171</f>
        <v>1983</v>
      </c>
      <c r="V87" s="138">
        <f>RES_hhdet_numvin!V171</f>
        <v>0</v>
      </c>
      <c r="W87" s="138">
        <f>RES_hhdet_numvin!W171</f>
        <v>504</v>
      </c>
      <c r="DA87" s="63" t="s">
        <v>1566</v>
      </c>
    </row>
    <row r="88" spans="1:105" ht="12" customHeight="1" x14ac:dyDescent="0.25">
      <c r="A88" s="97" t="s">
        <v>121</v>
      </c>
      <c r="B88" s="138">
        <f>RES_hhdet_numvin!B172</f>
        <v>0</v>
      </c>
      <c r="C88" s="138">
        <f>RES_hhdet_numvin!C172</f>
        <v>0</v>
      </c>
      <c r="D88" s="138">
        <f>RES_hhdet_numvin!D172</f>
        <v>0</v>
      </c>
      <c r="E88" s="138">
        <f>RES_hhdet_numvin!E172</f>
        <v>0</v>
      </c>
      <c r="F88" s="138">
        <f>RES_hhdet_numvin!F172</f>
        <v>0</v>
      </c>
      <c r="G88" s="138">
        <f>RES_hhdet_numvin!G172</f>
        <v>0</v>
      </c>
      <c r="H88" s="138">
        <f>RES_hhdet_numvin!H172</f>
        <v>0</v>
      </c>
      <c r="I88" s="138">
        <f>RES_hhdet_numvin!I172</f>
        <v>0</v>
      </c>
      <c r="J88" s="138">
        <f>RES_hhdet_numvin!J172</f>
        <v>0</v>
      </c>
      <c r="K88" s="138">
        <f>RES_hhdet_numvin!K172</f>
        <v>0</v>
      </c>
      <c r="L88" s="138">
        <f>RES_hhdet_numvin!L172</f>
        <v>0</v>
      </c>
      <c r="M88" s="138">
        <f>RES_hhdet_numvin!M172</f>
        <v>0</v>
      </c>
      <c r="N88" s="138">
        <f>RES_hhdet_numvin!N172</f>
        <v>0</v>
      </c>
      <c r="O88" s="138">
        <f>RES_hhdet_numvin!O172</f>
        <v>0</v>
      </c>
      <c r="P88" s="138">
        <f>RES_hhdet_numvin!P172</f>
        <v>169</v>
      </c>
      <c r="Q88" s="138">
        <f>RES_hhdet_numvin!Q172</f>
        <v>36</v>
      </c>
      <c r="R88" s="138">
        <f>RES_hhdet_numvin!R172</f>
        <v>171</v>
      </c>
      <c r="S88" s="138">
        <f>RES_hhdet_numvin!S172</f>
        <v>571</v>
      </c>
      <c r="T88" s="138">
        <f>RES_hhdet_numvin!T172</f>
        <v>1130</v>
      </c>
      <c r="U88" s="138">
        <f>RES_hhdet_numvin!U172</f>
        <v>0</v>
      </c>
      <c r="V88" s="138">
        <f>RES_hhdet_numvin!V172</f>
        <v>1982</v>
      </c>
      <c r="W88" s="138">
        <f>RES_hhdet_numvin!W172</f>
        <v>1285</v>
      </c>
      <c r="DA88" s="63" t="s">
        <v>1567</v>
      </c>
    </row>
    <row r="89" spans="1:105" ht="12" hidden="1" customHeight="1" x14ac:dyDescent="0.25">
      <c r="A89" s="108" t="s">
        <v>53</v>
      </c>
      <c r="B89" s="138">
        <f>RES_hhdet_numvin!B173</f>
        <v>0</v>
      </c>
      <c r="C89" s="138">
        <f>RES_hhdet_numvin!C173</f>
        <v>0</v>
      </c>
      <c r="D89" s="138">
        <f>RES_hhdet_numvin!D173</f>
        <v>0</v>
      </c>
      <c r="E89" s="138">
        <f>RES_hhdet_numvin!E173</f>
        <v>0</v>
      </c>
      <c r="F89" s="138">
        <f>RES_hhdet_numvin!F173</f>
        <v>0</v>
      </c>
      <c r="G89" s="138">
        <f>RES_hhdet_numvin!G173</f>
        <v>0</v>
      </c>
      <c r="H89" s="138">
        <f>RES_hhdet_numvin!H173</f>
        <v>0</v>
      </c>
      <c r="I89" s="138">
        <f>RES_hhdet_numvin!I173</f>
        <v>0</v>
      </c>
      <c r="J89" s="138">
        <f>RES_hhdet_numvin!J173</f>
        <v>0</v>
      </c>
      <c r="K89" s="138">
        <f>RES_hhdet_numvin!K173</f>
        <v>0</v>
      </c>
      <c r="L89" s="138">
        <f>RES_hhdet_numvin!L173</f>
        <v>0</v>
      </c>
      <c r="M89" s="138">
        <f>RES_hhdet_numvin!M173</f>
        <v>0</v>
      </c>
      <c r="N89" s="138">
        <f>RES_hhdet_numvin!N173</f>
        <v>0</v>
      </c>
      <c r="O89" s="138">
        <f>RES_hhdet_numvin!O173</f>
        <v>0</v>
      </c>
      <c r="P89" s="138">
        <f>RES_hhdet_numvin!P173</f>
        <v>0</v>
      </c>
      <c r="Q89" s="138">
        <f>RES_hhdet_numvin!Q173</f>
        <v>0</v>
      </c>
      <c r="R89" s="138">
        <f>RES_hhdet_numvin!R173</f>
        <v>0</v>
      </c>
      <c r="S89" s="138">
        <f>RES_hhdet_numvin!S173</f>
        <v>0</v>
      </c>
      <c r="T89" s="138">
        <f>RES_hhdet_numvin!T173</f>
        <v>0</v>
      </c>
      <c r="U89" s="138">
        <f>RES_hhdet_numvin!U173</f>
        <v>0</v>
      </c>
      <c r="V89" s="138">
        <f>RES_hhdet_numvin!V173</f>
        <v>0</v>
      </c>
      <c r="W89" s="138">
        <f>RES_hhdet_numvin!W173</f>
        <v>0</v>
      </c>
      <c r="DA89" s="63"/>
    </row>
    <row r="90" spans="1:105" ht="12" hidden="1" customHeight="1" x14ac:dyDescent="0.25">
      <c r="A90" s="103" t="s">
        <v>52</v>
      </c>
      <c r="B90" s="148">
        <f>RES_hhdet_numvin!B174</f>
        <v>0</v>
      </c>
      <c r="C90" s="148">
        <f>RES_hhdet_numvin!C174</f>
        <v>0</v>
      </c>
      <c r="D90" s="148">
        <f>RES_hhdet_numvin!D174</f>
        <v>0</v>
      </c>
      <c r="E90" s="148">
        <f>RES_hhdet_numvin!E174</f>
        <v>0</v>
      </c>
      <c r="F90" s="148">
        <f>RES_hhdet_numvin!F174</f>
        <v>0</v>
      </c>
      <c r="G90" s="148">
        <f>RES_hhdet_numvin!G174</f>
        <v>0</v>
      </c>
      <c r="H90" s="148">
        <f>RES_hhdet_numvin!H174</f>
        <v>0</v>
      </c>
      <c r="I90" s="148">
        <f>RES_hhdet_numvin!I174</f>
        <v>0</v>
      </c>
      <c r="J90" s="148">
        <f>RES_hhdet_numvin!J174</f>
        <v>0</v>
      </c>
      <c r="K90" s="148">
        <f>RES_hhdet_numvin!K174</f>
        <v>0</v>
      </c>
      <c r="L90" s="148">
        <f>RES_hhdet_numvin!L174</f>
        <v>0</v>
      </c>
      <c r="M90" s="148">
        <f>RES_hhdet_numvin!M174</f>
        <v>0</v>
      </c>
      <c r="N90" s="148">
        <f>RES_hhdet_numvin!N174</f>
        <v>0</v>
      </c>
      <c r="O90" s="148">
        <f>RES_hhdet_numvin!O174</f>
        <v>0</v>
      </c>
      <c r="P90" s="148">
        <f>RES_hhdet_numvin!P174</f>
        <v>0</v>
      </c>
      <c r="Q90" s="148">
        <f>RES_hhdet_numvin!Q174</f>
        <v>0</v>
      </c>
      <c r="R90" s="148">
        <f>RES_hhdet_numvin!R174</f>
        <v>0</v>
      </c>
      <c r="S90" s="148">
        <f>RES_hhdet_numvin!S174</f>
        <v>0</v>
      </c>
      <c r="T90" s="148">
        <f>RES_hhdet_numvin!T174</f>
        <v>0</v>
      </c>
      <c r="U90" s="148">
        <f>RES_hhdet_numvin!U174</f>
        <v>0</v>
      </c>
      <c r="V90" s="148">
        <f>RES_hhdet_numvin!V174</f>
        <v>0</v>
      </c>
      <c r="W90" s="148">
        <f>RES_hhdet_numvin!W174</f>
        <v>0</v>
      </c>
      <c r="DA90" s="132"/>
    </row>
    <row r="91" spans="1:105" ht="12" customHeight="1" x14ac:dyDescent="0.25">
      <c r="A91" s="125" t="s">
        <v>54</v>
      </c>
      <c r="B91" s="150">
        <f>RES_hhdet_numvin!B175</f>
        <v>0</v>
      </c>
      <c r="C91" s="150">
        <f>RES_hhdet_numvin!C175</f>
        <v>0</v>
      </c>
      <c r="D91" s="150">
        <f>RES_hhdet_numvin!D175</f>
        <v>0</v>
      </c>
      <c r="E91" s="150">
        <f>RES_hhdet_numvin!E175</f>
        <v>0</v>
      </c>
      <c r="F91" s="150">
        <f>RES_hhdet_numvin!F175</f>
        <v>0</v>
      </c>
      <c r="G91" s="150">
        <f>RES_hhdet_numvin!G175</f>
        <v>0</v>
      </c>
      <c r="H91" s="150">
        <f>RES_hhdet_numvin!H175</f>
        <v>0</v>
      </c>
      <c r="I91" s="150">
        <f>RES_hhdet_numvin!I175</f>
        <v>0</v>
      </c>
      <c r="J91" s="150">
        <f>RES_hhdet_numvin!J175</f>
        <v>0</v>
      </c>
      <c r="K91" s="150">
        <f>RES_hhdet_numvin!K175</f>
        <v>0</v>
      </c>
      <c r="L91" s="150">
        <f>RES_hhdet_numvin!L175</f>
        <v>0</v>
      </c>
      <c r="M91" s="150">
        <f>RES_hhdet_numvin!M175</f>
        <v>0</v>
      </c>
      <c r="N91" s="150">
        <f>RES_hhdet_numvin!N175</f>
        <v>0</v>
      </c>
      <c r="O91" s="150">
        <f>RES_hhdet_numvin!O175</f>
        <v>0</v>
      </c>
      <c r="P91" s="150">
        <f>RES_hhdet_numvin!P175</f>
        <v>0</v>
      </c>
      <c r="Q91" s="150">
        <f>RES_hhdet_numvin!Q175</f>
        <v>0</v>
      </c>
      <c r="R91" s="150">
        <f>RES_hhdet_numvin!R175</f>
        <v>0</v>
      </c>
      <c r="S91" s="150">
        <f>RES_hhdet_numvin!S175</f>
        <v>0</v>
      </c>
      <c r="T91" s="150">
        <f>RES_hhdet_numvin!T175</f>
        <v>0</v>
      </c>
      <c r="U91" s="150">
        <f>RES_hhdet_numvin!U175</f>
        <v>0</v>
      </c>
      <c r="V91" s="150">
        <f>RES_hhdet_numvin!V175</f>
        <v>0</v>
      </c>
      <c r="W91" s="150">
        <f>RES_hhdet_numvin!W175</f>
        <v>0</v>
      </c>
      <c r="DA91" s="134"/>
    </row>
    <row r="92" spans="1:105" ht="12" customHeight="1" x14ac:dyDescent="0.25">
      <c r="A92" s="97" t="s">
        <v>50</v>
      </c>
      <c r="B92" s="138">
        <f>RES_hhdet_numvin!B176</f>
        <v>0</v>
      </c>
      <c r="C92" s="138">
        <f>RES_hhdet_numvin!C176</f>
        <v>0</v>
      </c>
      <c r="D92" s="138">
        <f>RES_hhdet_numvin!D176</f>
        <v>0</v>
      </c>
      <c r="E92" s="138">
        <f>RES_hhdet_numvin!E176</f>
        <v>0</v>
      </c>
      <c r="F92" s="138">
        <f>RES_hhdet_numvin!F176</f>
        <v>0</v>
      </c>
      <c r="G92" s="138">
        <f>RES_hhdet_numvin!G176</f>
        <v>0</v>
      </c>
      <c r="H92" s="138">
        <f>RES_hhdet_numvin!H176</f>
        <v>0</v>
      </c>
      <c r="I92" s="138">
        <f>RES_hhdet_numvin!I176</f>
        <v>0</v>
      </c>
      <c r="J92" s="138">
        <f>RES_hhdet_numvin!J176</f>
        <v>0</v>
      </c>
      <c r="K92" s="138">
        <f>RES_hhdet_numvin!K176</f>
        <v>0</v>
      </c>
      <c r="L92" s="138">
        <f>RES_hhdet_numvin!L176</f>
        <v>0</v>
      </c>
      <c r="M92" s="138">
        <f>RES_hhdet_numvin!M176</f>
        <v>0</v>
      </c>
      <c r="N92" s="138">
        <f>RES_hhdet_numvin!N176</f>
        <v>0</v>
      </c>
      <c r="O92" s="138">
        <f>RES_hhdet_numvin!O176</f>
        <v>0</v>
      </c>
      <c r="P92" s="138">
        <f>RES_hhdet_numvin!P176</f>
        <v>35</v>
      </c>
      <c r="Q92" s="138">
        <f>RES_hhdet_numvin!Q176</f>
        <v>1</v>
      </c>
      <c r="R92" s="138">
        <f>RES_hhdet_numvin!R176</f>
        <v>12</v>
      </c>
      <c r="S92" s="138">
        <f>RES_hhdet_numvin!S176</f>
        <v>54</v>
      </c>
      <c r="T92" s="138">
        <f>RES_hhdet_numvin!T176</f>
        <v>90</v>
      </c>
      <c r="U92" s="138">
        <f>RES_hhdet_numvin!U176</f>
        <v>178</v>
      </c>
      <c r="V92" s="138">
        <f>RES_hhdet_numvin!V176</f>
        <v>160</v>
      </c>
      <c r="W92" s="138">
        <f>RES_hhdet_numvin!W176</f>
        <v>2</v>
      </c>
      <c r="DA92" s="63" t="s">
        <v>1568</v>
      </c>
    </row>
    <row r="93" spans="1:105" ht="12" customHeight="1" x14ac:dyDescent="0.25">
      <c r="A93" s="109" t="s">
        <v>120</v>
      </c>
      <c r="B93" s="39">
        <f>RES_hhdet_numvin!B177</f>
        <v>0</v>
      </c>
      <c r="C93" s="39">
        <f>RES_hhdet_numvin!C177</f>
        <v>0</v>
      </c>
      <c r="D93" s="39">
        <f>RES_hhdet_numvin!D177</f>
        <v>0</v>
      </c>
      <c r="E93" s="39">
        <f>RES_hhdet_numvin!E177</f>
        <v>0</v>
      </c>
      <c r="F93" s="39">
        <f>RES_hhdet_numvin!F177</f>
        <v>0</v>
      </c>
      <c r="G93" s="39">
        <f>RES_hhdet_numvin!G177</f>
        <v>0</v>
      </c>
      <c r="H93" s="39">
        <f>RES_hhdet_numvin!H177</f>
        <v>0</v>
      </c>
      <c r="I93" s="39">
        <f>RES_hhdet_numvin!I177</f>
        <v>0</v>
      </c>
      <c r="J93" s="39">
        <f>RES_hhdet_numvin!J177</f>
        <v>0</v>
      </c>
      <c r="K93" s="39">
        <f>RES_hhdet_numvin!K177</f>
        <v>0</v>
      </c>
      <c r="L93" s="39">
        <f>RES_hhdet_numvin!L177</f>
        <v>0</v>
      </c>
      <c r="M93" s="39">
        <f>RES_hhdet_numvin!M177</f>
        <v>0</v>
      </c>
      <c r="N93" s="39">
        <f>RES_hhdet_numvin!N177</f>
        <v>0</v>
      </c>
      <c r="O93" s="39">
        <f>RES_hhdet_numvin!O177</f>
        <v>0</v>
      </c>
      <c r="P93" s="39">
        <f>RES_hhdet_numvin!P177</f>
        <v>381</v>
      </c>
      <c r="Q93" s="39">
        <f>RES_hhdet_numvin!Q177</f>
        <v>40</v>
      </c>
      <c r="R93" s="39">
        <f>RES_hhdet_numvin!R177</f>
        <v>167</v>
      </c>
      <c r="S93" s="39">
        <f>RES_hhdet_numvin!S177</f>
        <v>547</v>
      </c>
      <c r="T93" s="39">
        <f>RES_hhdet_numvin!T177</f>
        <v>1110</v>
      </c>
      <c r="U93" s="39">
        <f>RES_hhdet_numvin!U177</f>
        <v>1832</v>
      </c>
      <c r="V93" s="39">
        <f>RES_hhdet_numvin!V177</f>
        <v>1793</v>
      </c>
      <c r="W93" s="39">
        <f>RES_hhdet_numvin!W177</f>
        <v>1758</v>
      </c>
      <c r="DA93" s="60" t="s">
        <v>1569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13.454992127033531</v>
      </c>
      <c r="C97" s="117">
        <f t="shared" si="12"/>
        <v>13.895761077539982</v>
      </c>
      <c r="D97" s="117">
        <f t="shared" si="12"/>
        <v>12.60291888121751</v>
      </c>
      <c r="E97" s="117">
        <f t="shared" si="12"/>
        <v>12.473986276893793</v>
      </c>
      <c r="F97" s="117">
        <f t="shared" si="12"/>
        <v>13.681084895486251</v>
      </c>
      <c r="G97" s="117">
        <f t="shared" si="12"/>
        <v>14.362921664595355</v>
      </c>
      <c r="H97" s="117">
        <f t="shared" si="12"/>
        <v>11.475358418722831</v>
      </c>
      <c r="I97" s="117">
        <f t="shared" si="12"/>
        <v>12.092929728594806</v>
      </c>
      <c r="J97" s="117">
        <f t="shared" si="12"/>
        <v>5.0720600458420497</v>
      </c>
      <c r="K97" s="117">
        <f t="shared" si="12"/>
        <v>16.168197538320381</v>
      </c>
      <c r="L97" s="117">
        <f t="shared" si="12"/>
        <v>9.1724908280200079</v>
      </c>
      <c r="M97" s="117">
        <f t="shared" si="12"/>
        <v>8.8473022264398793</v>
      </c>
      <c r="N97" s="117">
        <f t="shared" si="12"/>
        <v>11.631521410816951</v>
      </c>
      <c r="O97" s="117">
        <f t="shared" si="12"/>
        <v>14.167814540840471</v>
      </c>
      <c r="P97" s="117">
        <f t="shared" si="12"/>
        <v>13.588390346680368</v>
      </c>
      <c r="Q97" s="117">
        <f t="shared" si="12"/>
        <v>15.621698609969393</v>
      </c>
      <c r="R97" s="117">
        <f t="shared" ref="R97:V97" si="13">R98+R100+R102+R111</f>
        <v>13.545008569481414</v>
      </c>
      <c r="S97" s="117">
        <f t="shared" si="13"/>
        <v>14.006652128175457</v>
      </c>
      <c r="T97" s="117">
        <f t="shared" si="13"/>
        <v>9.3520586644813317</v>
      </c>
      <c r="U97" s="117">
        <f t="shared" si="13"/>
        <v>7.6692525747459763</v>
      </c>
      <c r="V97" s="117">
        <f t="shared" si="13"/>
        <v>12.278206178478476</v>
      </c>
      <c r="W97" s="117">
        <f t="shared" ref="W97" si="14">W98+W100+W102+W111</f>
        <v>10.788094972971546</v>
      </c>
      <c r="DA97" s="129" t="s">
        <v>1721</v>
      </c>
    </row>
    <row r="98" spans="1:105" ht="12" customHeight="1" x14ac:dyDescent="0.25">
      <c r="A98" s="121" t="s">
        <v>57</v>
      </c>
      <c r="B98" s="122">
        <f t="shared" ref="B98:W98" si="15">B99</f>
        <v>11.715638780815526</v>
      </c>
      <c r="C98" s="122">
        <f t="shared" si="15"/>
        <v>12.268576689555276</v>
      </c>
      <c r="D98" s="122">
        <f t="shared" si="15"/>
        <v>11.126397330291068</v>
      </c>
      <c r="E98" s="122">
        <f t="shared" si="15"/>
        <v>11.021679188591659</v>
      </c>
      <c r="F98" s="122">
        <f t="shared" si="15"/>
        <v>12.279528420808449</v>
      </c>
      <c r="G98" s="122">
        <f t="shared" si="15"/>
        <v>12.944603141452831</v>
      </c>
      <c r="H98" s="122">
        <f t="shared" si="15"/>
        <v>10.206390241390288</v>
      </c>
      <c r="I98" s="122">
        <f t="shared" si="15"/>
        <v>11.007059226953979</v>
      </c>
      <c r="J98" s="122">
        <f t="shared" si="15"/>
        <v>4.1181954957147324</v>
      </c>
      <c r="K98" s="122">
        <f t="shared" si="15"/>
        <v>15.032003269206196</v>
      </c>
      <c r="L98" s="122">
        <f t="shared" si="15"/>
        <v>8.1263840900015918</v>
      </c>
      <c r="M98" s="122">
        <f t="shared" si="15"/>
        <v>7.4014567125709263</v>
      </c>
      <c r="N98" s="122">
        <f t="shared" si="15"/>
        <v>10.097057413040591</v>
      </c>
      <c r="O98" s="122">
        <f t="shared" si="15"/>
        <v>12.051516637776221</v>
      </c>
      <c r="P98" s="122">
        <f t="shared" si="15"/>
        <v>10.913081883676711</v>
      </c>
      <c r="Q98" s="122">
        <f t="shared" si="15"/>
        <v>14.21774866383446</v>
      </c>
      <c r="R98" s="122">
        <f t="shared" si="15"/>
        <v>12.293897383673528</v>
      </c>
      <c r="S98" s="122">
        <f t="shared" si="15"/>
        <v>12.913230342851547</v>
      </c>
      <c r="T98" s="122">
        <f t="shared" si="15"/>
        <v>8.1535806690987602</v>
      </c>
      <c r="U98" s="122">
        <f t="shared" si="15"/>
        <v>6.3623532997405707</v>
      </c>
      <c r="V98" s="122">
        <f t="shared" si="15"/>
        <v>11.156810664306288</v>
      </c>
      <c r="W98" s="122">
        <f t="shared" si="15"/>
        <v>9.6602969887889323</v>
      </c>
      <c r="DA98" s="130" t="s">
        <v>1722</v>
      </c>
    </row>
    <row r="99" spans="1:105" ht="12" customHeight="1" x14ac:dyDescent="0.25">
      <c r="A99" s="97" t="s">
        <v>53</v>
      </c>
      <c r="B99" s="98">
        <v>11.715638780815526</v>
      </c>
      <c r="C99" s="98">
        <v>12.268576689555276</v>
      </c>
      <c r="D99" s="98">
        <v>11.126397330291068</v>
      </c>
      <c r="E99" s="98">
        <v>11.021679188591659</v>
      </c>
      <c r="F99" s="98">
        <v>12.279528420808449</v>
      </c>
      <c r="G99" s="98">
        <v>12.944603141452831</v>
      </c>
      <c r="H99" s="98">
        <v>10.206390241390288</v>
      </c>
      <c r="I99" s="98">
        <v>11.007059226953979</v>
      </c>
      <c r="J99" s="98">
        <v>4.1181954957147324</v>
      </c>
      <c r="K99" s="98">
        <v>15.032003269206196</v>
      </c>
      <c r="L99" s="98">
        <v>8.1263840900015918</v>
      </c>
      <c r="M99" s="98">
        <v>7.4014567125709263</v>
      </c>
      <c r="N99" s="98">
        <v>10.097057413040591</v>
      </c>
      <c r="O99" s="98">
        <v>12.051516637776221</v>
      </c>
      <c r="P99" s="98">
        <v>10.913081883676711</v>
      </c>
      <c r="Q99" s="98">
        <v>14.21774866383446</v>
      </c>
      <c r="R99" s="98">
        <v>12.293897383673528</v>
      </c>
      <c r="S99" s="98">
        <v>12.913230342851547</v>
      </c>
      <c r="T99" s="98">
        <v>8.1535806690987602</v>
      </c>
      <c r="U99" s="98">
        <v>6.3623532997405707</v>
      </c>
      <c r="V99" s="98">
        <v>11.156810664306288</v>
      </c>
      <c r="W99" s="98">
        <v>9.6602969887889323</v>
      </c>
      <c r="DA99" s="63" t="s">
        <v>1723</v>
      </c>
    </row>
    <row r="100" spans="1:105" ht="12" customHeight="1" x14ac:dyDescent="0.25">
      <c r="A100" s="121" t="s">
        <v>92</v>
      </c>
      <c r="B100" s="122">
        <f t="shared" ref="B100:W100" si="16">B101</f>
        <v>0.11101648260622148</v>
      </c>
      <c r="C100" s="122">
        <f t="shared" si="16"/>
        <v>0.10917947996377642</v>
      </c>
      <c r="D100" s="122">
        <f t="shared" si="16"/>
        <v>0.11401527141051446</v>
      </c>
      <c r="E100" s="122">
        <f t="shared" si="16"/>
        <v>0.21458224154597247</v>
      </c>
      <c r="F100" s="122">
        <f t="shared" si="16"/>
        <v>7.5412160047419047E-2</v>
      </c>
      <c r="G100" s="122">
        <f t="shared" si="16"/>
        <v>7.3498174411208247E-2</v>
      </c>
      <c r="H100" s="122">
        <f t="shared" si="16"/>
        <v>9.6445617498796724E-2</v>
      </c>
      <c r="I100" s="122">
        <f t="shared" si="16"/>
        <v>4.3345857287329682E-2</v>
      </c>
      <c r="J100" s="122">
        <f t="shared" si="16"/>
        <v>3.7976324297307074E-2</v>
      </c>
      <c r="K100" s="122">
        <f t="shared" si="16"/>
        <v>3.9965358759463748E-2</v>
      </c>
      <c r="L100" s="122">
        <f t="shared" si="16"/>
        <v>5.5803446751658832E-2</v>
      </c>
      <c r="M100" s="122">
        <f t="shared" si="16"/>
        <v>5.8093036361658523E-2</v>
      </c>
      <c r="N100" s="122">
        <f t="shared" si="16"/>
        <v>9.5703266842358969E-2</v>
      </c>
      <c r="O100" s="122">
        <f t="shared" si="16"/>
        <v>0.1113609527890933</v>
      </c>
      <c r="P100" s="122">
        <f t="shared" si="16"/>
        <v>0.11877296128714329</v>
      </c>
      <c r="Q100" s="122">
        <f t="shared" si="16"/>
        <v>0.10807669276510101</v>
      </c>
      <c r="R100" s="122">
        <f t="shared" si="16"/>
        <v>9.1638387357525816E-2</v>
      </c>
      <c r="S100" s="122">
        <f t="shared" si="16"/>
        <v>6.9643686435071156E-2</v>
      </c>
      <c r="T100" s="122">
        <f t="shared" si="16"/>
        <v>7.3108828132266476E-2</v>
      </c>
      <c r="U100" s="122">
        <f t="shared" si="16"/>
        <v>7.1664888441485997E-2</v>
      </c>
      <c r="V100" s="122">
        <f t="shared" si="16"/>
        <v>7.0985796699685647E-2</v>
      </c>
      <c r="W100" s="122">
        <f t="shared" si="16"/>
        <v>6.3080479331650174E-2</v>
      </c>
      <c r="DA100" s="130" t="s">
        <v>1724</v>
      </c>
    </row>
    <row r="101" spans="1:105" ht="12" customHeight="1" x14ac:dyDescent="0.25">
      <c r="A101" s="97" t="s">
        <v>53</v>
      </c>
      <c r="B101" s="98">
        <v>0.11101648260622148</v>
      </c>
      <c r="C101" s="98">
        <v>0.10917947996377642</v>
      </c>
      <c r="D101" s="98">
        <v>0.11401527141051446</v>
      </c>
      <c r="E101" s="98">
        <v>0.21458224154597247</v>
      </c>
      <c r="F101" s="98">
        <v>7.5412160047419047E-2</v>
      </c>
      <c r="G101" s="98">
        <v>7.3498174411208247E-2</v>
      </c>
      <c r="H101" s="98">
        <v>9.6445617498796724E-2</v>
      </c>
      <c r="I101" s="98">
        <v>4.3345857287329682E-2</v>
      </c>
      <c r="J101" s="98">
        <v>3.7976324297307074E-2</v>
      </c>
      <c r="K101" s="98">
        <v>3.9965358759463748E-2</v>
      </c>
      <c r="L101" s="98">
        <v>5.5803446751658832E-2</v>
      </c>
      <c r="M101" s="98">
        <v>5.8093036361658523E-2</v>
      </c>
      <c r="N101" s="98">
        <v>9.5703266842358969E-2</v>
      </c>
      <c r="O101" s="98">
        <v>0.1113609527890933</v>
      </c>
      <c r="P101" s="98">
        <v>0.11877296128714329</v>
      </c>
      <c r="Q101" s="98">
        <v>0.10807669276510101</v>
      </c>
      <c r="R101" s="98">
        <v>9.1638387357525816E-2</v>
      </c>
      <c r="S101" s="98">
        <v>6.9643686435071156E-2</v>
      </c>
      <c r="T101" s="98">
        <v>7.3108828132266476E-2</v>
      </c>
      <c r="U101" s="98">
        <v>7.1664888441485997E-2</v>
      </c>
      <c r="V101" s="98">
        <v>7.0985796699685647E-2</v>
      </c>
      <c r="W101" s="98">
        <v>6.3080479331650174E-2</v>
      </c>
      <c r="DA101" s="63" t="s">
        <v>1725</v>
      </c>
    </row>
    <row r="102" spans="1:105" ht="12" customHeight="1" x14ac:dyDescent="0.25">
      <c r="A102" s="121" t="s">
        <v>55</v>
      </c>
      <c r="B102" s="122">
        <v>1.0975480332019587</v>
      </c>
      <c r="C102" s="122">
        <v>0.98592361286789632</v>
      </c>
      <c r="D102" s="122">
        <v>0.93158848925218429</v>
      </c>
      <c r="E102" s="122">
        <v>0.85402425120735403</v>
      </c>
      <c r="F102" s="122">
        <v>0.90142009212805607</v>
      </c>
      <c r="G102" s="122">
        <v>0.89428509543757584</v>
      </c>
      <c r="H102" s="122">
        <v>0.7707525939262253</v>
      </c>
      <c r="I102" s="122">
        <v>0.69537268828288279</v>
      </c>
      <c r="J102" s="122">
        <v>0.59742385766371298</v>
      </c>
      <c r="K102" s="122">
        <v>0.66518555712999983</v>
      </c>
      <c r="L102" s="122">
        <v>0.62334428700928646</v>
      </c>
      <c r="M102" s="122">
        <v>0.86463978168324018</v>
      </c>
      <c r="N102" s="122">
        <v>0.8406224523586493</v>
      </c>
      <c r="O102" s="122">
        <v>1.3132235473033598</v>
      </c>
      <c r="P102" s="122">
        <v>1.7733827803231872</v>
      </c>
      <c r="Q102" s="122">
        <v>0.85437161732224121</v>
      </c>
      <c r="R102" s="122">
        <v>0.76222370224503089</v>
      </c>
      <c r="S102" s="122">
        <v>0.70833180374447879</v>
      </c>
      <c r="T102" s="122">
        <v>0.75632923061398749</v>
      </c>
      <c r="U102" s="122">
        <v>0.81753777452142451</v>
      </c>
      <c r="V102" s="122">
        <v>0.78333807254814491</v>
      </c>
      <c r="W102" s="122">
        <v>0.83582211246616778</v>
      </c>
      <c r="DA102" s="130" t="s">
        <v>1726</v>
      </c>
    </row>
    <row r="103" spans="1:105" ht="12" customHeight="1" x14ac:dyDescent="0.25">
      <c r="A103" s="97" t="s">
        <v>124</v>
      </c>
      <c r="B103" s="98">
        <v>0.14593594516150032</v>
      </c>
      <c r="C103" s="98">
        <v>0.11593404131850779</v>
      </c>
      <c r="D103" s="98">
        <v>5.9960496485445221E-2</v>
      </c>
      <c r="E103" s="98">
        <v>3.3322369377954818E-2</v>
      </c>
      <c r="F103" s="98">
        <v>6.5314067283195734E-2</v>
      </c>
      <c r="G103" s="98">
        <v>9.8688880909787946E-2</v>
      </c>
      <c r="H103" s="98">
        <v>9.2714709450345684E-2</v>
      </c>
      <c r="I103" s="98">
        <v>3.127570215213378E-2</v>
      </c>
      <c r="J103" s="98">
        <v>2.6843653771741194E-2</v>
      </c>
      <c r="K103" s="98">
        <v>6.0544827196543624E-2</v>
      </c>
      <c r="L103" s="98">
        <v>5.4890223238119353E-2</v>
      </c>
      <c r="M103" s="98">
        <v>1.4771943446853356E-2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DA103" s="63" t="s">
        <v>1727</v>
      </c>
    </row>
    <row r="104" spans="1:105" ht="12" customHeight="1" x14ac:dyDescent="0.25">
      <c r="A104" s="97" t="s">
        <v>123</v>
      </c>
      <c r="B104" s="98">
        <v>0</v>
      </c>
      <c r="C104" s="98">
        <v>0</v>
      </c>
      <c r="D104" s="98">
        <v>0</v>
      </c>
      <c r="E104" s="98">
        <v>0</v>
      </c>
      <c r="F104" s="98">
        <v>0</v>
      </c>
      <c r="G104" s="98">
        <v>0</v>
      </c>
      <c r="H104" s="98">
        <v>1.4860434527699413E-4</v>
      </c>
      <c r="I104" s="98">
        <v>6.4109449154732984E-5</v>
      </c>
      <c r="J104" s="98">
        <v>5.4979446860778134E-5</v>
      </c>
      <c r="K104" s="98">
        <v>4.2218594781904195E-4</v>
      </c>
      <c r="L104" s="98">
        <v>4.6504904900598583E-4</v>
      </c>
      <c r="M104" s="98">
        <v>2.4374274732233379E-4</v>
      </c>
      <c r="N104" s="98">
        <v>0</v>
      </c>
      <c r="O104" s="98">
        <v>0</v>
      </c>
      <c r="P104" s="98">
        <v>0</v>
      </c>
      <c r="Q104" s="98">
        <v>0</v>
      </c>
      <c r="R104" s="98">
        <v>0</v>
      </c>
      <c r="S104" s="98">
        <v>0</v>
      </c>
      <c r="T104" s="98">
        <v>0</v>
      </c>
      <c r="U104" s="98">
        <v>0</v>
      </c>
      <c r="V104" s="98">
        <v>0</v>
      </c>
      <c r="W104" s="98">
        <v>0</v>
      </c>
      <c r="DA104" s="63" t="s">
        <v>1728</v>
      </c>
    </row>
    <row r="105" spans="1:105" ht="12" customHeight="1" x14ac:dyDescent="0.25">
      <c r="A105" s="100" t="s">
        <v>50</v>
      </c>
      <c r="B105" s="101">
        <v>0</v>
      </c>
      <c r="C105" s="101">
        <v>0</v>
      </c>
      <c r="D105" s="101">
        <v>0</v>
      </c>
      <c r="E105" s="101">
        <v>0</v>
      </c>
      <c r="F105" s="101">
        <v>0</v>
      </c>
      <c r="G105" s="101">
        <v>0</v>
      </c>
      <c r="H105" s="101">
        <v>8.9665828979847945E-5</v>
      </c>
      <c r="I105" s="101">
        <v>3.9174391523550778E-5</v>
      </c>
      <c r="J105" s="101">
        <v>3.1578198271905962E-5</v>
      </c>
      <c r="K105" s="101">
        <v>2.452296326036463E-4</v>
      </c>
      <c r="L105" s="101">
        <v>2.796241824924334E-4</v>
      </c>
      <c r="M105" s="101">
        <v>1.5024034397785981E-4</v>
      </c>
      <c r="N105" s="101">
        <v>0</v>
      </c>
      <c r="O105" s="101">
        <v>0</v>
      </c>
      <c r="P105" s="101">
        <v>0</v>
      </c>
      <c r="Q105" s="101">
        <v>0</v>
      </c>
      <c r="R105" s="101">
        <v>0</v>
      </c>
      <c r="S105" s="101">
        <v>0</v>
      </c>
      <c r="T105" s="101">
        <v>0</v>
      </c>
      <c r="U105" s="101">
        <v>0</v>
      </c>
      <c r="V105" s="101">
        <v>0</v>
      </c>
      <c r="W105" s="101">
        <v>0</v>
      </c>
      <c r="DA105" s="131" t="s">
        <v>1729</v>
      </c>
    </row>
    <row r="106" spans="1:105" ht="12" customHeight="1" x14ac:dyDescent="0.25">
      <c r="A106" s="103" t="s">
        <v>52</v>
      </c>
      <c r="B106" s="104">
        <v>0</v>
      </c>
      <c r="C106" s="104">
        <v>0</v>
      </c>
      <c r="D106" s="104">
        <v>0</v>
      </c>
      <c r="E106" s="104">
        <v>0</v>
      </c>
      <c r="F106" s="104">
        <v>0</v>
      </c>
      <c r="G106" s="104">
        <v>0</v>
      </c>
      <c r="H106" s="104">
        <v>5.8938516297146187E-5</v>
      </c>
      <c r="I106" s="104">
        <v>2.4935057631182213E-5</v>
      </c>
      <c r="J106" s="104">
        <v>2.3401248588872172E-5</v>
      </c>
      <c r="K106" s="104">
        <v>1.7695631521539565E-4</v>
      </c>
      <c r="L106" s="104">
        <v>1.8542486651355243E-4</v>
      </c>
      <c r="M106" s="104">
        <v>9.3502403344473977E-5</v>
      </c>
      <c r="N106" s="104">
        <v>0</v>
      </c>
      <c r="O106" s="104">
        <v>0</v>
      </c>
      <c r="P106" s="104">
        <v>0</v>
      </c>
      <c r="Q106" s="104">
        <v>0</v>
      </c>
      <c r="R106" s="104">
        <v>0</v>
      </c>
      <c r="S106" s="104">
        <v>0</v>
      </c>
      <c r="T106" s="104">
        <v>0</v>
      </c>
      <c r="U106" s="104">
        <v>0</v>
      </c>
      <c r="V106" s="104">
        <v>0</v>
      </c>
      <c r="W106" s="104">
        <v>0</v>
      </c>
      <c r="DA106" s="132" t="s">
        <v>1730</v>
      </c>
    </row>
    <row r="107" spans="1:105" ht="12" customHeight="1" x14ac:dyDescent="0.25">
      <c r="A107" s="106" t="s">
        <v>122</v>
      </c>
      <c r="B107" s="101">
        <v>0.95136068196894708</v>
      </c>
      <c r="C107" s="101">
        <v>0.86366156237792491</v>
      </c>
      <c r="D107" s="101">
        <v>0.84475156580212329</v>
      </c>
      <c r="E107" s="101">
        <v>0.77994565930056314</v>
      </c>
      <c r="F107" s="101">
        <v>0.77920176837073019</v>
      </c>
      <c r="G107" s="101">
        <v>0.72301631693845825</v>
      </c>
      <c r="H107" s="101">
        <v>0.60279499963540095</v>
      </c>
      <c r="I107" s="101">
        <v>0.51487132456469809</v>
      </c>
      <c r="J107" s="101">
        <v>0.41478212741781945</v>
      </c>
      <c r="K107" s="101">
        <v>0.30362884108562749</v>
      </c>
      <c r="L107" s="101">
        <v>0.26726332128143848</v>
      </c>
      <c r="M107" s="101">
        <v>0.38869999660554055</v>
      </c>
      <c r="N107" s="101">
        <v>0.36700967088550546</v>
      </c>
      <c r="O107" s="101">
        <v>0.59530559819225537</v>
      </c>
      <c r="P107" s="101">
        <v>0.88951519606414042</v>
      </c>
      <c r="Q107" s="101">
        <v>0.44572540437530106</v>
      </c>
      <c r="R107" s="101">
        <v>0.40323140341931596</v>
      </c>
      <c r="S107" s="101">
        <v>0.36510669823571629</v>
      </c>
      <c r="T107" s="101">
        <v>0.31380568740340964</v>
      </c>
      <c r="U107" s="101">
        <v>0.45107697254009715</v>
      </c>
      <c r="V107" s="101">
        <v>0.33026891688602578</v>
      </c>
      <c r="W107" s="101">
        <v>0.31072443287342405</v>
      </c>
      <c r="DA107" s="131" t="s">
        <v>1731</v>
      </c>
    </row>
    <row r="108" spans="1:105" ht="12" customHeight="1" x14ac:dyDescent="0.25">
      <c r="A108" s="107" t="s">
        <v>121</v>
      </c>
      <c r="B108" s="104">
        <v>2.5140607151138988E-4</v>
      </c>
      <c r="C108" s="104">
        <v>6.3280091714636305E-3</v>
      </c>
      <c r="D108" s="104">
        <v>2.6876426964615764E-2</v>
      </c>
      <c r="E108" s="104">
        <v>4.0756222528835991E-2</v>
      </c>
      <c r="F108" s="104">
        <v>5.6904256474130117E-2</v>
      </c>
      <c r="G108" s="104">
        <v>7.2579897589329756E-2</v>
      </c>
      <c r="H108" s="104">
        <v>7.5094280495201629E-2</v>
      </c>
      <c r="I108" s="104">
        <v>0.14916155211689619</v>
      </c>
      <c r="J108" s="104">
        <v>0.15574309702729155</v>
      </c>
      <c r="K108" s="104">
        <v>0.30058970290000975</v>
      </c>
      <c r="L108" s="104">
        <v>0.3007256934407227</v>
      </c>
      <c r="M108" s="104">
        <v>0.46092409888352392</v>
      </c>
      <c r="N108" s="104">
        <v>0.47361278147314384</v>
      </c>
      <c r="O108" s="104">
        <v>0.71791794911110451</v>
      </c>
      <c r="P108" s="104">
        <v>0.88386758425904666</v>
      </c>
      <c r="Q108" s="104">
        <v>0.40864621294694015</v>
      </c>
      <c r="R108" s="104">
        <v>0.35899229882571493</v>
      </c>
      <c r="S108" s="104">
        <v>0.34322510550876256</v>
      </c>
      <c r="T108" s="104">
        <v>0.4425235432105778</v>
      </c>
      <c r="U108" s="104">
        <v>0.3664608019813273</v>
      </c>
      <c r="V108" s="104">
        <v>0.45306915566211914</v>
      </c>
      <c r="W108" s="104">
        <v>0.52509767959274367</v>
      </c>
      <c r="DA108" s="132" t="s">
        <v>1732</v>
      </c>
    </row>
    <row r="109" spans="1:105" ht="12" customHeight="1" x14ac:dyDescent="0.25">
      <c r="A109" s="108" t="s">
        <v>53</v>
      </c>
      <c r="B109" s="98">
        <v>1.5391069994845293E-4</v>
      </c>
      <c r="C109" s="98">
        <v>3.7216134646934768E-3</v>
      </c>
      <c r="D109" s="98">
        <v>1.5849979486231659E-2</v>
      </c>
      <c r="E109" s="98">
        <v>2.3979211746681418E-2</v>
      </c>
      <c r="F109" s="98">
        <v>3.3831089290309646E-2</v>
      </c>
      <c r="G109" s="98">
        <v>4.3043897756530961E-2</v>
      </c>
      <c r="H109" s="98">
        <v>4.3610842259884076E-2</v>
      </c>
      <c r="I109" s="98">
        <v>8.7523322010400292E-2</v>
      </c>
      <c r="J109" s="98">
        <v>9.1175358695343434E-2</v>
      </c>
      <c r="K109" s="98">
        <v>0.16688771010582382</v>
      </c>
      <c r="L109" s="98">
        <v>0.16274137429633398</v>
      </c>
      <c r="M109" s="98">
        <v>0.26480045529087798</v>
      </c>
      <c r="N109" s="98">
        <v>0.25639393115534076</v>
      </c>
      <c r="O109" s="98">
        <v>0.44544757224927489</v>
      </c>
      <c r="P109" s="98">
        <v>0.58464330586463353</v>
      </c>
      <c r="Q109" s="98">
        <v>0.2060139785118692</v>
      </c>
      <c r="R109" s="98">
        <v>0.17795393480477606</v>
      </c>
      <c r="S109" s="98">
        <v>0.16902031421045038</v>
      </c>
      <c r="T109" s="98">
        <v>0.24235858556377174</v>
      </c>
      <c r="U109" s="98">
        <v>0.19738988404059513</v>
      </c>
      <c r="V109" s="98">
        <v>0.24438953710955577</v>
      </c>
      <c r="W109" s="98">
        <v>0.29346468275234983</v>
      </c>
      <c r="DA109" s="63" t="s">
        <v>1733</v>
      </c>
    </row>
    <row r="110" spans="1:105" ht="12" customHeight="1" x14ac:dyDescent="0.25">
      <c r="A110" s="108" t="s">
        <v>52</v>
      </c>
      <c r="B110" s="98">
        <v>9.7495371562936954E-5</v>
      </c>
      <c r="C110" s="98">
        <v>2.6063957067701542E-3</v>
      </c>
      <c r="D110" s="98">
        <v>1.1026447478384103E-2</v>
      </c>
      <c r="E110" s="98">
        <v>1.6777010782154572E-2</v>
      </c>
      <c r="F110" s="98">
        <v>2.3073167183820471E-2</v>
      </c>
      <c r="G110" s="98">
        <v>2.9535999832798802E-2</v>
      </c>
      <c r="H110" s="98">
        <v>3.1483438235317553E-2</v>
      </c>
      <c r="I110" s="98">
        <v>6.1638230106495905E-2</v>
      </c>
      <c r="J110" s="98">
        <v>6.4567738331948135E-2</v>
      </c>
      <c r="K110" s="98">
        <v>0.1337019927941859</v>
      </c>
      <c r="L110" s="98">
        <v>0.13798431914438872</v>
      </c>
      <c r="M110" s="98">
        <v>0.19612364359264595</v>
      </c>
      <c r="N110" s="98">
        <v>0.21721885031780308</v>
      </c>
      <c r="O110" s="98">
        <v>0.27247037686182957</v>
      </c>
      <c r="P110" s="98">
        <v>0.29922427839441318</v>
      </c>
      <c r="Q110" s="98">
        <v>0.20263223443507095</v>
      </c>
      <c r="R110" s="98">
        <v>0.1810383640209389</v>
      </c>
      <c r="S110" s="98">
        <v>0.17420479129831218</v>
      </c>
      <c r="T110" s="98">
        <v>0.20016495764680606</v>
      </c>
      <c r="U110" s="98">
        <v>0.16907091794073217</v>
      </c>
      <c r="V110" s="98">
        <v>0.2086796185525634</v>
      </c>
      <c r="W110" s="98">
        <v>0.23163299684039385</v>
      </c>
      <c r="DA110" s="63" t="s">
        <v>1734</v>
      </c>
    </row>
    <row r="111" spans="1:105" ht="12" customHeight="1" x14ac:dyDescent="0.25">
      <c r="A111" s="121" t="s">
        <v>54</v>
      </c>
      <c r="B111" s="122">
        <v>0.53078883040982572</v>
      </c>
      <c r="C111" s="122">
        <v>0.53208129515303204</v>
      </c>
      <c r="D111" s="122">
        <v>0.43091779026374372</v>
      </c>
      <c r="E111" s="122">
        <v>0.38370059554880759</v>
      </c>
      <c r="F111" s="122">
        <v>0.42472422250232661</v>
      </c>
      <c r="G111" s="122">
        <v>0.45053525329373939</v>
      </c>
      <c r="H111" s="122">
        <v>0.40176996590752012</v>
      </c>
      <c r="I111" s="122">
        <v>0.34715195607061422</v>
      </c>
      <c r="J111" s="122">
        <v>0.31846436816629697</v>
      </c>
      <c r="K111" s="122">
        <v>0.43104335322472276</v>
      </c>
      <c r="L111" s="122">
        <v>0.36695900425747091</v>
      </c>
      <c r="M111" s="122">
        <v>0.5231126958240554</v>
      </c>
      <c r="N111" s="122">
        <v>0.59813827857535118</v>
      </c>
      <c r="O111" s="122">
        <v>0.69171340297179618</v>
      </c>
      <c r="P111" s="122">
        <v>0.78315272139332714</v>
      </c>
      <c r="Q111" s="122">
        <v>0.44150163604759107</v>
      </c>
      <c r="R111" s="122">
        <v>0.39724909620532961</v>
      </c>
      <c r="S111" s="122">
        <v>0.31544629514436012</v>
      </c>
      <c r="T111" s="122">
        <v>0.36903993663631762</v>
      </c>
      <c r="U111" s="122">
        <v>0.41769661204249486</v>
      </c>
      <c r="V111" s="122">
        <v>0.26707164492435526</v>
      </c>
      <c r="W111" s="122">
        <v>0.22889539238479681</v>
      </c>
      <c r="DA111" s="130" t="s">
        <v>1735</v>
      </c>
    </row>
    <row r="112" spans="1:105" ht="12" customHeight="1" x14ac:dyDescent="0.25">
      <c r="A112" s="97" t="s">
        <v>50</v>
      </c>
      <c r="B112" s="98">
        <v>0.22977249370395611</v>
      </c>
      <c r="C112" s="98">
        <v>0.25297312200543598</v>
      </c>
      <c r="D112" s="98">
        <v>9.3289207705377034E-2</v>
      </c>
      <c r="E112" s="98">
        <v>4.3748393119395546E-2</v>
      </c>
      <c r="F112" s="98">
        <v>8.5576524287294217E-2</v>
      </c>
      <c r="G112" s="98">
        <v>0.12939864773099152</v>
      </c>
      <c r="H112" s="98">
        <v>0.10988193229000801</v>
      </c>
      <c r="I112" s="98">
        <v>3.6103274366123012E-2</v>
      </c>
      <c r="J112" s="98">
        <v>3.6618608794548473E-2</v>
      </c>
      <c r="K112" s="98">
        <v>0.1210792754513894</v>
      </c>
      <c r="L112" s="98">
        <v>9.8401607373806599E-2</v>
      </c>
      <c r="M112" s="98">
        <v>4.7089647569214819E-2</v>
      </c>
      <c r="N112" s="98">
        <v>2.4011041232357047E-2</v>
      </c>
      <c r="O112" s="98">
        <v>3.2738971601515225E-2</v>
      </c>
      <c r="P112" s="98">
        <v>4.8758866620556583E-2</v>
      </c>
      <c r="Q112" s="98">
        <v>3.534016325605719E-2</v>
      </c>
      <c r="R112" s="98">
        <v>2.9510888983179339E-2</v>
      </c>
      <c r="S112" s="98">
        <v>1.9145766340840958E-2</v>
      </c>
      <c r="T112" s="98">
        <v>2.5352527845035781E-2</v>
      </c>
      <c r="U112" s="98">
        <v>4.0987053164932244E-2</v>
      </c>
      <c r="V112" s="98">
        <v>3.7127849237395455E-2</v>
      </c>
      <c r="W112" s="98">
        <v>1.5954914547514232E-2</v>
      </c>
      <c r="DA112" s="63" t="s">
        <v>1736</v>
      </c>
    </row>
    <row r="113" spans="1:105" ht="12" customHeight="1" x14ac:dyDescent="0.25">
      <c r="A113" s="109" t="s">
        <v>120</v>
      </c>
      <c r="B113" s="33">
        <v>0.30101633670586964</v>
      </c>
      <c r="C113" s="33">
        <v>0.27910817314759612</v>
      </c>
      <c r="D113" s="33">
        <v>0.3376285825583667</v>
      </c>
      <c r="E113" s="33">
        <v>0.33995220242941204</v>
      </c>
      <c r="F113" s="33">
        <v>0.33914769821503238</v>
      </c>
      <c r="G113" s="33">
        <v>0.32113660556274787</v>
      </c>
      <c r="H113" s="33">
        <v>0.29188803361751214</v>
      </c>
      <c r="I113" s="33">
        <v>0.31104868170449124</v>
      </c>
      <c r="J113" s="33">
        <v>0.28184575937174849</v>
      </c>
      <c r="K113" s="33">
        <v>0.30996407777333335</v>
      </c>
      <c r="L113" s="33">
        <v>0.26855739688366431</v>
      </c>
      <c r="M113" s="33">
        <v>0.47602304825484054</v>
      </c>
      <c r="N113" s="33">
        <v>0.57412723734299409</v>
      </c>
      <c r="O113" s="33">
        <v>0.658974431370281</v>
      </c>
      <c r="P113" s="33">
        <v>0.73439385477277053</v>
      </c>
      <c r="Q113" s="33">
        <v>0.40616147279153386</v>
      </c>
      <c r="R113" s="33">
        <v>0.36773820722215028</v>
      </c>
      <c r="S113" s="33">
        <v>0.29630052880351915</v>
      </c>
      <c r="T113" s="33">
        <v>0.34368740879128185</v>
      </c>
      <c r="U113" s="33">
        <v>0.37670955887756263</v>
      </c>
      <c r="V113" s="33">
        <v>0.2299437956869598</v>
      </c>
      <c r="W113" s="33">
        <v>0.21294047783728257</v>
      </c>
      <c r="DA113" s="60" t="s">
        <v>1737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9.6600967717630049</v>
      </c>
      <c r="C115" s="117">
        <f t="shared" si="17"/>
        <v>10.011613734495578</v>
      </c>
      <c r="D115" s="117">
        <f t="shared" si="17"/>
        <v>9.1534989717166262</v>
      </c>
      <c r="E115" s="117">
        <f t="shared" si="17"/>
        <v>9.251491922722078</v>
      </c>
      <c r="F115" s="117">
        <f t="shared" si="17"/>
        <v>9.9901983829859802</v>
      </c>
      <c r="G115" s="117">
        <f t="shared" si="17"/>
        <v>10.549364062699</v>
      </c>
      <c r="H115" s="117">
        <f t="shared" si="17"/>
        <v>8.5295083027225242</v>
      </c>
      <c r="I115" s="117">
        <f t="shared" si="17"/>
        <v>8.9700170956335796</v>
      </c>
      <c r="J115" s="117">
        <f t="shared" si="17"/>
        <v>3.8152291619306529</v>
      </c>
      <c r="K115" s="117">
        <f t="shared" si="17"/>
        <v>12.200601159951091</v>
      </c>
      <c r="L115" s="117">
        <f t="shared" si="17"/>
        <v>7.0623968977392328</v>
      </c>
      <c r="M115" s="117">
        <f t="shared" si="17"/>
        <v>6.9539321303316184</v>
      </c>
      <c r="N115" s="117">
        <f t="shared" si="17"/>
        <v>9.3347696727628602</v>
      </c>
      <c r="O115" s="117">
        <f t="shared" si="17"/>
        <v>11.47508215222738</v>
      </c>
      <c r="P115" s="117">
        <f t="shared" si="17"/>
        <v>11.060756226936689</v>
      </c>
      <c r="Q115" s="117">
        <f t="shared" si="17"/>
        <v>12.710836280971682</v>
      </c>
      <c r="R115" s="117">
        <f t="shared" ref="R115:V115" si="18">R116+R118+R120+R129</f>
        <v>11.020373517222502</v>
      </c>
      <c r="S115" s="117">
        <f t="shared" si="18"/>
        <v>11.351233655282806</v>
      </c>
      <c r="T115" s="117">
        <f t="shared" si="18"/>
        <v>7.7033648866794087</v>
      </c>
      <c r="U115" s="117">
        <f t="shared" si="18"/>
        <v>6.4189077819542648</v>
      </c>
      <c r="V115" s="117">
        <f t="shared" si="18"/>
        <v>10.280863109219887</v>
      </c>
      <c r="W115" s="117">
        <f t="shared" ref="W115" si="19">W116+W118+W120+W129</f>
        <v>9.1586737107184266</v>
      </c>
      <c r="DA115" s="129" t="s">
        <v>1889</v>
      </c>
    </row>
    <row r="116" spans="1:105" ht="12" customHeight="1" x14ac:dyDescent="0.25">
      <c r="A116" s="121" t="s">
        <v>57</v>
      </c>
      <c r="B116" s="122">
        <f t="shared" ref="B116:W116" si="20">B117</f>
        <v>8.3592067134244648</v>
      </c>
      <c r="C116" s="122">
        <f t="shared" si="20"/>
        <v>8.7781425008696896</v>
      </c>
      <c r="D116" s="122">
        <f t="shared" si="20"/>
        <v>7.9824677941278033</v>
      </c>
      <c r="E116" s="122">
        <f t="shared" si="20"/>
        <v>7.9408378506694453</v>
      </c>
      <c r="F116" s="122">
        <f t="shared" si="20"/>
        <v>8.8953911516116122</v>
      </c>
      <c r="G116" s="122">
        <f t="shared" si="20"/>
        <v>9.4370281837300425</v>
      </c>
      <c r="H116" s="122">
        <f t="shared" si="20"/>
        <v>7.4552679910318336</v>
      </c>
      <c r="I116" s="122">
        <f t="shared" si="20"/>
        <v>8.0882615662236272</v>
      </c>
      <c r="J116" s="122">
        <f t="shared" si="20"/>
        <v>3.0355000302008643</v>
      </c>
      <c r="K116" s="122">
        <f t="shared" si="20"/>
        <v>11.267490875842919</v>
      </c>
      <c r="L116" s="122">
        <f t="shared" si="20"/>
        <v>6.1481103522234797</v>
      </c>
      <c r="M116" s="122">
        <f t="shared" si="20"/>
        <v>5.7010255576089195</v>
      </c>
      <c r="N116" s="122">
        <f t="shared" si="20"/>
        <v>7.8908226282889959</v>
      </c>
      <c r="O116" s="122">
        <f t="shared" si="20"/>
        <v>9.5369247083169295</v>
      </c>
      <c r="P116" s="122">
        <f t="shared" si="20"/>
        <v>8.6736172318188309</v>
      </c>
      <c r="Q116" s="122">
        <f t="shared" si="20"/>
        <v>11.313051169568242</v>
      </c>
      <c r="R116" s="122">
        <f t="shared" si="20"/>
        <v>9.7867713260578455</v>
      </c>
      <c r="S116" s="122">
        <f t="shared" si="20"/>
        <v>10.292385388760668</v>
      </c>
      <c r="T116" s="122">
        <f t="shared" si="20"/>
        <v>6.5341984379339655</v>
      </c>
      <c r="U116" s="122">
        <f t="shared" si="20"/>
        <v>5.1504389814263503</v>
      </c>
      <c r="V116" s="122">
        <f t="shared" si="20"/>
        <v>9.123475821235548</v>
      </c>
      <c r="W116" s="122">
        <f t="shared" si="20"/>
        <v>7.994313177689647</v>
      </c>
      <c r="DA116" s="130" t="s">
        <v>1890</v>
      </c>
    </row>
    <row r="117" spans="1:105" ht="12" customHeight="1" x14ac:dyDescent="0.25">
      <c r="A117" s="97" t="s">
        <v>53</v>
      </c>
      <c r="B117" s="98">
        <v>8.3592067134244648</v>
      </c>
      <c r="C117" s="98">
        <v>8.7781425008696896</v>
      </c>
      <c r="D117" s="98">
        <v>7.9824677941278033</v>
      </c>
      <c r="E117" s="98">
        <v>7.9408378506694453</v>
      </c>
      <c r="F117" s="98">
        <v>8.8953911516116122</v>
      </c>
      <c r="G117" s="98">
        <v>9.4370281837300425</v>
      </c>
      <c r="H117" s="98">
        <v>7.4552679910318336</v>
      </c>
      <c r="I117" s="98">
        <v>8.0882615662236272</v>
      </c>
      <c r="J117" s="98">
        <v>3.0355000302008643</v>
      </c>
      <c r="K117" s="98">
        <v>11.267490875842919</v>
      </c>
      <c r="L117" s="98">
        <v>6.1481103522234797</v>
      </c>
      <c r="M117" s="98">
        <v>5.7010255576089195</v>
      </c>
      <c r="N117" s="98">
        <v>7.8908226282889959</v>
      </c>
      <c r="O117" s="98">
        <v>9.5369247083169295</v>
      </c>
      <c r="P117" s="98">
        <v>8.6736172318188309</v>
      </c>
      <c r="Q117" s="98">
        <v>11.313051169568242</v>
      </c>
      <c r="R117" s="98">
        <v>9.7867713260578455</v>
      </c>
      <c r="S117" s="98">
        <v>10.292385388760668</v>
      </c>
      <c r="T117" s="98">
        <v>6.5341984379339655</v>
      </c>
      <c r="U117" s="98">
        <v>5.1504389814263503</v>
      </c>
      <c r="V117" s="98">
        <v>9.123475821235548</v>
      </c>
      <c r="W117" s="98">
        <v>7.994313177689647</v>
      </c>
      <c r="DA117" s="63" t="s">
        <v>1891</v>
      </c>
    </row>
    <row r="118" spans="1:105" ht="12" customHeight="1" x14ac:dyDescent="0.25">
      <c r="A118" s="121" t="s">
        <v>92</v>
      </c>
      <c r="B118" s="122">
        <f t="shared" ref="B118:W118" si="21">B119</f>
        <v>0.20491792070737957</v>
      </c>
      <c r="C118" s="122">
        <f t="shared" si="21"/>
        <v>0.2078462160097295</v>
      </c>
      <c r="D118" s="122">
        <f t="shared" si="21"/>
        <v>0.22419656311540759</v>
      </c>
      <c r="E118" s="122">
        <f t="shared" si="21"/>
        <v>0.43751823688767655</v>
      </c>
      <c r="F118" s="122">
        <f t="shared" si="21"/>
        <v>0.15971807145723613</v>
      </c>
      <c r="G118" s="122">
        <f t="shared" si="21"/>
        <v>0.16408764839220261</v>
      </c>
      <c r="H118" s="122">
        <f t="shared" si="21"/>
        <v>0.24009658855829044</v>
      </c>
      <c r="I118" s="122">
        <f t="shared" si="21"/>
        <v>0.1150607154394301</v>
      </c>
      <c r="J118" s="122">
        <f t="shared" si="21"/>
        <v>0.10225788626946018</v>
      </c>
      <c r="K118" s="122">
        <f t="shared" si="21"/>
        <v>0.11349485267436424</v>
      </c>
      <c r="L118" s="122">
        <f t="shared" si="21"/>
        <v>0.16717393660808155</v>
      </c>
      <c r="M118" s="122">
        <f t="shared" si="21"/>
        <v>0.18120928299535072</v>
      </c>
      <c r="N118" s="122">
        <f t="shared" si="21"/>
        <v>0.31520639303817155</v>
      </c>
      <c r="O118" s="122">
        <f t="shared" si="21"/>
        <v>0.37808352297947123</v>
      </c>
      <c r="P118" s="122">
        <f t="shared" si="21"/>
        <v>0.41285215406258124</v>
      </c>
      <c r="Q118" s="122">
        <f t="shared" si="21"/>
        <v>0.38027338851668224</v>
      </c>
      <c r="R118" s="122">
        <f t="shared" si="21"/>
        <v>0.32152493825507245</v>
      </c>
      <c r="S118" s="122">
        <f t="shared" si="21"/>
        <v>0.24702094333655003</v>
      </c>
      <c r="T118" s="122">
        <f t="shared" si="21"/>
        <v>0.26443266566350548</v>
      </c>
      <c r="U118" s="122">
        <f t="shared" si="21"/>
        <v>0.26849321775795032</v>
      </c>
      <c r="V118" s="122">
        <f t="shared" si="21"/>
        <v>0.28600569908419926</v>
      </c>
      <c r="W118" s="122">
        <f t="shared" si="21"/>
        <v>0.26449160602830651</v>
      </c>
      <c r="DA118" s="130" t="s">
        <v>1892</v>
      </c>
    </row>
    <row r="119" spans="1:105" ht="12" customHeight="1" x14ac:dyDescent="0.25">
      <c r="A119" s="97" t="s">
        <v>53</v>
      </c>
      <c r="B119" s="98">
        <v>0.20491792070737957</v>
      </c>
      <c r="C119" s="98">
        <v>0.2078462160097295</v>
      </c>
      <c r="D119" s="98">
        <v>0.22419656311540759</v>
      </c>
      <c r="E119" s="98">
        <v>0.43751823688767655</v>
      </c>
      <c r="F119" s="98">
        <v>0.15971807145723613</v>
      </c>
      <c r="G119" s="98">
        <v>0.16408764839220261</v>
      </c>
      <c r="H119" s="98">
        <v>0.24009658855829044</v>
      </c>
      <c r="I119" s="98">
        <v>0.1150607154394301</v>
      </c>
      <c r="J119" s="98">
        <v>0.10225788626946018</v>
      </c>
      <c r="K119" s="98">
        <v>0.11349485267436424</v>
      </c>
      <c r="L119" s="98">
        <v>0.16717393660808155</v>
      </c>
      <c r="M119" s="98">
        <v>0.18120928299535072</v>
      </c>
      <c r="N119" s="98">
        <v>0.31520639303817155</v>
      </c>
      <c r="O119" s="98">
        <v>0.37808352297947123</v>
      </c>
      <c r="P119" s="98">
        <v>0.41285215406258124</v>
      </c>
      <c r="Q119" s="98">
        <v>0.38027338851668224</v>
      </c>
      <c r="R119" s="98">
        <v>0.32152493825507245</v>
      </c>
      <c r="S119" s="98">
        <v>0.24702094333655003</v>
      </c>
      <c r="T119" s="98">
        <v>0.26443266566350548</v>
      </c>
      <c r="U119" s="98">
        <v>0.26849321775795032</v>
      </c>
      <c r="V119" s="98">
        <v>0.28600569908419926</v>
      </c>
      <c r="W119" s="98">
        <v>0.26449160602830651</v>
      </c>
      <c r="DA119" s="63" t="s">
        <v>1893</v>
      </c>
    </row>
    <row r="120" spans="1:105" ht="12" customHeight="1" x14ac:dyDescent="0.25">
      <c r="A120" s="121" t="s">
        <v>55</v>
      </c>
      <c r="B120" s="122">
        <v>0.72616569349025284</v>
      </c>
      <c r="C120" s="122">
        <v>0.65735246411922743</v>
      </c>
      <c r="D120" s="122">
        <v>0.63098804063108693</v>
      </c>
      <c r="E120" s="122">
        <v>0.58506120158163688</v>
      </c>
      <c r="F120" s="122">
        <v>0.6210704272286901</v>
      </c>
      <c r="G120" s="122">
        <v>0.61991882151631639</v>
      </c>
      <c r="H120" s="122">
        <v>0.53947850541755549</v>
      </c>
      <c r="I120" s="122">
        <v>0.50229918714849131</v>
      </c>
      <c r="J120" s="122">
        <v>0.43529638443321039</v>
      </c>
      <c r="K120" s="122">
        <v>0.50214534199745153</v>
      </c>
      <c r="L120" s="122">
        <v>0.47553212605970957</v>
      </c>
      <c r="M120" s="122">
        <v>0.66801854533836524</v>
      </c>
      <c r="N120" s="122">
        <v>0.6607391057080475</v>
      </c>
      <c r="O120" s="122">
        <v>1.018001068970166</v>
      </c>
      <c r="P120" s="122">
        <v>1.3611672845022793</v>
      </c>
      <c r="Q120" s="122">
        <v>0.67293742494766806</v>
      </c>
      <c r="R120" s="122">
        <v>0.60116569250535923</v>
      </c>
      <c r="S120" s="122">
        <v>0.56263670926527998</v>
      </c>
      <c r="T120" s="122">
        <v>0.6099006950721606</v>
      </c>
      <c r="U120" s="122">
        <v>0.66134861546994261</v>
      </c>
      <c r="V120" s="122">
        <v>0.65282087863374938</v>
      </c>
      <c r="W120" s="122">
        <v>0.70585841052887921</v>
      </c>
      <c r="DA120" s="130" t="s">
        <v>1894</v>
      </c>
    </row>
    <row r="121" spans="1:105" ht="12" customHeight="1" x14ac:dyDescent="0.25">
      <c r="A121" s="97" t="s">
        <v>124</v>
      </c>
      <c r="B121" s="98">
        <v>8.7429210700482624E-2</v>
      </c>
      <c r="C121" s="98">
        <v>6.9553738997288866E-2</v>
      </c>
      <c r="D121" s="98">
        <v>3.6310623251536195E-2</v>
      </c>
      <c r="E121" s="98">
        <v>2.031635978785315E-2</v>
      </c>
      <c r="F121" s="98">
        <v>3.9986724703389216E-2</v>
      </c>
      <c r="G121" s="98">
        <v>6.0856522974126158E-2</v>
      </c>
      <c r="H121" s="98">
        <v>5.7913183031348139E-2</v>
      </c>
      <c r="I121" s="98">
        <v>1.9664300380138826E-2</v>
      </c>
      <c r="J121" s="98">
        <v>1.6899714704682538E-2</v>
      </c>
      <c r="K121" s="98">
        <v>3.8212607437318469E-2</v>
      </c>
      <c r="L121" s="98">
        <v>3.4855176162004217E-2</v>
      </c>
      <c r="M121" s="98">
        <v>9.592099225910776E-3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1895</v>
      </c>
    </row>
    <row r="122" spans="1:105" ht="12" customHeight="1" x14ac:dyDescent="0.25">
      <c r="A122" s="97" t="s">
        <v>123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1.1584133465889881E-4</v>
      </c>
      <c r="I122" s="98">
        <v>4.9795512395926328E-5</v>
      </c>
      <c r="J122" s="98">
        <v>4.3441084286610711E-5</v>
      </c>
      <c r="K122" s="98">
        <v>3.3482986201354662E-4</v>
      </c>
      <c r="L122" s="98">
        <v>3.6544088248974531E-4</v>
      </c>
      <c r="M122" s="98">
        <v>1.9022389545833641E-4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1896</v>
      </c>
    </row>
    <row r="123" spans="1:105" ht="12" customHeight="1" x14ac:dyDescent="0.25">
      <c r="A123" s="100" t="s">
        <v>50</v>
      </c>
      <c r="B123" s="101">
        <v>0</v>
      </c>
      <c r="C123" s="101">
        <v>0</v>
      </c>
      <c r="D123" s="101">
        <v>0</v>
      </c>
      <c r="E123" s="101">
        <v>0</v>
      </c>
      <c r="F123" s="101">
        <v>0</v>
      </c>
      <c r="G123" s="101">
        <v>0</v>
      </c>
      <c r="H123" s="101">
        <v>5.6902818361752623E-5</v>
      </c>
      <c r="I123" s="101">
        <v>2.4860454764744111E-5</v>
      </c>
      <c r="J123" s="101">
        <v>2.0039835697738538E-5</v>
      </c>
      <c r="K123" s="101">
        <v>1.5787354679815097E-4</v>
      </c>
      <c r="L123" s="101">
        <v>1.8001601597619288E-4</v>
      </c>
      <c r="M123" s="101">
        <v>9.6721492113862435E-5</v>
      </c>
      <c r="N123" s="101">
        <v>0</v>
      </c>
      <c r="O123" s="101">
        <v>0</v>
      </c>
      <c r="P123" s="101">
        <v>0</v>
      </c>
      <c r="Q123" s="101">
        <v>0</v>
      </c>
      <c r="R123" s="101">
        <v>0</v>
      </c>
      <c r="S123" s="101">
        <v>0</v>
      </c>
      <c r="T123" s="101">
        <v>0</v>
      </c>
      <c r="U123" s="101">
        <v>0</v>
      </c>
      <c r="V123" s="101">
        <v>0</v>
      </c>
      <c r="W123" s="101">
        <v>0</v>
      </c>
      <c r="DA123" s="131" t="s">
        <v>1897</v>
      </c>
    </row>
    <row r="124" spans="1:105" ht="12" customHeight="1" x14ac:dyDescent="0.25">
      <c r="A124" s="103" t="s">
        <v>52</v>
      </c>
      <c r="B124" s="104">
        <v>0</v>
      </c>
      <c r="C124" s="104">
        <v>0</v>
      </c>
      <c r="D124" s="104">
        <v>0</v>
      </c>
      <c r="E124" s="104">
        <v>0</v>
      </c>
      <c r="F124" s="104">
        <v>0</v>
      </c>
      <c r="G124" s="104">
        <v>0</v>
      </c>
      <c r="H124" s="104">
        <v>5.8938516297146187E-5</v>
      </c>
      <c r="I124" s="104">
        <v>2.4935057631182213E-5</v>
      </c>
      <c r="J124" s="104">
        <v>2.3401248588872172E-5</v>
      </c>
      <c r="K124" s="104">
        <v>1.7695631521539565E-4</v>
      </c>
      <c r="L124" s="104">
        <v>1.8542486651355243E-4</v>
      </c>
      <c r="M124" s="104">
        <v>9.3502403344473977E-5</v>
      </c>
      <c r="N124" s="104">
        <v>0</v>
      </c>
      <c r="O124" s="104">
        <v>0</v>
      </c>
      <c r="P124" s="104">
        <v>0</v>
      </c>
      <c r="Q124" s="104">
        <v>0</v>
      </c>
      <c r="R124" s="104">
        <v>0</v>
      </c>
      <c r="S124" s="104">
        <v>0</v>
      </c>
      <c r="T124" s="104">
        <v>0</v>
      </c>
      <c r="U124" s="104">
        <v>0</v>
      </c>
      <c r="V124" s="104">
        <v>0</v>
      </c>
      <c r="W124" s="104">
        <v>0</v>
      </c>
      <c r="DA124" s="132" t="s">
        <v>1898</v>
      </c>
    </row>
    <row r="125" spans="1:105" ht="12" customHeight="1" x14ac:dyDescent="0.25">
      <c r="A125" s="106" t="s">
        <v>122</v>
      </c>
      <c r="B125" s="101">
        <v>0.63853568540442296</v>
      </c>
      <c r="C125" s="101">
        <v>0.58260875561222125</v>
      </c>
      <c r="D125" s="101">
        <v>0.57262147771837602</v>
      </c>
      <c r="E125" s="101">
        <v>0.53126773199932353</v>
      </c>
      <c r="F125" s="101">
        <v>0.53442699422118423</v>
      </c>
      <c r="G125" s="101">
        <v>0.49948321592699219</v>
      </c>
      <c r="H125" s="101">
        <v>0.41950712870520362</v>
      </c>
      <c r="I125" s="101">
        <v>0.35960264317871177</v>
      </c>
      <c r="J125" s="101">
        <v>0.28981726308713346</v>
      </c>
      <c r="K125" s="101">
        <v>0.21231603265081092</v>
      </c>
      <c r="L125" s="101">
        <v>0.18754582138497233</v>
      </c>
      <c r="M125" s="101">
        <v>0.27478193209500806</v>
      </c>
      <c r="N125" s="101">
        <v>0.26137279216340609</v>
      </c>
      <c r="O125" s="101">
        <v>0.42759291727359849</v>
      </c>
      <c r="P125" s="101">
        <v>0.64286765886671682</v>
      </c>
      <c r="Q125" s="101">
        <v>0.32231919230937495</v>
      </c>
      <c r="R125" s="101">
        <v>0.29165788028687001</v>
      </c>
      <c r="S125" s="101">
        <v>0.26436905524576659</v>
      </c>
      <c r="T125" s="101">
        <v>0.22817812022759965</v>
      </c>
      <c r="U125" s="101">
        <v>0.34293715898977339</v>
      </c>
      <c r="V125" s="101">
        <v>0.25426223843006884</v>
      </c>
      <c r="W125" s="101">
        <v>0.24349631918281098</v>
      </c>
      <c r="DA125" s="131" t="s">
        <v>1899</v>
      </c>
    </row>
    <row r="126" spans="1:105" ht="12" customHeight="1" x14ac:dyDescent="0.25">
      <c r="A126" s="107" t="s">
        <v>121</v>
      </c>
      <c r="B126" s="104">
        <v>2.007973853473028E-4</v>
      </c>
      <c r="C126" s="104">
        <v>5.1899695097173369E-3</v>
      </c>
      <c r="D126" s="104">
        <v>2.2055939661174688E-2</v>
      </c>
      <c r="E126" s="104">
        <v>3.3477109794460135E-2</v>
      </c>
      <c r="F126" s="104">
        <v>4.6656708304116661E-2</v>
      </c>
      <c r="G126" s="104">
        <v>5.9579082615198106E-2</v>
      </c>
      <c r="H126" s="104">
        <v>6.1942352346344799E-2</v>
      </c>
      <c r="I126" s="104">
        <v>0.1229824480772448</v>
      </c>
      <c r="J126" s="104">
        <v>0.12853596555710778</v>
      </c>
      <c r="K126" s="104">
        <v>0.25128187204730867</v>
      </c>
      <c r="L126" s="104">
        <v>0.25276568763024326</v>
      </c>
      <c r="M126" s="104">
        <v>0.38345429012198806</v>
      </c>
      <c r="N126" s="104">
        <v>0.39936631354464142</v>
      </c>
      <c r="O126" s="104">
        <v>0.59040815169656757</v>
      </c>
      <c r="P126" s="104">
        <v>0.71829962563556249</v>
      </c>
      <c r="Q126" s="104">
        <v>0.35061823263829317</v>
      </c>
      <c r="R126" s="104">
        <v>0.30950781221848916</v>
      </c>
      <c r="S126" s="104">
        <v>0.29826765401951344</v>
      </c>
      <c r="T126" s="104">
        <v>0.38172257484456096</v>
      </c>
      <c r="U126" s="104">
        <v>0.31841145648016922</v>
      </c>
      <c r="V126" s="104">
        <v>0.39855864020368054</v>
      </c>
      <c r="W126" s="104">
        <v>0.4623620913460682</v>
      </c>
      <c r="DA126" s="132" t="s">
        <v>1900</v>
      </c>
    </row>
    <row r="127" spans="1:105" ht="12" customHeight="1" x14ac:dyDescent="0.25">
      <c r="A127" s="108" t="s">
        <v>53</v>
      </c>
      <c r="B127" s="98">
        <v>1.0330201378436586E-4</v>
      </c>
      <c r="C127" s="98">
        <v>2.5835738029471823E-3</v>
      </c>
      <c r="D127" s="98">
        <v>1.1029492182790583E-2</v>
      </c>
      <c r="E127" s="98">
        <v>1.6700099012305562E-2</v>
      </c>
      <c r="F127" s="98">
        <v>2.3583541120296189E-2</v>
      </c>
      <c r="G127" s="98">
        <v>3.0043082782399307E-2</v>
      </c>
      <c r="H127" s="98">
        <v>3.0458914111027247E-2</v>
      </c>
      <c r="I127" s="98">
        <v>6.1344217970748897E-2</v>
      </c>
      <c r="J127" s="98">
        <v>6.396822722515963E-2</v>
      </c>
      <c r="K127" s="98">
        <v>0.11757987925312278</v>
      </c>
      <c r="L127" s="98">
        <v>0.11478136848585453</v>
      </c>
      <c r="M127" s="98">
        <v>0.18733064652934212</v>
      </c>
      <c r="N127" s="98">
        <v>0.18214746322683834</v>
      </c>
      <c r="O127" s="98">
        <v>0.31793777483473801</v>
      </c>
      <c r="P127" s="98">
        <v>0.41907534724114931</v>
      </c>
      <c r="Q127" s="98">
        <v>0.14798599820322225</v>
      </c>
      <c r="R127" s="98">
        <v>0.12846944819755027</v>
      </c>
      <c r="S127" s="98">
        <v>0.12406286272120125</v>
      </c>
      <c r="T127" s="98">
        <v>0.18155761719775487</v>
      </c>
      <c r="U127" s="98">
        <v>0.14934053853943705</v>
      </c>
      <c r="V127" s="98">
        <v>0.18987902165111714</v>
      </c>
      <c r="W127" s="98">
        <v>0.23072909450567433</v>
      </c>
      <c r="DA127" s="63" t="s">
        <v>1901</v>
      </c>
    </row>
    <row r="128" spans="1:105" ht="12" customHeight="1" x14ac:dyDescent="0.25">
      <c r="A128" s="108" t="s">
        <v>52</v>
      </c>
      <c r="B128" s="98">
        <v>9.7495371562936954E-5</v>
      </c>
      <c r="C128" s="98">
        <v>2.6063957067701542E-3</v>
      </c>
      <c r="D128" s="98">
        <v>1.1026447478384103E-2</v>
      </c>
      <c r="E128" s="98">
        <v>1.6777010782154572E-2</v>
      </c>
      <c r="F128" s="98">
        <v>2.3073167183820471E-2</v>
      </c>
      <c r="G128" s="98">
        <v>2.9535999832798802E-2</v>
      </c>
      <c r="H128" s="98">
        <v>3.1483438235317553E-2</v>
      </c>
      <c r="I128" s="98">
        <v>6.1638230106495905E-2</v>
      </c>
      <c r="J128" s="98">
        <v>6.4567738331948135E-2</v>
      </c>
      <c r="K128" s="98">
        <v>0.1337019927941859</v>
      </c>
      <c r="L128" s="98">
        <v>0.13798431914438872</v>
      </c>
      <c r="M128" s="98">
        <v>0.19612364359264595</v>
      </c>
      <c r="N128" s="98">
        <v>0.21721885031780308</v>
      </c>
      <c r="O128" s="98">
        <v>0.27247037686182957</v>
      </c>
      <c r="P128" s="98">
        <v>0.29922427839441318</v>
      </c>
      <c r="Q128" s="98">
        <v>0.20263223443507095</v>
      </c>
      <c r="R128" s="98">
        <v>0.1810383640209389</v>
      </c>
      <c r="S128" s="98">
        <v>0.17420479129831218</v>
      </c>
      <c r="T128" s="98">
        <v>0.20016495764680606</v>
      </c>
      <c r="U128" s="98">
        <v>0.16907091794073217</v>
      </c>
      <c r="V128" s="98">
        <v>0.2086796185525634</v>
      </c>
      <c r="W128" s="98">
        <v>0.23163299684039385</v>
      </c>
      <c r="DA128" s="63" t="s">
        <v>1902</v>
      </c>
    </row>
    <row r="129" spans="1:105" ht="12" customHeight="1" x14ac:dyDescent="0.25">
      <c r="A129" s="121" t="s">
        <v>54</v>
      </c>
      <c r="B129" s="122">
        <v>0.3698064441409073</v>
      </c>
      <c r="C129" s="122">
        <v>0.36827255349693089</v>
      </c>
      <c r="D129" s="122">
        <v>0.31584657384232806</v>
      </c>
      <c r="E129" s="122">
        <v>0.28807463358331847</v>
      </c>
      <c r="F129" s="122">
        <v>0.31401873268844283</v>
      </c>
      <c r="G129" s="122">
        <v>0.32832940906043828</v>
      </c>
      <c r="H129" s="122">
        <v>0.294665217714845</v>
      </c>
      <c r="I129" s="122">
        <v>0.26439562682203022</v>
      </c>
      <c r="J129" s="122">
        <v>0.24217486102711774</v>
      </c>
      <c r="K129" s="122">
        <v>0.31747008943635718</v>
      </c>
      <c r="L129" s="122">
        <v>0.2715804828479621</v>
      </c>
      <c r="M129" s="122">
        <v>0.40367874438898227</v>
      </c>
      <c r="N129" s="122">
        <v>0.46800154572764624</v>
      </c>
      <c r="O129" s="122">
        <v>0.54207285196081201</v>
      </c>
      <c r="P129" s="122">
        <v>0.61311955655299766</v>
      </c>
      <c r="Q129" s="122">
        <v>0.34457429793909078</v>
      </c>
      <c r="R129" s="122">
        <v>0.31091156040422496</v>
      </c>
      <c r="S129" s="122">
        <v>0.24919061392030825</v>
      </c>
      <c r="T129" s="122">
        <v>0.29483308800977653</v>
      </c>
      <c r="U129" s="122">
        <v>0.3386269673000209</v>
      </c>
      <c r="V129" s="122">
        <v>0.21856071026639026</v>
      </c>
      <c r="W129" s="122">
        <v>0.19401051647159351</v>
      </c>
      <c r="DA129" s="130" t="s">
        <v>1903</v>
      </c>
    </row>
    <row r="130" spans="1:105" ht="12" customHeight="1" x14ac:dyDescent="0.25">
      <c r="A130" s="97" t="s">
        <v>50</v>
      </c>
      <c r="B130" s="98">
        <v>0.14134148363151303</v>
      </c>
      <c r="C130" s="98">
        <v>0.15565096042311566</v>
      </c>
      <c r="D130" s="98">
        <v>5.7403024661380579E-2</v>
      </c>
      <c r="E130" s="98">
        <v>2.6919477715837255E-2</v>
      </c>
      <c r="F130" s="98">
        <v>5.2702599942941485E-2</v>
      </c>
      <c r="G130" s="98">
        <v>8.0084006435208396E-2</v>
      </c>
      <c r="H130" s="98">
        <v>6.8234676964369523E-2</v>
      </c>
      <c r="I130" s="98">
        <v>2.2461209365976845E-2</v>
      </c>
      <c r="J130" s="98">
        <v>2.2782150514192027E-2</v>
      </c>
      <c r="K130" s="98">
        <v>7.535470533085635E-2</v>
      </c>
      <c r="L130" s="98">
        <v>6.1242894689269953E-2</v>
      </c>
      <c r="M130" s="98">
        <v>2.9310804669458904E-2</v>
      </c>
      <c r="N130" s="98">
        <v>1.4949288436473128E-2</v>
      </c>
      <c r="O130" s="98">
        <v>2.0391373826597219E-2</v>
      </c>
      <c r="P130" s="98">
        <v>3.0370591533585657E-2</v>
      </c>
      <c r="Q130" s="98">
        <v>2.201241082826514E-2</v>
      </c>
      <c r="R130" s="98">
        <v>1.8382627824557914E-2</v>
      </c>
      <c r="S130" s="98">
        <v>1.1931880570575992E-2</v>
      </c>
      <c r="T130" s="98">
        <v>1.5811830442355807E-2</v>
      </c>
      <c r="U130" s="98">
        <v>2.5597141881926879E-2</v>
      </c>
      <c r="V130" s="98">
        <v>2.3216416040454518E-2</v>
      </c>
      <c r="W130" s="98">
        <v>9.982057641298038E-3</v>
      </c>
      <c r="DA130" s="63" t="s">
        <v>1904</v>
      </c>
    </row>
    <row r="131" spans="1:105" ht="12" customHeight="1" x14ac:dyDescent="0.25">
      <c r="A131" s="109" t="s">
        <v>120</v>
      </c>
      <c r="B131" s="33">
        <v>0.22846496050939427</v>
      </c>
      <c r="C131" s="33">
        <v>0.21262159307381523</v>
      </c>
      <c r="D131" s="33">
        <v>0.25844354918094747</v>
      </c>
      <c r="E131" s="33">
        <v>0.26115515586748123</v>
      </c>
      <c r="F131" s="33">
        <v>0.26131613274550136</v>
      </c>
      <c r="G131" s="33">
        <v>0.2482454026252299</v>
      </c>
      <c r="H131" s="33">
        <v>0.22643054075047547</v>
      </c>
      <c r="I131" s="33">
        <v>0.24193441745605337</v>
      </c>
      <c r="J131" s="33">
        <v>0.21939271051292572</v>
      </c>
      <c r="K131" s="33">
        <v>0.24211538410550085</v>
      </c>
      <c r="L131" s="33">
        <v>0.21033758815869213</v>
      </c>
      <c r="M131" s="33">
        <v>0.37436793971952337</v>
      </c>
      <c r="N131" s="33">
        <v>0.4530522572911731</v>
      </c>
      <c r="O131" s="33">
        <v>0.52168147813421484</v>
      </c>
      <c r="P131" s="33">
        <v>0.58274896501941198</v>
      </c>
      <c r="Q131" s="33">
        <v>0.32256188711082562</v>
      </c>
      <c r="R131" s="33">
        <v>0.29252893257966706</v>
      </c>
      <c r="S131" s="33">
        <v>0.23725873334973227</v>
      </c>
      <c r="T131" s="33">
        <v>0.27902125756742074</v>
      </c>
      <c r="U131" s="33">
        <v>0.31302982541809404</v>
      </c>
      <c r="V131" s="33">
        <v>0.19534429422593574</v>
      </c>
      <c r="W131" s="33">
        <v>0.18402845883029548</v>
      </c>
      <c r="DA131" s="60" t="s">
        <v>1905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0.71795633030168116</v>
      </c>
      <c r="C133" s="154">
        <f t="shared" si="22"/>
        <v>0.72047969727095873</v>
      </c>
      <c r="D133" s="154">
        <f t="shared" si="22"/>
        <v>0.72629991972402097</v>
      </c>
      <c r="E133" s="154">
        <f t="shared" si="22"/>
        <v>0.74166282673078554</v>
      </c>
      <c r="F133" s="154">
        <f t="shared" si="22"/>
        <v>0.73021974933303779</v>
      </c>
      <c r="G133" s="154">
        <f t="shared" si="22"/>
        <v>0.73448594297518277</v>
      </c>
      <c r="H133" s="154">
        <f t="shared" si="22"/>
        <v>0.74328905394414946</v>
      </c>
      <c r="I133" s="154">
        <f t="shared" si="22"/>
        <v>0.74175715041353285</v>
      </c>
      <c r="J133" s="154">
        <f t="shared" si="22"/>
        <v>0.75220504636144525</v>
      </c>
      <c r="K133" s="154">
        <f t="shared" si="22"/>
        <v>0.75460490453771012</v>
      </c>
      <c r="L133" s="154">
        <f t="shared" si="22"/>
        <v>0.76995409754623167</v>
      </c>
      <c r="M133" s="154">
        <f t="shared" si="22"/>
        <v>0.78599464021360266</v>
      </c>
      <c r="N133" s="154">
        <f t="shared" si="22"/>
        <v>0.80254072902980822</v>
      </c>
      <c r="O133" s="154">
        <f t="shared" si="22"/>
        <v>0.80994017243443173</v>
      </c>
      <c r="P133" s="154">
        <f t="shared" si="22"/>
        <v>0.81398575877964985</v>
      </c>
      <c r="Q133" s="154">
        <f t="shared" si="22"/>
        <v>0.81366544050849454</v>
      </c>
      <c r="R133" s="154">
        <f t="shared" ref="R133:V133" si="23">IF(R115=0,"",R115/R97)</f>
        <v>0.81361140974489832</v>
      </c>
      <c r="S133" s="154">
        <f t="shared" si="23"/>
        <v>0.81041733252223258</v>
      </c>
      <c r="T133" s="154">
        <f t="shared" si="23"/>
        <v>0.82370793031232981</v>
      </c>
      <c r="U133" s="154">
        <f t="shared" si="23"/>
        <v>0.83696653870691884</v>
      </c>
      <c r="V133" s="154">
        <f t="shared" si="23"/>
        <v>0.83732615007234701</v>
      </c>
      <c r="W133" s="154">
        <f t="shared" ref="W133" si="24">IF(W115=0,"",W115/W97)</f>
        <v>0.84896116818256928</v>
      </c>
      <c r="DA133" s="129" t="s">
        <v>2057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0.71350840272685323</v>
      </c>
      <c r="C134" s="155">
        <f t="shared" si="25"/>
        <v>0.71549803396044054</v>
      </c>
      <c r="D134" s="155">
        <f t="shared" si="25"/>
        <v>0.71743508317790594</v>
      </c>
      <c r="E134" s="155">
        <f t="shared" si="25"/>
        <v>0.72047441363461784</v>
      </c>
      <c r="F134" s="155">
        <f t="shared" si="25"/>
        <v>0.72440820581821375</v>
      </c>
      <c r="G134" s="155">
        <f t="shared" si="25"/>
        <v>0.72903186606853998</v>
      </c>
      <c r="H134" s="155">
        <f t="shared" si="25"/>
        <v>0.7304510032154421</v>
      </c>
      <c r="I134" s="155">
        <f t="shared" si="25"/>
        <v>0.73482493365868073</v>
      </c>
      <c r="J134" s="155">
        <f t="shared" si="25"/>
        <v>0.73709468949677404</v>
      </c>
      <c r="K134" s="155">
        <f t="shared" si="25"/>
        <v>0.74956681914279066</v>
      </c>
      <c r="L134" s="155">
        <f t="shared" si="25"/>
        <v>0.75656162496526491</v>
      </c>
      <c r="M134" s="155">
        <f t="shared" si="25"/>
        <v>0.77025723165090898</v>
      </c>
      <c r="N134" s="155">
        <f t="shared" si="25"/>
        <v>0.78149725266470305</v>
      </c>
      <c r="O134" s="155">
        <f t="shared" si="25"/>
        <v>0.79134643339601363</v>
      </c>
      <c r="P134" s="155">
        <f t="shared" si="25"/>
        <v>0.79479081383897898</v>
      </c>
      <c r="Q134" s="155">
        <f t="shared" si="25"/>
        <v>0.79569919521401677</v>
      </c>
      <c r="R134" s="155">
        <f t="shared" ref="R134:V134" si="26">IF(R116=0,"",R116/R98)</f>
        <v>0.79606743253403256</v>
      </c>
      <c r="S134" s="155">
        <f t="shared" si="26"/>
        <v>0.79704187995517983</v>
      </c>
      <c r="T134" s="155">
        <f t="shared" si="26"/>
        <v>0.80139005218871651</v>
      </c>
      <c r="U134" s="155">
        <f t="shared" si="26"/>
        <v>0.80951791558578845</v>
      </c>
      <c r="V134" s="155">
        <f t="shared" si="26"/>
        <v>0.81774945329349913</v>
      </c>
      <c r="W134" s="155">
        <f t="shared" ref="W134" si="27">IF(W116=0,"",W116/W98)</f>
        <v>0.82754320979647833</v>
      </c>
      <c r="DA134" s="130" t="s">
        <v>2058</v>
      </c>
    </row>
    <row r="135" spans="1:105" ht="12" customHeight="1" x14ac:dyDescent="0.25">
      <c r="A135" s="97" t="s">
        <v>53</v>
      </c>
      <c r="B135" s="156">
        <f t="shared" ref="B135:Q135" si="28">IF(B117=0,"",B117/B99)</f>
        <v>0.71350840272685323</v>
      </c>
      <c r="C135" s="156">
        <f t="shared" si="28"/>
        <v>0.71549803396044054</v>
      </c>
      <c r="D135" s="156">
        <f t="shared" si="28"/>
        <v>0.71743508317790594</v>
      </c>
      <c r="E135" s="156">
        <f t="shared" si="28"/>
        <v>0.72047441363461784</v>
      </c>
      <c r="F135" s="156">
        <f t="shared" si="28"/>
        <v>0.72440820581821375</v>
      </c>
      <c r="G135" s="156">
        <f t="shared" si="28"/>
        <v>0.72903186606853998</v>
      </c>
      <c r="H135" s="156">
        <f t="shared" si="28"/>
        <v>0.7304510032154421</v>
      </c>
      <c r="I135" s="156">
        <f t="shared" si="28"/>
        <v>0.73482493365868073</v>
      </c>
      <c r="J135" s="156">
        <f t="shared" si="28"/>
        <v>0.73709468949677404</v>
      </c>
      <c r="K135" s="156">
        <f t="shared" si="28"/>
        <v>0.74956681914279066</v>
      </c>
      <c r="L135" s="156">
        <f t="shared" si="28"/>
        <v>0.75656162496526491</v>
      </c>
      <c r="M135" s="156">
        <f t="shared" si="28"/>
        <v>0.77025723165090898</v>
      </c>
      <c r="N135" s="156">
        <f t="shared" si="28"/>
        <v>0.78149725266470305</v>
      </c>
      <c r="O135" s="156">
        <f t="shared" si="28"/>
        <v>0.79134643339601363</v>
      </c>
      <c r="P135" s="156">
        <f t="shared" si="28"/>
        <v>0.79479081383897898</v>
      </c>
      <c r="Q135" s="156">
        <f t="shared" si="28"/>
        <v>0.79569919521401677</v>
      </c>
      <c r="R135" s="156">
        <f t="shared" ref="R135:V135" si="29">IF(R117=0,"",R117/R99)</f>
        <v>0.79606743253403256</v>
      </c>
      <c r="S135" s="156">
        <f t="shared" si="29"/>
        <v>0.79704187995517983</v>
      </c>
      <c r="T135" s="156">
        <f t="shared" si="29"/>
        <v>0.80139005218871651</v>
      </c>
      <c r="U135" s="156">
        <f t="shared" si="29"/>
        <v>0.80951791558578845</v>
      </c>
      <c r="V135" s="156">
        <f t="shared" si="29"/>
        <v>0.81774945329349913</v>
      </c>
      <c r="W135" s="156">
        <f t="shared" ref="W135" si="30">IF(W117=0,"",W117/W99)</f>
        <v>0.82754320979647833</v>
      </c>
      <c r="DA135" s="63" t="s">
        <v>2059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1.8458333023775315</v>
      </c>
      <c r="C136" s="155">
        <f t="shared" si="31"/>
        <v>1.9037113574701834</v>
      </c>
      <c r="D136" s="155">
        <f t="shared" si="31"/>
        <v>1.9663731037238248</v>
      </c>
      <c r="E136" s="155">
        <f t="shared" si="31"/>
        <v>2.0389303128513636</v>
      </c>
      <c r="F136" s="155">
        <f t="shared" si="31"/>
        <v>2.1179352422315665</v>
      </c>
      <c r="G136" s="155">
        <f t="shared" si="31"/>
        <v>2.232540463851028</v>
      </c>
      <c r="H136" s="155">
        <f t="shared" si="31"/>
        <v>2.4894504777398097</v>
      </c>
      <c r="I136" s="155">
        <f t="shared" si="31"/>
        <v>2.6544800966034465</v>
      </c>
      <c r="J136" s="155">
        <f t="shared" si="31"/>
        <v>2.6926746640593482</v>
      </c>
      <c r="K136" s="155">
        <f t="shared" si="31"/>
        <v>2.8398306983166712</v>
      </c>
      <c r="L136" s="155">
        <f t="shared" si="31"/>
        <v>2.9957636371827174</v>
      </c>
      <c r="M136" s="155">
        <f t="shared" si="31"/>
        <v>3.1192943998869556</v>
      </c>
      <c r="N136" s="155">
        <f t="shared" si="31"/>
        <v>3.2935802866309145</v>
      </c>
      <c r="O136" s="155">
        <f t="shared" si="31"/>
        <v>3.3951175300693075</v>
      </c>
      <c r="P136" s="155">
        <f t="shared" si="31"/>
        <v>3.4759776096217521</v>
      </c>
      <c r="Q136" s="155">
        <f t="shared" si="31"/>
        <v>3.5185513063689537</v>
      </c>
      <c r="R136" s="155">
        <f t="shared" ref="R136:V136" si="32">IF(R118=0,"",R118/R100)</f>
        <v>3.5086271979083139</v>
      </c>
      <c r="S136" s="155">
        <f t="shared" si="32"/>
        <v>3.5469251554747578</v>
      </c>
      <c r="T136" s="155">
        <f t="shared" si="32"/>
        <v>3.6169731128106881</v>
      </c>
      <c r="U136" s="155">
        <f t="shared" si="32"/>
        <v>3.7465099520412095</v>
      </c>
      <c r="V136" s="155">
        <f t="shared" si="32"/>
        <v>4.0290552812160776</v>
      </c>
      <c r="W136" s="155">
        <f t="shared" ref="W136" si="33">IF(W118=0,"",W118/W100)</f>
        <v>4.1929232122305669</v>
      </c>
      <c r="DA136" s="130" t="s">
        <v>2060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1.8458333023775315</v>
      </c>
      <c r="C137" s="156">
        <f t="shared" si="34"/>
        <v>1.9037113574701834</v>
      </c>
      <c r="D137" s="156">
        <f t="shared" si="34"/>
        <v>1.9663731037238248</v>
      </c>
      <c r="E137" s="156">
        <f t="shared" si="34"/>
        <v>2.0389303128513636</v>
      </c>
      <c r="F137" s="156">
        <f t="shared" si="34"/>
        <v>2.1179352422315665</v>
      </c>
      <c r="G137" s="156">
        <f t="shared" si="34"/>
        <v>2.232540463851028</v>
      </c>
      <c r="H137" s="156">
        <f t="shared" si="34"/>
        <v>2.4894504777398097</v>
      </c>
      <c r="I137" s="156">
        <f t="shared" si="34"/>
        <v>2.6544800966034465</v>
      </c>
      <c r="J137" s="156">
        <f t="shared" si="34"/>
        <v>2.6926746640593482</v>
      </c>
      <c r="K137" s="156">
        <f t="shared" si="34"/>
        <v>2.8398306983166712</v>
      </c>
      <c r="L137" s="156">
        <f t="shared" si="34"/>
        <v>2.9957636371827174</v>
      </c>
      <c r="M137" s="156">
        <f t="shared" si="34"/>
        <v>3.1192943998869556</v>
      </c>
      <c r="N137" s="156">
        <f t="shared" si="34"/>
        <v>3.2935802866309145</v>
      </c>
      <c r="O137" s="156">
        <f t="shared" si="34"/>
        <v>3.3951175300693075</v>
      </c>
      <c r="P137" s="156">
        <f t="shared" si="34"/>
        <v>3.4759776096217521</v>
      </c>
      <c r="Q137" s="156">
        <f t="shared" si="34"/>
        <v>3.5185513063689537</v>
      </c>
      <c r="R137" s="156">
        <f t="shared" ref="R137:V137" si="35">IF(R119=0,"",R119/R101)</f>
        <v>3.5086271979083139</v>
      </c>
      <c r="S137" s="156">
        <f t="shared" si="35"/>
        <v>3.5469251554747578</v>
      </c>
      <c r="T137" s="156">
        <f t="shared" si="35"/>
        <v>3.6169731128106881</v>
      </c>
      <c r="U137" s="156">
        <f t="shared" si="35"/>
        <v>3.7465099520412095</v>
      </c>
      <c r="V137" s="156">
        <f t="shared" si="35"/>
        <v>4.0290552812160776</v>
      </c>
      <c r="W137" s="156">
        <f t="shared" ref="W137" si="36">IF(W119=0,"",W119/W101)</f>
        <v>4.1929232122305669</v>
      </c>
      <c r="DA137" s="63" t="s">
        <v>2061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0.66162543371496507</v>
      </c>
      <c r="C138" s="155">
        <f t="shared" si="37"/>
        <v>0.66673772241552542</v>
      </c>
      <c r="D138" s="155">
        <f t="shared" si="37"/>
        <v>0.67732485739234616</v>
      </c>
      <c r="E138" s="155">
        <f t="shared" si="37"/>
        <v>0.6850639203213752</v>
      </c>
      <c r="F138" s="155">
        <f t="shared" si="37"/>
        <v>0.68899110709023403</v>
      </c>
      <c r="G138" s="155">
        <f t="shared" si="37"/>
        <v>0.69320043985859858</v>
      </c>
      <c r="H138" s="155">
        <f t="shared" si="37"/>
        <v>0.69993732057318658</v>
      </c>
      <c r="I138" s="155">
        <f t="shared" si="37"/>
        <v>0.72234529139883652</v>
      </c>
      <c r="J138" s="155">
        <f t="shared" si="37"/>
        <v>0.72862236559397109</v>
      </c>
      <c r="K138" s="155">
        <f t="shared" si="37"/>
        <v>0.75489513657512453</v>
      </c>
      <c r="L138" s="155">
        <f t="shared" si="37"/>
        <v>0.76287235797289854</v>
      </c>
      <c r="M138" s="155">
        <f t="shared" si="37"/>
        <v>0.77259751342680305</v>
      </c>
      <c r="N138" s="155">
        <f t="shared" si="37"/>
        <v>0.78601172720776313</v>
      </c>
      <c r="O138" s="155">
        <f t="shared" si="37"/>
        <v>0.77519251848672777</v>
      </c>
      <c r="P138" s="155">
        <f t="shared" si="37"/>
        <v>0.76755413416962104</v>
      </c>
      <c r="Q138" s="155">
        <f t="shared" si="37"/>
        <v>0.78764019228164261</v>
      </c>
      <c r="R138" s="155">
        <f t="shared" ref="R138:V138" si="38">IF(R120=0,"",R120/R102)</f>
        <v>0.78869981441760961</v>
      </c>
      <c r="S138" s="155">
        <f t="shared" si="38"/>
        <v>0.79431236362816715</v>
      </c>
      <c r="T138" s="155">
        <f t="shared" si="38"/>
        <v>0.80639577367258919</v>
      </c>
      <c r="U138" s="155">
        <f t="shared" si="38"/>
        <v>0.80895175254389573</v>
      </c>
      <c r="V138" s="155">
        <f t="shared" si="38"/>
        <v>0.83338331368238994</v>
      </c>
      <c r="W138" s="155">
        <f t="shared" ref="W138" si="39">IF(W120=0,"",W120/W102)</f>
        <v>0.84450794014791131</v>
      </c>
      <c r="DA138" s="130" t="s">
        <v>2062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0.59909305143245484</v>
      </c>
      <c r="C139" s="156">
        <f t="shared" si="40"/>
        <v>0.5999423310553158</v>
      </c>
      <c r="D139" s="156">
        <f t="shared" si="40"/>
        <v>0.60557576037333538</v>
      </c>
      <c r="E139" s="156">
        <f t="shared" si="40"/>
        <v>0.60969133249251795</v>
      </c>
      <c r="F139" s="156">
        <f t="shared" si="40"/>
        <v>0.61222224195609332</v>
      </c>
      <c r="G139" s="156">
        <f t="shared" si="40"/>
        <v>0.61665024887408992</v>
      </c>
      <c r="H139" s="156">
        <f t="shared" si="40"/>
        <v>0.62463856463212175</v>
      </c>
      <c r="I139" s="156">
        <f t="shared" si="40"/>
        <v>0.62874049268298304</v>
      </c>
      <c r="J139" s="156">
        <f t="shared" si="40"/>
        <v>0.62956089541257521</v>
      </c>
      <c r="K139" s="156">
        <f t="shared" si="40"/>
        <v>0.63114570156870387</v>
      </c>
      <c r="L139" s="156">
        <f t="shared" si="40"/>
        <v>0.63499789408395968</v>
      </c>
      <c r="M139" s="156">
        <f t="shared" si="40"/>
        <v>0.64934578584201363</v>
      </c>
      <c r="N139" s="156" t="str">
        <f t="shared" si="40"/>
        <v/>
      </c>
      <c r="O139" s="156" t="str">
        <f t="shared" si="40"/>
        <v/>
      </c>
      <c r="P139" s="156" t="str">
        <f t="shared" si="40"/>
        <v/>
      </c>
      <c r="Q139" s="156" t="str">
        <f t="shared" si="40"/>
        <v/>
      </c>
      <c r="R139" s="156" t="str">
        <f t="shared" ref="R139:V139" si="41">IF(R121=0,"",R121/R103)</f>
        <v/>
      </c>
      <c r="S139" s="156" t="str">
        <f t="shared" si="41"/>
        <v/>
      </c>
      <c r="T139" s="156" t="str">
        <f t="shared" si="41"/>
        <v/>
      </c>
      <c r="U139" s="156" t="str">
        <f t="shared" si="41"/>
        <v/>
      </c>
      <c r="V139" s="156" t="str">
        <f t="shared" si="41"/>
        <v/>
      </c>
      <c r="W139" s="156" t="str">
        <f t="shared" ref="W139" si="42">IF(W121=0,"",W121/W103)</f>
        <v/>
      </c>
      <c r="DA139" s="63" t="s">
        <v>2063</v>
      </c>
    </row>
    <row r="140" spans="1:105" ht="12" customHeight="1" x14ac:dyDescent="0.25">
      <c r="A140" s="97" t="s">
        <v>123</v>
      </c>
      <c r="B140" s="156" t="str">
        <f t="shared" ref="B140:Q140" si="43">IF(B122=0,"",B122/B104)</f>
        <v/>
      </c>
      <c r="C140" s="156" t="str">
        <f t="shared" si="43"/>
        <v/>
      </c>
      <c r="D140" s="156" t="str">
        <f t="shared" si="43"/>
        <v/>
      </c>
      <c r="E140" s="156" t="str">
        <f t="shared" si="43"/>
        <v/>
      </c>
      <c r="F140" s="156" t="str">
        <f t="shared" si="43"/>
        <v/>
      </c>
      <c r="G140" s="156" t="str">
        <f t="shared" si="43"/>
        <v/>
      </c>
      <c r="H140" s="156">
        <f t="shared" si="43"/>
        <v>0.77952858271387671</v>
      </c>
      <c r="I140" s="156">
        <f t="shared" si="43"/>
        <v>0.77672656765059866</v>
      </c>
      <c r="J140" s="156">
        <f t="shared" si="43"/>
        <v>0.79013316370051023</v>
      </c>
      <c r="K140" s="156">
        <f t="shared" si="43"/>
        <v>0.79308623070766426</v>
      </c>
      <c r="L140" s="156">
        <f t="shared" si="43"/>
        <v>0.78581148218849828</v>
      </c>
      <c r="M140" s="156">
        <f t="shared" si="43"/>
        <v>0.78042894628892401</v>
      </c>
      <c r="N140" s="156" t="str">
        <f t="shared" si="43"/>
        <v/>
      </c>
      <c r="O140" s="156" t="str">
        <f t="shared" si="43"/>
        <v/>
      </c>
      <c r="P140" s="156" t="str">
        <f t="shared" si="43"/>
        <v/>
      </c>
      <c r="Q140" s="156" t="str">
        <f t="shared" si="43"/>
        <v/>
      </c>
      <c r="R140" s="156" t="str">
        <f t="shared" ref="R140:V140" si="44">IF(R122=0,"",R122/R104)</f>
        <v/>
      </c>
      <c r="S140" s="156" t="str">
        <f t="shared" si="44"/>
        <v/>
      </c>
      <c r="T140" s="156" t="str">
        <f t="shared" si="44"/>
        <v/>
      </c>
      <c r="U140" s="156" t="str">
        <f t="shared" si="44"/>
        <v/>
      </c>
      <c r="V140" s="156" t="str">
        <f t="shared" si="44"/>
        <v/>
      </c>
      <c r="W140" s="156" t="str">
        <f t="shared" ref="W140" si="45">IF(W122=0,"",W122/W104)</f>
        <v/>
      </c>
      <c r="DA140" s="63" t="s">
        <v>2064</v>
      </c>
    </row>
    <row r="141" spans="1:105" ht="12" customHeight="1" x14ac:dyDescent="0.25">
      <c r="A141" s="100" t="s">
        <v>50</v>
      </c>
      <c r="B141" s="157" t="str">
        <f t="shared" ref="B141:Q141" si="46">IF(B123=0,"",B123/B105)</f>
        <v/>
      </c>
      <c r="C141" s="157" t="str">
        <f t="shared" si="46"/>
        <v/>
      </c>
      <c r="D141" s="157" t="str">
        <f t="shared" si="46"/>
        <v/>
      </c>
      <c r="E141" s="157" t="str">
        <f t="shared" si="46"/>
        <v/>
      </c>
      <c r="F141" s="157" t="str">
        <f t="shared" si="46"/>
        <v/>
      </c>
      <c r="G141" s="157" t="str">
        <f t="shared" si="46"/>
        <v/>
      </c>
      <c r="H141" s="157">
        <f t="shared" si="46"/>
        <v>0.63460985092259969</v>
      </c>
      <c r="I141" s="157">
        <f t="shared" si="46"/>
        <v>0.63460985092259969</v>
      </c>
      <c r="J141" s="157">
        <f t="shared" si="46"/>
        <v>0.63460985092259969</v>
      </c>
      <c r="K141" s="157">
        <f t="shared" si="46"/>
        <v>0.64377842564122312</v>
      </c>
      <c r="L141" s="157">
        <f t="shared" si="46"/>
        <v>0.64377842564122323</v>
      </c>
      <c r="M141" s="157">
        <f t="shared" si="46"/>
        <v>0.64377842564122334</v>
      </c>
      <c r="N141" s="157" t="str">
        <f t="shared" si="46"/>
        <v/>
      </c>
      <c r="O141" s="157" t="str">
        <f t="shared" si="46"/>
        <v/>
      </c>
      <c r="P141" s="157" t="str">
        <f t="shared" si="46"/>
        <v/>
      </c>
      <c r="Q141" s="157" t="str">
        <f t="shared" si="46"/>
        <v/>
      </c>
      <c r="R141" s="157" t="str">
        <f t="shared" ref="R141:V141" si="47">IF(R123=0,"",R123/R105)</f>
        <v/>
      </c>
      <c r="S141" s="157" t="str">
        <f t="shared" si="47"/>
        <v/>
      </c>
      <c r="T141" s="157" t="str">
        <f t="shared" si="47"/>
        <v/>
      </c>
      <c r="U141" s="157" t="str">
        <f t="shared" si="47"/>
        <v/>
      </c>
      <c r="V141" s="157" t="str">
        <f t="shared" si="47"/>
        <v/>
      </c>
      <c r="W141" s="157" t="str">
        <f t="shared" ref="W141" si="48">IF(W123=0,"",W123/W105)</f>
        <v/>
      </c>
      <c r="DA141" s="131" t="s">
        <v>2065</v>
      </c>
    </row>
    <row r="142" spans="1:105" ht="12" customHeight="1" x14ac:dyDescent="0.25">
      <c r="A142" s="103" t="s">
        <v>52</v>
      </c>
      <c r="B142" s="158" t="str">
        <f t="shared" ref="B142:Q142" si="49">IF(B124=0,"",B124/B106)</f>
        <v/>
      </c>
      <c r="C142" s="158" t="str">
        <f t="shared" si="49"/>
        <v/>
      </c>
      <c r="D142" s="158" t="str">
        <f t="shared" si="49"/>
        <v/>
      </c>
      <c r="E142" s="158" t="str">
        <f t="shared" si="49"/>
        <v/>
      </c>
      <c r="F142" s="158" t="str">
        <f t="shared" si="49"/>
        <v/>
      </c>
      <c r="G142" s="158" t="str">
        <f t="shared" si="49"/>
        <v/>
      </c>
      <c r="H142" s="158">
        <f t="shared" si="49"/>
        <v>1</v>
      </c>
      <c r="I142" s="158">
        <f t="shared" si="49"/>
        <v>1</v>
      </c>
      <c r="J142" s="158">
        <f t="shared" si="49"/>
        <v>1</v>
      </c>
      <c r="K142" s="158">
        <f t="shared" si="49"/>
        <v>1</v>
      </c>
      <c r="L142" s="158">
        <f t="shared" si="49"/>
        <v>1</v>
      </c>
      <c r="M142" s="158">
        <f t="shared" si="49"/>
        <v>1</v>
      </c>
      <c r="N142" s="158" t="str">
        <f t="shared" si="49"/>
        <v/>
      </c>
      <c r="O142" s="158" t="str">
        <f t="shared" si="49"/>
        <v/>
      </c>
      <c r="P142" s="158" t="str">
        <f t="shared" si="49"/>
        <v/>
      </c>
      <c r="Q142" s="158" t="str">
        <f t="shared" si="49"/>
        <v/>
      </c>
      <c r="R142" s="158" t="str">
        <f t="shared" ref="R142:V142" si="50">IF(R124=0,"",R124/R106)</f>
        <v/>
      </c>
      <c r="S142" s="158" t="str">
        <f t="shared" si="50"/>
        <v/>
      </c>
      <c r="T142" s="158" t="str">
        <f t="shared" si="50"/>
        <v/>
      </c>
      <c r="U142" s="158" t="str">
        <f t="shared" si="50"/>
        <v/>
      </c>
      <c r="V142" s="158" t="str">
        <f t="shared" si="50"/>
        <v/>
      </c>
      <c r="W142" s="158" t="str">
        <f t="shared" ref="W142" si="51">IF(W124=0,"",W124/W106)</f>
        <v/>
      </c>
      <c r="DA142" s="132" t="s">
        <v>2066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0.67118149562677121</v>
      </c>
      <c r="C143" s="157">
        <f t="shared" si="52"/>
        <v>0.6745799292122262</v>
      </c>
      <c r="D143" s="157">
        <f t="shared" si="52"/>
        <v>0.67785784708744568</v>
      </c>
      <c r="E143" s="157">
        <f t="shared" si="52"/>
        <v>0.68115993167492195</v>
      </c>
      <c r="F143" s="157">
        <f t="shared" si="52"/>
        <v>0.68586470913514852</v>
      </c>
      <c r="G143" s="157">
        <f t="shared" si="52"/>
        <v>0.69083256383756997</v>
      </c>
      <c r="H143" s="157">
        <f t="shared" si="52"/>
        <v>0.69593664340105921</v>
      </c>
      <c r="I143" s="157">
        <f t="shared" si="52"/>
        <v>0.69843206646386957</v>
      </c>
      <c r="J143" s="157">
        <f t="shared" si="52"/>
        <v>0.69872167562126886</v>
      </c>
      <c r="K143" s="157">
        <f t="shared" si="52"/>
        <v>0.69926174302702326</v>
      </c>
      <c r="L143" s="157">
        <f t="shared" si="52"/>
        <v>0.70172674830856951</v>
      </c>
      <c r="M143" s="157">
        <f t="shared" si="52"/>
        <v>0.70692548107702069</v>
      </c>
      <c r="N143" s="157">
        <f t="shared" si="52"/>
        <v>0.71216867809716522</v>
      </c>
      <c r="O143" s="157">
        <f t="shared" si="52"/>
        <v>0.71827464511010075</v>
      </c>
      <c r="P143" s="157">
        <f t="shared" si="52"/>
        <v>0.72271689310225284</v>
      </c>
      <c r="Q143" s="157">
        <f t="shared" si="52"/>
        <v>0.72313399493375519</v>
      </c>
      <c r="R143" s="157">
        <f t="shared" ref="R143:V143" si="53">IF(R125=0,"",R125/R107)</f>
        <v>0.72330150333945631</v>
      </c>
      <c r="S143" s="157">
        <f t="shared" si="53"/>
        <v>0.72408711350205757</v>
      </c>
      <c r="T143" s="157">
        <f t="shared" si="53"/>
        <v>0.72713188252151606</v>
      </c>
      <c r="U143" s="157">
        <f t="shared" si="53"/>
        <v>0.76026305900438984</v>
      </c>
      <c r="V143" s="157">
        <f t="shared" si="53"/>
        <v>0.7698642694789638</v>
      </c>
      <c r="W143" s="157">
        <f t="shared" ref="W143" si="54">IF(W125=0,"",W125/W107)</f>
        <v>0.78364072284589559</v>
      </c>
      <c r="DA143" s="131" t="s">
        <v>2067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0.79869743853105679</v>
      </c>
      <c r="C144" s="158">
        <f t="shared" si="55"/>
        <v>0.8201583419192372</v>
      </c>
      <c r="D144" s="158">
        <f t="shared" si="55"/>
        <v>0.82064255379677131</v>
      </c>
      <c r="E144" s="158">
        <f t="shared" si="55"/>
        <v>0.82139873907043981</v>
      </c>
      <c r="F144" s="158">
        <f t="shared" si="55"/>
        <v>0.8199159640250776</v>
      </c>
      <c r="G144" s="158">
        <f t="shared" si="55"/>
        <v>0.82087581539873999</v>
      </c>
      <c r="H144" s="158">
        <f t="shared" si="55"/>
        <v>0.82486112041918813</v>
      </c>
      <c r="I144" s="158">
        <f t="shared" si="55"/>
        <v>0.82449160880858141</v>
      </c>
      <c r="J144" s="158">
        <f t="shared" si="55"/>
        <v>0.82530762525278312</v>
      </c>
      <c r="K144" s="158">
        <f t="shared" si="55"/>
        <v>0.83596300745836538</v>
      </c>
      <c r="L144" s="158">
        <f t="shared" si="55"/>
        <v>0.84051909478784514</v>
      </c>
      <c r="M144" s="158">
        <f t="shared" si="55"/>
        <v>0.83192501986945888</v>
      </c>
      <c r="N144" s="158">
        <f t="shared" si="55"/>
        <v>0.8432338170909085</v>
      </c>
      <c r="O144" s="158">
        <f t="shared" si="55"/>
        <v>0.82238945610370351</v>
      </c>
      <c r="P144" s="158">
        <f t="shared" si="55"/>
        <v>0.81267786988445656</v>
      </c>
      <c r="Q144" s="158">
        <f t="shared" si="55"/>
        <v>0.85799946635947044</v>
      </c>
      <c r="R144" s="158">
        <f t="shared" ref="R144:V144" si="56">IF(R126=0,"",R126/R108)</f>
        <v>0.86215724746995281</v>
      </c>
      <c r="S144" s="158">
        <f t="shared" si="56"/>
        <v>0.86901467646835251</v>
      </c>
      <c r="T144" s="158">
        <f t="shared" si="56"/>
        <v>0.86260399181273772</v>
      </c>
      <c r="U144" s="158">
        <f t="shared" si="56"/>
        <v>0.86888271476411172</v>
      </c>
      <c r="V144" s="158">
        <f t="shared" si="56"/>
        <v>0.87968610359542909</v>
      </c>
      <c r="W144" s="158">
        <f t="shared" ref="W144" si="57">IF(W126=0,"",W126/W108)</f>
        <v>0.88052587035743124</v>
      </c>
      <c r="DA144" s="132" t="s">
        <v>2068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0.67118149562677121</v>
      </c>
      <c r="C145" s="156">
        <f t="shared" si="58"/>
        <v>0.69420799001756972</v>
      </c>
      <c r="D145" s="156">
        <f t="shared" si="58"/>
        <v>0.69586791531001857</v>
      </c>
      <c r="E145" s="156">
        <f t="shared" si="58"/>
        <v>0.69644069991653323</v>
      </c>
      <c r="F145" s="156">
        <f t="shared" si="58"/>
        <v>0.69709671237370718</v>
      </c>
      <c r="G145" s="156">
        <f t="shared" si="58"/>
        <v>0.6979638078394268</v>
      </c>
      <c r="H145" s="156">
        <f t="shared" si="58"/>
        <v>0.69842526611886191</v>
      </c>
      <c r="I145" s="156">
        <f t="shared" si="58"/>
        <v>0.70088996351691768</v>
      </c>
      <c r="J145" s="156">
        <f t="shared" si="58"/>
        <v>0.70159556420178537</v>
      </c>
      <c r="K145" s="156">
        <f t="shared" si="58"/>
        <v>0.70454486539820793</v>
      </c>
      <c r="L145" s="156">
        <f t="shared" si="58"/>
        <v>0.7052992453956447</v>
      </c>
      <c r="M145" s="156">
        <f t="shared" si="58"/>
        <v>0.70744080225830108</v>
      </c>
      <c r="N145" s="156">
        <f t="shared" si="58"/>
        <v>0.71042033797781701</v>
      </c>
      <c r="O145" s="156">
        <f t="shared" si="58"/>
        <v>0.71374903499713838</v>
      </c>
      <c r="P145" s="156">
        <f t="shared" si="58"/>
        <v>0.71680517511677577</v>
      </c>
      <c r="Q145" s="156">
        <f t="shared" si="58"/>
        <v>0.71832988844830381</v>
      </c>
      <c r="R145" s="156">
        <f t="shared" ref="R145:V145" si="59">IF(R127=0,"",R127/R109)</f>
        <v>0.72192530240192421</v>
      </c>
      <c r="S145" s="156">
        <f t="shared" si="59"/>
        <v>0.73401154944445457</v>
      </c>
      <c r="T145" s="156">
        <f t="shared" si="59"/>
        <v>0.74912806070153304</v>
      </c>
      <c r="U145" s="156">
        <f t="shared" si="59"/>
        <v>0.75657645408375507</v>
      </c>
      <c r="V145" s="156">
        <f t="shared" si="59"/>
        <v>0.77695233559036336</v>
      </c>
      <c r="W145" s="156">
        <f t="shared" ref="W145" si="60">IF(W127=0,"",W127/W109)</f>
        <v>0.78622440132049187</v>
      </c>
      <c r="DA145" s="63" t="s">
        <v>2069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" si="63">IF(W128=0,"",W128/W110)</f>
        <v>1</v>
      </c>
      <c r="DA146" s="63" t="s">
        <v>2070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0.69671105146537693</v>
      </c>
      <c r="C147" s="155">
        <f t="shared" si="64"/>
        <v>0.69213587632508655</v>
      </c>
      <c r="D147" s="155">
        <f t="shared" si="64"/>
        <v>0.73296248374664186</v>
      </c>
      <c r="E147" s="155">
        <f t="shared" si="64"/>
        <v>0.75077974057164243</v>
      </c>
      <c r="F147" s="155">
        <f t="shared" si="64"/>
        <v>0.73934736012548152</v>
      </c>
      <c r="G147" s="155">
        <f t="shared" si="64"/>
        <v>0.72875409118401324</v>
      </c>
      <c r="H147" s="155">
        <f t="shared" si="64"/>
        <v>0.73341773332721283</v>
      </c>
      <c r="I147" s="155">
        <f t="shared" si="64"/>
        <v>0.76161353032459789</v>
      </c>
      <c r="J147" s="155">
        <f t="shared" si="64"/>
        <v>0.76044570518689214</v>
      </c>
      <c r="K147" s="155">
        <f t="shared" si="64"/>
        <v>0.73651545038636845</v>
      </c>
      <c r="L147" s="155">
        <f t="shared" si="64"/>
        <v>0.74008398675894593</v>
      </c>
      <c r="M147" s="155">
        <f t="shared" si="64"/>
        <v>0.77168600114564267</v>
      </c>
      <c r="N147" s="155">
        <f t="shared" si="64"/>
        <v>0.78243035513850534</v>
      </c>
      <c r="O147" s="155">
        <f t="shared" si="64"/>
        <v>0.78366683315938934</v>
      </c>
      <c r="P147" s="155">
        <f t="shared" si="64"/>
        <v>0.78288632575033501</v>
      </c>
      <c r="Q147" s="155">
        <f t="shared" si="64"/>
        <v>0.78045984387235168</v>
      </c>
      <c r="R147" s="155">
        <f t="shared" ref="R147:V147" si="65">IF(R129=0,"",R129/R111)</f>
        <v>0.78266146700940864</v>
      </c>
      <c r="S147" s="155">
        <f t="shared" si="65"/>
        <v>0.78996208786116584</v>
      </c>
      <c r="T147" s="155">
        <f t="shared" si="65"/>
        <v>0.79891919204486905</v>
      </c>
      <c r="U147" s="155">
        <f t="shared" si="65"/>
        <v>0.81070077548431319</v>
      </c>
      <c r="V147" s="155">
        <f t="shared" si="65"/>
        <v>0.81835984620641733</v>
      </c>
      <c r="W147" s="155">
        <f t="shared" ref="W147" si="66">IF(W129=0,"",W129/W111)</f>
        <v>0.84759467829497315</v>
      </c>
      <c r="DA147" s="130" t="s">
        <v>2071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0.61513665692996511</v>
      </c>
      <c r="C148" s="156">
        <f t="shared" si="67"/>
        <v>0.61528655372237917</v>
      </c>
      <c r="D148" s="156">
        <f t="shared" si="67"/>
        <v>0.61532331631188208</v>
      </c>
      <c r="E148" s="156">
        <f t="shared" si="67"/>
        <v>0.61532494787568992</v>
      </c>
      <c r="F148" s="156">
        <f t="shared" si="67"/>
        <v>0.61585347596042039</v>
      </c>
      <c r="G148" s="156">
        <f t="shared" si="67"/>
        <v>0.61889368891780105</v>
      </c>
      <c r="H148" s="156">
        <f t="shared" si="67"/>
        <v>0.62098177145520006</v>
      </c>
      <c r="I148" s="156">
        <f t="shared" si="67"/>
        <v>0.62213773571332909</v>
      </c>
      <c r="J148" s="156">
        <f t="shared" si="67"/>
        <v>0.62214680634136155</v>
      </c>
      <c r="K148" s="156">
        <f t="shared" si="67"/>
        <v>0.62235840980985691</v>
      </c>
      <c r="L148" s="156">
        <f t="shared" si="67"/>
        <v>0.62237697456121155</v>
      </c>
      <c r="M148" s="156">
        <f t="shared" si="67"/>
        <v>0.6224468897622637</v>
      </c>
      <c r="N148" s="156">
        <f t="shared" si="67"/>
        <v>0.62260058994557932</v>
      </c>
      <c r="O148" s="156">
        <f t="shared" si="67"/>
        <v>0.62284710939586951</v>
      </c>
      <c r="P148" s="156">
        <f t="shared" si="67"/>
        <v>0.62287320519426337</v>
      </c>
      <c r="Q148" s="156">
        <f t="shared" si="67"/>
        <v>0.62287235825070175</v>
      </c>
      <c r="R148" s="156">
        <f t="shared" ref="R148:V148" si="68">IF(R130=0,"",R130/R112)</f>
        <v>0.62290999891720211</v>
      </c>
      <c r="S148" s="156">
        <f t="shared" si="68"/>
        <v>0.62321248249663408</v>
      </c>
      <c r="T148" s="156">
        <f t="shared" si="68"/>
        <v>0.6236786540183954</v>
      </c>
      <c r="U148" s="156">
        <f t="shared" si="68"/>
        <v>0.62451774171038266</v>
      </c>
      <c r="V148" s="156">
        <f t="shared" si="68"/>
        <v>0.62531001707124922</v>
      </c>
      <c r="W148" s="156">
        <f t="shared" ref="W148" si="69">IF(W130=0,"",W130/W112)</f>
        <v>0.62564156088527834</v>
      </c>
      <c r="DA148" s="63" t="s">
        <v>2072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0.75897860896710378</v>
      </c>
      <c r="C149" s="159">
        <f t="shared" si="70"/>
        <v>0.76178920407815542</v>
      </c>
      <c r="D149" s="159">
        <f t="shared" si="70"/>
        <v>0.76546703250833237</v>
      </c>
      <c r="E149" s="159">
        <f t="shared" si="70"/>
        <v>0.76821139560555629</v>
      </c>
      <c r="F149" s="159">
        <f t="shared" si="70"/>
        <v>0.77050834819411662</v>
      </c>
      <c r="G149" s="159">
        <f t="shared" si="70"/>
        <v>0.77302119510858591</v>
      </c>
      <c r="H149" s="159">
        <f t="shared" si="70"/>
        <v>0.77574451389531207</v>
      </c>
      <c r="I149" s="159">
        <f t="shared" si="70"/>
        <v>0.77780242028449043</v>
      </c>
      <c r="J149" s="159">
        <f t="shared" si="70"/>
        <v>0.7784140907493714</v>
      </c>
      <c r="K149" s="159">
        <f t="shared" si="70"/>
        <v>0.78110788141892995</v>
      </c>
      <c r="L149" s="159">
        <f t="shared" si="70"/>
        <v>0.78321279026176938</v>
      </c>
      <c r="M149" s="159">
        <f t="shared" si="70"/>
        <v>0.78644918789542362</v>
      </c>
      <c r="N149" s="159">
        <f t="shared" si="70"/>
        <v>0.78911472548812622</v>
      </c>
      <c r="O149" s="159">
        <f t="shared" si="70"/>
        <v>0.79165663081862336</v>
      </c>
      <c r="P149" s="159">
        <f t="shared" si="70"/>
        <v>0.79351013251563884</v>
      </c>
      <c r="Q149" s="159">
        <f t="shared" si="70"/>
        <v>0.79417155175715914</v>
      </c>
      <c r="R149" s="159">
        <f t="shared" ref="R149:V149" si="71">IF(R131=0,"",R131/R113)</f>
        <v>0.79548147794974866</v>
      </c>
      <c r="S149" s="159">
        <f t="shared" si="71"/>
        <v>0.80073678676105808</v>
      </c>
      <c r="T149" s="159">
        <f t="shared" si="71"/>
        <v>0.81184602761187497</v>
      </c>
      <c r="U149" s="159">
        <f t="shared" si="71"/>
        <v>0.83095801006693959</v>
      </c>
      <c r="V149" s="159">
        <f t="shared" si="71"/>
        <v>0.84953061526336193</v>
      </c>
      <c r="W149" s="159">
        <f t="shared" ref="W149" si="72">IF(W131=0,"",W131/W113)</f>
        <v>0.86422487964416017</v>
      </c>
      <c r="DA149" s="60" t="s">
        <v>2073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0.99257315395223467</v>
      </c>
      <c r="C151" s="117">
        <f t="shared" si="73"/>
        <v>0.97460506269635805</v>
      </c>
      <c r="D151" s="117">
        <f t="shared" si="73"/>
        <v>0.40486591861037102</v>
      </c>
      <c r="E151" s="117">
        <f t="shared" si="73"/>
        <v>0.20361099697548501</v>
      </c>
      <c r="F151" s="117">
        <f t="shared" si="73"/>
        <v>0.39863344786480359</v>
      </c>
      <c r="G151" s="117">
        <f t="shared" si="73"/>
        <v>0.60257778176023913</v>
      </c>
      <c r="H151" s="117">
        <f t="shared" si="73"/>
        <v>0.53547103752724134</v>
      </c>
      <c r="I151" s="117">
        <f t="shared" si="73"/>
        <v>0.17811004427854216</v>
      </c>
      <c r="J151" s="117">
        <f t="shared" si="73"/>
        <v>0.16774252389574493</v>
      </c>
      <c r="K151" s="117">
        <f t="shared" si="73"/>
        <v>0.4804752783674473</v>
      </c>
      <c r="L151" s="117">
        <f t="shared" si="73"/>
        <v>0.40571594213489398</v>
      </c>
      <c r="M151" s="117">
        <f t="shared" si="73"/>
        <v>0.16382724652462993</v>
      </c>
      <c r="N151" s="117">
        <f t="shared" si="73"/>
        <v>6.3434068709360109E-2</v>
      </c>
      <c r="O151" s="117">
        <f t="shared" si="73"/>
        <v>8.6492133096072316E-2</v>
      </c>
      <c r="P151" s="117">
        <f t="shared" si="73"/>
        <v>0.12881462596594315</v>
      </c>
      <c r="Q151" s="117">
        <f t="shared" si="73"/>
        <v>9.3364145373410423E-2</v>
      </c>
      <c r="R151" s="117">
        <f t="shared" ref="R151:V151" si="74">R152+R154+R156+R165</f>
        <v>7.7963955886703198E-2</v>
      </c>
      <c r="S151" s="117">
        <f t="shared" si="74"/>
        <v>5.058064103949058E-2</v>
      </c>
      <c r="T151" s="117">
        <f t="shared" si="74"/>
        <v>6.6978103019986954E-2</v>
      </c>
      <c r="U151" s="117">
        <f t="shared" si="74"/>
        <v>0.10828249893448209</v>
      </c>
      <c r="V151" s="117">
        <f t="shared" si="74"/>
        <v>9.8086980767077336E-2</v>
      </c>
      <c r="W151" s="117">
        <f t="shared" ref="W151" si="75">W152+W154+W156+W165</f>
        <v>4.215082285957307E-2</v>
      </c>
      <c r="DA151" s="129" t="s">
        <v>2225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2226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2227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2228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2229</v>
      </c>
    </row>
    <row r="156" spans="1:105" ht="12" customHeight="1" x14ac:dyDescent="0.25">
      <c r="A156" s="121" t="s">
        <v>55</v>
      </c>
      <c r="B156" s="122">
        <v>0.38554391219256906</v>
      </c>
      <c r="C156" s="122">
        <v>0.3062827584853593</v>
      </c>
      <c r="D156" s="122">
        <v>0.15840788481840037</v>
      </c>
      <c r="E156" s="122">
        <v>8.8033394646433005E-2</v>
      </c>
      <c r="F156" s="122">
        <v>0.17255132718471017</v>
      </c>
      <c r="G156" s="122">
        <v>0.26072327276024626</v>
      </c>
      <c r="H156" s="122">
        <v>0.245177169162692</v>
      </c>
      <c r="I156" s="122">
        <v>8.2729857946293242E-2</v>
      </c>
      <c r="J156" s="122">
        <v>7.1000890584804105E-2</v>
      </c>
      <c r="K156" s="122">
        <v>0.16059947606726477</v>
      </c>
      <c r="L156" s="122">
        <v>0.14575160894096961</v>
      </c>
      <c r="M156" s="122">
        <v>3.9422481629230302E-2</v>
      </c>
      <c r="N156" s="122">
        <v>0</v>
      </c>
      <c r="O156" s="122">
        <v>0</v>
      </c>
      <c r="P156" s="122">
        <v>0</v>
      </c>
      <c r="Q156" s="122">
        <v>0</v>
      </c>
      <c r="R156" s="122">
        <v>0</v>
      </c>
      <c r="S156" s="122">
        <v>0</v>
      </c>
      <c r="T156" s="122">
        <v>0</v>
      </c>
      <c r="U156" s="122">
        <v>0</v>
      </c>
      <c r="V156" s="122">
        <v>0</v>
      </c>
      <c r="W156" s="122">
        <v>0</v>
      </c>
      <c r="DA156" s="130" t="s">
        <v>2230</v>
      </c>
    </row>
    <row r="157" spans="1:105" ht="12" customHeight="1" x14ac:dyDescent="0.25">
      <c r="A157" s="97" t="s">
        <v>124</v>
      </c>
      <c r="B157" s="98">
        <v>0.38554391219256906</v>
      </c>
      <c r="C157" s="98">
        <v>0.3062827584853593</v>
      </c>
      <c r="D157" s="98">
        <v>0.15840788481840037</v>
      </c>
      <c r="E157" s="98">
        <v>8.8033394646433005E-2</v>
      </c>
      <c r="F157" s="98">
        <v>0.17255132718471017</v>
      </c>
      <c r="G157" s="98">
        <v>0.26072327276024626</v>
      </c>
      <c r="H157" s="98">
        <v>0.24494028362735235</v>
      </c>
      <c r="I157" s="98">
        <v>8.262636426521941E-2</v>
      </c>
      <c r="J157" s="98">
        <v>7.0917465064872939E-2</v>
      </c>
      <c r="K157" s="98">
        <v>0.15995161106159447</v>
      </c>
      <c r="L157" s="98">
        <v>0.14501287797826898</v>
      </c>
      <c r="M157" s="98">
        <v>3.9025566051493238E-2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2231</v>
      </c>
    </row>
    <row r="158" spans="1:105" ht="12" customHeight="1" x14ac:dyDescent="0.25">
      <c r="A158" s="97" t="s">
        <v>123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2.3688553533965411E-4</v>
      </c>
      <c r="I158" s="98">
        <v>1.0349368107383633E-4</v>
      </c>
      <c r="J158" s="98">
        <v>8.3425519931158831E-5</v>
      </c>
      <c r="K158" s="98">
        <v>6.4786500567030122E-4</v>
      </c>
      <c r="L158" s="98">
        <v>7.3873096270063118E-4</v>
      </c>
      <c r="M158" s="98">
        <v>3.9691557773706372E-4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2232</v>
      </c>
    </row>
    <row r="159" spans="1:105" ht="12" customHeight="1" x14ac:dyDescent="0.25">
      <c r="A159" s="100" t="s">
        <v>50</v>
      </c>
      <c r="B159" s="101">
        <v>0</v>
      </c>
      <c r="C159" s="101">
        <v>0</v>
      </c>
      <c r="D159" s="101">
        <v>0</v>
      </c>
      <c r="E159" s="101">
        <v>0</v>
      </c>
      <c r="F159" s="101">
        <v>0</v>
      </c>
      <c r="G159" s="101">
        <v>0</v>
      </c>
      <c r="H159" s="101">
        <v>2.3688553533965411E-4</v>
      </c>
      <c r="I159" s="101">
        <v>1.0349368107383633E-4</v>
      </c>
      <c r="J159" s="101">
        <v>8.3425519931158831E-5</v>
      </c>
      <c r="K159" s="101">
        <v>6.4786500567030122E-4</v>
      </c>
      <c r="L159" s="101">
        <v>7.3873096270063118E-4</v>
      </c>
      <c r="M159" s="101">
        <v>3.9691557773706372E-4</v>
      </c>
      <c r="N159" s="101">
        <v>0</v>
      </c>
      <c r="O159" s="101">
        <v>0</v>
      </c>
      <c r="P159" s="101">
        <v>0</v>
      </c>
      <c r="Q159" s="101">
        <v>0</v>
      </c>
      <c r="R159" s="101">
        <v>0</v>
      </c>
      <c r="S159" s="101">
        <v>0</v>
      </c>
      <c r="T159" s="101">
        <v>0</v>
      </c>
      <c r="U159" s="101">
        <v>0</v>
      </c>
      <c r="V159" s="101">
        <v>0</v>
      </c>
      <c r="W159" s="101">
        <v>0</v>
      </c>
      <c r="DA159" s="131" t="s">
        <v>2233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2234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2235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2236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2237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2238</v>
      </c>
    </row>
    <row r="165" spans="1:105" ht="12" customHeight="1" x14ac:dyDescent="0.25">
      <c r="A165" s="121" t="s">
        <v>54</v>
      </c>
      <c r="B165" s="122">
        <v>0.60702924175966555</v>
      </c>
      <c r="C165" s="122">
        <v>0.66832230421099881</v>
      </c>
      <c r="D165" s="122">
        <v>0.24645803379197062</v>
      </c>
      <c r="E165" s="122">
        <v>0.11557760232905202</v>
      </c>
      <c r="F165" s="122">
        <v>0.22608212068009345</v>
      </c>
      <c r="G165" s="122">
        <v>0.34185450899999281</v>
      </c>
      <c r="H165" s="122">
        <v>0.29029386836454935</v>
      </c>
      <c r="I165" s="122">
        <v>9.5380186332248915E-2</v>
      </c>
      <c r="J165" s="122">
        <v>9.6741633310940822E-2</v>
      </c>
      <c r="K165" s="122">
        <v>0.31987580230018253</v>
      </c>
      <c r="L165" s="122">
        <v>0.25996433319392437</v>
      </c>
      <c r="M165" s="122">
        <v>0.12440476489539963</v>
      </c>
      <c r="N165" s="122">
        <v>6.3434068709360109E-2</v>
      </c>
      <c r="O165" s="122">
        <v>8.6492133096072316E-2</v>
      </c>
      <c r="P165" s="122">
        <v>0.12881462596594315</v>
      </c>
      <c r="Q165" s="122">
        <v>9.3364145373410423E-2</v>
      </c>
      <c r="R165" s="122">
        <v>7.7963955886703198E-2</v>
      </c>
      <c r="S165" s="122">
        <v>5.058064103949058E-2</v>
      </c>
      <c r="T165" s="122">
        <v>6.6978103019986954E-2</v>
      </c>
      <c r="U165" s="122">
        <v>0.10828249893448209</v>
      </c>
      <c r="V165" s="122">
        <v>9.8086980767077336E-2</v>
      </c>
      <c r="W165" s="122">
        <v>4.215082285957307E-2</v>
      </c>
      <c r="DA165" s="130" t="s">
        <v>2239</v>
      </c>
    </row>
    <row r="166" spans="1:105" ht="12" customHeight="1" x14ac:dyDescent="0.25">
      <c r="A166" s="97" t="s">
        <v>50</v>
      </c>
      <c r="B166" s="98">
        <v>0.60702924175966555</v>
      </c>
      <c r="C166" s="98">
        <v>0.66832230421099881</v>
      </c>
      <c r="D166" s="98">
        <v>0.24645803379197062</v>
      </c>
      <c r="E166" s="98">
        <v>0.11557760232905202</v>
      </c>
      <c r="F166" s="98">
        <v>0.22608212068009345</v>
      </c>
      <c r="G166" s="98">
        <v>0.34185450899999281</v>
      </c>
      <c r="H166" s="98">
        <v>0.29029386836454935</v>
      </c>
      <c r="I166" s="98">
        <v>9.5380186332248915E-2</v>
      </c>
      <c r="J166" s="98">
        <v>9.6741633310940822E-2</v>
      </c>
      <c r="K166" s="98">
        <v>0.31987580230018253</v>
      </c>
      <c r="L166" s="98">
        <v>0.25996433319392437</v>
      </c>
      <c r="M166" s="98">
        <v>0.12440476489539963</v>
      </c>
      <c r="N166" s="98">
        <v>6.3434068709360109E-2</v>
      </c>
      <c r="O166" s="98">
        <v>8.6492133096072316E-2</v>
      </c>
      <c r="P166" s="98">
        <v>0.12881462596594315</v>
      </c>
      <c r="Q166" s="98">
        <v>9.3364145373410423E-2</v>
      </c>
      <c r="R166" s="98">
        <v>7.7963955886703198E-2</v>
      </c>
      <c r="S166" s="98">
        <v>5.058064103949058E-2</v>
      </c>
      <c r="T166" s="98">
        <v>6.6978103019986954E-2</v>
      </c>
      <c r="U166" s="98">
        <v>0.10828249893448209</v>
      </c>
      <c r="V166" s="98">
        <v>9.8086980767077336E-2</v>
      </c>
      <c r="W166" s="98">
        <v>4.215082285957307E-2</v>
      </c>
      <c r="DA166" s="63" t="s">
        <v>2240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2241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21694.379375765973</v>
      </c>
      <c r="C169" s="117">
        <f t="shared" si="78"/>
        <v>22958.90060119193</v>
      </c>
      <c r="D169" s="117">
        <f t="shared" si="78"/>
        <v>21564.21165051635</v>
      </c>
      <c r="E169" s="117">
        <f t="shared" si="78"/>
        <v>21672.013803447087</v>
      </c>
      <c r="F169" s="117">
        <f t="shared" si="78"/>
        <v>23794.080654180514</v>
      </c>
      <c r="G169" s="117">
        <f t="shared" si="78"/>
        <v>24783.498361905633</v>
      </c>
      <c r="H169" s="117">
        <f t="shared" si="78"/>
        <v>21914.354418677587</v>
      </c>
      <c r="I169" s="117">
        <f t="shared" si="78"/>
        <v>23538.204643273231</v>
      </c>
      <c r="J169" s="117">
        <f t="shared" si="78"/>
        <v>11354.775425051594</v>
      </c>
      <c r="K169" s="117">
        <f t="shared" si="78"/>
        <v>30279.571235211923</v>
      </c>
      <c r="L169" s="117">
        <f t="shared" si="78"/>
        <v>17317.543560044265</v>
      </c>
      <c r="M169" s="117">
        <f t="shared" si="78"/>
        <v>13664.558418790944</v>
      </c>
      <c r="N169" s="117">
        <f t="shared" si="78"/>
        <v>15588.222402373949</v>
      </c>
      <c r="O169" s="117">
        <f t="shared" si="78"/>
        <v>16866.791187427028</v>
      </c>
      <c r="P169" s="117">
        <f t="shared" si="78"/>
        <v>15106.871210390274</v>
      </c>
      <c r="Q169" s="117">
        <f t="shared" si="78"/>
        <v>21515.911278297495</v>
      </c>
      <c r="R169" s="117">
        <f t="shared" ref="R169:V169" si="79">R170+R172+R174+R183</f>
        <v>21062.769041726013</v>
      </c>
      <c r="S169" s="117">
        <f t="shared" si="79"/>
        <v>23770.226798581727</v>
      </c>
      <c r="T169" s="117">
        <f t="shared" si="79"/>
        <v>15681.14796250258</v>
      </c>
      <c r="U169" s="117">
        <f t="shared" si="79"/>
        <v>12307.631770980503</v>
      </c>
      <c r="V169" s="117">
        <f t="shared" si="79"/>
        <v>18695.409512399146</v>
      </c>
      <c r="W169" s="117">
        <f t="shared" ref="W169" si="80">W170+W172+W174+W183</f>
        <v>15375.679477409203</v>
      </c>
      <c r="DA169" s="129" t="s">
        <v>2393</v>
      </c>
    </row>
    <row r="170" spans="1:105" ht="12" customHeight="1" x14ac:dyDescent="0.25">
      <c r="A170" s="121" t="s">
        <v>57</v>
      </c>
      <c r="B170" s="122">
        <f t="shared" ref="B170:W170" si="81">B171</f>
        <v>18889.904203644055</v>
      </c>
      <c r="C170" s="122">
        <f t="shared" si="81"/>
        <v>20270.428597745118</v>
      </c>
      <c r="D170" s="122">
        <f t="shared" si="81"/>
        <v>19037.810938838476</v>
      </c>
      <c r="E170" s="122">
        <f t="shared" si="81"/>
        <v>19148.809226668807</v>
      </c>
      <c r="F170" s="122">
        <f t="shared" si="81"/>
        <v>21356.500005084832</v>
      </c>
      <c r="G170" s="122">
        <f t="shared" si="81"/>
        <v>22336.162393931219</v>
      </c>
      <c r="H170" s="122">
        <f t="shared" si="81"/>
        <v>19491.02110137423</v>
      </c>
      <c r="I170" s="122">
        <f t="shared" si="81"/>
        <v>21424.619047610839</v>
      </c>
      <c r="J170" s="122">
        <f t="shared" si="81"/>
        <v>9219.367394641451</v>
      </c>
      <c r="K170" s="122">
        <f t="shared" si="81"/>
        <v>28151.722708674406</v>
      </c>
      <c r="L170" s="122">
        <f t="shared" si="81"/>
        <v>15342.507624467291</v>
      </c>
      <c r="M170" s="122">
        <f t="shared" si="81"/>
        <v>11431.46634358564</v>
      </c>
      <c r="N170" s="122">
        <f t="shared" si="81"/>
        <v>13531.778948336261</v>
      </c>
      <c r="O170" s="122">
        <f t="shared" si="81"/>
        <v>14347.33734234184</v>
      </c>
      <c r="P170" s="122">
        <f t="shared" si="81"/>
        <v>12132.601310310691</v>
      </c>
      <c r="Q170" s="122">
        <f t="shared" si="81"/>
        <v>19582.237915726524</v>
      </c>
      <c r="R170" s="122">
        <f t="shared" si="81"/>
        <v>19117.265218895995</v>
      </c>
      <c r="S170" s="122">
        <f t="shared" si="81"/>
        <v>21914.616793720048</v>
      </c>
      <c r="T170" s="122">
        <f t="shared" si="81"/>
        <v>13671.589270706256</v>
      </c>
      <c r="U170" s="122">
        <f t="shared" si="81"/>
        <v>10210.317217604917</v>
      </c>
      <c r="V170" s="122">
        <f t="shared" si="81"/>
        <v>16987.916735517432</v>
      </c>
      <c r="W170" s="122">
        <f t="shared" si="81"/>
        <v>13768.290928874423</v>
      </c>
      <c r="DA170" s="130" t="s">
        <v>2394</v>
      </c>
    </row>
    <row r="171" spans="1:105" ht="12" customHeight="1" x14ac:dyDescent="0.25">
      <c r="A171" s="97" t="s">
        <v>53</v>
      </c>
      <c r="B171" s="98">
        <v>18889.904203644055</v>
      </c>
      <c r="C171" s="98">
        <v>20270.428597745118</v>
      </c>
      <c r="D171" s="98">
        <v>19037.810938838476</v>
      </c>
      <c r="E171" s="98">
        <v>19148.809226668807</v>
      </c>
      <c r="F171" s="98">
        <v>21356.500005084832</v>
      </c>
      <c r="G171" s="98">
        <v>22336.162393931219</v>
      </c>
      <c r="H171" s="98">
        <v>19491.02110137423</v>
      </c>
      <c r="I171" s="98">
        <v>21424.619047610839</v>
      </c>
      <c r="J171" s="98">
        <v>9219.367394641451</v>
      </c>
      <c r="K171" s="98">
        <v>28151.722708674406</v>
      </c>
      <c r="L171" s="98">
        <v>15342.507624467291</v>
      </c>
      <c r="M171" s="98">
        <v>11431.46634358564</v>
      </c>
      <c r="N171" s="98">
        <v>13531.778948336261</v>
      </c>
      <c r="O171" s="98">
        <v>14347.33734234184</v>
      </c>
      <c r="P171" s="98">
        <v>12132.601310310691</v>
      </c>
      <c r="Q171" s="98">
        <v>19582.237915726524</v>
      </c>
      <c r="R171" s="98">
        <v>19117.265218895995</v>
      </c>
      <c r="S171" s="98">
        <v>21914.616793720048</v>
      </c>
      <c r="T171" s="98">
        <v>13671.589270706256</v>
      </c>
      <c r="U171" s="98">
        <v>10210.317217604917</v>
      </c>
      <c r="V171" s="98">
        <v>16987.916735517432</v>
      </c>
      <c r="W171" s="98">
        <v>13768.290928874423</v>
      </c>
      <c r="DA171" s="63" t="s">
        <v>2395</v>
      </c>
    </row>
    <row r="172" spans="1:105" ht="12" customHeight="1" x14ac:dyDescent="0.25">
      <c r="A172" s="121" t="s">
        <v>92</v>
      </c>
      <c r="B172" s="122">
        <f t="shared" ref="B172:W172" si="82">B173</f>
        <v>178.99926420495711</v>
      </c>
      <c r="C172" s="122">
        <f t="shared" si="82"/>
        <v>180.38888364522228</v>
      </c>
      <c r="D172" s="122">
        <f t="shared" si="82"/>
        <v>195.08571524264869</v>
      </c>
      <c r="E172" s="122">
        <f t="shared" si="82"/>
        <v>372.81019856284126</v>
      </c>
      <c r="F172" s="122">
        <f t="shared" si="82"/>
        <v>131.15648592066449</v>
      </c>
      <c r="G172" s="122">
        <f t="shared" si="82"/>
        <v>126.82251756711455</v>
      </c>
      <c r="H172" s="122">
        <f t="shared" si="82"/>
        <v>184.18103965697964</v>
      </c>
      <c r="I172" s="122">
        <f t="shared" si="82"/>
        <v>84.370262803622467</v>
      </c>
      <c r="J172" s="122">
        <f t="shared" si="82"/>
        <v>85.017257281555587</v>
      </c>
      <c r="K172" s="122">
        <f t="shared" si="82"/>
        <v>74.846557547916817</v>
      </c>
      <c r="L172" s="122">
        <f t="shared" si="82"/>
        <v>105.35618274704419</v>
      </c>
      <c r="M172" s="122">
        <f t="shared" si="82"/>
        <v>89.724038895894893</v>
      </c>
      <c r="N172" s="122">
        <f t="shared" si="82"/>
        <v>128.25869939809112</v>
      </c>
      <c r="O172" s="122">
        <f t="shared" si="82"/>
        <v>132.57527699223616</v>
      </c>
      <c r="P172" s="122">
        <f t="shared" si="82"/>
        <v>132.04564953345536</v>
      </c>
      <c r="Q172" s="122">
        <f t="shared" si="82"/>
        <v>148.85503752464766</v>
      </c>
      <c r="R172" s="122">
        <f t="shared" si="82"/>
        <v>142.49959151865559</v>
      </c>
      <c r="S172" s="122">
        <f t="shared" si="82"/>
        <v>118.19000047276778</v>
      </c>
      <c r="T172" s="122">
        <f t="shared" si="82"/>
        <v>122.5858810810639</v>
      </c>
      <c r="U172" s="122">
        <f t="shared" si="82"/>
        <v>115.00795537111662</v>
      </c>
      <c r="V172" s="122">
        <f t="shared" si="82"/>
        <v>108.08651683913905</v>
      </c>
      <c r="W172" s="122">
        <f t="shared" si="82"/>
        <v>89.905143949398479</v>
      </c>
      <c r="DA172" s="130" t="s">
        <v>2396</v>
      </c>
    </row>
    <row r="173" spans="1:105" ht="12" customHeight="1" x14ac:dyDescent="0.25">
      <c r="A173" s="97" t="s">
        <v>53</v>
      </c>
      <c r="B173" s="98">
        <f>RES_hhdet_fech!B165</f>
        <v>178.99926420495711</v>
      </c>
      <c r="C173" s="98">
        <f>RES_hhdet_fech!C165</f>
        <v>180.38888364522228</v>
      </c>
      <c r="D173" s="98">
        <f>RES_hhdet_fech!D165</f>
        <v>195.08571524264869</v>
      </c>
      <c r="E173" s="98">
        <f>RES_hhdet_fech!E165</f>
        <v>372.81019856284126</v>
      </c>
      <c r="F173" s="98">
        <f>RES_hhdet_fech!F165</f>
        <v>131.15648592066449</v>
      </c>
      <c r="G173" s="98">
        <f>RES_hhdet_fech!G165</f>
        <v>126.82251756711455</v>
      </c>
      <c r="H173" s="98">
        <f>RES_hhdet_fech!H165</f>
        <v>184.18103965697964</v>
      </c>
      <c r="I173" s="98">
        <f>RES_hhdet_fech!I165</f>
        <v>84.370262803622467</v>
      </c>
      <c r="J173" s="98">
        <f>RES_hhdet_fech!J165</f>
        <v>85.017257281555587</v>
      </c>
      <c r="K173" s="98">
        <f>RES_hhdet_fech!K165</f>
        <v>74.846557547916817</v>
      </c>
      <c r="L173" s="98">
        <f>RES_hhdet_fech!L165</f>
        <v>105.35618274704419</v>
      </c>
      <c r="M173" s="98">
        <f>RES_hhdet_fech!M165</f>
        <v>89.724038895894893</v>
      </c>
      <c r="N173" s="98">
        <f>RES_hhdet_fech!N165</f>
        <v>128.25869939809112</v>
      </c>
      <c r="O173" s="98">
        <f>RES_hhdet_fech!O165</f>
        <v>132.57527699223616</v>
      </c>
      <c r="P173" s="98">
        <f>RES_hhdet_fech!P165</f>
        <v>132.04564953345536</v>
      </c>
      <c r="Q173" s="98">
        <f>RES_hhdet_fech!Q165</f>
        <v>148.85503752464766</v>
      </c>
      <c r="R173" s="98">
        <f>RES_hhdet_fech!R165</f>
        <v>142.49959151865559</v>
      </c>
      <c r="S173" s="98">
        <f>RES_hhdet_fech!S165</f>
        <v>118.19000047276778</v>
      </c>
      <c r="T173" s="98">
        <f>RES_hhdet_fech!T165</f>
        <v>122.5858810810639</v>
      </c>
      <c r="U173" s="98">
        <f>RES_hhdet_fech!U165</f>
        <v>115.00795537111662</v>
      </c>
      <c r="V173" s="98">
        <f>RES_hhdet_fech!V165</f>
        <v>108.08651683913905</v>
      </c>
      <c r="W173" s="98">
        <f>RES_hhdet_fech!W165</f>
        <v>89.905143949398479</v>
      </c>
      <c r="DA173" s="63" t="s">
        <v>2397</v>
      </c>
    </row>
    <row r="174" spans="1:105" ht="12" customHeight="1" x14ac:dyDescent="0.25">
      <c r="A174" s="121" t="s">
        <v>55</v>
      </c>
      <c r="B174" s="122">
        <v>1769.6497471424898</v>
      </c>
      <c r="C174" s="122">
        <v>1628.9659919951177</v>
      </c>
      <c r="D174" s="122">
        <v>1593.9935456823455</v>
      </c>
      <c r="E174" s="122">
        <v>1483.7618825129259</v>
      </c>
      <c r="F174" s="122">
        <v>1567.7457262523239</v>
      </c>
      <c r="G174" s="122">
        <v>1543.1061809998528</v>
      </c>
      <c r="H174" s="122">
        <v>1471.8969897146142</v>
      </c>
      <c r="I174" s="122">
        <v>1353.5036593690254</v>
      </c>
      <c r="J174" s="122">
        <v>1337.447442661979</v>
      </c>
      <c r="K174" s="122">
        <v>1245.7500852531239</v>
      </c>
      <c r="L174" s="122">
        <v>1176.8659184931819</v>
      </c>
      <c r="M174" s="122">
        <v>1335.4263825997455</v>
      </c>
      <c r="N174" s="122">
        <v>1126.5774511328752</v>
      </c>
      <c r="O174" s="122">
        <v>1563.3933724166316</v>
      </c>
      <c r="P174" s="122">
        <v>1971.5554665097666</v>
      </c>
      <c r="Q174" s="122">
        <v>1176.7340015937548</v>
      </c>
      <c r="R174" s="122">
        <v>1185.2736538453951</v>
      </c>
      <c r="S174" s="122">
        <v>1202.0865135777453</v>
      </c>
      <c r="T174" s="122">
        <v>1268.1817981604202</v>
      </c>
      <c r="U174" s="122">
        <v>1311.9862450233431</v>
      </c>
      <c r="V174" s="122">
        <v>1192.7496443748266</v>
      </c>
      <c r="W174" s="122">
        <v>1191.2513686251878</v>
      </c>
      <c r="DA174" s="130" t="s">
        <v>2398</v>
      </c>
    </row>
    <row r="175" spans="1:105" ht="12" customHeight="1" x14ac:dyDescent="0.25">
      <c r="A175" s="97" t="s">
        <v>124</v>
      </c>
      <c r="B175" s="98">
        <v>1994.400754674793</v>
      </c>
      <c r="C175" s="98">
        <v>1937.2311789285136</v>
      </c>
      <c r="D175" s="98">
        <v>1434.8571484068475</v>
      </c>
      <c r="E175" s="98">
        <v>626.07294970212365</v>
      </c>
      <c r="F175" s="98">
        <v>1460.7742355837813</v>
      </c>
      <c r="G175" s="98">
        <v>2105.9663944602453</v>
      </c>
      <c r="H175" s="98">
        <v>2156.5441418150408</v>
      </c>
      <c r="I175" s="98">
        <v>920.85168615016676</v>
      </c>
      <c r="J175" s="98">
        <v>802.54934027082277</v>
      </c>
      <c r="K175" s="98">
        <v>2064.9159539466345</v>
      </c>
      <c r="L175" s="98">
        <v>2239.9063026643089</v>
      </c>
      <c r="M175" s="98">
        <v>1137.7331277278445</v>
      </c>
      <c r="N175" s="98">
        <v>0</v>
      </c>
      <c r="O175" s="98">
        <v>0</v>
      </c>
      <c r="P175" s="98">
        <v>0</v>
      </c>
      <c r="Q175" s="98">
        <v>0</v>
      </c>
      <c r="R175" s="98">
        <v>0</v>
      </c>
      <c r="S175" s="98">
        <v>0</v>
      </c>
      <c r="T175" s="98">
        <v>0</v>
      </c>
      <c r="U175" s="98">
        <v>0</v>
      </c>
      <c r="V175" s="98">
        <v>0</v>
      </c>
      <c r="W175" s="98">
        <v>0</v>
      </c>
      <c r="DA175" s="63" t="s">
        <v>2399</v>
      </c>
    </row>
    <row r="176" spans="1:105" ht="12" customHeight="1" x14ac:dyDescent="0.25">
      <c r="A176" s="97" t="s">
        <v>123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1728.2685355714418</v>
      </c>
      <c r="I176" s="98">
        <v>745.59289366954465</v>
      </c>
      <c r="J176" s="98">
        <v>639.4109669908496</v>
      </c>
      <c r="K176" s="98">
        <v>1636.6741910451526</v>
      </c>
      <c r="L176" s="98">
        <v>1802.8401466465384</v>
      </c>
      <c r="M176" s="98">
        <v>944.90938378624742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2400</v>
      </c>
    </row>
    <row r="177" spans="1:105" ht="12" customHeight="1" x14ac:dyDescent="0.25">
      <c r="A177" s="100" t="s">
        <v>50</v>
      </c>
      <c r="B177" s="101">
        <v>0</v>
      </c>
      <c r="C177" s="101">
        <v>0</v>
      </c>
      <c r="D177" s="101">
        <v>0</v>
      </c>
      <c r="E177" s="101">
        <v>0</v>
      </c>
      <c r="F177" s="101">
        <v>0</v>
      </c>
      <c r="G177" s="101">
        <v>0</v>
      </c>
      <c r="H177" s="101">
        <v>1042.8135910356316</v>
      </c>
      <c r="I177" s="101">
        <v>455.5981734188955</v>
      </c>
      <c r="J177" s="101">
        <v>367.25444590226635</v>
      </c>
      <c r="K177" s="101">
        <v>950.67354239346878</v>
      </c>
      <c r="L177" s="101">
        <v>1084.0097474623335</v>
      </c>
      <c r="M177" s="101">
        <v>582.43173348750315</v>
      </c>
      <c r="N177" s="101">
        <v>0</v>
      </c>
      <c r="O177" s="101">
        <v>0</v>
      </c>
      <c r="P177" s="101">
        <v>0</v>
      </c>
      <c r="Q177" s="101">
        <v>0</v>
      </c>
      <c r="R177" s="101">
        <v>0</v>
      </c>
      <c r="S177" s="101">
        <v>0</v>
      </c>
      <c r="T177" s="101">
        <v>0</v>
      </c>
      <c r="U177" s="101">
        <v>0</v>
      </c>
      <c r="V177" s="101">
        <v>0</v>
      </c>
      <c r="W177" s="101">
        <v>0</v>
      </c>
      <c r="DA177" s="131" t="s">
        <v>2401</v>
      </c>
    </row>
    <row r="178" spans="1:105" ht="12" customHeight="1" x14ac:dyDescent="0.25">
      <c r="A178" s="103" t="s">
        <v>52</v>
      </c>
      <c r="B178" s="104">
        <v>0</v>
      </c>
      <c r="C178" s="104">
        <v>0</v>
      </c>
      <c r="D178" s="104">
        <v>0</v>
      </c>
      <c r="E178" s="104">
        <v>0</v>
      </c>
      <c r="F178" s="104">
        <v>0</v>
      </c>
      <c r="G178" s="104">
        <v>0</v>
      </c>
      <c r="H178" s="104">
        <v>685.45494453581011</v>
      </c>
      <c r="I178" s="104">
        <v>289.99472025064915</v>
      </c>
      <c r="J178" s="104">
        <v>272.15652108858336</v>
      </c>
      <c r="K178" s="104">
        <v>686.00064865168372</v>
      </c>
      <c r="L178" s="104">
        <v>718.83039918420491</v>
      </c>
      <c r="M178" s="104">
        <v>362.47765029874409</v>
      </c>
      <c r="N178" s="104">
        <v>0</v>
      </c>
      <c r="O178" s="104">
        <v>0</v>
      </c>
      <c r="P178" s="104">
        <v>0</v>
      </c>
      <c r="Q178" s="104">
        <v>0</v>
      </c>
      <c r="R178" s="104">
        <v>0</v>
      </c>
      <c r="S178" s="104">
        <v>0</v>
      </c>
      <c r="T178" s="104">
        <v>0</v>
      </c>
      <c r="U178" s="104">
        <v>0</v>
      </c>
      <c r="V178" s="104">
        <v>0</v>
      </c>
      <c r="W178" s="104">
        <v>0</v>
      </c>
      <c r="DA178" s="132" t="s">
        <v>2402</v>
      </c>
    </row>
    <row r="179" spans="1:105" ht="12" customHeight="1" x14ac:dyDescent="0.25">
      <c r="A179" s="106" t="s">
        <v>122</v>
      </c>
      <c r="B179" s="101">
        <v>1739.673699889757</v>
      </c>
      <c r="C179" s="101">
        <v>1597.6433864252053</v>
      </c>
      <c r="D179" s="101">
        <v>1616.6629439326466</v>
      </c>
      <c r="E179" s="101">
        <v>1587.1860048408657</v>
      </c>
      <c r="F179" s="101">
        <v>1597.6933297164301</v>
      </c>
      <c r="G179" s="101">
        <v>1519.1833362229936</v>
      </c>
      <c r="H179" s="101">
        <v>1439.528921100557</v>
      </c>
      <c r="I179" s="101">
        <v>1440.7972821673336</v>
      </c>
      <c r="J179" s="101">
        <v>1449.4940330135939</v>
      </c>
      <c r="K179" s="101">
        <v>1317.1217537582422</v>
      </c>
      <c r="L179" s="101">
        <v>1244.8027338819102</v>
      </c>
      <c r="M179" s="101">
        <v>1468.6747759981924</v>
      </c>
      <c r="N179" s="101">
        <v>1242.5975174376792</v>
      </c>
      <c r="O179" s="101">
        <v>1685.7570262907061</v>
      </c>
      <c r="P179" s="101">
        <v>2091.6016437982112</v>
      </c>
      <c r="Q179" s="101">
        <v>1279.6313139680947</v>
      </c>
      <c r="R179" s="101">
        <v>1289.4091893776861</v>
      </c>
      <c r="S179" s="101">
        <v>1314.2033118172023</v>
      </c>
      <c r="T179" s="101">
        <v>1400.4451820804504</v>
      </c>
      <c r="U179" s="101">
        <v>1391.8878192203051</v>
      </c>
      <c r="V179" s="101">
        <v>1288.5030202564508</v>
      </c>
      <c r="W179" s="101">
        <v>1283.2830803685802</v>
      </c>
      <c r="DA179" s="131" t="s">
        <v>2403</v>
      </c>
    </row>
    <row r="180" spans="1:105" ht="12" customHeight="1" x14ac:dyDescent="0.25">
      <c r="A180" s="107" t="s">
        <v>121</v>
      </c>
      <c r="B180" s="104">
        <v>1461.9263058387321</v>
      </c>
      <c r="C180" s="104">
        <v>1314.1919047164647</v>
      </c>
      <c r="D180" s="104">
        <v>1335.7813914465016</v>
      </c>
      <c r="E180" s="104">
        <v>1316.652411139896</v>
      </c>
      <c r="F180" s="104">
        <v>1336.96263190734</v>
      </c>
      <c r="G180" s="104">
        <v>1278.9457711574321</v>
      </c>
      <c r="H180" s="104">
        <v>1214.6682644773225</v>
      </c>
      <c r="I180" s="104">
        <v>1219.0786023327496</v>
      </c>
      <c r="J180" s="104">
        <v>1226.3319014403526</v>
      </c>
      <c r="K180" s="104">
        <v>1097.6007047808832</v>
      </c>
      <c r="L180" s="104">
        <v>1036.2784636194385</v>
      </c>
      <c r="M180" s="104">
        <v>1247.2190018649101</v>
      </c>
      <c r="N180" s="104">
        <v>1050.5658303514522</v>
      </c>
      <c r="O180" s="104">
        <v>1474.6354200215728</v>
      </c>
      <c r="P180" s="104">
        <v>1863.8948331700294</v>
      </c>
      <c r="Q180" s="104">
        <v>1081.8473609316898</v>
      </c>
      <c r="R180" s="104">
        <v>1086.6945432959565</v>
      </c>
      <c r="S180" s="104">
        <v>1102.0728815756236</v>
      </c>
      <c r="T180" s="104">
        <v>1188.5794012792194</v>
      </c>
      <c r="U180" s="104">
        <v>1225.3994039801139</v>
      </c>
      <c r="V180" s="104">
        <v>1131.456792001384</v>
      </c>
      <c r="W180" s="104">
        <v>1142.7556163292682</v>
      </c>
      <c r="DA180" s="132" t="s">
        <v>2404</v>
      </c>
    </row>
    <row r="181" spans="1:105" ht="12" customHeight="1" x14ac:dyDescent="0.25">
      <c r="A181" s="108" t="s">
        <v>53</v>
      </c>
      <c r="B181" s="98">
        <v>894.99072020025369</v>
      </c>
      <c r="C181" s="98">
        <v>772.8993677568775</v>
      </c>
      <c r="D181" s="98">
        <v>787.75752745672742</v>
      </c>
      <c r="E181" s="98">
        <v>774.66175726084703</v>
      </c>
      <c r="F181" s="98">
        <v>794.85973423495182</v>
      </c>
      <c r="G181" s="98">
        <v>758.48565289159865</v>
      </c>
      <c r="H181" s="98">
        <v>705.41598815361874</v>
      </c>
      <c r="I181" s="98">
        <v>715.3171011812758</v>
      </c>
      <c r="J181" s="98">
        <v>717.92107083740279</v>
      </c>
      <c r="K181" s="98">
        <v>609.389032505724</v>
      </c>
      <c r="L181" s="98">
        <v>560.79472090855234</v>
      </c>
      <c r="M181" s="98">
        <v>716.52612727615417</v>
      </c>
      <c r="N181" s="98">
        <v>568.73191290036482</v>
      </c>
      <c r="O181" s="98">
        <v>914.96913904257622</v>
      </c>
      <c r="P181" s="98">
        <v>1232.8924110980395</v>
      </c>
      <c r="Q181" s="98">
        <v>545.4000842460822</v>
      </c>
      <c r="R181" s="98">
        <v>538.67888125443665</v>
      </c>
      <c r="S181" s="98">
        <v>542.7129360208553</v>
      </c>
      <c r="T181" s="98">
        <v>650.95389147959941</v>
      </c>
      <c r="U181" s="98">
        <v>660.04725456932749</v>
      </c>
      <c r="V181" s="98">
        <v>610.31786913981819</v>
      </c>
      <c r="W181" s="98">
        <v>638.65910561561157</v>
      </c>
      <c r="DA181" s="63" t="s">
        <v>2405</v>
      </c>
    </row>
    <row r="182" spans="1:105" ht="12" customHeight="1" x14ac:dyDescent="0.25">
      <c r="A182" s="108" t="s">
        <v>52</v>
      </c>
      <c r="B182" s="98">
        <v>566.9355856384783</v>
      </c>
      <c r="C182" s="98">
        <v>541.29253695958744</v>
      </c>
      <c r="D182" s="98">
        <v>548.0238639897741</v>
      </c>
      <c r="E182" s="98">
        <v>541.99065387904909</v>
      </c>
      <c r="F182" s="98">
        <v>542.10289767238805</v>
      </c>
      <c r="G182" s="98">
        <v>520.46011826583333</v>
      </c>
      <c r="H182" s="98">
        <v>509.252276323704</v>
      </c>
      <c r="I182" s="98">
        <v>503.76150115147385</v>
      </c>
      <c r="J182" s="98">
        <v>508.41083060294977</v>
      </c>
      <c r="K182" s="98">
        <v>488.21167227515923</v>
      </c>
      <c r="L182" s="98">
        <v>475.48374271088613</v>
      </c>
      <c r="M182" s="98">
        <v>530.69287458875579</v>
      </c>
      <c r="N182" s="98">
        <v>481.83391745108713</v>
      </c>
      <c r="O182" s="98">
        <v>559.6662809789965</v>
      </c>
      <c r="P182" s="98">
        <v>631.00242207199017</v>
      </c>
      <c r="Q182" s="98">
        <v>536.44727668560779</v>
      </c>
      <c r="R182" s="98">
        <v>548.01566204151993</v>
      </c>
      <c r="S182" s="98">
        <v>559.35994555476827</v>
      </c>
      <c r="T182" s="98">
        <v>537.62550979961998</v>
      </c>
      <c r="U182" s="98">
        <v>565.35214941078641</v>
      </c>
      <c r="V182" s="98">
        <v>521.1389228615659</v>
      </c>
      <c r="W182" s="98">
        <v>504.09651071365647</v>
      </c>
      <c r="DA182" s="63" t="s">
        <v>2406</v>
      </c>
    </row>
    <row r="183" spans="1:105" ht="12" customHeight="1" x14ac:dyDescent="0.25">
      <c r="A183" s="121" t="s">
        <v>54</v>
      </c>
      <c r="B183" s="122">
        <v>855.8261607744729</v>
      </c>
      <c r="C183" s="122">
        <v>879.11712780647281</v>
      </c>
      <c r="D183" s="122">
        <v>737.32145075288201</v>
      </c>
      <c r="E183" s="122">
        <v>666.63249570251457</v>
      </c>
      <c r="F183" s="122">
        <v>738.67843692269457</v>
      </c>
      <c r="G183" s="122">
        <v>777.40726940744651</v>
      </c>
      <c r="H183" s="122">
        <v>767.2552879317667</v>
      </c>
      <c r="I183" s="122">
        <v>675.71167348974791</v>
      </c>
      <c r="J183" s="122">
        <v>712.94333046660893</v>
      </c>
      <c r="K183" s="122">
        <v>807.25188373647757</v>
      </c>
      <c r="L183" s="122">
        <v>692.81383433675114</v>
      </c>
      <c r="M183" s="122">
        <v>807.94165370966323</v>
      </c>
      <c r="N183" s="122">
        <v>801.60730350672213</v>
      </c>
      <c r="O183" s="122">
        <v>823.48519567632206</v>
      </c>
      <c r="P183" s="122">
        <v>870.66878403636315</v>
      </c>
      <c r="Q183" s="122">
        <v>608.08432345256801</v>
      </c>
      <c r="R183" s="122">
        <v>617.73057746596919</v>
      </c>
      <c r="S183" s="122">
        <v>535.33349081116421</v>
      </c>
      <c r="T183" s="122">
        <v>618.79101255484056</v>
      </c>
      <c r="U183" s="122">
        <v>670.32035298112532</v>
      </c>
      <c r="V183" s="122">
        <v>406.65661566774702</v>
      </c>
      <c r="W183" s="122">
        <v>326.23203596019442</v>
      </c>
      <c r="DA183" s="130" t="s">
        <v>2407</v>
      </c>
    </row>
    <row r="184" spans="1:105" ht="12" customHeight="1" x14ac:dyDescent="0.25">
      <c r="A184" s="97" t="s">
        <v>50</v>
      </c>
      <c r="B184" s="98">
        <v>929.80309734760249</v>
      </c>
      <c r="C184" s="98">
        <v>1184.4111952186877</v>
      </c>
      <c r="D184" s="98">
        <v>682.36068277580807</v>
      </c>
      <c r="E184" s="98">
        <v>433.38484836334771</v>
      </c>
      <c r="F184" s="98">
        <v>823.88657074605283</v>
      </c>
      <c r="G184" s="98">
        <v>1094.4772895355866</v>
      </c>
      <c r="H184" s="98">
        <v>1160.6965236446804</v>
      </c>
      <c r="I184" s="98">
        <v>501.0514091623038</v>
      </c>
      <c r="J184" s="98">
        <v>553.80288723094759</v>
      </c>
      <c r="K184" s="98">
        <v>1267.4635225019431</v>
      </c>
      <c r="L184" s="98">
        <v>1104.6435267928289</v>
      </c>
      <c r="M184" s="98">
        <v>734.11876840478328</v>
      </c>
      <c r="N184" s="98">
        <v>584.20169358224371</v>
      </c>
      <c r="O184" s="98">
        <v>838.66572626789002</v>
      </c>
      <c r="P184" s="98">
        <v>1014.4286561664992</v>
      </c>
      <c r="Q184" s="98">
        <v>825.31345114045212</v>
      </c>
      <c r="R184" s="98">
        <v>819.12085650208985</v>
      </c>
      <c r="S184" s="98">
        <v>628.99791679090492</v>
      </c>
      <c r="T184" s="98">
        <v>695.4007048060522</v>
      </c>
      <c r="U184" s="98">
        <v>858.88185280749917</v>
      </c>
      <c r="V184" s="98">
        <v>675.73847673068724</v>
      </c>
      <c r="W184" s="98">
        <v>348.78882742028293</v>
      </c>
      <c r="DA184" s="63" t="s">
        <v>2408</v>
      </c>
    </row>
    <row r="185" spans="1:105" ht="12" customHeight="1" x14ac:dyDescent="0.25">
      <c r="A185" s="109" t="s">
        <v>120</v>
      </c>
      <c r="B185" s="33">
        <v>806.82645676175707</v>
      </c>
      <c r="C185" s="33">
        <v>712.62964955138148</v>
      </c>
      <c r="D185" s="33">
        <v>754.10417037714706</v>
      </c>
      <c r="E185" s="33">
        <v>716.23987577066339</v>
      </c>
      <c r="F185" s="33">
        <v>719.89190185085351</v>
      </c>
      <c r="G185" s="33">
        <v>696.14514868495007</v>
      </c>
      <c r="H185" s="33">
        <v>680.42850891394392</v>
      </c>
      <c r="I185" s="33">
        <v>704.20404287000838</v>
      </c>
      <c r="J185" s="33">
        <v>740.5933532520188</v>
      </c>
      <c r="K185" s="33">
        <v>706.97827505469047</v>
      </c>
      <c r="L185" s="33">
        <v>609.54772165437475</v>
      </c>
      <c r="M185" s="33">
        <v>816.05955943452159</v>
      </c>
      <c r="N185" s="33">
        <v>814.28045979256365</v>
      </c>
      <c r="O185" s="33">
        <v>822.7453179641833</v>
      </c>
      <c r="P185" s="33">
        <v>862.55307321827127</v>
      </c>
      <c r="Q185" s="33">
        <v>594.46991298332978</v>
      </c>
      <c r="R185" s="33">
        <v>605.77837818606326</v>
      </c>
      <c r="S185" s="33">
        <v>530.23159716647592</v>
      </c>
      <c r="T185" s="33">
        <v>613.80291219941773</v>
      </c>
      <c r="U185" s="33">
        <v>654.68203373371989</v>
      </c>
      <c r="V185" s="33">
        <v>382.08977623079613</v>
      </c>
      <c r="W185" s="33">
        <v>324.65885648238026</v>
      </c>
      <c r="DA185" s="60" t="s">
        <v>2409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15575.617004797414</v>
      </c>
      <c r="C187" s="117">
        <f t="shared" si="83"/>
        <v>16541.421754820793</v>
      </c>
      <c r="D187" s="117">
        <f t="shared" si="83"/>
        <v>15662.085190681824</v>
      </c>
      <c r="E187" s="117">
        <f t="shared" si="83"/>
        <v>16073.327018413171</v>
      </c>
      <c r="F187" s="117">
        <f t="shared" si="83"/>
        <v>17374.907610905782</v>
      </c>
      <c r="G187" s="117">
        <f t="shared" si="83"/>
        <v>18203.131164568153</v>
      </c>
      <c r="H187" s="117">
        <f t="shared" si="83"/>
        <v>16288.699763655659</v>
      </c>
      <c r="I187" s="117">
        <f t="shared" si="83"/>
        <v>17459.631602044941</v>
      </c>
      <c r="J187" s="117">
        <f t="shared" si="83"/>
        <v>8541.119375024733</v>
      </c>
      <c r="K187" s="117">
        <f t="shared" si="83"/>
        <v>22849.112961389888</v>
      </c>
      <c r="L187" s="117">
        <f t="shared" si="83"/>
        <v>13333.713623491443</v>
      </c>
      <c r="M187" s="117">
        <f t="shared" si="83"/>
        <v>10740.26967805534</v>
      </c>
      <c r="N187" s="117">
        <f t="shared" si="83"/>
        <v>12510.183371079984</v>
      </c>
      <c r="O187" s="117">
        <f t="shared" si="83"/>
        <v>13661.091762760203</v>
      </c>
      <c r="P187" s="117">
        <f t="shared" si="83"/>
        <v>12296.778024975974</v>
      </c>
      <c r="Q187" s="117">
        <f t="shared" si="83"/>
        <v>17506.753428197615</v>
      </c>
      <c r="R187" s="117">
        <f t="shared" ref="R187:V187" si="84">R188+R190+R192+R201</f>
        <v>17136.909213169904</v>
      </c>
      <c r="S187" s="117">
        <f t="shared" si="84"/>
        <v>19263.803795555094</v>
      </c>
      <c r="T187" s="117">
        <f t="shared" si="84"/>
        <v>12916.685933114404</v>
      </c>
      <c r="U187" s="117">
        <f t="shared" si="84"/>
        <v>10301.075963036856</v>
      </c>
      <c r="V187" s="117">
        <f t="shared" si="84"/>
        <v>15654.155271043113</v>
      </c>
      <c r="W187" s="117">
        <f t="shared" ref="W187" si="85">W188+W190+W192+W201</f>
        <v>13053.354810742072</v>
      </c>
      <c r="DA187" s="129" t="s">
        <v>2561</v>
      </c>
    </row>
    <row r="188" spans="1:105" ht="12" customHeight="1" x14ac:dyDescent="0.25">
      <c r="A188" s="121" t="s">
        <v>57</v>
      </c>
      <c r="B188" s="122">
        <f t="shared" ref="B188:W188" si="86">B189</f>
        <v>13478.105376005342</v>
      </c>
      <c r="C188" s="122">
        <f t="shared" si="86"/>
        <v>14503.451809222117</v>
      </c>
      <c r="D188" s="122">
        <f t="shared" si="86"/>
        <v>13658.39347443083</v>
      </c>
      <c r="E188" s="122">
        <f t="shared" si="86"/>
        <v>13796.227099385367</v>
      </c>
      <c r="F188" s="122">
        <f t="shared" si="86"/>
        <v>15470.823851240175</v>
      </c>
      <c r="G188" s="122">
        <f t="shared" si="86"/>
        <v>16283.774150857626</v>
      </c>
      <c r="H188" s="122">
        <f t="shared" si="86"/>
        <v>14237.235917192154</v>
      </c>
      <c r="I188" s="122">
        <f t="shared" si="86"/>
        <v>15743.344270323143</v>
      </c>
      <c r="J188" s="122">
        <f t="shared" si="86"/>
        <v>6795.5467471099237</v>
      </c>
      <c r="K188" s="122">
        <f t="shared" si="86"/>
        <v>21101.597244130942</v>
      </c>
      <c r="L188" s="122">
        <f t="shared" si="86"/>
        <v>11607.552499408941</v>
      </c>
      <c r="M188" s="122">
        <f t="shared" si="86"/>
        <v>8805.1696195208133</v>
      </c>
      <c r="N188" s="122">
        <f t="shared" si="86"/>
        <v>10575.048071790854</v>
      </c>
      <c r="O188" s="122">
        <f t="shared" si="86"/>
        <v>11353.714234591656</v>
      </c>
      <c r="P188" s="122">
        <f t="shared" si="86"/>
        <v>9642.8800694056972</v>
      </c>
      <c r="Q188" s="122">
        <f t="shared" si="86"/>
        <v>15581.570950033001</v>
      </c>
      <c r="R188" s="122">
        <f t="shared" si="86"/>
        <v>15218.632239878694</v>
      </c>
      <c r="S188" s="122">
        <f t="shared" si="86"/>
        <v>17466.867367763982</v>
      </c>
      <c r="T188" s="122">
        <f t="shared" si="86"/>
        <v>10956.275639153981</v>
      </c>
      <c r="U188" s="122">
        <f t="shared" si="86"/>
        <v>8265.434711465221</v>
      </c>
      <c r="V188" s="122">
        <f t="shared" si="86"/>
        <v>13891.859623064865</v>
      </c>
      <c r="W188" s="122">
        <f t="shared" si="86"/>
        <v>11393.855668692475</v>
      </c>
      <c r="DA188" s="130" t="s">
        <v>2562</v>
      </c>
    </row>
    <row r="189" spans="1:105" ht="12" customHeight="1" x14ac:dyDescent="0.25">
      <c r="A189" s="97" t="s">
        <v>53</v>
      </c>
      <c r="B189" s="98">
        <v>13478.105376005342</v>
      </c>
      <c r="C189" s="98">
        <v>14503.451809222117</v>
      </c>
      <c r="D189" s="98">
        <v>13658.39347443083</v>
      </c>
      <c r="E189" s="98">
        <v>13796.227099385367</v>
      </c>
      <c r="F189" s="98">
        <v>15470.823851240175</v>
      </c>
      <c r="G189" s="98">
        <v>16283.774150857626</v>
      </c>
      <c r="H189" s="98">
        <v>14237.235917192154</v>
      </c>
      <c r="I189" s="98">
        <v>15743.344270323143</v>
      </c>
      <c r="J189" s="98">
        <v>6795.5467471099237</v>
      </c>
      <c r="K189" s="98">
        <v>21101.597244130942</v>
      </c>
      <c r="L189" s="98">
        <v>11607.552499408941</v>
      </c>
      <c r="M189" s="98">
        <v>8805.1696195208133</v>
      </c>
      <c r="N189" s="98">
        <v>10575.048071790854</v>
      </c>
      <c r="O189" s="98">
        <v>11353.714234591656</v>
      </c>
      <c r="P189" s="98">
        <v>9642.8800694056972</v>
      </c>
      <c r="Q189" s="98">
        <v>15581.570950033001</v>
      </c>
      <c r="R189" s="98">
        <v>15218.632239878694</v>
      </c>
      <c r="S189" s="98">
        <v>17466.867367763982</v>
      </c>
      <c r="T189" s="98">
        <v>10956.275639153981</v>
      </c>
      <c r="U189" s="98">
        <v>8265.434711465221</v>
      </c>
      <c r="V189" s="98">
        <v>13891.859623064865</v>
      </c>
      <c r="W189" s="98">
        <v>11393.855668692475</v>
      </c>
      <c r="DA189" s="63" t="s">
        <v>2563</v>
      </c>
    </row>
    <row r="190" spans="1:105" ht="12" customHeight="1" x14ac:dyDescent="0.25">
      <c r="A190" s="121" t="s">
        <v>92</v>
      </c>
      <c r="B190" s="122">
        <f t="shared" ref="B190:W190" si="87">B191</f>
        <v>330.40280297058428</v>
      </c>
      <c r="C190" s="122">
        <f t="shared" si="87"/>
        <v>343.40836655677708</v>
      </c>
      <c r="D190" s="122">
        <f t="shared" si="87"/>
        <v>383.61130337386942</v>
      </c>
      <c r="E190" s="122">
        <f t="shared" si="87"/>
        <v>760.13401478991318</v>
      </c>
      <c r="F190" s="122">
        <f t="shared" si="87"/>
        <v>277.78094377862362</v>
      </c>
      <c r="G190" s="122">
        <f t="shared" si="87"/>
        <v>283.13640219604099</v>
      </c>
      <c r="H190" s="122">
        <f t="shared" si="87"/>
        <v>458.50957716468275</v>
      </c>
      <c r="I190" s="122">
        <f t="shared" si="87"/>
        <v>223.95918335741791</v>
      </c>
      <c r="J190" s="122">
        <f t="shared" si="87"/>
        <v>228.92381468985985</v>
      </c>
      <c r="K190" s="122">
        <f t="shared" si="87"/>
        <v>212.55155178789951</v>
      </c>
      <c r="L190" s="122">
        <f t="shared" si="87"/>
        <v>315.62222122597217</v>
      </c>
      <c r="M190" s="122">
        <f t="shared" si="87"/>
        <v>279.87569206320438</v>
      </c>
      <c r="N190" s="122">
        <f t="shared" si="87"/>
        <v>422.43032392647325</v>
      </c>
      <c r="O190" s="122">
        <f t="shared" si="87"/>
        <v>450.10864697013523</v>
      </c>
      <c r="P190" s="122">
        <f t="shared" si="87"/>
        <v>458.98772122625172</v>
      </c>
      <c r="Q190" s="122">
        <f t="shared" si="87"/>
        <v>523.75408674194864</v>
      </c>
      <c r="R190" s="122">
        <f t="shared" si="87"/>
        <v>499.97794249317997</v>
      </c>
      <c r="S190" s="122">
        <f t="shared" si="87"/>
        <v>419.2110858024335</v>
      </c>
      <c r="T190" s="122">
        <f t="shared" si="87"/>
        <v>443.38983588041646</v>
      </c>
      <c r="U190" s="122">
        <f t="shared" si="87"/>
        <v>430.87844936179971</v>
      </c>
      <c r="V190" s="122">
        <f t="shared" si="87"/>
        <v>435.48655149898366</v>
      </c>
      <c r="W190" s="122">
        <f t="shared" si="87"/>
        <v>376.96536496436335</v>
      </c>
      <c r="DA190" s="130" t="s">
        <v>2564</v>
      </c>
    </row>
    <row r="191" spans="1:105" ht="12" customHeight="1" x14ac:dyDescent="0.25">
      <c r="A191" s="97" t="s">
        <v>53</v>
      </c>
      <c r="B191" s="98">
        <f>RES_hhdet_tesh!B165</f>
        <v>330.40280297058428</v>
      </c>
      <c r="C191" s="98">
        <f>RES_hhdet_tesh!C165</f>
        <v>343.40836655677708</v>
      </c>
      <c r="D191" s="98">
        <f>RES_hhdet_tesh!D165</f>
        <v>383.61130337386942</v>
      </c>
      <c r="E191" s="98">
        <f>RES_hhdet_tesh!E165</f>
        <v>760.13401478991318</v>
      </c>
      <c r="F191" s="98">
        <f>RES_hhdet_tesh!F165</f>
        <v>277.78094377862362</v>
      </c>
      <c r="G191" s="98">
        <f>RES_hhdet_tesh!G165</f>
        <v>283.13640219604099</v>
      </c>
      <c r="H191" s="98">
        <f>RES_hhdet_tesh!H165</f>
        <v>458.50957716468275</v>
      </c>
      <c r="I191" s="98">
        <f>RES_hhdet_tesh!I165</f>
        <v>223.95918335741791</v>
      </c>
      <c r="J191" s="98">
        <f>RES_hhdet_tesh!J165</f>
        <v>228.92381468985985</v>
      </c>
      <c r="K191" s="98">
        <f>RES_hhdet_tesh!K165</f>
        <v>212.55155178789951</v>
      </c>
      <c r="L191" s="98">
        <f>RES_hhdet_tesh!L165</f>
        <v>315.62222122597217</v>
      </c>
      <c r="M191" s="98">
        <f>RES_hhdet_tesh!M165</f>
        <v>279.87569206320438</v>
      </c>
      <c r="N191" s="98">
        <f>RES_hhdet_tesh!N165</f>
        <v>422.43032392647325</v>
      </c>
      <c r="O191" s="98">
        <f>RES_hhdet_tesh!O165</f>
        <v>450.10864697013523</v>
      </c>
      <c r="P191" s="98">
        <f>RES_hhdet_tesh!P165</f>
        <v>458.98772122625172</v>
      </c>
      <c r="Q191" s="98">
        <f>RES_hhdet_tesh!Q165</f>
        <v>523.75408674194864</v>
      </c>
      <c r="R191" s="98">
        <f>RES_hhdet_tesh!R165</f>
        <v>499.97794249317997</v>
      </c>
      <c r="S191" s="98">
        <f>RES_hhdet_tesh!S165</f>
        <v>419.2110858024335</v>
      </c>
      <c r="T191" s="98">
        <f>RES_hhdet_tesh!T165</f>
        <v>443.38983588041646</v>
      </c>
      <c r="U191" s="98">
        <f>RES_hhdet_tesh!U165</f>
        <v>430.87844936179971</v>
      </c>
      <c r="V191" s="98">
        <f>RES_hhdet_tesh!V165</f>
        <v>435.48655149898366</v>
      </c>
      <c r="W191" s="98">
        <f>RES_hhdet_tesh!W165</f>
        <v>376.96536496436335</v>
      </c>
      <c r="DA191" s="63" t="s">
        <v>2565</v>
      </c>
    </row>
    <row r="192" spans="1:105" ht="12" customHeight="1" x14ac:dyDescent="0.25">
      <c r="A192" s="121" t="s">
        <v>55</v>
      </c>
      <c r="B192" s="122">
        <v>1170.8452814767281</v>
      </c>
      <c r="C192" s="122">
        <v>1086.0930753951718</v>
      </c>
      <c r="D192" s="122">
        <v>1079.6514510136149</v>
      </c>
      <c r="E192" s="122">
        <v>1016.4717320577288</v>
      </c>
      <c r="F192" s="122">
        <v>1080.1628635665718</v>
      </c>
      <c r="G192" s="122">
        <v>1069.6818834176199</v>
      </c>
      <c r="H192" s="122">
        <v>1030.2356351405863</v>
      </c>
      <c r="I192" s="122">
        <v>977.69699523631016</v>
      </c>
      <c r="J192" s="122">
        <v>974.49411952997821</v>
      </c>
      <c r="K192" s="122">
        <v>940.41068074562997</v>
      </c>
      <c r="L192" s="122">
        <v>897.79847825883473</v>
      </c>
      <c r="M192" s="122">
        <v>1031.7471025611139</v>
      </c>
      <c r="N192" s="122">
        <v>885.50308819827058</v>
      </c>
      <c r="O192" s="122">
        <v>1211.9308457491074</v>
      </c>
      <c r="P192" s="122">
        <v>1513.2755490642871</v>
      </c>
      <c r="Q192" s="122">
        <v>926.84299527965175</v>
      </c>
      <c r="R192" s="122">
        <v>934.82511082194526</v>
      </c>
      <c r="S192" s="122">
        <v>954.83217988548188</v>
      </c>
      <c r="T192" s="122">
        <v>1022.6564422850674</v>
      </c>
      <c r="U192" s="122">
        <v>1061.3335722251184</v>
      </c>
      <c r="V192" s="122">
        <v>994.01765102258503</v>
      </c>
      <c r="W192" s="122">
        <v>1006.0212395160373</v>
      </c>
      <c r="DA192" s="130" t="s">
        <v>2566</v>
      </c>
    </row>
    <row r="193" spans="1:105" ht="12" customHeight="1" x14ac:dyDescent="0.25">
      <c r="A193" s="97" t="s">
        <v>124</v>
      </c>
      <c r="B193" s="98">
        <v>1194.8316338973125</v>
      </c>
      <c r="C193" s="98">
        <v>1162.2269892794104</v>
      </c>
      <c r="D193" s="98">
        <v>868.9147086735926</v>
      </c>
      <c r="E193" s="98">
        <v>381.71125094140893</v>
      </c>
      <c r="F193" s="98">
        <v>894.31847750080112</v>
      </c>
      <c r="G193" s="98">
        <v>1298.6447012643803</v>
      </c>
      <c r="H193" s="98">
        <v>1347.0606373091578</v>
      </c>
      <c r="I193" s="98">
        <v>578.97674283801155</v>
      </c>
      <c r="J193" s="98">
        <v>505.25368127367074</v>
      </c>
      <c r="K193" s="98">
        <v>1303.2628284340581</v>
      </c>
      <c r="L193" s="98">
        <v>1422.3357851372248</v>
      </c>
      <c r="M193" s="98">
        <v>738.78221190292936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DA193" s="63" t="s">
        <v>2567</v>
      </c>
    </row>
    <row r="194" spans="1:105" ht="12" customHeight="1" x14ac:dyDescent="0.25">
      <c r="A194" s="97" t="s">
        <v>123</v>
      </c>
      <c r="B194" s="98">
        <v>0</v>
      </c>
      <c r="C194" s="98">
        <v>0</v>
      </c>
      <c r="D194" s="98">
        <v>0</v>
      </c>
      <c r="E194" s="98">
        <v>0</v>
      </c>
      <c r="F194" s="98">
        <v>0</v>
      </c>
      <c r="G194" s="98">
        <v>0</v>
      </c>
      <c r="H194" s="98">
        <v>1347.2347220829931</v>
      </c>
      <c r="I194" s="98">
        <v>579.12180916462319</v>
      </c>
      <c r="J194" s="98">
        <v>505.21981025328256</v>
      </c>
      <c r="K194" s="98">
        <v>1298.0237650725157</v>
      </c>
      <c r="L194" s="98">
        <v>1416.6924877852459</v>
      </c>
      <c r="M194" s="98">
        <v>737.43463472681754</v>
      </c>
      <c r="N194" s="98">
        <v>0</v>
      </c>
      <c r="O194" s="98">
        <v>0</v>
      </c>
      <c r="P194" s="98">
        <v>0</v>
      </c>
      <c r="Q194" s="98">
        <v>0</v>
      </c>
      <c r="R194" s="98">
        <v>0</v>
      </c>
      <c r="S194" s="98">
        <v>0</v>
      </c>
      <c r="T194" s="98">
        <v>0</v>
      </c>
      <c r="U194" s="98">
        <v>0</v>
      </c>
      <c r="V194" s="98">
        <v>0</v>
      </c>
      <c r="W194" s="98">
        <v>0</v>
      </c>
      <c r="DA194" s="63" t="s">
        <v>2568</v>
      </c>
    </row>
    <row r="195" spans="1:105" ht="12" customHeight="1" x14ac:dyDescent="0.25">
      <c r="A195" s="100" t="s">
        <v>50</v>
      </c>
      <c r="B195" s="101">
        <v>0</v>
      </c>
      <c r="C195" s="101">
        <v>0</v>
      </c>
      <c r="D195" s="101">
        <v>0</v>
      </c>
      <c r="E195" s="101">
        <v>0</v>
      </c>
      <c r="F195" s="101">
        <v>0</v>
      </c>
      <c r="G195" s="101">
        <v>0</v>
      </c>
      <c r="H195" s="101">
        <v>661.77977754718302</v>
      </c>
      <c r="I195" s="101">
        <v>289.12708891397398</v>
      </c>
      <c r="J195" s="101">
        <v>233.0632891646992</v>
      </c>
      <c r="K195" s="101">
        <v>612.02311642083191</v>
      </c>
      <c r="L195" s="101">
        <v>697.86208860104114</v>
      </c>
      <c r="M195" s="101">
        <v>374.95698442807338</v>
      </c>
      <c r="N195" s="101">
        <v>0</v>
      </c>
      <c r="O195" s="101">
        <v>0</v>
      </c>
      <c r="P195" s="101">
        <v>0</v>
      </c>
      <c r="Q195" s="101">
        <v>0</v>
      </c>
      <c r="R195" s="101">
        <v>0</v>
      </c>
      <c r="S195" s="101">
        <v>0</v>
      </c>
      <c r="T195" s="101">
        <v>0</v>
      </c>
      <c r="U195" s="101">
        <v>0</v>
      </c>
      <c r="V195" s="101">
        <v>0</v>
      </c>
      <c r="W195" s="101">
        <v>0</v>
      </c>
      <c r="DA195" s="131" t="s">
        <v>2569</v>
      </c>
    </row>
    <row r="196" spans="1:105" ht="12" customHeight="1" x14ac:dyDescent="0.25">
      <c r="A196" s="103" t="s">
        <v>52</v>
      </c>
      <c r="B196" s="104">
        <v>0</v>
      </c>
      <c r="C196" s="104">
        <v>0</v>
      </c>
      <c r="D196" s="104">
        <v>0</v>
      </c>
      <c r="E196" s="104">
        <v>0</v>
      </c>
      <c r="F196" s="104">
        <v>0</v>
      </c>
      <c r="G196" s="104">
        <v>0</v>
      </c>
      <c r="H196" s="104">
        <v>685.45494453581011</v>
      </c>
      <c r="I196" s="104">
        <v>289.99472025064915</v>
      </c>
      <c r="J196" s="104">
        <v>272.15652108858336</v>
      </c>
      <c r="K196" s="104">
        <v>686.00064865168372</v>
      </c>
      <c r="L196" s="104">
        <v>718.83039918420491</v>
      </c>
      <c r="M196" s="104">
        <v>362.47765029874409</v>
      </c>
      <c r="N196" s="104">
        <v>0</v>
      </c>
      <c r="O196" s="104">
        <v>0</v>
      </c>
      <c r="P196" s="104">
        <v>0</v>
      </c>
      <c r="Q196" s="104">
        <v>0</v>
      </c>
      <c r="R196" s="104">
        <v>0</v>
      </c>
      <c r="S196" s="104">
        <v>0</v>
      </c>
      <c r="T196" s="104">
        <v>0</v>
      </c>
      <c r="U196" s="104">
        <v>0</v>
      </c>
      <c r="V196" s="104">
        <v>0</v>
      </c>
      <c r="W196" s="104">
        <v>0</v>
      </c>
      <c r="DA196" s="132" t="s">
        <v>2570</v>
      </c>
    </row>
    <row r="197" spans="1:105" ht="12" customHeight="1" x14ac:dyDescent="0.25">
      <c r="A197" s="106" t="s">
        <v>122</v>
      </c>
      <c r="B197" s="101">
        <v>1167.6367957945658</v>
      </c>
      <c r="C197" s="101">
        <v>1077.7381625210965</v>
      </c>
      <c r="D197" s="101">
        <v>1095.8676626402357</v>
      </c>
      <c r="E197" s="101">
        <v>1081.1275106127966</v>
      </c>
      <c r="F197" s="101">
        <v>1095.8014708731264</v>
      </c>
      <c r="G197" s="101">
        <v>1049.5013191022438</v>
      </c>
      <c r="H197" s="101">
        <v>1001.8209254294699</v>
      </c>
      <c r="I197" s="101">
        <v>1006.2990231396578</v>
      </c>
      <c r="J197" s="101">
        <v>1012.7928995502891</v>
      </c>
      <c r="K197" s="101">
        <v>921.01285331179827</v>
      </c>
      <c r="L197" s="101">
        <v>873.5113747325704</v>
      </c>
      <c r="M197" s="101">
        <v>1038.2436225682079</v>
      </c>
      <c r="N197" s="101">
        <v>884.9390314004113</v>
      </c>
      <c r="O197" s="101">
        <v>1210.8365298008157</v>
      </c>
      <c r="P197" s="101">
        <v>1511.635841613408</v>
      </c>
      <c r="Q197" s="101">
        <v>925.34490411207867</v>
      </c>
      <c r="R197" s="101">
        <v>932.63160509659019</v>
      </c>
      <c r="S197" s="101">
        <v>951.59768260856242</v>
      </c>
      <c r="T197" s="101">
        <v>1018.3083416143452</v>
      </c>
      <c r="U197" s="101">
        <v>1058.2008912313781</v>
      </c>
      <c r="V197" s="101">
        <v>991.97243641117097</v>
      </c>
      <c r="W197" s="101">
        <v>1005.6328807159417</v>
      </c>
      <c r="DA197" s="131" t="s">
        <v>2571</v>
      </c>
    </row>
    <row r="198" spans="1:105" ht="12" customHeight="1" x14ac:dyDescent="0.25">
      <c r="A198" s="107" t="s">
        <v>121</v>
      </c>
      <c r="B198" s="104">
        <v>1167.6367957945656</v>
      </c>
      <c r="C198" s="104">
        <v>1077.8454535359399</v>
      </c>
      <c r="D198" s="104">
        <v>1096.1990523908617</v>
      </c>
      <c r="E198" s="104">
        <v>1081.496630304365</v>
      </c>
      <c r="F198" s="104">
        <v>1096.1970052058114</v>
      </c>
      <c r="G198" s="104">
        <v>1049.8556527496273</v>
      </c>
      <c r="H198" s="104">
        <v>1001.9326255743952</v>
      </c>
      <c r="I198" s="104">
        <v>1005.1200781014456</v>
      </c>
      <c r="J198" s="104">
        <v>1012.1010693494674</v>
      </c>
      <c r="K198" s="104">
        <v>917.5535861570487</v>
      </c>
      <c r="L198" s="104">
        <v>871.0118361895494</v>
      </c>
      <c r="M198" s="104">
        <v>1037.5926929080317</v>
      </c>
      <c r="N198" s="104">
        <v>885.87263523253455</v>
      </c>
      <c r="O198" s="104">
        <v>1212.7246210227977</v>
      </c>
      <c r="P198" s="104">
        <v>1514.7460827092641</v>
      </c>
      <c r="Q198" s="104">
        <v>928.22445836179145</v>
      </c>
      <c r="R198" s="104">
        <v>936.90157628865927</v>
      </c>
      <c r="S198" s="104">
        <v>957.71750862698559</v>
      </c>
      <c r="T198" s="104">
        <v>1025.2733361298485</v>
      </c>
      <c r="U198" s="104">
        <v>1064.7283608005657</v>
      </c>
      <c r="V198" s="104">
        <v>995.32681674228149</v>
      </c>
      <c r="W198" s="104">
        <v>1006.2258836741715</v>
      </c>
      <c r="DA198" s="132" t="s">
        <v>2572</v>
      </c>
    </row>
    <row r="199" spans="1:105" ht="12" customHeight="1" x14ac:dyDescent="0.25">
      <c r="A199" s="108" t="s">
        <v>53</v>
      </c>
      <c r="B199" s="98">
        <v>600.70121015608743</v>
      </c>
      <c r="C199" s="98">
        <v>536.55291657635235</v>
      </c>
      <c r="D199" s="98">
        <v>548.17518840108755</v>
      </c>
      <c r="E199" s="98">
        <v>539.50597642531579</v>
      </c>
      <c r="F199" s="98">
        <v>554.09410753342365</v>
      </c>
      <c r="G199" s="98">
        <v>529.39553448379388</v>
      </c>
      <c r="H199" s="98">
        <v>492.68034925069105</v>
      </c>
      <c r="I199" s="98">
        <v>501.35857694997168</v>
      </c>
      <c r="J199" s="98">
        <v>503.69023874651759</v>
      </c>
      <c r="K199" s="98">
        <v>429.34191388188947</v>
      </c>
      <c r="L199" s="98">
        <v>395.52809347866315</v>
      </c>
      <c r="M199" s="98">
        <v>506.89981831927616</v>
      </c>
      <c r="N199" s="98">
        <v>404.03871778144759</v>
      </c>
      <c r="O199" s="98">
        <v>653.05834004380131</v>
      </c>
      <c r="P199" s="98">
        <v>883.74366063727416</v>
      </c>
      <c r="Q199" s="98">
        <v>391.77718167618366</v>
      </c>
      <c r="R199" s="98">
        <v>388.8859142471394</v>
      </c>
      <c r="S199" s="98">
        <v>398.35756307221715</v>
      </c>
      <c r="T199" s="98">
        <v>487.64782633022844</v>
      </c>
      <c r="U199" s="98">
        <v>499.37621138977943</v>
      </c>
      <c r="V199" s="98">
        <v>474.18789388071548</v>
      </c>
      <c r="W199" s="98">
        <v>502.12937296051507</v>
      </c>
      <c r="DA199" s="63" t="s">
        <v>2573</v>
      </c>
    </row>
    <row r="200" spans="1:105" ht="12" customHeight="1" x14ac:dyDescent="0.25">
      <c r="A200" s="108" t="s">
        <v>52</v>
      </c>
      <c r="B200" s="98">
        <v>566.9355856384783</v>
      </c>
      <c r="C200" s="98">
        <v>541.29253695958744</v>
      </c>
      <c r="D200" s="98">
        <v>548.0238639897741</v>
      </c>
      <c r="E200" s="98">
        <v>541.99065387904909</v>
      </c>
      <c r="F200" s="98">
        <v>542.10289767238805</v>
      </c>
      <c r="G200" s="98">
        <v>520.46011826583333</v>
      </c>
      <c r="H200" s="98">
        <v>509.252276323704</v>
      </c>
      <c r="I200" s="98">
        <v>503.76150115147385</v>
      </c>
      <c r="J200" s="98">
        <v>508.41083060294977</v>
      </c>
      <c r="K200" s="98">
        <v>488.21167227515923</v>
      </c>
      <c r="L200" s="98">
        <v>475.48374271088613</v>
      </c>
      <c r="M200" s="98">
        <v>530.69287458875579</v>
      </c>
      <c r="N200" s="98">
        <v>481.83391745108713</v>
      </c>
      <c r="O200" s="98">
        <v>559.6662809789965</v>
      </c>
      <c r="P200" s="98">
        <v>631.00242207199017</v>
      </c>
      <c r="Q200" s="98">
        <v>536.44727668560779</v>
      </c>
      <c r="R200" s="98">
        <v>548.01566204151993</v>
      </c>
      <c r="S200" s="98">
        <v>559.35994555476827</v>
      </c>
      <c r="T200" s="98">
        <v>537.62550979961998</v>
      </c>
      <c r="U200" s="98">
        <v>565.35214941078641</v>
      </c>
      <c r="V200" s="98">
        <v>521.1389228615659</v>
      </c>
      <c r="W200" s="98">
        <v>504.09651071365647</v>
      </c>
      <c r="DA200" s="63" t="s">
        <v>2574</v>
      </c>
    </row>
    <row r="201" spans="1:105" ht="12" customHeight="1" x14ac:dyDescent="0.25">
      <c r="A201" s="121" t="s">
        <v>54</v>
      </c>
      <c r="B201" s="122">
        <v>596.26354434475968</v>
      </c>
      <c r="C201" s="122">
        <v>608.46850364672616</v>
      </c>
      <c r="D201" s="122">
        <v>540.4289618635097</v>
      </c>
      <c r="E201" s="122">
        <v>500.49417218016043</v>
      </c>
      <c r="F201" s="122">
        <v>546.13995232041123</v>
      </c>
      <c r="G201" s="122">
        <v>566.53872809686914</v>
      </c>
      <c r="H201" s="122">
        <v>562.71863415823441</v>
      </c>
      <c r="I201" s="122">
        <v>514.63115312806883</v>
      </c>
      <c r="J201" s="122">
        <v>542.15469369497191</v>
      </c>
      <c r="K201" s="122">
        <v>594.55348472541618</v>
      </c>
      <c r="L201" s="122">
        <v>512.74042459769464</v>
      </c>
      <c r="M201" s="122">
        <v>623.47726391020763</v>
      </c>
      <c r="N201" s="122">
        <v>627.20188716438417</v>
      </c>
      <c r="O201" s="122">
        <v>645.33803544930322</v>
      </c>
      <c r="P201" s="122">
        <v>681.63468527974021</v>
      </c>
      <c r="Q201" s="122">
        <v>474.58539614301583</v>
      </c>
      <c r="R201" s="122">
        <v>483.47391997608457</v>
      </c>
      <c r="S201" s="122">
        <v>422.89316210319345</v>
      </c>
      <c r="T201" s="122">
        <v>494.36401579493963</v>
      </c>
      <c r="U201" s="122">
        <v>543.42922998471693</v>
      </c>
      <c r="V201" s="122">
        <v>332.79144545667958</v>
      </c>
      <c r="W201" s="122">
        <v>276.51253756919516</v>
      </c>
      <c r="DA201" s="130" t="s">
        <v>2575</v>
      </c>
    </row>
    <row r="202" spans="1:105" ht="12" customHeight="1" x14ac:dyDescent="0.25">
      <c r="A202" s="97" t="s">
        <v>50</v>
      </c>
      <c r="B202" s="98">
        <v>571.95596890553111</v>
      </c>
      <c r="C202" s="98">
        <v>728.75228249631039</v>
      </c>
      <c r="D202" s="98">
        <v>419.87243824645037</v>
      </c>
      <c r="E202" s="98">
        <v>266.67250922929071</v>
      </c>
      <c r="F202" s="98">
        <v>507.39340839106745</v>
      </c>
      <c r="G202" s="98">
        <v>677.36508715743537</v>
      </c>
      <c r="H202" s="98">
        <v>720.77138337476617</v>
      </c>
      <c r="I202" s="98">
        <v>311.72298917220854</v>
      </c>
      <c r="J202" s="98">
        <v>344.5466976333592</v>
      </c>
      <c r="K202" s="98">
        <v>788.81658235630903</v>
      </c>
      <c r="L202" s="98">
        <v>687.50469617394742</v>
      </c>
      <c r="M202" s="98">
        <v>456.94994410966098</v>
      </c>
      <c r="N202" s="98">
        <v>363.7243190715115</v>
      </c>
      <c r="O202" s="98">
        <v>522.36052335534282</v>
      </c>
      <c r="P202" s="98">
        <v>631.86042850733656</v>
      </c>
      <c r="Q202" s="98">
        <v>514.06493560787862</v>
      </c>
      <c r="R202" s="98">
        <v>510.23857183677455</v>
      </c>
      <c r="S202" s="98">
        <v>391.99935320847112</v>
      </c>
      <c r="T202" s="98">
        <v>433.70657557688213</v>
      </c>
      <c r="U202" s="98">
        <v>536.38695511136859</v>
      </c>
      <c r="V202" s="98">
        <v>422.54603842016593</v>
      </c>
      <c r="W202" s="98">
        <v>218.21678640657177</v>
      </c>
      <c r="DA202" s="63" t="s">
        <v>2576</v>
      </c>
    </row>
    <row r="203" spans="1:105" ht="12" customHeight="1" x14ac:dyDescent="0.25">
      <c r="A203" s="109" t="s">
        <v>120</v>
      </c>
      <c r="B203" s="33">
        <v>612.36402183089558</v>
      </c>
      <c r="C203" s="33">
        <v>542.8735735342417</v>
      </c>
      <c r="D203" s="33">
        <v>577.24188150075258</v>
      </c>
      <c r="E203" s="33">
        <v>550.22363455413154</v>
      </c>
      <c r="F203" s="33">
        <v>554.68272017342235</v>
      </c>
      <c r="G203" s="33">
        <v>538.13495480548431</v>
      </c>
      <c r="H203" s="33">
        <v>527.83868288795952</v>
      </c>
      <c r="I203" s="33">
        <v>547.73160891841553</v>
      </c>
      <c r="J203" s="33">
        <v>576.48830168669815</v>
      </c>
      <c r="K203" s="33">
        <v>552.22630263717895</v>
      </c>
      <c r="L203" s="33">
        <v>477.40557187462713</v>
      </c>
      <c r="M203" s="33">
        <v>641.78937779157684</v>
      </c>
      <c r="N203" s="33">
        <v>642.56070149955394</v>
      </c>
      <c r="O203" s="33">
        <v>651.33178644132249</v>
      </c>
      <c r="P203" s="33">
        <v>684.44460343120181</v>
      </c>
      <c r="Q203" s="33">
        <v>472.11109326691439</v>
      </c>
      <c r="R203" s="33">
        <v>481.88547958945156</v>
      </c>
      <c r="S203" s="33">
        <v>424.57594535426779</v>
      </c>
      <c r="T203" s="33">
        <v>498.31345600569767</v>
      </c>
      <c r="U203" s="33">
        <v>544.01327997794886</v>
      </c>
      <c r="V203" s="33">
        <v>324.59696268718852</v>
      </c>
      <c r="W203" s="33">
        <v>280.57826116889572</v>
      </c>
      <c r="DA203" s="60" t="s">
        <v>2577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137.60892193986339</v>
      </c>
      <c r="C205" s="117">
        <f t="shared" si="88"/>
        <v>138.4578864464211</v>
      </c>
      <c r="D205" s="117">
        <f t="shared" si="88"/>
        <v>59.565384524109312</v>
      </c>
      <c r="E205" s="117">
        <f t="shared" si="88"/>
        <v>30.416940091945776</v>
      </c>
      <c r="F205" s="117">
        <f t="shared" si="88"/>
        <v>59.613196929086826</v>
      </c>
      <c r="G205" s="117">
        <f t="shared" si="88"/>
        <v>89.403231715168999</v>
      </c>
      <c r="H205" s="117">
        <f t="shared" si="88"/>
        <v>87.926278740105317</v>
      </c>
      <c r="I205" s="117">
        <f t="shared" si="88"/>
        <v>29.809212431555171</v>
      </c>
      <c r="J205" s="117">
        <f t="shared" si="88"/>
        <v>32.289225003993252</v>
      </c>
      <c r="K205" s="117">
        <f t="shared" si="88"/>
        <v>77.371220349025322</v>
      </c>
      <c r="L205" s="117">
        <f t="shared" si="88"/>
        <v>65.862977619300963</v>
      </c>
      <c r="M205" s="117">
        <f t="shared" si="88"/>
        <v>21.756606444173961</v>
      </c>
      <c r="N205" s="117">
        <f t="shared" si="88"/>
        <v>7.3097567076930297</v>
      </c>
      <c r="O205" s="117">
        <f t="shared" si="88"/>
        <v>8.8537345783675203</v>
      </c>
      <c r="P205" s="117">
        <f t="shared" si="88"/>
        <v>12.31379657450943</v>
      </c>
      <c r="Q205" s="117">
        <f t="shared" si="88"/>
        <v>11.056862313288777</v>
      </c>
      <c r="R205" s="117">
        <f t="shared" ref="R205:V205" si="89">R206+R208+R210+R219</f>
        <v>10.424382388916058</v>
      </c>
      <c r="S205" s="117">
        <f t="shared" si="89"/>
        <v>7.3808027199023174</v>
      </c>
      <c r="T205" s="117">
        <f t="shared" si="89"/>
        <v>9.6565892474029642</v>
      </c>
      <c r="U205" s="117">
        <f t="shared" si="89"/>
        <v>14.941699866769987</v>
      </c>
      <c r="V205" s="117">
        <f t="shared" si="89"/>
        <v>12.841971820774722</v>
      </c>
      <c r="W205" s="117">
        <f t="shared" ref="W205" si="90">W206+W208+W210+W219</f>
        <v>5.165542017104543</v>
      </c>
      <c r="DA205" s="129" t="s">
        <v>2729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2730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2731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2732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2733</v>
      </c>
    </row>
    <row r="210" spans="1:105" ht="12" customHeight="1" x14ac:dyDescent="0.25">
      <c r="A210" s="121" t="s">
        <v>55</v>
      </c>
      <c r="B210" s="122">
        <v>53.451256369412043</v>
      </c>
      <c r="C210" s="122">
        <v>43.51225436643832</v>
      </c>
      <c r="D210" s="122">
        <v>23.305559043460406</v>
      </c>
      <c r="E210" s="122">
        <v>13.151089729075741</v>
      </c>
      <c r="F210" s="122">
        <v>25.803996887200562</v>
      </c>
      <c r="G210" s="122">
        <v>38.68297815433921</v>
      </c>
      <c r="H210" s="122">
        <v>40.258976874005256</v>
      </c>
      <c r="I210" s="122">
        <v>13.846001329923554</v>
      </c>
      <c r="J210" s="122">
        <v>13.667158919115323</v>
      </c>
      <c r="K210" s="122">
        <v>25.861429318400123</v>
      </c>
      <c r="L210" s="122">
        <v>23.660975477430132</v>
      </c>
      <c r="M210" s="122">
        <v>5.235389326591009</v>
      </c>
      <c r="N210" s="122">
        <v>0</v>
      </c>
      <c r="O210" s="122">
        <v>0</v>
      </c>
      <c r="P210" s="122">
        <v>0</v>
      </c>
      <c r="Q210" s="122">
        <v>0</v>
      </c>
      <c r="R210" s="122">
        <v>0</v>
      </c>
      <c r="S210" s="122">
        <v>0</v>
      </c>
      <c r="T210" s="122">
        <v>0</v>
      </c>
      <c r="U210" s="122">
        <v>0</v>
      </c>
      <c r="V210" s="122">
        <v>0</v>
      </c>
      <c r="W210" s="122">
        <v>0</v>
      </c>
      <c r="DA210" s="130" t="s">
        <v>2734</v>
      </c>
    </row>
    <row r="211" spans="1:105" ht="12" customHeight="1" x14ac:dyDescent="0.25">
      <c r="A211" s="97" t="s">
        <v>124</v>
      </c>
      <c r="B211" s="98">
        <v>453.04807543192601</v>
      </c>
      <c r="C211" s="98">
        <v>440.0614346054013</v>
      </c>
      <c r="D211" s="98">
        <v>325.94214983209952</v>
      </c>
      <c r="E211" s="98">
        <v>142.21873125433441</v>
      </c>
      <c r="F211" s="98">
        <v>331.82947535521186</v>
      </c>
      <c r="G211" s="98">
        <v>478.39132616558948</v>
      </c>
      <c r="H211" s="98">
        <v>489.88056725470472</v>
      </c>
      <c r="I211" s="98">
        <v>209.18066902587194</v>
      </c>
      <c r="J211" s="98">
        <v>182.30710813592017</v>
      </c>
      <c r="K211" s="98">
        <v>469.06630809851754</v>
      </c>
      <c r="L211" s="98">
        <v>508.8171157132245</v>
      </c>
      <c r="M211" s="98">
        <v>258.44745729465723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DA211" s="63" t="s">
        <v>2735</v>
      </c>
    </row>
    <row r="212" spans="1:105" ht="12" customHeight="1" x14ac:dyDescent="0.25">
      <c r="A212" s="97" t="s">
        <v>123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236.8855353396541</v>
      </c>
      <c r="I212" s="98">
        <v>103.49368107383633</v>
      </c>
      <c r="J212" s="98">
        <v>83.425519931158831</v>
      </c>
      <c r="K212" s="98">
        <v>215.95500189010042</v>
      </c>
      <c r="L212" s="98">
        <v>246.24365423354371</v>
      </c>
      <c r="M212" s="98">
        <v>132.30519257902122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DA212" s="63" t="s">
        <v>2736</v>
      </c>
    </row>
    <row r="213" spans="1:105" ht="12" customHeight="1" x14ac:dyDescent="0.25">
      <c r="A213" s="100" t="s">
        <v>50</v>
      </c>
      <c r="B213" s="101">
        <v>0</v>
      </c>
      <c r="C213" s="101">
        <v>0</v>
      </c>
      <c r="D213" s="101">
        <v>0</v>
      </c>
      <c r="E213" s="101">
        <v>0</v>
      </c>
      <c r="F213" s="101">
        <v>0</v>
      </c>
      <c r="G213" s="101">
        <v>0</v>
      </c>
      <c r="H213" s="101">
        <v>236.8855353396541</v>
      </c>
      <c r="I213" s="101">
        <v>103.49368107383633</v>
      </c>
      <c r="J213" s="101">
        <v>83.425519931158831</v>
      </c>
      <c r="K213" s="101">
        <v>215.95500189010042</v>
      </c>
      <c r="L213" s="101">
        <v>246.24365423354371</v>
      </c>
      <c r="M213" s="101">
        <v>132.30519257902122</v>
      </c>
      <c r="N213" s="101">
        <v>0</v>
      </c>
      <c r="O213" s="101">
        <v>0</v>
      </c>
      <c r="P213" s="101">
        <v>0</v>
      </c>
      <c r="Q213" s="101">
        <v>0</v>
      </c>
      <c r="R213" s="101">
        <v>0</v>
      </c>
      <c r="S213" s="101">
        <v>0</v>
      </c>
      <c r="T213" s="101">
        <v>0</v>
      </c>
      <c r="U213" s="101">
        <v>0</v>
      </c>
      <c r="V213" s="101">
        <v>0</v>
      </c>
      <c r="W213" s="101">
        <v>0</v>
      </c>
      <c r="DA213" s="131" t="s">
        <v>2737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2738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2739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2740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2741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2742</v>
      </c>
    </row>
    <row r="219" spans="1:105" ht="12" customHeight="1" x14ac:dyDescent="0.25">
      <c r="A219" s="121" t="s">
        <v>54</v>
      </c>
      <c r="B219" s="122">
        <v>84.157665570451343</v>
      </c>
      <c r="C219" s="122">
        <v>94.945632079982786</v>
      </c>
      <c r="D219" s="122">
        <v>36.259825480648907</v>
      </c>
      <c r="E219" s="122">
        <v>17.265850362870037</v>
      </c>
      <c r="F219" s="122">
        <v>33.809200041886264</v>
      </c>
      <c r="G219" s="122">
        <v>50.720253560829789</v>
      </c>
      <c r="H219" s="122">
        <v>47.667301866100061</v>
      </c>
      <c r="I219" s="122">
        <v>15.963211101631616</v>
      </c>
      <c r="J219" s="122">
        <v>18.622066084877925</v>
      </c>
      <c r="K219" s="122">
        <v>51.509791030625202</v>
      </c>
      <c r="L219" s="122">
        <v>42.202002141870835</v>
      </c>
      <c r="M219" s="122">
        <v>16.521217117582953</v>
      </c>
      <c r="N219" s="122">
        <v>7.3097567076930297</v>
      </c>
      <c r="O219" s="122">
        <v>8.8537345783675203</v>
      </c>
      <c r="P219" s="122">
        <v>12.31379657450943</v>
      </c>
      <c r="Q219" s="122">
        <v>11.056862313288777</v>
      </c>
      <c r="R219" s="122">
        <v>10.424382388916058</v>
      </c>
      <c r="S219" s="122">
        <v>7.3808027199023174</v>
      </c>
      <c r="T219" s="122">
        <v>9.6565892474029642</v>
      </c>
      <c r="U219" s="122">
        <v>14.941699866769987</v>
      </c>
      <c r="V219" s="122">
        <v>12.841971820774722</v>
      </c>
      <c r="W219" s="122">
        <v>5.165542017104543</v>
      </c>
      <c r="DA219" s="130" t="s">
        <v>2743</v>
      </c>
    </row>
    <row r="220" spans="1:105" ht="12" customHeight="1" x14ac:dyDescent="0.25">
      <c r="A220" s="97" t="s">
        <v>50</v>
      </c>
      <c r="B220" s="98">
        <v>211.21407159348141</v>
      </c>
      <c r="C220" s="98">
        <v>269.05084710587715</v>
      </c>
      <c r="D220" s="98">
        <v>155.00505269935258</v>
      </c>
      <c r="E220" s="98">
        <v>98.447702154218078</v>
      </c>
      <c r="F220" s="98">
        <v>187.15407341067339</v>
      </c>
      <c r="G220" s="98">
        <v>248.62146109090386</v>
      </c>
      <c r="H220" s="98">
        <v>263.66382231112567</v>
      </c>
      <c r="I220" s="98">
        <v>113.81883810530896</v>
      </c>
      <c r="J220" s="98">
        <v>125.80186386338208</v>
      </c>
      <c r="K220" s="98">
        <v>287.91701377154141</v>
      </c>
      <c r="L220" s="98">
        <v>250.93082354625903</v>
      </c>
      <c r="M220" s="98">
        <v>166.76241943083059</v>
      </c>
      <c r="N220" s="98">
        <v>132.70725671414249</v>
      </c>
      <c r="O220" s="98">
        <v>190.51130637901392</v>
      </c>
      <c r="P220" s="98">
        <v>230.43761353478203</v>
      </c>
      <c r="Q220" s="98">
        <v>187.47820356106513</v>
      </c>
      <c r="R220" s="98">
        <v>186.07149376301481</v>
      </c>
      <c r="S220" s="98">
        <v>142.88316677822198</v>
      </c>
      <c r="T220" s="98">
        <v>157.96722410374281</v>
      </c>
      <c r="U220" s="98">
        <v>195.10360168375152</v>
      </c>
      <c r="V220" s="98">
        <v>153.50075237414293</v>
      </c>
      <c r="W220" s="98">
        <v>79.230870036791487</v>
      </c>
      <c r="DA220" s="63" t="s">
        <v>2744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2745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164.04184995585163</v>
      </c>
      <c r="C223" s="118">
        <f t="shared" si="93"/>
        <v>173.93400028167687</v>
      </c>
      <c r="D223" s="118">
        <f t="shared" si="93"/>
        <v>163.63363797375365</v>
      </c>
      <c r="E223" s="118">
        <f t="shared" si="93"/>
        <v>164.68660064016461</v>
      </c>
      <c r="F223" s="118">
        <f t="shared" si="93"/>
        <v>181.03488791555907</v>
      </c>
      <c r="G223" s="118">
        <f t="shared" si="93"/>
        <v>188.76243990723984</v>
      </c>
      <c r="H223" s="118">
        <f t="shared" si="93"/>
        <v>167.12972967921007</v>
      </c>
      <c r="I223" s="118">
        <f t="shared" si="93"/>
        <v>179.63026510367544</v>
      </c>
      <c r="J223" s="118">
        <f t="shared" si="93"/>
        <v>86.69775191119399</v>
      </c>
      <c r="K223" s="118">
        <f t="shared" si="93"/>
        <v>231.23663197879341</v>
      </c>
      <c r="L223" s="118">
        <f t="shared" si="93"/>
        <v>132.26095440630309</v>
      </c>
      <c r="M223" s="118">
        <f t="shared" si="93"/>
        <v>104.33010348501753</v>
      </c>
      <c r="N223" s="118">
        <f t="shared" si="93"/>
        <v>118.90329826372196</v>
      </c>
      <c r="O223" s="118">
        <f t="shared" si="93"/>
        <v>128.58613524251996</v>
      </c>
      <c r="P223" s="118">
        <f t="shared" si="93"/>
        <v>115.02843836198022</v>
      </c>
      <c r="Q223" s="118">
        <f t="shared" si="93"/>
        <v>163.67124958692278</v>
      </c>
      <c r="R223" s="118">
        <f t="shared" ref="R223:V223" si="94">R224+R226+R228+R237</f>
        <v>159.99884496417948</v>
      </c>
      <c r="S223" s="118">
        <f t="shared" si="94"/>
        <v>180.33811684719475</v>
      </c>
      <c r="T223" s="118">
        <f t="shared" si="94"/>
        <v>118.81353202416973</v>
      </c>
      <c r="U223" s="118">
        <f t="shared" si="94"/>
        <v>93.149865940067144</v>
      </c>
      <c r="V223" s="118">
        <f t="shared" si="94"/>
        <v>141.26386454872079</v>
      </c>
      <c r="W223" s="118">
        <f t="shared" ref="W223" si="95">W224+W226+W228+W237</f>
        <v>116.02593664361559</v>
      </c>
      <c r="DA223" s="129" t="s">
        <v>2897</v>
      </c>
    </row>
    <row r="224" spans="1:105" ht="12" customHeight="1" x14ac:dyDescent="0.25">
      <c r="A224" s="121" t="s">
        <v>57</v>
      </c>
      <c r="B224" s="123">
        <f t="shared" ref="B224:W224" si="96">B225</f>
        <v>142.83583675668899</v>
      </c>
      <c r="C224" s="123">
        <f t="shared" si="96"/>
        <v>153.56644443361844</v>
      </c>
      <c r="D224" s="123">
        <f t="shared" si="96"/>
        <v>144.4627938858163</v>
      </c>
      <c r="E224" s="123">
        <f t="shared" si="96"/>
        <v>145.51265638938963</v>
      </c>
      <c r="F224" s="123">
        <f t="shared" si="96"/>
        <v>162.48879882694197</v>
      </c>
      <c r="G224" s="123">
        <f t="shared" si="96"/>
        <v>170.12241169807962</v>
      </c>
      <c r="H224" s="123">
        <f t="shared" si="96"/>
        <v>148.64818856210815</v>
      </c>
      <c r="I224" s="123">
        <f t="shared" si="96"/>
        <v>163.5005752389624</v>
      </c>
      <c r="J224" s="123">
        <f t="shared" si="96"/>
        <v>70.393151536516939</v>
      </c>
      <c r="K224" s="123">
        <f t="shared" si="96"/>
        <v>214.98684684097125</v>
      </c>
      <c r="L224" s="123">
        <f t="shared" si="96"/>
        <v>117.17682097130169</v>
      </c>
      <c r="M224" s="123">
        <f t="shared" si="96"/>
        <v>87.280249391133381</v>
      </c>
      <c r="N224" s="123">
        <f t="shared" si="96"/>
        <v>103.2172307272026</v>
      </c>
      <c r="O224" s="123">
        <f t="shared" si="96"/>
        <v>109.37875730907493</v>
      </c>
      <c r="P224" s="123">
        <f t="shared" si="96"/>
        <v>92.381417869881986</v>
      </c>
      <c r="Q224" s="123">
        <f t="shared" si="96"/>
        <v>148.9618221566206</v>
      </c>
      <c r="R224" s="123">
        <f t="shared" si="96"/>
        <v>145.22023898366731</v>
      </c>
      <c r="S224" s="123">
        <f t="shared" si="96"/>
        <v>166.26011848751841</v>
      </c>
      <c r="T224" s="123">
        <f t="shared" si="96"/>
        <v>103.58742953772354</v>
      </c>
      <c r="U224" s="123">
        <f t="shared" si="96"/>
        <v>77.276416594456478</v>
      </c>
      <c r="V224" s="123">
        <f t="shared" si="96"/>
        <v>128.36192580320338</v>
      </c>
      <c r="W224" s="123">
        <f t="shared" si="96"/>
        <v>103.89647191537487</v>
      </c>
      <c r="DA224" s="130" t="s">
        <v>2898</v>
      </c>
    </row>
    <row r="225" spans="1:105" ht="12" customHeight="1" x14ac:dyDescent="0.25">
      <c r="A225" s="97" t="s">
        <v>53</v>
      </c>
      <c r="B225" s="99">
        <v>142.83583675668899</v>
      </c>
      <c r="C225" s="99">
        <v>153.56644443361844</v>
      </c>
      <c r="D225" s="99">
        <v>144.4627938858163</v>
      </c>
      <c r="E225" s="99">
        <v>145.51265638938963</v>
      </c>
      <c r="F225" s="99">
        <v>162.48879882694197</v>
      </c>
      <c r="G225" s="99">
        <v>170.12241169807962</v>
      </c>
      <c r="H225" s="99">
        <v>148.64818856210815</v>
      </c>
      <c r="I225" s="99">
        <v>163.5005752389624</v>
      </c>
      <c r="J225" s="99">
        <v>70.393151536516939</v>
      </c>
      <c r="K225" s="99">
        <v>214.98684684097125</v>
      </c>
      <c r="L225" s="99">
        <v>117.17682097130169</v>
      </c>
      <c r="M225" s="99">
        <v>87.280249391133381</v>
      </c>
      <c r="N225" s="99">
        <v>103.2172307272026</v>
      </c>
      <c r="O225" s="99">
        <v>109.37875730907493</v>
      </c>
      <c r="P225" s="99">
        <v>92.381417869881986</v>
      </c>
      <c r="Q225" s="99">
        <v>148.9618221566206</v>
      </c>
      <c r="R225" s="99">
        <v>145.22023898366731</v>
      </c>
      <c r="S225" s="99">
        <v>166.26011848751841</v>
      </c>
      <c r="T225" s="99">
        <v>103.58742953772354</v>
      </c>
      <c r="U225" s="99">
        <v>77.276416594456478</v>
      </c>
      <c r="V225" s="99">
        <v>128.36192580320338</v>
      </c>
      <c r="W225" s="99">
        <v>103.89647191537487</v>
      </c>
      <c r="DA225" s="63" t="s">
        <v>2899</v>
      </c>
    </row>
    <row r="226" spans="1:105" ht="12" customHeight="1" x14ac:dyDescent="0.25">
      <c r="A226" s="121" t="s">
        <v>92</v>
      </c>
      <c r="B226" s="123">
        <f t="shared" ref="B226:W226" si="97">B227</f>
        <v>1.3535012886203237</v>
      </c>
      <c r="C226" s="123">
        <f t="shared" si="97"/>
        <v>1.3666055132069592</v>
      </c>
      <c r="D226" s="123">
        <f t="shared" si="97"/>
        <v>1.4803502126219388</v>
      </c>
      <c r="E226" s="123">
        <f t="shared" si="97"/>
        <v>2.833001346443103</v>
      </c>
      <c r="F226" s="123">
        <f t="shared" si="97"/>
        <v>0.99789103320007455</v>
      </c>
      <c r="G226" s="123">
        <f t="shared" si="97"/>
        <v>0.96593820216859017</v>
      </c>
      <c r="H226" s="123">
        <f t="shared" si="97"/>
        <v>1.4046559064350663</v>
      </c>
      <c r="I226" s="123">
        <f t="shared" si="97"/>
        <v>0.64386612759833439</v>
      </c>
      <c r="J226" s="123">
        <f t="shared" si="97"/>
        <v>0.64913701980441996</v>
      </c>
      <c r="K226" s="123">
        <f t="shared" si="97"/>
        <v>0.57158226409958901</v>
      </c>
      <c r="L226" s="123">
        <f t="shared" si="97"/>
        <v>0.80464698901518605</v>
      </c>
      <c r="M226" s="123">
        <f t="shared" si="97"/>
        <v>0.68505091611520352</v>
      </c>
      <c r="N226" s="123">
        <f t="shared" si="97"/>
        <v>0.97832722653006199</v>
      </c>
      <c r="O226" s="123">
        <f t="shared" si="97"/>
        <v>1.010704544077464</v>
      </c>
      <c r="P226" s="123">
        <f t="shared" si="97"/>
        <v>1.005436840414708</v>
      </c>
      <c r="Q226" s="123">
        <f t="shared" si="97"/>
        <v>1.1323382813695624</v>
      </c>
      <c r="R226" s="123">
        <f t="shared" si="97"/>
        <v>1.0824678372385519</v>
      </c>
      <c r="S226" s="123">
        <f t="shared" si="97"/>
        <v>0.89667474761745791</v>
      </c>
      <c r="T226" s="123">
        <f t="shared" si="97"/>
        <v>0.92881347350105736</v>
      </c>
      <c r="U226" s="123">
        <f t="shared" si="97"/>
        <v>0.87043355084121743</v>
      </c>
      <c r="V226" s="123">
        <f t="shared" si="97"/>
        <v>0.81670952776833639</v>
      </c>
      <c r="W226" s="123">
        <f t="shared" si="97"/>
        <v>0.67843041025499595</v>
      </c>
      <c r="DA226" s="130" t="s">
        <v>2900</v>
      </c>
    </row>
    <row r="227" spans="1:105" ht="12" customHeight="1" x14ac:dyDescent="0.25">
      <c r="A227" s="97" t="s">
        <v>53</v>
      </c>
      <c r="B227" s="99">
        <f>RES_hhdet_fecs!B165</f>
        <v>1.3535012886203237</v>
      </c>
      <c r="C227" s="99">
        <f>RES_hhdet_fecs!C165</f>
        <v>1.3666055132069592</v>
      </c>
      <c r="D227" s="99">
        <f>RES_hhdet_fecs!D165</f>
        <v>1.4803502126219388</v>
      </c>
      <c r="E227" s="99">
        <f>RES_hhdet_fecs!E165</f>
        <v>2.833001346443103</v>
      </c>
      <c r="F227" s="99">
        <f>RES_hhdet_fecs!F165</f>
        <v>0.99789103320007455</v>
      </c>
      <c r="G227" s="99">
        <f>RES_hhdet_fecs!G165</f>
        <v>0.96593820216859017</v>
      </c>
      <c r="H227" s="99">
        <f>RES_hhdet_fecs!H165</f>
        <v>1.4046559064350663</v>
      </c>
      <c r="I227" s="99">
        <f>RES_hhdet_fecs!I165</f>
        <v>0.64386612759833439</v>
      </c>
      <c r="J227" s="99">
        <f>RES_hhdet_fecs!J165</f>
        <v>0.64913701980441996</v>
      </c>
      <c r="K227" s="99">
        <f>RES_hhdet_fecs!K165</f>
        <v>0.57158226409958901</v>
      </c>
      <c r="L227" s="99">
        <f>RES_hhdet_fecs!L165</f>
        <v>0.80464698901518605</v>
      </c>
      <c r="M227" s="99">
        <f>RES_hhdet_fecs!M165</f>
        <v>0.68505091611520352</v>
      </c>
      <c r="N227" s="99">
        <f>RES_hhdet_fecs!N165</f>
        <v>0.97832722653006199</v>
      </c>
      <c r="O227" s="99">
        <f>RES_hhdet_fecs!O165</f>
        <v>1.010704544077464</v>
      </c>
      <c r="P227" s="99">
        <f>RES_hhdet_fecs!P165</f>
        <v>1.005436840414708</v>
      </c>
      <c r="Q227" s="99">
        <f>RES_hhdet_fecs!Q165</f>
        <v>1.1323382813695624</v>
      </c>
      <c r="R227" s="99">
        <f>RES_hhdet_fecs!R165</f>
        <v>1.0824678372385519</v>
      </c>
      <c r="S227" s="99">
        <f>RES_hhdet_fecs!S165</f>
        <v>0.89667474761745791</v>
      </c>
      <c r="T227" s="99">
        <f>RES_hhdet_fecs!T165</f>
        <v>0.92881347350105736</v>
      </c>
      <c r="U227" s="99">
        <f>RES_hhdet_fecs!U165</f>
        <v>0.87043355084121743</v>
      </c>
      <c r="V227" s="99">
        <f>RES_hhdet_fecs!V165</f>
        <v>0.81670952776833639</v>
      </c>
      <c r="W227" s="99">
        <f>RES_hhdet_fecs!W165</f>
        <v>0.67843041025499595</v>
      </c>
      <c r="DA227" s="63" t="s">
        <v>2901</v>
      </c>
    </row>
    <row r="228" spans="1:105" ht="12" customHeight="1" x14ac:dyDescent="0.25">
      <c r="A228" s="121" t="s">
        <v>55</v>
      </c>
      <c r="B228" s="123">
        <v>13.381190273617102</v>
      </c>
      <c r="C228" s="123">
        <v>12.340859705443011</v>
      </c>
      <c r="D228" s="123">
        <v>12.095548263663945</v>
      </c>
      <c r="E228" s="123">
        <v>11.275172801506733</v>
      </c>
      <c r="F228" s="123">
        <v>11.928036891071095</v>
      </c>
      <c r="G228" s="123">
        <v>11.75300127157182</v>
      </c>
      <c r="H228" s="123">
        <v>11.225416058662571</v>
      </c>
      <c r="I228" s="123">
        <v>10.329174413934531</v>
      </c>
      <c r="J228" s="123">
        <v>10.211887266598426</v>
      </c>
      <c r="K228" s="123">
        <v>9.5134456087092936</v>
      </c>
      <c r="L228" s="123">
        <v>8.9881921791314863</v>
      </c>
      <c r="M228" s="123">
        <v>10.196097702042078</v>
      </c>
      <c r="N228" s="123">
        <v>8.5932681245833358</v>
      </c>
      <c r="O228" s="123">
        <v>11.918728902784911</v>
      </c>
      <c r="P228" s="123">
        <v>15.012039442069558</v>
      </c>
      <c r="Q228" s="123">
        <v>8.9513998259761216</v>
      </c>
      <c r="R228" s="123">
        <v>9.0036792031497992</v>
      </c>
      <c r="S228" s="123">
        <v>9.1198969190716745</v>
      </c>
      <c r="T228" s="123">
        <v>9.6088091923185601</v>
      </c>
      <c r="U228" s="123">
        <v>9.9297204460806192</v>
      </c>
      <c r="V228" s="123">
        <v>9.0125024590530156</v>
      </c>
      <c r="W228" s="123">
        <v>8.9892648988814479</v>
      </c>
      <c r="DA228" s="130" t="s">
        <v>2902</v>
      </c>
    </row>
    <row r="229" spans="1:105" ht="12" customHeight="1" x14ac:dyDescent="0.25">
      <c r="A229" s="97" t="s">
        <v>124</v>
      </c>
      <c r="B229" s="99">
        <v>15.080642948268176</v>
      </c>
      <c r="C229" s="99">
        <v>14.67624144005973</v>
      </c>
      <c r="D229" s="99">
        <v>10.887988810888737</v>
      </c>
      <c r="E229" s="99">
        <v>4.7575563016116105</v>
      </c>
      <c r="F229" s="99">
        <v>11.11415498049022</v>
      </c>
      <c r="G229" s="99">
        <v>16.040001664656121</v>
      </c>
      <c r="H229" s="99">
        <v>16.446874618202024</v>
      </c>
      <c r="I229" s="99">
        <v>7.0274192535577598</v>
      </c>
      <c r="J229" s="99">
        <v>6.1277498668782391</v>
      </c>
      <c r="K229" s="99">
        <v>15.76918665065619</v>
      </c>
      <c r="L229" s="99">
        <v>17.107053569341087</v>
      </c>
      <c r="M229" s="99">
        <v>8.6866923405989862</v>
      </c>
      <c r="N229" s="99">
        <v>0</v>
      </c>
      <c r="O229" s="99">
        <v>0</v>
      </c>
      <c r="P229" s="99">
        <v>0</v>
      </c>
      <c r="Q229" s="99">
        <v>0</v>
      </c>
      <c r="R229" s="99">
        <v>0</v>
      </c>
      <c r="S229" s="99">
        <v>0</v>
      </c>
      <c r="T229" s="99">
        <v>0</v>
      </c>
      <c r="U229" s="99">
        <v>0</v>
      </c>
      <c r="V229" s="99">
        <v>0</v>
      </c>
      <c r="W229" s="99">
        <v>0</v>
      </c>
      <c r="DA229" s="63" t="s">
        <v>2903</v>
      </c>
    </row>
    <row r="230" spans="1:105" ht="12" customHeight="1" x14ac:dyDescent="0.25">
      <c r="A230" s="97" t="s">
        <v>123</v>
      </c>
      <c r="B230" s="99">
        <v>0</v>
      </c>
      <c r="C230" s="99">
        <v>0</v>
      </c>
      <c r="D230" s="99">
        <v>0</v>
      </c>
      <c r="E230" s="99">
        <v>0</v>
      </c>
      <c r="F230" s="99">
        <v>0</v>
      </c>
      <c r="G230" s="99">
        <v>0</v>
      </c>
      <c r="H230" s="99">
        <v>13.180632550003702</v>
      </c>
      <c r="I230" s="99">
        <v>5.689943272183748</v>
      </c>
      <c r="J230" s="99">
        <v>4.8821303205314113</v>
      </c>
      <c r="K230" s="99">
        <v>12.498823865239865</v>
      </c>
      <c r="L230" s="99">
        <v>13.769005841430149</v>
      </c>
      <c r="M230" s="99">
        <v>7.2144661227264191</v>
      </c>
      <c r="N230" s="99">
        <v>0</v>
      </c>
      <c r="O230" s="99">
        <v>0</v>
      </c>
      <c r="P230" s="99">
        <v>0</v>
      </c>
      <c r="Q230" s="99">
        <v>0</v>
      </c>
      <c r="R230" s="99">
        <v>0</v>
      </c>
      <c r="S230" s="99">
        <v>0</v>
      </c>
      <c r="T230" s="99">
        <v>0</v>
      </c>
      <c r="U230" s="99">
        <v>0</v>
      </c>
      <c r="V230" s="99">
        <v>0</v>
      </c>
      <c r="W230" s="99">
        <v>0</v>
      </c>
      <c r="DA230" s="63" t="s">
        <v>2904</v>
      </c>
    </row>
    <row r="231" spans="1:105" ht="12" customHeight="1" x14ac:dyDescent="0.25">
      <c r="A231" s="100" t="s">
        <v>50</v>
      </c>
      <c r="B231" s="102">
        <v>0</v>
      </c>
      <c r="C231" s="102">
        <v>0</v>
      </c>
      <c r="D231" s="102">
        <v>0</v>
      </c>
      <c r="E231" s="102">
        <v>0</v>
      </c>
      <c r="F231" s="102">
        <v>0</v>
      </c>
      <c r="G231" s="102">
        <v>0</v>
      </c>
      <c r="H231" s="102">
        <v>7.953013364931631</v>
      </c>
      <c r="I231" s="102">
        <v>3.4768675823954385</v>
      </c>
      <c r="J231" s="102">
        <v>2.8041184124936605</v>
      </c>
      <c r="K231" s="102">
        <v>7.2600284312736507</v>
      </c>
      <c r="L231" s="102">
        <v>8.2790127415009263</v>
      </c>
      <c r="M231" s="102">
        <v>4.4469174316052236</v>
      </c>
      <c r="N231" s="102">
        <v>0</v>
      </c>
      <c r="O231" s="102">
        <v>0</v>
      </c>
      <c r="P231" s="102">
        <v>0</v>
      </c>
      <c r="Q231" s="102">
        <v>0</v>
      </c>
      <c r="R231" s="102">
        <v>0</v>
      </c>
      <c r="S231" s="102">
        <v>0</v>
      </c>
      <c r="T231" s="102">
        <v>0</v>
      </c>
      <c r="U231" s="102">
        <v>0</v>
      </c>
      <c r="V231" s="102">
        <v>0</v>
      </c>
      <c r="W231" s="102">
        <v>0</v>
      </c>
      <c r="DA231" s="131" t="s">
        <v>2905</v>
      </c>
    </row>
    <row r="232" spans="1:105" ht="12" customHeight="1" x14ac:dyDescent="0.25">
      <c r="A232" s="103" t="s">
        <v>52</v>
      </c>
      <c r="B232" s="105">
        <v>0</v>
      </c>
      <c r="C232" s="105">
        <v>0</v>
      </c>
      <c r="D232" s="105">
        <v>0</v>
      </c>
      <c r="E232" s="105">
        <v>0</v>
      </c>
      <c r="F232" s="105">
        <v>0</v>
      </c>
      <c r="G232" s="105">
        <v>0</v>
      </c>
      <c r="H232" s="105">
        <v>5.2276191850720704</v>
      </c>
      <c r="I232" s="105">
        <v>2.2130756897883095</v>
      </c>
      <c r="J232" s="105">
        <v>2.0780119080377517</v>
      </c>
      <c r="K232" s="105">
        <v>5.2387954339662137</v>
      </c>
      <c r="L232" s="105">
        <v>5.4899930999292224</v>
      </c>
      <c r="M232" s="105">
        <v>2.7675486911211942</v>
      </c>
      <c r="N232" s="105">
        <v>0</v>
      </c>
      <c r="O232" s="105">
        <v>0</v>
      </c>
      <c r="P232" s="105">
        <v>0</v>
      </c>
      <c r="Q232" s="105">
        <v>0</v>
      </c>
      <c r="R232" s="105">
        <v>0</v>
      </c>
      <c r="S232" s="105">
        <v>0</v>
      </c>
      <c r="T232" s="105">
        <v>0</v>
      </c>
      <c r="U232" s="105">
        <v>0</v>
      </c>
      <c r="V232" s="105">
        <v>0</v>
      </c>
      <c r="W232" s="105">
        <v>0</v>
      </c>
      <c r="DA232" s="132" t="s">
        <v>2906</v>
      </c>
    </row>
    <row r="233" spans="1:105" ht="12" customHeight="1" x14ac:dyDescent="0.25">
      <c r="A233" s="106" t="s">
        <v>122</v>
      </c>
      <c r="B233" s="102">
        <v>13.154526668241266</v>
      </c>
      <c r="C233" s="102">
        <v>12.103563234646968</v>
      </c>
      <c r="D233" s="102">
        <v>12.267568283059543</v>
      </c>
      <c r="E233" s="102">
        <v>12.061097325404544</v>
      </c>
      <c r="F233" s="102">
        <v>12.155890243140469</v>
      </c>
      <c r="G233" s="102">
        <v>11.570793962350972</v>
      </c>
      <c r="H233" s="102">
        <v>10.978561122653375</v>
      </c>
      <c r="I233" s="102">
        <v>10.995349971618857</v>
      </c>
      <c r="J233" s="102">
        <v>11.067402865028269</v>
      </c>
      <c r="K233" s="102">
        <v>10.05849111531932</v>
      </c>
      <c r="L233" s="102">
        <v>9.5070526059283598</v>
      </c>
      <c r="M233" s="102">
        <v>11.213460886889315</v>
      </c>
      <c r="N233" s="102">
        <v>9.4782419331630763</v>
      </c>
      <c r="O233" s="102">
        <v>12.851583834762097</v>
      </c>
      <c r="P233" s="102">
        <v>15.926108550921017</v>
      </c>
      <c r="Q233" s="102">
        <v>9.7341383062389362</v>
      </c>
      <c r="R233" s="102">
        <v>9.7947226491414323</v>
      </c>
      <c r="S233" s="102">
        <v>9.9704959660545551</v>
      </c>
      <c r="T233" s="102">
        <v>10.610947545874382</v>
      </c>
      <c r="U233" s="102">
        <v>10.534452620664876</v>
      </c>
      <c r="V233" s="102">
        <v>9.7360218829871883</v>
      </c>
      <c r="W233" s="102">
        <v>9.6837425362197624</v>
      </c>
      <c r="DA233" s="131" t="s">
        <v>2907</v>
      </c>
    </row>
    <row r="234" spans="1:105" ht="12" customHeight="1" x14ac:dyDescent="0.25">
      <c r="A234" s="107" t="s">
        <v>121</v>
      </c>
      <c r="B234" s="105">
        <v>11.054342304753876</v>
      </c>
      <c r="C234" s="105">
        <v>9.9561672876123666</v>
      </c>
      <c r="D234" s="105">
        <v>10.136181751619931</v>
      </c>
      <c r="E234" s="105">
        <v>10.005300466393056</v>
      </c>
      <c r="F234" s="105">
        <v>10.172146750797509</v>
      </c>
      <c r="G234" s="105">
        <v>9.7410349720361449</v>
      </c>
      <c r="H234" s="105">
        <v>9.2636622924646712</v>
      </c>
      <c r="I234" s="105">
        <v>9.3033184067346095</v>
      </c>
      <c r="J234" s="105">
        <v>9.3634805596672894</v>
      </c>
      <c r="K234" s="105">
        <v>8.3820701508458786</v>
      </c>
      <c r="L234" s="105">
        <v>7.9144699797512166</v>
      </c>
      <c r="M234" s="105">
        <v>9.5226266041723822</v>
      </c>
      <c r="N234" s="105">
        <v>8.0134693390652352</v>
      </c>
      <c r="O234" s="105">
        <v>11.242071324962536</v>
      </c>
      <c r="P234" s="105">
        <v>14.19227773538246</v>
      </c>
      <c r="Q234" s="105">
        <v>8.2295984183857112</v>
      </c>
      <c r="R234" s="105">
        <v>8.2548439576860879</v>
      </c>
      <c r="S234" s="105">
        <v>8.3611212369066585</v>
      </c>
      <c r="T234" s="105">
        <v>9.0056746543586339</v>
      </c>
      <c r="U234" s="105">
        <v>9.2743910711501769</v>
      </c>
      <c r="V234" s="105">
        <v>8.5493692396525898</v>
      </c>
      <c r="W234" s="105">
        <v>8.6233126109426941</v>
      </c>
      <c r="DA234" s="132" t="s">
        <v>2908</v>
      </c>
    </row>
    <row r="235" spans="1:105" ht="12" customHeight="1" x14ac:dyDescent="0.25">
      <c r="A235" s="108" t="s">
        <v>53</v>
      </c>
      <c r="B235" s="99">
        <v>6.7674640925184759</v>
      </c>
      <c r="C235" s="99">
        <v>5.8553970498985199</v>
      </c>
      <c r="D235" s="99">
        <v>5.9776648526757921</v>
      </c>
      <c r="E235" s="99">
        <v>5.8866892853738086</v>
      </c>
      <c r="F235" s="99">
        <v>6.0476109578343156</v>
      </c>
      <c r="G235" s="99">
        <v>5.776973064243589</v>
      </c>
      <c r="H235" s="99">
        <v>5.3798519983333151</v>
      </c>
      <c r="I235" s="99">
        <v>5.4588955472908554</v>
      </c>
      <c r="J235" s="99">
        <v>5.4815829077480025</v>
      </c>
      <c r="K235" s="99">
        <v>4.6537339101279001</v>
      </c>
      <c r="L235" s="99">
        <v>4.2830118923166669</v>
      </c>
      <c r="M235" s="99">
        <v>5.4707399037234632</v>
      </c>
      <c r="N235" s="99">
        <v>4.3381534164787556</v>
      </c>
      <c r="O235" s="99">
        <v>6.9753840044786974</v>
      </c>
      <c r="P235" s="99">
        <v>9.3876281025950625</v>
      </c>
      <c r="Q235" s="99">
        <v>4.1488511529330259</v>
      </c>
      <c r="R235" s="99">
        <v>4.0919595441874286</v>
      </c>
      <c r="S235" s="99">
        <v>4.1174124967311112</v>
      </c>
      <c r="T235" s="99">
        <v>4.9321727730975464</v>
      </c>
      <c r="U235" s="99">
        <v>4.9955437748966789</v>
      </c>
      <c r="V235" s="99">
        <v>4.6116058993332674</v>
      </c>
      <c r="W235" s="99">
        <v>4.8193656113798715</v>
      </c>
      <c r="DA235" s="63" t="s">
        <v>2909</v>
      </c>
    </row>
    <row r="236" spans="1:105" ht="12" customHeight="1" x14ac:dyDescent="0.25">
      <c r="A236" s="108" t="s">
        <v>52</v>
      </c>
      <c r="B236" s="99">
        <v>4.2868782122353988</v>
      </c>
      <c r="C236" s="99">
        <v>4.1007702377138484</v>
      </c>
      <c r="D236" s="99">
        <v>4.1585168989441375</v>
      </c>
      <c r="E236" s="99">
        <v>4.1186111810192472</v>
      </c>
      <c r="F236" s="99">
        <v>4.1245357929631918</v>
      </c>
      <c r="G236" s="99">
        <v>3.9640619077925545</v>
      </c>
      <c r="H236" s="99">
        <v>3.8838102941313579</v>
      </c>
      <c r="I236" s="99">
        <v>3.8444228594437546</v>
      </c>
      <c r="J236" s="99">
        <v>3.8818976519192878</v>
      </c>
      <c r="K236" s="99">
        <v>3.7283362407179794</v>
      </c>
      <c r="L236" s="99">
        <v>3.6314580874345492</v>
      </c>
      <c r="M236" s="99">
        <v>4.0518867004489181</v>
      </c>
      <c r="N236" s="99">
        <v>3.6753159225864773</v>
      </c>
      <c r="O236" s="99">
        <v>4.2666873204838369</v>
      </c>
      <c r="P236" s="99">
        <v>4.8046496327873989</v>
      </c>
      <c r="Q236" s="99">
        <v>4.080747265452688</v>
      </c>
      <c r="R236" s="99">
        <v>4.1628844134986602</v>
      </c>
      <c r="S236" s="99">
        <v>4.2437087401755482</v>
      </c>
      <c r="T236" s="99">
        <v>4.0735018812610875</v>
      </c>
      <c r="U236" s="99">
        <v>4.278847296253498</v>
      </c>
      <c r="V236" s="99">
        <v>3.9377633403193233</v>
      </c>
      <c r="W236" s="99">
        <v>3.8039469995628221</v>
      </c>
      <c r="DA236" s="63" t="s">
        <v>2910</v>
      </c>
    </row>
    <row r="237" spans="1:105" ht="12" customHeight="1" x14ac:dyDescent="0.25">
      <c r="A237" s="121" t="s">
        <v>54</v>
      </c>
      <c r="B237" s="123">
        <v>6.4713216369252224</v>
      </c>
      <c r="C237" s="123">
        <v>6.6600906294084314</v>
      </c>
      <c r="D237" s="123">
        <v>5.5949456116514682</v>
      </c>
      <c r="E237" s="123">
        <v>5.0657701028251525</v>
      </c>
      <c r="F237" s="123">
        <v>5.6201611643459408</v>
      </c>
      <c r="G237" s="123">
        <v>5.9210887354197999</v>
      </c>
      <c r="H237" s="123">
        <v>5.8514691520042819</v>
      </c>
      <c r="I237" s="123">
        <v>5.1566493231801847</v>
      </c>
      <c r="J237" s="123">
        <v>5.4435760882742068</v>
      </c>
      <c r="K237" s="123">
        <v>6.1647572650132716</v>
      </c>
      <c r="L237" s="123">
        <v>5.2912942668547167</v>
      </c>
      <c r="M237" s="123">
        <v>6.1687054757268678</v>
      </c>
      <c r="N237" s="123">
        <v>6.1144721854059663</v>
      </c>
      <c r="O237" s="123">
        <v>6.2779444865826628</v>
      </c>
      <c r="P237" s="123">
        <v>6.6295442096139867</v>
      </c>
      <c r="Q237" s="123">
        <v>4.6256893229565135</v>
      </c>
      <c r="R237" s="123">
        <v>4.6924589401238306</v>
      </c>
      <c r="S237" s="123">
        <v>4.0614266929872382</v>
      </c>
      <c r="T237" s="123">
        <v>4.688479820626581</v>
      </c>
      <c r="U237" s="123">
        <v>5.0732953486888359</v>
      </c>
      <c r="V237" s="123">
        <v>3.0727267586960663</v>
      </c>
      <c r="W237" s="123">
        <v>2.4617694191042792</v>
      </c>
      <c r="DA237" s="130" t="s">
        <v>2911</v>
      </c>
    </row>
    <row r="238" spans="1:105" ht="12" customHeight="1" x14ac:dyDescent="0.25">
      <c r="A238" s="97" t="s">
        <v>50</v>
      </c>
      <c r="B238" s="99">
        <v>7.0306975618746499</v>
      </c>
      <c r="C238" s="99">
        <v>8.9729635029690087</v>
      </c>
      <c r="D238" s="99">
        <v>5.1778920900262229</v>
      </c>
      <c r="E238" s="99">
        <v>3.2933108151933999</v>
      </c>
      <c r="F238" s="99">
        <v>6.2684587464378723</v>
      </c>
      <c r="G238" s="99">
        <v>8.3360387859268492</v>
      </c>
      <c r="H238" s="99">
        <v>8.8520470432384428</v>
      </c>
      <c r="I238" s="99">
        <v>3.8237409701557761</v>
      </c>
      <c r="J238" s="99">
        <v>4.228482160811514</v>
      </c>
      <c r="K238" s="99">
        <v>9.6792650669538336</v>
      </c>
      <c r="L238" s="99">
        <v>8.4366011048734855</v>
      </c>
      <c r="M238" s="99">
        <v>5.6050612636439299</v>
      </c>
      <c r="N238" s="99">
        <v>4.4561532691246661</v>
      </c>
      <c r="O238" s="99">
        <v>6.3936751989635487</v>
      </c>
      <c r="P238" s="99">
        <v>7.7241768016277437</v>
      </c>
      <c r="Q238" s="99">
        <v>6.2781483945467427</v>
      </c>
      <c r="R238" s="99">
        <v>6.2222773590107252</v>
      </c>
      <c r="S238" s="99">
        <v>4.7720327103335993</v>
      </c>
      <c r="T238" s="99">
        <v>5.2689391177020788</v>
      </c>
      <c r="U238" s="99">
        <v>6.5004162405974686</v>
      </c>
      <c r="V238" s="99">
        <v>5.105928735283042</v>
      </c>
      <c r="W238" s="99">
        <v>2.6319845215117388</v>
      </c>
      <c r="DA238" s="63" t="s">
        <v>2912</v>
      </c>
    </row>
    <row r="239" spans="1:105" ht="12" customHeight="1" x14ac:dyDescent="0.25">
      <c r="A239" s="109" t="s">
        <v>120</v>
      </c>
      <c r="B239" s="110">
        <v>6.1008108260691145</v>
      </c>
      <c r="C239" s="110">
        <v>5.3988005705885698</v>
      </c>
      <c r="D239" s="110">
        <v>5.7222963125126443</v>
      </c>
      <c r="E239" s="110">
        <v>5.4427387991439335</v>
      </c>
      <c r="F239" s="110">
        <v>5.4772256872210905</v>
      </c>
      <c r="G239" s="110">
        <v>5.3021593189338363</v>
      </c>
      <c r="H239" s="110">
        <v>5.1892850954300567</v>
      </c>
      <c r="I239" s="110">
        <v>5.3740869715808959</v>
      </c>
      <c r="J239" s="110">
        <v>5.6546938538003744</v>
      </c>
      <c r="K239" s="110">
        <v>5.3989957102072372</v>
      </c>
      <c r="L239" s="110">
        <v>4.6553579116268784</v>
      </c>
      <c r="M239" s="110">
        <v>6.2306863988126375</v>
      </c>
      <c r="N239" s="110">
        <v>6.2111400441843152</v>
      </c>
      <c r="O239" s="110">
        <v>6.2723039344172387</v>
      </c>
      <c r="P239" s="110">
        <v>6.5677486512484347</v>
      </c>
      <c r="Q239" s="110">
        <v>4.5221246844400351</v>
      </c>
      <c r="R239" s="110">
        <v>4.6016666005326661</v>
      </c>
      <c r="S239" s="110">
        <v>4.0227200411730175</v>
      </c>
      <c r="T239" s="110">
        <v>4.6506857877703141</v>
      </c>
      <c r="U239" s="110">
        <v>4.9549372950413026</v>
      </c>
      <c r="V239" s="110">
        <v>2.8870979455743231</v>
      </c>
      <c r="W239" s="110">
        <v>2.4498980983805296</v>
      </c>
      <c r="DA239" s="60" t="s">
        <v>2913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117.77488461020222</v>
      </c>
      <c r="C241" s="118">
        <f t="shared" si="98"/>
        <v>125.31591586806935</v>
      </c>
      <c r="D241" s="118">
        <f t="shared" si="98"/>
        <v>118.84709812448679</v>
      </c>
      <c r="E241" s="118">
        <f t="shared" si="98"/>
        <v>122.14192975546848</v>
      </c>
      <c r="F241" s="118">
        <f t="shared" si="98"/>
        <v>132.19525047423417</v>
      </c>
      <c r="G241" s="118">
        <f t="shared" si="98"/>
        <v>138.6433586735653</v>
      </c>
      <c r="H241" s="118">
        <f t="shared" si="98"/>
        <v>124.22569865920148</v>
      </c>
      <c r="I241" s="118">
        <f t="shared" si="98"/>
        <v>133.24203357132976</v>
      </c>
      <c r="J241" s="118">
        <f t="shared" si="98"/>
        <v>65.214486495792755</v>
      </c>
      <c r="K241" s="118">
        <f t="shared" si="98"/>
        <v>174.492296599979</v>
      </c>
      <c r="L241" s="118">
        <f t="shared" si="98"/>
        <v>101.83486379050841</v>
      </c>
      <c r="M241" s="118">
        <f t="shared" si="98"/>
        <v>82.002902152154277</v>
      </c>
      <c r="N241" s="118">
        <f t="shared" si="98"/>
        <v>95.424739672616184</v>
      </c>
      <c r="O241" s="118">
        <f t="shared" si="98"/>
        <v>104.14707655100378</v>
      </c>
      <c r="P241" s="118">
        <f t="shared" si="98"/>
        <v>93.631510681314666</v>
      </c>
      <c r="Q241" s="118">
        <f t="shared" si="98"/>
        <v>133.1736393937193</v>
      </c>
      <c r="R241" s="118">
        <f t="shared" ref="R241:V241" si="99">R242+R244+R246+R255</f>
        <v>130.17688580886153</v>
      </c>
      <c r="S241" s="118">
        <f t="shared" si="99"/>
        <v>146.14913560738628</v>
      </c>
      <c r="T241" s="118">
        <f t="shared" si="99"/>
        <v>97.867648556726536</v>
      </c>
      <c r="U241" s="118">
        <f t="shared" si="99"/>
        <v>77.963320876871521</v>
      </c>
      <c r="V241" s="118">
        <f t="shared" si="99"/>
        <v>118.28392784692193</v>
      </c>
      <c r="W241" s="118">
        <f t="shared" ref="W241" si="100">W242+W244+W246+W255</f>
        <v>98.501514712440652</v>
      </c>
      <c r="DA241" s="129" t="s">
        <v>3065</v>
      </c>
    </row>
    <row r="242" spans="1:105" ht="12" customHeight="1" x14ac:dyDescent="0.25">
      <c r="A242" s="121" t="s">
        <v>57</v>
      </c>
      <c r="B242" s="123">
        <f t="shared" ref="B242:W242" si="101">B243</f>
        <v>101.91456973641873</v>
      </c>
      <c r="C242" s="123">
        <f t="shared" si="101"/>
        <v>109.8764890745492</v>
      </c>
      <c r="D242" s="123">
        <f t="shared" si="101"/>
        <v>103.64267654758331</v>
      </c>
      <c r="E242" s="123">
        <f t="shared" si="101"/>
        <v>104.83814578856111</v>
      </c>
      <c r="F242" s="123">
        <f t="shared" si="101"/>
        <v>117.70821922378171</v>
      </c>
      <c r="G242" s="123">
        <f t="shared" si="101"/>
        <v>124.0246592603314</v>
      </c>
      <c r="H242" s="123">
        <f t="shared" si="101"/>
        <v>108.58021846135007</v>
      </c>
      <c r="I242" s="123">
        <f t="shared" si="101"/>
        <v>120.14429935312668</v>
      </c>
      <c r="J242" s="123">
        <f t="shared" si="101"/>
        <v>51.886418174508321</v>
      </c>
      <c r="K242" s="123">
        <f t="shared" si="101"/>
        <v>161.14700694412514</v>
      </c>
      <c r="L242" s="123">
        <f t="shared" si="101"/>
        <v>88.651486082311948</v>
      </c>
      <c r="M242" s="123">
        <f t="shared" si="101"/>
        <v>67.228243273815337</v>
      </c>
      <c r="N242" s="123">
        <f t="shared" si="101"/>
        <v>80.663982240967613</v>
      </c>
      <c r="O242" s="123">
        <f t="shared" si="101"/>
        <v>86.556489485824599</v>
      </c>
      <c r="P242" s="123">
        <f t="shared" si="101"/>
        <v>73.423902292402303</v>
      </c>
      <c r="Q242" s="123">
        <f t="shared" si="101"/>
        <v>118.52880200763651</v>
      </c>
      <c r="R242" s="123">
        <f t="shared" si="101"/>
        <v>115.60510279970667</v>
      </c>
      <c r="S242" s="123">
        <f t="shared" si="101"/>
        <v>132.51627740086261</v>
      </c>
      <c r="T242" s="123">
        <f t="shared" si="101"/>
        <v>83.013935563331245</v>
      </c>
      <c r="U242" s="123">
        <f t="shared" si="101"/>
        <v>62.556643685483451</v>
      </c>
      <c r="V242" s="123">
        <f t="shared" si="101"/>
        <v>104.96789464927028</v>
      </c>
      <c r="W242" s="123">
        <f t="shared" si="101"/>
        <v>85.978819855378987</v>
      </c>
      <c r="DA242" s="130" t="s">
        <v>3066</v>
      </c>
    </row>
    <row r="243" spans="1:105" ht="12" customHeight="1" x14ac:dyDescent="0.25">
      <c r="A243" s="97" t="s">
        <v>53</v>
      </c>
      <c r="B243" s="99">
        <v>101.91456973641873</v>
      </c>
      <c r="C243" s="99">
        <v>109.8764890745492</v>
      </c>
      <c r="D243" s="99">
        <v>103.64267654758331</v>
      </c>
      <c r="E243" s="99">
        <v>104.83814578856111</v>
      </c>
      <c r="F243" s="99">
        <v>117.70821922378171</v>
      </c>
      <c r="G243" s="99">
        <v>124.0246592603314</v>
      </c>
      <c r="H243" s="99">
        <v>108.58021846135007</v>
      </c>
      <c r="I243" s="99">
        <v>120.14429935312668</v>
      </c>
      <c r="J243" s="99">
        <v>51.886418174508321</v>
      </c>
      <c r="K243" s="99">
        <v>161.14700694412514</v>
      </c>
      <c r="L243" s="99">
        <v>88.651486082311948</v>
      </c>
      <c r="M243" s="99">
        <v>67.228243273815337</v>
      </c>
      <c r="N243" s="99">
        <v>80.663982240967613</v>
      </c>
      <c r="O243" s="99">
        <v>86.556489485824599</v>
      </c>
      <c r="P243" s="99">
        <v>73.423902292402303</v>
      </c>
      <c r="Q243" s="99">
        <v>118.52880200763651</v>
      </c>
      <c r="R243" s="99">
        <v>115.60510279970667</v>
      </c>
      <c r="S243" s="99">
        <v>132.51627740086261</v>
      </c>
      <c r="T243" s="99">
        <v>83.013935563331245</v>
      </c>
      <c r="U243" s="99">
        <v>62.556643685483451</v>
      </c>
      <c r="V243" s="99">
        <v>104.96789464927028</v>
      </c>
      <c r="W243" s="99">
        <v>85.978819855378987</v>
      </c>
      <c r="DA243" s="63" t="s">
        <v>3067</v>
      </c>
    </row>
    <row r="244" spans="1:105" ht="12" customHeight="1" x14ac:dyDescent="0.25">
      <c r="A244" s="121" t="s">
        <v>92</v>
      </c>
      <c r="B244" s="123">
        <f t="shared" ref="B244:W244" si="102">B245</f>
        <v>2.4983377533462967</v>
      </c>
      <c r="C244" s="123">
        <f t="shared" si="102"/>
        <v>2.6016224366734573</v>
      </c>
      <c r="D244" s="123">
        <f t="shared" si="102"/>
        <v>2.9109208421916257</v>
      </c>
      <c r="E244" s="123">
        <f t="shared" si="102"/>
        <v>5.7762923216115718</v>
      </c>
      <c r="F244" s="123">
        <f t="shared" si="102"/>
        <v>2.1134685871213081</v>
      </c>
      <c r="G244" s="123">
        <f t="shared" si="102"/>
        <v>2.1564961219208918</v>
      </c>
      <c r="H244" s="123">
        <f t="shared" si="102"/>
        <v>3.4968213173348213</v>
      </c>
      <c r="I244" s="123">
        <f t="shared" si="102"/>
        <v>1.7091298205869134</v>
      </c>
      <c r="J244" s="123">
        <f t="shared" si="102"/>
        <v>1.7479148067303527</v>
      </c>
      <c r="K244" s="123">
        <f t="shared" si="102"/>
        <v>1.62319686020336</v>
      </c>
      <c r="L244" s="123">
        <f t="shared" si="102"/>
        <v>2.4105321904602559</v>
      </c>
      <c r="M244" s="123">
        <f t="shared" si="102"/>
        <v>2.1368754862755832</v>
      </c>
      <c r="N244" s="123">
        <f t="shared" si="102"/>
        <v>3.2221992671737092</v>
      </c>
      <c r="O244" s="123">
        <f t="shared" si="102"/>
        <v>3.431460715318106</v>
      </c>
      <c r="P244" s="123">
        <f t="shared" si="102"/>
        <v>3.4948759451703633</v>
      </c>
      <c r="Q244" s="123">
        <f t="shared" si="102"/>
        <v>3.9841903391644493</v>
      </c>
      <c r="R244" s="123">
        <f t="shared" si="102"/>
        <v>3.7979760945961738</v>
      </c>
      <c r="S244" s="123">
        <f t="shared" si="102"/>
        <v>3.1804382186033404</v>
      </c>
      <c r="T244" s="123">
        <f t="shared" si="102"/>
        <v>3.3594933604696262</v>
      </c>
      <c r="U244" s="123">
        <f t="shared" si="102"/>
        <v>3.2610879608171892</v>
      </c>
      <c r="V244" s="123">
        <f t="shared" si="102"/>
        <v>3.2905678360745041</v>
      </c>
      <c r="W244" s="123">
        <f t="shared" si="102"/>
        <v>2.844606615041279</v>
      </c>
      <c r="DA244" s="130" t="s">
        <v>3068</v>
      </c>
    </row>
    <row r="245" spans="1:105" ht="12" customHeight="1" x14ac:dyDescent="0.25">
      <c r="A245" s="97" t="s">
        <v>53</v>
      </c>
      <c r="B245" s="99">
        <f>RES_hhdet_tess!B165</f>
        <v>2.4983377533462967</v>
      </c>
      <c r="C245" s="99">
        <f>RES_hhdet_tess!C165</f>
        <v>2.6016224366734573</v>
      </c>
      <c r="D245" s="99">
        <f>RES_hhdet_tess!D165</f>
        <v>2.9109208421916257</v>
      </c>
      <c r="E245" s="99">
        <f>RES_hhdet_tess!E165</f>
        <v>5.7762923216115718</v>
      </c>
      <c r="F245" s="99">
        <f>RES_hhdet_tess!F165</f>
        <v>2.1134685871213081</v>
      </c>
      <c r="G245" s="99">
        <f>RES_hhdet_tess!G165</f>
        <v>2.1564961219208918</v>
      </c>
      <c r="H245" s="99">
        <f>RES_hhdet_tess!H165</f>
        <v>3.4968213173348213</v>
      </c>
      <c r="I245" s="99">
        <f>RES_hhdet_tess!I165</f>
        <v>1.7091298205869134</v>
      </c>
      <c r="J245" s="99">
        <f>RES_hhdet_tess!J165</f>
        <v>1.7479148067303527</v>
      </c>
      <c r="K245" s="99">
        <f>RES_hhdet_tess!K165</f>
        <v>1.62319686020336</v>
      </c>
      <c r="L245" s="99">
        <f>RES_hhdet_tess!L165</f>
        <v>2.4105321904602559</v>
      </c>
      <c r="M245" s="99">
        <f>RES_hhdet_tess!M165</f>
        <v>2.1368754862755832</v>
      </c>
      <c r="N245" s="99">
        <f>RES_hhdet_tess!N165</f>
        <v>3.2221992671737092</v>
      </c>
      <c r="O245" s="99">
        <f>RES_hhdet_tess!O165</f>
        <v>3.431460715318106</v>
      </c>
      <c r="P245" s="99">
        <f>RES_hhdet_tess!P165</f>
        <v>3.4948759451703633</v>
      </c>
      <c r="Q245" s="99">
        <f>RES_hhdet_tess!Q165</f>
        <v>3.9841903391644493</v>
      </c>
      <c r="R245" s="99">
        <f>RES_hhdet_tess!R165</f>
        <v>3.7979760945961738</v>
      </c>
      <c r="S245" s="99">
        <f>RES_hhdet_tess!S165</f>
        <v>3.1804382186033404</v>
      </c>
      <c r="T245" s="99">
        <f>RES_hhdet_tess!T165</f>
        <v>3.3594933604696262</v>
      </c>
      <c r="U245" s="99">
        <f>RES_hhdet_tess!U165</f>
        <v>3.2610879608171892</v>
      </c>
      <c r="V245" s="99">
        <f>RES_hhdet_tess!V165</f>
        <v>3.2905678360745041</v>
      </c>
      <c r="W245" s="99">
        <f>RES_hhdet_tess!W165</f>
        <v>2.844606615041279</v>
      </c>
      <c r="DA245" s="63" t="s">
        <v>3069</v>
      </c>
    </row>
    <row r="246" spans="1:105" ht="12" customHeight="1" x14ac:dyDescent="0.25">
      <c r="A246" s="121" t="s">
        <v>55</v>
      </c>
      <c r="B246" s="123">
        <v>8.8533358184043873</v>
      </c>
      <c r="C246" s="123">
        <v>8.2281166926566041</v>
      </c>
      <c r="D246" s="123">
        <v>8.1926155027684207</v>
      </c>
      <c r="E246" s="123">
        <v>7.7242140817011453</v>
      </c>
      <c r="F246" s="123">
        <v>8.2183113429922283</v>
      </c>
      <c r="G246" s="123">
        <v>8.1471856511122525</v>
      </c>
      <c r="H246" s="123">
        <v>7.8570876384195012</v>
      </c>
      <c r="I246" s="123">
        <v>7.4612305019429446</v>
      </c>
      <c r="J246" s="123">
        <v>7.4406094573678976</v>
      </c>
      <c r="K246" s="123">
        <v>7.1816538220866208</v>
      </c>
      <c r="L246" s="123">
        <v>6.856843361607603</v>
      </c>
      <c r="M246" s="123">
        <v>7.87747973125445</v>
      </c>
      <c r="N246" s="123">
        <v>6.7544095209631623</v>
      </c>
      <c r="O246" s="123">
        <v>9.2393094753103906</v>
      </c>
      <c r="P246" s="123">
        <v>11.522552936077899</v>
      </c>
      <c r="Q246" s="123">
        <v>7.0504822801216944</v>
      </c>
      <c r="R246" s="123">
        <v>7.1012001165999381</v>
      </c>
      <c r="S246" s="123">
        <v>7.2440468778330622</v>
      </c>
      <c r="T246" s="123">
        <v>7.7485031227120125</v>
      </c>
      <c r="U246" s="123">
        <v>8.0326647571278702</v>
      </c>
      <c r="V246" s="123">
        <v>7.5108691638962881</v>
      </c>
      <c r="W246" s="123">
        <v>7.5915055831982929</v>
      </c>
      <c r="DA246" s="130" t="s">
        <v>3070</v>
      </c>
    </row>
    <row r="247" spans="1:105" ht="12" customHeight="1" x14ac:dyDescent="0.25">
      <c r="A247" s="97" t="s">
        <v>124</v>
      </c>
      <c r="B247" s="99">
        <v>9.0347084014413124</v>
      </c>
      <c r="C247" s="99">
        <v>8.8048985006800624</v>
      </c>
      <c r="D247" s="99">
        <v>6.5935021030903167</v>
      </c>
      <c r="E247" s="99">
        <v>2.9006408409377586</v>
      </c>
      <c r="F247" s="99">
        <v>6.8043328796032041</v>
      </c>
      <c r="G247" s="99">
        <v>9.8910710184510133</v>
      </c>
      <c r="H247" s="99">
        <v>10.273352154198186</v>
      </c>
      <c r="I247" s="99">
        <v>4.4184230437717869</v>
      </c>
      <c r="J247" s="99">
        <v>3.8577916930561531</v>
      </c>
      <c r="K247" s="99">
        <v>9.9526543717962408</v>
      </c>
      <c r="L247" s="99">
        <v>10.862942990513078</v>
      </c>
      <c r="M247" s="99">
        <v>5.6406670642740506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3071</v>
      </c>
    </row>
    <row r="248" spans="1:105" ht="12" customHeight="1" x14ac:dyDescent="0.25">
      <c r="A248" s="97" t="s">
        <v>123</v>
      </c>
      <c r="B248" s="99">
        <v>0</v>
      </c>
      <c r="C248" s="99">
        <v>0</v>
      </c>
      <c r="D248" s="99">
        <v>0</v>
      </c>
      <c r="E248" s="99">
        <v>0</v>
      </c>
      <c r="F248" s="99">
        <v>0</v>
      </c>
      <c r="G248" s="99">
        <v>0</v>
      </c>
      <c r="H248" s="99">
        <v>10.274679810976776</v>
      </c>
      <c r="I248" s="99">
        <v>4.4195301079298988</v>
      </c>
      <c r="J248" s="99">
        <v>3.8575330757596702</v>
      </c>
      <c r="K248" s="99">
        <v>9.9126451075620849</v>
      </c>
      <c r="L248" s="99">
        <v>10.819842888516316</v>
      </c>
      <c r="M248" s="99">
        <v>5.6303781941965179</v>
      </c>
      <c r="N248" s="99">
        <v>0</v>
      </c>
      <c r="O248" s="99">
        <v>0</v>
      </c>
      <c r="P248" s="99">
        <v>0</v>
      </c>
      <c r="Q248" s="99">
        <v>0</v>
      </c>
      <c r="R248" s="99">
        <v>0</v>
      </c>
      <c r="S248" s="99">
        <v>0</v>
      </c>
      <c r="T248" s="99">
        <v>0</v>
      </c>
      <c r="U248" s="99">
        <v>0</v>
      </c>
      <c r="V248" s="99">
        <v>0</v>
      </c>
      <c r="W248" s="99">
        <v>0</v>
      </c>
      <c r="DA248" s="63" t="s">
        <v>3072</v>
      </c>
    </row>
    <row r="249" spans="1:105" ht="12" customHeight="1" x14ac:dyDescent="0.25">
      <c r="A249" s="100" t="s">
        <v>50</v>
      </c>
      <c r="B249" s="102">
        <v>0</v>
      </c>
      <c r="C249" s="102">
        <v>0</v>
      </c>
      <c r="D249" s="102">
        <v>0</v>
      </c>
      <c r="E249" s="102">
        <v>0</v>
      </c>
      <c r="F249" s="102">
        <v>0</v>
      </c>
      <c r="G249" s="102">
        <v>0</v>
      </c>
      <c r="H249" s="102">
        <v>5.0470606259047051</v>
      </c>
      <c r="I249" s="102">
        <v>2.2064544181415888</v>
      </c>
      <c r="J249" s="102">
        <v>1.7795211677219187</v>
      </c>
      <c r="K249" s="102">
        <v>4.6738496735958694</v>
      </c>
      <c r="L249" s="102">
        <v>5.3298497885870946</v>
      </c>
      <c r="M249" s="102">
        <v>2.8628295030753232</v>
      </c>
      <c r="N249" s="102">
        <v>0</v>
      </c>
      <c r="O249" s="102">
        <v>0</v>
      </c>
      <c r="P249" s="102">
        <v>0</v>
      </c>
      <c r="Q249" s="102">
        <v>0</v>
      </c>
      <c r="R249" s="102">
        <v>0</v>
      </c>
      <c r="S249" s="102">
        <v>0</v>
      </c>
      <c r="T249" s="102">
        <v>0</v>
      </c>
      <c r="U249" s="102">
        <v>0</v>
      </c>
      <c r="V249" s="102">
        <v>0</v>
      </c>
      <c r="W249" s="102">
        <v>0</v>
      </c>
      <c r="DA249" s="131" t="s">
        <v>3073</v>
      </c>
    </row>
    <row r="250" spans="1:105" ht="12" customHeight="1" x14ac:dyDescent="0.25">
      <c r="A250" s="103" t="s">
        <v>52</v>
      </c>
      <c r="B250" s="105">
        <v>0</v>
      </c>
      <c r="C250" s="105">
        <v>0</v>
      </c>
      <c r="D250" s="105">
        <v>0</v>
      </c>
      <c r="E250" s="105">
        <v>0</v>
      </c>
      <c r="F250" s="105">
        <v>0</v>
      </c>
      <c r="G250" s="105">
        <v>0</v>
      </c>
      <c r="H250" s="105">
        <v>5.2276191850720704</v>
      </c>
      <c r="I250" s="105">
        <v>2.2130756897883095</v>
      </c>
      <c r="J250" s="105">
        <v>2.0780119080377517</v>
      </c>
      <c r="K250" s="105">
        <v>5.2387954339662137</v>
      </c>
      <c r="L250" s="105">
        <v>5.4899930999292224</v>
      </c>
      <c r="M250" s="105">
        <v>2.7675486911211942</v>
      </c>
      <c r="N250" s="105">
        <v>0</v>
      </c>
      <c r="O250" s="105">
        <v>0</v>
      </c>
      <c r="P250" s="105">
        <v>0</v>
      </c>
      <c r="Q250" s="105">
        <v>0</v>
      </c>
      <c r="R250" s="105">
        <v>0</v>
      </c>
      <c r="S250" s="105">
        <v>0</v>
      </c>
      <c r="T250" s="105">
        <v>0</v>
      </c>
      <c r="U250" s="105">
        <v>0</v>
      </c>
      <c r="V250" s="105">
        <v>0</v>
      </c>
      <c r="W250" s="105">
        <v>0</v>
      </c>
      <c r="DA250" s="132" t="s">
        <v>3074</v>
      </c>
    </row>
    <row r="251" spans="1:105" ht="12" customHeight="1" x14ac:dyDescent="0.25">
      <c r="A251" s="106" t="s">
        <v>122</v>
      </c>
      <c r="B251" s="102">
        <v>8.8290748834524209</v>
      </c>
      <c r="C251" s="102">
        <v>8.1648208300438547</v>
      </c>
      <c r="D251" s="102">
        <v>8.3156674253529737</v>
      </c>
      <c r="E251" s="102">
        <v>8.2155362300971451</v>
      </c>
      <c r="F251" s="102">
        <v>8.3372961258903295</v>
      </c>
      <c r="G251" s="102">
        <v>7.9934812586471979</v>
      </c>
      <c r="H251" s="102">
        <v>7.640382977072754</v>
      </c>
      <c r="I251" s="102">
        <v>7.6795050021712079</v>
      </c>
      <c r="J251" s="102">
        <v>7.7330342746281842</v>
      </c>
      <c r="K251" s="102">
        <v>7.0335180295200157</v>
      </c>
      <c r="L251" s="102">
        <v>6.6713531111566198</v>
      </c>
      <c r="M251" s="102">
        <v>7.9270812320025854</v>
      </c>
      <c r="N251" s="102">
        <v>6.7501070282258686</v>
      </c>
      <c r="O251" s="102">
        <v>9.2309668180164532</v>
      </c>
      <c r="P251" s="102">
        <v>11.510067691130859</v>
      </c>
      <c r="Q251" s="102">
        <v>7.0390863206282592</v>
      </c>
      <c r="R251" s="102">
        <v>7.0845376169170207</v>
      </c>
      <c r="S251" s="102">
        <v>7.2195076442443513</v>
      </c>
      <c r="T251" s="102">
        <v>7.7155582643687</v>
      </c>
      <c r="U251" s="102">
        <v>8.0089551743234892</v>
      </c>
      <c r="V251" s="102">
        <v>7.4954153745771377</v>
      </c>
      <c r="W251" s="102">
        <v>7.5885750009368014</v>
      </c>
      <c r="DA251" s="131" t="s">
        <v>3075</v>
      </c>
    </row>
    <row r="252" spans="1:105" ht="12" customHeight="1" x14ac:dyDescent="0.25">
      <c r="A252" s="107" t="s">
        <v>121</v>
      </c>
      <c r="B252" s="105">
        <v>8.8290748834524191</v>
      </c>
      <c r="C252" s="105">
        <v>8.1656336544787074</v>
      </c>
      <c r="D252" s="105">
        <v>8.3181820783976104</v>
      </c>
      <c r="E252" s="105">
        <v>8.21834118711614</v>
      </c>
      <c r="F252" s="105">
        <v>8.3403055093846987</v>
      </c>
      <c r="G252" s="105">
        <v>7.9961800254978117</v>
      </c>
      <c r="H252" s="105">
        <v>7.6412348577473947</v>
      </c>
      <c r="I252" s="105">
        <v>7.6705079604271074</v>
      </c>
      <c r="J252" s="105">
        <v>7.7277519047996108</v>
      </c>
      <c r="K252" s="105">
        <v>7.0071005720281168</v>
      </c>
      <c r="L252" s="105">
        <v>6.6522631431060679</v>
      </c>
      <c r="M252" s="105">
        <v>7.9221113268855454</v>
      </c>
      <c r="N252" s="105">
        <v>6.7572283389209353</v>
      </c>
      <c r="O252" s="105">
        <v>9.2453609224149815</v>
      </c>
      <c r="P252" s="105">
        <v>11.533750038799216</v>
      </c>
      <c r="Q252" s="105">
        <v>7.0609910513276848</v>
      </c>
      <c r="R252" s="105">
        <v>7.116973544852609</v>
      </c>
      <c r="S252" s="105">
        <v>7.2659370666031124</v>
      </c>
      <c r="T252" s="105">
        <v>7.7683309058165557</v>
      </c>
      <c r="U252" s="105">
        <v>8.0583580916850028</v>
      </c>
      <c r="V252" s="105">
        <v>7.5207613146286043</v>
      </c>
      <c r="W252" s="105">
        <v>7.5930498421145289</v>
      </c>
      <c r="DA252" s="132" t="s">
        <v>3076</v>
      </c>
    </row>
    <row r="253" spans="1:105" ht="12" customHeight="1" x14ac:dyDescent="0.25">
      <c r="A253" s="108" t="s">
        <v>53</v>
      </c>
      <c r="B253" s="99">
        <v>4.5421966712170212</v>
      </c>
      <c r="C253" s="99">
        <v>4.064863416764859</v>
      </c>
      <c r="D253" s="99">
        <v>4.159665179453472</v>
      </c>
      <c r="E253" s="99">
        <v>4.099730006096892</v>
      </c>
      <c r="F253" s="99">
        <v>4.2157697164215087</v>
      </c>
      <c r="G253" s="99">
        <v>4.0321181177052567</v>
      </c>
      <c r="H253" s="99">
        <v>3.7574245636160359</v>
      </c>
      <c r="I253" s="99">
        <v>3.8260851009833519</v>
      </c>
      <c r="J253" s="99">
        <v>3.8458542528803235</v>
      </c>
      <c r="K253" s="99">
        <v>3.2787643313101369</v>
      </c>
      <c r="L253" s="99">
        <v>3.0208050556715174</v>
      </c>
      <c r="M253" s="99">
        <v>3.8702246264366287</v>
      </c>
      <c r="N253" s="99">
        <v>3.0819124163344593</v>
      </c>
      <c r="O253" s="99">
        <v>4.9786736019311455</v>
      </c>
      <c r="P253" s="99">
        <v>6.7291004060118196</v>
      </c>
      <c r="Q253" s="99">
        <v>2.9802437858749964</v>
      </c>
      <c r="R253" s="99">
        <v>2.9540891313539497</v>
      </c>
      <c r="S253" s="99">
        <v>3.0222283264275633</v>
      </c>
      <c r="T253" s="99">
        <v>3.6948290245554674</v>
      </c>
      <c r="U253" s="99">
        <v>3.7795107954315057</v>
      </c>
      <c r="V253" s="99">
        <v>3.5829979743092801</v>
      </c>
      <c r="W253" s="99">
        <v>3.7891028425517064</v>
      </c>
      <c r="DA253" s="63" t="s">
        <v>3077</v>
      </c>
    </row>
    <row r="254" spans="1:105" ht="12" customHeight="1" x14ac:dyDescent="0.25">
      <c r="A254" s="108" t="s">
        <v>52</v>
      </c>
      <c r="B254" s="99">
        <v>4.2868782122353988</v>
      </c>
      <c r="C254" s="99">
        <v>4.1007702377138484</v>
      </c>
      <c r="D254" s="99">
        <v>4.1585168989441375</v>
      </c>
      <c r="E254" s="99">
        <v>4.1186111810192472</v>
      </c>
      <c r="F254" s="99">
        <v>4.1245357929631918</v>
      </c>
      <c r="G254" s="99">
        <v>3.9640619077925545</v>
      </c>
      <c r="H254" s="99">
        <v>3.8838102941313579</v>
      </c>
      <c r="I254" s="99">
        <v>3.8444228594437546</v>
      </c>
      <c r="J254" s="99">
        <v>3.8818976519192878</v>
      </c>
      <c r="K254" s="99">
        <v>3.7283362407179794</v>
      </c>
      <c r="L254" s="99">
        <v>3.6314580874345492</v>
      </c>
      <c r="M254" s="99">
        <v>4.0518867004489181</v>
      </c>
      <c r="N254" s="99">
        <v>3.6753159225864773</v>
      </c>
      <c r="O254" s="99">
        <v>4.2666873204838369</v>
      </c>
      <c r="P254" s="99">
        <v>4.8046496327873989</v>
      </c>
      <c r="Q254" s="99">
        <v>4.080747265452688</v>
      </c>
      <c r="R254" s="99">
        <v>4.1628844134986602</v>
      </c>
      <c r="S254" s="99">
        <v>4.2437087401755482</v>
      </c>
      <c r="T254" s="99">
        <v>4.0735018812610875</v>
      </c>
      <c r="U254" s="99">
        <v>4.278847296253498</v>
      </c>
      <c r="V254" s="99">
        <v>3.9377633403193233</v>
      </c>
      <c r="W254" s="99">
        <v>3.8039469995628221</v>
      </c>
      <c r="DA254" s="63" t="s">
        <v>3078</v>
      </c>
    </row>
    <row r="255" spans="1:105" ht="12" customHeight="1" x14ac:dyDescent="0.25">
      <c r="A255" s="121" t="s">
        <v>54</v>
      </c>
      <c r="B255" s="123">
        <v>4.5086413020328155</v>
      </c>
      <c r="C255" s="123">
        <v>4.6096876641901021</v>
      </c>
      <c r="D255" s="123">
        <v>4.1008852319434341</v>
      </c>
      <c r="E255" s="123">
        <v>3.8032775635946501</v>
      </c>
      <c r="F255" s="123">
        <v>4.1552513203389241</v>
      </c>
      <c r="G255" s="123">
        <v>4.3150176402007556</v>
      </c>
      <c r="H255" s="123">
        <v>4.2915712420970893</v>
      </c>
      <c r="I255" s="123">
        <v>3.9273738956732078</v>
      </c>
      <c r="J255" s="123">
        <v>4.1395440571861837</v>
      </c>
      <c r="K255" s="123">
        <v>4.5404389735638873</v>
      </c>
      <c r="L255" s="123">
        <v>3.9160021561285925</v>
      </c>
      <c r="M255" s="123">
        <v>4.760303660808896</v>
      </c>
      <c r="N255" s="123">
        <v>4.7841486435117027</v>
      </c>
      <c r="O255" s="123">
        <v>4.9198168745506825</v>
      </c>
      <c r="P255" s="123">
        <v>5.1901795076641024</v>
      </c>
      <c r="Q255" s="123">
        <v>3.610164766796645</v>
      </c>
      <c r="R255" s="123">
        <v>3.672606797958732</v>
      </c>
      <c r="S255" s="123">
        <v>3.2083731100872686</v>
      </c>
      <c r="T255" s="123">
        <v>3.7457165102136605</v>
      </c>
      <c r="U255" s="123">
        <v>4.1129244734429991</v>
      </c>
      <c r="V255" s="123">
        <v>2.5145961976808557</v>
      </c>
      <c r="W255" s="123">
        <v>2.086582658822095</v>
      </c>
      <c r="DA255" s="130" t="s">
        <v>3079</v>
      </c>
    </row>
    <row r="256" spans="1:105" ht="12" customHeight="1" x14ac:dyDescent="0.25">
      <c r="A256" s="97" t="s">
        <v>50</v>
      </c>
      <c r="B256" s="99">
        <v>4.3248397940972287</v>
      </c>
      <c r="C256" s="99">
        <v>5.5209437904184888</v>
      </c>
      <c r="D256" s="99">
        <v>3.1860777323399976</v>
      </c>
      <c r="E256" s="99">
        <v>2.0264563056973248</v>
      </c>
      <c r="F256" s="99">
        <v>3.8604521079082632</v>
      </c>
      <c r="G256" s="99">
        <v>5.1591217951841344</v>
      </c>
      <c r="H256" s="99">
        <v>5.4969598539149747</v>
      </c>
      <c r="I256" s="99">
        <v>2.3788935491270031</v>
      </c>
      <c r="J256" s="99">
        <v>2.6307366720203027</v>
      </c>
      <c r="K256" s="99">
        <v>6.0239720151974856</v>
      </c>
      <c r="L256" s="99">
        <v>5.2507462712309341</v>
      </c>
      <c r="M256" s="99">
        <v>3.4888529504821078</v>
      </c>
      <c r="N256" s="99">
        <v>2.7744036542449391</v>
      </c>
      <c r="O256" s="99">
        <v>3.9822821160905066</v>
      </c>
      <c r="P256" s="99">
        <v>4.8111827619170455</v>
      </c>
      <c r="Q256" s="99">
        <v>3.9104850959591859</v>
      </c>
      <c r="R256" s="99">
        <v>3.8759187829639026</v>
      </c>
      <c r="S256" s="99">
        <v>2.9739903519621436</v>
      </c>
      <c r="T256" s="99">
        <v>3.2861248570333039</v>
      </c>
      <c r="U256" s="99">
        <v>4.0596252707554257</v>
      </c>
      <c r="V256" s="99">
        <v>3.1927883846244209</v>
      </c>
      <c r="W256" s="99">
        <v>1.6466789042644965</v>
      </c>
      <c r="DA256" s="63" t="s">
        <v>3080</v>
      </c>
    </row>
    <row r="257" spans="1:105" ht="12" customHeight="1" x14ac:dyDescent="0.25">
      <c r="A257" s="109" t="s">
        <v>120</v>
      </c>
      <c r="B257" s="110">
        <v>4.6303849143413851</v>
      </c>
      <c r="C257" s="110">
        <v>4.1127479896453574</v>
      </c>
      <c r="D257" s="110">
        <v>4.380229177472426</v>
      </c>
      <c r="E257" s="110">
        <v>4.1811739688068705</v>
      </c>
      <c r="F257" s="110">
        <v>4.2202481169471087</v>
      </c>
      <c r="G257" s="110">
        <v>4.0986815333783602</v>
      </c>
      <c r="H257" s="110">
        <v>4.0255594438185778</v>
      </c>
      <c r="I257" s="110">
        <v>4.1799778533149681</v>
      </c>
      <c r="J257" s="110">
        <v>4.4016933746720763</v>
      </c>
      <c r="K257" s="110">
        <v>4.2171981009898669</v>
      </c>
      <c r="L257" s="110">
        <v>3.6461358596324907</v>
      </c>
      <c r="M257" s="110">
        <v>4.9001182583772618</v>
      </c>
      <c r="N257" s="110">
        <v>4.901302070934813</v>
      </c>
      <c r="O257" s="110">
        <v>4.9655110001911478</v>
      </c>
      <c r="P257" s="110">
        <v>5.2115751025815529</v>
      </c>
      <c r="Q257" s="110">
        <v>3.5913427778810965</v>
      </c>
      <c r="R257" s="110">
        <v>3.6605405484237226</v>
      </c>
      <c r="S257" s="110">
        <v>3.2211399198081945</v>
      </c>
      <c r="T257" s="110">
        <v>3.7756407824723319</v>
      </c>
      <c r="U257" s="110">
        <v>4.1173448346939852</v>
      </c>
      <c r="V257" s="110">
        <v>2.4526780940293427</v>
      </c>
      <c r="W257" s="110">
        <v>2.1172628892133698</v>
      </c>
      <c r="DA257" s="60" t="s">
        <v>3081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1.0405285965756534</v>
      </c>
      <c r="C259" s="118">
        <f t="shared" si="103"/>
        <v>1.0489410829594308</v>
      </c>
      <c r="D259" s="118">
        <f t="shared" si="103"/>
        <v>0.45199429151179493</v>
      </c>
      <c r="E259" s="118">
        <f t="shared" si="103"/>
        <v>0.23113968600469087</v>
      </c>
      <c r="F259" s="118">
        <f t="shared" si="103"/>
        <v>0.45356105920609568</v>
      </c>
      <c r="G259" s="118">
        <f t="shared" si="103"/>
        <v>0.68093583511549138</v>
      </c>
      <c r="H259" s="118">
        <f t="shared" si="103"/>
        <v>0.67056938647519804</v>
      </c>
      <c r="I259" s="118">
        <f t="shared" si="103"/>
        <v>0.22748704978832296</v>
      </c>
      <c r="J259" s="118">
        <f t="shared" si="103"/>
        <v>0.24653972571088595</v>
      </c>
      <c r="K259" s="118">
        <f t="shared" si="103"/>
        <v>0.59086240906847109</v>
      </c>
      <c r="L259" s="118">
        <f t="shared" si="103"/>
        <v>0.50302170453714501</v>
      </c>
      <c r="M259" s="118">
        <f t="shared" si="103"/>
        <v>0.16611360076459095</v>
      </c>
      <c r="N259" s="118">
        <f t="shared" si="103"/>
        <v>5.5757106847391533E-2</v>
      </c>
      <c r="O259" s="118">
        <f t="shared" si="103"/>
        <v>6.749757551655626E-2</v>
      </c>
      <c r="P259" s="118">
        <f t="shared" si="103"/>
        <v>9.3761095235836645E-2</v>
      </c>
      <c r="Q259" s="118">
        <f t="shared" si="103"/>
        <v>8.4109403869494156E-2</v>
      </c>
      <c r="R259" s="118">
        <f t="shared" ref="R259:V259" si="104">R260+R262+R264+R273</f>
        <v>7.9186603546160625E-2</v>
      </c>
      <c r="S259" s="118">
        <f t="shared" si="104"/>
        <v>5.5996102797271373E-2</v>
      </c>
      <c r="T259" s="118">
        <f t="shared" si="104"/>
        <v>7.3166421140475002E-2</v>
      </c>
      <c r="U259" s="118">
        <f t="shared" si="104"/>
        <v>0.11308571505917443</v>
      </c>
      <c r="V259" s="118">
        <f t="shared" si="104"/>
        <v>9.7034866587183369E-2</v>
      </c>
      <c r="W259" s="118">
        <f t="shared" ref="W259" si="105">W260+W262+W264+W273</f>
        <v>3.8979535940969944E-2</v>
      </c>
      <c r="DA259" s="129" t="s">
        <v>3233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3234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3235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3236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3237</v>
      </c>
    </row>
    <row r="264" spans="1:105" ht="12" customHeight="1" x14ac:dyDescent="0.25">
      <c r="A264" s="121" t="s">
        <v>55</v>
      </c>
      <c r="B264" s="123">
        <v>0.40417118302529292</v>
      </c>
      <c r="C264" s="123">
        <v>0.32964385336620017</v>
      </c>
      <c r="D264" s="123">
        <v>0.17684733729657234</v>
      </c>
      <c r="E264" s="123">
        <v>9.9935718103445467E-2</v>
      </c>
      <c r="F264" s="123">
        <v>0.19632713497703644</v>
      </c>
      <c r="G264" s="123">
        <v>0.29462722464214991</v>
      </c>
      <c r="H264" s="123">
        <v>0.30703491390005971</v>
      </c>
      <c r="I264" s="123">
        <v>0.10566485113089513</v>
      </c>
      <c r="J264" s="123">
        <v>0.1043536229422995</v>
      </c>
      <c r="K264" s="123">
        <v>0.19749651563065182</v>
      </c>
      <c r="L264" s="123">
        <v>0.18070826199908471</v>
      </c>
      <c r="M264" s="123">
        <v>3.9972657255903148E-2</v>
      </c>
      <c r="N264" s="123">
        <v>0</v>
      </c>
      <c r="O264" s="123">
        <v>0</v>
      </c>
      <c r="P264" s="123">
        <v>0</v>
      </c>
      <c r="Q264" s="123">
        <v>0</v>
      </c>
      <c r="R264" s="123">
        <v>0</v>
      </c>
      <c r="S264" s="123">
        <v>0</v>
      </c>
      <c r="T264" s="123">
        <v>0</v>
      </c>
      <c r="U264" s="123">
        <v>0</v>
      </c>
      <c r="V264" s="123">
        <v>0</v>
      </c>
      <c r="W264" s="123">
        <v>0</v>
      </c>
      <c r="DA264" s="130" t="s">
        <v>3238</v>
      </c>
    </row>
    <row r="265" spans="1:105" ht="12" customHeight="1" x14ac:dyDescent="0.25">
      <c r="A265" s="97" t="s">
        <v>124</v>
      </c>
      <c r="B265" s="99">
        <v>3.4257188521285991</v>
      </c>
      <c r="C265" s="99">
        <v>3.3338550055239691</v>
      </c>
      <c r="D265" s="99">
        <v>2.473315538281486</v>
      </c>
      <c r="E265" s="99">
        <v>1.0807264894740936</v>
      </c>
      <c r="F265" s="99">
        <v>2.524691445368159</v>
      </c>
      <c r="G265" s="99">
        <v>3.6436467781432853</v>
      </c>
      <c r="H265" s="99">
        <v>3.7360720382707719</v>
      </c>
      <c r="I265" s="99">
        <v>1.5963485576381811</v>
      </c>
      <c r="J265" s="99">
        <v>1.3919796597600613</v>
      </c>
      <c r="K265" s="99">
        <v>3.5821284395630602</v>
      </c>
      <c r="L265" s="99">
        <v>3.8860382888115224</v>
      </c>
      <c r="M265" s="99">
        <v>1.9732690320904664</v>
      </c>
      <c r="N265" s="99">
        <v>0</v>
      </c>
      <c r="O265" s="99">
        <v>0</v>
      </c>
      <c r="P265" s="99">
        <v>0</v>
      </c>
      <c r="Q265" s="99">
        <v>0</v>
      </c>
      <c r="R265" s="99">
        <v>0</v>
      </c>
      <c r="S265" s="99">
        <v>0</v>
      </c>
      <c r="T265" s="99">
        <v>0</v>
      </c>
      <c r="U265" s="99">
        <v>0</v>
      </c>
      <c r="V265" s="99">
        <v>0</v>
      </c>
      <c r="W265" s="99">
        <v>0</v>
      </c>
      <c r="DA265" s="63" t="s">
        <v>3239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1.8066065159778695</v>
      </c>
      <c r="I266" s="99">
        <v>0.78980524001694807</v>
      </c>
      <c r="J266" s="99">
        <v>0.63698353858205992</v>
      </c>
      <c r="K266" s="99">
        <v>1.6491880584481229</v>
      </c>
      <c r="L266" s="99">
        <v>1.8806605343593508</v>
      </c>
      <c r="M266" s="99">
        <v>1.0101617637634426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3240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1.8066065159778695</v>
      </c>
      <c r="I267" s="102">
        <v>0.78980524001694807</v>
      </c>
      <c r="J267" s="102">
        <v>0.63698353858205992</v>
      </c>
      <c r="K267" s="102">
        <v>1.6491880584481229</v>
      </c>
      <c r="L267" s="102">
        <v>1.8806605343593508</v>
      </c>
      <c r="M267" s="102">
        <v>1.0101617637634426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DA267" s="131" t="s">
        <v>3241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3242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3243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3244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3245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3246</v>
      </c>
    </row>
    <row r="273" spans="1:105" ht="12" customHeight="1" x14ac:dyDescent="0.25">
      <c r="A273" s="121" t="s">
        <v>54</v>
      </c>
      <c r="B273" s="123">
        <v>0.63635741355036057</v>
      </c>
      <c r="C273" s="123">
        <v>0.71929722959323061</v>
      </c>
      <c r="D273" s="123">
        <v>0.27514695421522256</v>
      </c>
      <c r="E273" s="123">
        <v>0.13120396790124542</v>
      </c>
      <c r="F273" s="123">
        <v>0.25723392422905927</v>
      </c>
      <c r="G273" s="123">
        <v>0.38630861047334147</v>
      </c>
      <c r="H273" s="123">
        <v>0.36353447257513827</v>
      </c>
      <c r="I273" s="123">
        <v>0.12182219865742783</v>
      </c>
      <c r="J273" s="123">
        <v>0.14218610276858645</v>
      </c>
      <c r="K273" s="123">
        <v>0.3933658934378193</v>
      </c>
      <c r="L273" s="123">
        <v>0.32231344253806027</v>
      </c>
      <c r="M273" s="123">
        <v>0.12614094350868779</v>
      </c>
      <c r="N273" s="123">
        <v>5.5757106847391533E-2</v>
      </c>
      <c r="O273" s="123">
        <v>6.749757551655626E-2</v>
      </c>
      <c r="P273" s="123">
        <v>9.3761095235836645E-2</v>
      </c>
      <c r="Q273" s="123">
        <v>8.4109403869494156E-2</v>
      </c>
      <c r="R273" s="123">
        <v>7.9186603546160625E-2</v>
      </c>
      <c r="S273" s="123">
        <v>5.5996102797271373E-2</v>
      </c>
      <c r="T273" s="123">
        <v>7.3166421140475002E-2</v>
      </c>
      <c r="U273" s="123">
        <v>0.11308571505917443</v>
      </c>
      <c r="V273" s="123">
        <v>9.7034866587183369E-2</v>
      </c>
      <c r="W273" s="123">
        <v>3.8979535940969944E-2</v>
      </c>
      <c r="DA273" s="130" t="s">
        <v>3247</v>
      </c>
    </row>
    <row r="274" spans="1:105" ht="12" customHeight="1" x14ac:dyDescent="0.25">
      <c r="A274" s="97" t="s">
        <v>50</v>
      </c>
      <c r="B274" s="99">
        <v>1.5970932581554458</v>
      </c>
      <c r="C274" s="99">
        <v>2.0382983893344404</v>
      </c>
      <c r="D274" s="99">
        <v>1.1762099671703568</v>
      </c>
      <c r="E274" s="99">
        <v>0.74810848477933278</v>
      </c>
      <c r="F274" s="99">
        <v>1.4239430888408273</v>
      </c>
      <c r="G274" s="99">
        <v>1.8936145706111431</v>
      </c>
      <c r="H274" s="99">
        <v>2.0108310063420451</v>
      </c>
      <c r="I274" s="99">
        <v>0.86860099878058628</v>
      </c>
      <c r="J274" s="99">
        <v>0.96054200764994369</v>
      </c>
      <c r="K274" s="99">
        <v>2.198741852609233</v>
      </c>
      <c r="L274" s="99">
        <v>1.916458306983061</v>
      </c>
      <c r="M274" s="99">
        <v>1.2732457166493552</v>
      </c>
      <c r="N274" s="99">
        <v>1.0122597766143593</v>
      </c>
      <c r="O274" s="99">
        <v>1.4523872581965598</v>
      </c>
      <c r="P274" s="99">
        <v>1.7546240022577588</v>
      </c>
      <c r="Q274" s="99">
        <v>1.4261441893052382</v>
      </c>
      <c r="R274" s="99">
        <v>1.4134525248728769</v>
      </c>
      <c r="S274" s="99">
        <v>1.0840149504793806</v>
      </c>
      <c r="T274" s="99">
        <v>1.1968922099772041</v>
      </c>
      <c r="U274" s="99">
        <v>1.476634553214121</v>
      </c>
      <c r="V274" s="99">
        <v>1.1598627715068961</v>
      </c>
      <c r="W274" s="99">
        <v>0.59788160390660672</v>
      </c>
      <c r="DA274" s="63" t="s">
        <v>3248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3249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0.25875925391693294</v>
      </c>
      <c r="D279" s="117">
        <f t="shared" si="108"/>
        <v>0.19873247634985866</v>
      </c>
      <c r="E279" s="117">
        <f t="shared" si="108"/>
        <v>0.28241992035602215</v>
      </c>
      <c r="F279" s="117">
        <f t="shared" si="108"/>
        <v>0.38164291336419293</v>
      </c>
      <c r="G279" s="117">
        <f t="shared" si="108"/>
        <v>0.45043988074862273</v>
      </c>
      <c r="H279" s="117">
        <f t="shared" si="108"/>
        <v>0</v>
      </c>
      <c r="I279" s="117">
        <f t="shared" si="108"/>
        <v>0.26369924200070888</v>
      </c>
      <c r="J279" s="117">
        <f t="shared" si="108"/>
        <v>0</v>
      </c>
      <c r="K279" s="117">
        <f t="shared" si="108"/>
        <v>1.3252209137388762</v>
      </c>
      <c r="L279" s="117">
        <f t="shared" si="108"/>
        <v>0.20390236286524741</v>
      </c>
      <c r="M279" s="117">
        <f t="shared" si="108"/>
        <v>0.76028720425824381</v>
      </c>
      <c r="N279" s="117">
        <f t="shared" si="108"/>
        <v>1.0346261957655438</v>
      </c>
      <c r="O279" s="117">
        <f t="shared" si="108"/>
        <v>0.79585068114505964</v>
      </c>
      <c r="P279" s="117">
        <f t="shared" si="108"/>
        <v>0.75113805827988112</v>
      </c>
      <c r="Q279" s="117">
        <f t="shared" si="108"/>
        <v>1.4023032841310311E-3</v>
      </c>
      <c r="R279" s="117">
        <f t="shared" ref="R279:V279" si="109">R280+R282+R284+R293</f>
        <v>0</v>
      </c>
      <c r="S279" s="117">
        <f t="shared" si="109"/>
        <v>0</v>
      </c>
      <c r="T279" s="117">
        <f t="shared" si="109"/>
        <v>0.13284407408150564</v>
      </c>
      <c r="U279" s="117">
        <f t="shared" si="109"/>
        <v>0.17542861684872624</v>
      </c>
      <c r="V279" s="117">
        <f t="shared" si="109"/>
        <v>0.31159414389679951</v>
      </c>
      <c r="W279" s="117">
        <f t="shared" ref="W279" si="110">W280+W282+W284+W293</f>
        <v>0.23915476531218058</v>
      </c>
      <c r="DA279" s="129" t="s">
        <v>3401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0.22894119917247505</v>
      </c>
      <c r="D280" s="122">
        <f t="shared" si="111"/>
        <v>0.17544143852171531</v>
      </c>
      <c r="E280" s="122">
        <f t="shared" si="111"/>
        <v>0.24622239234318907</v>
      </c>
      <c r="F280" s="122">
        <f t="shared" si="111"/>
        <v>0.3408173176613718</v>
      </c>
      <c r="G280" s="122">
        <f t="shared" si="111"/>
        <v>0.40094326968936267</v>
      </c>
      <c r="H280" s="122">
        <f t="shared" si="111"/>
        <v>0</v>
      </c>
      <c r="I280" s="122">
        <f t="shared" si="111"/>
        <v>0.23663419946855047</v>
      </c>
      <c r="J280" s="122">
        <f t="shared" si="111"/>
        <v>0</v>
      </c>
      <c r="K280" s="122">
        <f t="shared" si="111"/>
        <v>1.2182466169613781</v>
      </c>
      <c r="L280" s="122">
        <f t="shared" si="111"/>
        <v>0.17612386545546946</v>
      </c>
      <c r="M280" s="122">
        <f t="shared" si="111"/>
        <v>0.60931093776252121</v>
      </c>
      <c r="N280" s="122">
        <f t="shared" si="111"/>
        <v>0.86870093104104018</v>
      </c>
      <c r="O280" s="122">
        <f t="shared" si="111"/>
        <v>0.65105121512864517</v>
      </c>
      <c r="P280" s="122">
        <f t="shared" si="111"/>
        <v>0.57370470671006524</v>
      </c>
      <c r="Q280" s="122">
        <f t="shared" si="111"/>
        <v>1.2415072474806759E-3</v>
      </c>
      <c r="R280" s="122">
        <f t="shared" si="111"/>
        <v>0</v>
      </c>
      <c r="S280" s="122">
        <f t="shared" si="111"/>
        <v>0</v>
      </c>
      <c r="T280" s="122">
        <f t="shared" si="111"/>
        <v>0.10811111129179157</v>
      </c>
      <c r="U280" s="122">
        <f t="shared" si="111"/>
        <v>0.12900428452965593</v>
      </c>
      <c r="V280" s="122">
        <f t="shared" si="111"/>
        <v>0.26388166733767604</v>
      </c>
      <c r="W280" s="122">
        <f t="shared" si="111"/>
        <v>0.19315943602919164</v>
      </c>
      <c r="DA280" s="130" t="s">
        <v>3402</v>
      </c>
    </row>
    <row r="281" spans="1:105" ht="12" customHeight="1" x14ac:dyDescent="0.25">
      <c r="A281" s="97" t="s">
        <v>53</v>
      </c>
      <c r="B281" s="98"/>
      <c r="C281" s="98">
        <v>0.22894119917247505</v>
      </c>
      <c r="D281" s="98">
        <v>0.17544143852171531</v>
      </c>
      <c r="E281" s="98">
        <v>0.24622239234318907</v>
      </c>
      <c r="F281" s="98">
        <v>0.3408173176613718</v>
      </c>
      <c r="G281" s="98">
        <v>0.40094326968936267</v>
      </c>
      <c r="H281" s="98">
        <v>0</v>
      </c>
      <c r="I281" s="98">
        <v>0.23663419946855047</v>
      </c>
      <c r="J281" s="98">
        <v>0</v>
      </c>
      <c r="K281" s="98">
        <v>1.2182466169613781</v>
      </c>
      <c r="L281" s="98">
        <v>0.17612386545546946</v>
      </c>
      <c r="M281" s="98">
        <v>0.60931093776252121</v>
      </c>
      <c r="N281" s="98">
        <v>0.86870093104104018</v>
      </c>
      <c r="O281" s="98">
        <v>0.65105121512864517</v>
      </c>
      <c r="P281" s="98">
        <v>0.57370470671006524</v>
      </c>
      <c r="Q281" s="98">
        <v>1.2415072474806759E-3</v>
      </c>
      <c r="R281" s="98">
        <v>0</v>
      </c>
      <c r="S281" s="98">
        <v>0</v>
      </c>
      <c r="T281" s="98">
        <v>0.10811111129179157</v>
      </c>
      <c r="U281" s="98">
        <v>0.12900428452965593</v>
      </c>
      <c r="V281" s="98">
        <v>0.26388166733767604</v>
      </c>
      <c r="W281" s="98">
        <v>0.19315943602919164</v>
      </c>
      <c r="DA281" s="63" t="s">
        <v>3403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1.2684662724849192E-3</v>
      </c>
      <c r="D282" s="122">
        <f t="shared" si="112"/>
        <v>5.2857445306108074E-5</v>
      </c>
      <c r="E282" s="122">
        <f t="shared" si="112"/>
        <v>6.0057829221589762E-3</v>
      </c>
      <c r="F282" s="122">
        <f t="shared" si="112"/>
        <v>8.8310552909834575E-5</v>
      </c>
      <c r="G282" s="122">
        <f t="shared" si="112"/>
        <v>8.3438102493792491E-4</v>
      </c>
      <c r="H282" s="122">
        <f t="shared" si="112"/>
        <v>0</v>
      </c>
      <c r="I282" s="122">
        <f t="shared" si="112"/>
        <v>2.5031171111243029E-3</v>
      </c>
      <c r="J282" s="122">
        <f t="shared" si="112"/>
        <v>0</v>
      </c>
      <c r="K282" s="122">
        <f t="shared" si="112"/>
        <v>9.5065825053898927E-3</v>
      </c>
      <c r="L282" s="122">
        <f t="shared" si="112"/>
        <v>3.4857218177935172E-3</v>
      </c>
      <c r="M282" s="122">
        <f t="shared" si="112"/>
        <v>1.4836824200517228E-2</v>
      </c>
      <c r="N282" s="122">
        <f t="shared" si="112"/>
        <v>1.8166342112430185E-2</v>
      </c>
      <c r="O282" s="122">
        <f t="shared" si="112"/>
        <v>1.315802226538982E-2</v>
      </c>
      <c r="P282" s="122">
        <f t="shared" si="112"/>
        <v>1.0113630326928885E-2</v>
      </c>
      <c r="Q282" s="122">
        <f t="shared" si="112"/>
        <v>2.4043126530819005E-5</v>
      </c>
      <c r="R282" s="122">
        <f t="shared" si="112"/>
        <v>0</v>
      </c>
      <c r="S282" s="122">
        <f t="shared" si="112"/>
        <v>0</v>
      </c>
      <c r="T282" s="122">
        <f t="shared" si="112"/>
        <v>2.7015574923773809E-3</v>
      </c>
      <c r="U282" s="122">
        <f t="shared" si="112"/>
        <v>4.151756523860942E-3</v>
      </c>
      <c r="V282" s="122">
        <f t="shared" si="112"/>
        <v>6.226567578425375E-3</v>
      </c>
      <c r="W282" s="122">
        <f t="shared" si="112"/>
        <v>5.7199580399576976E-3</v>
      </c>
      <c r="DA282" s="130" t="s">
        <v>3404</v>
      </c>
    </row>
    <row r="283" spans="1:105" ht="12" customHeight="1" x14ac:dyDescent="0.25">
      <c r="A283" s="97" t="s">
        <v>53</v>
      </c>
      <c r="B283" s="98"/>
      <c r="C283" s="98">
        <v>1.2684662724849192E-3</v>
      </c>
      <c r="D283" s="98">
        <v>5.2857445306108074E-5</v>
      </c>
      <c r="E283" s="98">
        <v>6.0057829221589762E-3</v>
      </c>
      <c r="F283" s="98">
        <v>8.8310552909834575E-5</v>
      </c>
      <c r="G283" s="98">
        <v>8.3438102493792491E-4</v>
      </c>
      <c r="H283" s="98">
        <v>0</v>
      </c>
      <c r="I283" s="98">
        <v>2.5031171111243029E-3</v>
      </c>
      <c r="J283" s="98">
        <v>0</v>
      </c>
      <c r="K283" s="98">
        <v>9.5065825053898927E-3</v>
      </c>
      <c r="L283" s="98">
        <v>3.4857218177935172E-3</v>
      </c>
      <c r="M283" s="98">
        <v>1.4836824200517228E-2</v>
      </c>
      <c r="N283" s="98">
        <v>1.8166342112430185E-2</v>
      </c>
      <c r="O283" s="98">
        <v>1.315802226538982E-2</v>
      </c>
      <c r="P283" s="98">
        <v>1.0113630326928885E-2</v>
      </c>
      <c r="Q283" s="98">
        <v>2.4043126530819005E-5</v>
      </c>
      <c r="R283" s="98">
        <v>0</v>
      </c>
      <c r="S283" s="98">
        <v>0</v>
      </c>
      <c r="T283" s="98">
        <v>2.7015574923773809E-3</v>
      </c>
      <c r="U283" s="98">
        <v>4.151756523860942E-3</v>
      </c>
      <c r="V283" s="98">
        <v>6.226567578425375E-3</v>
      </c>
      <c r="W283" s="98">
        <v>5.7199580399576976E-3</v>
      </c>
      <c r="DA283" s="63" t="s">
        <v>3405</v>
      </c>
    </row>
    <row r="284" spans="1:105" ht="12" customHeight="1" x14ac:dyDescent="0.25">
      <c r="A284" s="121" t="s">
        <v>55</v>
      </c>
      <c r="B284" s="122"/>
      <c r="C284" s="122">
        <v>1.9374809906810991E-2</v>
      </c>
      <c r="D284" s="122">
        <v>1.5551961032001037E-2</v>
      </c>
      <c r="E284" s="122">
        <v>1.9892699068768765E-2</v>
      </c>
      <c r="F284" s="122">
        <v>2.7569157370610758E-2</v>
      </c>
      <c r="G284" s="122">
        <v>3.060196057808777E-2</v>
      </c>
      <c r="H284" s="122">
        <v>0</v>
      </c>
      <c r="I284" s="122">
        <v>1.5472208004212756E-2</v>
      </c>
      <c r="J284" s="122">
        <v>0</v>
      </c>
      <c r="K284" s="122">
        <v>5.5613050709757327E-2</v>
      </c>
      <c r="L284" s="122">
        <v>1.5860697416356987E-2</v>
      </c>
      <c r="M284" s="122">
        <v>8.4137850380057333E-2</v>
      </c>
      <c r="N284" s="122">
        <v>8.5321018684818645E-2</v>
      </c>
      <c r="O284" s="122">
        <v>8.5627637365781203E-2</v>
      </c>
      <c r="P284" s="122">
        <v>0.11482208159040004</v>
      </c>
      <c r="Q284" s="122">
        <v>8.6810502716759352E-5</v>
      </c>
      <c r="R284" s="122">
        <v>0</v>
      </c>
      <c r="S284" s="122">
        <v>0</v>
      </c>
      <c r="T284" s="122">
        <v>1.4272981569775583E-2</v>
      </c>
      <c r="U284" s="122">
        <v>2.7860180679357947E-2</v>
      </c>
      <c r="V284" s="122">
        <v>3.0005820045304908E-2</v>
      </c>
      <c r="W284" s="122">
        <v>3.1068166794773429E-2</v>
      </c>
      <c r="DA284" s="130" t="s">
        <v>3406</v>
      </c>
    </row>
    <row r="285" spans="1:105" ht="12" customHeight="1" x14ac:dyDescent="0.25">
      <c r="A285" s="97" t="s">
        <v>124</v>
      </c>
      <c r="B285" s="98"/>
      <c r="C285" s="98">
        <v>6.4327556896419402E-4</v>
      </c>
      <c r="D285" s="98">
        <v>1.673380820339458E-3</v>
      </c>
      <c r="E285" s="98">
        <v>1.3040440229792202E-3</v>
      </c>
      <c r="F285" s="98">
        <v>1.3349297571036314E-3</v>
      </c>
      <c r="G285" s="98">
        <v>2.9730481069837988E-3</v>
      </c>
      <c r="H285" s="98">
        <v>0</v>
      </c>
      <c r="I285" s="98">
        <v>4.5949843826208019E-4</v>
      </c>
      <c r="J285" s="98">
        <v>0</v>
      </c>
      <c r="K285" s="98">
        <v>8.4225693559277913E-4</v>
      </c>
      <c r="L285" s="98">
        <v>7.2516620012425025E-4</v>
      </c>
      <c r="M285" s="98">
        <v>1.5657465320515933E-3</v>
      </c>
      <c r="N285" s="98">
        <v>0</v>
      </c>
      <c r="O285" s="98">
        <v>0</v>
      </c>
      <c r="P285" s="98">
        <v>0</v>
      </c>
      <c r="Q285" s="98">
        <v>0</v>
      </c>
      <c r="R285" s="98">
        <v>0</v>
      </c>
      <c r="S285" s="98">
        <v>0</v>
      </c>
      <c r="T285" s="98">
        <v>0</v>
      </c>
      <c r="U285" s="98">
        <v>0</v>
      </c>
      <c r="V285" s="98">
        <v>0</v>
      </c>
      <c r="W285" s="98">
        <v>0</v>
      </c>
      <c r="DA285" s="63" t="s">
        <v>3407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1.3757970482655254E-4</v>
      </c>
      <c r="L286" s="98">
        <v>0</v>
      </c>
      <c r="M286" s="98">
        <v>0</v>
      </c>
      <c r="N286" s="98">
        <v>0</v>
      </c>
      <c r="O286" s="98">
        <v>0</v>
      </c>
      <c r="P286" s="98">
        <v>0</v>
      </c>
      <c r="Q286" s="98">
        <v>0</v>
      </c>
      <c r="R286" s="98">
        <v>0</v>
      </c>
      <c r="S286" s="98">
        <v>0</v>
      </c>
      <c r="T286" s="98">
        <v>0</v>
      </c>
      <c r="U286" s="98">
        <v>0</v>
      </c>
      <c r="V286" s="98">
        <v>0</v>
      </c>
      <c r="W286" s="98">
        <v>0</v>
      </c>
      <c r="DA286" s="63" t="s">
        <v>3408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7.9667794955790765E-5</v>
      </c>
      <c r="L287" s="101">
        <v>0</v>
      </c>
      <c r="M287" s="101">
        <v>0</v>
      </c>
      <c r="N287" s="101">
        <v>0</v>
      </c>
      <c r="O287" s="101">
        <v>0</v>
      </c>
      <c r="P287" s="101">
        <v>0</v>
      </c>
      <c r="Q287" s="101">
        <v>0</v>
      </c>
      <c r="R287" s="101">
        <v>0</v>
      </c>
      <c r="S287" s="101">
        <v>0</v>
      </c>
      <c r="T287" s="101">
        <v>0</v>
      </c>
      <c r="U287" s="101">
        <v>0</v>
      </c>
      <c r="V287" s="101">
        <v>0</v>
      </c>
      <c r="W287" s="101">
        <v>0</v>
      </c>
      <c r="DA287" s="131" t="s">
        <v>3409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5.7911909870761777E-5</v>
      </c>
      <c r="L288" s="104">
        <v>0</v>
      </c>
      <c r="M288" s="104">
        <v>0</v>
      </c>
      <c r="N288" s="104">
        <v>0</v>
      </c>
      <c r="O288" s="104">
        <v>0</v>
      </c>
      <c r="P288" s="104">
        <v>0</v>
      </c>
      <c r="Q288" s="104">
        <v>0</v>
      </c>
      <c r="R288" s="104">
        <v>0</v>
      </c>
      <c r="S288" s="104">
        <v>0</v>
      </c>
      <c r="T288" s="104">
        <v>0</v>
      </c>
      <c r="U288" s="104">
        <v>0</v>
      </c>
      <c r="V288" s="104">
        <v>0</v>
      </c>
      <c r="W288" s="104">
        <v>0</v>
      </c>
      <c r="DA288" s="132" t="s">
        <v>3410</v>
      </c>
    </row>
    <row r="289" spans="1:105" ht="12" customHeight="1" x14ac:dyDescent="0.25">
      <c r="A289" s="106" t="s">
        <v>122</v>
      </c>
      <c r="B289" s="101"/>
      <c r="C289" s="101">
        <v>1.7829757778242784E-2</v>
      </c>
      <c r="D289" s="101">
        <v>1.1590919455434917E-2</v>
      </c>
      <c r="E289" s="101">
        <v>1.5890212654534851E-2</v>
      </c>
      <c r="F289" s="101">
        <v>2.3388445380811512E-2</v>
      </c>
      <c r="G289" s="101">
        <v>2.382910701083327E-2</v>
      </c>
      <c r="H289" s="101">
        <v>0</v>
      </c>
      <c r="I289" s="101">
        <v>6.0438661847612085E-4</v>
      </c>
      <c r="J289" s="101">
        <v>0</v>
      </c>
      <c r="K289" s="101">
        <v>0</v>
      </c>
      <c r="L289" s="101">
        <v>9.6752469117616421E-3</v>
      </c>
      <c r="M289" s="101">
        <v>4.7175191696806992E-2</v>
      </c>
      <c r="N289" s="101">
        <v>4.3214873512678796E-2</v>
      </c>
      <c r="O289" s="101">
        <v>5.1549145763779239E-2</v>
      </c>
      <c r="P289" s="101">
        <v>7.7135647408203306E-2</v>
      </c>
      <c r="Q289" s="101">
        <v>0</v>
      </c>
      <c r="R289" s="101">
        <v>0</v>
      </c>
      <c r="S289" s="101">
        <v>0</v>
      </c>
      <c r="T289" s="101">
        <v>3.1642031002560624E-4</v>
      </c>
      <c r="U289" s="101">
        <v>2.7860180679357947E-2</v>
      </c>
      <c r="V289" s="101">
        <v>0</v>
      </c>
      <c r="W289" s="101">
        <v>9.4047151680969696E-3</v>
      </c>
      <c r="DA289" s="131" t="s">
        <v>3411</v>
      </c>
    </row>
    <row r="290" spans="1:105" ht="12" customHeight="1" x14ac:dyDescent="0.25">
      <c r="A290" s="107" t="s">
        <v>121</v>
      </c>
      <c r="B290" s="104"/>
      <c r="C290" s="104">
        <v>9.0177655960401381E-4</v>
      </c>
      <c r="D290" s="104">
        <v>2.2876607562266615E-3</v>
      </c>
      <c r="E290" s="104">
        <v>2.6984423912546946E-3</v>
      </c>
      <c r="F290" s="104">
        <v>2.845782232695613E-3</v>
      </c>
      <c r="G290" s="104">
        <v>3.7998054602707007E-3</v>
      </c>
      <c r="H290" s="104">
        <v>0</v>
      </c>
      <c r="I290" s="104">
        <v>1.4408322947474555E-2</v>
      </c>
      <c r="J290" s="104">
        <v>0</v>
      </c>
      <c r="K290" s="104">
        <v>5.4633214069337993E-2</v>
      </c>
      <c r="L290" s="104">
        <v>5.460284304471096E-3</v>
      </c>
      <c r="M290" s="104">
        <v>3.5396912151198751E-2</v>
      </c>
      <c r="N290" s="104">
        <v>4.2106145172139856E-2</v>
      </c>
      <c r="O290" s="104">
        <v>3.4078491602001965E-2</v>
      </c>
      <c r="P290" s="104">
        <v>3.7686434182196735E-2</v>
      </c>
      <c r="Q290" s="104">
        <v>8.6810502716759352E-5</v>
      </c>
      <c r="R290" s="104">
        <v>0</v>
      </c>
      <c r="S290" s="104">
        <v>0</v>
      </c>
      <c r="T290" s="104">
        <v>1.3956561259749978E-2</v>
      </c>
      <c r="U290" s="104">
        <v>0</v>
      </c>
      <c r="V290" s="104">
        <v>3.0005820045304908E-2</v>
      </c>
      <c r="W290" s="104">
        <v>2.1663451626676457E-2</v>
      </c>
      <c r="DA290" s="132" t="s">
        <v>3412</v>
      </c>
    </row>
    <row r="291" spans="1:105" ht="12" customHeight="1" x14ac:dyDescent="0.25">
      <c r="A291" s="108" t="s">
        <v>53</v>
      </c>
      <c r="B291" s="98"/>
      <c r="C291" s="98">
        <v>5.3007279919295154E-4</v>
      </c>
      <c r="D291" s="98">
        <v>1.3488140194168213E-3</v>
      </c>
      <c r="E291" s="98">
        <v>1.5866647886169458E-3</v>
      </c>
      <c r="F291" s="98">
        <v>1.6902737304638278E-3</v>
      </c>
      <c r="G291" s="98">
        <v>2.2507165107593032E-3</v>
      </c>
      <c r="H291" s="98">
        <v>0</v>
      </c>
      <c r="I291" s="98">
        <v>8.4438572640648645E-3</v>
      </c>
      <c r="J291" s="98">
        <v>0</v>
      </c>
      <c r="K291" s="98">
        <v>3.0293637330679895E-2</v>
      </c>
      <c r="L291" s="98">
        <v>2.9483191278344193E-3</v>
      </c>
      <c r="M291" s="98">
        <v>2.0272137985500715E-2</v>
      </c>
      <c r="N291" s="98">
        <v>2.2669654806079884E-2</v>
      </c>
      <c r="O291" s="98">
        <v>2.0980043191028086E-2</v>
      </c>
      <c r="P291" s="98">
        <v>2.4647024472816016E-2</v>
      </c>
      <c r="Q291" s="98">
        <v>4.2737071607372586E-5</v>
      </c>
      <c r="R291" s="98">
        <v>0</v>
      </c>
      <c r="S291" s="98">
        <v>0</v>
      </c>
      <c r="T291" s="98">
        <v>7.5083891457597331E-3</v>
      </c>
      <c r="U291" s="98">
        <v>0</v>
      </c>
      <c r="V291" s="98">
        <v>1.6024831113899001E-2</v>
      </c>
      <c r="W291" s="98">
        <v>1.2018538203174549E-2</v>
      </c>
      <c r="DA291" s="63" t="s">
        <v>3413</v>
      </c>
    </row>
    <row r="292" spans="1:105" ht="12" customHeight="1" x14ac:dyDescent="0.25">
      <c r="A292" s="108" t="s">
        <v>52</v>
      </c>
      <c r="B292" s="98"/>
      <c r="C292" s="98">
        <v>3.7170376041106227E-4</v>
      </c>
      <c r="D292" s="98">
        <v>9.3884673680984048E-4</v>
      </c>
      <c r="E292" s="98">
        <v>1.1117776026377487E-3</v>
      </c>
      <c r="F292" s="98">
        <v>1.1555085022317852E-3</v>
      </c>
      <c r="G292" s="98">
        <v>1.5490889495113976E-3</v>
      </c>
      <c r="H292" s="98">
        <v>0</v>
      </c>
      <c r="I292" s="98">
        <v>5.9644656834096912E-3</v>
      </c>
      <c r="J292" s="98">
        <v>0</v>
      </c>
      <c r="K292" s="98">
        <v>2.4339576738658098E-2</v>
      </c>
      <c r="L292" s="98">
        <v>2.5119651766366768E-3</v>
      </c>
      <c r="M292" s="98">
        <v>1.5124774165698039E-2</v>
      </c>
      <c r="N292" s="98">
        <v>1.9436490366059975E-2</v>
      </c>
      <c r="O292" s="98">
        <v>1.3098448410973877E-2</v>
      </c>
      <c r="P292" s="98">
        <v>1.3039409709380723E-2</v>
      </c>
      <c r="Q292" s="98">
        <v>4.4073431109386758E-5</v>
      </c>
      <c r="R292" s="98">
        <v>0</v>
      </c>
      <c r="S292" s="98">
        <v>0</v>
      </c>
      <c r="T292" s="98">
        <v>6.4481721139902437E-3</v>
      </c>
      <c r="U292" s="98">
        <v>0</v>
      </c>
      <c r="V292" s="98">
        <v>1.3980988931405907E-2</v>
      </c>
      <c r="W292" s="98">
        <v>9.6449134235019086E-3</v>
      </c>
      <c r="DA292" s="63" t="s">
        <v>3414</v>
      </c>
    </row>
    <row r="293" spans="1:105" ht="12" customHeight="1" x14ac:dyDescent="0.25">
      <c r="A293" s="121" t="s">
        <v>54</v>
      </c>
      <c r="B293" s="122"/>
      <c r="C293" s="122">
        <v>9.1747785651619708E-3</v>
      </c>
      <c r="D293" s="122">
        <v>7.6862193508361798E-3</v>
      </c>
      <c r="E293" s="122">
        <v>1.0299046021905307E-2</v>
      </c>
      <c r="F293" s="122">
        <v>1.3168127779300525E-2</v>
      </c>
      <c r="G293" s="122">
        <v>1.806026945623436E-2</v>
      </c>
      <c r="H293" s="122">
        <v>0</v>
      </c>
      <c r="I293" s="122">
        <v>9.0897174168213368E-3</v>
      </c>
      <c r="J293" s="122">
        <v>0</v>
      </c>
      <c r="K293" s="122">
        <v>4.185466356235068E-2</v>
      </c>
      <c r="L293" s="122">
        <v>8.4320781756274318E-3</v>
      </c>
      <c r="M293" s="122">
        <v>5.200159191514802E-2</v>
      </c>
      <c r="N293" s="122">
        <v>6.2437903927254894E-2</v>
      </c>
      <c r="O293" s="122">
        <v>4.601380638524339E-2</v>
      </c>
      <c r="P293" s="122">
        <v>5.2497639652486924E-2</v>
      </c>
      <c r="Q293" s="122">
        <v>4.9942407402776767E-5</v>
      </c>
      <c r="R293" s="122">
        <v>0</v>
      </c>
      <c r="S293" s="122">
        <v>0</v>
      </c>
      <c r="T293" s="122">
        <v>7.7584237275611211E-3</v>
      </c>
      <c r="U293" s="122">
        <v>1.4412395115851443E-2</v>
      </c>
      <c r="V293" s="122">
        <v>1.1480088935393184E-2</v>
      </c>
      <c r="W293" s="122">
        <v>9.2072044482578268E-3</v>
      </c>
      <c r="DA293" s="130" t="s">
        <v>3415</v>
      </c>
    </row>
    <row r="294" spans="1:105" ht="12" customHeight="1" x14ac:dyDescent="0.25">
      <c r="A294" s="97" t="s">
        <v>50</v>
      </c>
      <c r="B294" s="98"/>
      <c r="C294" s="98">
        <v>9.0738921752119505E-4</v>
      </c>
      <c r="D294" s="98">
        <v>0</v>
      </c>
      <c r="E294" s="98">
        <v>0</v>
      </c>
      <c r="F294" s="98">
        <v>1.8237060062922651E-3</v>
      </c>
      <c r="G294" s="98">
        <v>1.057860980566991E-2</v>
      </c>
      <c r="H294" s="98">
        <v>0</v>
      </c>
      <c r="I294" s="98">
        <v>0</v>
      </c>
      <c r="J294" s="98">
        <v>0</v>
      </c>
      <c r="K294" s="98">
        <v>1.2851924531795057E-2</v>
      </c>
      <c r="L294" s="98">
        <v>9.4905322786419081E-5</v>
      </c>
      <c r="M294" s="98">
        <v>7.5685649207176547E-4</v>
      </c>
      <c r="N294" s="98">
        <v>1.4057045053736689E-3</v>
      </c>
      <c r="O294" s="98">
        <v>3.028191280903546E-3</v>
      </c>
      <c r="P294" s="98">
        <v>5.4072507942693549E-3</v>
      </c>
      <c r="Q294" s="98">
        <v>0</v>
      </c>
      <c r="R294" s="98">
        <v>0</v>
      </c>
      <c r="S294" s="98">
        <v>0</v>
      </c>
      <c r="T294" s="98">
        <v>7.1593395925787146E-4</v>
      </c>
      <c r="U294" s="98">
        <v>1.7682686257353545E-3</v>
      </c>
      <c r="V294" s="98">
        <v>1.6808875887645038E-3</v>
      </c>
      <c r="W294" s="98">
        <v>2.9895596429881826E-5</v>
      </c>
      <c r="DA294" s="63" t="s">
        <v>3416</v>
      </c>
    </row>
    <row r="295" spans="1:105" ht="12" customHeight="1" x14ac:dyDescent="0.25">
      <c r="A295" s="109" t="s">
        <v>120</v>
      </c>
      <c r="B295" s="33"/>
      <c r="C295" s="33">
        <v>8.2673893476407755E-3</v>
      </c>
      <c r="D295" s="33">
        <v>7.6862193508361798E-3</v>
      </c>
      <c r="E295" s="33">
        <v>1.0299046021905307E-2</v>
      </c>
      <c r="F295" s="33">
        <v>1.134442177300826E-2</v>
      </c>
      <c r="G295" s="33">
        <v>7.4816596505644511E-3</v>
      </c>
      <c r="H295" s="33">
        <v>0</v>
      </c>
      <c r="I295" s="33">
        <v>9.0897174168213368E-3</v>
      </c>
      <c r="J295" s="33">
        <v>0</v>
      </c>
      <c r="K295" s="33">
        <v>2.9002739030555627E-2</v>
      </c>
      <c r="L295" s="33">
        <v>8.3371728528410134E-3</v>
      </c>
      <c r="M295" s="33">
        <v>5.1244735423076254E-2</v>
      </c>
      <c r="N295" s="33">
        <v>6.1032199421881227E-2</v>
      </c>
      <c r="O295" s="33">
        <v>4.2985615104339847E-2</v>
      </c>
      <c r="P295" s="33">
        <v>4.709038885821757E-2</v>
      </c>
      <c r="Q295" s="33">
        <v>4.9942407402776767E-5</v>
      </c>
      <c r="R295" s="33">
        <v>0</v>
      </c>
      <c r="S295" s="33">
        <v>0</v>
      </c>
      <c r="T295" s="33">
        <v>7.0424897683032499E-3</v>
      </c>
      <c r="U295" s="33">
        <v>1.2644126490116089E-2</v>
      </c>
      <c r="V295" s="33">
        <v>9.7992013466286811E-3</v>
      </c>
      <c r="W295" s="33">
        <v>9.1773088518279453E-3</v>
      </c>
      <c r="DA295" s="60" t="s">
        <v>3417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0.19574025354407365</v>
      </c>
      <c r="D297" s="117">
        <f t="shared" si="113"/>
        <v>0.14968399719731199</v>
      </c>
      <c r="E297" s="117">
        <f t="shared" si="113"/>
        <v>0.22479583830745897</v>
      </c>
      <c r="F297" s="117">
        <f t="shared" si="113"/>
        <v>0.28999701761471408</v>
      </c>
      <c r="G297" s="117">
        <f t="shared" si="113"/>
        <v>0.34422643013916343</v>
      </c>
      <c r="H297" s="117">
        <f t="shared" si="113"/>
        <v>0</v>
      </c>
      <c r="I297" s="117">
        <f t="shared" si="113"/>
        <v>0.21074228814946569</v>
      </c>
      <c r="J297" s="117">
        <f t="shared" si="113"/>
        <v>0</v>
      </c>
      <c r="K297" s="117">
        <f t="shared" si="113"/>
        <v>1.0633230357770564</v>
      </c>
      <c r="L297" s="117">
        <f t="shared" si="113"/>
        <v>0.16890947265910525</v>
      </c>
      <c r="M297" s="117">
        <f t="shared" si="113"/>
        <v>0.63991106896385674</v>
      </c>
      <c r="N297" s="117">
        <f t="shared" si="113"/>
        <v>0.87837011978772039</v>
      </c>
      <c r="O297" s="117">
        <f t="shared" si="113"/>
        <v>0.6811551577168582</v>
      </c>
      <c r="P297" s="117">
        <f t="shared" si="113"/>
        <v>0.64393147382980787</v>
      </c>
      <c r="Q297" s="117">
        <f t="shared" si="113"/>
        <v>1.2588830225391564E-3</v>
      </c>
      <c r="R297" s="117">
        <f t="shared" ref="R297:V297" si="114">R298+R300+R302+R311</f>
        <v>0</v>
      </c>
      <c r="S297" s="117">
        <f t="shared" si="114"/>
        <v>0</v>
      </c>
      <c r="T297" s="117">
        <f t="shared" si="114"/>
        <v>0.12692989726186743</v>
      </c>
      <c r="U297" s="117">
        <f t="shared" si="114"/>
        <v>0.16892469946331135</v>
      </c>
      <c r="V297" s="117">
        <f t="shared" si="114"/>
        <v>0.3061656131199732</v>
      </c>
      <c r="W297" s="117">
        <f t="shared" ref="W297" si="115">W298+W300+W302+W311</f>
        <v>0.23884633646589415</v>
      </c>
      <c r="DA297" s="129" t="s">
        <v>3569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0.17216550856111387</v>
      </c>
      <c r="D298" s="122">
        <f t="shared" si="116"/>
        <v>0.13260523777580493</v>
      </c>
      <c r="E298" s="122">
        <f t="shared" si="116"/>
        <v>0.18707138796620104</v>
      </c>
      <c r="F298" s="122">
        <f t="shared" si="116"/>
        <v>0.26028475711786242</v>
      </c>
      <c r="G298" s="122">
        <f t="shared" si="116"/>
        <v>0.30782001806470316</v>
      </c>
      <c r="H298" s="122">
        <f t="shared" si="116"/>
        <v>0</v>
      </c>
      <c r="I298" s="122">
        <f t="shared" si="116"/>
        <v>0.18364361260372628</v>
      </c>
      <c r="J298" s="122">
        <f t="shared" si="116"/>
        <v>0</v>
      </c>
      <c r="K298" s="122">
        <f t="shared" si="116"/>
        <v>0.9564327440149073</v>
      </c>
      <c r="L298" s="122">
        <f t="shared" si="116"/>
        <v>0.13913502568905967</v>
      </c>
      <c r="M298" s="122">
        <f t="shared" si="116"/>
        <v>0.48531095198461427</v>
      </c>
      <c r="N298" s="122">
        <f t="shared" si="116"/>
        <v>0.69931602349608235</v>
      </c>
      <c r="O298" s="122">
        <f t="shared" si="116"/>
        <v>0.53130803186459308</v>
      </c>
      <c r="P298" s="122">
        <f t="shared" si="116"/>
        <v>0.47578187379155845</v>
      </c>
      <c r="Q298" s="122">
        <f t="shared" si="116"/>
        <v>1.0470688255885209E-3</v>
      </c>
      <c r="R298" s="122">
        <f t="shared" si="116"/>
        <v>0</v>
      </c>
      <c r="S298" s="122">
        <f t="shared" si="116"/>
        <v>0</v>
      </c>
      <c r="T298" s="122">
        <f t="shared" si="116"/>
        <v>9.6644219402671067E-2</v>
      </c>
      <c r="U298" s="122">
        <f t="shared" si="116"/>
        <v>0.11735357975232862</v>
      </c>
      <c r="V298" s="122">
        <f t="shared" si="116"/>
        <v>0.24306055167691507</v>
      </c>
      <c r="W298" s="122">
        <f t="shared" si="116"/>
        <v>0.17902563429188739</v>
      </c>
      <c r="DA298" s="130" t="s">
        <v>3570</v>
      </c>
    </row>
    <row r="299" spans="1:105" ht="12" customHeight="1" x14ac:dyDescent="0.25">
      <c r="A299" s="97" t="s">
        <v>53</v>
      </c>
      <c r="B299" s="98"/>
      <c r="C299" s="98">
        <v>0.17216550856111387</v>
      </c>
      <c r="D299" s="98">
        <v>0.13260523777580493</v>
      </c>
      <c r="E299" s="98">
        <v>0.18707138796620104</v>
      </c>
      <c r="F299" s="98">
        <v>0.26028475711786242</v>
      </c>
      <c r="G299" s="98">
        <v>0.30782001806470316</v>
      </c>
      <c r="H299" s="98">
        <v>0</v>
      </c>
      <c r="I299" s="98">
        <v>0.18364361260372628</v>
      </c>
      <c r="J299" s="98">
        <v>0</v>
      </c>
      <c r="K299" s="98">
        <v>0.9564327440149073</v>
      </c>
      <c r="L299" s="98">
        <v>0.13913502568905967</v>
      </c>
      <c r="M299" s="98">
        <v>0.48531095198461427</v>
      </c>
      <c r="N299" s="98">
        <v>0.69931602349608235</v>
      </c>
      <c r="O299" s="98">
        <v>0.53130803186459308</v>
      </c>
      <c r="P299" s="98">
        <v>0.47578187379155845</v>
      </c>
      <c r="Q299" s="98">
        <v>1.0470688255885209E-3</v>
      </c>
      <c r="R299" s="98">
        <v>0</v>
      </c>
      <c r="S299" s="98">
        <v>0</v>
      </c>
      <c r="T299" s="98">
        <v>9.6644219402671067E-2</v>
      </c>
      <c r="U299" s="98">
        <v>0.11735357975232862</v>
      </c>
      <c r="V299" s="98">
        <v>0.24306055167691507</v>
      </c>
      <c r="W299" s="98">
        <v>0.17902563429188739</v>
      </c>
      <c r="DA299" s="63" t="s">
        <v>3571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3.0834023206021792E-3</v>
      </c>
      <c r="D300" s="122">
        <f t="shared" si="117"/>
        <v>1.3292071730643712E-4</v>
      </c>
      <c r="E300" s="122">
        <f t="shared" si="117"/>
        <v>1.5611901183358935E-2</v>
      </c>
      <c r="F300" s="122">
        <f t="shared" si="117"/>
        <v>2.3705602332072109E-4</v>
      </c>
      <c r="G300" s="122">
        <f t="shared" si="117"/>
        <v>2.3112513565224663E-3</v>
      </c>
      <c r="H300" s="122">
        <f t="shared" si="117"/>
        <v>0</v>
      </c>
      <c r="I300" s="122">
        <f t="shared" si="117"/>
        <v>7.3683774698653825E-3</v>
      </c>
      <c r="J300" s="122">
        <f t="shared" si="117"/>
        <v>0</v>
      </c>
      <c r="K300" s="122">
        <f t="shared" si="117"/>
        <v>2.9694989277423728E-2</v>
      </c>
      <c r="L300" s="122">
        <f t="shared" si="117"/>
        <v>1.1213711891455678E-2</v>
      </c>
      <c r="M300" s="122">
        <f t="shared" si="117"/>
        <v>4.938614965812739E-2</v>
      </c>
      <c r="N300" s="122">
        <f t="shared" si="117"/>
        <v>6.2919756658246756E-2</v>
      </c>
      <c r="O300" s="122">
        <f t="shared" si="117"/>
        <v>4.7693184859680285E-2</v>
      </c>
      <c r="P300" s="122">
        <f t="shared" si="117"/>
        <v>3.8425419891392483E-2</v>
      </c>
      <c r="Q300" s="122">
        <f t="shared" si="117"/>
        <v>9.4958892195405291E-5</v>
      </c>
      <c r="R300" s="122">
        <f t="shared" si="117"/>
        <v>0</v>
      </c>
      <c r="S300" s="122">
        <f t="shared" si="117"/>
        <v>0</v>
      </c>
      <c r="T300" s="122">
        <f t="shared" si="117"/>
        <v>1.1296157610672174E-2</v>
      </c>
      <c r="U300" s="122">
        <f t="shared" si="117"/>
        <v>1.7596732957570516E-2</v>
      </c>
      <c r="V300" s="122">
        <f t="shared" si="117"/>
        <v>2.6752657261413841E-2</v>
      </c>
      <c r="W300" s="122">
        <f t="shared" si="117"/>
        <v>2.4901633134566389E-2</v>
      </c>
      <c r="DA300" s="130" t="s">
        <v>3572</v>
      </c>
    </row>
    <row r="301" spans="1:105" ht="12" customHeight="1" x14ac:dyDescent="0.25">
      <c r="A301" s="97" t="s">
        <v>53</v>
      </c>
      <c r="B301" s="98"/>
      <c r="C301" s="98">
        <v>3.0834023206021792E-3</v>
      </c>
      <c r="D301" s="98">
        <v>1.3292071730643712E-4</v>
      </c>
      <c r="E301" s="98">
        <v>1.5611901183358935E-2</v>
      </c>
      <c r="F301" s="98">
        <v>2.3705602332072109E-4</v>
      </c>
      <c r="G301" s="98">
        <v>2.3112513565224663E-3</v>
      </c>
      <c r="H301" s="98">
        <v>0</v>
      </c>
      <c r="I301" s="98">
        <v>7.3683774698653825E-3</v>
      </c>
      <c r="J301" s="98">
        <v>0</v>
      </c>
      <c r="K301" s="98">
        <v>2.9694989277423728E-2</v>
      </c>
      <c r="L301" s="98">
        <v>1.1213711891455678E-2</v>
      </c>
      <c r="M301" s="98">
        <v>4.938614965812739E-2</v>
      </c>
      <c r="N301" s="98">
        <v>6.2919756658246756E-2</v>
      </c>
      <c r="O301" s="98">
        <v>4.7693184859680285E-2</v>
      </c>
      <c r="P301" s="98">
        <v>3.8425419891392483E-2</v>
      </c>
      <c r="Q301" s="98">
        <v>9.4958892195405291E-5</v>
      </c>
      <c r="R301" s="98">
        <v>0</v>
      </c>
      <c r="S301" s="98">
        <v>0</v>
      </c>
      <c r="T301" s="98">
        <v>1.1296157610672174E-2</v>
      </c>
      <c r="U301" s="98">
        <v>1.7596732957570516E-2</v>
      </c>
      <c r="V301" s="98">
        <v>2.6752657261413841E-2</v>
      </c>
      <c r="W301" s="98">
        <v>2.4901633134566389E-2</v>
      </c>
      <c r="DA301" s="63" t="s">
        <v>3573</v>
      </c>
    </row>
    <row r="302" spans="1:105" ht="12" customHeight="1" x14ac:dyDescent="0.25">
      <c r="A302" s="121" t="s">
        <v>55</v>
      </c>
      <c r="B302" s="122"/>
      <c r="C302" s="122">
        <v>1.3532404561183251E-2</v>
      </c>
      <c r="D302" s="122">
        <v>1.0989774578655444E-2</v>
      </c>
      <c r="E302" s="122">
        <v>1.4117038045289514E-2</v>
      </c>
      <c r="F302" s="122">
        <v>1.95174631278516E-2</v>
      </c>
      <c r="G302" s="122">
        <v>2.1683530524104482E-2</v>
      </c>
      <c r="H302" s="122">
        <v>0</v>
      </c>
      <c r="I302" s="122">
        <v>1.2618735483726081E-2</v>
      </c>
      <c r="J302" s="122">
        <v>0</v>
      </c>
      <c r="K302" s="122">
        <v>4.6400033182585204E-2</v>
      </c>
      <c r="L302" s="122">
        <v>1.1933701871701306E-2</v>
      </c>
      <c r="M302" s="122">
        <v>6.4237458066744219E-2</v>
      </c>
      <c r="N302" s="122">
        <v>6.6804157677319842E-2</v>
      </c>
      <c r="O302" s="122">
        <v>6.5936784752734762E-2</v>
      </c>
      <c r="P302" s="122">
        <v>8.8455248833258532E-2</v>
      </c>
      <c r="Q302" s="122">
        <v>7.6261057698745921E-5</v>
      </c>
      <c r="R302" s="122">
        <v>0</v>
      </c>
      <c r="S302" s="122">
        <v>0</v>
      </c>
      <c r="T302" s="122">
        <v>1.2543401353621307E-2</v>
      </c>
      <c r="U302" s="122">
        <v>2.1921730309945965E-2</v>
      </c>
      <c r="V302" s="122">
        <v>2.6702387017255733E-2</v>
      </c>
      <c r="W302" s="122">
        <v>2.6770050054029843E-2</v>
      </c>
      <c r="DA302" s="130" t="s">
        <v>3574</v>
      </c>
    </row>
    <row r="303" spans="1:105" ht="12" customHeight="1" x14ac:dyDescent="0.25">
      <c r="A303" s="97" t="s">
        <v>124</v>
      </c>
      <c r="B303" s="98"/>
      <c r="C303" s="98">
        <v>3.9893924941260413E-4</v>
      </c>
      <c r="D303" s="98">
        <v>1.0416938876411609E-3</v>
      </c>
      <c r="E303" s="98">
        <v>8.1533526594614839E-4</v>
      </c>
      <c r="F303" s="98">
        <v>8.3835759180431028E-4</v>
      </c>
      <c r="G303" s="98">
        <v>1.8764490511771323E-3</v>
      </c>
      <c r="H303" s="98">
        <v>0</v>
      </c>
      <c r="I303" s="98">
        <v>2.9337177423813449E-4</v>
      </c>
      <c r="J303" s="98">
        <v>0</v>
      </c>
      <c r="K303" s="98">
        <v>5.4622677710017362E-4</v>
      </c>
      <c r="L303" s="98">
        <v>4.7503732688545532E-4</v>
      </c>
      <c r="M303" s="98">
        <v>1.0472370446558488E-3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3575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1.0957866503586123E-4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3576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5.1666755165099456E-5</v>
      </c>
      <c r="L305" s="101">
        <v>0</v>
      </c>
      <c r="M305" s="101">
        <v>0</v>
      </c>
      <c r="N305" s="101">
        <v>0</v>
      </c>
      <c r="O305" s="101">
        <v>0</v>
      </c>
      <c r="P305" s="101">
        <v>0</v>
      </c>
      <c r="Q305" s="101">
        <v>0</v>
      </c>
      <c r="R305" s="101">
        <v>0</v>
      </c>
      <c r="S305" s="101">
        <v>0</v>
      </c>
      <c r="T305" s="101">
        <v>0</v>
      </c>
      <c r="U305" s="101">
        <v>0</v>
      </c>
      <c r="V305" s="101">
        <v>0</v>
      </c>
      <c r="W305" s="101">
        <v>0</v>
      </c>
      <c r="DA305" s="131" t="s">
        <v>3577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5.7911909870761777E-5</v>
      </c>
      <c r="L306" s="104">
        <v>0</v>
      </c>
      <c r="M306" s="104">
        <v>0</v>
      </c>
      <c r="N306" s="104">
        <v>0</v>
      </c>
      <c r="O306" s="104">
        <v>0</v>
      </c>
      <c r="P306" s="104">
        <v>0</v>
      </c>
      <c r="Q306" s="104">
        <v>0</v>
      </c>
      <c r="R306" s="104">
        <v>0</v>
      </c>
      <c r="S306" s="104">
        <v>0</v>
      </c>
      <c r="T306" s="104">
        <v>0</v>
      </c>
      <c r="U306" s="104">
        <v>0</v>
      </c>
      <c r="V306" s="104">
        <v>0</v>
      </c>
      <c r="W306" s="104">
        <v>0</v>
      </c>
      <c r="DA306" s="132" t="s">
        <v>3578</v>
      </c>
    </row>
    <row r="307" spans="1:105" ht="12" customHeight="1" x14ac:dyDescent="0.25">
      <c r="A307" s="106" t="s">
        <v>122</v>
      </c>
      <c r="B307" s="101"/>
      <c r="C307" s="101">
        <v>1.2393312472288236E-2</v>
      </c>
      <c r="D307" s="101">
        <v>8.0701279760748406E-3</v>
      </c>
      <c r="E307" s="101">
        <v>1.1083244357053088E-2</v>
      </c>
      <c r="F307" s="101">
        <v>1.634252890995844E-2</v>
      </c>
      <c r="G307" s="101">
        <v>1.6682308347802221E-2</v>
      </c>
      <c r="H307" s="101">
        <v>0</v>
      </c>
      <c r="I307" s="101">
        <v>4.2488262897852482E-4</v>
      </c>
      <c r="J307" s="101">
        <v>0</v>
      </c>
      <c r="K307" s="101">
        <v>0</v>
      </c>
      <c r="L307" s="101">
        <v>6.8571372907560157E-3</v>
      </c>
      <c r="M307" s="101">
        <v>3.3618776015645523E-2</v>
      </c>
      <c r="N307" s="101">
        <v>3.1069323916885751E-2</v>
      </c>
      <c r="O307" s="101">
        <v>3.7554137048108976E-2</v>
      </c>
      <c r="P307" s="101">
        <v>5.715363399433452E-2</v>
      </c>
      <c r="Q307" s="101">
        <v>0</v>
      </c>
      <c r="R307" s="101">
        <v>0</v>
      </c>
      <c r="S307" s="101">
        <v>0</v>
      </c>
      <c r="T307" s="101">
        <v>2.4647939819866596E-4</v>
      </c>
      <c r="U307" s="101">
        <v>2.1921730309945965E-2</v>
      </c>
      <c r="V307" s="101">
        <v>0</v>
      </c>
      <c r="W307" s="101">
        <v>7.5178605897849209E-3</v>
      </c>
      <c r="DA307" s="131" t="s">
        <v>3579</v>
      </c>
    </row>
    <row r="308" spans="1:105" ht="12" customHeight="1" x14ac:dyDescent="0.25">
      <c r="A308" s="107" t="s">
        <v>121</v>
      </c>
      <c r="B308" s="104"/>
      <c r="C308" s="104">
        <v>7.4015283948240947E-4</v>
      </c>
      <c r="D308" s="104">
        <v>1.8779527149394425E-3</v>
      </c>
      <c r="E308" s="104">
        <v>2.2184584222902761E-3</v>
      </c>
      <c r="F308" s="104">
        <v>2.3365766260888465E-3</v>
      </c>
      <c r="G308" s="104">
        <v>3.124773125125129E-3</v>
      </c>
      <c r="H308" s="104">
        <v>0</v>
      </c>
      <c r="I308" s="104">
        <v>1.1900481080509421E-2</v>
      </c>
      <c r="J308" s="104">
        <v>0</v>
      </c>
      <c r="K308" s="104">
        <v>4.5744227740449173E-2</v>
      </c>
      <c r="L308" s="104">
        <v>4.601527254059835E-3</v>
      </c>
      <c r="M308" s="104">
        <v>2.9571445006442841E-2</v>
      </c>
      <c r="N308" s="104">
        <v>3.5734833760434098E-2</v>
      </c>
      <c r="O308" s="104">
        <v>2.8382647704625792E-2</v>
      </c>
      <c r="P308" s="104">
        <v>3.1301614838924005E-2</v>
      </c>
      <c r="Q308" s="104">
        <v>7.6261057698745921E-5</v>
      </c>
      <c r="R308" s="104">
        <v>0</v>
      </c>
      <c r="S308" s="104">
        <v>0</v>
      </c>
      <c r="T308" s="104">
        <v>1.2296921955422641E-2</v>
      </c>
      <c r="U308" s="104">
        <v>0</v>
      </c>
      <c r="V308" s="104">
        <v>2.6702387017255733E-2</v>
      </c>
      <c r="W308" s="104">
        <v>1.9252189464244923E-2</v>
      </c>
      <c r="DA308" s="132" t="s">
        <v>3580</v>
      </c>
    </row>
    <row r="309" spans="1:105" ht="12" customHeight="1" x14ac:dyDescent="0.25">
      <c r="A309" s="108" t="s">
        <v>53</v>
      </c>
      <c r="B309" s="98"/>
      <c r="C309" s="98">
        <v>3.684490790713472E-4</v>
      </c>
      <c r="D309" s="98">
        <v>9.3910597812960203E-4</v>
      </c>
      <c r="E309" s="98">
        <v>1.1066808196525276E-3</v>
      </c>
      <c r="F309" s="98">
        <v>1.1810681238570615E-3</v>
      </c>
      <c r="G309" s="98">
        <v>1.5756841756137314E-3</v>
      </c>
      <c r="H309" s="98">
        <v>0</v>
      </c>
      <c r="I309" s="98">
        <v>5.93601539709973E-3</v>
      </c>
      <c r="J309" s="98">
        <v>0</v>
      </c>
      <c r="K309" s="98">
        <v>2.1404651001791074E-2</v>
      </c>
      <c r="L309" s="98">
        <v>2.0895620774231578E-3</v>
      </c>
      <c r="M309" s="98">
        <v>1.4446670840744804E-2</v>
      </c>
      <c r="N309" s="98">
        <v>1.6298343394374123E-2</v>
      </c>
      <c r="O309" s="98">
        <v>1.5284199293651915E-2</v>
      </c>
      <c r="P309" s="98">
        <v>1.8262205129543282E-2</v>
      </c>
      <c r="Q309" s="98">
        <v>3.218762658935917E-5</v>
      </c>
      <c r="R309" s="98">
        <v>0</v>
      </c>
      <c r="S309" s="98">
        <v>0</v>
      </c>
      <c r="T309" s="98">
        <v>5.8487498414323972E-3</v>
      </c>
      <c r="U309" s="98">
        <v>0</v>
      </c>
      <c r="V309" s="98">
        <v>1.2721398085849824E-2</v>
      </c>
      <c r="W309" s="98">
        <v>9.6072760407430128E-3</v>
      </c>
      <c r="DA309" s="63" t="s">
        <v>3581</v>
      </c>
    </row>
    <row r="310" spans="1:105" ht="12" customHeight="1" x14ac:dyDescent="0.25">
      <c r="A310" s="108" t="s">
        <v>52</v>
      </c>
      <c r="B310" s="98"/>
      <c r="C310" s="98">
        <v>3.7170376041106227E-4</v>
      </c>
      <c r="D310" s="98">
        <v>9.3884673680984048E-4</v>
      </c>
      <c r="E310" s="98">
        <v>1.1117776026377487E-3</v>
      </c>
      <c r="F310" s="98">
        <v>1.1555085022317852E-3</v>
      </c>
      <c r="G310" s="98">
        <v>1.5490889495113976E-3</v>
      </c>
      <c r="H310" s="98">
        <v>0</v>
      </c>
      <c r="I310" s="98">
        <v>5.9644656834096912E-3</v>
      </c>
      <c r="J310" s="98">
        <v>0</v>
      </c>
      <c r="K310" s="98">
        <v>2.4339576738658098E-2</v>
      </c>
      <c r="L310" s="98">
        <v>2.5119651766366768E-3</v>
      </c>
      <c r="M310" s="98">
        <v>1.5124774165698039E-2</v>
      </c>
      <c r="N310" s="98">
        <v>1.9436490366059975E-2</v>
      </c>
      <c r="O310" s="98">
        <v>1.3098448410973877E-2</v>
      </c>
      <c r="P310" s="98">
        <v>1.3039409709380723E-2</v>
      </c>
      <c r="Q310" s="98">
        <v>4.4073431109386758E-5</v>
      </c>
      <c r="R310" s="98">
        <v>0</v>
      </c>
      <c r="S310" s="98">
        <v>0</v>
      </c>
      <c r="T310" s="98">
        <v>6.4481721139902437E-3</v>
      </c>
      <c r="U310" s="98">
        <v>0</v>
      </c>
      <c r="V310" s="98">
        <v>1.3980988931405907E-2</v>
      </c>
      <c r="W310" s="98">
        <v>9.6449134235019086E-3</v>
      </c>
      <c r="DA310" s="63" t="s">
        <v>3582</v>
      </c>
    </row>
    <row r="311" spans="1:105" ht="12" customHeight="1" x14ac:dyDescent="0.25">
      <c r="A311" s="121" t="s">
        <v>54</v>
      </c>
      <c r="B311" s="122"/>
      <c r="C311" s="122">
        <v>6.9589381011743679E-3</v>
      </c>
      <c r="D311" s="122">
        <v>5.9560641255451702E-3</v>
      </c>
      <c r="E311" s="122">
        <v>7.9955111126094793E-3</v>
      </c>
      <c r="F311" s="122">
        <v>9.9577413456793558E-3</v>
      </c>
      <c r="G311" s="122">
        <v>1.2411630193833297E-2</v>
      </c>
      <c r="H311" s="122">
        <v>0</v>
      </c>
      <c r="I311" s="122">
        <v>7.1115625921479558E-3</v>
      </c>
      <c r="J311" s="122">
        <v>0</v>
      </c>
      <c r="K311" s="122">
        <v>3.0795269302140164E-2</v>
      </c>
      <c r="L311" s="122">
        <v>6.627033206888587E-3</v>
      </c>
      <c r="M311" s="122">
        <v>4.0976509254370873E-2</v>
      </c>
      <c r="N311" s="122">
        <v>4.9330181956071445E-2</v>
      </c>
      <c r="O311" s="122">
        <v>3.621715623984996E-2</v>
      </c>
      <c r="P311" s="122">
        <v>4.1268931313598434E-2</v>
      </c>
      <c r="Q311" s="122">
        <v>4.0594247056484379E-5</v>
      </c>
      <c r="R311" s="122">
        <v>0</v>
      </c>
      <c r="S311" s="122">
        <v>0</v>
      </c>
      <c r="T311" s="122">
        <v>6.4461188949028747E-3</v>
      </c>
      <c r="U311" s="122">
        <v>1.2052656443466266E-2</v>
      </c>
      <c r="V311" s="122">
        <v>9.6500171643885743E-3</v>
      </c>
      <c r="W311" s="122">
        <v>8.1490189854105076E-3</v>
      </c>
      <c r="DA311" s="130" t="s">
        <v>3583</v>
      </c>
    </row>
    <row r="312" spans="1:105" ht="12" customHeight="1" x14ac:dyDescent="0.25">
      <c r="A312" s="97" t="s">
        <v>50</v>
      </c>
      <c r="B312" s="98"/>
      <c r="C312" s="98">
        <v>5.6395275515621604E-4</v>
      </c>
      <c r="D312" s="98">
        <v>0</v>
      </c>
      <c r="E312" s="98">
        <v>0</v>
      </c>
      <c r="F312" s="98">
        <v>1.1343274822156282E-3</v>
      </c>
      <c r="G312" s="98">
        <v>6.5814492561298539E-3</v>
      </c>
      <c r="H312" s="98">
        <v>0</v>
      </c>
      <c r="I312" s="98">
        <v>0</v>
      </c>
      <c r="J312" s="98">
        <v>0</v>
      </c>
      <c r="K312" s="98">
        <v>8.0034700531422566E-3</v>
      </c>
      <c r="L312" s="98">
        <v>5.9114763213581015E-5</v>
      </c>
      <c r="M312" s="98">
        <v>4.7148747457574636E-4</v>
      </c>
      <c r="N312" s="98">
        <v>8.7569053602771433E-4</v>
      </c>
      <c r="O312" s="98">
        <v>1.8864266535618581E-3</v>
      </c>
      <c r="P312" s="98">
        <v>3.3684734795747999E-3</v>
      </c>
      <c r="Q312" s="98">
        <v>0</v>
      </c>
      <c r="R312" s="98">
        <v>0</v>
      </c>
      <c r="S312" s="98">
        <v>0</v>
      </c>
      <c r="T312" s="98">
        <v>4.4750463516101291E-4</v>
      </c>
      <c r="U312" s="98">
        <v>1.1069034327319733E-3</v>
      </c>
      <c r="V312" s="98">
        <v>1.0536401645902672E-3</v>
      </c>
      <c r="W312" s="98">
        <v>1.8763266243041434E-5</v>
      </c>
      <c r="DA312" s="63" t="s">
        <v>3584</v>
      </c>
    </row>
    <row r="313" spans="1:105" ht="12" customHeight="1" x14ac:dyDescent="0.25">
      <c r="A313" s="109" t="s">
        <v>120</v>
      </c>
      <c r="B313" s="33"/>
      <c r="C313" s="33">
        <v>6.3949853460181522E-3</v>
      </c>
      <c r="D313" s="33">
        <v>5.9560641255451702E-3</v>
      </c>
      <c r="E313" s="33">
        <v>7.9955111126094793E-3</v>
      </c>
      <c r="F313" s="33">
        <v>8.823413863463728E-3</v>
      </c>
      <c r="G313" s="33">
        <v>5.8301809377034417E-3</v>
      </c>
      <c r="H313" s="33">
        <v>0</v>
      </c>
      <c r="I313" s="33">
        <v>7.1115625921479558E-3</v>
      </c>
      <c r="J313" s="33">
        <v>0</v>
      </c>
      <c r="K313" s="33">
        <v>2.2791799248997907E-2</v>
      </c>
      <c r="L313" s="33">
        <v>6.5679184436750063E-3</v>
      </c>
      <c r="M313" s="33">
        <v>4.0505021779795126E-2</v>
      </c>
      <c r="N313" s="33">
        <v>4.8454491420043731E-2</v>
      </c>
      <c r="O313" s="33">
        <v>3.4330729586288099E-2</v>
      </c>
      <c r="P313" s="33">
        <v>3.7900457834023633E-2</v>
      </c>
      <c r="Q313" s="33">
        <v>4.0594247056484379E-5</v>
      </c>
      <c r="R313" s="33">
        <v>0</v>
      </c>
      <c r="S313" s="33">
        <v>0</v>
      </c>
      <c r="T313" s="33">
        <v>5.9986142597418619E-3</v>
      </c>
      <c r="U313" s="33">
        <v>1.0945753010734293E-2</v>
      </c>
      <c r="V313" s="33">
        <v>8.5963769997983077E-3</v>
      </c>
      <c r="W313" s="33">
        <v>8.1302557191674663E-3</v>
      </c>
      <c r="DA313" s="60" t="s">
        <v>3585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0.75645701779195229</v>
      </c>
      <c r="D315" s="154">
        <f t="shared" si="118"/>
        <v>0.7531934384685105</v>
      </c>
      <c r="E315" s="154">
        <f t="shared" si="118"/>
        <v>0.79596311061938718</v>
      </c>
      <c r="F315" s="154">
        <f t="shared" si="118"/>
        <v>0.75986480413950908</v>
      </c>
      <c r="G315" s="154">
        <f t="shared" si="118"/>
        <v>0.76420060667600187</v>
      </c>
      <c r="H315" s="154" t="str">
        <f t="shared" si="118"/>
        <v/>
      </c>
      <c r="I315" s="154">
        <f t="shared" si="118"/>
        <v>0.79917669292693372</v>
      </c>
      <c r="J315" s="154" t="str">
        <f t="shared" si="118"/>
        <v/>
      </c>
      <c r="K315" s="154">
        <f t="shared" si="118"/>
        <v>0.8023741738100697</v>
      </c>
      <c r="L315" s="154">
        <f t="shared" si="118"/>
        <v>0.82838408680301634</v>
      </c>
      <c r="M315" s="154">
        <f t="shared" si="118"/>
        <v>0.84167018118918735</v>
      </c>
      <c r="N315" s="154">
        <f t="shared" si="118"/>
        <v>0.84897340061817594</v>
      </c>
      <c r="O315" s="154">
        <f t="shared" si="118"/>
        <v>0.85588311206421408</v>
      </c>
      <c r="P315" s="154">
        <f t="shared" si="118"/>
        <v>0.85727446070889002</v>
      </c>
      <c r="Q315" s="154">
        <f t="shared" si="118"/>
        <v>0.89772521877765676</v>
      </c>
      <c r="R315" s="154" t="str">
        <f t="shared" ref="R315:V315" si="119">IF(R297=0,"",R297/R279)</f>
        <v/>
      </c>
      <c r="S315" s="154" t="str">
        <f t="shared" si="119"/>
        <v/>
      </c>
      <c r="T315" s="154">
        <f t="shared" si="119"/>
        <v>0.95548031133093969</v>
      </c>
      <c r="U315" s="154">
        <f t="shared" si="119"/>
        <v>0.96292556196220092</v>
      </c>
      <c r="V315" s="154">
        <f t="shared" si="119"/>
        <v>0.98257820025454568</v>
      </c>
      <c r="W315" s="154">
        <f t="shared" ref="W315" si="120">IF(W297=0,"",W297/W279)</f>
        <v>0.99871033786057395</v>
      </c>
      <c r="DA315" s="129" t="s">
        <v>3737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0.75200754247561763</v>
      </c>
      <c r="D316" s="155">
        <f t="shared" si="121"/>
        <v>0.75583761107494385</v>
      </c>
      <c r="E316" s="155">
        <f t="shared" si="121"/>
        <v>0.75976594243084794</v>
      </c>
      <c r="F316" s="155">
        <f t="shared" si="121"/>
        <v>0.76370754544954</v>
      </c>
      <c r="G316" s="155">
        <f t="shared" si="121"/>
        <v>0.7677395814704453</v>
      </c>
      <c r="H316" s="155" t="str">
        <f t="shared" si="121"/>
        <v/>
      </c>
      <c r="I316" s="155">
        <f t="shared" si="121"/>
        <v>0.7760653912924077</v>
      </c>
      <c r="J316" s="155" t="str">
        <f t="shared" si="121"/>
        <v/>
      </c>
      <c r="K316" s="155">
        <f t="shared" si="121"/>
        <v>0.78508959573431669</v>
      </c>
      <c r="L316" s="155">
        <f t="shared" si="121"/>
        <v>0.7899839430008313</v>
      </c>
      <c r="M316" s="155">
        <f t="shared" si="121"/>
        <v>0.79649144945066475</v>
      </c>
      <c r="N316" s="155">
        <f t="shared" si="121"/>
        <v>0.8050135535805526</v>
      </c>
      <c r="O316" s="155">
        <f t="shared" si="121"/>
        <v>0.81607716799915453</v>
      </c>
      <c r="P316" s="155">
        <f t="shared" si="121"/>
        <v>0.82931492146883445</v>
      </c>
      <c r="Q316" s="155">
        <f t="shared" si="121"/>
        <v>0.84338518982735022</v>
      </c>
      <c r="R316" s="155" t="str">
        <f t="shared" ref="R316:V316" si="122">IF(R298=0,"",R298/R280)</f>
        <v/>
      </c>
      <c r="S316" s="155" t="str">
        <f t="shared" si="122"/>
        <v/>
      </c>
      <c r="T316" s="155">
        <f t="shared" si="122"/>
        <v>0.89393419647522265</v>
      </c>
      <c r="U316" s="155">
        <f t="shared" si="122"/>
        <v>0.90968745867778511</v>
      </c>
      <c r="V316" s="155">
        <f t="shared" si="122"/>
        <v>0.92109677087147834</v>
      </c>
      <c r="W316" s="155">
        <f t="shared" ref="W316" si="123">IF(W298=0,"",W298/W280)</f>
        <v>0.92682831329468029</v>
      </c>
      <c r="DA316" s="130" t="s">
        <v>3738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0.75200754247561763</v>
      </c>
      <c r="D317" s="156">
        <f t="shared" si="124"/>
        <v>0.75583761107494385</v>
      </c>
      <c r="E317" s="156">
        <f t="shared" si="124"/>
        <v>0.75976594243084794</v>
      </c>
      <c r="F317" s="156">
        <f t="shared" si="124"/>
        <v>0.76370754544954</v>
      </c>
      <c r="G317" s="156">
        <f t="shared" si="124"/>
        <v>0.7677395814704453</v>
      </c>
      <c r="H317" s="156" t="str">
        <f t="shared" si="124"/>
        <v/>
      </c>
      <c r="I317" s="156">
        <f t="shared" si="124"/>
        <v>0.7760653912924077</v>
      </c>
      <c r="J317" s="156" t="str">
        <f t="shared" si="124"/>
        <v/>
      </c>
      <c r="K317" s="156">
        <f t="shared" si="124"/>
        <v>0.78508959573431669</v>
      </c>
      <c r="L317" s="156">
        <f t="shared" si="124"/>
        <v>0.7899839430008313</v>
      </c>
      <c r="M317" s="156">
        <f t="shared" si="124"/>
        <v>0.79649144945066475</v>
      </c>
      <c r="N317" s="156">
        <f t="shared" si="124"/>
        <v>0.8050135535805526</v>
      </c>
      <c r="O317" s="156">
        <f t="shared" si="124"/>
        <v>0.81607716799915453</v>
      </c>
      <c r="P317" s="156">
        <f t="shared" si="124"/>
        <v>0.82931492146883445</v>
      </c>
      <c r="Q317" s="156">
        <f t="shared" si="124"/>
        <v>0.84338518982735022</v>
      </c>
      <c r="R317" s="156" t="str">
        <f t="shared" ref="R317:V317" si="125">IF(R299=0,"",R299/R281)</f>
        <v/>
      </c>
      <c r="S317" s="156" t="str">
        <f t="shared" si="125"/>
        <v/>
      </c>
      <c r="T317" s="156">
        <f t="shared" si="125"/>
        <v>0.89393419647522265</v>
      </c>
      <c r="U317" s="156">
        <f t="shared" si="125"/>
        <v>0.90968745867778511</v>
      </c>
      <c r="V317" s="156">
        <f t="shared" si="125"/>
        <v>0.92109677087147834</v>
      </c>
      <c r="W317" s="156">
        <f t="shared" ref="W317" si="126">IF(W299=0,"",W299/W281)</f>
        <v>0.92682831329468029</v>
      </c>
      <c r="DA317" s="63" t="s">
        <v>3739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2.4308114354209902</v>
      </c>
      <c r="D318" s="155">
        <f t="shared" si="127"/>
        <v>2.5147018842221103</v>
      </c>
      <c r="E318" s="155">
        <f t="shared" si="127"/>
        <v>2.5994781006414938</v>
      </c>
      <c r="F318" s="155">
        <f t="shared" si="127"/>
        <v>2.6843453642822985</v>
      </c>
      <c r="G318" s="155">
        <f t="shared" si="127"/>
        <v>2.7700190769491857</v>
      </c>
      <c r="H318" s="155" t="str">
        <f t="shared" si="127"/>
        <v/>
      </c>
      <c r="I318" s="155">
        <f t="shared" si="127"/>
        <v>2.9436806760334893</v>
      </c>
      <c r="J318" s="155" t="str">
        <f t="shared" si="127"/>
        <v/>
      </c>
      <c r="K318" s="155">
        <f t="shared" si="127"/>
        <v>3.1236240005898788</v>
      </c>
      <c r="L318" s="155">
        <f t="shared" si="127"/>
        <v>3.2170415419306253</v>
      </c>
      <c r="M318" s="155">
        <f t="shared" si="127"/>
        <v>3.3286199924378517</v>
      </c>
      <c r="N318" s="155">
        <f t="shared" si="127"/>
        <v>3.4635347209053373</v>
      </c>
      <c r="O318" s="155">
        <f t="shared" si="127"/>
        <v>3.6246469186429309</v>
      </c>
      <c r="P318" s="155">
        <f t="shared" si="127"/>
        <v>3.7993696278456701</v>
      </c>
      <c r="Q318" s="155">
        <f t="shared" si="127"/>
        <v>3.949523456264513</v>
      </c>
      <c r="R318" s="155" t="str">
        <f t="shared" ref="R318:V318" si="128">IF(R300=0,"",R300/R282)</f>
        <v/>
      </c>
      <c r="S318" s="155" t="str">
        <f t="shared" si="128"/>
        <v/>
      </c>
      <c r="T318" s="155">
        <f t="shared" si="128"/>
        <v>4.1813500703001925</v>
      </c>
      <c r="U318" s="155">
        <f t="shared" si="128"/>
        <v>4.238382683675864</v>
      </c>
      <c r="V318" s="155">
        <f t="shared" si="128"/>
        <v>4.2965336719559497</v>
      </c>
      <c r="W318" s="155">
        <f t="shared" ref="W318" si="129">IF(W300=0,"",W300/W282)</f>
        <v>4.3534643017679464</v>
      </c>
      <c r="DA318" s="130" t="s">
        <v>3740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2.4308114354209902</v>
      </c>
      <c r="D319" s="156">
        <f t="shared" si="130"/>
        <v>2.5147018842221103</v>
      </c>
      <c r="E319" s="156">
        <f t="shared" si="130"/>
        <v>2.5994781006414938</v>
      </c>
      <c r="F319" s="156">
        <f t="shared" si="130"/>
        <v>2.6843453642822985</v>
      </c>
      <c r="G319" s="156">
        <f t="shared" si="130"/>
        <v>2.7700190769491857</v>
      </c>
      <c r="H319" s="156" t="str">
        <f t="shared" si="130"/>
        <v/>
      </c>
      <c r="I319" s="156">
        <f t="shared" si="130"/>
        <v>2.9436806760334893</v>
      </c>
      <c r="J319" s="156" t="str">
        <f t="shared" si="130"/>
        <v/>
      </c>
      <c r="K319" s="156">
        <f t="shared" si="130"/>
        <v>3.1236240005898788</v>
      </c>
      <c r="L319" s="156">
        <f t="shared" si="130"/>
        <v>3.2170415419306253</v>
      </c>
      <c r="M319" s="156">
        <f t="shared" si="130"/>
        <v>3.3286199924378517</v>
      </c>
      <c r="N319" s="156">
        <f t="shared" si="130"/>
        <v>3.4635347209053373</v>
      </c>
      <c r="O319" s="156">
        <f t="shared" si="130"/>
        <v>3.6246469186429309</v>
      </c>
      <c r="P319" s="156">
        <f t="shared" si="130"/>
        <v>3.7993696278456701</v>
      </c>
      <c r="Q319" s="156">
        <f t="shared" si="130"/>
        <v>3.949523456264513</v>
      </c>
      <c r="R319" s="156" t="str">
        <f t="shared" ref="R319:V319" si="131">IF(R301=0,"",R301/R283)</f>
        <v/>
      </c>
      <c r="S319" s="156" t="str">
        <f t="shared" si="131"/>
        <v/>
      </c>
      <c r="T319" s="156">
        <f t="shared" si="131"/>
        <v>4.1813500703001925</v>
      </c>
      <c r="U319" s="156">
        <f t="shared" si="131"/>
        <v>4.238382683675864</v>
      </c>
      <c r="V319" s="156">
        <f t="shared" si="131"/>
        <v>4.2965336719559497</v>
      </c>
      <c r="W319" s="156">
        <f t="shared" ref="W319" si="132">IF(W301=0,"",W301/W283)</f>
        <v>4.3534643017679464</v>
      </c>
      <c r="DA319" s="63" t="s">
        <v>3741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0.69845353973904489</v>
      </c>
      <c r="D320" s="155">
        <f t="shared" si="133"/>
        <v>0.70664879856900042</v>
      </c>
      <c r="E320" s="155">
        <f t="shared" si="133"/>
        <v>0.70965925722231671</v>
      </c>
      <c r="F320" s="155">
        <f t="shared" si="133"/>
        <v>0.70794558083438497</v>
      </c>
      <c r="G320" s="155">
        <f t="shared" si="133"/>
        <v>0.70856670992612014</v>
      </c>
      <c r="H320" s="155" t="str">
        <f t="shared" si="133"/>
        <v/>
      </c>
      <c r="I320" s="155">
        <f t="shared" si="133"/>
        <v>0.8155743175305209</v>
      </c>
      <c r="J320" s="155" t="str">
        <f t="shared" si="133"/>
        <v/>
      </c>
      <c r="K320" s="155">
        <f t="shared" si="133"/>
        <v>0.8343371311303428</v>
      </c>
      <c r="L320" s="155">
        <f t="shared" si="133"/>
        <v>0.75240713308067986</v>
      </c>
      <c r="M320" s="155">
        <f t="shared" si="133"/>
        <v>0.76347871708842729</v>
      </c>
      <c r="N320" s="155">
        <f t="shared" si="133"/>
        <v>0.78297421558102487</v>
      </c>
      <c r="O320" s="155">
        <f t="shared" si="133"/>
        <v>0.77004092114638489</v>
      </c>
      <c r="P320" s="155">
        <f t="shared" si="133"/>
        <v>0.77036792582110825</v>
      </c>
      <c r="Q320" s="155">
        <f t="shared" si="133"/>
        <v>0.87847731912769134</v>
      </c>
      <c r="R320" s="155" t="str">
        <f t="shared" ref="R320:V320" si="134">IF(R302=0,"",R302/R284)</f>
        <v/>
      </c>
      <c r="S320" s="155" t="str">
        <f t="shared" si="134"/>
        <v/>
      </c>
      <c r="T320" s="155">
        <f t="shared" si="134"/>
        <v>0.87882137956256945</v>
      </c>
      <c r="U320" s="155">
        <f t="shared" si="134"/>
        <v>0.78684810275434158</v>
      </c>
      <c r="V320" s="155">
        <f t="shared" si="134"/>
        <v>0.8899069239547055</v>
      </c>
      <c r="W320" s="155">
        <f t="shared" ref="W320" si="135">IF(W302=0,"",W302/W284)</f>
        <v>0.86165528307043038</v>
      </c>
      <c r="DA320" s="130" t="s">
        <v>3742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0.62016850733967466</v>
      </c>
      <c r="D321" s="156">
        <f t="shared" si="136"/>
        <v>0.62250856169717861</v>
      </c>
      <c r="E321" s="156">
        <f t="shared" si="136"/>
        <v>0.6252359978487787</v>
      </c>
      <c r="F321" s="156">
        <f t="shared" si="136"/>
        <v>0.62801625879048262</v>
      </c>
      <c r="G321" s="156">
        <f t="shared" si="136"/>
        <v>0.63115327557912193</v>
      </c>
      <c r="H321" s="156" t="str">
        <f t="shared" si="136"/>
        <v/>
      </c>
      <c r="I321" s="156">
        <f t="shared" si="136"/>
        <v>0.63846087344219993</v>
      </c>
      <c r="J321" s="156" t="str">
        <f t="shared" si="136"/>
        <v/>
      </c>
      <c r="K321" s="156">
        <f t="shared" si="136"/>
        <v>0.64852749086089756</v>
      </c>
      <c r="L321" s="156">
        <f t="shared" si="136"/>
        <v>0.65507372903489192</v>
      </c>
      <c r="M321" s="156">
        <f t="shared" si="136"/>
        <v>0.668842001702317</v>
      </c>
      <c r="N321" s="156" t="str">
        <f t="shared" si="136"/>
        <v/>
      </c>
      <c r="O321" s="156" t="str">
        <f t="shared" si="136"/>
        <v/>
      </c>
      <c r="P321" s="156" t="str">
        <f t="shared" si="136"/>
        <v/>
      </c>
      <c r="Q321" s="156" t="str">
        <f t="shared" si="136"/>
        <v/>
      </c>
      <c r="R321" s="156" t="str">
        <f t="shared" ref="R321:V321" si="137">IF(R303=0,"",R303/R285)</f>
        <v/>
      </c>
      <c r="S321" s="156" t="str">
        <f t="shared" si="137"/>
        <v/>
      </c>
      <c r="T321" s="156" t="str">
        <f t="shared" si="137"/>
        <v/>
      </c>
      <c r="U321" s="156" t="str">
        <f t="shared" si="137"/>
        <v/>
      </c>
      <c r="V321" s="156" t="str">
        <f t="shared" si="137"/>
        <v/>
      </c>
      <c r="W321" s="156" t="str">
        <f t="shared" ref="W321" si="138">IF(W303=0,"",W303/W285)</f>
        <v/>
      </c>
      <c r="DA321" s="63" t="s">
        <v>3743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>
        <f t="shared" si="139"/>
        <v>0.79647405243387925</v>
      </c>
      <c r="L322" s="156" t="str">
        <f t="shared" si="139"/>
        <v/>
      </c>
      <c r="M322" s="156" t="str">
        <f t="shared" si="139"/>
        <v/>
      </c>
      <c r="N322" s="156" t="str">
        <f t="shared" si="139"/>
        <v/>
      </c>
      <c r="O322" s="156" t="str">
        <f t="shared" si="139"/>
        <v/>
      </c>
      <c r="P322" s="156" t="str">
        <f t="shared" si="139"/>
        <v/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 t="str">
        <f t="shared" si="140"/>
        <v/>
      </c>
      <c r="U322" s="156" t="str">
        <f t="shared" si="140"/>
        <v/>
      </c>
      <c r="V322" s="156" t="str">
        <f t="shared" si="140"/>
        <v/>
      </c>
      <c r="W322" s="156" t="str">
        <f t="shared" ref="W322" si="141">IF(W304=0,"",W304/W286)</f>
        <v/>
      </c>
      <c r="DA322" s="63" t="s">
        <v>3744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>
        <f t="shared" si="142"/>
        <v>0.64852749086089756</v>
      </c>
      <c r="L323" s="157" t="str">
        <f t="shared" si="142"/>
        <v/>
      </c>
      <c r="M323" s="157" t="str">
        <f t="shared" si="142"/>
        <v/>
      </c>
      <c r="N323" s="157" t="str">
        <f t="shared" si="142"/>
        <v/>
      </c>
      <c r="O323" s="157" t="str">
        <f t="shared" si="142"/>
        <v/>
      </c>
      <c r="P323" s="157" t="str">
        <f t="shared" si="142"/>
        <v/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 t="str">
        <f t="shared" si="143"/>
        <v/>
      </c>
      <c r="U323" s="157" t="str">
        <f t="shared" si="143"/>
        <v/>
      </c>
      <c r="V323" s="157" t="str">
        <f t="shared" si="143"/>
        <v/>
      </c>
      <c r="W323" s="157" t="str">
        <f t="shared" ref="W323" si="144">IF(W305=0,"",W305/W287)</f>
        <v/>
      </c>
      <c r="DA323" s="131" t="s">
        <v>3745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>
        <f t="shared" si="145"/>
        <v>1</v>
      </c>
      <c r="L324" s="158" t="str">
        <f t="shared" si="145"/>
        <v/>
      </c>
      <c r="M324" s="158" t="str">
        <f t="shared" si="145"/>
        <v/>
      </c>
      <c r="N324" s="158" t="str">
        <f t="shared" si="145"/>
        <v/>
      </c>
      <c r="O324" s="158" t="str">
        <f t="shared" si="145"/>
        <v/>
      </c>
      <c r="P324" s="158" t="str">
        <f t="shared" si="145"/>
        <v/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 t="str">
        <f t="shared" si="146"/>
        <v/>
      </c>
      <c r="U324" s="158" t="str">
        <f t="shared" si="146"/>
        <v/>
      </c>
      <c r="V324" s="158" t="str">
        <f t="shared" si="146"/>
        <v/>
      </c>
      <c r="W324" s="158" t="str">
        <f t="shared" ref="W324" si="147">IF(W306=0,"",W306/W288)</f>
        <v/>
      </c>
      <c r="DA324" s="132" t="s">
        <v>3746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0.6950914659879166</v>
      </c>
      <c r="D325" s="157">
        <f t="shared" si="148"/>
        <v>0.69624571261176371</v>
      </c>
      <c r="E325" s="157">
        <f t="shared" si="148"/>
        <v>0.6974887371246149</v>
      </c>
      <c r="F325" s="157">
        <f t="shared" si="148"/>
        <v>0.69874370202331948</v>
      </c>
      <c r="G325" s="157">
        <f t="shared" si="148"/>
        <v>0.70008113775384251</v>
      </c>
      <c r="H325" s="157" t="str">
        <f t="shared" si="148"/>
        <v/>
      </c>
      <c r="I325" s="157">
        <f t="shared" si="148"/>
        <v>0.70299807439451412</v>
      </c>
      <c r="J325" s="157" t="str">
        <f t="shared" si="148"/>
        <v/>
      </c>
      <c r="K325" s="157" t="str">
        <f t="shared" si="148"/>
        <v/>
      </c>
      <c r="L325" s="157">
        <f t="shared" si="148"/>
        <v>0.70872995317775178</v>
      </c>
      <c r="M325" s="157">
        <f t="shared" si="148"/>
        <v>0.71263676535141618</v>
      </c>
      <c r="N325" s="157">
        <f t="shared" si="148"/>
        <v>0.71894978259673337</v>
      </c>
      <c r="O325" s="157">
        <f t="shared" si="148"/>
        <v>0.72851133596274276</v>
      </c>
      <c r="P325" s="157">
        <f t="shared" si="148"/>
        <v>0.74094968947205964</v>
      </c>
      <c r="Q325" s="157" t="str">
        <f t="shared" si="148"/>
        <v/>
      </c>
      <c r="R325" s="157" t="str">
        <f t="shared" ref="R325:V325" si="149">IF(R307=0,"",R307/R289)</f>
        <v/>
      </c>
      <c r="S325" s="157" t="str">
        <f t="shared" si="149"/>
        <v/>
      </c>
      <c r="T325" s="157">
        <f t="shared" si="149"/>
        <v>0.7789620020874124</v>
      </c>
      <c r="U325" s="157">
        <f t="shared" si="149"/>
        <v>0.78684810275434158</v>
      </c>
      <c r="V325" s="157" t="str">
        <f t="shared" si="149"/>
        <v/>
      </c>
      <c r="W325" s="157">
        <f t="shared" ref="W325" si="150">IF(W307=0,"",W307/W289)</f>
        <v>0.79937142756723689</v>
      </c>
      <c r="DA325" s="131" t="s">
        <v>3747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0.82077187702397569</v>
      </c>
      <c r="D326" s="158">
        <f t="shared" si="151"/>
        <v>0.82090524559987466</v>
      </c>
      <c r="E326" s="158">
        <f t="shared" si="151"/>
        <v>0.82212554527012138</v>
      </c>
      <c r="F326" s="158">
        <f t="shared" si="151"/>
        <v>0.82106655922001759</v>
      </c>
      <c r="G326" s="158">
        <f t="shared" si="151"/>
        <v>0.82235081711328395</v>
      </c>
      <c r="H326" s="158" t="str">
        <f t="shared" si="151"/>
        <v/>
      </c>
      <c r="I326" s="158">
        <f t="shared" si="151"/>
        <v>0.82594491558056726</v>
      </c>
      <c r="J326" s="158" t="str">
        <f t="shared" si="151"/>
        <v/>
      </c>
      <c r="K326" s="158">
        <f t="shared" si="151"/>
        <v>0.83729702745279966</v>
      </c>
      <c r="L326" s="158">
        <f t="shared" si="151"/>
        <v>0.84272667822294955</v>
      </c>
      <c r="M326" s="158">
        <f t="shared" si="151"/>
        <v>0.83542442572752429</v>
      </c>
      <c r="N326" s="158">
        <f t="shared" si="151"/>
        <v>0.84868452370412129</v>
      </c>
      <c r="O326" s="158">
        <f t="shared" si="151"/>
        <v>0.8328610325862672</v>
      </c>
      <c r="P326" s="158">
        <f t="shared" si="151"/>
        <v>0.83058043346831278</v>
      </c>
      <c r="Q326" s="158">
        <f t="shared" si="151"/>
        <v>0.87847731912769134</v>
      </c>
      <c r="R326" s="158" t="str">
        <f t="shared" ref="R326:V326" si="152">IF(R308=0,"",R308/R290)</f>
        <v/>
      </c>
      <c r="S326" s="158" t="str">
        <f t="shared" si="152"/>
        <v/>
      </c>
      <c r="T326" s="158">
        <f t="shared" si="152"/>
        <v>0.88108537099939843</v>
      </c>
      <c r="U326" s="158" t="str">
        <f t="shared" si="152"/>
        <v/>
      </c>
      <c r="V326" s="158">
        <f t="shared" si="152"/>
        <v>0.8899069239547055</v>
      </c>
      <c r="W326" s="158">
        <f t="shared" ref="W326" si="153">IF(W308=0,"",W308/W290)</f>
        <v>0.88869446088349568</v>
      </c>
      <c r="DA326" s="132" t="s">
        <v>3748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0.6950914659879166</v>
      </c>
      <c r="D327" s="156">
        <f t="shared" si="154"/>
        <v>0.69624571261176371</v>
      </c>
      <c r="E327" s="156">
        <f t="shared" si="154"/>
        <v>0.6974887371246149</v>
      </c>
      <c r="F327" s="156">
        <f t="shared" si="154"/>
        <v>0.69874370202331948</v>
      </c>
      <c r="G327" s="156">
        <f t="shared" si="154"/>
        <v>0.70008113775384251</v>
      </c>
      <c r="H327" s="156" t="str">
        <f t="shared" si="154"/>
        <v/>
      </c>
      <c r="I327" s="156">
        <f t="shared" si="154"/>
        <v>0.70299807439451412</v>
      </c>
      <c r="J327" s="156" t="str">
        <f t="shared" si="154"/>
        <v/>
      </c>
      <c r="K327" s="156">
        <f t="shared" si="154"/>
        <v>0.70657249798503086</v>
      </c>
      <c r="L327" s="156">
        <f t="shared" si="154"/>
        <v>0.70872995317775178</v>
      </c>
      <c r="M327" s="156">
        <f t="shared" si="154"/>
        <v>0.71263676535141618</v>
      </c>
      <c r="N327" s="156">
        <f t="shared" si="154"/>
        <v>0.71894978259673337</v>
      </c>
      <c r="O327" s="156">
        <f t="shared" si="154"/>
        <v>0.72851133596274276</v>
      </c>
      <c r="P327" s="156">
        <f t="shared" si="154"/>
        <v>0.74094968947205975</v>
      </c>
      <c r="Q327" s="156">
        <f t="shared" si="154"/>
        <v>0.75315470571002974</v>
      </c>
      <c r="R327" s="156" t="str">
        <f t="shared" ref="R327:V327" si="155">IF(R309=0,"",R309/R291)</f>
        <v/>
      </c>
      <c r="S327" s="156" t="str">
        <f t="shared" si="155"/>
        <v/>
      </c>
      <c r="T327" s="156">
        <f t="shared" si="155"/>
        <v>0.77896200208741229</v>
      </c>
      <c r="U327" s="156" t="str">
        <f t="shared" si="155"/>
        <v/>
      </c>
      <c r="V327" s="156">
        <f t="shared" si="155"/>
        <v>0.79385536081038799</v>
      </c>
      <c r="W327" s="156">
        <f t="shared" ref="W327" si="156">IF(W309=0,"",W309/W291)</f>
        <v>0.79937142756723689</v>
      </c>
      <c r="DA327" s="63" t="s">
        <v>3749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 t="str">
        <f t="shared" si="157"/>
        <v/>
      </c>
      <c r="I328" s="156">
        <f t="shared" si="157"/>
        <v>1</v>
      </c>
      <c r="J328" s="156" t="str">
        <f t="shared" si="157"/>
        <v/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 t="str">
        <f t="shared" ref="R328:V328" si="158">IF(R310=0,"",R310/R292)</f>
        <v/>
      </c>
      <c r="S328" s="156" t="str">
        <f t="shared" si="158"/>
        <v/>
      </c>
      <c r="T328" s="156">
        <f t="shared" si="158"/>
        <v>1</v>
      </c>
      <c r="U328" s="156" t="str">
        <f t="shared" si="158"/>
        <v/>
      </c>
      <c r="V328" s="156">
        <f t="shared" si="158"/>
        <v>1</v>
      </c>
      <c r="W328" s="156">
        <f t="shared" ref="W328" si="159">IF(W310=0,"",W310/W292)</f>
        <v>1</v>
      </c>
      <c r="DA328" s="63" t="s">
        <v>3750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0.75848567371407893</v>
      </c>
      <c r="D329" s="155">
        <f t="shared" si="160"/>
        <v>0.77490165888867235</v>
      </c>
      <c r="E329" s="155">
        <f t="shared" si="160"/>
        <v>0.77633511837927716</v>
      </c>
      <c r="F329" s="155">
        <f t="shared" si="160"/>
        <v>0.75620023685768778</v>
      </c>
      <c r="G329" s="155">
        <f t="shared" si="160"/>
        <v>0.6872339432094593</v>
      </c>
      <c r="H329" s="155" t="str">
        <f t="shared" si="160"/>
        <v/>
      </c>
      <c r="I329" s="155">
        <f t="shared" si="160"/>
        <v>0.78237444202471818</v>
      </c>
      <c r="J329" s="155" t="str">
        <f t="shared" si="160"/>
        <v/>
      </c>
      <c r="K329" s="155">
        <f t="shared" si="160"/>
        <v>0.73576673854431074</v>
      </c>
      <c r="L329" s="155">
        <f t="shared" si="160"/>
        <v>0.78593118669650719</v>
      </c>
      <c r="M329" s="155">
        <f t="shared" si="160"/>
        <v>0.78798567015473331</v>
      </c>
      <c r="N329" s="155">
        <f t="shared" si="160"/>
        <v>0.79006787309107973</v>
      </c>
      <c r="O329" s="155">
        <f t="shared" si="160"/>
        <v>0.78709324624499633</v>
      </c>
      <c r="P329" s="155">
        <f t="shared" si="160"/>
        <v>0.78611022489357651</v>
      </c>
      <c r="Q329" s="155">
        <f t="shared" si="160"/>
        <v>0.81282119079881121</v>
      </c>
      <c r="R329" s="155" t="str">
        <f t="shared" ref="R329:V329" si="161">IF(R311=0,"",R311/R293)</f>
        <v/>
      </c>
      <c r="S329" s="155" t="str">
        <f t="shared" si="161"/>
        <v/>
      </c>
      <c r="T329" s="155">
        <f t="shared" si="161"/>
        <v>0.83085419426160001</v>
      </c>
      <c r="U329" s="155">
        <f t="shared" si="161"/>
        <v>0.83627019288488535</v>
      </c>
      <c r="V329" s="155">
        <f t="shared" si="161"/>
        <v>0.84058731763283756</v>
      </c>
      <c r="W329" s="155">
        <f t="shared" ref="W329" si="162">IF(W311=0,"",W311/W293)</f>
        <v>0.88506984190542792</v>
      </c>
      <c r="DA329" s="130" t="s">
        <v>3751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0.62151141347791372</v>
      </c>
      <c r="D330" s="156" t="str">
        <f t="shared" si="163"/>
        <v/>
      </c>
      <c r="E330" s="156" t="str">
        <f t="shared" si="163"/>
        <v/>
      </c>
      <c r="F330" s="156">
        <f t="shared" si="163"/>
        <v>0.62199031987716236</v>
      </c>
      <c r="G330" s="156">
        <f t="shared" si="163"/>
        <v>0.62214689614530794</v>
      </c>
      <c r="H330" s="156" t="str">
        <f t="shared" si="163"/>
        <v/>
      </c>
      <c r="I330" s="156" t="str">
        <f t="shared" si="163"/>
        <v/>
      </c>
      <c r="J330" s="156" t="str">
        <f t="shared" si="163"/>
        <v/>
      </c>
      <c r="K330" s="156">
        <f t="shared" si="163"/>
        <v>0.62274486854805666</v>
      </c>
      <c r="L330" s="156">
        <f t="shared" si="163"/>
        <v>0.62288143044006716</v>
      </c>
      <c r="M330" s="156">
        <f t="shared" si="163"/>
        <v>0.62295491881840093</v>
      </c>
      <c r="N330" s="156">
        <f t="shared" si="163"/>
        <v>0.62295491881840093</v>
      </c>
      <c r="O330" s="156">
        <f t="shared" si="163"/>
        <v>0.62295491881840093</v>
      </c>
      <c r="P330" s="156">
        <f t="shared" si="163"/>
        <v>0.62295491881840093</v>
      </c>
      <c r="Q330" s="156" t="str">
        <f t="shared" si="163"/>
        <v/>
      </c>
      <c r="R330" s="156" t="str">
        <f t="shared" ref="R330:V330" si="164">IF(R312=0,"",R312/R294)</f>
        <v/>
      </c>
      <c r="S330" s="156" t="str">
        <f t="shared" si="164"/>
        <v/>
      </c>
      <c r="T330" s="156">
        <f t="shared" si="164"/>
        <v>0.62506412689920565</v>
      </c>
      <c r="U330" s="156">
        <f t="shared" si="164"/>
        <v>0.62598149207768417</v>
      </c>
      <c r="V330" s="156">
        <f t="shared" si="164"/>
        <v>0.62683559069212957</v>
      </c>
      <c r="W330" s="156">
        <f t="shared" ref="W330" si="165">IF(W312=0,"",W312/W294)</f>
        <v>0.62762642274254177</v>
      </c>
      <c r="DA330" s="63" t="s">
        <v>3752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0.77351931512008176</v>
      </c>
      <c r="D331" s="159">
        <f t="shared" si="166"/>
        <v>0.77490165888867235</v>
      </c>
      <c r="E331" s="159">
        <f t="shared" si="166"/>
        <v>0.77633511837927716</v>
      </c>
      <c r="F331" s="159">
        <f t="shared" si="166"/>
        <v>0.77777554819561123</v>
      </c>
      <c r="G331" s="159">
        <f t="shared" si="166"/>
        <v>0.77926305258534256</v>
      </c>
      <c r="H331" s="159" t="str">
        <f t="shared" si="166"/>
        <v/>
      </c>
      <c r="I331" s="159">
        <f t="shared" si="166"/>
        <v>0.78237444202471818</v>
      </c>
      <c r="J331" s="159" t="str">
        <f t="shared" si="166"/>
        <v/>
      </c>
      <c r="K331" s="159">
        <f t="shared" si="166"/>
        <v>0.78584988903929975</v>
      </c>
      <c r="L331" s="159">
        <f t="shared" si="166"/>
        <v>0.78778724630099184</v>
      </c>
      <c r="M331" s="159">
        <f t="shared" si="166"/>
        <v>0.79042308337404588</v>
      </c>
      <c r="N331" s="159">
        <f t="shared" si="166"/>
        <v>0.79391684846723476</v>
      </c>
      <c r="O331" s="159">
        <f t="shared" si="166"/>
        <v>0.79865623657952622</v>
      </c>
      <c r="P331" s="159">
        <f t="shared" si="166"/>
        <v>0.8048448686235421</v>
      </c>
      <c r="Q331" s="159">
        <f t="shared" si="166"/>
        <v>0.81282119079881121</v>
      </c>
      <c r="R331" s="159" t="str">
        <f t="shared" ref="R331:V331" si="167">IF(R313=0,"",R313/R295)</f>
        <v/>
      </c>
      <c r="S331" s="159" t="str">
        <f t="shared" si="167"/>
        <v/>
      </c>
      <c r="T331" s="159">
        <f t="shared" si="167"/>
        <v>0.85177465031477217</v>
      </c>
      <c r="U331" s="159">
        <f t="shared" si="167"/>
        <v>0.865678860401356</v>
      </c>
      <c r="V331" s="159">
        <f t="shared" si="167"/>
        <v>0.87725281844074021</v>
      </c>
      <c r="W331" s="159">
        <f t="shared" ref="W331" si="168">IF(W313=0,"",W313/W295)</f>
        <v>0.88590847822976715</v>
      </c>
      <c r="DA331" s="60" t="s">
        <v>3753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4.0966560200039852E-3</v>
      </c>
      <c r="D333" s="117">
        <f t="shared" si="169"/>
        <v>4.4208559265348606E-3</v>
      </c>
      <c r="E333" s="117">
        <f t="shared" si="169"/>
        <v>3.4451158262233314E-3</v>
      </c>
      <c r="F333" s="117">
        <f t="shared" si="169"/>
        <v>8.3447075911513291E-3</v>
      </c>
      <c r="G333" s="117">
        <f t="shared" si="169"/>
        <v>3.5801729331028792E-2</v>
      </c>
      <c r="H333" s="117">
        <f t="shared" si="169"/>
        <v>0</v>
      </c>
      <c r="I333" s="117">
        <f t="shared" si="169"/>
        <v>1.2139355066901926E-3</v>
      </c>
      <c r="J333" s="117">
        <f t="shared" si="169"/>
        <v>0</v>
      </c>
      <c r="K333" s="117">
        <f t="shared" si="169"/>
        <v>3.6388730169787172E-2</v>
      </c>
      <c r="L333" s="117">
        <f t="shared" si="169"/>
        <v>2.1665230102892287E-3</v>
      </c>
      <c r="M333" s="117">
        <f t="shared" si="169"/>
        <v>6.1360171094231985E-3</v>
      </c>
      <c r="N333" s="117">
        <f t="shared" si="169"/>
        <v>3.7136896861751398E-3</v>
      </c>
      <c r="O333" s="117">
        <f t="shared" si="169"/>
        <v>8.0000901218336765E-3</v>
      </c>
      <c r="P333" s="117">
        <f t="shared" si="169"/>
        <v>1.4285257981657019E-2</v>
      </c>
      <c r="Q333" s="117">
        <f t="shared" si="169"/>
        <v>0</v>
      </c>
      <c r="R333" s="117">
        <f t="shared" ref="R333:V333" si="170">R334+R336+R338+R347</f>
        <v>0</v>
      </c>
      <c r="S333" s="117">
        <f t="shared" si="170"/>
        <v>0</v>
      </c>
      <c r="T333" s="117">
        <f t="shared" si="170"/>
        <v>1.8914050216917602E-3</v>
      </c>
      <c r="U333" s="117">
        <f t="shared" si="170"/>
        <v>4.671537248886362E-3</v>
      </c>
      <c r="V333" s="117">
        <f t="shared" si="170"/>
        <v>4.4406878388393509E-3</v>
      </c>
      <c r="W333" s="117">
        <f t="shared" ref="W333" si="171">W334+W336+W338+W347</f>
        <v>7.8980303256689054E-5</v>
      </c>
      <c r="DA333" s="129" t="s">
        <v>3905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3906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3907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3908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3909</v>
      </c>
    </row>
    <row r="338" spans="1:105" ht="12" customHeight="1" x14ac:dyDescent="0.25">
      <c r="A338" s="121" t="s">
        <v>55</v>
      </c>
      <c r="B338" s="122"/>
      <c r="C338" s="122">
        <v>1.6994509419998908E-3</v>
      </c>
      <c r="D338" s="122">
        <v>4.4208559265348606E-3</v>
      </c>
      <c r="E338" s="122">
        <v>3.4451158262233314E-3</v>
      </c>
      <c r="F338" s="122">
        <v>3.5267119453431771E-3</v>
      </c>
      <c r="G338" s="122">
        <v>7.8544089808357757E-3</v>
      </c>
      <c r="H338" s="122">
        <v>0</v>
      </c>
      <c r="I338" s="122">
        <v>1.2139355066901926E-3</v>
      </c>
      <c r="J338" s="122">
        <v>0</v>
      </c>
      <c r="K338" s="122">
        <v>2.4356060254341351E-3</v>
      </c>
      <c r="L338" s="122">
        <v>1.9157954092552134E-3</v>
      </c>
      <c r="M338" s="122">
        <v>4.1365000432283692E-3</v>
      </c>
      <c r="N338" s="122">
        <v>0</v>
      </c>
      <c r="O338" s="122">
        <v>0</v>
      </c>
      <c r="P338" s="122">
        <v>0</v>
      </c>
      <c r="Q338" s="122">
        <v>0</v>
      </c>
      <c r="R338" s="122">
        <v>0</v>
      </c>
      <c r="S338" s="122">
        <v>0</v>
      </c>
      <c r="T338" s="122">
        <v>0</v>
      </c>
      <c r="U338" s="122">
        <v>0</v>
      </c>
      <c r="V338" s="122">
        <v>0</v>
      </c>
      <c r="W338" s="122">
        <v>0</v>
      </c>
      <c r="DA338" s="130" t="s">
        <v>3910</v>
      </c>
    </row>
    <row r="339" spans="1:105" ht="12" customHeight="1" x14ac:dyDescent="0.25">
      <c r="A339" s="97" t="s">
        <v>124</v>
      </c>
      <c r="B339" s="98"/>
      <c r="C339" s="98">
        <v>1.6994509419998908E-3</v>
      </c>
      <c r="D339" s="98">
        <v>4.4208559265348606E-3</v>
      </c>
      <c r="E339" s="98">
        <v>3.4451158262233314E-3</v>
      </c>
      <c r="F339" s="98">
        <v>3.5267119453431771E-3</v>
      </c>
      <c r="G339" s="98">
        <v>7.8544089808357757E-3</v>
      </c>
      <c r="H339" s="98">
        <v>0</v>
      </c>
      <c r="I339" s="98">
        <v>1.2139355066901926E-3</v>
      </c>
      <c r="J339" s="98">
        <v>0</v>
      </c>
      <c r="K339" s="98">
        <v>2.2251340042400442E-3</v>
      </c>
      <c r="L339" s="98">
        <v>1.9157954092552134E-3</v>
      </c>
      <c r="M339" s="98">
        <v>4.1365000432283692E-3</v>
      </c>
      <c r="N339" s="98">
        <v>0</v>
      </c>
      <c r="O339" s="98">
        <v>0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DA339" s="63" t="s">
        <v>3911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2.1047202119409096E-4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DA340" s="63" t="s">
        <v>3912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2.1047202119409096E-4</v>
      </c>
      <c r="L341" s="101">
        <v>0</v>
      </c>
      <c r="M341" s="101">
        <v>0</v>
      </c>
      <c r="N341" s="101">
        <v>0</v>
      </c>
      <c r="O341" s="101">
        <v>0</v>
      </c>
      <c r="P341" s="101">
        <v>0</v>
      </c>
      <c r="Q341" s="101">
        <v>0</v>
      </c>
      <c r="R341" s="101">
        <v>0</v>
      </c>
      <c r="S341" s="101">
        <v>0</v>
      </c>
      <c r="T341" s="101">
        <v>0</v>
      </c>
      <c r="U341" s="101">
        <v>0</v>
      </c>
      <c r="V341" s="101">
        <v>0</v>
      </c>
      <c r="W341" s="101">
        <v>0</v>
      </c>
      <c r="DA341" s="131" t="s">
        <v>3913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3914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3915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3916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3917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3918</v>
      </c>
    </row>
    <row r="347" spans="1:105" ht="12" customHeight="1" x14ac:dyDescent="0.25">
      <c r="A347" s="121" t="s">
        <v>54</v>
      </c>
      <c r="B347" s="122"/>
      <c r="C347" s="122">
        <v>2.397205078004094E-3</v>
      </c>
      <c r="D347" s="122">
        <v>0</v>
      </c>
      <c r="E347" s="122">
        <v>0</v>
      </c>
      <c r="F347" s="122">
        <v>4.817995645808152E-3</v>
      </c>
      <c r="G347" s="122">
        <v>2.7947320350193015E-2</v>
      </c>
      <c r="H347" s="122">
        <v>0</v>
      </c>
      <c r="I347" s="122">
        <v>0</v>
      </c>
      <c r="J347" s="122">
        <v>0</v>
      </c>
      <c r="K347" s="122">
        <v>3.3953124144353038E-2</v>
      </c>
      <c r="L347" s="122">
        <v>2.5072760103401527E-4</v>
      </c>
      <c r="M347" s="122">
        <v>1.9995170661948288E-3</v>
      </c>
      <c r="N347" s="122">
        <v>3.7136896861751398E-3</v>
      </c>
      <c r="O347" s="122">
        <v>8.0000901218336765E-3</v>
      </c>
      <c r="P347" s="122">
        <v>1.4285257981657019E-2</v>
      </c>
      <c r="Q347" s="122">
        <v>0</v>
      </c>
      <c r="R347" s="122">
        <v>0</v>
      </c>
      <c r="S347" s="122">
        <v>0</v>
      </c>
      <c r="T347" s="122">
        <v>1.8914050216917602E-3</v>
      </c>
      <c r="U347" s="122">
        <v>4.671537248886362E-3</v>
      </c>
      <c r="V347" s="122">
        <v>4.4406878388393509E-3</v>
      </c>
      <c r="W347" s="122">
        <v>7.8980303256689054E-5</v>
      </c>
      <c r="DA347" s="130" t="s">
        <v>3919</v>
      </c>
    </row>
    <row r="348" spans="1:105" ht="12" customHeight="1" x14ac:dyDescent="0.25">
      <c r="A348" s="97" t="s">
        <v>50</v>
      </c>
      <c r="B348" s="98"/>
      <c r="C348" s="98">
        <v>2.397205078004094E-3</v>
      </c>
      <c r="D348" s="98">
        <v>0</v>
      </c>
      <c r="E348" s="98">
        <v>0</v>
      </c>
      <c r="F348" s="98">
        <v>4.817995645808152E-3</v>
      </c>
      <c r="G348" s="98">
        <v>2.7947320350193015E-2</v>
      </c>
      <c r="H348" s="98">
        <v>0</v>
      </c>
      <c r="I348" s="98">
        <v>0</v>
      </c>
      <c r="J348" s="98">
        <v>0</v>
      </c>
      <c r="K348" s="98">
        <v>3.3953124144353038E-2</v>
      </c>
      <c r="L348" s="98">
        <v>2.5072760103401527E-4</v>
      </c>
      <c r="M348" s="98">
        <v>1.9995170661948288E-3</v>
      </c>
      <c r="N348" s="98">
        <v>3.7136896861751398E-3</v>
      </c>
      <c r="O348" s="98">
        <v>8.0000901218336765E-3</v>
      </c>
      <c r="P348" s="98">
        <v>1.4285257981657019E-2</v>
      </c>
      <c r="Q348" s="98">
        <v>0</v>
      </c>
      <c r="R348" s="98">
        <v>0</v>
      </c>
      <c r="S348" s="98">
        <v>0</v>
      </c>
      <c r="T348" s="98">
        <v>1.8914050216917602E-3</v>
      </c>
      <c r="U348" s="98">
        <v>4.671537248886362E-3</v>
      </c>
      <c r="V348" s="98">
        <v>4.4406878388393509E-3</v>
      </c>
      <c r="W348" s="98">
        <v>7.8980303256689054E-5</v>
      </c>
      <c r="DA348" s="63" t="s">
        <v>3920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3921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20612.124130506367</v>
      </c>
      <c r="D351" s="117">
        <f t="shared" si="174"/>
        <v>19260.489166240466</v>
      </c>
      <c r="E351" s="117">
        <f t="shared" si="174"/>
        <v>19435.169667103772</v>
      </c>
      <c r="F351" s="117">
        <f t="shared" si="174"/>
        <v>21035.578589694614</v>
      </c>
      <c r="G351" s="117">
        <f t="shared" si="174"/>
        <v>21918.894615508296</v>
      </c>
      <c r="H351" s="117">
        <f t="shared" si="174"/>
        <v>0</v>
      </c>
      <c r="I351" s="117">
        <f t="shared" si="174"/>
        <v>20310.080691842679</v>
      </c>
      <c r="J351" s="117">
        <f t="shared" si="174"/>
        <v>0</v>
      </c>
      <c r="K351" s="117">
        <f t="shared" si="174"/>
        <v>25773.109074888172</v>
      </c>
      <c r="L351" s="117">
        <f t="shared" si="174"/>
        <v>14729.096149831224</v>
      </c>
      <c r="M351" s="117">
        <f t="shared" si="174"/>
        <v>11852.734833141252</v>
      </c>
      <c r="N351" s="117">
        <f t="shared" si="174"/>
        <v>13295.804040611356</v>
      </c>
      <c r="O351" s="117">
        <f t="shared" si="174"/>
        <v>14130.905987354265</v>
      </c>
      <c r="P351" s="117">
        <f t="shared" si="174"/>
        <v>12373.563198009939</v>
      </c>
      <c r="Q351" s="117">
        <f t="shared" si="174"/>
        <v>16308.787194443892</v>
      </c>
      <c r="R351" s="117">
        <f t="shared" ref="R351:V351" si="175">R352+R354+R356+R365</f>
        <v>0</v>
      </c>
      <c r="S351" s="117">
        <f t="shared" si="175"/>
        <v>0</v>
      </c>
      <c r="T351" s="117">
        <f t="shared" si="175"/>
        <v>10164.319615578363</v>
      </c>
      <c r="U351" s="117">
        <f t="shared" si="175"/>
        <v>7907.8868757778546</v>
      </c>
      <c r="V351" s="117">
        <f t="shared" si="175"/>
        <v>10753.234105399935</v>
      </c>
      <c r="W351" s="117">
        <f t="shared" ref="W351" si="176">W352+W354+W356+W365</f>
        <v>8228.9050904753258</v>
      </c>
      <c r="DA351" s="129" t="s">
        <v>4073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18236.891413533456</v>
      </c>
      <c r="D352" s="122">
        <f t="shared" si="177"/>
        <v>17003.199416729574</v>
      </c>
      <c r="E352" s="122">
        <f t="shared" si="177"/>
        <v>16944.180017463248</v>
      </c>
      <c r="F352" s="122">
        <f t="shared" si="177"/>
        <v>18785.333670150492</v>
      </c>
      <c r="G352" s="122">
        <f t="shared" si="177"/>
        <v>19510.335675679031</v>
      </c>
      <c r="H352" s="122">
        <f t="shared" si="177"/>
        <v>0</v>
      </c>
      <c r="I352" s="122">
        <f t="shared" si="177"/>
        <v>18225.534700789682</v>
      </c>
      <c r="J352" s="122">
        <f t="shared" si="177"/>
        <v>0</v>
      </c>
      <c r="K352" s="122">
        <f t="shared" si="177"/>
        <v>23692.65577802814</v>
      </c>
      <c r="L352" s="122">
        <f t="shared" si="177"/>
        <v>12722.487920789503</v>
      </c>
      <c r="M352" s="122">
        <f t="shared" si="177"/>
        <v>9499.0431718205382</v>
      </c>
      <c r="N352" s="122">
        <f t="shared" si="177"/>
        <v>11163.526881776019</v>
      </c>
      <c r="O352" s="122">
        <f t="shared" si="177"/>
        <v>11559.88646098648</v>
      </c>
      <c r="P352" s="122">
        <f t="shared" si="177"/>
        <v>9450.6880156346433</v>
      </c>
      <c r="Q352" s="122">
        <f t="shared" si="177"/>
        <v>14438.72928820026</v>
      </c>
      <c r="R352" s="122">
        <f t="shared" si="177"/>
        <v>0</v>
      </c>
      <c r="S352" s="122">
        <f t="shared" si="177"/>
        <v>0</v>
      </c>
      <c r="T352" s="122">
        <f t="shared" si="177"/>
        <v>8271.9225284443164</v>
      </c>
      <c r="U352" s="122">
        <f t="shared" si="177"/>
        <v>5815.1931359685987</v>
      </c>
      <c r="V352" s="122">
        <f t="shared" si="177"/>
        <v>9106.6581339381974</v>
      </c>
      <c r="W352" s="122">
        <f t="shared" si="177"/>
        <v>6646.2847367440781</v>
      </c>
      <c r="DA352" s="130" t="s">
        <v>4074</v>
      </c>
    </row>
    <row r="353" spans="1:105" ht="12" customHeight="1" x14ac:dyDescent="0.25">
      <c r="A353" s="97" t="s">
        <v>53</v>
      </c>
      <c r="B353" s="98"/>
      <c r="C353" s="98">
        <v>18236.891413533456</v>
      </c>
      <c r="D353" s="98">
        <v>17003.199416729574</v>
      </c>
      <c r="E353" s="98">
        <v>16944.180017463248</v>
      </c>
      <c r="F353" s="98">
        <v>18785.333670150492</v>
      </c>
      <c r="G353" s="98">
        <v>19510.335675679031</v>
      </c>
      <c r="H353" s="98">
        <v>0</v>
      </c>
      <c r="I353" s="98">
        <v>18225.534700789682</v>
      </c>
      <c r="J353" s="98">
        <v>0</v>
      </c>
      <c r="K353" s="98">
        <v>23692.65577802814</v>
      </c>
      <c r="L353" s="98">
        <v>12722.487920789503</v>
      </c>
      <c r="M353" s="98">
        <v>9499.0431718205382</v>
      </c>
      <c r="N353" s="98">
        <v>11163.526881776019</v>
      </c>
      <c r="O353" s="98">
        <v>11559.88646098648</v>
      </c>
      <c r="P353" s="98">
        <v>9450.6880156346433</v>
      </c>
      <c r="Q353" s="98">
        <v>14438.72928820026</v>
      </c>
      <c r="R353" s="98">
        <v>0</v>
      </c>
      <c r="S353" s="98">
        <v>0</v>
      </c>
      <c r="T353" s="98">
        <v>8271.9225284443164</v>
      </c>
      <c r="U353" s="98">
        <v>5815.1931359685987</v>
      </c>
      <c r="V353" s="98">
        <v>9106.6581339381974</v>
      </c>
      <c r="W353" s="98">
        <v>6646.2847367440781</v>
      </c>
      <c r="DA353" s="63" t="s">
        <v>4075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101.04289554109322</v>
      </c>
      <c r="D354" s="122">
        <f t="shared" si="178"/>
        <v>5.1227674075836402</v>
      </c>
      <c r="E354" s="122">
        <f t="shared" si="178"/>
        <v>413.29736914028928</v>
      </c>
      <c r="F354" s="122">
        <f t="shared" si="178"/>
        <v>4.8675437456937249</v>
      </c>
      <c r="G354" s="122">
        <f t="shared" si="178"/>
        <v>40.601888368318271</v>
      </c>
      <c r="H354" s="122">
        <f t="shared" si="178"/>
        <v>0</v>
      </c>
      <c r="I354" s="122">
        <f t="shared" si="178"/>
        <v>192.7897483601036</v>
      </c>
      <c r="J354" s="122">
        <f t="shared" si="178"/>
        <v>0</v>
      </c>
      <c r="K354" s="122">
        <f t="shared" si="178"/>
        <v>184.88554270515795</v>
      </c>
      <c r="L354" s="122">
        <f t="shared" si="178"/>
        <v>251.7946878319168</v>
      </c>
      <c r="M354" s="122">
        <f t="shared" si="178"/>
        <v>231.30330489546296</v>
      </c>
      <c r="N354" s="122">
        <f t="shared" si="178"/>
        <v>233.45255112437906</v>
      </c>
      <c r="O354" s="122">
        <f t="shared" si="178"/>
        <v>233.63022739921158</v>
      </c>
      <c r="P354" s="122">
        <f t="shared" si="178"/>
        <v>166.6027205413356</v>
      </c>
      <c r="Q354" s="122">
        <f t="shared" si="178"/>
        <v>279.62156155342501</v>
      </c>
      <c r="R354" s="122">
        <f t="shared" si="178"/>
        <v>0</v>
      </c>
      <c r="S354" s="122">
        <f t="shared" si="178"/>
        <v>0</v>
      </c>
      <c r="T354" s="122">
        <f t="shared" si="178"/>
        <v>206.70469497597986</v>
      </c>
      <c r="U354" s="122">
        <f t="shared" si="178"/>
        <v>187.15088516473938</v>
      </c>
      <c r="V354" s="122">
        <f t="shared" si="178"/>
        <v>214.88124907147511</v>
      </c>
      <c r="W354" s="122">
        <f t="shared" si="178"/>
        <v>196.81394084233142</v>
      </c>
      <c r="DA354" s="130" t="s">
        <v>4076</v>
      </c>
    </row>
    <row r="355" spans="1:105" ht="12" customHeight="1" x14ac:dyDescent="0.25">
      <c r="A355" s="97" t="s">
        <v>53</v>
      </c>
      <c r="B355" s="98"/>
      <c r="C355" s="98">
        <f>RES_hhdet_in_fech!C165</f>
        <v>101.04289554109322</v>
      </c>
      <c r="D355" s="98">
        <f>RES_hhdet_in_fech!D165</f>
        <v>5.1227674075836402</v>
      </c>
      <c r="E355" s="98">
        <f>RES_hhdet_in_fech!E165</f>
        <v>413.29736914028928</v>
      </c>
      <c r="F355" s="98">
        <f>RES_hhdet_in_fech!F165</f>
        <v>4.8675437456937249</v>
      </c>
      <c r="G355" s="98">
        <f>RES_hhdet_in_fech!G165</f>
        <v>40.601888368318271</v>
      </c>
      <c r="H355" s="98">
        <f>RES_hhdet_in_fech!H165</f>
        <v>0</v>
      </c>
      <c r="I355" s="98">
        <f>RES_hhdet_in_fech!I165</f>
        <v>192.7897483601036</v>
      </c>
      <c r="J355" s="98">
        <f>RES_hhdet_in_fech!J165</f>
        <v>0</v>
      </c>
      <c r="K355" s="98">
        <f>RES_hhdet_in_fech!K165</f>
        <v>184.88554270515795</v>
      </c>
      <c r="L355" s="98">
        <f>RES_hhdet_in_fech!L165</f>
        <v>251.7946878319168</v>
      </c>
      <c r="M355" s="98">
        <f>RES_hhdet_in_fech!M165</f>
        <v>231.30330489546296</v>
      </c>
      <c r="N355" s="98">
        <f>RES_hhdet_in_fech!N165</f>
        <v>233.45255112437906</v>
      </c>
      <c r="O355" s="98">
        <f>RES_hhdet_in_fech!O165</f>
        <v>233.63022739921158</v>
      </c>
      <c r="P355" s="98">
        <f>RES_hhdet_in_fech!P165</f>
        <v>166.6027205413356</v>
      </c>
      <c r="Q355" s="98">
        <f>RES_hhdet_in_fech!Q165</f>
        <v>279.62156155342501</v>
      </c>
      <c r="R355" s="98">
        <f>RES_hhdet_in_fech!R165</f>
        <v>0</v>
      </c>
      <c r="S355" s="98">
        <f>RES_hhdet_in_fech!S165</f>
        <v>0</v>
      </c>
      <c r="T355" s="98">
        <f>RES_hhdet_in_fech!T165</f>
        <v>206.70469497597986</v>
      </c>
      <c r="U355" s="98">
        <f>RES_hhdet_in_fech!U165</f>
        <v>187.15088516473938</v>
      </c>
      <c r="V355" s="98">
        <f>RES_hhdet_in_fech!V165</f>
        <v>214.88124907147511</v>
      </c>
      <c r="W355" s="98">
        <f>RES_hhdet_in_fech!W165</f>
        <v>196.81394084233142</v>
      </c>
      <c r="DA355" s="63" t="s">
        <v>4077</v>
      </c>
    </row>
    <row r="356" spans="1:105" ht="12" customHeight="1" x14ac:dyDescent="0.25">
      <c r="A356" s="121" t="s">
        <v>55</v>
      </c>
      <c r="B356" s="122"/>
      <c r="C356" s="122">
        <v>1543.3495836726838</v>
      </c>
      <c r="D356" s="122">
        <v>1507.2442233514337</v>
      </c>
      <c r="E356" s="122">
        <v>1368.9472791111284</v>
      </c>
      <c r="F356" s="122">
        <v>1519.5701432237115</v>
      </c>
      <c r="G356" s="122">
        <v>1489.1246925655259</v>
      </c>
      <c r="H356" s="122">
        <v>0</v>
      </c>
      <c r="I356" s="122">
        <v>1191.6674111853931</v>
      </c>
      <c r="J356" s="122">
        <v>0</v>
      </c>
      <c r="K356" s="122">
        <v>1081.571538050966</v>
      </c>
      <c r="L356" s="122">
        <v>1145.7137326225575</v>
      </c>
      <c r="M356" s="122">
        <v>1311.6932974799822</v>
      </c>
      <c r="N356" s="122">
        <v>1096.4457981264541</v>
      </c>
      <c r="O356" s="122">
        <v>1520.3807978076877</v>
      </c>
      <c r="P356" s="122">
        <v>1891.4742335642384</v>
      </c>
      <c r="Q356" s="122">
        <v>1009.6061465959112</v>
      </c>
      <c r="R356" s="122">
        <v>0</v>
      </c>
      <c r="S356" s="122">
        <v>0</v>
      </c>
      <c r="T356" s="122">
        <v>1092.0708924769081</v>
      </c>
      <c r="U356" s="122">
        <v>1255.86783449974</v>
      </c>
      <c r="V356" s="122">
        <v>1035.5124247088904</v>
      </c>
      <c r="W356" s="122">
        <v>1069.0023071692751</v>
      </c>
      <c r="DA356" s="130" t="s">
        <v>4078</v>
      </c>
    </row>
    <row r="357" spans="1:105" ht="12" customHeight="1" x14ac:dyDescent="0.25">
      <c r="A357" s="97" t="s">
        <v>124</v>
      </c>
      <c r="B357" s="98"/>
      <c r="C357" s="98">
        <v>1870.3237167633943</v>
      </c>
      <c r="D357" s="98">
        <v>1390.1013528962783</v>
      </c>
      <c r="E357" s="98">
        <v>606.64127948993325</v>
      </c>
      <c r="F357" s="98">
        <v>1411.3848250104757</v>
      </c>
      <c r="G357" s="98">
        <v>2033.9146755424458</v>
      </c>
      <c r="H357" s="98">
        <v>0</v>
      </c>
      <c r="I357" s="98">
        <v>890.66113949799876</v>
      </c>
      <c r="J357" s="98">
        <v>0</v>
      </c>
      <c r="K357" s="98">
        <v>1959.0896321888042</v>
      </c>
      <c r="L357" s="98">
        <v>2108.4207268612577</v>
      </c>
      <c r="M357" s="98">
        <v>1071.1548333976489</v>
      </c>
      <c r="N357" s="98">
        <v>0</v>
      </c>
      <c r="O357" s="98">
        <v>0</v>
      </c>
      <c r="P357" s="98">
        <v>0</v>
      </c>
      <c r="Q357" s="98">
        <v>0</v>
      </c>
      <c r="R357" s="98">
        <v>0</v>
      </c>
      <c r="S357" s="98">
        <v>0</v>
      </c>
      <c r="T357" s="98">
        <v>0</v>
      </c>
      <c r="U357" s="98">
        <v>0</v>
      </c>
      <c r="V357" s="98">
        <v>0</v>
      </c>
      <c r="W357" s="98">
        <v>0</v>
      </c>
      <c r="DA357" s="63" t="s">
        <v>4079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1600.0519671328061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DA358" s="63" t="s">
        <v>4080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926.53645533584665</v>
      </c>
      <c r="L359" s="101">
        <v>0</v>
      </c>
      <c r="M359" s="101">
        <v>0</v>
      </c>
      <c r="N359" s="101">
        <v>0</v>
      </c>
      <c r="O359" s="101">
        <v>0</v>
      </c>
      <c r="P359" s="101">
        <v>0</v>
      </c>
      <c r="Q359" s="101">
        <v>0</v>
      </c>
      <c r="R359" s="101">
        <v>0</v>
      </c>
      <c r="S359" s="101">
        <v>0</v>
      </c>
      <c r="T359" s="101">
        <v>0</v>
      </c>
      <c r="U359" s="101">
        <v>0</v>
      </c>
      <c r="V359" s="101">
        <v>0</v>
      </c>
      <c r="W359" s="101">
        <v>0</v>
      </c>
      <c r="DA359" s="131" t="s">
        <v>4081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673.51551179695946</v>
      </c>
      <c r="L360" s="104">
        <v>0</v>
      </c>
      <c r="M360" s="104">
        <v>0</v>
      </c>
      <c r="N360" s="104">
        <v>0</v>
      </c>
      <c r="O360" s="104">
        <v>0</v>
      </c>
      <c r="P360" s="104">
        <v>0</v>
      </c>
      <c r="Q360" s="104">
        <v>0</v>
      </c>
      <c r="R360" s="104">
        <v>0</v>
      </c>
      <c r="S360" s="104">
        <v>0</v>
      </c>
      <c r="T360" s="104">
        <v>0</v>
      </c>
      <c r="U360" s="104">
        <v>0</v>
      </c>
      <c r="V360" s="104">
        <v>0</v>
      </c>
      <c r="W360" s="104">
        <v>0</v>
      </c>
      <c r="DA360" s="132" t="s">
        <v>4082</v>
      </c>
    </row>
    <row r="361" spans="1:105" ht="12" customHeight="1" x14ac:dyDescent="0.25">
      <c r="A361" s="106" t="s">
        <v>122</v>
      </c>
      <c r="B361" s="101"/>
      <c r="C361" s="101">
        <v>1547.4633056788325</v>
      </c>
      <c r="D361" s="101">
        <v>1567.4696891477686</v>
      </c>
      <c r="E361" s="101">
        <v>1540.0264431020028</v>
      </c>
      <c r="F361" s="101">
        <v>1554.3292558790736</v>
      </c>
      <c r="G361" s="101">
        <v>1481.9920563421977</v>
      </c>
      <c r="H361" s="101">
        <v>0</v>
      </c>
      <c r="I361" s="101">
        <v>1405.8032745754572</v>
      </c>
      <c r="J361" s="101">
        <v>0</v>
      </c>
      <c r="K361" s="101">
        <v>0</v>
      </c>
      <c r="L361" s="101">
        <v>1197.0544849339137</v>
      </c>
      <c r="M361" s="101">
        <v>1414.0398954481063</v>
      </c>
      <c r="N361" s="101">
        <v>1193.7980497683002</v>
      </c>
      <c r="O361" s="101">
        <v>1607.2830167097925</v>
      </c>
      <c r="P361" s="101">
        <v>1967.2973231522028</v>
      </c>
      <c r="Q361" s="101">
        <v>0</v>
      </c>
      <c r="R361" s="101">
        <v>0</v>
      </c>
      <c r="S361" s="101">
        <v>0</v>
      </c>
      <c r="T361" s="101">
        <v>1226.6560685326001</v>
      </c>
      <c r="U361" s="101">
        <v>1255.86783449974</v>
      </c>
      <c r="V361" s="101">
        <v>0</v>
      </c>
      <c r="W361" s="101">
        <v>1151.335130578608</v>
      </c>
      <c r="DA361" s="131" t="s">
        <v>4083</v>
      </c>
    </row>
    <row r="362" spans="1:105" ht="12" customHeight="1" x14ac:dyDescent="0.25">
      <c r="A362" s="107" t="s">
        <v>121</v>
      </c>
      <c r="B362" s="104"/>
      <c r="C362" s="104">
        <v>1310.9576735243352</v>
      </c>
      <c r="D362" s="104">
        <v>1330.2747297458038</v>
      </c>
      <c r="E362" s="104">
        <v>1307.6202087621707</v>
      </c>
      <c r="F362" s="104">
        <v>1323.8578946499993</v>
      </c>
      <c r="G362" s="104">
        <v>1262.6210715128072</v>
      </c>
      <c r="H362" s="104">
        <v>0</v>
      </c>
      <c r="I362" s="104">
        <v>1196.9199705652077</v>
      </c>
      <c r="J362" s="104">
        <v>0</v>
      </c>
      <c r="K362" s="104">
        <v>1073.2842561256771</v>
      </c>
      <c r="L362" s="104">
        <v>1007.9858168412517</v>
      </c>
      <c r="M362" s="104">
        <v>1207.2319305526144</v>
      </c>
      <c r="N362" s="104">
        <v>1011.765430479311</v>
      </c>
      <c r="O362" s="104">
        <v>1405.4356642953294</v>
      </c>
      <c r="P362" s="104">
        <v>1753.1729181557921</v>
      </c>
      <c r="Q362" s="104">
        <v>1009.6061465959112</v>
      </c>
      <c r="R362" s="104">
        <v>0</v>
      </c>
      <c r="S362" s="104">
        <v>0</v>
      </c>
      <c r="T362" s="104">
        <v>1089.3611238314916</v>
      </c>
      <c r="U362" s="104">
        <v>0</v>
      </c>
      <c r="V362" s="104">
        <v>1035.5124247088904</v>
      </c>
      <c r="W362" s="104">
        <v>1036.8145778528692</v>
      </c>
      <c r="DA362" s="132" t="s">
        <v>4084</v>
      </c>
    </row>
    <row r="363" spans="1:105" ht="12" customHeight="1" x14ac:dyDescent="0.25">
      <c r="A363" s="108" t="s">
        <v>53</v>
      </c>
      <c r="B363" s="98"/>
      <c r="C363" s="98">
        <v>770.59333182675323</v>
      </c>
      <c r="D363" s="98">
        <v>784.33535229088159</v>
      </c>
      <c r="E363" s="98">
        <v>768.87131215062834</v>
      </c>
      <c r="F363" s="98">
        <v>786.3153394117727</v>
      </c>
      <c r="G363" s="98">
        <v>747.88094343230557</v>
      </c>
      <c r="H363" s="98">
        <v>0</v>
      </c>
      <c r="I363" s="98">
        <v>701.44328557910262</v>
      </c>
      <c r="J363" s="98">
        <v>0</v>
      </c>
      <c r="K363" s="98">
        <v>595.12669283075536</v>
      </c>
      <c r="L363" s="98">
        <v>544.26907074149665</v>
      </c>
      <c r="M363" s="98">
        <v>691.39285856707716</v>
      </c>
      <c r="N363" s="98">
        <v>544.72744916262195</v>
      </c>
      <c r="O363" s="98">
        <v>865.24078833920794</v>
      </c>
      <c r="P363" s="98">
        <v>1146.5795784754011</v>
      </c>
      <c r="Q363" s="98">
        <v>497.03214279374322</v>
      </c>
      <c r="R363" s="98">
        <v>0</v>
      </c>
      <c r="S363" s="98">
        <v>0</v>
      </c>
      <c r="T363" s="98">
        <v>586.05748835695101</v>
      </c>
      <c r="U363" s="98">
        <v>0</v>
      </c>
      <c r="V363" s="98">
        <v>553.02310342624742</v>
      </c>
      <c r="W363" s="98">
        <v>575.2082275840329</v>
      </c>
      <c r="DA363" s="63" t="s">
        <v>4085</v>
      </c>
    </row>
    <row r="364" spans="1:105" ht="12" customHeight="1" x14ac:dyDescent="0.25">
      <c r="A364" s="108" t="s">
        <v>52</v>
      </c>
      <c r="B364" s="98"/>
      <c r="C364" s="98">
        <v>540.36434169758172</v>
      </c>
      <c r="D364" s="98">
        <v>545.93937745492224</v>
      </c>
      <c r="E364" s="98">
        <v>538.74889661154236</v>
      </c>
      <c r="F364" s="98">
        <v>537.54255523822644</v>
      </c>
      <c r="G364" s="98">
        <v>514.74012808050156</v>
      </c>
      <c r="H364" s="98">
        <v>0</v>
      </c>
      <c r="I364" s="98">
        <v>495.47668498610511</v>
      </c>
      <c r="J364" s="98">
        <v>0</v>
      </c>
      <c r="K364" s="98">
        <v>478.15756329492177</v>
      </c>
      <c r="L364" s="98">
        <v>463.71674609975474</v>
      </c>
      <c r="M364" s="98">
        <v>515.83907198553732</v>
      </c>
      <c r="N364" s="98">
        <v>467.03798131668907</v>
      </c>
      <c r="O364" s="98">
        <v>540.19487595612122</v>
      </c>
      <c r="P364" s="98">
        <v>606.59333968039118</v>
      </c>
      <c r="Q364" s="98">
        <v>512.57400380216802</v>
      </c>
      <c r="R364" s="98">
        <v>0</v>
      </c>
      <c r="S364" s="98">
        <v>0</v>
      </c>
      <c r="T364" s="98">
        <v>503.30363547454044</v>
      </c>
      <c r="U364" s="98">
        <v>0</v>
      </c>
      <c r="V364" s="98">
        <v>482.489321282643</v>
      </c>
      <c r="W364" s="98">
        <v>461.6063502688362</v>
      </c>
      <c r="DA364" s="63" t="s">
        <v>4086</v>
      </c>
    </row>
    <row r="365" spans="1:105" ht="12" customHeight="1" x14ac:dyDescent="0.25">
      <c r="A365" s="121" t="s">
        <v>54</v>
      </c>
      <c r="B365" s="122"/>
      <c r="C365" s="122">
        <v>730.84023775913511</v>
      </c>
      <c r="D365" s="122">
        <v>744.92275875187306</v>
      </c>
      <c r="E365" s="122">
        <v>708.7450013891048</v>
      </c>
      <c r="F365" s="122">
        <v>725.80723257471618</v>
      </c>
      <c r="G365" s="122">
        <v>878.83235889542095</v>
      </c>
      <c r="H365" s="122">
        <v>0</v>
      </c>
      <c r="I365" s="122">
        <v>700.08883150749773</v>
      </c>
      <c r="J365" s="122">
        <v>0</v>
      </c>
      <c r="K365" s="122">
        <v>813.99621610391034</v>
      </c>
      <c r="L365" s="122">
        <v>609.09980858724862</v>
      </c>
      <c r="M365" s="122">
        <v>810.69505894527003</v>
      </c>
      <c r="N365" s="122">
        <v>802.37880958450216</v>
      </c>
      <c r="O365" s="122">
        <v>817.00850116088645</v>
      </c>
      <c r="P365" s="122">
        <v>864.79822826972088</v>
      </c>
      <c r="Q365" s="122">
        <v>580.83019809429379</v>
      </c>
      <c r="R365" s="122">
        <v>0</v>
      </c>
      <c r="S365" s="122">
        <v>0</v>
      </c>
      <c r="T365" s="122">
        <v>593.62149968115682</v>
      </c>
      <c r="U365" s="122">
        <v>649.67502014477623</v>
      </c>
      <c r="V365" s="122">
        <v>396.18229768137303</v>
      </c>
      <c r="W365" s="122">
        <v>316.80410571964063</v>
      </c>
      <c r="DA365" s="130" t="s">
        <v>4087</v>
      </c>
    </row>
    <row r="366" spans="1:105" ht="12" customHeight="1" x14ac:dyDescent="0.25">
      <c r="A366" s="97" t="s">
        <v>50</v>
      </c>
      <c r="B366" s="98"/>
      <c r="C366" s="98">
        <v>1172.5485110857221</v>
      </c>
      <c r="D366" s="98">
        <v>0</v>
      </c>
      <c r="E366" s="98">
        <v>0</v>
      </c>
      <c r="F366" s="98">
        <v>815.75772512227093</v>
      </c>
      <c r="G366" s="98">
        <v>1088.7542658401862</v>
      </c>
      <c r="H366" s="98">
        <v>0</v>
      </c>
      <c r="I366" s="98">
        <v>0</v>
      </c>
      <c r="J366" s="98">
        <v>0</v>
      </c>
      <c r="K366" s="98">
        <v>1266.6769686845469</v>
      </c>
      <c r="L366" s="98">
        <v>1103.7489040060539</v>
      </c>
      <c r="M366" s="98">
        <v>733.52008356621934</v>
      </c>
      <c r="N366" s="98">
        <v>583.86940705342045</v>
      </c>
      <c r="O366" s="98">
        <v>838.52058564067249</v>
      </c>
      <c r="P366" s="98">
        <v>1014.2955925379451</v>
      </c>
      <c r="Q366" s="98">
        <v>0</v>
      </c>
      <c r="R366" s="98">
        <v>0</v>
      </c>
      <c r="S366" s="98">
        <v>0</v>
      </c>
      <c r="T366" s="98">
        <v>693.85932884742044</v>
      </c>
      <c r="U366" s="98">
        <v>856.87350488759046</v>
      </c>
      <c r="V366" s="98">
        <v>674.09388473555782</v>
      </c>
      <c r="W366" s="98">
        <v>347.68578647952563</v>
      </c>
      <c r="DA366" s="63" t="s">
        <v>4088</v>
      </c>
    </row>
    <row r="367" spans="1:105" ht="12" customHeight="1" x14ac:dyDescent="0.25">
      <c r="A367" s="109" t="s">
        <v>120</v>
      </c>
      <c r="B367" s="33"/>
      <c r="C367" s="33">
        <v>701.82290593476068</v>
      </c>
      <c r="D367" s="33">
        <v>744.92275875187306</v>
      </c>
      <c r="E367" s="33">
        <v>708.7450013891048</v>
      </c>
      <c r="F367" s="33">
        <v>713.16554173019483</v>
      </c>
      <c r="G367" s="33">
        <v>690.5690613973378</v>
      </c>
      <c r="H367" s="33">
        <v>0</v>
      </c>
      <c r="I367" s="33">
        <v>700.08883150749773</v>
      </c>
      <c r="J367" s="33">
        <v>0</v>
      </c>
      <c r="K367" s="33">
        <v>702.71219776117084</v>
      </c>
      <c r="L367" s="33">
        <v>606.00825174088118</v>
      </c>
      <c r="M367" s="33">
        <v>811.95677516400121</v>
      </c>
      <c r="N367" s="33">
        <v>809.35516451137812</v>
      </c>
      <c r="O367" s="33">
        <v>815.53458998935139</v>
      </c>
      <c r="P367" s="33">
        <v>850.40562487743841</v>
      </c>
      <c r="Q367" s="33">
        <v>580.83019809429379</v>
      </c>
      <c r="R367" s="33">
        <v>0</v>
      </c>
      <c r="S367" s="33">
        <v>0</v>
      </c>
      <c r="T367" s="33">
        <v>585.02968575262003</v>
      </c>
      <c r="U367" s="33">
        <v>628.42389350448764</v>
      </c>
      <c r="V367" s="33">
        <v>370.01529760159599</v>
      </c>
      <c r="W367" s="33">
        <v>316.71246868474481</v>
      </c>
      <c r="DA367" s="60" t="s">
        <v>4089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15592.185950120387</v>
      </c>
      <c r="D369" s="117">
        <f t="shared" si="179"/>
        <v>14506.874061706154</v>
      </c>
      <c r="E369" s="117">
        <f t="shared" si="179"/>
        <v>15469.678103643479</v>
      </c>
      <c r="F369" s="117">
        <f t="shared" si="179"/>
        <v>15984.19580501955</v>
      </c>
      <c r="G369" s="117">
        <f t="shared" si="179"/>
        <v>16750.432562838789</v>
      </c>
      <c r="H369" s="117">
        <f t="shared" si="179"/>
        <v>0</v>
      </c>
      <c r="I369" s="117">
        <f t="shared" si="179"/>
        <v>16231.343120385998</v>
      </c>
      <c r="J369" s="117">
        <f t="shared" si="179"/>
        <v>0</v>
      </c>
      <c r="K369" s="117">
        <f t="shared" si="179"/>
        <v>20679.67710048021</v>
      </c>
      <c r="L369" s="117">
        <f t="shared" si="179"/>
        <v>12201.348863511765</v>
      </c>
      <c r="M369" s="117">
        <f t="shared" si="179"/>
        <v>9976.09347459739</v>
      </c>
      <c r="N369" s="117">
        <f t="shared" si="179"/>
        <v>11287.783970310706</v>
      </c>
      <c r="O369" s="117">
        <f t="shared" si="179"/>
        <v>12094.403792743602</v>
      </c>
      <c r="P369" s="117">
        <f t="shared" si="179"/>
        <v>10607.539717621339</v>
      </c>
      <c r="Q369" s="117">
        <f t="shared" si="179"/>
        <v>14640.809552130389</v>
      </c>
      <c r="R369" s="117">
        <f t="shared" ref="R369:V369" si="180">R370+R372+R374+R383</f>
        <v>0</v>
      </c>
      <c r="S369" s="117">
        <f t="shared" si="180"/>
        <v>0</v>
      </c>
      <c r="T369" s="117">
        <f t="shared" si="180"/>
        <v>9711.8072707599877</v>
      </c>
      <c r="U369" s="117">
        <f t="shared" si="180"/>
        <v>7614.7064137919033</v>
      </c>
      <c r="V369" s="117">
        <f t="shared" si="180"/>
        <v>10565.893414199669</v>
      </c>
      <c r="W369" s="117">
        <f t="shared" ref="W369" si="181">W370+W372+W374+W383</f>
        <v>8218.2925831312095</v>
      </c>
      <c r="DA369" s="129" t="s">
        <v>4241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13714.279894285988</v>
      </c>
      <c r="D370" s="122">
        <f t="shared" si="182"/>
        <v>12851.657627771761</v>
      </c>
      <c r="E370" s="122">
        <f t="shared" si="182"/>
        <v>12873.610899685907</v>
      </c>
      <c r="F370" s="122">
        <f t="shared" si="182"/>
        <v>14346.501067681231</v>
      </c>
      <c r="G370" s="122">
        <f t="shared" si="182"/>
        <v>14978.856945993713</v>
      </c>
      <c r="H370" s="122">
        <f t="shared" si="182"/>
        <v>0</v>
      </c>
      <c r="I370" s="122">
        <f t="shared" si="182"/>
        <v>14144.206719081698</v>
      </c>
      <c r="J370" s="122">
        <f t="shared" si="182"/>
        <v>0</v>
      </c>
      <c r="K370" s="122">
        <f t="shared" si="182"/>
        <v>18600.857546644434</v>
      </c>
      <c r="L370" s="122">
        <f t="shared" si="182"/>
        <v>10050.561172445739</v>
      </c>
      <c r="M370" s="122">
        <f t="shared" si="182"/>
        <v>7565.9066643177794</v>
      </c>
      <c r="N370" s="122">
        <f t="shared" si="182"/>
        <v>8986.7904455905391</v>
      </c>
      <c r="O370" s="122">
        <f t="shared" si="182"/>
        <v>9433.7594054736146</v>
      </c>
      <c r="P370" s="122">
        <f t="shared" si="182"/>
        <v>7837.5965895124991</v>
      </c>
      <c r="Q370" s="122">
        <f t="shared" si="182"/>
        <v>12177.410441594498</v>
      </c>
      <c r="R370" s="122">
        <f t="shared" si="182"/>
        <v>0</v>
      </c>
      <c r="S370" s="122">
        <f t="shared" si="182"/>
        <v>0</v>
      </c>
      <c r="T370" s="122">
        <f t="shared" si="182"/>
        <v>7394.5544187701616</v>
      </c>
      <c r="U370" s="122">
        <f t="shared" si="182"/>
        <v>5290.0082655797742</v>
      </c>
      <c r="V370" s="122">
        <f t="shared" si="182"/>
        <v>8388.1134006009561</v>
      </c>
      <c r="W370" s="122">
        <f t="shared" si="182"/>
        <v>6159.9648722326938</v>
      </c>
      <c r="DA370" s="130" t="s">
        <v>4242</v>
      </c>
    </row>
    <row r="371" spans="1:105" ht="12" customHeight="1" x14ac:dyDescent="0.25">
      <c r="A371" s="97" t="s">
        <v>53</v>
      </c>
      <c r="B371" s="98"/>
      <c r="C371" s="98">
        <v>13714.279894285988</v>
      </c>
      <c r="D371" s="98">
        <v>12851.657627771761</v>
      </c>
      <c r="E371" s="98">
        <v>12873.610899685907</v>
      </c>
      <c r="F371" s="98">
        <v>14346.501067681231</v>
      </c>
      <c r="G371" s="98">
        <v>14978.856945993713</v>
      </c>
      <c r="H371" s="98">
        <v>0</v>
      </c>
      <c r="I371" s="98">
        <v>14144.206719081698</v>
      </c>
      <c r="J371" s="98">
        <v>0</v>
      </c>
      <c r="K371" s="98">
        <v>18600.857546644434</v>
      </c>
      <c r="L371" s="98">
        <v>10050.561172445739</v>
      </c>
      <c r="M371" s="98">
        <v>7565.9066643177794</v>
      </c>
      <c r="N371" s="98">
        <v>8986.7904455905391</v>
      </c>
      <c r="O371" s="98">
        <v>9433.7594054736146</v>
      </c>
      <c r="P371" s="98">
        <v>7837.5965895124991</v>
      </c>
      <c r="Q371" s="98">
        <v>12177.410441594498</v>
      </c>
      <c r="R371" s="98">
        <v>0</v>
      </c>
      <c r="S371" s="98">
        <v>0</v>
      </c>
      <c r="T371" s="98">
        <v>7394.5544187701616</v>
      </c>
      <c r="U371" s="98">
        <v>5290.0082655797742</v>
      </c>
      <c r="V371" s="98">
        <v>8388.1134006009561</v>
      </c>
      <c r="W371" s="98">
        <v>6159.9648722326938</v>
      </c>
      <c r="DA371" s="63" t="s">
        <v>4243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245.61622594933797</v>
      </c>
      <c r="D372" s="122">
        <f t="shared" si="183"/>
        <v>12.882232852282197</v>
      </c>
      <c r="E372" s="122">
        <f t="shared" si="183"/>
        <v>1074.3574601329256</v>
      </c>
      <c r="F372" s="122">
        <f t="shared" si="183"/>
        <v>13.066168489194247</v>
      </c>
      <c r="G372" s="122">
        <f t="shared" si="183"/>
        <v>112.46800534040284</v>
      </c>
      <c r="H372" s="122">
        <f t="shared" si="183"/>
        <v>0</v>
      </c>
      <c r="I372" s="122">
        <f t="shared" si="183"/>
        <v>567.51145678499608</v>
      </c>
      <c r="J372" s="122">
        <f t="shared" si="183"/>
        <v>0</v>
      </c>
      <c r="K372" s="122">
        <f t="shared" si="183"/>
        <v>577.51291855591626</v>
      </c>
      <c r="L372" s="122">
        <f t="shared" si="183"/>
        <v>810.03397079272997</v>
      </c>
      <c r="M372" s="122">
        <f t="shared" si="183"/>
        <v>769.92080499198596</v>
      </c>
      <c r="N372" s="122">
        <f t="shared" si="183"/>
        <v>808.57101650321522</v>
      </c>
      <c r="O372" s="122">
        <f t="shared" si="183"/>
        <v>846.82708384439968</v>
      </c>
      <c r="P372" s="122">
        <f t="shared" si="183"/>
        <v>632.98531634121048</v>
      </c>
      <c r="Q372" s="122">
        <f t="shared" si="183"/>
        <v>1104.3719162325635</v>
      </c>
      <c r="R372" s="122">
        <f t="shared" si="183"/>
        <v>0</v>
      </c>
      <c r="S372" s="122">
        <f t="shared" si="183"/>
        <v>0</v>
      </c>
      <c r="T372" s="122">
        <f t="shared" si="183"/>
        <v>864.30469086919322</v>
      </c>
      <c r="U372" s="122">
        <f t="shared" si="183"/>
        <v>793.21707091684152</v>
      </c>
      <c r="V372" s="122">
        <f t="shared" si="183"/>
        <v>923.24452210754589</v>
      </c>
      <c r="W372" s="122">
        <f t="shared" si="183"/>
        <v>856.82246554735821</v>
      </c>
      <c r="DA372" s="130" t="s">
        <v>4244</v>
      </c>
    </row>
    <row r="373" spans="1:105" ht="12" customHeight="1" x14ac:dyDescent="0.25">
      <c r="A373" s="97" t="s">
        <v>53</v>
      </c>
      <c r="B373" s="98"/>
      <c r="C373" s="98">
        <f>RES_hhdet_in_tesh!C165</f>
        <v>245.61622594933797</v>
      </c>
      <c r="D373" s="98">
        <f>RES_hhdet_in_tesh!D165</f>
        <v>12.882232852282197</v>
      </c>
      <c r="E373" s="98">
        <f>RES_hhdet_in_tesh!E165</f>
        <v>1074.3574601329256</v>
      </c>
      <c r="F373" s="98">
        <f>RES_hhdet_in_tesh!F165</f>
        <v>13.066168489194247</v>
      </c>
      <c r="G373" s="98">
        <f>RES_hhdet_in_tesh!G165</f>
        <v>112.46800534040284</v>
      </c>
      <c r="H373" s="98">
        <f>RES_hhdet_in_tesh!H165</f>
        <v>0</v>
      </c>
      <c r="I373" s="98">
        <f>RES_hhdet_in_tesh!I165</f>
        <v>567.51145678499608</v>
      </c>
      <c r="J373" s="98">
        <f>RES_hhdet_in_tesh!J165</f>
        <v>0</v>
      </c>
      <c r="K373" s="98">
        <f>RES_hhdet_in_tesh!K165</f>
        <v>577.51291855591626</v>
      </c>
      <c r="L373" s="98">
        <f>RES_hhdet_in_tesh!L165</f>
        <v>810.03397079272997</v>
      </c>
      <c r="M373" s="98">
        <f>RES_hhdet_in_tesh!M165</f>
        <v>769.92080499198596</v>
      </c>
      <c r="N373" s="98">
        <f>RES_hhdet_in_tesh!N165</f>
        <v>808.57101650321522</v>
      </c>
      <c r="O373" s="98">
        <f>RES_hhdet_in_tesh!O165</f>
        <v>846.82708384439968</v>
      </c>
      <c r="P373" s="98">
        <f>RES_hhdet_in_tesh!P165</f>
        <v>632.98531634121048</v>
      </c>
      <c r="Q373" s="98">
        <f>RES_hhdet_in_tesh!Q165</f>
        <v>1104.3719162325635</v>
      </c>
      <c r="R373" s="98">
        <f>RES_hhdet_in_tesh!R165</f>
        <v>0</v>
      </c>
      <c r="S373" s="98">
        <f>RES_hhdet_in_tesh!S165</f>
        <v>0</v>
      </c>
      <c r="T373" s="98">
        <f>RES_hhdet_in_tesh!T165</f>
        <v>864.30469086919322</v>
      </c>
      <c r="U373" s="98">
        <f>RES_hhdet_in_tesh!U165</f>
        <v>793.21707091684152</v>
      </c>
      <c r="V373" s="98">
        <f>RES_hhdet_in_tesh!V165</f>
        <v>923.24452210754589</v>
      </c>
      <c r="W373" s="98">
        <f>RES_hhdet_in_tesh!W165</f>
        <v>856.82246554735821</v>
      </c>
      <c r="DA373" s="63" t="s">
        <v>4245</v>
      </c>
    </row>
    <row r="374" spans="1:105" ht="12" customHeight="1" x14ac:dyDescent="0.25">
      <c r="A374" s="121" t="s">
        <v>55</v>
      </c>
      <c r="B374" s="122"/>
      <c r="C374" s="122">
        <v>1077.9579797709673</v>
      </c>
      <c r="D374" s="122">
        <v>1065.0923195813568</v>
      </c>
      <c r="E374" s="122">
        <v>971.48610927051493</v>
      </c>
      <c r="F374" s="122">
        <v>1075.7729676631</v>
      </c>
      <c r="G374" s="122">
        <v>1055.1441840809</v>
      </c>
      <c r="H374" s="122">
        <v>0</v>
      </c>
      <c r="I374" s="122">
        <v>971.89333560088949</v>
      </c>
      <c r="J374" s="122">
        <v>0</v>
      </c>
      <c r="K374" s="122">
        <v>902.39529416967537</v>
      </c>
      <c r="L374" s="122">
        <v>862.04318489370303</v>
      </c>
      <c r="M374" s="122">
        <v>1001.4499159735058</v>
      </c>
      <c r="N374" s="122">
        <v>858.48878871517104</v>
      </c>
      <c r="O374" s="122">
        <v>1170.7554300371073</v>
      </c>
      <c r="P374" s="122">
        <v>1457.1310820549527</v>
      </c>
      <c r="Q374" s="122">
        <v>886.91610103641506</v>
      </c>
      <c r="R374" s="122">
        <v>0</v>
      </c>
      <c r="S374" s="122">
        <v>0</v>
      </c>
      <c r="T374" s="122">
        <v>959.73524830668282</v>
      </c>
      <c r="U374" s="122">
        <v>988.17722288632388</v>
      </c>
      <c r="V374" s="122">
        <v>921.50967658956733</v>
      </c>
      <c r="W374" s="122">
        <v>921.11148558688478</v>
      </c>
      <c r="DA374" s="130" t="s">
        <v>4246</v>
      </c>
    </row>
    <row r="375" spans="1:105" ht="12" customHeight="1" x14ac:dyDescent="0.25">
      <c r="A375" s="97" t="s">
        <v>124</v>
      </c>
      <c r="B375" s="98"/>
      <c r="C375" s="98">
        <v>1159.9158676671466</v>
      </c>
      <c r="D375" s="98">
        <v>865.34999380476438</v>
      </c>
      <c r="E375" s="98">
        <v>379.29396571814817</v>
      </c>
      <c r="F375" s="98">
        <v>886.37261751673907</v>
      </c>
      <c r="G375" s="98">
        <v>1283.7119097170616</v>
      </c>
      <c r="H375" s="98">
        <v>0</v>
      </c>
      <c r="I375" s="98">
        <v>568.65228906491734</v>
      </c>
      <c r="J375" s="98">
        <v>0</v>
      </c>
      <c r="K375" s="98">
        <v>1270.5234835350038</v>
      </c>
      <c r="L375" s="98">
        <v>1381.1710279194613</v>
      </c>
      <c r="M375" s="98">
        <v>716.4333429027954</v>
      </c>
      <c r="N375" s="98">
        <v>0</v>
      </c>
      <c r="O375" s="98">
        <v>0</v>
      </c>
      <c r="P375" s="98">
        <v>0</v>
      </c>
      <c r="Q375" s="98">
        <v>0</v>
      </c>
      <c r="R375" s="98">
        <v>0</v>
      </c>
      <c r="S375" s="98">
        <v>0</v>
      </c>
      <c r="T375" s="98">
        <v>0</v>
      </c>
      <c r="U375" s="98">
        <v>0</v>
      </c>
      <c r="V375" s="98">
        <v>0</v>
      </c>
      <c r="W375" s="98">
        <v>0</v>
      </c>
      <c r="DA375" s="63" t="s">
        <v>4247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1274.3998743670661</v>
      </c>
      <c r="L376" s="98">
        <v>0</v>
      </c>
      <c r="M376" s="98">
        <v>0</v>
      </c>
      <c r="N376" s="98">
        <v>0</v>
      </c>
      <c r="O376" s="98">
        <v>0</v>
      </c>
      <c r="P376" s="98">
        <v>0</v>
      </c>
      <c r="Q376" s="98">
        <v>0</v>
      </c>
      <c r="R376" s="98">
        <v>0</v>
      </c>
      <c r="S376" s="98">
        <v>0</v>
      </c>
      <c r="T376" s="98">
        <v>0</v>
      </c>
      <c r="U376" s="98">
        <v>0</v>
      </c>
      <c r="V376" s="98">
        <v>0</v>
      </c>
      <c r="W376" s="98">
        <v>0</v>
      </c>
      <c r="DA376" s="63" t="s">
        <v>4248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600.88436257010665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4249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673.51551179695946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4250</v>
      </c>
    </row>
    <row r="379" spans="1:105" ht="12" customHeight="1" x14ac:dyDescent="0.25">
      <c r="A379" s="106" t="s">
        <v>122</v>
      </c>
      <c r="B379" s="101"/>
      <c r="C379" s="101">
        <v>1075.6285377068075</v>
      </c>
      <c r="D379" s="101">
        <v>1091.3440507180278</v>
      </c>
      <c r="E379" s="101">
        <v>1074.1510989377284</v>
      </c>
      <c r="F379" s="101">
        <v>1086.0777784160953</v>
      </c>
      <c r="G379" s="101">
        <v>1037.5146849462024</v>
      </c>
      <c r="H379" s="101">
        <v>0</v>
      </c>
      <c r="I379" s="101">
        <v>988.27699500404867</v>
      </c>
      <c r="J379" s="101">
        <v>0</v>
      </c>
      <c r="K379" s="101">
        <v>0</v>
      </c>
      <c r="L379" s="101">
        <v>848.3883690584305</v>
      </c>
      <c r="M379" s="101">
        <v>1007.6968171699934</v>
      </c>
      <c r="N379" s="101">
        <v>858.28084834532376</v>
      </c>
      <c r="O379" s="101">
        <v>1170.9238977734783</v>
      </c>
      <c r="P379" s="101">
        <v>1457.6683406888387</v>
      </c>
      <c r="Q379" s="101">
        <v>0</v>
      </c>
      <c r="R379" s="101">
        <v>0</v>
      </c>
      <c r="S379" s="101">
        <v>0</v>
      </c>
      <c r="T379" s="101">
        <v>955.51846701682837</v>
      </c>
      <c r="U379" s="101">
        <v>988.17722288632388</v>
      </c>
      <c r="V379" s="101">
        <v>0</v>
      </c>
      <c r="W379" s="101">
        <v>920.34440693893293</v>
      </c>
      <c r="DA379" s="131" t="s">
        <v>4251</v>
      </c>
    </row>
    <row r="380" spans="1:105" ht="12" customHeight="1" x14ac:dyDescent="0.25">
      <c r="A380" s="107" t="s">
        <v>121</v>
      </c>
      <c r="B380" s="104"/>
      <c r="C380" s="104">
        <v>1075.9971903975527</v>
      </c>
      <c r="D380" s="104">
        <v>1092.0295037372857</v>
      </c>
      <c r="E380" s="104">
        <v>1075.0279771348296</v>
      </c>
      <c r="F380" s="104">
        <v>1086.9754464565312</v>
      </c>
      <c r="G380" s="104">
        <v>1038.3174698630071</v>
      </c>
      <c r="H380" s="104">
        <v>0</v>
      </c>
      <c r="I380" s="104">
        <v>988.58996404517552</v>
      </c>
      <c r="J380" s="104">
        <v>0</v>
      </c>
      <c r="K380" s="104">
        <v>898.65771726591868</v>
      </c>
      <c r="L380" s="104">
        <v>849.45653912247428</v>
      </c>
      <c r="M380" s="104">
        <v>1008.5510423018483</v>
      </c>
      <c r="N380" s="104">
        <v>858.66966246662935</v>
      </c>
      <c r="O380" s="104">
        <v>1170.5325985985744</v>
      </c>
      <c r="P380" s="104">
        <v>1456.1511223067448</v>
      </c>
      <c r="Q380" s="104">
        <v>886.91610103641506</v>
      </c>
      <c r="R380" s="104">
        <v>0</v>
      </c>
      <c r="S380" s="104">
        <v>0</v>
      </c>
      <c r="T380" s="104">
        <v>959.82014994339136</v>
      </c>
      <c r="U380" s="104">
        <v>0</v>
      </c>
      <c r="V380" s="104">
        <v>921.50967658956733</v>
      </c>
      <c r="W380" s="104">
        <v>921.41137230110473</v>
      </c>
      <c r="DA380" s="132" t="s">
        <v>4252</v>
      </c>
    </row>
    <row r="381" spans="1:105" ht="12" customHeight="1" x14ac:dyDescent="0.25">
      <c r="A381" s="108" t="s">
        <v>53</v>
      </c>
      <c r="B381" s="98"/>
      <c r="C381" s="98">
        <v>535.63284869997096</v>
      </c>
      <c r="D381" s="98">
        <v>546.09012628236349</v>
      </c>
      <c r="E381" s="98">
        <v>536.27908052328735</v>
      </c>
      <c r="F381" s="98">
        <v>549.43289121830503</v>
      </c>
      <c r="G381" s="98">
        <v>523.57734178250564</v>
      </c>
      <c r="H381" s="98">
        <v>0</v>
      </c>
      <c r="I381" s="98">
        <v>493.11327905907041</v>
      </c>
      <c r="J381" s="98">
        <v>0</v>
      </c>
      <c r="K381" s="98">
        <v>420.50015397099696</v>
      </c>
      <c r="L381" s="98">
        <v>385.73979302271943</v>
      </c>
      <c r="M381" s="98">
        <v>492.71197031631112</v>
      </c>
      <c r="N381" s="98">
        <v>391.63168114994022</v>
      </c>
      <c r="O381" s="98">
        <v>630.33772264245306</v>
      </c>
      <c r="P381" s="98">
        <v>849.55778262635351</v>
      </c>
      <c r="Q381" s="98">
        <v>374.34209723424715</v>
      </c>
      <c r="R381" s="98">
        <v>0</v>
      </c>
      <c r="S381" s="98">
        <v>0</v>
      </c>
      <c r="T381" s="98">
        <v>456.5165144688508</v>
      </c>
      <c r="U381" s="98">
        <v>0</v>
      </c>
      <c r="V381" s="98">
        <v>439.02035530692416</v>
      </c>
      <c r="W381" s="98">
        <v>459.80502203226848</v>
      </c>
      <c r="DA381" s="63" t="s">
        <v>4253</v>
      </c>
    </row>
    <row r="382" spans="1:105" ht="12" customHeight="1" x14ac:dyDescent="0.25">
      <c r="A382" s="108" t="s">
        <v>52</v>
      </c>
      <c r="B382" s="98"/>
      <c r="C382" s="98">
        <v>540.36434169758172</v>
      </c>
      <c r="D382" s="98">
        <v>545.93937745492224</v>
      </c>
      <c r="E382" s="98">
        <v>538.74889661154236</v>
      </c>
      <c r="F382" s="98">
        <v>537.54255523822644</v>
      </c>
      <c r="G382" s="98">
        <v>514.74012808050156</v>
      </c>
      <c r="H382" s="98">
        <v>0</v>
      </c>
      <c r="I382" s="98">
        <v>495.47668498610511</v>
      </c>
      <c r="J382" s="98">
        <v>0</v>
      </c>
      <c r="K382" s="98">
        <v>478.15756329492177</v>
      </c>
      <c r="L382" s="98">
        <v>463.71674609975474</v>
      </c>
      <c r="M382" s="98">
        <v>515.83907198553732</v>
      </c>
      <c r="N382" s="98">
        <v>467.03798131668907</v>
      </c>
      <c r="O382" s="98">
        <v>540.19487595612122</v>
      </c>
      <c r="P382" s="98">
        <v>606.59333968039118</v>
      </c>
      <c r="Q382" s="98">
        <v>512.57400380216802</v>
      </c>
      <c r="R382" s="98">
        <v>0</v>
      </c>
      <c r="S382" s="98">
        <v>0</v>
      </c>
      <c r="T382" s="98">
        <v>503.30363547454044</v>
      </c>
      <c r="U382" s="98">
        <v>0</v>
      </c>
      <c r="V382" s="98">
        <v>482.489321282643</v>
      </c>
      <c r="W382" s="98">
        <v>461.6063502688362</v>
      </c>
      <c r="DA382" s="63" t="s">
        <v>4254</v>
      </c>
    </row>
    <row r="383" spans="1:105" ht="12" customHeight="1" x14ac:dyDescent="0.25">
      <c r="A383" s="121" t="s">
        <v>54</v>
      </c>
      <c r="B383" s="122"/>
      <c r="C383" s="122">
        <v>554.33185011409523</v>
      </c>
      <c r="D383" s="122">
        <v>577.24188150075281</v>
      </c>
      <c r="E383" s="122">
        <v>550.22363455413165</v>
      </c>
      <c r="F383" s="122">
        <v>548.85560118602325</v>
      </c>
      <c r="G383" s="122">
        <v>603.96342742377078</v>
      </c>
      <c r="H383" s="122">
        <v>0</v>
      </c>
      <c r="I383" s="122">
        <v>547.7316089184153</v>
      </c>
      <c r="J383" s="122">
        <v>0</v>
      </c>
      <c r="K383" s="122">
        <v>598.91134111018414</v>
      </c>
      <c r="L383" s="122">
        <v>478.7105353795917</v>
      </c>
      <c r="M383" s="122">
        <v>638.81608931411961</v>
      </c>
      <c r="N383" s="122">
        <v>633.93371950177993</v>
      </c>
      <c r="O383" s="122">
        <v>643.06187338848099</v>
      </c>
      <c r="P383" s="122">
        <v>679.82672971267675</v>
      </c>
      <c r="Q383" s="122">
        <v>472.11109326691331</v>
      </c>
      <c r="R383" s="122">
        <v>0</v>
      </c>
      <c r="S383" s="122">
        <v>0</v>
      </c>
      <c r="T383" s="122">
        <v>493.2129128139502</v>
      </c>
      <c r="U383" s="122">
        <v>543.30385440896384</v>
      </c>
      <c r="V383" s="122">
        <v>333.02581490159974</v>
      </c>
      <c r="W383" s="122">
        <v>280.39375976427277</v>
      </c>
      <c r="DA383" s="130" t="s">
        <v>4255</v>
      </c>
    </row>
    <row r="384" spans="1:105" ht="12" customHeight="1" x14ac:dyDescent="0.25">
      <c r="A384" s="97" t="s">
        <v>50</v>
      </c>
      <c r="B384" s="98"/>
      <c r="C384" s="98">
        <v>728.75228249631027</v>
      </c>
      <c r="D384" s="98">
        <v>0</v>
      </c>
      <c r="E384" s="98">
        <v>0</v>
      </c>
      <c r="F384" s="98">
        <v>507.39340839106751</v>
      </c>
      <c r="G384" s="98">
        <v>677.36508715743548</v>
      </c>
      <c r="H384" s="98">
        <v>0</v>
      </c>
      <c r="I384" s="98">
        <v>0</v>
      </c>
      <c r="J384" s="98">
        <v>0</v>
      </c>
      <c r="K384" s="98">
        <v>788.8165823563088</v>
      </c>
      <c r="L384" s="98">
        <v>687.5046961739472</v>
      </c>
      <c r="M384" s="98">
        <v>456.94994410966086</v>
      </c>
      <c r="N384" s="98">
        <v>363.72431907151133</v>
      </c>
      <c r="O384" s="98">
        <v>522.36052335534316</v>
      </c>
      <c r="P384" s="98">
        <v>631.86042850733747</v>
      </c>
      <c r="Q384" s="98">
        <v>0</v>
      </c>
      <c r="R384" s="98">
        <v>0</v>
      </c>
      <c r="S384" s="98">
        <v>0</v>
      </c>
      <c r="T384" s="98">
        <v>433.70657557688173</v>
      </c>
      <c r="U384" s="98">
        <v>536.38695511136882</v>
      </c>
      <c r="V384" s="98">
        <v>422.54603842016576</v>
      </c>
      <c r="W384" s="98">
        <v>218.21678640657188</v>
      </c>
      <c r="DA384" s="63" t="s">
        <v>4256</v>
      </c>
    </row>
    <row r="385" spans="1:105" ht="12" customHeight="1" x14ac:dyDescent="0.25">
      <c r="A385" s="109" t="s">
        <v>120</v>
      </c>
      <c r="B385" s="33"/>
      <c r="C385" s="33">
        <v>542.8735735342417</v>
      </c>
      <c r="D385" s="33">
        <v>577.24188150075281</v>
      </c>
      <c r="E385" s="33">
        <v>550.22363455413165</v>
      </c>
      <c r="F385" s="33">
        <v>554.68272017342247</v>
      </c>
      <c r="G385" s="33">
        <v>538.13495480548431</v>
      </c>
      <c r="H385" s="33">
        <v>0</v>
      </c>
      <c r="I385" s="33">
        <v>547.7316089184153</v>
      </c>
      <c r="J385" s="33">
        <v>0</v>
      </c>
      <c r="K385" s="33">
        <v>552.22630263717838</v>
      </c>
      <c r="L385" s="33">
        <v>477.40557187462701</v>
      </c>
      <c r="M385" s="33">
        <v>641.78937779157673</v>
      </c>
      <c r="N385" s="33">
        <v>642.56070149955372</v>
      </c>
      <c r="O385" s="33">
        <v>651.33178644132227</v>
      </c>
      <c r="P385" s="33">
        <v>684.44460343120318</v>
      </c>
      <c r="Q385" s="33">
        <v>472.11109326691331</v>
      </c>
      <c r="R385" s="33">
        <v>0</v>
      </c>
      <c r="S385" s="33">
        <v>0</v>
      </c>
      <c r="T385" s="33">
        <v>498.31345600569904</v>
      </c>
      <c r="U385" s="33">
        <v>544.01327997794795</v>
      </c>
      <c r="V385" s="33">
        <v>324.59696268718932</v>
      </c>
      <c r="W385" s="33">
        <v>280.57826116889504</v>
      </c>
      <c r="DA385" s="60" t="s">
        <v>4257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28.05928780824647</v>
      </c>
      <c r="D387" s="117">
        <f t="shared" si="184"/>
        <v>36.840466054457167</v>
      </c>
      <c r="E387" s="117">
        <f t="shared" si="184"/>
        <v>20.385300746883619</v>
      </c>
      <c r="F387" s="117">
        <f t="shared" si="184"/>
        <v>39.548377209248002</v>
      </c>
      <c r="G387" s="117">
        <f t="shared" si="184"/>
        <v>149.79803067376065</v>
      </c>
      <c r="H387" s="117">
        <f t="shared" si="184"/>
        <v>0</v>
      </c>
      <c r="I387" s="117">
        <f t="shared" si="184"/>
        <v>8.0393079913257797</v>
      </c>
      <c r="J387" s="117">
        <f t="shared" si="184"/>
        <v>0</v>
      </c>
      <c r="K387" s="117">
        <f t="shared" si="184"/>
        <v>60.850719347470189</v>
      </c>
      <c r="L387" s="117">
        <f t="shared" si="184"/>
        <v>13.456664660181545</v>
      </c>
      <c r="M387" s="117">
        <f t="shared" si="184"/>
        <v>8.2252240072697038</v>
      </c>
      <c r="N387" s="117">
        <f t="shared" si="184"/>
        <v>4.1035245151106521</v>
      </c>
      <c r="O387" s="117">
        <f t="shared" si="184"/>
        <v>12.213878048601034</v>
      </c>
      <c r="P387" s="117">
        <f t="shared" si="184"/>
        <v>20.234076461270565</v>
      </c>
      <c r="Q387" s="117">
        <f t="shared" si="184"/>
        <v>0</v>
      </c>
      <c r="R387" s="117">
        <f t="shared" ref="R387:V387" si="185">R388+R390+R392+R401</f>
        <v>0</v>
      </c>
      <c r="S387" s="117">
        <f t="shared" si="185"/>
        <v>0</v>
      </c>
      <c r="T387" s="117">
        <f t="shared" si="185"/>
        <v>12.44345409007737</v>
      </c>
      <c r="U387" s="117">
        <f t="shared" si="185"/>
        <v>18.106733522815357</v>
      </c>
      <c r="V387" s="117">
        <f t="shared" si="185"/>
        <v>13.177115248781456</v>
      </c>
      <c r="W387" s="117">
        <f t="shared" ref="W387" si="186">W388+W390+W392+W401</f>
        <v>0.23366953626239365</v>
      </c>
      <c r="DA387" s="129" t="s">
        <v>4408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4409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4410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4411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4412</v>
      </c>
    </row>
    <row r="392" spans="1:105" ht="12" customHeight="1" x14ac:dyDescent="0.25">
      <c r="A392" s="121" t="s">
        <v>55</v>
      </c>
      <c r="B392" s="122"/>
      <c r="C392" s="122">
        <v>11.640074945204731</v>
      </c>
      <c r="D392" s="122">
        <v>36.840466054457167</v>
      </c>
      <c r="E392" s="122">
        <v>20.385300746883619</v>
      </c>
      <c r="F392" s="122">
        <v>16.714274622479511</v>
      </c>
      <c r="G392" s="122">
        <v>32.86363590307856</v>
      </c>
      <c r="H392" s="122">
        <v>0</v>
      </c>
      <c r="I392" s="122">
        <v>8.0393079913257797</v>
      </c>
      <c r="J392" s="122">
        <v>0</v>
      </c>
      <c r="K392" s="122">
        <v>4.07291977497347</v>
      </c>
      <c r="L392" s="122">
        <v>11.899350368044804</v>
      </c>
      <c r="M392" s="122">
        <v>5.5449062241667155</v>
      </c>
      <c r="N392" s="122">
        <v>0</v>
      </c>
      <c r="O392" s="122">
        <v>0</v>
      </c>
      <c r="P392" s="122">
        <v>0</v>
      </c>
      <c r="Q392" s="122">
        <v>0</v>
      </c>
      <c r="R392" s="122">
        <v>0</v>
      </c>
      <c r="S392" s="122">
        <v>0</v>
      </c>
      <c r="T392" s="122">
        <v>0</v>
      </c>
      <c r="U392" s="122">
        <v>0</v>
      </c>
      <c r="V392" s="122">
        <v>0</v>
      </c>
      <c r="W392" s="122">
        <v>0</v>
      </c>
      <c r="DA392" s="130" t="s">
        <v>4413</v>
      </c>
    </row>
    <row r="393" spans="1:105" ht="12" customHeight="1" x14ac:dyDescent="0.25">
      <c r="A393" s="97" t="s">
        <v>124</v>
      </c>
      <c r="B393" s="98"/>
      <c r="C393" s="98">
        <v>424.8627354999727</v>
      </c>
      <c r="D393" s="98">
        <v>315.77542332391857</v>
      </c>
      <c r="E393" s="98">
        <v>137.80463304893325</v>
      </c>
      <c r="F393" s="98">
        <v>320.61017684937974</v>
      </c>
      <c r="G393" s="98">
        <v>462.02405769622209</v>
      </c>
      <c r="H393" s="98">
        <v>0</v>
      </c>
      <c r="I393" s="98">
        <v>202.32258444836543</v>
      </c>
      <c r="J393" s="98">
        <v>0</v>
      </c>
      <c r="K393" s="98">
        <v>445.02680084800886</v>
      </c>
      <c r="L393" s="98">
        <v>478.94885231380334</v>
      </c>
      <c r="M393" s="98">
        <v>243.32353195460996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4414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210.47202119409096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DA394" s="63" t="s">
        <v>4415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210.47202119409096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4416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4417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4418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4419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4420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4421</v>
      </c>
    </row>
    <row r="401" spans="1:105" ht="12" customHeight="1" x14ac:dyDescent="0.25">
      <c r="A401" s="121" t="s">
        <v>54</v>
      </c>
      <c r="B401" s="122"/>
      <c r="C401" s="122">
        <v>16.419212863041739</v>
      </c>
      <c r="D401" s="122">
        <v>0</v>
      </c>
      <c r="E401" s="122">
        <v>0</v>
      </c>
      <c r="F401" s="122">
        <v>22.834102586768495</v>
      </c>
      <c r="G401" s="122">
        <v>116.93439477068208</v>
      </c>
      <c r="H401" s="122">
        <v>0</v>
      </c>
      <c r="I401" s="122">
        <v>0</v>
      </c>
      <c r="J401" s="122">
        <v>0</v>
      </c>
      <c r="K401" s="122">
        <v>56.777799572496718</v>
      </c>
      <c r="L401" s="122">
        <v>1.5573142921367409</v>
      </c>
      <c r="M401" s="122">
        <v>2.6803177831029878</v>
      </c>
      <c r="N401" s="122">
        <v>4.1035245151106521</v>
      </c>
      <c r="O401" s="122">
        <v>12.213878048601034</v>
      </c>
      <c r="P401" s="122">
        <v>20.234076461270565</v>
      </c>
      <c r="Q401" s="122">
        <v>0</v>
      </c>
      <c r="R401" s="122">
        <v>0</v>
      </c>
      <c r="S401" s="122">
        <v>0</v>
      </c>
      <c r="T401" s="122">
        <v>12.44345409007737</v>
      </c>
      <c r="U401" s="122">
        <v>18.106733522815357</v>
      </c>
      <c r="V401" s="122">
        <v>13.177115248781456</v>
      </c>
      <c r="W401" s="122">
        <v>0.23366953626239365</v>
      </c>
      <c r="DA401" s="130" t="s">
        <v>4422</v>
      </c>
    </row>
    <row r="402" spans="1:105" ht="12" customHeight="1" x14ac:dyDescent="0.25">
      <c r="A402" s="97" t="s">
        <v>50</v>
      </c>
      <c r="B402" s="98"/>
      <c r="C402" s="98">
        <v>266.35611977823265</v>
      </c>
      <c r="D402" s="98">
        <v>0</v>
      </c>
      <c r="E402" s="98">
        <v>0</v>
      </c>
      <c r="F402" s="98">
        <v>185.30752483877509</v>
      </c>
      <c r="G402" s="98">
        <v>247.32141902825677</v>
      </c>
      <c r="H402" s="98">
        <v>0</v>
      </c>
      <c r="I402" s="98">
        <v>0</v>
      </c>
      <c r="J402" s="98">
        <v>0</v>
      </c>
      <c r="K402" s="98">
        <v>287.73834020638168</v>
      </c>
      <c r="L402" s="98">
        <v>250.72760103401527</v>
      </c>
      <c r="M402" s="98">
        <v>166.62642218290242</v>
      </c>
      <c r="N402" s="98">
        <v>132.631774506255</v>
      </c>
      <c r="O402" s="98">
        <v>190.47833623413516</v>
      </c>
      <c r="P402" s="98">
        <v>230.40738680091965</v>
      </c>
      <c r="Q402" s="98">
        <v>0</v>
      </c>
      <c r="R402" s="98">
        <v>0</v>
      </c>
      <c r="S402" s="98">
        <v>0</v>
      </c>
      <c r="T402" s="98">
        <v>157.61708514098004</v>
      </c>
      <c r="U402" s="98">
        <v>194.64738537026508</v>
      </c>
      <c r="V402" s="98">
        <v>153.12716685652933</v>
      </c>
      <c r="W402" s="98">
        <v>78.980303256689055</v>
      </c>
      <c r="DA402" s="63" t="s">
        <v>4423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4424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164.71989261985743</v>
      </c>
      <c r="D405" s="118">
        <f t="shared" si="189"/>
        <v>152.96453530561527</v>
      </c>
      <c r="E405" s="118">
        <f t="shared" si="189"/>
        <v>153.89048131702324</v>
      </c>
      <c r="F405" s="118">
        <f t="shared" si="189"/>
        <v>165.50327870262518</v>
      </c>
      <c r="G405" s="118">
        <f t="shared" si="189"/>
        <v>171.54132477892196</v>
      </c>
      <c r="H405" s="118">
        <f t="shared" si="189"/>
        <v>0</v>
      </c>
      <c r="I405" s="118">
        <f t="shared" si="189"/>
        <v>157.26644749760948</v>
      </c>
      <c r="J405" s="118">
        <f t="shared" si="189"/>
        <v>0</v>
      </c>
      <c r="K405" s="118">
        <f t="shared" si="189"/>
        <v>196.74009221146744</v>
      </c>
      <c r="L405" s="118">
        <f t="shared" si="189"/>
        <v>112.00927409589968</v>
      </c>
      <c r="M405" s="118">
        <f t="shared" si="189"/>
        <v>89.368766720265597</v>
      </c>
      <c r="N405" s="118">
        <f t="shared" si="189"/>
        <v>99.802246602990337</v>
      </c>
      <c r="O405" s="118">
        <f t="shared" si="189"/>
        <v>105.80233500582349</v>
      </c>
      <c r="P405" s="118">
        <f t="shared" si="189"/>
        <v>92.359330185304728</v>
      </c>
      <c r="Q405" s="118">
        <f t="shared" si="189"/>
        <v>121.38165608154762</v>
      </c>
      <c r="R405" s="118">
        <f t="shared" ref="R405:V405" si="190">R406+R408+R410+R419</f>
        <v>0</v>
      </c>
      <c r="S405" s="118">
        <f t="shared" si="190"/>
        <v>0</v>
      </c>
      <c r="T405" s="118">
        <f t="shared" si="190"/>
        <v>75.048002356308416</v>
      </c>
      <c r="U405" s="118">
        <f t="shared" si="190"/>
        <v>58.242901165499518</v>
      </c>
      <c r="V405" s="118">
        <f t="shared" si="190"/>
        <v>78.97661498883906</v>
      </c>
      <c r="W405" s="118">
        <f t="shared" ref="W405" si="191">W406+W408+W410+W419</f>
        <v>59.749971363958529</v>
      </c>
      <c r="DA405" s="129" t="s">
        <v>4576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145.7384390049971</v>
      </c>
      <c r="D406" s="123">
        <f t="shared" si="192"/>
        <v>135.03740611362809</v>
      </c>
      <c r="E406" s="123">
        <f t="shared" si="192"/>
        <v>134.1664653858555</v>
      </c>
      <c r="F406" s="123">
        <f t="shared" si="192"/>
        <v>147.79884949092153</v>
      </c>
      <c r="G406" s="123">
        <f t="shared" si="192"/>
        <v>152.69149687500479</v>
      </c>
      <c r="H406" s="123">
        <f t="shared" si="192"/>
        <v>0</v>
      </c>
      <c r="I406" s="123">
        <f t="shared" si="192"/>
        <v>141.12524413991147</v>
      </c>
      <c r="J406" s="123">
        <f t="shared" si="192"/>
        <v>0</v>
      </c>
      <c r="K406" s="123">
        <f t="shared" si="192"/>
        <v>180.85886607469911</v>
      </c>
      <c r="L406" s="123">
        <f t="shared" si="192"/>
        <v>96.749768092036874</v>
      </c>
      <c r="M406" s="123">
        <f t="shared" si="192"/>
        <v>71.622101163903139</v>
      </c>
      <c r="N406" s="123">
        <f t="shared" si="192"/>
        <v>83.79674214594489</v>
      </c>
      <c r="O406" s="123">
        <f t="shared" si="192"/>
        <v>86.552340031778058</v>
      </c>
      <c r="P406" s="123">
        <f t="shared" si="192"/>
        <v>70.542268297840508</v>
      </c>
      <c r="Q406" s="123">
        <f t="shared" si="192"/>
        <v>107.46334793748311</v>
      </c>
      <c r="R406" s="123">
        <f t="shared" si="192"/>
        <v>0</v>
      </c>
      <c r="S406" s="123">
        <f t="shared" si="192"/>
        <v>0</v>
      </c>
      <c r="T406" s="123">
        <f t="shared" si="192"/>
        <v>61.07553529253773</v>
      </c>
      <c r="U406" s="123">
        <f t="shared" si="192"/>
        <v>42.829863956949296</v>
      </c>
      <c r="V406" s="123">
        <f t="shared" si="192"/>
        <v>66.883416303365919</v>
      </c>
      <c r="W406" s="123">
        <f t="shared" si="192"/>
        <v>48.258585842340146</v>
      </c>
      <c r="DA406" s="130" t="s">
        <v>4577</v>
      </c>
    </row>
    <row r="407" spans="1:105" ht="12" customHeight="1" x14ac:dyDescent="0.25">
      <c r="A407" s="97" t="s">
        <v>53</v>
      </c>
      <c r="B407" s="99"/>
      <c r="C407" s="99">
        <v>145.7384390049971</v>
      </c>
      <c r="D407" s="99">
        <v>135.03740611362809</v>
      </c>
      <c r="E407" s="99">
        <v>134.1664653858555</v>
      </c>
      <c r="F407" s="99">
        <v>147.79884949092153</v>
      </c>
      <c r="G407" s="99">
        <v>152.69149687500479</v>
      </c>
      <c r="H407" s="99">
        <v>0</v>
      </c>
      <c r="I407" s="99">
        <v>141.12524413991147</v>
      </c>
      <c r="J407" s="99">
        <v>0</v>
      </c>
      <c r="K407" s="99">
        <v>180.85886607469911</v>
      </c>
      <c r="L407" s="99">
        <v>96.749768092036874</v>
      </c>
      <c r="M407" s="99">
        <v>71.622101163903139</v>
      </c>
      <c r="N407" s="99">
        <v>83.79674214594489</v>
      </c>
      <c r="O407" s="99">
        <v>86.552340031778058</v>
      </c>
      <c r="P407" s="99">
        <v>70.542268297840508</v>
      </c>
      <c r="Q407" s="99">
        <v>107.46334793748311</v>
      </c>
      <c r="R407" s="99">
        <v>0</v>
      </c>
      <c r="S407" s="99">
        <v>0</v>
      </c>
      <c r="T407" s="99">
        <v>61.07553529253773</v>
      </c>
      <c r="U407" s="99">
        <v>42.829863956949296</v>
      </c>
      <c r="V407" s="99">
        <v>66.883416303365919</v>
      </c>
      <c r="W407" s="99">
        <v>48.258585842340146</v>
      </c>
      <c r="DA407" s="63" t="s">
        <v>4578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0.80747499860507921</v>
      </c>
      <c r="D408" s="123">
        <f t="shared" si="193"/>
        <v>4.0684415085016114E-2</v>
      </c>
      <c r="E408" s="123">
        <f t="shared" si="193"/>
        <v>3.2725482799212737</v>
      </c>
      <c r="F408" s="123">
        <f t="shared" si="193"/>
        <v>3.8296757358289711E-2</v>
      </c>
      <c r="G408" s="123">
        <f t="shared" si="193"/>
        <v>0.31775789068757759</v>
      </c>
      <c r="H408" s="123">
        <f t="shared" si="193"/>
        <v>0</v>
      </c>
      <c r="I408" s="123">
        <f t="shared" si="193"/>
        <v>1.4928231600147712</v>
      </c>
      <c r="J408" s="123">
        <f t="shared" si="193"/>
        <v>0</v>
      </c>
      <c r="K408" s="123">
        <f t="shared" si="193"/>
        <v>1.4113314235658545</v>
      </c>
      <c r="L408" s="123">
        <f t="shared" si="193"/>
        <v>1.9148045418645621</v>
      </c>
      <c r="M408" s="123">
        <f t="shared" si="193"/>
        <v>1.7440102548342185</v>
      </c>
      <c r="N408" s="123">
        <f t="shared" si="193"/>
        <v>1.752364054572902</v>
      </c>
      <c r="O408" s="123">
        <f t="shared" si="193"/>
        <v>1.7492596447035158</v>
      </c>
      <c r="P408" s="123">
        <f t="shared" si="193"/>
        <v>1.2435638328272356</v>
      </c>
      <c r="Q408" s="123">
        <f t="shared" si="193"/>
        <v>2.0811436076022987</v>
      </c>
      <c r="R408" s="123">
        <f t="shared" si="193"/>
        <v>0</v>
      </c>
      <c r="S408" s="123">
        <f t="shared" si="193"/>
        <v>0</v>
      </c>
      <c r="T408" s="123">
        <f t="shared" si="193"/>
        <v>1.5261990002598569</v>
      </c>
      <c r="U408" s="123">
        <f t="shared" si="193"/>
        <v>1.3783973745342017</v>
      </c>
      <c r="V408" s="123">
        <f t="shared" si="193"/>
        <v>1.5781850845892604</v>
      </c>
      <c r="W408" s="123">
        <f t="shared" si="193"/>
        <v>1.4290634294674871</v>
      </c>
      <c r="DA408" s="130" t="s">
        <v>4579</v>
      </c>
    </row>
    <row r="409" spans="1:105" ht="12" customHeight="1" x14ac:dyDescent="0.25">
      <c r="A409" s="97" t="s">
        <v>53</v>
      </c>
      <c r="B409" s="99"/>
      <c r="C409" s="99">
        <f>RES_hhdet_in_fecs!C165</f>
        <v>0.80747499860507921</v>
      </c>
      <c r="D409" s="99">
        <f>RES_hhdet_in_fecs!D165</f>
        <v>4.0684415085016114E-2</v>
      </c>
      <c r="E409" s="99">
        <f>RES_hhdet_in_fecs!E165</f>
        <v>3.2725482799212737</v>
      </c>
      <c r="F409" s="99">
        <f>RES_hhdet_in_fecs!F165</f>
        <v>3.8296757358289711E-2</v>
      </c>
      <c r="G409" s="99">
        <f>RES_hhdet_in_fecs!G165</f>
        <v>0.31775789068757759</v>
      </c>
      <c r="H409" s="99">
        <f>RES_hhdet_in_fecs!H165</f>
        <v>0</v>
      </c>
      <c r="I409" s="99">
        <f>RES_hhdet_in_fecs!I165</f>
        <v>1.4928231600147712</v>
      </c>
      <c r="J409" s="99">
        <f>RES_hhdet_in_fecs!J165</f>
        <v>0</v>
      </c>
      <c r="K409" s="99">
        <f>RES_hhdet_in_fecs!K165</f>
        <v>1.4113314235658545</v>
      </c>
      <c r="L409" s="99">
        <f>RES_hhdet_in_fecs!L165</f>
        <v>1.9148045418645621</v>
      </c>
      <c r="M409" s="99">
        <f>RES_hhdet_in_fecs!M165</f>
        <v>1.7440102548342185</v>
      </c>
      <c r="N409" s="99">
        <f>RES_hhdet_in_fecs!N165</f>
        <v>1.752364054572902</v>
      </c>
      <c r="O409" s="99">
        <f>RES_hhdet_in_fecs!O165</f>
        <v>1.7492596447035158</v>
      </c>
      <c r="P409" s="99">
        <f>RES_hhdet_in_fecs!P165</f>
        <v>1.2435638328272356</v>
      </c>
      <c r="Q409" s="99">
        <f>RES_hhdet_in_fecs!Q165</f>
        <v>2.0811436076022987</v>
      </c>
      <c r="R409" s="99">
        <f>RES_hhdet_in_fecs!R165</f>
        <v>0</v>
      </c>
      <c r="S409" s="99">
        <f>RES_hhdet_in_fecs!S165</f>
        <v>0</v>
      </c>
      <c r="T409" s="99">
        <f>RES_hhdet_in_fecs!T165</f>
        <v>1.5261990002598569</v>
      </c>
      <c r="U409" s="99">
        <f>RES_hhdet_in_fecs!U165</f>
        <v>1.3783973745342017</v>
      </c>
      <c r="V409" s="99">
        <f>RES_hhdet_in_fecs!V165</f>
        <v>1.5781850845892604</v>
      </c>
      <c r="W409" s="99">
        <f>RES_hhdet_in_fecs!W165</f>
        <v>1.4290634294674871</v>
      </c>
      <c r="DA409" s="63" t="s">
        <v>4580</v>
      </c>
    </row>
    <row r="410" spans="1:105" ht="12" customHeight="1" x14ac:dyDescent="0.25">
      <c r="A410" s="121" t="s">
        <v>55</v>
      </c>
      <c r="B410" s="123"/>
      <c r="C410" s="123">
        <v>12.333536130864591</v>
      </c>
      <c r="D410" s="123">
        <v>11.970356008462064</v>
      </c>
      <c r="E410" s="123">
        <v>10.839522334431706</v>
      </c>
      <c r="F410" s="123">
        <v>11.955641716712726</v>
      </c>
      <c r="G410" s="123">
        <v>11.654165367580122</v>
      </c>
      <c r="H410" s="123">
        <v>0</v>
      </c>
      <c r="I410" s="123">
        <v>9.2274030418338384</v>
      </c>
      <c r="J410" s="123">
        <v>0</v>
      </c>
      <c r="K410" s="123">
        <v>8.2562209903024257</v>
      </c>
      <c r="L410" s="123">
        <v>8.7127249498080594</v>
      </c>
      <c r="M410" s="123">
        <v>9.8900729630139921</v>
      </c>
      <c r="N410" s="123">
        <v>8.2302471965732522</v>
      </c>
      <c r="O410" s="123">
        <v>11.383547427887745</v>
      </c>
      <c r="P410" s="123">
        <v>14.118430599106023</v>
      </c>
      <c r="Q410" s="123">
        <v>7.5142108731218968</v>
      </c>
      <c r="R410" s="123">
        <v>0</v>
      </c>
      <c r="S410" s="123">
        <v>0</v>
      </c>
      <c r="T410" s="123">
        <v>8.0632784103178103</v>
      </c>
      <c r="U410" s="123">
        <v>9.2496753318190787</v>
      </c>
      <c r="V410" s="123">
        <v>7.6052716123166366</v>
      </c>
      <c r="W410" s="123">
        <v>7.7620116575776796</v>
      </c>
      <c r="DA410" s="130" t="s">
        <v>4581</v>
      </c>
    </row>
    <row r="411" spans="1:105" ht="12" customHeight="1" x14ac:dyDescent="0.25">
      <c r="A411" s="97" t="s">
        <v>124</v>
      </c>
      <c r="B411" s="99"/>
      <c r="C411" s="99">
        <v>14.94651981712428</v>
      </c>
      <c r="D411" s="99">
        <v>11.040021135402537</v>
      </c>
      <c r="E411" s="99">
        <v>4.8034732953989501</v>
      </c>
      <c r="F411" s="99">
        <v>11.104463566540566</v>
      </c>
      <c r="G411" s="99">
        <v>15.917792573489747</v>
      </c>
      <c r="H411" s="99">
        <v>0</v>
      </c>
      <c r="I411" s="99">
        <v>6.8966300753931069</v>
      </c>
      <c r="J411" s="99">
        <v>0</v>
      </c>
      <c r="K411" s="99">
        <v>14.95479159178732</v>
      </c>
      <c r="L411" s="99">
        <v>16.033752017240019</v>
      </c>
      <c r="M411" s="99">
        <v>8.0764302732510647</v>
      </c>
      <c r="N411" s="99">
        <v>0</v>
      </c>
      <c r="O411" s="99">
        <v>0</v>
      </c>
      <c r="P411" s="99">
        <v>0</v>
      </c>
      <c r="Q411" s="99">
        <v>0</v>
      </c>
      <c r="R411" s="99">
        <v>0</v>
      </c>
      <c r="S411" s="99">
        <v>0</v>
      </c>
      <c r="T411" s="99">
        <v>0</v>
      </c>
      <c r="U411" s="99">
        <v>0</v>
      </c>
      <c r="V411" s="99">
        <v>0</v>
      </c>
      <c r="W411" s="99">
        <v>0</v>
      </c>
      <c r="DA411" s="63" t="s">
        <v>4582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12.214062752078503</v>
      </c>
      <c r="L412" s="99">
        <v>0</v>
      </c>
      <c r="M412" s="99">
        <v>0</v>
      </c>
      <c r="N412" s="99">
        <v>0</v>
      </c>
      <c r="O412" s="99">
        <v>0</v>
      </c>
      <c r="P412" s="99">
        <v>0</v>
      </c>
      <c r="Q412" s="99">
        <v>0</v>
      </c>
      <c r="R412" s="99">
        <v>0</v>
      </c>
      <c r="S412" s="99">
        <v>0</v>
      </c>
      <c r="T412" s="99">
        <v>0</v>
      </c>
      <c r="U412" s="99">
        <v>0</v>
      </c>
      <c r="V412" s="99">
        <v>0</v>
      </c>
      <c r="W412" s="99">
        <v>0</v>
      </c>
      <c r="DA412" s="63" t="s">
        <v>4583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7.0727542854994709</v>
      </c>
      <c r="L413" s="102">
        <v>0</v>
      </c>
      <c r="M413" s="102">
        <v>0</v>
      </c>
      <c r="N413" s="102">
        <v>0</v>
      </c>
      <c r="O413" s="102">
        <v>0</v>
      </c>
      <c r="P413" s="102">
        <v>0</v>
      </c>
      <c r="Q413" s="102">
        <v>0</v>
      </c>
      <c r="R413" s="102">
        <v>0</v>
      </c>
      <c r="S413" s="102">
        <v>0</v>
      </c>
      <c r="T413" s="102">
        <v>0</v>
      </c>
      <c r="U413" s="102">
        <v>0</v>
      </c>
      <c r="V413" s="102">
        <v>0</v>
      </c>
      <c r="W413" s="102">
        <v>0</v>
      </c>
      <c r="DA413" s="131" t="s">
        <v>4584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5.1413084665790327</v>
      </c>
      <c r="L414" s="105">
        <v>0</v>
      </c>
      <c r="M414" s="105">
        <v>0</v>
      </c>
      <c r="N414" s="105">
        <v>0</v>
      </c>
      <c r="O414" s="105">
        <v>0</v>
      </c>
      <c r="P414" s="105">
        <v>0</v>
      </c>
      <c r="Q414" s="105">
        <v>0</v>
      </c>
      <c r="R414" s="105">
        <v>0</v>
      </c>
      <c r="S414" s="105">
        <v>0</v>
      </c>
      <c r="T414" s="105">
        <v>0</v>
      </c>
      <c r="U414" s="105">
        <v>0</v>
      </c>
      <c r="V414" s="105">
        <v>0</v>
      </c>
      <c r="W414" s="105">
        <v>0</v>
      </c>
      <c r="DA414" s="132" t="s">
        <v>4585</v>
      </c>
    </row>
    <row r="415" spans="1:105" ht="12" customHeight="1" x14ac:dyDescent="0.25">
      <c r="A415" s="106" t="s">
        <v>122</v>
      </c>
      <c r="B415" s="102"/>
      <c r="C415" s="102">
        <v>12.366410561604015</v>
      </c>
      <c r="D415" s="102">
        <v>12.448659560858225</v>
      </c>
      <c r="E415" s="102">
        <v>12.194151871545129</v>
      </c>
      <c r="F415" s="102">
        <v>12.2291187254257</v>
      </c>
      <c r="G415" s="102">
        <v>11.598344036788642</v>
      </c>
      <c r="H415" s="102">
        <v>0</v>
      </c>
      <c r="I415" s="102">
        <v>10.885514943413558</v>
      </c>
      <c r="J415" s="102">
        <v>0</v>
      </c>
      <c r="K415" s="102">
        <v>0</v>
      </c>
      <c r="L415" s="102">
        <v>9.1031521925549477</v>
      </c>
      <c r="M415" s="102">
        <v>10.661758938207788</v>
      </c>
      <c r="N415" s="102">
        <v>8.9610020569817657</v>
      </c>
      <c r="O415" s="102">
        <v>12.034210427504188</v>
      </c>
      <c r="P415" s="102">
        <v>14.684392857095787</v>
      </c>
      <c r="Q415" s="102">
        <v>0</v>
      </c>
      <c r="R415" s="102">
        <v>0</v>
      </c>
      <c r="S415" s="102">
        <v>0</v>
      </c>
      <c r="T415" s="102">
        <v>9.0569847272926758</v>
      </c>
      <c r="U415" s="102">
        <v>9.2496753318190787</v>
      </c>
      <c r="V415" s="102">
        <v>0</v>
      </c>
      <c r="W415" s="102">
        <v>8.3598292027958774</v>
      </c>
      <c r="DA415" s="131" t="s">
        <v>4586</v>
      </c>
    </row>
    <row r="416" spans="1:105" ht="12" customHeight="1" x14ac:dyDescent="0.25">
      <c r="A416" s="107" t="s">
        <v>121</v>
      </c>
      <c r="B416" s="105"/>
      <c r="C416" s="105">
        <v>10.476397572849359</v>
      </c>
      <c r="D416" s="105">
        <v>10.564885144300252</v>
      </c>
      <c r="E416" s="105">
        <v>10.353925731190401</v>
      </c>
      <c r="F416" s="105">
        <v>10.415821041797656</v>
      </c>
      <c r="G416" s="105">
        <v>9.8815061206527997</v>
      </c>
      <c r="H416" s="105">
        <v>0</v>
      </c>
      <c r="I416" s="105">
        <v>9.2680750296248799</v>
      </c>
      <c r="J416" s="105">
        <v>0</v>
      </c>
      <c r="K416" s="105">
        <v>8.1929596815706685</v>
      </c>
      <c r="L416" s="105">
        <v>7.6653555992059159</v>
      </c>
      <c r="M416" s="105">
        <v>9.1024417822244814</v>
      </c>
      <c r="N416" s="105">
        <v>7.5946112539451862</v>
      </c>
      <c r="O416" s="105">
        <v>10.522918708536917</v>
      </c>
      <c r="P416" s="105">
        <v>13.086115440532701</v>
      </c>
      <c r="Q416" s="105">
        <v>7.5142108731218968</v>
      </c>
      <c r="R416" s="105">
        <v>0</v>
      </c>
      <c r="S416" s="105">
        <v>0</v>
      </c>
      <c r="T416" s="105">
        <v>8.0432709005800618</v>
      </c>
      <c r="U416" s="105">
        <v>0</v>
      </c>
      <c r="V416" s="105">
        <v>7.6052716123166366</v>
      </c>
      <c r="W416" s="105">
        <v>7.5282969794059555</v>
      </c>
      <c r="DA416" s="132" t="s">
        <v>4587</v>
      </c>
    </row>
    <row r="417" spans="1:105" ht="12" customHeight="1" x14ac:dyDescent="0.25">
      <c r="A417" s="108" t="s">
        <v>53</v>
      </c>
      <c r="B417" s="99"/>
      <c r="C417" s="99">
        <v>6.1581256773152715</v>
      </c>
      <c r="D417" s="99">
        <v>6.2290989419537812</v>
      </c>
      <c r="E417" s="99">
        <v>6.0880341321632407</v>
      </c>
      <c r="F417" s="99">
        <v>6.1865551361905853</v>
      </c>
      <c r="G417" s="99">
        <v>5.8530546391019547</v>
      </c>
      <c r="H417" s="99">
        <v>0</v>
      </c>
      <c r="I417" s="99">
        <v>5.4314650600272039</v>
      </c>
      <c r="J417" s="99">
        <v>0</v>
      </c>
      <c r="K417" s="99">
        <v>4.5429241805797336</v>
      </c>
      <c r="L417" s="99">
        <v>4.1389629687021534</v>
      </c>
      <c r="M417" s="99">
        <v>5.2130523427025137</v>
      </c>
      <c r="N417" s="99">
        <v>4.088885715124162</v>
      </c>
      <c r="O417" s="99">
        <v>6.4783175141417528</v>
      </c>
      <c r="P417" s="99">
        <v>8.5583530125880589</v>
      </c>
      <c r="Q417" s="99">
        <v>3.6992686150579206</v>
      </c>
      <c r="R417" s="99">
        <v>0</v>
      </c>
      <c r="S417" s="99">
        <v>0</v>
      </c>
      <c r="T417" s="99">
        <v>4.3271409627590698</v>
      </c>
      <c r="U417" s="99">
        <v>0</v>
      </c>
      <c r="V417" s="99">
        <v>4.0616518055061217</v>
      </c>
      <c r="W417" s="99">
        <v>4.176579356376326</v>
      </c>
      <c r="DA417" s="63" t="s">
        <v>4588</v>
      </c>
    </row>
    <row r="418" spans="1:105" ht="12" customHeight="1" x14ac:dyDescent="0.25">
      <c r="A418" s="108" t="s">
        <v>52</v>
      </c>
      <c r="B418" s="99"/>
      <c r="C418" s="99">
        <v>4.3182718955340871</v>
      </c>
      <c r="D418" s="99">
        <v>4.3357862023464699</v>
      </c>
      <c r="E418" s="99">
        <v>4.2658915990271602</v>
      </c>
      <c r="F418" s="99">
        <v>4.2292659056070701</v>
      </c>
      <c r="G418" s="99">
        <v>4.0284514815508432</v>
      </c>
      <c r="H418" s="99">
        <v>0</v>
      </c>
      <c r="I418" s="99">
        <v>3.8366099695976765</v>
      </c>
      <c r="J418" s="99">
        <v>0</v>
      </c>
      <c r="K418" s="99">
        <v>3.6500355009909353</v>
      </c>
      <c r="L418" s="99">
        <v>3.5263926305037603</v>
      </c>
      <c r="M418" s="99">
        <v>3.8893894395219686</v>
      </c>
      <c r="N418" s="99">
        <v>3.5057255388210242</v>
      </c>
      <c r="O418" s="99">
        <v>4.0446011943951623</v>
      </c>
      <c r="P418" s="99">
        <v>4.5277624279446433</v>
      </c>
      <c r="Q418" s="99">
        <v>3.8149422580639762</v>
      </c>
      <c r="R418" s="99">
        <v>0</v>
      </c>
      <c r="S418" s="99">
        <v>0</v>
      </c>
      <c r="T418" s="99">
        <v>3.7161299378209915</v>
      </c>
      <c r="U418" s="99">
        <v>0</v>
      </c>
      <c r="V418" s="99">
        <v>3.5436198068105149</v>
      </c>
      <c r="W418" s="99">
        <v>3.3517176230296291</v>
      </c>
      <c r="DA418" s="63" t="s">
        <v>4589</v>
      </c>
    </row>
    <row r="419" spans="1:105" ht="12" customHeight="1" x14ac:dyDescent="0.25">
      <c r="A419" s="121" t="s">
        <v>54</v>
      </c>
      <c r="B419" s="123"/>
      <c r="C419" s="123">
        <v>5.84044248539068</v>
      </c>
      <c r="D419" s="123">
        <v>5.9160887684400878</v>
      </c>
      <c r="E419" s="123">
        <v>5.6119453168147793</v>
      </c>
      <c r="F419" s="123">
        <v>5.7104907376326297</v>
      </c>
      <c r="G419" s="123">
        <v>6.8779046456494628</v>
      </c>
      <c r="H419" s="123">
        <v>0</v>
      </c>
      <c r="I419" s="123">
        <v>5.4209771558493767</v>
      </c>
      <c r="J419" s="123">
        <v>0</v>
      </c>
      <c r="K419" s="123">
        <v>6.213673722900027</v>
      </c>
      <c r="L419" s="123">
        <v>4.631976512190187</v>
      </c>
      <c r="M419" s="123">
        <v>6.1125823385142439</v>
      </c>
      <c r="N419" s="123">
        <v>6.0228932058992788</v>
      </c>
      <c r="O419" s="123">
        <v>6.117187901454173</v>
      </c>
      <c r="P419" s="123">
        <v>6.4550674555309717</v>
      </c>
      <c r="Q419" s="123">
        <v>4.3229536633403089</v>
      </c>
      <c r="R419" s="123">
        <v>0</v>
      </c>
      <c r="S419" s="123">
        <v>0</v>
      </c>
      <c r="T419" s="123">
        <v>4.3829896531930181</v>
      </c>
      <c r="U419" s="123">
        <v>4.7849645021969414</v>
      </c>
      <c r="V419" s="123">
        <v>2.9097419885672346</v>
      </c>
      <c r="W419" s="123">
        <v>2.3003104345732126</v>
      </c>
      <c r="DA419" s="130" t="s">
        <v>4590</v>
      </c>
    </row>
    <row r="420" spans="1:105" ht="12" customHeight="1" x14ac:dyDescent="0.25">
      <c r="A420" s="97" t="s">
        <v>50</v>
      </c>
      <c r="B420" s="99"/>
      <c r="C420" s="99">
        <v>9.3703134919394184</v>
      </c>
      <c r="D420" s="99">
        <v>0</v>
      </c>
      <c r="E420" s="99">
        <v>0</v>
      </c>
      <c r="F420" s="99">
        <v>6.4182013135057172</v>
      </c>
      <c r="G420" s="99">
        <v>8.5207923299555972</v>
      </c>
      <c r="H420" s="99">
        <v>0</v>
      </c>
      <c r="I420" s="99">
        <v>0</v>
      </c>
      <c r="J420" s="99">
        <v>0</v>
      </c>
      <c r="K420" s="99">
        <v>9.6692309374483578</v>
      </c>
      <c r="L420" s="99">
        <v>8.393598104339862</v>
      </c>
      <c r="M420" s="99">
        <v>5.5306885841709059</v>
      </c>
      <c r="N420" s="99">
        <v>4.3826968544888265</v>
      </c>
      <c r="O420" s="99">
        <v>6.2782553355479749</v>
      </c>
      <c r="P420" s="99">
        <v>7.5709526865937899</v>
      </c>
      <c r="Q420" s="99">
        <v>0</v>
      </c>
      <c r="R420" s="99">
        <v>0</v>
      </c>
      <c r="S420" s="99">
        <v>0</v>
      </c>
      <c r="T420" s="99">
        <v>5.1230931843660628</v>
      </c>
      <c r="U420" s="99">
        <v>6.311015779622422</v>
      </c>
      <c r="V420" s="99">
        <v>4.9508503841050686</v>
      </c>
      <c r="W420" s="99">
        <v>2.5245419113962679</v>
      </c>
      <c r="DA420" s="63" t="s">
        <v>4591</v>
      </c>
    </row>
    <row r="421" spans="1:105" ht="12" customHeight="1" x14ac:dyDescent="0.25">
      <c r="A421" s="109" t="s">
        <v>120</v>
      </c>
      <c r="B421" s="110"/>
      <c r="C421" s="110">
        <v>5.608553149194047</v>
      </c>
      <c r="D421" s="110">
        <v>5.9160887684400878</v>
      </c>
      <c r="E421" s="110">
        <v>5.6119453168147793</v>
      </c>
      <c r="F421" s="110">
        <v>5.6110287107531676</v>
      </c>
      <c r="G421" s="110">
        <v>5.4045212462320569</v>
      </c>
      <c r="H421" s="110">
        <v>0</v>
      </c>
      <c r="I421" s="110">
        <v>5.4209771558493767</v>
      </c>
      <c r="J421" s="110">
        <v>0</v>
      </c>
      <c r="K421" s="110">
        <v>5.3641825743235652</v>
      </c>
      <c r="L421" s="110">
        <v>4.6084663772392522</v>
      </c>
      <c r="M421" s="110">
        <v>6.1220955879040542</v>
      </c>
      <c r="N421" s="110">
        <v>6.0752597940857012</v>
      </c>
      <c r="O421" s="110">
        <v>6.1061522860676485</v>
      </c>
      <c r="P421" s="110">
        <v>6.3476375109255452</v>
      </c>
      <c r="Q421" s="110">
        <v>4.3229536633403089</v>
      </c>
      <c r="R421" s="110">
        <v>0</v>
      </c>
      <c r="S421" s="110">
        <v>0</v>
      </c>
      <c r="T421" s="110">
        <v>4.3195522076639001</v>
      </c>
      <c r="U421" s="110">
        <v>4.6284464224609954</v>
      </c>
      <c r="V421" s="110">
        <v>2.7175597045717899</v>
      </c>
      <c r="W421" s="110">
        <v>2.2996450592710671</v>
      </c>
      <c r="DA421" s="60" t="s">
        <v>4592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124.603518742228</v>
      </c>
      <c r="D423" s="118">
        <f t="shared" si="194"/>
        <v>115.21188431057426</v>
      </c>
      <c r="E423" s="118">
        <f t="shared" si="194"/>
        <v>122.49114620381255</v>
      </c>
      <c r="F423" s="118">
        <f t="shared" si="194"/>
        <v>125.76011645581687</v>
      </c>
      <c r="G423" s="118">
        <f t="shared" si="194"/>
        <v>131.0919844660572</v>
      </c>
      <c r="H423" s="118">
        <f t="shared" si="194"/>
        <v>0</v>
      </c>
      <c r="I423" s="118">
        <f t="shared" si="194"/>
        <v>125.68367941950679</v>
      </c>
      <c r="J423" s="118">
        <f t="shared" si="194"/>
        <v>0</v>
      </c>
      <c r="K423" s="118">
        <f t="shared" si="194"/>
        <v>157.85916894349313</v>
      </c>
      <c r="L423" s="118">
        <f t="shared" si="194"/>
        <v>92.786700235400616</v>
      </c>
      <c r="M423" s="118">
        <f t="shared" si="194"/>
        <v>75.219026078100143</v>
      </c>
      <c r="N423" s="118">
        <f t="shared" si="194"/>
        <v>84.729452687874499</v>
      </c>
      <c r="O423" s="118">
        <f t="shared" si="194"/>
        <v>90.554431748444742</v>
      </c>
      <c r="P423" s="118">
        <f t="shared" si="194"/>
        <v>79.177294976041424</v>
      </c>
      <c r="Q423" s="118">
        <f t="shared" si="194"/>
        <v>108.96737376140162</v>
      </c>
      <c r="R423" s="118">
        <f t="shared" ref="R423:V423" si="195">R424+R426+R428+R437</f>
        <v>0</v>
      </c>
      <c r="S423" s="118">
        <f t="shared" si="195"/>
        <v>0</v>
      </c>
      <c r="T423" s="118">
        <f t="shared" si="195"/>
        <v>71.706888656170634</v>
      </c>
      <c r="U423" s="118">
        <f t="shared" si="195"/>
        <v>56.083578335097542</v>
      </c>
      <c r="V423" s="118">
        <f t="shared" si="195"/>
        <v>77.600700217929642</v>
      </c>
      <c r="W423" s="118">
        <f t="shared" ref="W423" si="196">W424+W426+W428+W437</f>
        <v>59.67291408805864</v>
      </c>
      <c r="DA423" s="129" t="s">
        <v>4744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109.59640536038057</v>
      </c>
      <c r="D424" s="123">
        <f t="shared" si="197"/>
        <v>102.0663504426817</v>
      </c>
      <c r="E424" s="123">
        <f t="shared" si="197"/>
        <v>101.93511101650026</v>
      </c>
      <c r="F424" s="123">
        <f t="shared" si="197"/>
        <v>112.87509656497768</v>
      </c>
      <c r="G424" s="123">
        <f t="shared" si="197"/>
        <v>117.22730590491196</v>
      </c>
      <c r="H424" s="123">
        <f t="shared" si="197"/>
        <v>0</v>
      </c>
      <c r="I424" s="123">
        <f t="shared" si="197"/>
        <v>109.52241781467697</v>
      </c>
      <c r="J424" s="123">
        <f t="shared" si="197"/>
        <v>0</v>
      </c>
      <c r="K424" s="123">
        <f t="shared" si="197"/>
        <v>141.99041405155245</v>
      </c>
      <c r="L424" s="123">
        <f t="shared" si="197"/>
        <v>76.430763281763305</v>
      </c>
      <c r="M424" s="123">
        <f t="shared" si="197"/>
        <v>57.046391168739341</v>
      </c>
      <c r="N424" s="123">
        <f t="shared" si="197"/>
        <v>67.457513173380363</v>
      </c>
      <c r="O424" s="123">
        <f t="shared" si="197"/>
        <v>70.633388536833294</v>
      </c>
      <c r="P424" s="123">
        <f t="shared" si="197"/>
        <v>58.501755693657046</v>
      </c>
      <c r="Q424" s="123">
        <f t="shared" si="197"/>
        <v>90.632996099736772</v>
      </c>
      <c r="R424" s="123">
        <f t="shared" si="197"/>
        <v>0</v>
      </c>
      <c r="S424" s="123">
        <f t="shared" si="197"/>
        <v>0</v>
      </c>
      <c r="T424" s="123">
        <f t="shared" si="197"/>
        <v>54.597509566028812</v>
      </c>
      <c r="U424" s="123">
        <f t="shared" si="197"/>
        <v>38.961790098512466</v>
      </c>
      <c r="V424" s="123">
        <f t="shared" si="197"/>
        <v>61.606098781883134</v>
      </c>
      <c r="W424" s="123">
        <f t="shared" si="197"/>
        <v>44.727423718242669</v>
      </c>
      <c r="DA424" s="130" t="s">
        <v>4745</v>
      </c>
    </row>
    <row r="425" spans="1:105" ht="12" customHeight="1" x14ac:dyDescent="0.25">
      <c r="A425" s="97" t="s">
        <v>53</v>
      </c>
      <c r="B425" s="99"/>
      <c r="C425" s="99">
        <v>109.59640536038057</v>
      </c>
      <c r="D425" s="99">
        <v>102.0663504426817</v>
      </c>
      <c r="E425" s="99">
        <v>101.93511101650026</v>
      </c>
      <c r="F425" s="99">
        <v>112.87509656497768</v>
      </c>
      <c r="G425" s="99">
        <v>117.22730590491196</v>
      </c>
      <c r="H425" s="99">
        <v>0</v>
      </c>
      <c r="I425" s="99">
        <v>109.52241781467697</v>
      </c>
      <c r="J425" s="99">
        <v>0</v>
      </c>
      <c r="K425" s="99">
        <v>141.99041405155245</v>
      </c>
      <c r="L425" s="99">
        <v>76.430763281763305</v>
      </c>
      <c r="M425" s="99">
        <v>57.046391168739341</v>
      </c>
      <c r="N425" s="99">
        <v>67.457513173380363</v>
      </c>
      <c r="O425" s="99">
        <v>70.633388536833294</v>
      </c>
      <c r="P425" s="99">
        <v>58.501755693657046</v>
      </c>
      <c r="Q425" s="99">
        <v>90.632996099736772</v>
      </c>
      <c r="R425" s="99">
        <v>0</v>
      </c>
      <c r="S425" s="99">
        <v>0</v>
      </c>
      <c r="T425" s="99">
        <v>54.597509566028812</v>
      </c>
      <c r="U425" s="99">
        <v>38.961790098512466</v>
      </c>
      <c r="V425" s="99">
        <v>61.606098781883134</v>
      </c>
      <c r="W425" s="99">
        <v>44.727423718242669</v>
      </c>
      <c r="DA425" s="63" t="s">
        <v>4746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1.9628194604257745</v>
      </c>
      <c r="D426" s="123">
        <f t="shared" si="198"/>
        <v>0.10230917527276448</v>
      </c>
      <c r="E426" s="123">
        <f t="shared" si="198"/>
        <v>8.5069175869473401</v>
      </c>
      <c r="F426" s="123">
        <f t="shared" si="198"/>
        <v>0.10280172308176899</v>
      </c>
      <c r="G426" s="123">
        <f t="shared" si="198"/>
        <v>0.88019541905572374</v>
      </c>
      <c r="H426" s="123">
        <f t="shared" si="198"/>
        <v>0</v>
      </c>
      <c r="I426" s="123">
        <f t="shared" si="198"/>
        <v>4.3943946888707321</v>
      </c>
      <c r="J426" s="123">
        <f t="shared" si="198"/>
        <v>0</v>
      </c>
      <c r="K426" s="123">
        <f t="shared" si="198"/>
        <v>4.4084687074369828</v>
      </c>
      <c r="L426" s="123">
        <f t="shared" si="198"/>
        <v>6.1600057558557344</v>
      </c>
      <c r="M426" s="123">
        <f t="shared" si="198"/>
        <v>5.8051474012578117</v>
      </c>
      <c r="N426" s="123">
        <f t="shared" si="198"/>
        <v>6.0693737466797018</v>
      </c>
      <c r="O426" s="123">
        <f t="shared" si="198"/>
        <v>6.340448581081028</v>
      </c>
      <c r="P426" s="123">
        <f t="shared" si="198"/>
        <v>4.7247586567311499</v>
      </c>
      <c r="Q426" s="123">
        <f t="shared" si="198"/>
        <v>8.2195254940802283</v>
      </c>
      <c r="R426" s="123">
        <f t="shared" si="198"/>
        <v>0</v>
      </c>
      <c r="S426" s="123">
        <f t="shared" si="198"/>
        <v>0</v>
      </c>
      <c r="T426" s="123">
        <f t="shared" si="198"/>
        <v>6.3815722970286366</v>
      </c>
      <c r="U426" s="123">
        <f t="shared" si="198"/>
        <v>5.8421755634500343</v>
      </c>
      <c r="V426" s="123">
        <f t="shared" si="198"/>
        <v>6.7807253565164052</v>
      </c>
      <c r="W426" s="123">
        <f t="shared" si="198"/>
        <v>6.2213766251487801</v>
      </c>
      <c r="DA426" s="130" t="s">
        <v>4747</v>
      </c>
    </row>
    <row r="427" spans="1:105" ht="12" customHeight="1" x14ac:dyDescent="0.25">
      <c r="A427" s="97" t="s">
        <v>53</v>
      </c>
      <c r="B427" s="99"/>
      <c r="C427" s="99">
        <f>RES_hhdet_in_tess!C165</f>
        <v>1.9628194604257745</v>
      </c>
      <c r="D427" s="99">
        <f>RES_hhdet_in_tess!D165</f>
        <v>0.10230917527276448</v>
      </c>
      <c r="E427" s="99">
        <f>RES_hhdet_in_tess!E165</f>
        <v>8.5069175869473401</v>
      </c>
      <c r="F427" s="99">
        <f>RES_hhdet_in_tess!F165</f>
        <v>0.10280172308176899</v>
      </c>
      <c r="G427" s="99">
        <f>RES_hhdet_in_tess!G165</f>
        <v>0.88019541905572374</v>
      </c>
      <c r="H427" s="99">
        <f>RES_hhdet_in_tess!H165</f>
        <v>0</v>
      </c>
      <c r="I427" s="99">
        <f>RES_hhdet_in_tess!I165</f>
        <v>4.3943946888707321</v>
      </c>
      <c r="J427" s="99">
        <f>RES_hhdet_in_tess!J165</f>
        <v>0</v>
      </c>
      <c r="K427" s="99">
        <f>RES_hhdet_in_tess!K165</f>
        <v>4.4084687074369828</v>
      </c>
      <c r="L427" s="99">
        <f>RES_hhdet_in_tess!L165</f>
        <v>6.1600057558557344</v>
      </c>
      <c r="M427" s="99">
        <f>RES_hhdet_in_tess!M165</f>
        <v>5.8051474012578117</v>
      </c>
      <c r="N427" s="99">
        <f>RES_hhdet_in_tess!N165</f>
        <v>6.0693737466797018</v>
      </c>
      <c r="O427" s="99">
        <f>RES_hhdet_in_tess!O165</f>
        <v>6.340448581081028</v>
      </c>
      <c r="P427" s="99">
        <f>RES_hhdet_in_tess!P165</f>
        <v>4.7247586567311499</v>
      </c>
      <c r="Q427" s="99">
        <f>RES_hhdet_in_tess!Q165</f>
        <v>8.2195254940802283</v>
      </c>
      <c r="R427" s="99">
        <f>RES_hhdet_in_tess!R165</f>
        <v>0</v>
      </c>
      <c r="S427" s="99">
        <f>RES_hhdet_in_tess!S165</f>
        <v>0</v>
      </c>
      <c r="T427" s="99">
        <f>RES_hhdet_in_tess!T165</f>
        <v>6.3815722970286366</v>
      </c>
      <c r="U427" s="99">
        <f>RES_hhdet_in_tess!U165</f>
        <v>5.8421755634500343</v>
      </c>
      <c r="V427" s="99">
        <f>RES_hhdet_in_tess!V165</f>
        <v>6.7807253565164052</v>
      </c>
      <c r="W427" s="99">
        <f>RES_hhdet_in_tess!W165</f>
        <v>6.2213766251487801</v>
      </c>
      <c r="DA427" s="63" t="s">
        <v>4748</v>
      </c>
    </row>
    <row r="428" spans="1:105" ht="12" customHeight="1" x14ac:dyDescent="0.25">
      <c r="A428" s="121" t="s">
        <v>55</v>
      </c>
      <c r="B428" s="123"/>
      <c r="C428" s="123">
        <v>8.6144019681017774</v>
      </c>
      <c r="D428" s="123">
        <v>8.458837691822934</v>
      </c>
      <c r="E428" s="123">
        <v>7.6923673684975178</v>
      </c>
      <c r="F428" s="123">
        <v>8.4639437193859948</v>
      </c>
      <c r="G428" s="123">
        <v>8.2577536114411796</v>
      </c>
      <c r="H428" s="123">
        <v>0</v>
      </c>
      <c r="I428" s="123">
        <v>7.5256329384226843</v>
      </c>
      <c r="J428" s="123">
        <v>0</v>
      </c>
      <c r="K428" s="123">
        <v>6.8884717350270437</v>
      </c>
      <c r="L428" s="123">
        <v>6.5555164008055922</v>
      </c>
      <c r="M428" s="123">
        <v>7.5508602177128639</v>
      </c>
      <c r="N428" s="123">
        <v>6.4440713427748708</v>
      </c>
      <c r="O428" s="123">
        <v>8.7657973472842379</v>
      </c>
      <c r="P428" s="123">
        <v>10.876386096482573</v>
      </c>
      <c r="Q428" s="123">
        <v>6.6010638231802732</v>
      </c>
      <c r="R428" s="123">
        <v>0</v>
      </c>
      <c r="S428" s="123">
        <v>0</v>
      </c>
      <c r="T428" s="123">
        <v>7.0861814563525805</v>
      </c>
      <c r="U428" s="123">
        <v>7.2780894859354772</v>
      </c>
      <c r="V428" s="123">
        <v>6.7679838663567429</v>
      </c>
      <c r="W428" s="123">
        <v>6.6881783520060756</v>
      </c>
      <c r="DA428" s="130" t="s">
        <v>4749</v>
      </c>
    </row>
    <row r="429" spans="1:105" ht="12" customHeight="1" x14ac:dyDescent="0.25">
      <c r="A429" s="97" t="s">
        <v>124</v>
      </c>
      <c r="B429" s="99"/>
      <c r="C429" s="99">
        <v>9.2693608849088314</v>
      </c>
      <c r="D429" s="99">
        <v>6.8725076781058867</v>
      </c>
      <c r="E429" s="99">
        <v>3.0033044189887232</v>
      </c>
      <c r="F429" s="99">
        <v>6.973783664934027</v>
      </c>
      <c r="G429" s="99">
        <v>10.046566922747074</v>
      </c>
      <c r="H429" s="99">
        <v>0</v>
      </c>
      <c r="I429" s="99">
        <v>4.403228461743228</v>
      </c>
      <c r="J429" s="99">
        <v>0</v>
      </c>
      <c r="K429" s="99">
        <v>9.6985934673694789</v>
      </c>
      <c r="L429" s="99">
        <v>10.50328972435414</v>
      </c>
      <c r="M429" s="99">
        <v>5.4018557905704343</v>
      </c>
      <c r="N429" s="99">
        <v>0</v>
      </c>
      <c r="O429" s="99">
        <v>0</v>
      </c>
      <c r="P429" s="99">
        <v>0</v>
      </c>
      <c r="Q429" s="99">
        <v>0</v>
      </c>
      <c r="R429" s="99">
        <v>0</v>
      </c>
      <c r="S429" s="99">
        <v>0</v>
      </c>
      <c r="T429" s="99">
        <v>0</v>
      </c>
      <c r="U429" s="99">
        <v>0</v>
      </c>
      <c r="V429" s="99">
        <v>0</v>
      </c>
      <c r="W429" s="99">
        <v>0</v>
      </c>
      <c r="DA429" s="63" t="s">
        <v>4750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9.7281840568296651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4751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4.5868755902506315</v>
      </c>
      <c r="L431" s="102">
        <v>0</v>
      </c>
      <c r="M431" s="102">
        <v>0</v>
      </c>
      <c r="N431" s="102">
        <v>0</v>
      </c>
      <c r="O431" s="102">
        <v>0</v>
      </c>
      <c r="P431" s="102">
        <v>0</v>
      </c>
      <c r="Q431" s="102">
        <v>0</v>
      </c>
      <c r="R431" s="102">
        <v>0</v>
      </c>
      <c r="S431" s="102">
        <v>0</v>
      </c>
      <c r="T431" s="102">
        <v>0</v>
      </c>
      <c r="U431" s="102">
        <v>0</v>
      </c>
      <c r="V431" s="102">
        <v>0</v>
      </c>
      <c r="W431" s="102">
        <v>0</v>
      </c>
      <c r="DA431" s="131" t="s">
        <v>4752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5.1413084665790327</v>
      </c>
      <c r="L432" s="105">
        <v>0</v>
      </c>
      <c r="M432" s="105">
        <v>0</v>
      </c>
      <c r="N432" s="105">
        <v>0</v>
      </c>
      <c r="O432" s="105">
        <v>0</v>
      </c>
      <c r="P432" s="105">
        <v>0</v>
      </c>
      <c r="Q432" s="105">
        <v>0</v>
      </c>
      <c r="R432" s="105">
        <v>0</v>
      </c>
      <c r="S432" s="105">
        <v>0</v>
      </c>
      <c r="T432" s="105">
        <v>0</v>
      </c>
      <c r="U432" s="105">
        <v>0</v>
      </c>
      <c r="V432" s="105">
        <v>0</v>
      </c>
      <c r="W432" s="105">
        <v>0</v>
      </c>
      <c r="DA432" s="132" t="s">
        <v>4753</v>
      </c>
    </row>
    <row r="433" spans="1:105" ht="12" customHeight="1" x14ac:dyDescent="0.25">
      <c r="A433" s="106" t="s">
        <v>122</v>
      </c>
      <c r="B433" s="102"/>
      <c r="C433" s="102">
        <v>8.5957864462737934</v>
      </c>
      <c r="D433" s="102">
        <v>8.6673258470109804</v>
      </c>
      <c r="E433" s="102">
        <v>8.5052835891897693</v>
      </c>
      <c r="F433" s="102">
        <v>8.5450196906866509</v>
      </c>
      <c r="G433" s="102">
        <v>8.1197818893354867</v>
      </c>
      <c r="H433" s="102">
        <v>0</v>
      </c>
      <c r="I433" s="102">
        <v>7.6524960440124383</v>
      </c>
      <c r="J433" s="102">
        <v>0</v>
      </c>
      <c r="K433" s="102">
        <v>0</v>
      </c>
      <c r="L433" s="102">
        <v>6.4516766271994168</v>
      </c>
      <c r="M433" s="102">
        <v>7.5979614026809497</v>
      </c>
      <c r="N433" s="102">
        <v>6.4425104807159217</v>
      </c>
      <c r="O433" s="102">
        <v>8.7670587157978463</v>
      </c>
      <c r="P433" s="102">
        <v>10.880396327550853</v>
      </c>
      <c r="Q433" s="102">
        <v>0</v>
      </c>
      <c r="R433" s="102">
        <v>0</v>
      </c>
      <c r="S433" s="102">
        <v>0</v>
      </c>
      <c r="T433" s="102">
        <v>7.0550469560470201</v>
      </c>
      <c r="U433" s="102">
        <v>7.2780894859354772</v>
      </c>
      <c r="V433" s="102">
        <v>0</v>
      </c>
      <c r="W433" s="102">
        <v>6.6826086040572168</v>
      </c>
      <c r="DA433" s="131" t="s">
        <v>4754</v>
      </c>
    </row>
    <row r="434" spans="1:105" ht="12" customHeight="1" x14ac:dyDescent="0.25">
      <c r="A434" s="107" t="s">
        <v>121</v>
      </c>
      <c r="B434" s="105"/>
      <c r="C434" s="105">
        <v>8.5987325003169897</v>
      </c>
      <c r="D434" s="105">
        <v>8.6727696341162623</v>
      </c>
      <c r="E434" s="105">
        <v>8.5122268374412489</v>
      </c>
      <c r="F434" s="105">
        <v>8.5520823442402598</v>
      </c>
      <c r="G434" s="105">
        <v>8.1260646326287453</v>
      </c>
      <c r="H434" s="105">
        <v>0</v>
      </c>
      <c r="I434" s="105">
        <v>7.6549194479378846</v>
      </c>
      <c r="J434" s="105">
        <v>0</v>
      </c>
      <c r="K434" s="105">
        <v>6.8599407874197569</v>
      </c>
      <c r="L434" s="105">
        <v>6.4597996615164872</v>
      </c>
      <c r="M434" s="105">
        <v>7.6044021986331094</v>
      </c>
      <c r="N434" s="105">
        <v>6.4454290347724301</v>
      </c>
      <c r="O434" s="105">
        <v>8.7641289414134054</v>
      </c>
      <c r="P434" s="105">
        <v>10.869071435014034</v>
      </c>
      <c r="Q434" s="105">
        <v>6.6010638231802732</v>
      </c>
      <c r="R434" s="105">
        <v>0</v>
      </c>
      <c r="S434" s="105">
        <v>0</v>
      </c>
      <c r="T434" s="105">
        <v>7.0868083254862499</v>
      </c>
      <c r="U434" s="105">
        <v>0</v>
      </c>
      <c r="V434" s="105">
        <v>6.7679838663567429</v>
      </c>
      <c r="W434" s="105">
        <v>6.6903558254840245</v>
      </c>
      <c r="DA434" s="132" t="s">
        <v>4755</v>
      </c>
    </row>
    <row r="435" spans="1:105" ht="12" customHeight="1" x14ac:dyDescent="0.25">
      <c r="A435" s="108" t="s">
        <v>53</v>
      </c>
      <c r="B435" s="99"/>
      <c r="C435" s="99">
        <v>4.2804606047829035</v>
      </c>
      <c r="D435" s="99">
        <v>4.3369834317697933</v>
      </c>
      <c r="E435" s="99">
        <v>4.2463352384140896</v>
      </c>
      <c r="F435" s="99">
        <v>4.3228164386331915</v>
      </c>
      <c r="G435" s="99">
        <v>4.0976131510779021</v>
      </c>
      <c r="H435" s="99">
        <v>0</v>
      </c>
      <c r="I435" s="99">
        <v>3.8183094783402081</v>
      </c>
      <c r="J435" s="99">
        <v>0</v>
      </c>
      <c r="K435" s="99">
        <v>3.2099052864288216</v>
      </c>
      <c r="L435" s="99">
        <v>2.933407031012726</v>
      </c>
      <c r="M435" s="99">
        <v>3.7150127591111421</v>
      </c>
      <c r="N435" s="99">
        <v>2.939703495951405</v>
      </c>
      <c r="O435" s="99">
        <v>4.7195277470182431</v>
      </c>
      <c r="P435" s="99">
        <v>6.3413090070693885</v>
      </c>
      <c r="Q435" s="99">
        <v>2.7861215651162974</v>
      </c>
      <c r="R435" s="99">
        <v>0</v>
      </c>
      <c r="S435" s="99">
        <v>0</v>
      </c>
      <c r="T435" s="99">
        <v>3.3706783876652571</v>
      </c>
      <c r="U435" s="99">
        <v>0</v>
      </c>
      <c r="V435" s="99">
        <v>3.2243640595462262</v>
      </c>
      <c r="W435" s="99">
        <v>3.338638202454395</v>
      </c>
      <c r="DA435" s="63" t="s">
        <v>4756</v>
      </c>
    </row>
    <row r="436" spans="1:105" ht="12" customHeight="1" x14ac:dyDescent="0.25">
      <c r="A436" s="108" t="s">
        <v>52</v>
      </c>
      <c r="B436" s="99"/>
      <c r="C436" s="99">
        <v>4.3182718955340871</v>
      </c>
      <c r="D436" s="99">
        <v>4.3357862023464699</v>
      </c>
      <c r="E436" s="99">
        <v>4.2658915990271602</v>
      </c>
      <c r="F436" s="99">
        <v>4.2292659056070701</v>
      </c>
      <c r="G436" s="99">
        <v>4.0284514815508432</v>
      </c>
      <c r="H436" s="99">
        <v>0</v>
      </c>
      <c r="I436" s="99">
        <v>3.8366099695976765</v>
      </c>
      <c r="J436" s="99">
        <v>0</v>
      </c>
      <c r="K436" s="99">
        <v>3.6500355009909353</v>
      </c>
      <c r="L436" s="99">
        <v>3.5263926305037603</v>
      </c>
      <c r="M436" s="99">
        <v>3.8893894395219686</v>
      </c>
      <c r="N436" s="99">
        <v>3.5057255388210242</v>
      </c>
      <c r="O436" s="99">
        <v>4.0446011943951623</v>
      </c>
      <c r="P436" s="99">
        <v>4.5277624279446433</v>
      </c>
      <c r="Q436" s="99">
        <v>3.8149422580639762</v>
      </c>
      <c r="R436" s="99">
        <v>0</v>
      </c>
      <c r="S436" s="99">
        <v>0</v>
      </c>
      <c r="T436" s="99">
        <v>3.7161299378209915</v>
      </c>
      <c r="U436" s="99">
        <v>0</v>
      </c>
      <c r="V436" s="99">
        <v>3.5436198068105149</v>
      </c>
      <c r="W436" s="99">
        <v>3.3517176230296291</v>
      </c>
      <c r="DA436" s="63" t="s">
        <v>4757</v>
      </c>
    </row>
    <row r="437" spans="1:105" ht="12" customHeight="1" x14ac:dyDescent="0.25">
      <c r="A437" s="121" t="s">
        <v>54</v>
      </c>
      <c r="B437" s="123"/>
      <c r="C437" s="123">
        <v>4.4298919533198795</v>
      </c>
      <c r="D437" s="123">
        <v>4.5843870007968679</v>
      </c>
      <c r="E437" s="123">
        <v>4.3567502318674318</v>
      </c>
      <c r="F437" s="123">
        <v>4.3182744483714268</v>
      </c>
      <c r="G437" s="123">
        <v>4.7267295306483383</v>
      </c>
      <c r="H437" s="123">
        <v>0</v>
      </c>
      <c r="I437" s="123">
        <v>4.2412339775363987</v>
      </c>
      <c r="J437" s="123">
        <v>0</v>
      </c>
      <c r="K437" s="123">
        <v>4.5718144494766388</v>
      </c>
      <c r="L437" s="123">
        <v>3.6404147969759824</v>
      </c>
      <c r="M437" s="123">
        <v>4.8166272903901328</v>
      </c>
      <c r="N437" s="123">
        <v>4.7584944250395571</v>
      </c>
      <c r="O437" s="123">
        <v>4.8147972832461816</v>
      </c>
      <c r="P437" s="123">
        <v>5.0743945291706583</v>
      </c>
      <c r="Q437" s="123">
        <v>3.5137883444043534</v>
      </c>
      <c r="R437" s="123">
        <v>0</v>
      </c>
      <c r="S437" s="123">
        <v>0</v>
      </c>
      <c r="T437" s="123">
        <v>3.6416253367606144</v>
      </c>
      <c r="U437" s="123">
        <v>4.0015231871995658</v>
      </c>
      <c r="V437" s="123">
        <v>2.4458922131733707</v>
      </c>
      <c r="W437" s="123">
        <v>2.0359353926611194</v>
      </c>
      <c r="DA437" s="130" t="s">
        <v>4758</v>
      </c>
    </row>
    <row r="438" spans="1:105" ht="12" customHeight="1" x14ac:dyDescent="0.25">
      <c r="A438" s="97" t="s">
        <v>50</v>
      </c>
      <c r="B438" s="99"/>
      <c r="C438" s="99">
        <v>5.8237567831064334</v>
      </c>
      <c r="D438" s="99">
        <v>0</v>
      </c>
      <c r="E438" s="99">
        <v>0</v>
      </c>
      <c r="F438" s="99">
        <v>3.9920590880234439</v>
      </c>
      <c r="G438" s="99">
        <v>5.3011845007806224</v>
      </c>
      <c r="H438" s="99">
        <v>0</v>
      </c>
      <c r="I438" s="99">
        <v>0</v>
      </c>
      <c r="J438" s="99">
        <v>0</v>
      </c>
      <c r="K438" s="99">
        <v>6.0214639491020794</v>
      </c>
      <c r="L438" s="99">
        <v>5.2282163937702499</v>
      </c>
      <c r="M438" s="99">
        <v>3.4453696579620434</v>
      </c>
      <c r="N438" s="99">
        <v>2.7302225631937471</v>
      </c>
      <c r="O438" s="99">
        <v>3.9110700428774816</v>
      </c>
      <c r="P438" s="99">
        <v>4.7163622162549892</v>
      </c>
      <c r="Q438" s="99">
        <v>0</v>
      </c>
      <c r="R438" s="99">
        <v>0</v>
      </c>
      <c r="S438" s="99">
        <v>0</v>
      </c>
      <c r="T438" s="99">
        <v>3.2022617683090449</v>
      </c>
      <c r="U438" s="99">
        <v>3.9505790742538545</v>
      </c>
      <c r="V438" s="99">
        <v>3.1033692249488576</v>
      </c>
      <c r="W438" s="99">
        <v>1.5844692089132586</v>
      </c>
      <c r="DA438" s="63" t="s">
        <v>4759</v>
      </c>
    </row>
    <row r="439" spans="1:105" ht="12" customHeight="1" x14ac:dyDescent="0.25">
      <c r="A439" s="109" t="s">
        <v>120</v>
      </c>
      <c r="B439" s="110"/>
      <c r="C439" s="110">
        <v>4.338324190779157</v>
      </c>
      <c r="D439" s="110">
        <v>4.5843870007968679</v>
      </c>
      <c r="E439" s="110">
        <v>4.3567502318674318</v>
      </c>
      <c r="F439" s="110">
        <v>4.3641209314473599</v>
      </c>
      <c r="G439" s="110">
        <v>4.2115437241011326</v>
      </c>
      <c r="H439" s="110">
        <v>0</v>
      </c>
      <c r="I439" s="110">
        <v>4.2412339775363987</v>
      </c>
      <c r="J439" s="110">
        <v>0</v>
      </c>
      <c r="K439" s="110">
        <v>4.2154422808187171</v>
      </c>
      <c r="L439" s="110">
        <v>3.6304910369960184</v>
      </c>
      <c r="M439" s="110">
        <v>4.839045671301764</v>
      </c>
      <c r="N439" s="110">
        <v>4.8232511093402222</v>
      </c>
      <c r="O439" s="110">
        <v>4.8767166047722581</v>
      </c>
      <c r="P439" s="110">
        <v>5.1088634785507381</v>
      </c>
      <c r="Q439" s="110">
        <v>3.5137883444043534</v>
      </c>
      <c r="R439" s="110">
        <v>0</v>
      </c>
      <c r="S439" s="110">
        <v>0</v>
      </c>
      <c r="T439" s="110">
        <v>3.6792850711993212</v>
      </c>
      <c r="U439" s="110">
        <v>4.0067482244247676</v>
      </c>
      <c r="V439" s="110">
        <v>2.383986910116588</v>
      </c>
      <c r="W439" s="110">
        <v>2.0372750549274334</v>
      </c>
      <c r="DA439" s="60" t="s">
        <v>4760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0.22423321563077009</v>
      </c>
      <c r="D441" s="118">
        <f t="shared" si="199"/>
        <v>0.292582640130438</v>
      </c>
      <c r="E441" s="118">
        <f t="shared" si="199"/>
        <v>0.16141375647674935</v>
      </c>
      <c r="F441" s="118">
        <f t="shared" si="199"/>
        <v>0.31115788270760114</v>
      </c>
      <c r="G441" s="118">
        <f t="shared" si="199"/>
        <v>1.1723471042590523</v>
      </c>
      <c r="H441" s="118">
        <f t="shared" si="199"/>
        <v>0</v>
      </c>
      <c r="I441" s="118">
        <f t="shared" si="199"/>
        <v>6.2250535944091336E-2</v>
      </c>
      <c r="J441" s="118">
        <f t="shared" si="199"/>
        <v>0</v>
      </c>
      <c r="K441" s="118">
        <f t="shared" si="199"/>
        <v>0.46450647846828907</v>
      </c>
      <c r="L441" s="118">
        <f t="shared" si="199"/>
        <v>0.10233290793991813</v>
      </c>
      <c r="M441" s="118">
        <f t="shared" si="199"/>
        <v>6.2017596434560687E-2</v>
      </c>
      <c r="N441" s="118">
        <f t="shared" si="199"/>
        <v>3.0802271479601209E-2</v>
      </c>
      <c r="O441" s="118">
        <f t="shared" si="199"/>
        <v>9.1448971366365317E-2</v>
      </c>
      <c r="P441" s="118">
        <f t="shared" si="199"/>
        <v>0.15103214158891223</v>
      </c>
      <c r="Q441" s="118">
        <f t="shared" si="199"/>
        <v>0</v>
      </c>
      <c r="R441" s="118">
        <f t="shared" ref="R441:V441" si="200">R442+R444+R446+R455</f>
        <v>0</v>
      </c>
      <c r="S441" s="118">
        <f t="shared" si="200"/>
        <v>0</v>
      </c>
      <c r="T441" s="118">
        <f t="shared" si="200"/>
        <v>9.187593534952064E-2</v>
      </c>
      <c r="U441" s="118">
        <f t="shared" si="200"/>
        <v>0.13335910181386323</v>
      </c>
      <c r="V441" s="118">
        <f t="shared" si="200"/>
        <v>9.677869443426089E-2</v>
      </c>
      <c r="W441" s="118">
        <f t="shared" ref="W441" si="201">W442+W444+W446+W455</f>
        <v>1.6966714218721191E-3</v>
      </c>
      <c r="DA441" s="129" t="s">
        <v>4912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4913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4914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4915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4916</v>
      </c>
    </row>
    <row r="446" spans="1:105" ht="12" customHeight="1" x14ac:dyDescent="0.25">
      <c r="A446" s="121" t="s">
        <v>55</v>
      </c>
      <c r="B446" s="123"/>
      <c r="C446" s="123">
        <v>9.30205874426836E-2</v>
      </c>
      <c r="D446" s="123">
        <v>0.292582640130438</v>
      </c>
      <c r="E446" s="123">
        <v>0.16141375647674935</v>
      </c>
      <c r="F446" s="123">
        <v>0.13150421507833607</v>
      </c>
      <c r="G446" s="123">
        <v>0.25719689513345956</v>
      </c>
      <c r="H446" s="123">
        <v>0</v>
      </c>
      <c r="I446" s="123">
        <v>6.2250535944091336E-2</v>
      </c>
      <c r="J446" s="123">
        <v>0</v>
      </c>
      <c r="K446" s="123">
        <v>3.1090801259943311E-2</v>
      </c>
      <c r="L446" s="123">
        <v>9.0490114490341458E-2</v>
      </c>
      <c r="M446" s="123">
        <v>4.180819345150015E-2</v>
      </c>
      <c r="N446" s="123">
        <v>0</v>
      </c>
      <c r="O446" s="123">
        <v>0</v>
      </c>
      <c r="P446" s="123">
        <v>0</v>
      </c>
      <c r="Q446" s="123">
        <v>0</v>
      </c>
      <c r="R446" s="123">
        <v>0</v>
      </c>
      <c r="S446" s="123">
        <v>0</v>
      </c>
      <c r="T446" s="123">
        <v>0</v>
      </c>
      <c r="U446" s="123">
        <v>0</v>
      </c>
      <c r="V446" s="123">
        <v>0</v>
      </c>
      <c r="W446" s="123">
        <v>0</v>
      </c>
      <c r="DA446" s="130" t="s">
        <v>4917</v>
      </c>
    </row>
    <row r="447" spans="1:105" ht="12" customHeight="1" x14ac:dyDescent="0.25">
      <c r="A447" s="97" t="s">
        <v>124</v>
      </c>
      <c r="B447" s="99"/>
      <c r="C447" s="99">
        <v>3.3952514416579516</v>
      </c>
      <c r="D447" s="99">
        <v>2.5078512011180401</v>
      </c>
      <c r="E447" s="99">
        <v>1.0911569937828256</v>
      </c>
      <c r="F447" s="99">
        <v>2.5224899437753558</v>
      </c>
      <c r="G447" s="99">
        <v>3.6158857609939314</v>
      </c>
      <c r="H447" s="99">
        <v>0</v>
      </c>
      <c r="I447" s="99">
        <v>1.5666384879262985</v>
      </c>
      <c r="J447" s="99">
        <v>0</v>
      </c>
      <c r="K447" s="99">
        <v>3.397130457990408</v>
      </c>
      <c r="L447" s="99">
        <v>3.6422271082362436</v>
      </c>
      <c r="M447" s="99">
        <v>1.8346419008717123</v>
      </c>
      <c r="N447" s="99">
        <v>0</v>
      </c>
      <c r="O447" s="99">
        <v>0</v>
      </c>
      <c r="P447" s="99">
        <v>0</v>
      </c>
      <c r="Q447" s="99">
        <v>0</v>
      </c>
      <c r="R447" s="99">
        <v>0</v>
      </c>
      <c r="S447" s="99">
        <v>0</v>
      </c>
      <c r="T447" s="99">
        <v>0</v>
      </c>
      <c r="U447" s="99">
        <v>0</v>
      </c>
      <c r="V447" s="99">
        <v>0</v>
      </c>
      <c r="W447" s="99">
        <v>0</v>
      </c>
      <c r="DA447" s="63" t="s">
        <v>4918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1.6066468634940601</v>
      </c>
      <c r="L448" s="99">
        <v>0</v>
      </c>
      <c r="M448" s="99">
        <v>0</v>
      </c>
      <c r="N448" s="99">
        <v>0</v>
      </c>
      <c r="O448" s="99">
        <v>0</v>
      </c>
      <c r="P448" s="99">
        <v>0</v>
      </c>
      <c r="Q448" s="99">
        <v>0</v>
      </c>
      <c r="R448" s="99">
        <v>0</v>
      </c>
      <c r="S448" s="99">
        <v>0</v>
      </c>
      <c r="T448" s="99">
        <v>0</v>
      </c>
      <c r="U448" s="99">
        <v>0</v>
      </c>
      <c r="V448" s="99">
        <v>0</v>
      </c>
      <c r="W448" s="99">
        <v>0</v>
      </c>
      <c r="DA448" s="63" t="s">
        <v>4919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1.6066468634940601</v>
      </c>
      <c r="L449" s="102">
        <v>0</v>
      </c>
      <c r="M449" s="102">
        <v>0</v>
      </c>
      <c r="N449" s="102">
        <v>0</v>
      </c>
      <c r="O449" s="102">
        <v>0</v>
      </c>
      <c r="P449" s="102">
        <v>0</v>
      </c>
      <c r="Q449" s="102">
        <v>0</v>
      </c>
      <c r="R449" s="102">
        <v>0</v>
      </c>
      <c r="S449" s="102">
        <v>0</v>
      </c>
      <c r="T449" s="102">
        <v>0</v>
      </c>
      <c r="U449" s="102">
        <v>0</v>
      </c>
      <c r="V449" s="102">
        <v>0</v>
      </c>
      <c r="W449" s="102">
        <v>0</v>
      </c>
      <c r="DA449" s="131" t="s">
        <v>4920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4921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4922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4923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4924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4925</v>
      </c>
    </row>
    <row r="455" spans="1:105" ht="12" customHeight="1" x14ac:dyDescent="0.25">
      <c r="A455" s="121" t="s">
        <v>54</v>
      </c>
      <c r="B455" s="123"/>
      <c r="C455" s="123">
        <v>0.13121262818808649</v>
      </c>
      <c r="D455" s="123">
        <v>0</v>
      </c>
      <c r="E455" s="123">
        <v>0</v>
      </c>
      <c r="F455" s="123">
        <v>0.17965366762926507</v>
      </c>
      <c r="G455" s="123">
        <v>0.91515020912559275</v>
      </c>
      <c r="H455" s="123">
        <v>0</v>
      </c>
      <c r="I455" s="123">
        <v>0</v>
      </c>
      <c r="J455" s="123">
        <v>0</v>
      </c>
      <c r="K455" s="123">
        <v>0.43341567720834578</v>
      </c>
      <c r="L455" s="123">
        <v>1.184279344957667E-2</v>
      </c>
      <c r="M455" s="123">
        <v>2.0209402983060534E-2</v>
      </c>
      <c r="N455" s="123">
        <v>3.0802271479601209E-2</v>
      </c>
      <c r="O455" s="123">
        <v>9.1448971366365317E-2</v>
      </c>
      <c r="P455" s="123">
        <v>0.15103214158891223</v>
      </c>
      <c r="Q455" s="123">
        <v>0</v>
      </c>
      <c r="R455" s="123">
        <v>0</v>
      </c>
      <c r="S455" s="123">
        <v>0</v>
      </c>
      <c r="T455" s="123">
        <v>9.187593534952064E-2</v>
      </c>
      <c r="U455" s="123">
        <v>0.13335910181386323</v>
      </c>
      <c r="V455" s="123">
        <v>9.677869443426089E-2</v>
      </c>
      <c r="W455" s="123">
        <v>1.6966714218721191E-3</v>
      </c>
      <c r="DA455" s="130" t="s">
        <v>4926</v>
      </c>
    </row>
    <row r="456" spans="1:105" ht="12" customHeight="1" x14ac:dyDescent="0.25">
      <c r="A456" s="97" t="s">
        <v>50</v>
      </c>
      <c r="B456" s="99"/>
      <c r="C456" s="99">
        <v>2.1285604128289584</v>
      </c>
      <c r="D456" s="99">
        <v>0</v>
      </c>
      <c r="E456" s="99">
        <v>0</v>
      </c>
      <c r="F456" s="99">
        <v>1.457958610375959</v>
      </c>
      <c r="G456" s="99">
        <v>1.9355831856727137</v>
      </c>
      <c r="H456" s="99">
        <v>0</v>
      </c>
      <c r="I456" s="99">
        <v>0</v>
      </c>
      <c r="J456" s="99">
        <v>0</v>
      </c>
      <c r="K456" s="99">
        <v>2.1964624997507691</v>
      </c>
      <c r="L456" s="99">
        <v>1.9066897453818437</v>
      </c>
      <c r="M456" s="99">
        <v>1.2563512187802632</v>
      </c>
      <c r="N456" s="99">
        <v>0.99557341746568184</v>
      </c>
      <c r="O456" s="99">
        <v>1.426168482023078</v>
      </c>
      <c r="P456" s="99">
        <v>1.7198176122866455</v>
      </c>
      <c r="Q456" s="99">
        <v>0</v>
      </c>
      <c r="R456" s="99">
        <v>0</v>
      </c>
      <c r="S456" s="99">
        <v>0</v>
      </c>
      <c r="T456" s="99">
        <v>1.1637618477605949</v>
      </c>
      <c r="U456" s="99">
        <v>1.4336103444990298</v>
      </c>
      <c r="V456" s="99">
        <v>1.1246351732533075</v>
      </c>
      <c r="W456" s="99">
        <v>0.57347494059277626</v>
      </c>
      <c r="DA456" s="63" t="s">
        <v>4927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67</vt:i4>
      </vt:variant>
    </vt:vector>
  </HeadingPairs>
  <TitlesOfParts>
    <vt:vector size="136" baseType="lpstr">
      <vt:lpstr>cover</vt:lpstr>
      <vt:lpstr>index</vt:lpstr>
      <vt:lpstr>RES_summary</vt:lpstr>
      <vt:lpstr>RES_hh_num</vt:lpstr>
      <vt:lpstr>RES_hh_fec</vt:lpstr>
      <vt:lpstr>RES_hh_tes</vt:lpstr>
      <vt:lpstr>RES_hh_eff</vt:lpstr>
      <vt:lpstr>RES_hh_emi</vt:lpstr>
      <vt:lpstr>RES_hh_fech</vt:lpstr>
      <vt:lpstr>RES_hh_tesh</vt:lpstr>
      <vt:lpstr>RES_hh_emih</vt:lpstr>
      <vt:lpstr>RES_hh_fecs</vt:lpstr>
      <vt:lpstr>RES_hh_tess</vt:lpstr>
      <vt:lpstr>RES_hh_emis</vt:lpstr>
      <vt:lpstr>RES_hh_num_in</vt:lpstr>
      <vt:lpstr>RES_hh_fec_in</vt:lpstr>
      <vt:lpstr>RES_hh_tes_in</vt:lpstr>
      <vt:lpstr>RES_hh_eff_in</vt:lpstr>
      <vt:lpstr>RES_hh_emi_in</vt:lpstr>
      <vt:lpstr>RES_hh_fech_in</vt:lpstr>
      <vt:lpstr>RES_hh_tesh_in</vt:lpstr>
      <vt:lpstr>RES_hh_emih_in</vt:lpstr>
      <vt:lpstr>RES_hh_fecs_in</vt:lpstr>
      <vt:lpstr>RES_hh_tess_in</vt:lpstr>
      <vt:lpstr>RES_hh_emis_in</vt:lpstr>
      <vt:lpstr>RES_se-appl</vt:lpstr>
      <vt:lpstr>RES_RF</vt:lpstr>
      <vt:lpstr>RES_WM</vt:lpstr>
      <vt:lpstr>RES_DR</vt:lpstr>
      <vt:lpstr>RES_DW</vt:lpstr>
      <vt:lpstr>RES_TV</vt:lpstr>
      <vt:lpstr>RES_IT</vt:lpstr>
      <vt:lpstr>RES_LI</vt:lpstr>
      <vt:lpstr>RES_OA</vt:lpstr>
      <vt:lpstr>RES_hhdet_num</vt:lpstr>
      <vt:lpstr>RES_hhdet_out</vt:lpstr>
      <vt:lpstr>RES_hhdet_in</vt:lpstr>
      <vt:lpstr>RES_hhdet_in_new</vt:lpstr>
      <vt:lpstr>RES_hhdet_in_repl</vt:lpstr>
      <vt:lpstr>RES_hhdet_numvin</vt:lpstr>
      <vt:lpstr>RES_hhdet_fec</vt:lpstr>
      <vt:lpstr>RES_hhdet_tes</vt:lpstr>
      <vt:lpstr>RES_hhdet_eff</vt:lpstr>
      <vt:lpstr>RES_hhdet_emi</vt:lpstr>
      <vt:lpstr>RES_hhdet_fech</vt:lpstr>
      <vt:lpstr>RES_hhdet_tesh</vt:lpstr>
      <vt:lpstr>RES_hhdet_emih</vt:lpstr>
      <vt:lpstr>RES_hhdet_fecs</vt:lpstr>
      <vt:lpstr>RES_hhdet_tess</vt:lpstr>
      <vt:lpstr>RES_hhdet_emis</vt:lpstr>
      <vt:lpstr>RES_hhdet_in_fec</vt:lpstr>
      <vt:lpstr>RES_hhdet_in_tes</vt:lpstr>
      <vt:lpstr>RES_hhdet_in_eff</vt:lpstr>
      <vt:lpstr>RES_hhdet_in_emi</vt:lpstr>
      <vt:lpstr>RES_hhdet_in_fech</vt:lpstr>
      <vt:lpstr>RES_hhdet_in_tesh</vt:lpstr>
      <vt:lpstr>RES_hhdet_in_emih</vt:lpstr>
      <vt:lpstr>RES_hhdet_in_fecs</vt:lpstr>
      <vt:lpstr>RES_hhdet_in_tess</vt:lpstr>
      <vt:lpstr>RES_hhdet_in_emis</vt:lpstr>
      <vt:lpstr>RES_hh_SLD</vt:lpstr>
      <vt:lpstr>RES_hh_LPG</vt:lpstr>
      <vt:lpstr>RES_hh_GDO</vt:lpstr>
      <vt:lpstr>RES_hh_NGS</vt:lpstr>
      <vt:lpstr>RES_hh_BMS</vt:lpstr>
      <vt:lpstr>RES_hh_GEO</vt:lpstr>
      <vt:lpstr>RES_hh_DHT</vt:lpstr>
      <vt:lpstr>RES_hh_AEL</vt:lpstr>
      <vt:lpstr>RES_hh_CEL</vt:lpstr>
      <vt:lpstr>RES_DR!Print_Titles</vt:lpstr>
      <vt:lpstr>RES_DW!Print_Titles</vt:lpstr>
      <vt:lpstr>RES_hh_AEL!Print_Titles</vt:lpstr>
      <vt:lpstr>RES_hh_BMS!Print_Titles</vt:lpstr>
      <vt:lpstr>RES_hh_CEL!Print_Titles</vt:lpstr>
      <vt:lpstr>RES_hh_DHT!Print_Titles</vt:lpstr>
      <vt:lpstr>RES_hh_eff!Print_Titles</vt:lpstr>
      <vt:lpstr>RES_hh_eff_in!Print_Titles</vt:lpstr>
      <vt:lpstr>RES_hh_emi!Print_Titles</vt:lpstr>
      <vt:lpstr>RES_hh_emi_in!Print_Titles</vt:lpstr>
      <vt:lpstr>RES_hh_emih!Print_Titles</vt:lpstr>
      <vt:lpstr>RES_hh_emih_in!Print_Titles</vt:lpstr>
      <vt:lpstr>RES_hh_emis!Print_Titles</vt:lpstr>
      <vt:lpstr>RES_hh_emis_in!Print_Titles</vt:lpstr>
      <vt:lpstr>RES_hh_fec!Print_Titles</vt:lpstr>
      <vt:lpstr>RES_hh_fec_in!Print_Titles</vt:lpstr>
      <vt:lpstr>RES_hh_fech!Print_Titles</vt:lpstr>
      <vt:lpstr>RES_hh_fech_in!Print_Titles</vt:lpstr>
      <vt:lpstr>RES_hh_fecs!Print_Titles</vt:lpstr>
      <vt:lpstr>RES_hh_fecs_in!Print_Titles</vt:lpstr>
      <vt:lpstr>RES_hh_GDO!Print_Titles</vt:lpstr>
      <vt:lpstr>RES_hh_GEO!Print_Titles</vt:lpstr>
      <vt:lpstr>RES_hh_LPG!Print_Titles</vt:lpstr>
      <vt:lpstr>RES_hh_NGS!Print_Titles</vt:lpstr>
      <vt:lpstr>RES_hh_num!Print_Titles</vt:lpstr>
      <vt:lpstr>RES_hh_num_in!Print_Titles</vt:lpstr>
      <vt:lpstr>RES_hh_SLD!Print_Titles</vt:lpstr>
      <vt:lpstr>RES_hh_tes!Print_Titles</vt:lpstr>
      <vt:lpstr>RES_hh_tes_in!Print_Titles</vt:lpstr>
      <vt:lpstr>RES_hh_tesh!Print_Titles</vt:lpstr>
      <vt:lpstr>RES_hh_tesh_in!Print_Titles</vt:lpstr>
      <vt:lpstr>RES_hh_tess!Print_Titles</vt:lpstr>
      <vt:lpstr>RES_hh_tess_in!Print_Titles</vt:lpstr>
      <vt:lpstr>RES_hhdet_eff!Print_Titles</vt:lpstr>
      <vt:lpstr>RES_hhdet_emi!Print_Titles</vt:lpstr>
      <vt:lpstr>RES_hhdet_emih!Print_Titles</vt:lpstr>
      <vt:lpstr>RES_hhdet_emis!Print_Titles</vt:lpstr>
      <vt:lpstr>RES_hhdet_fec!Print_Titles</vt:lpstr>
      <vt:lpstr>RES_hhdet_fech!Print_Titles</vt:lpstr>
      <vt:lpstr>RES_hhdet_fecs!Print_Titles</vt:lpstr>
      <vt:lpstr>RES_hhdet_in!Print_Titles</vt:lpstr>
      <vt:lpstr>RES_hhdet_in_eff!Print_Titles</vt:lpstr>
      <vt:lpstr>RES_hhdet_in_emi!Print_Titles</vt:lpstr>
      <vt:lpstr>RES_hhdet_in_emih!Print_Titles</vt:lpstr>
      <vt:lpstr>RES_hhdet_in_emis!Print_Titles</vt:lpstr>
      <vt:lpstr>RES_hhdet_in_fec!Print_Titles</vt:lpstr>
      <vt:lpstr>RES_hhdet_in_fech!Print_Titles</vt:lpstr>
      <vt:lpstr>RES_hhdet_in_fecs!Print_Titles</vt:lpstr>
      <vt:lpstr>RES_hhdet_in_new!Print_Titles</vt:lpstr>
      <vt:lpstr>RES_hhdet_in_repl!Print_Titles</vt:lpstr>
      <vt:lpstr>RES_hhdet_in_tes!Print_Titles</vt:lpstr>
      <vt:lpstr>RES_hhdet_in_tesh!Print_Titles</vt:lpstr>
      <vt:lpstr>RES_hhdet_in_tess!Print_Titles</vt:lpstr>
      <vt:lpstr>RES_hhdet_num!Print_Titles</vt:lpstr>
      <vt:lpstr>RES_hhdet_numvin!Print_Titles</vt:lpstr>
      <vt:lpstr>RES_hhdet_out!Print_Titles</vt:lpstr>
      <vt:lpstr>RES_hhdet_tes!Print_Titles</vt:lpstr>
      <vt:lpstr>RES_hhdet_tesh!Print_Titles</vt:lpstr>
      <vt:lpstr>RES_hhdet_tess!Print_Titles</vt:lpstr>
      <vt:lpstr>RES_IT!Print_Titles</vt:lpstr>
      <vt:lpstr>RES_LI!Print_Titles</vt:lpstr>
      <vt:lpstr>RES_OA!Print_Titles</vt:lpstr>
      <vt:lpstr>RES_RF!Print_Titles</vt:lpstr>
      <vt:lpstr>'RES_se-appl'!Print_Titles</vt:lpstr>
      <vt:lpstr>RES_summary!Print_Titles</vt:lpstr>
      <vt:lpstr>RES_TV!Print_Titles</vt:lpstr>
      <vt:lpstr>RES_WM!Print_Titles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2024-05-20T16:53:03Z</dcterms:created>
  <dcterms:modified xsi:type="dcterms:W3CDTF">2024-05-20T16:53:04Z</dcterms:modified>
</cp:coreProperties>
</file>